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showInkAnnotation="0" updateLinks="never" codeName="ThisWorkbook" defaultThemeVersion="124226"/>
  <mc:AlternateContent xmlns:mc="http://schemas.openxmlformats.org/markup-compatibility/2006">
    <mc:Choice Requires="x15">
      <x15ac:absPath xmlns:x15ac="http://schemas.microsoft.com/office/spreadsheetml/2010/11/ac" url="G:\Engineering\Projects\44-QF30PSU-120W\Design Research\Development board\30V 5A with WE 24V 8A TR\"/>
    </mc:Choice>
  </mc:AlternateContent>
  <xr:revisionPtr revIDLastSave="0" documentId="13_ncr:1_{6F93FD0F-0C8F-47CE-A72C-4A21126C6A9F}"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9040" windowHeight="1764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_xlnm.Print_Area" localSheetId="2">'DESIGN INPUTS AND CALCULATIONS'!$A$1:$E$234</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B53" i="14"/>
  <c r="C53" i="14" s="1"/>
  <c r="D53" i="14" s="1"/>
  <c r="Q52" i="14"/>
  <c r="C52" i="14"/>
  <c r="B52" i="14"/>
  <c r="Q51" i="14"/>
  <c r="B51" i="14"/>
  <c r="C51" i="14" s="1"/>
  <c r="D51" i="14" s="1"/>
  <c r="Q50" i="14"/>
  <c r="B50" i="14"/>
  <c r="C50" i="14" s="1"/>
  <c r="Q49" i="14"/>
  <c r="B49" i="14"/>
  <c r="C49" i="14" s="1"/>
  <c r="D49" i="14" s="1"/>
  <c r="Q48" i="14"/>
  <c r="B48" i="14"/>
  <c r="C48" i="14" s="1"/>
  <c r="Q47" i="14"/>
  <c r="B47" i="14"/>
  <c r="C47" i="14" s="1"/>
  <c r="D47" i="14" s="1"/>
  <c r="Q46" i="14"/>
  <c r="B46" i="14"/>
  <c r="C46" i="14" s="1"/>
  <c r="Q45" i="14"/>
  <c r="C45" i="14"/>
  <c r="D45" i="14" s="1"/>
  <c r="B45" i="14"/>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C35" i="14"/>
  <c r="D35" i="14" s="1"/>
  <c r="N23" i="14" s="1"/>
  <c r="B35" i="14"/>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D48" i="14"/>
  <c r="R48" i="14" s="1"/>
  <c r="T48" i="14" s="1"/>
  <c r="D54" i="14"/>
  <c r="R54" i="14" s="1"/>
  <c r="T54" i="14" s="1"/>
  <c r="D72" i="14"/>
  <c r="R72" i="14" s="1"/>
  <c r="D78" i="14"/>
  <c r="R78" i="14" s="1"/>
  <c r="T78" i="14" s="1"/>
  <c r="R82" i="14"/>
  <c r="T82" i="14" s="1"/>
  <c r="D82" i="14"/>
  <c r="R56" i="14"/>
  <c r="S56" i="14" s="1"/>
  <c r="D56" i="14"/>
  <c r="D62" i="14"/>
  <c r="R62" i="14" s="1"/>
  <c r="D66" i="14"/>
  <c r="R66" i="14" s="1"/>
  <c r="T66" i="14" s="1"/>
  <c r="D40" i="14"/>
  <c r="R40" i="14" s="1"/>
  <c r="T40" i="14" s="1"/>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s="1"/>
  <c r="D94" i="14"/>
  <c r="R94" i="14"/>
  <c r="D88" i="14"/>
  <c r="R88" i="14" s="1"/>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314" i="14"/>
  <c r="O146" i="14"/>
  <c r="O250" i="14"/>
  <c r="O343" i="14"/>
  <c r="O200" i="14"/>
  <c r="U21" i="14" l="1"/>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34" i="14"/>
  <c r="O210" i="14"/>
  <c r="O163" i="14"/>
  <c r="O217" i="14"/>
  <c r="O188" i="14"/>
  <c r="O299" i="14"/>
  <c r="O195" i="14"/>
  <c r="O348" i="14"/>
  <c r="O295" i="14"/>
  <c r="O324" i="14"/>
  <c r="O280" i="14"/>
  <c r="O351" i="14"/>
  <c r="O185" i="14"/>
  <c r="O123" i="14"/>
  <c r="O196" i="14"/>
  <c r="O355" i="14"/>
  <c r="O166" i="14"/>
  <c r="O145" i="14"/>
  <c r="O214" i="14"/>
  <c r="O238" i="14"/>
  <c r="O277" i="14"/>
  <c r="O346" i="14"/>
  <c r="O147" i="14"/>
  <c r="O308" i="14"/>
  <c r="O131" i="14"/>
  <c r="O334" i="14"/>
  <c r="O174" i="14"/>
  <c r="O165" i="14"/>
  <c r="O243" i="14"/>
  <c r="O315" i="14"/>
  <c r="O252" i="14"/>
  <c r="O143" i="14"/>
  <c r="O347" i="14"/>
  <c r="O207" i="14"/>
  <c r="O178" i="14"/>
  <c r="O173" i="14"/>
  <c r="O180" i="14"/>
  <c r="O154" i="14"/>
  <c r="O247" i="14"/>
  <c r="O216" i="14"/>
  <c r="O338" i="14"/>
  <c r="O227" i="14"/>
  <c r="O199" i="14"/>
  <c r="O297" i="14"/>
  <c r="O160" i="14"/>
  <c r="O248" i="14"/>
  <c r="O281" i="14"/>
  <c r="O133" i="14"/>
  <c r="O253" i="14"/>
  <c r="O132" i="14"/>
  <c r="O190" i="14"/>
  <c r="O331" i="14"/>
  <c r="O327" i="14"/>
  <c r="O270" i="14"/>
  <c r="O125" i="14"/>
  <c r="O285" i="14"/>
  <c r="O158" i="14"/>
  <c r="O189" i="14"/>
  <c r="O172" i="14"/>
  <c r="O136" i="14"/>
  <c r="O269" i="14"/>
  <c r="O213" i="14"/>
  <c r="O345" i="14"/>
  <c r="O103" i="14"/>
  <c r="O349" i="14"/>
  <c r="O326" i="14"/>
  <c r="O116" i="14"/>
  <c r="O162" i="14"/>
  <c r="O244" i="14"/>
  <c r="O312" i="14"/>
  <c r="O144" i="14"/>
  <c r="O262" i="14"/>
  <c r="O121" i="14"/>
  <c r="O101" i="14"/>
  <c r="O301" i="14"/>
  <c r="O241" i="14"/>
  <c r="O287" i="14"/>
  <c r="O176" i="14"/>
  <c r="O282" i="14"/>
  <c r="O129" i="14"/>
  <c r="O221" i="14"/>
  <c r="O323" i="14"/>
  <c r="O128" i="14"/>
  <c r="O153" i="14"/>
  <c r="O336" i="14"/>
  <c r="O122" i="14"/>
  <c r="O333" i="14"/>
  <c r="O292" i="14"/>
  <c r="O249" i="14"/>
  <c r="O192" i="14"/>
  <c r="O337" i="14"/>
  <c r="O278" i="14"/>
  <c r="O319" i="14"/>
  <c r="O274" i="14"/>
  <c r="O191" i="14"/>
  <c r="O267" i="14"/>
  <c r="O316" i="14"/>
  <c r="O246" i="14"/>
  <c r="O102" i="14"/>
  <c r="O135" i="14"/>
  <c r="O344" i="14"/>
  <c r="O157" i="14"/>
  <c r="O198" i="14"/>
  <c r="O328" i="14"/>
  <c r="O339" i="14"/>
  <c r="O169" i="14"/>
  <c r="O263" i="14"/>
  <c r="O254" i="14"/>
  <c r="O322" i="14"/>
  <c r="O259" i="14"/>
  <c r="O226" i="14"/>
  <c r="O289" i="14"/>
  <c r="O342" i="14"/>
  <c r="O352" i="14"/>
  <c r="O197" i="14"/>
  <c r="O184" i="14"/>
  <c r="O305" i="14"/>
  <c r="O137" i="14"/>
  <c r="O288" i="14"/>
  <c r="O242" i="14"/>
  <c r="O148" i="14"/>
  <c r="O232" i="14"/>
  <c r="O306" i="14"/>
  <c r="O320" i="14"/>
  <c r="O271" i="14"/>
  <c r="O240" i="14"/>
  <c r="O229" i="14"/>
  <c r="O194" i="14"/>
  <c r="O223" i="14"/>
  <c r="O186" i="14"/>
  <c r="O234" i="14"/>
  <c r="O193" i="14"/>
  <c r="O155" i="14"/>
  <c r="O139" i="14"/>
  <c r="O293" i="14"/>
  <c r="O257" i="14"/>
  <c r="O211" i="14"/>
  <c r="O142" i="14"/>
  <c r="O177" i="14"/>
  <c r="O218" i="14"/>
  <c r="O265" i="14"/>
  <c r="O298" i="14"/>
  <c r="O130" i="14"/>
  <c r="O119" i="14"/>
  <c r="O268" i="14"/>
  <c r="O276" i="14"/>
  <c r="O228" i="14"/>
  <c r="O237" i="14"/>
  <c r="O236" i="14"/>
  <c r="O113" i="14"/>
  <c r="O261" i="14"/>
  <c r="O182" i="14"/>
  <c r="O219" i="14"/>
  <c r="O179" i="14"/>
  <c r="O341" i="14"/>
  <c r="O203" i="14"/>
  <c r="O321" i="14"/>
  <c r="O120" i="14"/>
  <c r="O224" i="14"/>
  <c r="O167" i="14"/>
  <c r="O152" i="14"/>
  <c r="O140" i="14"/>
  <c r="O255" i="14"/>
  <c r="O264" i="14"/>
  <c r="O332" i="14"/>
  <c r="O291" i="14"/>
  <c r="O209" i="14"/>
  <c r="O279" i="14"/>
  <c r="O115" i="14"/>
  <c r="O272" i="14"/>
  <c r="O107" i="14"/>
  <c r="O258" i="14"/>
  <c r="O286" i="14"/>
  <c r="O256" i="14"/>
  <c r="O183" i="14"/>
  <c r="O171" i="14"/>
  <c r="O311" i="14"/>
  <c r="O104" i="14"/>
  <c r="O141" i="14"/>
  <c r="O170" i="14"/>
  <c r="O353" i="14"/>
  <c r="O106" i="14"/>
  <c r="O149" i="14"/>
  <c r="O284" i="14"/>
  <c r="O159" i="14"/>
  <c r="O205" i="14"/>
  <c r="O302" i="14"/>
  <c r="O150" i="14"/>
  <c r="O266" i="14"/>
  <c r="O108" i="14"/>
  <c r="O175" i="14"/>
  <c r="O124" i="14"/>
  <c r="O126" i="14"/>
  <c r="O222" i="14"/>
  <c r="O220" i="14"/>
  <c r="O260" i="14"/>
  <c r="O275" i="14"/>
  <c r="O317" i="14"/>
  <c r="O310" i="14"/>
  <c r="O330" i="14"/>
  <c r="O212" i="14"/>
  <c r="O335" i="14"/>
  <c r="O110" i="14"/>
  <c r="O109" i="14"/>
  <c r="O309" i="14"/>
  <c r="O215" i="14"/>
  <c r="O112" i="14"/>
  <c r="O235" i="14"/>
  <c r="O202" i="14"/>
  <c r="O318" i="14"/>
  <c r="O118" i="14"/>
  <c r="O283" i="14"/>
  <c r="O303" i="14"/>
  <c r="O231" i="14"/>
  <c r="O350" i="14"/>
  <c r="O225" i="14"/>
  <c r="O325" i="14"/>
  <c r="O230" i="14"/>
  <c r="O329" i="14"/>
  <c r="O117" i="14"/>
  <c r="O273" i="14"/>
  <c r="O181" i="14"/>
  <c r="O307" i="14"/>
  <c r="O239" i="14"/>
  <c r="O290" i="14"/>
  <c r="O208" i="14"/>
  <c r="O206" i="14"/>
  <c r="O161" i="14"/>
  <c r="O300" i="14"/>
  <c r="O245" i="14"/>
  <c r="O168" i="14"/>
  <c r="O114" i="14"/>
  <c r="O204" i="14"/>
  <c r="O251" i="14"/>
  <c r="O187" i="14"/>
  <c r="O156" i="14"/>
  <c r="O294" i="14"/>
  <c r="O233" i="14"/>
  <c r="O164" i="14"/>
  <c r="O201" i="14"/>
  <c r="O354" i="14"/>
  <c r="O138" i="14"/>
  <c r="O111" i="14"/>
  <c r="O313" i="14"/>
  <c r="O296" i="14"/>
  <c r="O105" i="14"/>
  <c r="O304" i="14"/>
  <c r="O127" i="14"/>
  <c r="O151" i="14"/>
  <c r="O340" i="14"/>
  <c r="U12" i="14" l="1"/>
  <c r="U27" i="14"/>
  <c r="U26" i="14"/>
  <c r="U13" i="14"/>
  <c r="U29" i="14"/>
  <c r="U30" i="14"/>
  <c r="U28" i="14"/>
  <c r="EC192" i="14"/>
  <c r="BP192" i="14"/>
  <c r="DS192" i="14"/>
  <c r="BG192" i="14"/>
  <c r="DR192" i="14"/>
  <c r="BF192" i="14"/>
  <c r="DQ192" i="14"/>
  <c r="BE192" i="14"/>
  <c r="DP192" i="14"/>
  <c r="BD192" i="14"/>
  <c r="EI192" i="14"/>
  <c r="DD192" i="14"/>
  <c r="AR192" i="14"/>
  <c r="CU192" i="14"/>
  <c r="AI192" i="14"/>
  <c r="CT192" i="14"/>
  <c r="AH192" i="14"/>
  <c r="CS192" i="14"/>
  <c r="AG192" i="14"/>
  <c r="CR192" i="14"/>
  <c r="AF192" i="14"/>
  <c r="CQ192" i="14"/>
  <c r="AE192" i="14"/>
  <c r="CH192" i="14"/>
  <c r="V192" i="14"/>
  <c r="CG192" i="14"/>
  <c r="U192" i="14"/>
  <c r="EH192" i="14"/>
  <c r="CV192" i="14"/>
  <c r="AJ192" i="14"/>
  <c r="CM192" i="14"/>
  <c r="AA192" i="14"/>
  <c r="CL192" i="14"/>
  <c r="Z192" i="14"/>
  <c r="CK192" i="14"/>
  <c r="Y192" i="14"/>
  <c r="CJ192" i="14"/>
  <c r="X192" i="14"/>
  <c r="CI192" i="14"/>
  <c r="W192" i="14"/>
  <c r="BZ192" i="14"/>
  <c r="N192" i="14"/>
  <c r="BY192" i="14"/>
  <c r="EL192" i="14"/>
  <c r="CN192" i="14"/>
  <c r="AB192" i="14"/>
  <c r="CE192" i="14"/>
  <c r="S192" i="14"/>
  <c r="CD192" i="14"/>
  <c r="R192" i="14"/>
  <c r="CC192" i="14"/>
  <c r="Q192" i="14"/>
  <c r="CB192" i="14"/>
  <c r="P192" i="14"/>
  <c r="CA192" i="14"/>
  <c r="EF192" i="14"/>
  <c r="BR192" i="14"/>
  <c r="EE192" i="14"/>
  <c r="BQ192" i="14"/>
  <c r="DT192" i="14"/>
  <c r="DK192" i="14"/>
  <c r="DJ192" i="14"/>
  <c r="DI192" i="14"/>
  <c r="DH192" i="14"/>
  <c r="DO192" i="14"/>
  <c r="DW192" i="14"/>
  <c r="AL192" i="14"/>
  <c r="BA192" i="14"/>
  <c r="DL192" i="14"/>
  <c r="DC192" i="14"/>
  <c r="DB192" i="14"/>
  <c r="DA192" i="14"/>
  <c r="CZ192" i="14"/>
  <c r="DG192" i="14"/>
  <c r="DN192" i="14"/>
  <c r="AD192" i="14"/>
  <c r="AS192" i="14"/>
  <c r="CF192" i="14"/>
  <c r="BW192" i="14"/>
  <c r="BV192" i="14"/>
  <c r="BU192" i="14"/>
  <c r="BT192" i="14"/>
  <c r="CY192" i="14"/>
  <c r="DF192" i="14"/>
  <c r="DU192" i="14"/>
  <c r="AK192" i="14"/>
  <c r="BX192" i="14"/>
  <c r="BO192" i="14"/>
  <c r="BN192" i="14"/>
  <c r="BM192" i="14"/>
  <c r="BL192" i="14"/>
  <c r="BS192" i="14"/>
  <c r="CX192" i="14"/>
  <c r="DM192" i="14"/>
  <c r="AC192" i="14"/>
  <c r="BH192" i="14"/>
  <c r="AY192" i="14"/>
  <c r="AX192" i="14"/>
  <c r="AW192" i="14"/>
  <c r="AV192" i="14"/>
  <c r="BK192" i="14"/>
  <c r="CP192" i="14"/>
  <c r="DE192" i="14"/>
  <c r="AZ192" i="14"/>
  <c r="AQ192" i="14"/>
  <c r="AP192" i="14"/>
  <c r="AO192" i="14"/>
  <c r="AN192" i="14"/>
  <c r="BC192" i="14"/>
  <c r="BJ192" i="14"/>
  <c r="CW192" i="14"/>
  <c r="EK192" i="14"/>
  <c r="BB192" i="14"/>
  <c r="DZ192" i="14"/>
  <c r="AT192" i="14"/>
  <c r="ED192" i="14"/>
  <c r="EJ192" i="14"/>
  <c r="CO192" i="14"/>
  <c r="DV192" i="14"/>
  <c r="DY192" i="14"/>
  <c r="BI192" i="14"/>
  <c r="T192" i="14"/>
  <c r="EG192" i="14"/>
  <c r="EB192" i="14"/>
  <c r="DX192" i="14"/>
  <c r="EM192" i="14"/>
  <c r="EA192" i="14"/>
  <c r="AU192" i="14"/>
  <c r="AM192" i="14"/>
  <c r="CZ179" i="14"/>
  <c r="AN179" i="14"/>
  <c r="DG179" i="14"/>
  <c r="AU179" i="14"/>
  <c r="DF179" i="14"/>
  <c r="AT179" i="14"/>
  <c r="DM179" i="14"/>
  <c r="BA179" i="14"/>
  <c r="DL179" i="14"/>
  <c r="AZ179" i="14"/>
  <c r="DK179" i="14"/>
  <c r="AY179" i="14"/>
  <c r="DJ179" i="14"/>
  <c r="AX179" i="14"/>
  <c r="DI179" i="14"/>
  <c r="AW179" i="14"/>
  <c r="CR179" i="14"/>
  <c r="AF179" i="14"/>
  <c r="CY179" i="14"/>
  <c r="AM179" i="14"/>
  <c r="CX179" i="14"/>
  <c r="AL179" i="14"/>
  <c r="DE179" i="14"/>
  <c r="AS179" i="14"/>
  <c r="DD179" i="14"/>
  <c r="AR179" i="14"/>
  <c r="DC179" i="14"/>
  <c r="AQ179" i="14"/>
  <c r="DB179" i="14"/>
  <c r="AP179" i="14"/>
  <c r="DA179" i="14"/>
  <c r="AO179" i="14"/>
  <c r="CJ179" i="14"/>
  <c r="X179" i="14"/>
  <c r="CQ179" i="14"/>
  <c r="AE179" i="14"/>
  <c r="CP179" i="14"/>
  <c r="AD179" i="14"/>
  <c r="CW179" i="14"/>
  <c r="AK179" i="14"/>
  <c r="CV179" i="14"/>
  <c r="AJ179" i="14"/>
  <c r="CU179" i="14"/>
  <c r="AI179" i="14"/>
  <c r="CT179" i="14"/>
  <c r="AH179" i="14"/>
  <c r="CS179" i="14"/>
  <c r="AG179" i="14"/>
  <c r="CB179" i="14"/>
  <c r="P179" i="14"/>
  <c r="CI179" i="14"/>
  <c r="W179" i="14"/>
  <c r="CH179" i="14"/>
  <c r="V179" i="14"/>
  <c r="CO179" i="14"/>
  <c r="AC179" i="14"/>
  <c r="CN179" i="14"/>
  <c r="AB179" i="14"/>
  <c r="CM179" i="14"/>
  <c r="AA179" i="14"/>
  <c r="CL179" i="14"/>
  <c r="Z179" i="14"/>
  <c r="CK179" i="14"/>
  <c r="Y179" i="14"/>
  <c r="EF179" i="14"/>
  <c r="BT179" i="14"/>
  <c r="EM179" i="14"/>
  <c r="CA179" i="14"/>
  <c r="EL179" i="14"/>
  <c r="BZ179" i="14"/>
  <c r="N179" i="14"/>
  <c r="CG179" i="14"/>
  <c r="U179" i="14"/>
  <c r="CF179" i="14"/>
  <c r="T179" i="14"/>
  <c r="CE179" i="14"/>
  <c r="S179" i="14"/>
  <c r="CD179" i="14"/>
  <c r="R179" i="14"/>
  <c r="CC179" i="14"/>
  <c r="Q179" i="14"/>
  <c r="DX179" i="14"/>
  <c r="BL179" i="14"/>
  <c r="EE179" i="14"/>
  <c r="BS179" i="14"/>
  <c r="ED179" i="14"/>
  <c r="BR179" i="14"/>
  <c r="EK179" i="14"/>
  <c r="BY179" i="14"/>
  <c r="EJ179" i="14"/>
  <c r="BX179" i="14"/>
  <c r="EI179" i="14"/>
  <c r="BW179" i="14"/>
  <c r="EH179" i="14"/>
  <c r="BV179" i="14"/>
  <c r="EG179" i="14"/>
  <c r="BU179" i="14"/>
  <c r="BC179" i="14"/>
  <c r="BI179" i="14"/>
  <c r="BG179" i="14"/>
  <c r="BE179" i="14"/>
  <c r="DP179" i="14"/>
  <c r="DV179" i="14"/>
  <c r="EB179" i="14"/>
  <c r="DZ179" i="14"/>
  <c r="DH179" i="14"/>
  <c r="DN179" i="14"/>
  <c r="DT179" i="14"/>
  <c r="DR179" i="14"/>
  <c r="BD179" i="14"/>
  <c r="BJ179" i="14"/>
  <c r="BP179" i="14"/>
  <c r="BN179" i="14"/>
  <c r="AV179" i="14"/>
  <c r="BB179" i="14"/>
  <c r="BH179" i="14"/>
  <c r="BF179" i="14"/>
  <c r="DW179" i="14"/>
  <c r="EC179" i="14"/>
  <c r="EA179" i="14"/>
  <c r="DY179" i="14"/>
  <c r="DS179" i="14"/>
  <c r="BO179" i="14"/>
  <c r="DQ179" i="14"/>
  <c r="BM179" i="14"/>
  <c r="DO179" i="14"/>
  <c r="BK179" i="14"/>
  <c r="DU179" i="14"/>
  <c r="BQ179" i="14"/>
  <c r="EL155" i="14"/>
  <c r="EA155" i="14"/>
  <c r="DJ155" i="14"/>
  <c r="BR155" i="14"/>
  <c r="EK155" i="14"/>
  <c r="BA155" i="14"/>
  <c r="CN155" i="14"/>
  <c r="AB155" i="14"/>
  <c r="BO155" i="14"/>
  <c r="DP155" i="14"/>
  <c r="AP155" i="14"/>
  <c r="CC155" i="14"/>
  <c r="Q155" i="14"/>
  <c r="BD155" i="14"/>
  <c r="CS155" i="14"/>
  <c r="AE155" i="14"/>
  <c r="EM155" i="14"/>
  <c r="ED155" i="14"/>
  <c r="DS155" i="14"/>
  <c r="DB155" i="14"/>
  <c r="BJ155" i="14"/>
  <c r="DU155" i="14"/>
  <c r="AS155" i="14"/>
  <c r="CF155" i="14"/>
  <c r="T155" i="14"/>
  <c r="BG155" i="14"/>
  <c r="CZ155" i="14"/>
  <c r="AH155" i="14"/>
  <c r="BU155" i="14"/>
  <c r="EB155" i="14"/>
  <c r="AV155" i="14"/>
  <c r="CI155" i="14"/>
  <c r="W155" i="14"/>
  <c r="EE155" i="14"/>
  <c r="DV155" i="14"/>
  <c r="DK155" i="14"/>
  <c r="CT155" i="14"/>
  <c r="BB155" i="14"/>
  <c r="DE155" i="14"/>
  <c r="AK155" i="14"/>
  <c r="BX155" i="14"/>
  <c r="EG155" i="14"/>
  <c r="AY155" i="14"/>
  <c r="CL155" i="14"/>
  <c r="Z155" i="14"/>
  <c r="BM155" i="14"/>
  <c r="DL155" i="14"/>
  <c r="AN155" i="14"/>
  <c r="CA155" i="14"/>
  <c r="DW155" i="14"/>
  <c r="DN155" i="14"/>
  <c r="DC155" i="14"/>
  <c r="DX155" i="14"/>
  <c r="AT155" i="14"/>
  <c r="CO155" i="14"/>
  <c r="AC155" i="14"/>
  <c r="DO155" i="14"/>
  <c r="DF155" i="14"/>
  <c r="CU155" i="14"/>
  <c r="DH155" i="14"/>
  <c r="AL155" i="14"/>
  <c r="CG155" i="14"/>
  <c r="U155" i="14"/>
  <c r="BH155" i="14"/>
  <c r="DA155" i="14"/>
  <c r="AI155" i="14"/>
  <c r="BV155" i="14"/>
  <c r="EC155" i="14"/>
  <c r="AW155" i="14"/>
  <c r="CJ155" i="14"/>
  <c r="X155" i="14"/>
  <c r="BK155" i="14"/>
  <c r="DZ155" i="14"/>
  <c r="BY155" i="14"/>
  <c r="AR155" i="14"/>
  <c r="S155" i="14"/>
  <c r="CW155" i="14"/>
  <c r="BT155" i="14"/>
  <c r="AU155" i="14"/>
  <c r="BC155" i="14"/>
  <c r="DG155" i="14"/>
  <c r="DR155" i="14"/>
  <c r="BQ155" i="14"/>
  <c r="AJ155" i="14"/>
  <c r="EF155" i="14"/>
  <c r="CK155" i="14"/>
  <c r="BL155" i="14"/>
  <c r="AM155" i="14"/>
  <c r="AA155" i="14"/>
  <c r="CY155" i="14"/>
  <c r="CR155" i="14"/>
  <c r="BI155" i="14"/>
  <c r="DQ155" i="14"/>
  <c r="CD155" i="14"/>
  <c r="BE155" i="14"/>
  <c r="AF155" i="14"/>
  <c r="EH155" i="14"/>
  <c r="CQ155" i="14"/>
  <c r="CH155" i="14"/>
  <c r="EJ155" i="14"/>
  <c r="CM155" i="14"/>
  <c r="BN155" i="14"/>
  <c r="AO155" i="14"/>
  <c r="P155" i="14"/>
  <c r="CX155" i="14"/>
  <c r="BZ155" i="14"/>
  <c r="DT155" i="14"/>
  <c r="CE155" i="14"/>
  <c r="BF155" i="14"/>
  <c r="AG155" i="14"/>
  <c r="DY155" i="14"/>
  <c r="AZ155" i="14"/>
  <c r="CP155" i="14"/>
  <c r="AD155" i="14"/>
  <c r="DD155" i="14"/>
  <c r="BW155" i="14"/>
  <c r="AX155" i="14"/>
  <c r="Y155" i="14"/>
  <c r="DI155" i="14"/>
  <c r="N155" i="14"/>
  <c r="DM155" i="14"/>
  <c r="EI155" i="14"/>
  <c r="V155" i="14"/>
  <c r="BP155" i="14"/>
  <c r="AQ155" i="14"/>
  <c r="R155" i="14"/>
  <c r="CV155" i="14"/>
  <c r="BS155" i="14"/>
  <c r="CB155" i="14"/>
  <c r="CJ199" i="14"/>
  <c r="X199" i="14"/>
  <c r="CQ199" i="14"/>
  <c r="AE199" i="14"/>
  <c r="CP199" i="14"/>
  <c r="AD199" i="14"/>
  <c r="CW199" i="14"/>
  <c r="AK199" i="14"/>
  <c r="CV199" i="14"/>
  <c r="AJ199" i="14"/>
  <c r="CU199" i="14"/>
  <c r="AI199" i="14"/>
  <c r="CT199" i="14"/>
  <c r="AH199" i="14"/>
  <c r="BM199" i="14"/>
  <c r="AG199" i="14"/>
  <c r="CB199" i="14"/>
  <c r="P199" i="14"/>
  <c r="CI199" i="14"/>
  <c r="W199" i="14"/>
  <c r="CH199" i="14"/>
  <c r="V199" i="14"/>
  <c r="CO199" i="14"/>
  <c r="AC199" i="14"/>
  <c r="CN199" i="14"/>
  <c r="AB199" i="14"/>
  <c r="CM199" i="14"/>
  <c r="AA199" i="14"/>
  <c r="CL199" i="14"/>
  <c r="Z199" i="14"/>
  <c r="DQ199" i="14"/>
  <c r="CK199" i="14"/>
  <c r="EF199" i="14"/>
  <c r="BT199" i="14"/>
  <c r="EM199" i="14"/>
  <c r="CA199" i="14"/>
  <c r="EL199" i="14"/>
  <c r="BZ199" i="14"/>
  <c r="N199" i="14"/>
  <c r="CG199" i="14"/>
  <c r="U199" i="14"/>
  <c r="CF199" i="14"/>
  <c r="T199" i="14"/>
  <c r="CE199" i="14"/>
  <c r="S199" i="14"/>
  <c r="CD199" i="14"/>
  <c r="R199" i="14"/>
  <c r="BE199" i="14"/>
  <c r="Y199" i="14"/>
  <c r="DP199" i="14"/>
  <c r="BD199" i="14"/>
  <c r="DW199" i="14"/>
  <c r="BK199" i="14"/>
  <c r="DV199" i="14"/>
  <c r="BJ199" i="14"/>
  <c r="AN199" i="14"/>
  <c r="AU199" i="14"/>
  <c r="AT199" i="14"/>
  <c r="BQ199" i="14"/>
  <c r="DD199" i="14"/>
  <c r="DS199" i="14"/>
  <c r="EH199" i="14"/>
  <c r="AX199" i="14"/>
  <c r="AW199" i="14"/>
  <c r="AQ199" i="14"/>
  <c r="AF199" i="14"/>
  <c r="AM199" i="14"/>
  <c r="AL199" i="14"/>
  <c r="BI199" i="14"/>
  <c r="BX199" i="14"/>
  <c r="DK199" i="14"/>
  <c r="DZ199" i="14"/>
  <c r="AP199" i="14"/>
  <c r="DA199" i="14"/>
  <c r="BY199" i="14"/>
  <c r="DX199" i="14"/>
  <c r="EE199" i="14"/>
  <c r="ED199" i="14"/>
  <c r="EK199" i="14"/>
  <c r="BA199" i="14"/>
  <c r="BP199" i="14"/>
  <c r="DC199" i="14"/>
  <c r="DR199" i="14"/>
  <c r="CC199" i="14"/>
  <c r="AO199" i="14"/>
  <c r="BC199" i="14"/>
  <c r="DI199" i="14"/>
  <c r="DH199" i="14"/>
  <c r="DO199" i="14"/>
  <c r="DN199" i="14"/>
  <c r="EC199" i="14"/>
  <c r="AS199" i="14"/>
  <c r="BH199" i="14"/>
  <c r="BW199" i="14"/>
  <c r="DJ199" i="14"/>
  <c r="Q199" i="14"/>
  <c r="CS199" i="14"/>
  <c r="AV199" i="14"/>
  <c r="BF199" i="14"/>
  <c r="CZ199" i="14"/>
  <c r="DG199" i="14"/>
  <c r="DF199" i="14"/>
  <c r="DU199" i="14"/>
  <c r="EJ199" i="14"/>
  <c r="AZ199" i="14"/>
  <c r="BO199" i="14"/>
  <c r="DB199" i="14"/>
  <c r="EG199" i="14"/>
  <c r="BB199" i="14"/>
  <c r="CR199" i="14"/>
  <c r="CY199" i="14"/>
  <c r="CX199" i="14"/>
  <c r="DM199" i="14"/>
  <c r="EB199" i="14"/>
  <c r="AR199" i="14"/>
  <c r="BG199" i="14"/>
  <c r="BV199" i="14"/>
  <c r="BU199" i="14"/>
  <c r="EA199" i="14"/>
  <c r="BL199" i="14"/>
  <c r="BS199" i="14"/>
  <c r="BR199" i="14"/>
  <c r="DE199" i="14"/>
  <c r="DT199" i="14"/>
  <c r="EI199" i="14"/>
  <c r="AY199" i="14"/>
  <c r="BN199" i="14"/>
  <c r="DY199" i="14"/>
  <c r="DL199" i="14"/>
  <c r="DJ138" i="14"/>
  <c r="AX138" i="14"/>
  <c r="DB138" i="14"/>
  <c r="AH138" i="14"/>
  <c r="CS138" i="14"/>
  <c r="AG138" i="14"/>
  <c r="CR138" i="14"/>
  <c r="AF138" i="14"/>
  <c r="CY138" i="14"/>
  <c r="AM138" i="14"/>
  <c r="CX138" i="14"/>
  <c r="AL138" i="14"/>
  <c r="DE138" i="14"/>
  <c r="AS138" i="14"/>
  <c r="DD138" i="14"/>
  <c r="AR138" i="14"/>
  <c r="DC138" i="14"/>
  <c r="AQ138" i="14"/>
  <c r="CT138" i="14"/>
  <c r="Z138" i="14"/>
  <c r="CK138" i="14"/>
  <c r="Y138" i="14"/>
  <c r="CJ138" i="14"/>
  <c r="X138" i="14"/>
  <c r="CQ138" i="14"/>
  <c r="AE138" i="14"/>
  <c r="CP138" i="14"/>
  <c r="AD138" i="14"/>
  <c r="CW138" i="14"/>
  <c r="AK138" i="14"/>
  <c r="CV138" i="14"/>
  <c r="AJ138" i="14"/>
  <c r="CU138" i="14"/>
  <c r="AI138" i="14"/>
  <c r="CL138" i="14"/>
  <c r="R138" i="14"/>
  <c r="CC138" i="14"/>
  <c r="Q138" i="14"/>
  <c r="CB138" i="14"/>
  <c r="P138" i="14"/>
  <c r="CI138" i="14"/>
  <c r="W138" i="14"/>
  <c r="CH138" i="14"/>
  <c r="V138" i="14"/>
  <c r="CO138" i="14"/>
  <c r="AC138" i="14"/>
  <c r="CN138" i="14"/>
  <c r="AB138" i="14"/>
  <c r="CM138" i="14"/>
  <c r="AA138" i="14"/>
  <c r="CD138" i="14"/>
  <c r="EG138" i="14"/>
  <c r="BU138" i="14"/>
  <c r="EF138" i="14"/>
  <c r="BT138" i="14"/>
  <c r="EM138" i="14"/>
  <c r="CA138" i="14"/>
  <c r="EL138" i="14"/>
  <c r="BZ138" i="14"/>
  <c r="N138" i="14"/>
  <c r="CG138" i="14"/>
  <c r="U138" i="14"/>
  <c r="CF138" i="14"/>
  <c r="T138" i="14"/>
  <c r="CE138" i="14"/>
  <c r="S138" i="14"/>
  <c r="BV138" i="14"/>
  <c r="DY138" i="14"/>
  <c r="BM138" i="14"/>
  <c r="DX138" i="14"/>
  <c r="BL138" i="14"/>
  <c r="EE138" i="14"/>
  <c r="BS138" i="14"/>
  <c r="ED138" i="14"/>
  <c r="BR138" i="14"/>
  <c r="EK138" i="14"/>
  <c r="BY138" i="14"/>
  <c r="EJ138" i="14"/>
  <c r="BX138" i="14"/>
  <c r="EI138" i="14"/>
  <c r="BW138" i="14"/>
  <c r="EH138" i="14"/>
  <c r="BN138" i="14"/>
  <c r="DQ138" i="14"/>
  <c r="BE138" i="14"/>
  <c r="DP138" i="14"/>
  <c r="BD138" i="14"/>
  <c r="DW138" i="14"/>
  <c r="BK138" i="14"/>
  <c r="DV138" i="14"/>
  <c r="BJ138" i="14"/>
  <c r="EC138" i="14"/>
  <c r="BQ138" i="14"/>
  <c r="EB138" i="14"/>
  <c r="BP138" i="14"/>
  <c r="EA138" i="14"/>
  <c r="BO138" i="14"/>
  <c r="DR138" i="14"/>
  <c r="CZ138" i="14"/>
  <c r="DF138" i="14"/>
  <c r="DL138" i="14"/>
  <c r="BF138" i="14"/>
  <c r="AV138" i="14"/>
  <c r="BB138" i="14"/>
  <c r="BH138" i="14"/>
  <c r="AP138" i="14"/>
  <c r="AN138" i="14"/>
  <c r="AT138" i="14"/>
  <c r="AZ138" i="14"/>
  <c r="DI138" i="14"/>
  <c r="DO138" i="14"/>
  <c r="DU138" i="14"/>
  <c r="DS138" i="14"/>
  <c r="DA138" i="14"/>
  <c r="DG138" i="14"/>
  <c r="DM138" i="14"/>
  <c r="DK138" i="14"/>
  <c r="AW138" i="14"/>
  <c r="BC138" i="14"/>
  <c r="BI138" i="14"/>
  <c r="BG138" i="14"/>
  <c r="DN138" i="14"/>
  <c r="BA138" i="14"/>
  <c r="DT138" i="14"/>
  <c r="AY138" i="14"/>
  <c r="DZ138" i="14"/>
  <c r="AO138" i="14"/>
  <c r="DH138" i="14"/>
  <c r="AU138" i="14"/>
  <c r="CF220" i="14"/>
  <c r="T220" i="14"/>
  <c r="CE220" i="14"/>
  <c r="S220" i="14"/>
  <c r="CD220" i="14"/>
  <c r="R220" i="14"/>
  <c r="CC220" i="14"/>
  <c r="Q220" i="14"/>
  <c r="EJ220" i="14"/>
  <c r="BX220" i="14"/>
  <c r="EI220" i="14"/>
  <c r="BW220" i="14"/>
  <c r="EH220" i="14"/>
  <c r="BV220" i="14"/>
  <c r="EG220" i="14"/>
  <c r="BU220" i="14"/>
  <c r="EF220" i="14"/>
  <c r="BT220" i="14"/>
  <c r="EM220" i="14"/>
  <c r="CA220" i="14"/>
  <c r="EL220" i="14"/>
  <c r="BZ220" i="14"/>
  <c r="N220" i="14"/>
  <c r="CG220" i="14"/>
  <c r="EB220" i="14"/>
  <c r="BP220" i="14"/>
  <c r="EA220" i="14"/>
  <c r="BO220" i="14"/>
  <c r="DZ220" i="14"/>
  <c r="BN220" i="14"/>
  <c r="DY220" i="14"/>
  <c r="BM220" i="14"/>
  <c r="DX220" i="14"/>
  <c r="BL220" i="14"/>
  <c r="EE220" i="14"/>
  <c r="BS220" i="14"/>
  <c r="ED220" i="14"/>
  <c r="CN220" i="14"/>
  <c r="DC220" i="14"/>
  <c r="DR220" i="14"/>
  <c r="AH220" i="14"/>
  <c r="AW220" i="14"/>
  <c r="CJ220" i="14"/>
  <c r="DW220" i="14"/>
  <c r="AU220" i="14"/>
  <c r="CP220" i="14"/>
  <c r="V220" i="14"/>
  <c r="BH220" i="14"/>
  <c r="CU220" i="14"/>
  <c r="DJ220" i="14"/>
  <c r="Z220" i="14"/>
  <c r="AO220" i="14"/>
  <c r="CB220" i="14"/>
  <c r="DO220" i="14"/>
  <c r="AM220" i="14"/>
  <c r="CH220" i="14"/>
  <c r="EK220" i="14"/>
  <c r="BQ220" i="14"/>
  <c r="AZ220" i="14"/>
  <c r="CM220" i="14"/>
  <c r="DB220" i="14"/>
  <c r="DQ220" i="14"/>
  <c r="AG220" i="14"/>
  <c r="BD220" i="14"/>
  <c r="DG220" i="14"/>
  <c r="AE220" i="14"/>
  <c r="BR220" i="14"/>
  <c r="EC220" i="14"/>
  <c r="BI220" i="14"/>
  <c r="AR220" i="14"/>
  <c r="BG220" i="14"/>
  <c r="CT220" i="14"/>
  <c r="DI220" i="14"/>
  <c r="Y220" i="14"/>
  <c r="AV220" i="14"/>
  <c r="CY220" i="14"/>
  <c r="W220" i="14"/>
  <c r="BJ220" i="14"/>
  <c r="DU220" i="14"/>
  <c r="BA220" i="14"/>
  <c r="DT220" i="14"/>
  <c r="AJ220" i="14"/>
  <c r="AY220" i="14"/>
  <c r="CL220" i="14"/>
  <c r="DA220" i="14"/>
  <c r="DP220" i="14"/>
  <c r="AN220" i="14"/>
  <c r="CQ220" i="14"/>
  <c r="DV220" i="14"/>
  <c r="BB220" i="14"/>
  <c r="DM220" i="14"/>
  <c r="AS220" i="14"/>
  <c r="DL220" i="14"/>
  <c r="AB220" i="14"/>
  <c r="AQ220" i="14"/>
  <c r="BF220" i="14"/>
  <c r="CS220" i="14"/>
  <c r="DH220" i="14"/>
  <c r="AF220" i="14"/>
  <c r="CI220" i="14"/>
  <c r="DN220" i="14"/>
  <c r="AT220" i="14"/>
  <c r="DE220" i="14"/>
  <c r="AK220" i="14"/>
  <c r="AI220" i="14"/>
  <c r="X220" i="14"/>
  <c r="CW220" i="14"/>
  <c r="AA220" i="14"/>
  <c r="P220" i="14"/>
  <c r="CO220" i="14"/>
  <c r="AX220" i="14"/>
  <c r="BK220" i="14"/>
  <c r="BY220" i="14"/>
  <c r="AP220" i="14"/>
  <c r="BC220" i="14"/>
  <c r="AC220" i="14"/>
  <c r="DD220" i="14"/>
  <c r="CK220" i="14"/>
  <c r="DF220" i="14"/>
  <c r="U220" i="14"/>
  <c r="CV220" i="14"/>
  <c r="BE220" i="14"/>
  <c r="CX220" i="14"/>
  <c r="AL220" i="14"/>
  <c r="AD220" i="14"/>
  <c r="CR220" i="14"/>
  <c r="DS220" i="14"/>
  <c r="DK220" i="14"/>
  <c r="CZ220" i="14"/>
  <c r="CX103" i="14"/>
  <c r="AL103" i="14"/>
  <c r="DE103" i="14"/>
  <c r="AS103" i="14"/>
  <c r="DD103" i="14"/>
  <c r="AR103" i="14"/>
  <c r="DC103" i="14"/>
  <c r="AQ103" i="14"/>
  <c r="DB103" i="14"/>
  <c r="AP103" i="14"/>
  <c r="DA103" i="14"/>
  <c r="AO103" i="14"/>
  <c r="CZ103" i="14"/>
  <c r="AN103" i="14"/>
  <c r="DG103" i="14"/>
  <c r="AU103" i="14"/>
  <c r="CP103" i="14"/>
  <c r="AD103" i="14"/>
  <c r="CW103" i="14"/>
  <c r="AK103" i="14"/>
  <c r="CV103" i="14"/>
  <c r="AJ103" i="14"/>
  <c r="CU103" i="14"/>
  <c r="AI103" i="14"/>
  <c r="CT103" i="14"/>
  <c r="AH103" i="14"/>
  <c r="CS103" i="14"/>
  <c r="AG103" i="14"/>
  <c r="CR103" i="14"/>
  <c r="AF103" i="14"/>
  <c r="CY103" i="14"/>
  <c r="AM103" i="14"/>
  <c r="CH103" i="14"/>
  <c r="V103" i="14"/>
  <c r="CO103" i="14"/>
  <c r="AC103" i="14"/>
  <c r="CN103" i="14"/>
  <c r="AB103" i="14"/>
  <c r="CM103" i="14"/>
  <c r="AA103" i="14"/>
  <c r="CL103" i="14"/>
  <c r="Z103" i="14"/>
  <c r="CK103" i="14"/>
  <c r="Y103" i="14"/>
  <c r="CJ103" i="14"/>
  <c r="X103" i="14"/>
  <c r="CQ103" i="14"/>
  <c r="AE103" i="14"/>
  <c r="EL103" i="14"/>
  <c r="BZ103" i="14"/>
  <c r="N103" i="14"/>
  <c r="CG103" i="14"/>
  <c r="U103" i="14"/>
  <c r="CF103" i="14"/>
  <c r="T103" i="14"/>
  <c r="CE103" i="14"/>
  <c r="S103" i="14"/>
  <c r="CD103" i="14"/>
  <c r="R103" i="14"/>
  <c r="CC103" i="14"/>
  <c r="Q103" i="14"/>
  <c r="CB103" i="14"/>
  <c r="P103" i="14"/>
  <c r="CI103" i="14"/>
  <c r="W103" i="14"/>
  <c r="ED103" i="14"/>
  <c r="BR103" i="14"/>
  <c r="EK103" i="14"/>
  <c r="BY103" i="14"/>
  <c r="EJ103" i="14"/>
  <c r="BX103" i="14"/>
  <c r="EI103" i="14"/>
  <c r="BW103" i="14"/>
  <c r="EH103" i="14"/>
  <c r="BV103" i="14"/>
  <c r="EG103" i="14"/>
  <c r="BU103" i="14"/>
  <c r="EF103" i="14"/>
  <c r="BT103" i="14"/>
  <c r="EM103" i="14"/>
  <c r="CA103" i="14"/>
  <c r="DV103" i="14"/>
  <c r="BJ103" i="14"/>
  <c r="EC103" i="14"/>
  <c r="BQ103" i="14"/>
  <c r="EB103" i="14"/>
  <c r="BP103" i="14"/>
  <c r="EA103" i="14"/>
  <c r="BO103" i="14"/>
  <c r="DZ103" i="14"/>
  <c r="BN103" i="14"/>
  <c r="DY103" i="14"/>
  <c r="BM103" i="14"/>
  <c r="DX103" i="14"/>
  <c r="BL103" i="14"/>
  <c r="EE103" i="14"/>
  <c r="BS103" i="14"/>
  <c r="BA103" i="14"/>
  <c r="AY103" i="14"/>
  <c r="AW103" i="14"/>
  <c r="BC103" i="14"/>
  <c r="DN103" i="14"/>
  <c r="DT103" i="14"/>
  <c r="DR103" i="14"/>
  <c r="DP103" i="14"/>
  <c r="DF103" i="14"/>
  <c r="DL103" i="14"/>
  <c r="DJ103" i="14"/>
  <c r="DH103" i="14"/>
  <c r="BB103" i="14"/>
  <c r="BH103" i="14"/>
  <c r="BF103" i="14"/>
  <c r="BD103" i="14"/>
  <c r="AT103" i="14"/>
  <c r="AZ103" i="14"/>
  <c r="AX103" i="14"/>
  <c r="AV103" i="14"/>
  <c r="DU103" i="14"/>
  <c r="DS103" i="14"/>
  <c r="DQ103" i="14"/>
  <c r="DW103" i="14"/>
  <c r="DI103" i="14"/>
  <c r="BE103" i="14"/>
  <c r="DO103" i="14"/>
  <c r="BK103" i="14"/>
  <c r="DM103" i="14"/>
  <c r="BI103" i="14"/>
  <c r="DK103" i="14"/>
  <c r="BG103" i="14"/>
  <c r="EH142" i="14"/>
  <c r="BV142" i="14"/>
  <c r="EG142" i="14"/>
  <c r="BU142" i="14"/>
  <c r="EF142" i="14"/>
  <c r="BT142" i="14"/>
  <c r="EM142" i="14"/>
  <c r="CA142" i="14"/>
  <c r="EL142" i="14"/>
  <c r="BZ142" i="14"/>
  <c r="N142" i="14"/>
  <c r="CG142" i="14"/>
  <c r="U142" i="14"/>
  <c r="CF142" i="14"/>
  <c r="T142" i="14"/>
  <c r="CE142" i="14"/>
  <c r="S142" i="14"/>
  <c r="DZ142" i="14"/>
  <c r="BN142" i="14"/>
  <c r="DY142" i="14"/>
  <c r="BM142" i="14"/>
  <c r="DX142" i="14"/>
  <c r="BL142" i="14"/>
  <c r="EE142" i="14"/>
  <c r="BS142" i="14"/>
  <c r="ED142" i="14"/>
  <c r="BR142" i="14"/>
  <c r="EK142" i="14"/>
  <c r="BY142" i="14"/>
  <c r="EJ142" i="14"/>
  <c r="BX142" i="14"/>
  <c r="EI142" i="14"/>
  <c r="BW142" i="14"/>
  <c r="DR142" i="14"/>
  <c r="BF142" i="14"/>
  <c r="DQ142" i="14"/>
  <c r="BE142" i="14"/>
  <c r="DP142" i="14"/>
  <c r="BD142" i="14"/>
  <c r="DW142" i="14"/>
  <c r="BK142" i="14"/>
  <c r="DV142" i="14"/>
  <c r="BJ142" i="14"/>
  <c r="EC142" i="14"/>
  <c r="BQ142" i="14"/>
  <c r="EB142" i="14"/>
  <c r="BP142" i="14"/>
  <c r="EA142" i="14"/>
  <c r="BO142" i="14"/>
  <c r="DJ142" i="14"/>
  <c r="AX142" i="14"/>
  <c r="DI142" i="14"/>
  <c r="AW142" i="14"/>
  <c r="DH142" i="14"/>
  <c r="AV142" i="14"/>
  <c r="DO142" i="14"/>
  <c r="BC142" i="14"/>
  <c r="DN142" i="14"/>
  <c r="BB142" i="14"/>
  <c r="DU142" i="14"/>
  <c r="BI142" i="14"/>
  <c r="DT142" i="14"/>
  <c r="BH142" i="14"/>
  <c r="DS142" i="14"/>
  <c r="BG142" i="14"/>
  <c r="DB142" i="14"/>
  <c r="AP142" i="14"/>
  <c r="DA142" i="14"/>
  <c r="AO142" i="14"/>
  <c r="CZ142" i="14"/>
  <c r="AN142" i="14"/>
  <c r="DG142" i="14"/>
  <c r="AU142" i="14"/>
  <c r="DF142" i="14"/>
  <c r="AT142" i="14"/>
  <c r="DM142" i="14"/>
  <c r="BA142" i="14"/>
  <c r="DL142" i="14"/>
  <c r="AZ142" i="14"/>
  <c r="DK142" i="14"/>
  <c r="AY142" i="14"/>
  <c r="CK142" i="14"/>
  <c r="AF142" i="14"/>
  <c r="W142" i="14"/>
  <c r="CW142" i="14"/>
  <c r="AR142" i="14"/>
  <c r="AA142" i="14"/>
  <c r="CN142" i="14"/>
  <c r="CT142" i="14"/>
  <c r="CC142" i="14"/>
  <c r="X142" i="14"/>
  <c r="CX142" i="14"/>
  <c r="CO142" i="14"/>
  <c r="AJ142" i="14"/>
  <c r="CB142" i="14"/>
  <c r="CL142" i="14"/>
  <c r="AG142" i="14"/>
  <c r="P142" i="14"/>
  <c r="CP142" i="14"/>
  <c r="AS142" i="14"/>
  <c r="AB142" i="14"/>
  <c r="CS142" i="14"/>
  <c r="CD142" i="14"/>
  <c r="Y142" i="14"/>
  <c r="CY142" i="14"/>
  <c r="CH142" i="14"/>
  <c r="AK142" i="14"/>
  <c r="DC142" i="14"/>
  <c r="AI142" i="14"/>
  <c r="AH142" i="14"/>
  <c r="Q142" i="14"/>
  <c r="CQ142" i="14"/>
  <c r="AL142" i="14"/>
  <c r="AC142" i="14"/>
  <c r="CU142" i="14"/>
  <c r="AE142" i="14"/>
  <c r="Z142" i="14"/>
  <c r="CR142" i="14"/>
  <c r="CI142" i="14"/>
  <c r="AD142" i="14"/>
  <c r="DD142" i="14"/>
  <c r="CM142" i="14"/>
  <c r="R142" i="14"/>
  <c r="CJ142" i="14"/>
  <c r="AM142" i="14"/>
  <c r="V142" i="14"/>
  <c r="CV142" i="14"/>
  <c r="AQ142" i="14"/>
  <c r="DE142" i="14"/>
  <c r="DJ256" i="14"/>
  <c r="AX256" i="14"/>
  <c r="DI256" i="14"/>
  <c r="AW256" i="14"/>
  <c r="DH256" i="14"/>
  <c r="AV256" i="14"/>
  <c r="DO256" i="14"/>
  <c r="BC256" i="14"/>
  <c r="DN256" i="14"/>
  <c r="BB256" i="14"/>
  <c r="DU256" i="14"/>
  <c r="BI256" i="14"/>
  <c r="DT256" i="14"/>
  <c r="BH256" i="14"/>
  <c r="DS256" i="14"/>
  <c r="BG256" i="14"/>
  <c r="CT256" i="14"/>
  <c r="AH256" i="14"/>
  <c r="CS256" i="14"/>
  <c r="AG256" i="14"/>
  <c r="CR256" i="14"/>
  <c r="AF256" i="14"/>
  <c r="CY256" i="14"/>
  <c r="AM256" i="14"/>
  <c r="CX256" i="14"/>
  <c r="AL256" i="14"/>
  <c r="DE256" i="14"/>
  <c r="AS256" i="14"/>
  <c r="DD256" i="14"/>
  <c r="AR256" i="14"/>
  <c r="DC256" i="14"/>
  <c r="AQ256" i="14"/>
  <c r="CL256" i="14"/>
  <c r="Z256" i="14"/>
  <c r="CK256" i="14"/>
  <c r="Y256" i="14"/>
  <c r="CJ256" i="14"/>
  <c r="X256" i="14"/>
  <c r="CQ256" i="14"/>
  <c r="AE256" i="14"/>
  <c r="CP256" i="14"/>
  <c r="AD256" i="14"/>
  <c r="CW256" i="14"/>
  <c r="AK256" i="14"/>
  <c r="CV256" i="14"/>
  <c r="AJ256" i="14"/>
  <c r="CD256" i="14"/>
  <c r="R256" i="14"/>
  <c r="CC256" i="14"/>
  <c r="Q256" i="14"/>
  <c r="CB256" i="14"/>
  <c r="P256" i="14"/>
  <c r="CI256" i="14"/>
  <c r="W256" i="14"/>
  <c r="CH256" i="14"/>
  <c r="V256" i="14"/>
  <c r="CO256" i="14"/>
  <c r="AC256" i="14"/>
  <c r="CN256" i="14"/>
  <c r="AB256" i="14"/>
  <c r="CM256" i="14"/>
  <c r="AA256" i="14"/>
  <c r="BV256" i="14"/>
  <c r="BU256" i="14"/>
  <c r="BT256" i="14"/>
  <c r="CA256" i="14"/>
  <c r="BZ256" i="14"/>
  <c r="CG256" i="14"/>
  <c r="CF256" i="14"/>
  <c r="CU256" i="14"/>
  <c r="BN256" i="14"/>
  <c r="BM256" i="14"/>
  <c r="BL256" i="14"/>
  <c r="BS256" i="14"/>
  <c r="BR256" i="14"/>
  <c r="BY256" i="14"/>
  <c r="BX256" i="14"/>
  <c r="CE256" i="14"/>
  <c r="BF256" i="14"/>
  <c r="BE256" i="14"/>
  <c r="BD256" i="14"/>
  <c r="BK256" i="14"/>
  <c r="BJ256" i="14"/>
  <c r="BQ256" i="14"/>
  <c r="BP256" i="14"/>
  <c r="BW256" i="14"/>
  <c r="AP256" i="14"/>
  <c r="AO256" i="14"/>
  <c r="AN256" i="14"/>
  <c r="AU256" i="14"/>
  <c r="AT256" i="14"/>
  <c r="BA256" i="14"/>
  <c r="AZ256" i="14"/>
  <c r="BO256" i="14"/>
  <c r="EH256" i="14"/>
  <c r="EG256" i="14"/>
  <c r="EF256" i="14"/>
  <c r="EM256" i="14"/>
  <c r="EL256" i="14"/>
  <c r="N256" i="14"/>
  <c r="U256" i="14"/>
  <c r="T256" i="14"/>
  <c r="AY256" i="14"/>
  <c r="DZ256" i="14"/>
  <c r="DY256" i="14"/>
  <c r="DX256" i="14"/>
  <c r="EE256" i="14"/>
  <c r="ED256" i="14"/>
  <c r="EK256" i="14"/>
  <c r="EJ256" i="14"/>
  <c r="EI256" i="14"/>
  <c r="AI256" i="14"/>
  <c r="DB256" i="14"/>
  <c r="DF256" i="14"/>
  <c r="DQ256" i="14"/>
  <c r="EC256" i="14"/>
  <c r="DA256" i="14"/>
  <c r="DM256" i="14"/>
  <c r="DP256" i="14"/>
  <c r="EB256" i="14"/>
  <c r="CZ256" i="14"/>
  <c r="DL256" i="14"/>
  <c r="DW256" i="14"/>
  <c r="EA256" i="14"/>
  <c r="DR256" i="14"/>
  <c r="DG256" i="14"/>
  <c r="DV256" i="14"/>
  <c r="DK256" i="14"/>
  <c r="S256" i="14"/>
  <c r="DV239" i="14"/>
  <c r="BJ239" i="14"/>
  <c r="EC239" i="14"/>
  <c r="BQ239" i="14"/>
  <c r="EB239" i="14"/>
  <c r="BP239" i="14"/>
  <c r="EA239" i="14"/>
  <c r="BO239" i="14"/>
  <c r="DZ239" i="14"/>
  <c r="BN239" i="14"/>
  <c r="DY239" i="14"/>
  <c r="BM239" i="14"/>
  <c r="DX239" i="14"/>
  <c r="BL239" i="14"/>
  <c r="EE239" i="14"/>
  <c r="BS239" i="14"/>
  <c r="DN239" i="14"/>
  <c r="BB239" i="14"/>
  <c r="DU239" i="14"/>
  <c r="BI239" i="14"/>
  <c r="DT239" i="14"/>
  <c r="BH239" i="14"/>
  <c r="DS239" i="14"/>
  <c r="BG239" i="14"/>
  <c r="DR239" i="14"/>
  <c r="BF239" i="14"/>
  <c r="DQ239" i="14"/>
  <c r="DF239" i="14"/>
  <c r="AT239" i="14"/>
  <c r="DM239" i="14"/>
  <c r="BA239" i="14"/>
  <c r="DL239" i="14"/>
  <c r="AZ239" i="14"/>
  <c r="DK239" i="14"/>
  <c r="AY239" i="14"/>
  <c r="DJ239" i="14"/>
  <c r="AX239" i="14"/>
  <c r="DI239" i="14"/>
  <c r="AW239" i="14"/>
  <c r="DH239" i="14"/>
  <c r="AV239" i="14"/>
  <c r="DO239" i="14"/>
  <c r="BC239" i="14"/>
  <c r="CX239" i="14"/>
  <c r="AL239" i="14"/>
  <c r="DE239" i="14"/>
  <c r="AS239" i="14"/>
  <c r="DD239" i="14"/>
  <c r="AR239" i="14"/>
  <c r="DC239" i="14"/>
  <c r="AQ239" i="14"/>
  <c r="DB239" i="14"/>
  <c r="AP239" i="14"/>
  <c r="DA239" i="14"/>
  <c r="AO239" i="14"/>
  <c r="CZ239" i="14"/>
  <c r="AN239" i="14"/>
  <c r="DG239" i="14"/>
  <c r="AU239" i="14"/>
  <c r="CP239" i="14"/>
  <c r="AD239" i="14"/>
  <c r="CW239" i="14"/>
  <c r="AK239" i="14"/>
  <c r="CV239" i="14"/>
  <c r="AJ239" i="14"/>
  <c r="CH239" i="14"/>
  <c r="V239" i="14"/>
  <c r="CO239" i="14"/>
  <c r="AC239" i="14"/>
  <c r="CN239" i="14"/>
  <c r="AB239" i="14"/>
  <c r="CM239" i="14"/>
  <c r="AA239" i="14"/>
  <c r="CL239" i="14"/>
  <c r="Z239" i="14"/>
  <c r="CK239" i="14"/>
  <c r="Y239" i="14"/>
  <c r="CJ239" i="14"/>
  <c r="X239" i="14"/>
  <c r="CQ239" i="14"/>
  <c r="AE239" i="14"/>
  <c r="EL239" i="14"/>
  <c r="U239" i="14"/>
  <c r="BW239" i="14"/>
  <c r="R239" i="14"/>
  <c r="EF239" i="14"/>
  <c r="EM239" i="14"/>
  <c r="ED239" i="14"/>
  <c r="EJ239" i="14"/>
  <c r="AI239" i="14"/>
  <c r="EG239" i="14"/>
  <c r="DP239" i="14"/>
  <c r="DW239" i="14"/>
  <c r="BZ239" i="14"/>
  <c r="CF239" i="14"/>
  <c r="S239" i="14"/>
  <c r="CS239" i="14"/>
  <c r="CR239" i="14"/>
  <c r="CY239" i="14"/>
  <c r="BR239" i="14"/>
  <c r="BX239" i="14"/>
  <c r="EH239" i="14"/>
  <c r="CC239" i="14"/>
  <c r="CB239" i="14"/>
  <c r="CI239" i="14"/>
  <c r="N239" i="14"/>
  <c r="T239" i="14"/>
  <c r="CT239" i="14"/>
  <c r="BU239" i="14"/>
  <c r="BT239" i="14"/>
  <c r="CA239" i="14"/>
  <c r="EK239" i="14"/>
  <c r="EI239" i="14"/>
  <c r="CD239" i="14"/>
  <c r="BE239" i="14"/>
  <c r="BD239" i="14"/>
  <c r="BK239" i="14"/>
  <c r="CE239" i="14"/>
  <c r="W239" i="14"/>
  <c r="BV239" i="14"/>
  <c r="AH239" i="14"/>
  <c r="AG239" i="14"/>
  <c r="Q239" i="14"/>
  <c r="CG239" i="14"/>
  <c r="AF239" i="14"/>
  <c r="P239" i="14"/>
  <c r="AM239" i="14"/>
  <c r="CU239" i="14"/>
  <c r="BY239" i="14"/>
  <c r="CD315" i="14"/>
  <c r="R315" i="14"/>
  <c r="CC315" i="14"/>
  <c r="Q315" i="14"/>
  <c r="CB315" i="14"/>
  <c r="P315" i="14"/>
  <c r="CI315" i="14"/>
  <c r="W315" i="14"/>
  <c r="CH315" i="14"/>
  <c r="V315" i="14"/>
  <c r="CO315" i="14"/>
  <c r="AC315" i="14"/>
  <c r="CM315" i="14"/>
  <c r="AA315" i="14"/>
  <c r="EJ315" i="14"/>
  <c r="DL315" i="14"/>
  <c r="DZ315" i="14"/>
  <c r="BN315" i="14"/>
  <c r="DY315" i="14"/>
  <c r="BM315" i="14"/>
  <c r="DX315" i="14"/>
  <c r="BL315" i="14"/>
  <c r="EE315" i="14"/>
  <c r="BS315" i="14"/>
  <c r="ED315" i="14"/>
  <c r="BR315" i="14"/>
  <c r="EK315" i="14"/>
  <c r="BY315" i="14"/>
  <c r="DR315" i="14"/>
  <c r="DJ315" i="14"/>
  <c r="AX315" i="14"/>
  <c r="DI315" i="14"/>
  <c r="AW315" i="14"/>
  <c r="DH315" i="14"/>
  <c r="AV315" i="14"/>
  <c r="DO315" i="14"/>
  <c r="BC315" i="14"/>
  <c r="DN315" i="14"/>
  <c r="BB315" i="14"/>
  <c r="DU315" i="14"/>
  <c r="BI315" i="14"/>
  <c r="EH315" i="14"/>
  <c r="Z315" i="14"/>
  <c r="AO315" i="14"/>
  <c r="BT315" i="14"/>
  <c r="CY315" i="14"/>
  <c r="DV315" i="14"/>
  <c r="AD315" i="14"/>
  <c r="BA315" i="14"/>
  <c r="DC315" i="14"/>
  <c r="AI315" i="14"/>
  <c r="BX315" i="14"/>
  <c r="DB315" i="14"/>
  <c r="EG315" i="14"/>
  <c r="AG315" i="14"/>
  <c r="BD315" i="14"/>
  <c r="CQ315" i="14"/>
  <c r="DF315" i="14"/>
  <c r="N315" i="14"/>
  <c r="AS315" i="14"/>
  <c r="CU315" i="14"/>
  <c r="S315" i="14"/>
  <c r="EB315" i="14"/>
  <c r="CT315" i="14"/>
  <c r="DQ315" i="14"/>
  <c r="Y315" i="14"/>
  <c r="AN315" i="14"/>
  <c r="CA315" i="14"/>
  <c r="CX315" i="14"/>
  <c r="EC315" i="14"/>
  <c r="AK315" i="14"/>
  <c r="CE315" i="14"/>
  <c r="CV315" i="14"/>
  <c r="BP315" i="14"/>
  <c r="CL315" i="14"/>
  <c r="DA315" i="14"/>
  <c r="EF315" i="14"/>
  <c r="AF315" i="14"/>
  <c r="BK315" i="14"/>
  <c r="CP315" i="14"/>
  <c r="DM315" i="14"/>
  <c r="U315" i="14"/>
  <c r="BW315" i="14"/>
  <c r="AJ315" i="14"/>
  <c r="DT315" i="14"/>
  <c r="BV315" i="14"/>
  <c r="CS315" i="14"/>
  <c r="DP315" i="14"/>
  <c r="X315" i="14"/>
  <c r="AU315" i="14"/>
  <c r="BZ315" i="14"/>
  <c r="DE315" i="14"/>
  <c r="EI315" i="14"/>
  <c r="BO315" i="14"/>
  <c r="CN315" i="14"/>
  <c r="BH315" i="14"/>
  <c r="BF315" i="14"/>
  <c r="CK315" i="14"/>
  <c r="CZ315" i="14"/>
  <c r="EM315" i="14"/>
  <c r="AM315" i="14"/>
  <c r="BJ315" i="14"/>
  <c r="BU315" i="14"/>
  <c r="AT315" i="14"/>
  <c r="BG315" i="14"/>
  <c r="AZ315" i="14"/>
  <c r="AR315" i="14"/>
  <c r="BE315" i="14"/>
  <c r="AL315" i="14"/>
  <c r="AY315" i="14"/>
  <c r="CR315" i="14"/>
  <c r="CW315" i="14"/>
  <c r="AQ315" i="14"/>
  <c r="CJ315" i="14"/>
  <c r="CG315" i="14"/>
  <c r="AB315" i="14"/>
  <c r="DK315" i="14"/>
  <c r="DW315" i="14"/>
  <c r="BQ315" i="14"/>
  <c r="CF315" i="14"/>
  <c r="AH315" i="14"/>
  <c r="DG315" i="14"/>
  <c r="EA315" i="14"/>
  <c r="T315" i="14"/>
  <c r="EL315" i="14"/>
  <c r="AP315" i="14"/>
  <c r="AE315" i="14"/>
  <c r="DS315" i="14"/>
  <c r="DD315" i="14"/>
  <c r="CR215" i="14"/>
  <c r="AF215" i="14"/>
  <c r="CY215" i="14"/>
  <c r="CJ215" i="14"/>
  <c r="CB215" i="14"/>
  <c r="P215" i="14"/>
  <c r="CZ215" i="14"/>
  <c r="EE215" i="14"/>
  <c r="BK215" i="14"/>
  <c r="DV215" i="14"/>
  <c r="BJ215" i="14"/>
  <c r="EC215" i="14"/>
  <c r="BQ215" i="14"/>
  <c r="EB215" i="14"/>
  <c r="BP215" i="14"/>
  <c r="EA215" i="14"/>
  <c r="BO215" i="14"/>
  <c r="DZ215" i="14"/>
  <c r="BN215" i="14"/>
  <c r="DY215" i="14"/>
  <c r="BM215" i="14"/>
  <c r="ED215" i="14"/>
  <c r="BW215" i="14"/>
  <c r="BT215" i="14"/>
  <c r="DW215" i="14"/>
  <c r="BC215" i="14"/>
  <c r="DN215" i="14"/>
  <c r="BB215" i="14"/>
  <c r="DU215" i="14"/>
  <c r="BI215" i="14"/>
  <c r="DT215" i="14"/>
  <c r="BH215" i="14"/>
  <c r="DS215" i="14"/>
  <c r="BG215" i="14"/>
  <c r="DR215" i="14"/>
  <c r="BF215" i="14"/>
  <c r="DQ215" i="14"/>
  <c r="BE215" i="14"/>
  <c r="EM215" i="14"/>
  <c r="BX215" i="14"/>
  <c r="BU215" i="14"/>
  <c r="BL215" i="14"/>
  <c r="DO215" i="14"/>
  <c r="AU215" i="14"/>
  <c r="DF215" i="14"/>
  <c r="AT215" i="14"/>
  <c r="DM215" i="14"/>
  <c r="BA215" i="14"/>
  <c r="DL215" i="14"/>
  <c r="AZ215" i="14"/>
  <c r="DK215" i="14"/>
  <c r="AY215" i="14"/>
  <c r="DJ215" i="14"/>
  <c r="AX215" i="14"/>
  <c r="DI215" i="14"/>
  <c r="AW215" i="14"/>
  <c r="EK215" i="14"/>
  <c r="BV215" i="14"/>
  <c r="BD215" i="14"/>
  <c r="DG215" i="14"/>
  <c r="AM215" i="14"/>
  <c r="CX215" i="14"/>
  <c r="AL215" i="14"/>
  <c r="DE215" i="14"/>
  <c r="AS215" i="14"/>
  <c r="DD215" i="14"/>
  <c r="AR215" i="14"/>
  <c r="DC215" i="14"/>
  <c r="AQ215" i="14"/>
  <c r="DB215" i="14"/>
  <c r="AP215" i="14"/>
  <c r="DA215" i="14"/>
  <c r="AO215" i="14"/>
  <c r="BR215" i="14"/>
  <c r="EH215" i="14"/>
  <c r="EF215" i="14"/>
  <c r="AV215" i="14"/>
  <c r="CQ215" i="14"/>
  <c r="AE215" i="14"/>
  <c r="CP215" i="14"/>
  <c r="AD215" i="14"/>
  <c r="CW215" i="14"/>
  <c r="AK215" i="14"/>
  <c r="CV215" i="14"/>
  <c r="AJ215" i="14"/>
  <c r="CU215" i="14"/>
  <c r="AI215" i="14"/>
  <c r="CT215" i="14"/>
  <c r="AH215" i="14"/>
  <c r="CS215" i="14"/>
  <c r="AG215" i="14"/>
  <c r="DH215" i="14"/>
  <c r="EJ215" i="14"/>
  <c r="EG215" i="14"/>
  <c r="DX215" i="14"/>
  <c r="AN215" i="14"/>
  <c r="CI215" i="14"/>
  <c r="W215" i="14"/>
  <c r="CH215" i="14"/>
  <c r="V215" i="14"/>
  <c r="CO215" i="14"/>
  <c r="AC215" i="14"/>
  <c r="CN215" i="14"/>
  <c r="AB215" i="14"/>
  <c r="CM215" i="14"/>
  <c r="AA215" i="14"/>
  <c r="CL215" i="14"/>
  <c r="Z215" i="14"/>
  <c r="CK215" i="14"/>
  <c r="Y215" i="14"/>
  <c r="BY215" i="14"/>
  <c r="DP215" i="14"/>
  <c r="X215" i="14"/>
  <c r="CA215" i="14"/>
  <c r="EL215" i="14"/>
  <c r="BZ215" i="14"/>
  <c r="N215" i="14"/>
  <c r="CG215" i="14"/>
  <c r="U215" i="14"/>
  <c r="CF215" i="14"/>
  <c r="T215" i="14"/>
  <c r="CE215" i="14"/>
  <c r="S215" i="14"/>
  <c r="CD215" i="14"/>
  <c r="R215" i="14"/>
  <c r="CC215" i="14"/>
  <c r="Q215" i="14"/>
  <c r="BS215" i="14"/>
  <c r="EI215" i="14"/>
  <c r="DH169" i="14"/>
  <c r="AV169" i="14"/>
  <c r="DO169" i="14"/>
  <c r="BC169" i="14"/>
  <c r="DN169" i="14"/>
  <c r="BB169" i="14"/>
  <c r="DU169" i="14"/>
  <c r="BI169" i="14"/>
  <c r="CZ169" i="14"/>
  <c r="AN169" i="14"/>
  <c r="DG169" i="14"/>
  <c r="AU169" i="14"/>
  <c r="DF169" i="14"/>
  <c r="AT169" i="14"/>
  <c r="DM169" i="14"/>
  <c r="BA169" i="14"/>
  <c r="DL169" i="14"/>
  <c r="AZ169" i="14"/>
  <c r="DK169" i="14"/>
  <c r="AY169" i="14"/>
  <c r="DJ169" i="14"/>
  <c r="AX169" i="14"/>
  <c r="DI169" i="14"/>
  <c r="AW169" i="14"/>
  <c r="CR169" i="14"/>
  <c r="AF169" i="14"/>
  <c r="CJ169" i="14"/>
  <c r="X169" i="14"/>
  <c r="CQ169" i="14"/>
  <c r="AE169" i="14"/>
  <c r="CP169" i="14"/>
  <c r="AD169" i="14"/>
  <c r="CW169" i="14"/>
  <c r="AK169" i="14"/>
  <c r="CV169" i="14"/>
  <c r="AJ169" i="14"/>
  <c r="CU169" i="14"/>
  <c r="AI169" i="14"/>
  <c r="CT169" i="14"/>
  <c r="AH169" i="14"/>
  <c r="CS169" i="14"/>
  <c r="AG169" i="14"/>
  <c r="CB169" i="14"/>
  <c r="P169" i="14"/>
  <c r="CI169" i="14"/>
  <c r="W169" i="14"/>
  <c r="CH169" i="14"/>
  <c r="V169" i="14"/>
  <c r="CO169" i="14"/>
  <c r="AC169" i="14"/>
  <c r="CN169" i="14"/>
  <c r="AB169" i="14"/>
  <c r="CM169" i="14"/>
  <c r="AA169" i="14"/>
  <c r="CL169" i="14"/>
  <c r="Z169" i="14"/>
  <c r="CK169" i="14"/>
  <c r="Y169" i="14"/>
  <c r="EF169" i="14"/>
  <c r="BT169" i="14"/>
  <c r="EM169" i="14"/>
  <c r="CA169" i="14"/>
  <c r="EL169" i="14"/>
  <c r="BZ169" i="14"/>
  <c r="N169" i="14"/>
  <c r="CG169" i="14"/>
  <c r="U169" i="14"/>
  <c r="CF169" i="14"/>
  <c r="T169" i="14"/>
  <c r="CE169" i="14"/>
  <c r="S169" i="14"/>
  <c r="CD169" i="14"/>
  <c r="R169" i="14"/>
  <c r="CC169" i="14"/>
  <c r="Q169" i="14"/>
  <c r="BL169" i="14"/>
  <c r="ED169" i="14"/>
  <c r="DE169" i="14"/>
  <c r="BX169" i="14"/>
  <c r="BW169" i="14"/>
  <c r="BV169" i="14"/>
  <c r="BU169" i="14"/>
  <c r="BD169" i="14"/>
  <c r="DV169" i="14"/>
  <c r="BY169" i="14"/>
  <c r="BP169" i="14"/>
  <c r="BO169" i="14"/>
  <c r="BN169" i="14"/>
  <c r="BM169" i="14"/>
  <c r="EE169" i="14"/>
  <c r="CX169" i="14"/>
  <c r="BQ169" i="14"/>
  <c r="BH169" i="14"/>
  <c r="BG169" i="14"/>
  <c r="BF169" i="14"/>
  <c r="BE169" i="14"/>
  <c r="DW169" i="14"/>
  <c r="BR169" i="14"/>
  <c r="AS169" i="14"/>
  <c r="AR169" i="14"/>
  <c r="AQ169" i="14"/>
  <c r="AP169" i="14"/>
  <c r="AO169" i="14"/>
  <c r="CY169" i="14"/>
  <c r="BJ169" i="14"/>
  <c r="EJ169" i="14"/>
  <c r="EI169" i="14"/>
  <c r="EH169" i="14"/>
  <c r="EG169" i="14"/>
  <c r="BS169" i="14"/>
  <c r="AL169" i="14"/>
  <c r="EB169" i="14"/>
  <c r="EA169" i="14"/>
  <c r="DZ169" i="14"/>
  <c r="DY169" i="14"/>
  <c r="DD169" i="14"/>
  <c r="DX169" i="14"/>
  <c r="DS169" i="14"/>
  <c r="DP169" i="14"/>
  <c r="DC169" i="14"/>
  <c r="BK169" i="14"/>
  <c r="DR169" i="14"/>
  <c r="AM169" i="14"/>
  <c r="DB169" i="14"/>
  <c r="EK169" i="14"/>
  <c r="DQ169" i="14"/>
  <c r="DA169" i="14"/>
  <c r="EC169" i="14"/>
  <c r="DT169" i="14"/>
  <c r="DZ307" i="14"/>
  <c r="BN307" i="14"/>
  <c r="DY307" i="14"/>
  <c r="BM307" i="14"/>
  <c r="DX307" i="14"/>
  <c r="BL307" i="14"/>
  <c r="EE307" i="14"/>
  <c r="BS307" i="14"/>
  <c r="ED307" i="14"/>
  <c r="BR307" i="14"/>
  <c r="EK307" i="14"/>
  <c r="BY307" i="14"/>
  <c r="EI307" i="14"/>
  <c r="BW307" i="14"/>
  <c r="BP307" i="14"/>
  <c r="AJ307" i="14"/>
  <c r="DR307" i="14"/>
  <c r="BF307" i="14"/>
  <c r="DQ307" i="14"/>
  <c r="BE307" i="14"/>
  <c r="DP307" i="14"/>
  <c r="BD307" i="14"/>
  <c r="DW307" i="14"/>
  <c r="BK307" i="14"/>
  <c r="DJ307" i="14"/>
  <c r="AX307" i="14"/>
  <c r="DI307" i="14"/>
  <c r="AW307" i="14"/>
  <c r="DH307" i="14"/>
  <c r="AV307" i="14"/>
  <c r="DO307" i="14"/>
  <c r="BC307" i="14"/>
  <c r="DN307" i="14"/>
  <c r="BB307" i="14"/>
  <c r="DU307" i="14"/>
  <c r="BI307" i="14"/>
  <c r="DS307" i="14"/>
  <c r="BG307" i="14"/>
  <c r="BH307" i="14"/>
  <c r="AB307" i="14"/>
  <c r="DB307" i="14"/>
  <c r="AP307" i="14"/>
  <c r="DA307" i="14"/>
  <c r="AO307" i="14"/>
  <c r="CZ307" i="14"/>
  <c r="AN307" i="14"/>
  <c r="DG307" i="14"/>
  <c r="AU307" i="14"/>
  <c r="DF307" i="14"/>
  <c r="AT307" i="14"/>
  <c r="DM307" i="14"/>
  <c r="BA307" i="14"/>
  <c r="DK307" i="14"/>
  <c r="AY307" i="14"/>
  <c r="DL307" i="14"/>
  <c r="EJ307" i="14"/>
  <c r="CT307" i="14"/>
  <c r="AH307" i="14"/>
  <c r="CS307" i="14"/>
  <c r="AG307" i="14"/>
  <c r="CR307" i="14"/>
  <c r="AF307" i="14"/>
  <c r="CY307" i="14"/>
  <c r="AM307" i="14"/>
  <c r="CX307" i="14"/>
  <c r="AL307" i="14"/>
  <c r="DE307" i="14"/>
  <c r="AS307" i="14"/>
  <c r="DC307" i="14"/>
  <c r="AQ307" i="14"/>
  <c r="AZ307" i="14"/>
  <c r="BX307" i="14"/>
  <c r="R307" i="14"/>
  <c r="CJ307" i="14"/>
  <c r="CA307" i="14"/>
  <c r="BJ307" i="14"/>
  <c r="BQ307" i="14"/>
  <c r="BO307" i="14"/>
  <c r="CN307" i="14"/>
  <c r="EG307" i="14"/>
  <c r="CB307" i="14"/>
  <c r="AE307" i="14"/>
  <c r="AD307" i="14"/>
  <c r="AK307" i="14"/>
  <c r="AI307" i="14"/>
  <c r="S307" i="14"/>
  <c r="CK307" i="14"/>
  <c r="BT307" i="14"/>
  <c r="W307" i="14"/>
  <c r="V307" i="14"/>
  <c r="AC307" i="14"/>
  <c r="AA307" i="14"/>
  <c r="CF307" i="14"/>
  <c r="EH307" i="14"/>
  <c r="CC307" i="14"/>
  <c r="X307" i="14"/>
  <c r="EL307" i="14"/>
  <c r="N307" i="14"/>
  <c r="U307" i="14"/>
  <c r="EB307" i="14"/>
  <c r="T307" i="14"/>
  <c r="CL307" i="14"/>
  <c r="BU307" i="14"/>
  <c r="P307" i="14"/>
  <c r="DV307" i="14"/>
  <c r="EC307" i="14"/>
  <c r="EA307" i="14"/>
  <c r="DT307" i="14"/>
  <c r="CD307" i="14"/>
  <c r="Y307" i="14"/>
  <c r="EM307" i="14"/>
  <c r="CP307" i="14"/>
  <c r="CW307" i="14"/>
  <c r="CU307" i="14"/>
  <c r="DD307" i="14"/>
  <c r="EF307" i="14"/>
  <c r="CE307" i="14"/>
  <c r="CQ307" i="14"/>
  <c r="AR307" i="14"/>
  <c r="CI307" i="14"/>
  <c r="CV307" i="14"/>
  <c r="CH307" i="14"/>
  <c r="BZ307" i="14"/>
  <c r="BV307" i="14"/>
  <c r="CO307" i="14"/>
  <c r="Z307" i="14"/>
  <c r="Q307" i="14"/>
  <c r="CG307" i="14"/>
  <c r="CM307" i="14"/>
  <c r="CN176" i="14"/>
  <c r="AB176" i="14"/>
  <c r="CM176" i="14"/>
  <c r="AA176" i="14"/>
  <c r="CL176" i="14"/>
  <c r="Z176" i="14"/>
  <c r="CK176" i="14"/>
  <c r="Y176" i="14"/>
  <c r="CJ176" i="14"/>
  <c r="X176" i="14"/>
  <c r="CQ176" i="14"/>
  <c r="AE176" i="14"/>
  <c r="CP176" i="14"/>
  <c r="AD176" i="14"/>
  <c r="CW176" i="14"/>
  <c r="AK176" i="14"/>
  <c r="CF176" i="14"/>
  <c r="T176" i="14"/>
  <c r="CE176" i="14"/>
  <c r="S176" i="14"/>
  <c r="CD176" i="14"/>
  <c r="R176" i="14"/>
  <c r="CC176" i="14"/>
  <c r="Q176" i="14"/>
  <c r="CB176" i="14"/>
  <c r="P176" i="14"/>
  <c r="CI176" i="14"/>
  <c r="W176" i="14"/>
  <c r="CH176" i="14"/>
  <c r="V176" i="14"/>
  <c r="CO176" i="14"/>
  <c r="AC176" i="14"/>
  <c r="EJ176" i="14"/>
  <c r="BX176" i="14"/>
  <c r="EI176" i="14"/>
  <c r="BW176" i="14"/>
  <c r="EH176" i="14"/>
  <c r="EB176" i="14"/>
  <c r="BP176" i="14"/>
  <c r="EA176" i="14"/>
  <c r="BO176" i="14"/>
  <c r="DZ176" i="14"/>
  <c r="BN176" i="14"/>
  <c r="DY176" i="14"/>
  <c r="BM176" i="14"/>
  <c r="DX176" i="14"/>
  <c r="BL176" i="14"/>
  <c r="EE176" i="14"/>
  <c r="BS176" i="14"/>
  <c r="ED176" i="14"/>
  <c r="BR176" i="14"/>
  <c r="EK176" i="14"/>
  <c r="BY176" i="14"/>
  <c r="DT176" i="14"/>
  <c r="BH176" i="14"/>
  <c r="DS176" i="14"/>
  <c r="BG176" i="14"/>
  <c r="DR176" i="14"/>
  <c r="BF176" i="14"/>
  <c r="DQ176" i="14"/>
  <c r="BE176" i="14"/>
  <c r="DP176" i="14"/>
  <c r="BD176" i="14"/>
  <c r="DW176" i="14"/>
  <c r="BK176" i="14"/>
  <c r="DV176" i="14"/>
  <c r="BJ176" i="14"/>
  <c r="EC176" i="14"/>
  <c r="BQ176" i="14"/>
  <c r="DL176" i="14"/>
  <c r="AZ176" i="14"/>
  <c r="DK176" i="14"/>
  <c r="AY176" i="14"/>
  <c r="DJ176" i="14"/>
  <c r="AX176" i="14"/>
  <c r="DI176" i="14"/>
  <c r="AW176" i="14"/>
  <c r="DH176" i="14"/>
  <c r="AV176" i="14"/>
  <c r="DO176" i="14"/>
  <c r="BC176" i="14"/>
  <c r="DN176" i="14"/>
  <c r="BB176" i="14"/>
  <c r="DU176" i="14"/>
  <c r="BI176" i="14"/>
  <c r="AQ176" i="14"/>
  <c r="DA176" i="14"/>
  <c r="BT176" i="14"/>
  <c r="AM176" i="14"/>
  <c r="DM176" i="14"/>
  <c r="AI176" i="14"/>
  <c r="CS176" i="14"/>
  <c r="AN176" i="14"/>
  <c r="EL176" i="14"/>
  <c r="DE176" i="14"/>
  <c r="DD176" i="14"/>
  <c r="DB176" i="14"/>
  <c r="BU176" i="14"/>
  <c r="AF176" i="14"/>
  <c r="DF176" i="14"/>
  <c r="CG176" i="14"/>
  <c r="CV176" i="14"/>
  <c r="CT176" i="14"/>
  <c r="AO176" i="14"/>
  <c r="EM176" i="14"/>
  <c r="CX176" i="14"/>
  <c r="BA176" i="14"/>
  <c r="AR176" i="14"/>
  <c r="BV176" i="14"/>
  <c r="AG176" i="14"/>
  <c r="DG176" i="14"/>
  <c r="BZ176" i="14"/>
  <c r="AS176" i="14"/>
  <c r="AJ176" i="14"/>
  <c r="AP176" i="14"/>
  <c r="EF176" i="14"/>
  <c r="CY176" i="14"/>
  <c r="AT176" i="14"/>
  <c r="U176" i="14"/>
  <c r="DC176" i="14"/>
  <c r="AL176" i="14"/>
  <c r="CU176" i="14"/>
  <c r="N176" i="14"/>
  <c r="AH176" i="14"/>
  <c r="EG176" i="14"/>
  <c r="CZ176" i="14"/>
  <c r="CR176" i="14"/>
  <c r="AU176" i="14"/>
  <c r="CA176" i="14"/>
  <c r="EM338" i="14"/>
  <c r="CA338" i="14"/>
  <c r="DF338" i="14"/>
  <c r="AT338" i="14"/>
  <c r="DM338" i="14"/>
  <c r="EJ338" i="14"/>
  <c r="EA338" i="14"/>
  <c r="BO338" i="14"/>
  <c r="DZ338" i="14"/>
  <c r="BN338" i="14"/>
  <c r="DW338" i="14"/>
  <c r="BK338" i="14"/>
  <c r="CP338" i="14"/>
  <c r="AD338" i="14"/>
  <c r="CW338" i="14"/>
  <c r="DT338" i="14"/>
  <c r="DK338" i="14"/>
  <c r="AY338" i="14"/>
  <c r="DJ338" i="14"/>
  <c r="AX338" i="14"/>
  <c r="DI338" i="14"/>
  <c r="AO338" i="14"/>
  <c r="DH338" i="14"/>
  <c r="AK338" i="14"/>
  <c r="DO338" i="14"/>
  <c r="BC338" i="14"/>
  <c r="CH338" i="14"/>
  <c r="V338" i="14"/>
  <c r="CO338" i="14"/>
  <c r="DL338" i="14"/>
  <c r="DC338" i="14"/>
  <c r="AQ338" i="14"/>
  <c r="DG338" i="14"/>
  <c r="EL338" i="14"/>
  <c r="BZ338" i="14"/>
  <c r="N338" i="14"/>
  <c r="CG338" i="14"/>
  <c r="DD338" i="14"/>
  <c r="CU338" i="14"/>
  <c r="AI338" i="14"/>
  <c r="CT338" i="14"/>
  <c r="AH338" i="14"/>
  <c r="CS338" i="14"/>
  <c r="P338" i="14"/>
  <c r="AZ338" i="14"/>
  <c r="CR338" i="14"/>
  <c r="AG338" i="14"/>
  <c r="AS338" i="14"/>
  <c r="BS338" i="14"/>
  <c r="AL338" i="14"/>
  <c r="EB338" i="14"/>
  <c r="BG338" i="14"/>
  <c r="BV338" i="14"/>
  <c r="DA338" i="14"/>
  <c r="BU338" i="14"/>
  <c r="BP338" i="14"/>
  <c r="BL338" i="14"/>
  <c r="Q338" i="14"/>
  <c r="ED338" i="14"/>
  <c r="EK338" i="14"/>
  <c r="CV338" i="14"/>
  <c r="AA338" i="14"/>
  <c r="BF338" i="14"/>
  <c r="CK338" i="14"/>
  <c r="BA338" i="14"/>
  <c r="AW338" i="14"/>
  <c r="AU338" i="14"/>
  <c r="AF338" i="14"/>
  <c r="DV338" i="14"/>
  <c r="EC338" i="14"/>
  <c r="CN338" i="14"/>
  <c r="S338" i="14"/>
  <c r="AP338" i="14"/>
  <c r="CC338" i="14"/>
  <c r="AN338" i="14"/>
  <c r="X338" i="14"/>
  <c r="U338" i="14"/>
  <c r="T338" i="14"/>
  <c r="DN338" i="14"/>
  <c r="DU338" i="14"/>
  <c r="EI338" i="14"/>
  <c r="EH338" i="14"/>
  <c r="Z338" i="14"/>
  <c r="DX338" i="14"/>
  <c r="AB338" i="14"/>
  <c r="BM338" i="14"/>
  <c r="EF338" i="14"/>
  <c r="CF338" i="14"/>
  <c r="EE338" i="14"/>
  <c r="CX338" i="14"/>
  <c r="DE338" i="14"/>
  <c r="DS338" i="14"/>
  <c r="DR338" i="14"/>
  <c r="R338" i="14"/>
  <c r="BX338" i="14"/>
  <c r="BT338" i="14"/>
  <c r="AV338" i="14"/>
  <c r="CB338" i="14"/>
  <c r="BH338" i="14"/>
  <c r="CY338" i="14"/>
  <c r="BR338" i="14"/>
  <c r="BY338" i="14"/>
  <c r="CM338" i="14"/>
  <c r="DB338" i="14"/>
  <c r="EG338" i="14"/>
  <c r="BD338" i="14"/>
  <c r="AM338" i="14"/>
  <c r="AJ338" i="14"/>
  <c r="BE338" i="14"/>
  <c r="BI338" i="14"/>
  <c r="DP338" i="14"/>
  <c r="CE338" i="14"/>
  <c r="Y338" i="14"/>
  <c r="BW338" i="14"/>
  <c r="CZ338" i="14"/>
  <c r="CQ338" i="14"/>
  <c r="CL338" i="14"/>
  <c r="W338" i="14"/>
  <c r="CI338" i="14"/>
  <c r="CD338" i="14"/>
  <c r="CJ338" i="14"/>
  <c r="BJ338" i="14"/>
  <c r="DY338" i="14"/>
  <c r="AR338" i="14"/>
  <c r="BQ338" i="14"/>
  <c r="DQ338" i="14"/>
  <c r="AC338" i="14"/>
  <c r="AE338" i="14"/>
  <c r="BB338" i="14"/>
  <c r="DX195" i="14"/>
  <c r="BL195" i="14"/>
  <c r="EE195" i="14"/>
  <c r="BS195" i="14"/>
  <c r="ED195" i="14"/>
  <c r="BR195" i="14"/>
  <c r="EK195" i="14"/>
  <c r="BY195" i="14"/>
  <c r="EJ195" i="14"/>
  <c r="BX195" i="14"/>
  <c r="EI195" i="14"/>
  <c r="BW195" i="14"/>
  <c r="EH195" i="14"/>
  <c r="BV195" i="14"/>
  <c r="DY195" i="14"/>
  <c r="CS195" i="14"/>
  <c r="DP195" i="14"/>
  <c r="BD195" i="14"/>
  <c r="DW195" i="14"/>
  <c r="BK195" i="14"/>
  <c r="DV195" i="14"/>
  <c r="BJ195" i="14"/>
  <c r="EC195" i="14"/>
  <c r="BQ195" i="14"/>
  <c r="EB195" i="14"/>
  <c r="BP195" i="14"/>
  <c r="EA195" i="14"/>
  <c r="BO195" i="14"/>
  <c r="DZ195" i="14"/>
  <c r="BN195" i="14"/>
  <c r="BM195" i="14"/>
  <c r="AG195" i="14"/>
  <c r="DH195" i="14"/>
  <c r="AV195" i="14"/>
  <c r="DO195" i="14"/>
  <c r="BC195" i="14"/>
  <c r="DN195" i="14"/>
  <c r="BB195" i="14"/>
  <c r="DU195" i="14"/>
  <c r="BI195" i="14"/>
  <c r="DT195" i="14"/>
  <c r="BH195" i="14"/>
  <c r="DS195" i="14"/>
  <c r="BG195" i="14"/>
  <c r="DR195" i="14"/>
  <c r="BF195" i="14"/>
  <c r="DQ195" i="14"/>
  <c r="CK195" i="14"/>
  <c r="CZ195" i="14"/>
  <c r="AN195" i="14"/>
  <c r="DG195" i="14"/>
  <c r="AU195" i="14"/>
  <c r="DF195" i="14"/>
  <c r="AT195" i="14"/>
  <c r="DM195" i="14"/>
  <c r="BA195" i="14"/>
  <c r="DL195" i="14"/>
  <c r="AZ195" i="14"/>
  <c r="DK195" i="14"/>
  <c r="AY195" i="14"/>
  <c r="DJ195" i="14"/>
  <c r="AX195" i="14"/>
  <c r="BE195" i="14"/>
  <c r="Y195" i="14"/>
  <c r="CR195" i="14"/>
  <c r="AF195" i="14"/>
  <c r="CY195" i="14"/>
  <c r="AM195" i="14"/>
  <c r="CX195" i="14"/>
  <c r="AL195" i="14"/>
  <c r="DE195" i="14"/>
  <c r="AS195" i="14"/>
  <c r="DD195" i="14"/>
  <c r="AR195" i="14"/>
  <c r="DC195" i="14"/>
  <c r="AQ195" i="14"/>
  <c r="DB195" i="14"/>
  <c r="AP195" i="14"/>
  <c r="DI195" i="14"/>
  <c r="CC195" i="14"/>
  <c r="BT195" i="14"/>
  <c r="W195" i="14"/>
  <c r="CW195" i="14"/>
  <c r="CF195" i="14"/>
  <c r="AA195" i="14"/>
  <c r="AW195" i="14"/>
  <c r="X195" i="14"/>
  <c r="EL195" i="14"/>
  <c r="CO195" i="14"/>
  <c r="AJ195" i="14"/>
  <c r="S195" i="14"/>
  <c r="DA195" i="14"/>
  <c r="P195" i="14"/>
  <c r="CP195" i="14"/>
  <c r="CG195" i="14"/>
  <c r="AB195" i="14"/>
  <c r="CT195" i="14"/>
  <c r="AO195" i="14"/>
  <c r="EM195" i="14"/>
  <c r="CH195" i="14"/>
  <c r="AK195" i="14"/>
  <c r="T195" i="14"/>
  <c r="CL195" i="14"/>
  <c r="Q195" i="14"/>
  <c r="CQ195" i="14"/>
  <c r="BZ195" i="14"/>
  <c r="AC195" i="14"/>
  <c r="CU195" i="14"/>
  <c r="CD195" i="14"/>
  <c r="EG195" i="14"/>
  <c r="EF195" i="14"/>
  <c r="CI195" i="14"/>
  <c r="AD195" i="14"/>
  <c r="U195" i="14"/>
  <c r="CM195" i="14"/>
  <c r="AH195" i="14"/>
  <c r="BU195" i="14"/>
  <c r="CV195" i="14"/>
  <c r="CN195" i="14"/>
  <c r="CJ195" i="14"/>
  <c r="CE195" i="14"/>
  <c r="CB195" i="14"/>
  <c r="AI195" i="14"/>
  <c r="CA195" i="14"/>
  <c r="Z195" i="14"/>
  <c r="N195" i="14"/>
  <c r="AE195" i="14"/>
  <c r="R195" i="14"/>
  <c r="V195" i="14"/>
  <c r="DF129" i="14"/>
  <c r="AT129" i="14"/>
  <c r="DM129" i="14"/>
  <c r="BA129" i="14"/>
  <c r="DL129" i="14"/>
  <c r="AZ129" i="14"/>
  <c r="DK129" i="14"/>
  <c r="AY129" i="14"/>
  <c r="DJ129" i="14"/>
  <c r="AX129" i="14"/>
  <c r="DI129" i="14"/>
  <c r="AW129" i="14"/>
  <c r="DH129" i="14"/>
  <c r="AV129" i="14"/>
  <c r="DO129" i="14"/>
  <c r="BC129" i="14"/>
  <c r="CX129" i="14"/>
  <c r="AL129" i="14"/>
  <c r="DE129" i="14"/>
  <c r="AS129" i="14"/>
  <c r="DD129" i="14"/>
  <c r="AR129" i="14"/>
  <c r="DC129" i="14"/>
  <c r="AQ129" i="14"/>
  <c r="DB129" i="14"/>
  <c r="AP129" i="14"/>
  <c r="DA129" i="14"/>
  <c r="AO129" i="14"/>
  <c r="CZ129" i="14"/>
  <c r="AN129" i="14"/>
  <c r="DG129" i="14"/>
  <c r="AU129" i="14"/>
  <c r="CP129" i="14"/>
  <c r="AD129" i="14"/>
  <c r="CW129" i="14"/>
  <c r="AK129" i="14"/>
  <c r="CV129" i="14"/>
  <c r="AJ129" i="14"/>
  <c r="CU129" i="14"/>
  <c r="AI129" i="14"/>
  <c r="CT129" i="14"/>
  <c r="AH129" i="14"/>
  <c r="CS129" i="14"/>
  <c r="AG129" i="14"/>
  <c r="CR129" i="14"/>
  <c r="AF129" i="14"/>
  <c r="CY129" i="14"/>
  <c r="AM129" i="14"/>
  <c r="CH129" i="14"/>
  <c r="V129" i="14"/>
  <c r="CO129" i="14"/>
  <c r="AC129" i="14"/>
  <c r="CN129" i="14"/>
  <c r="AB129" i="14"/>
  <c r="CM129" i="14"/>
  <c r="AA129" i="14"/>
  <c r="CL129" i="14"/>
  <c r="Z129" i="14"/>
  <c r="CK129" i="14"/>
  <c r="Y129" i="14"/>
  <c r="CJ129" i="14"/>
  <c r="X129" i="14"/>
  <c r="CQ129" i="14"/>
  <c r="AE129" i="14"/>
  <c r="EL129" i="14"/>
  <c r="BZ129" i="14"/>
  <c r="N129" i="14"/>
  <c r="CG129" i="14"/>
  <c r="U129" i="14"/>
  <c r="CF129" i="14"/>
  <c r="T129" i="14"/>
  <c r="CE129" i="14"/>
  <c r="S129" i="14"/>
  <c r="CD129" i="14"/>
  <c r="R129" i="14"/>
  <c r="CC129" i="14"/>
  <c r="Q129" i="14"/>
  <c r="CB129" i="14"/>
  <c r="P129" i="14"/>
  <c r="CI129" i="14"/>
  <c r="W129" i="14"/>
  <c r="ED129" i="14"/>
  <c r="BR129" i="14"/>
  <c r="EK129" i="14"/>
  <c r="BY129" i="14"/>
  <c r="EJ129" i="14"/>
  <c r="BX129" i="14"/>
  <c r="EI129" i="14"/>
  <c r="BW129" i="14"/>
  <c r="EH129" i="14"/>
  <c r="BV129" i="14"/>
  <c r="EG129" i="14"/>
  <c r="BU129" i="14"/>
  <c r="EF129" i="14"/>
  <c r="BT129" i="14"/>
  <c r="EM129" i="14"/>
  <c r="CA129" i="14"/>
  <c r="BJ129" i="14"/>
  <c r="BP129" i="14"/>
  <c r="BN129" i="14"/>
  <c r="BL129" i="14"/>
  <c r="BB129" i="14"/>
  <c r="BH129" i="14"/>
  <c r="BF129" i="14"/>
  <c r="BD129" i="14"/>
  <c r="EC129" i="14"/>
  <c r="EA129" i="14"/>
  <c r="DY129" i="14"/>
  <c r="EE129" i="14"/>
  <c r="DU129" i="14"/>
  <c r="DS129" i="14"/>
  <c r="DQ129" i="14"/>
  <c r="DW129" i="14"/>
  <c r="BQ129" i="14"/>
  <c r="BO129" i="14"/>
  <c r="BM129" i="14"/>
  <c r="BS129" i="14"/>
  <c r="BI129" i="14"/>
  <c r="BG129" i="14"/>
  <c r="BE129" i="14"/>
  <c r="BK129" i="14"/>
  <c r="DP129" i="14"/>
  <c r="DV129" i="14"/>
  <c r="DN129" i="14"/>
  <c r="EB129" i="14"/>
  <c r="DT129" i="14"/>
  <c r="DZ129" i="14"/>
  <c r="DR129" i="14"/>
  <c r="DX129" i="14"/>
  <c r="EL243" i="14"/>
  <c r="BZ243" i="14"/>
  <c r="N243" i="14"/>
  <c r="CG243" i="14"/>
  <c r="U243" i="14"/>
  <c r="CF243" i="14"/>
  <c r="T243" i="14"/>
  <c r="CE243" i="14"/>
  <c r="S243" i="14"/>
  <c r="CD243" i="14"/>
  <c r="R243" i="14"/>
  <c r="CC243" i="14"/>
  <c r="Q243" i="14"/>
  <c r="CB243" i="14"/>
  <c r="P243" i="14"/>
  <c r="CI243" i="14"/>
  <c r="W243" i="14"/>
  <c r="ED243" i="14"/>
  <c r="BR243" i="14"/>
  <c r="EK243" i="14"/>
  <c r="BY243" i="14"/>
  <c r="EJ243" i="14"/>
  <c r="BX243" i="14"/>
  <c r="DV243" i="14"/>
  <c r="BJ243" i="14"/>
  <c r="EC243" i="14"/>
  <c r="BQ243" i="14"/>
  <c r="EB243" i="14"/>
  <c r="BP243" i="14"/>
  <c r="EA243" i="14"/>
  <c r="BO243" i="14"/>
  <c r="DZ243" i="14"/>
  <c r="BN243" i="14"/>
  <c r="DY243" i="14"/>
  <c r="BM243" i="14"/>
  <c r="DX243" i="14"/>
  <c r="BL243" i="14"/>
  <c r="EE243" i="14"/>
  <c r="BS243" i="14"/>
  <c r="DN243" i="14"/>
  <c r="BB243" i="14"/>
  <c r="DU243" i="14"/>
  <c r="BI243" i="14"/>
  <c r="DT243" i="14"/>
  <c r="BH243" i="14"/>
  <c r="DS243" i="14"/>
  <c r="BG243" i="14"/>
  <c r="DR243" i="14"/>
  <c r="BF243" i="14"/>
  <c r="DQ243" i="14"/>
  <c r="BE243" i="14"/>
  <c r="DP243" i="14"/>
  <c r="BD243" i="14"/>
  <c r="DW243" i="14"/>
  <c r="BK243" i="14"/>
  <c r="DF243" i="14"/>
  <c r="AT243" i="14"/>
  <c r="DM243" i="14"/>
  <c r="BA243" i="14"/>
  <c r="DL243" i="14"/>
  <c r="AZ243" i="14"/>
  <c r="DK243" i="14"/>
  <c r="AY243" i="14"/>
  <c r="DJ243" i="14"/>
  <c r="AX243" i="14"/>
  <c r="DI243" i="14"/>
  <c r="AW243" i="14"/>
  <c r="DH243" i="14"/>
  <c r="AV243" i="14"/>
  <c r="DO243" i="14"/>
  <c r="BC243" i="14"/>
  <c r="CH243" i="14"/>
  <c r="AK243" i="14"/>
  <c r="EI243" i="14"/>
  <c r="EH243" i="14"/>
  <c r="EG243" i="14"/>
  <c r="EF243" i="14"/>
  <c r="EM243" i="14"/>
  <c r="AL243" i="14"/>
  <c r="AC243" i="14"/>
  <c r="DC243" i="14"/>
  <c r="DB243" i="14"/>
  <c r="DA243" i="14"/>
  <c r="CZ243" i="14"/>
  <c r="DG243" i="14"/>
  <c r="AD243" i="14"/>
  <c r="DD243" i="14"/>
  <c r="CU243" i="14"/>
  <c r="CT243" i="14"/>
  <c r="CS243" i="14"/>
  <c r="CR243" i="14"/>
  <c r="CY243" i="14"/>
  <c r="V243" i="14"/>
  <c r="CV243" i="14"/>
  <c r="CM243" i="14"/>
  <c r="CL243" i="14"/>
  <c r="CK243" i="14"/>
  <c r="CJ243" i="14"/>
  <c r="CQ243" i="14"/>
  <c r="DE243" i="14"/>
  <c r="CN243" i="14"/>
  <c r="BW243" i="14"/>
  <c r="BV243" i="14"/>
  <c r="BU243" i="14"/>
  <c r="BT243" i="14"/>
  <c r="CA243" i="14"/>
  <c r="CW243" i="14"/>
  <c r="AR243" i="14"/>
  <c r="AQ243" i="14"/>
  <c r="AP243" i="14"/>
  <c r="AO243" i="14"/>
  <c r="AN243" i="14"/>
  <c r="AU243" i="14"/>
  <c r="CO243" i="14"/>
  <c r="AG243" i="14"/>
  <c r="AS243" i="14"/>
  <c r="Y243" i="14"/>
  <c r="AJ243" i="14"/>
  <c r="AF243" i="14"/>
  <c r="Z243" i="14"/>
  <c r="AB243" i="14"/>
  <c r="X243" i="14"/>
  <c r="CP243" i="14"/>
  <c r="AI243" i="14"/>
  <c r="AM243" i="14"/>
  <c r="AA243" i="14"/>
  <c r="AE243" i="14"/>
  <c r="CX243" i="14"/>
  <c r="AH243" i="14"/>
  <c r="DS295" i="14"/>
  <c r="BG295" i="14"/>
  <c r="DR295" i="14"/>
  <c r="BF295" i="14"/>
  <c r="DQ295" i="14"/>
  <c r="BE295" i="14"/>
  <c r="DP295" i="14"/>
  <c r="BD295" i="14"/>
  <c r="DW295" i="14"/>
  <c r="BK295" i="14"/>
  <c r="DV295" i="14"/>
  <c r="BJ295" i="14"/>
  <c r="EB295" i="14"/>
  <c r="BP295" i="14"/>
  <c r="BI295" i="14"/>
  <c r="AC295" i="14"/>
  <c r="DK295" i="14"/>
  <c r="AY295" i="14"/>
  <c r="DJ295" i="14"/>
  <c r="AX295" i="14"/>
  <c r="DI295" i="14"/>
  <c r="AW295" i="14"/>
  <c r="DH295" i="14"/>
  <c r="AV295" i="14"/>
  <c r="DO295" i="14"/>
  <c r="BC295" i="14"/>
  <c r="DN295" i="14"/>
  <c r="BB295" i="14"/>
  <c r="DT295" i="14"/>
  <c r="BH295" i="14"/>
  <c r="DM295" i="14"/>
  <c r="CG295" i="14"/>
  <c r="DC295" i="14"/>
  <c r="AQ295" i="14"/>
  <c r="DB295" i="14"/>
  <c r="AP295" i="14"/>
  <c r="DA295" i="14"/>
  <c r="AO295" i="14"/>
  <c r="CZ295" i="14"/>
  <c r="AN295" i="14"/>
  <c r="DG295" i="14"/>
  <c r="AU295" i="14"/>
  <c r="DF295" i="14"/>
  <c r="AT295" i="14"/>
  <c r="DL295" i="14"/>
  <c r="AZ295" i="14"/>
  <c r="BA295" i="14"/>
  <c r="U295" i="14"/>
  <c r="CU295" i="14"/>
  <c r="AI295" i="14"/>
  <c r="CT295" i="14"/>
  <c r="AH295" i="14"/>
  <c r="CS295" i="14"/>
  <c r="AG295" i="14"/>
  <c r="CR295" i="14"/>
  <c r="AF295" i="14"/>
  <c r="CY295" i="14"/>
  <c r="AM295" i="14"/>
  <c r="CX295" i="14"/>
  <c r="AL295" i="14"/>
  <c r="DD295" i="14"/>
  <c r="AR295" i="14"/>
  <c r="DE295" i="14"/>
  <c r="EK295" i="14"/>
  <c r="CM295" i="14"/>
  <c r="AA295" i="14"/>
  <c r="CL295" i="14"/>
  <c r="Z295" i="14"/>
  <c r="CK295" i="14"/>
  <c r="Y295" i="14"/>
  <c r="CJ295" i="14"/>
  <c r="X295" i="14"/>
  <c r="CQ295" i="14"/>
  <c r="AE295" i="14"/>
  <c r="CP295" i="14"/>
  <c r="AD295" i="14"/>
  <c r="CV295" i="14"/>
  <c r="AJ295" i="14"/>
  <c r="AS295" i="14"/>
  <c r="BY295" i="14"/>
  <c r="CE295" i="14"/>
  <c r="S295" i="14"/>
  <c r="CD295" i="14"/>
  <c r="R295" i="14"/>
  <c r="CC295" i="14"/>
  <c r="Q295" i="14"/>
  <c r="CB295" i="14"/>
  <c r="P295" i="14"/>
  <c r="CI295" i="14"/>
  <c r="W295" i="14"/>
  <c r="CH295" i="14"/>
  <c r="V295" i="14"/>
  <c r="CN295" i="14"/>
  <c r="AB295" i="14"/>
  <c r="CW295" i="14"/>
  <c r="EC295" i="14"/>
  <c r="BV295" i="14"/>
  <c r="BT295" i="14"/>
  <c r="BZ295" i="14"/>
  <c r="AK295" i="14"/>
  <c r="BN295" i="14"/>
  <c r="BL295" i="14"/>
  <c r="BR295" i="14"/>
  <c r="CO295" i="14"/>
  <c r="EI295" i="14"/>
  <c r="EG295" i="14"/>
  <c r="EM295" i="14"/>
  <c r="N295" i="14"/>
  <c r="BQ295" i="14"/>
  <c r="EA295" i="14"/>
  <c r="DY295" i="14"/>
  <c r="EE295" i="14"/>
  <c r="EJ295" i="14"/>
  <c r="BW295" i="14"/>
  <c r="BU295" i="14"/>
  <c r="CA295" i="14"/>
  <c r="CF295" i="14"/>
  <c r="BO295" i="14"/>
  <c r="BM295" i="14"/>
  <c r="BS295" i="14"/>
  <c r="BX295" i="14"/>
  <c r="DX295" i="14"/>
  <c r="EL295" i="14"/>
  <c r="ED295" i="14"/>
  <c r="T295" i="14"/>
  <c r="DU295" i="14"/>
  <c r="EH295" i="14"/>
  <c r="DZ295" i="14"/>
  <c r="EF295" i="14"/>
  <c r="CH111" i="14"/>
  <c r="V111" i="14"/>
  <c r="CO111" i="14"/>
  <c r="AC111" i="14"/>
  <c r="CN111" i="14"/>
  <c r="AB111" i="14"/>
  <c r="CM111" i="14"/>
  <c r="AA111" i="14"/>
  <c r="CL111" i="14"/>
  <c r="Z111" i="14"/>
  <c r="CK111" i="14"/>
  <c r="Y111" i="14"/>
  <c r="CJ111" i="14"/>
  <c r="X111" i="14"/>
  <c r="CQ111" i="14"/>
  <c r="AE111" i="14"/>
  <c r="EL111" i="14"/>
  <c r="BZ111" i="14"/>
  <c r="N111" i="14"/>
  <c r="CG111" i="14"/>
  <c r="U111" i="14"/>
  <c r="CF111" i="14"/>
  <c r="T111" i="14"/>
  <c r="CE111" i="14"/>
  <c r="S111" i="14"/>
  <c r="CD111" i="14"/>
  <c r="R111" i="14"/>
  <c r="CC111" i="14"/>
  <c r="Q111" i="14"/>
  <c r="CB111" i="14"/>
  <c r="P111" i="14"/>
  <c r="CI111" i="14"/>
  <c r="W111" i="14"/>
  <c r="ED111" i="14"/>
  <c r="BR111" i="14"/>
  <c r="EK111" i="14"/>
  <c r="BY111" i="14"/>
  <c r="EJ111" i="14"/>
  <c r="BX111" i="14"/>
  <c r="EI111" i="14"/>
  <c r="BW111" i="14"/>
  <c r="EH111" i="14"/>
  <c r="BV111" i="14"/>
  <c r="EG111" i="14"/>
  <c r="BU111" i="14"/>
  <c r="EF111" i="14"/>
  <c r="BT111" i="14"/>
  <c r="EM111" i="14"/>
  <c r="CA111" i="14"/>
  <c r="DV111" i="14"/>
  <c r="BJ111" i="14"/>
  <c r="EC111" i="14"/>
  <c r="BQ111" i="14"/>
  <c r="EB111" i="14"/>
  <c r="BP111" i="14"/>
  <c r="EA111" i="14"/>
  <c r="BO111" i="14"/>
  <c r="DZ111" i="14"/>
  <c r="BN111" i="14"/>
  <c r="DY111" i="14"/>
  <c r="BM111" i="14"/>
  <c r="DX111" i="14"/>
  <c r="BL111" i="14"/>
  <c r="EE111" i="14"/>
  <c r="BS111" i="14"/>
  <c r="DN111" i="14"/>
  <c r="BB111" i="14"/>
  <c r="DU111" i="14"/>
  <c r="BI111" i="14"/>
  <c r="DT111" i="14"/>
  <c r="BH111" i="14"/>
  <c r="DS111" i="14"/>
  <c r="BG111" i="14"/>
  <c r="DR111" i="14"/>
  <c r="BF111" i="14"/>
  <c r="DQ111" i="14"/>
  <c r="BE111" i="14"/>
  <c r="DP111" i="14"/>
  <c r="BD111" i="14"/>
  <c r="DW111" i="14"/>
  <c r="BK111" i="14"/>
  <c r="DF111" i="14"/>
  <c r="AT111" i="14"/>
  <c r="DM111" i="14"/>
  <c r="BA111" i="14"/>
  <c r="DL111" i="14"/>
  <c r="AZ111" i="14"/>
  <c r="DK111" i="14"/>
  <c r="AY111" i="14"/>
  <c r="DJ111" i="14"/>
  <c r="AX111" i="14"/>
  <c r="DI111" i="14"/>
  <c r="AW111" i="14"/>
  <c r="DH111" i="14"/>
  <c r="AV111" i="14"/>
  <c r="DO111" i="14"/>
  <c r="BC111" i="14"/>
  <c r="AS111" i="14"/>
  <c r="AQ111" i="14"/>
  <c r="AO111" i="14"/>
  <c r="AU111" i="14"/>
  <c r="AK111" i="14"/>
  <c r="AI111" i="14"/>
  <c r="AG111" i="14"/>
  <c r="AM111" i="14"/>
  <c r="CX111" i="14"/>
  <c r="DD111" i="14"/>
  <c r="DB111" i="14"/>
  <c r="CZ111" i="14"/>
  <c r="CP111" i="14"/>
  <c r="CV111" i="14"/>
  <c r="CT111" i="14"/>
  <c r="CR111" i="14"/>
  <c r="AL111" i="14"/>
  <c r="AR111" i="14"/>
  <c r="AP111" i="14"/>
  <c r="AN111" i="14"/>
  <c r="AD111" i="14"/>
  <c r="AJ111" i="14"/>
  <c r="AH111" i="14"/>
  <c r="AF111" i="14"/>
  <c r="DE111" i="14"/>
  <c r="CW111" i="14"/>
  <c r="DC111" i="14"/>
  <c r="CU111" i="14"/>
  <c r="DA111" i="14"/>
  <c r="CS111" i="14"/>
  <c r="DG111" i="14"/>
  <c r="CY111" i="14"/>
  <c r="DC156" i="14"/>
  <c r="AQ156" i="14"/>
  <c r="DB156" i="14"/>
  <c r="AP156" i="14"/>
  <c r="DA156" i="14"/>
  <c r="AO156" i="14"/>
  <c r="CZ156" i="14"/>
  <c r="DG156" i="14"/>
  <c r="AU156" i="14"/>
  <c r="DF156" i="14"/>
  <c r="AT156" i="14"/>
  <c r="DM156" i="14"/>
  <c r="BA156" i="14"/>
  <c r="AZ156" i="14"/>
  <c r="P156" i="14"/>
  <c r="BL156" i="14"/>
  <c r="CU156" i="14"/>
  <c r="AI156" i="14"/>
  <c r="CT156" i="14"/>
  <c r="AH156" i="14"/>
  <c r="CS156" i="14"/>
  <c r="AG156" i="14"/>
  <c r="CR156" i="14"/>
  <c r="CY156" i="14"/>
  <c r="AM156" i="14"/>
  <c r="CX156" i="14"/>
  <c r="AL156" i="14"/>
  <c r="DE156" i="14"/>
  <c r="AS156" i="14"/>
  <c r="U156" i="14"/>
  <c r="EB156" i="14"/>
  <c r="AF156" i="14"/>
  <c r="CM156" i="14"/>
  <c r="AA156" i="14"/>
  <c r="CL156" i="14"/>
  <c r="Z156" i="14"/>
  <c r="CK156" i="14"/>
  <c r="Y156" i="14"/>
  <c r="CJ156" i="14"/>
  <c r="CQ156" i="14"/>
  <c r="AE156" i="14"/>
  <c r="CP156" i="14"/>
  <c r="AD156" i="14"/>
  <c r="CW156" i="14"/>
  <c r="AK156" i="14"/>
  <c r="CF156" i="14"/>
  <c r="BT156" i="14"/>
  <c r="DD156" i="14"/>
  <c r="CE156" i="14"/>
  <c r="S156" i="14"/>
  <c r="CD156" i="14"/>
  <c r="R156" i="14"/>
  <c r="CC156" i="14"/>
  <c r="Q156" i="14"/>
  <c r="CB156" i="14"/>
  <c r="CI156" i="14"/>
  <c r="W156" i="14"/>
  <c r="CH156" i="14"/>
  <c r="V156" i="14"/>
  <c r="CO156" i="14"/>
  <c r="AC156" i="14"/>
  <c r="AV156" i="14"/>
  <c r="AN156" i="14"/>
  <c r="BH156" i="14"/>
  <c r="EI156" i="14"/>
  <c r="BW156" i="14"/>
  <c r="EH156" i="14"/>
  <c r="BV156" i="14"/>
  <c r="EG156" i="14"/>
  <c r="BU156" i="14"/>
  <c r="EF156" i="14"/>
  <c r="EM156" i="14"/>
  <c r="CA156" i="14"/>
  <c r="EL156" i="14"/>
  <c r="BZ156" i="14"/>
  <c r="N156" i="14"/>
  <c r="CG156" i="14"/>
  <c r="CV156" i="14"/>
  <c r="T156" i="14"/>
  <c r="DT156" i="14"/>
  <c r="AB156" i="14"/>
  <c r="EA156" i="14"/>
  <c r="BO156" i="14"/>
  <c r="DZ156" i="14"/>
  <c r="BN156" i="14"/>
  <c r="DY156" i="14"/>
  <c r="BM156" i="14"/>
  <c r="DX156" i="14"/>
  <c r="EE156" i="14"/>
  <c r="BS156" i="14"/>
  <c r="ED156" i="14"/>
  <c r="BR156" i="14"/>
  <c r="EK156" i="14"/>
  <c r="BY156" i="14"/>
  <c r="BD156" i="14"/>
  <c r="EJ156" i="14"/>
  <c r="BP156" i="14"/>
  <c r="DK156" i="14"/>
  <c r="DI156" i="14"/>
  <c r="BC156" i="14"/>
  <c r="BI156" i="14"/>
  <c r="BG156" i="14"/>
  <c r="BE156" i="14"/>
  <c r="DV156" i="14"/>
  <c r="X156" i="14"/>
  <c r="AY156" i="14"/>
  <c r="AW156" i="14"/>
  <c r="DN156" i="14"/>
  <c r="CN156" i="14"/>
  <c r="DR156" i="14"/>
  <c r="DP156" i="14"/>
  <c r="BJ156" i="14"/>
  <c r="BX156" i="14"/>
  <c r="DJ156" i="14"/>
  <c r="DH156" i="14"/>
  <c r="BB156" i="14"/>
  <c r="AR156" i="14"/>
  <c r="BF156" i="14"/>
  <c r="DW156" i="14"/>
  <c r="EC156" i="14"/>
  <c r="AJ156" i="14"/>
  <c r="BK156" i="14"/>
  <c r="DU156" i="14"/>
  <c r="BQ156" i="14"/>
  <c r="DL156" i="14"/>
  <c r="DS156" i="14"/>
  <c r="AX156" i="14"/>
  <c r="DQ156" i="14"/>
  <c r="DO156" i="14"/>
  <c r="EH327" i="14"/>
  <c r="BV327" i="14"/>
  <c r="EG327" i="14"/>
  <c r="BU327" i="14"/>
  <c r="EF327" i="14"/>
  <c r="BT327" i="14"/>
  <c r="EM327" i="14"/>
  <c r="CT327" i="14"/>
  <c r="AH327" i="14"/>
  <c r="CS327" i="14"/>
  <c r="AG327" i="14"/>
  <c r="CR327" i="14"/>
  <c r="AF327" i="14"/>
  <c r="CY327" i="14"/>
  <c r="BF327" i="14"/>
  <c r="DA327" i="14"/>
  <c r="Q327" i="14"/>
  <c r="BD327" i="14"/>
  <c r="DG327" i="14"/>
  <c r="AM327" i="14"/>
  <c r="CX327" i="14"/>
  <c r="AL327" i="14"/>
  <c r="DE327" i="14"/>
  <c r="AS327" i="14"/>
  <c r="DC327" i="14"/>
  <c r="AQ327" i="14"/>
  <c r="CV327" i="14"/>
  <c r="EB327" i="14"/>
  <c r="DZ327" i="14"/>
  <c r="AX327" i="14"/>
  <c r="CK327" i="14"/>
  <c r="DX327" i="14"/>
  <c r="AV327" i="14"/>
  <c r="CQ327" i="14"/>
  <c r="AE327" i="14"/>
  <c r="CP327" i="14"/>
  <c r="AD327" i="14"/>
  <c r="CW327" i="14"/>
  <c r="AK327" i="14"/>
  <c r="CU327" i="14"/>
  <c r="AI327" i="14"/>
  <c r="AJ327" i="14"/>
  <c r="BP327" i="14"/>
  <c r="DR327" i="14"/>
  <c r="AP327" i="14"/>
  <c r="CC327" i="14"/>
  <c r="DP327" i="14"/>
  <c r="AN327" i="14"/>
  <c r="CI327" i="14"/>
  <c r="W327" i="14"/>
  <c r="CH327" i="14"/>
  <c r="V327" i="14"/>
  <c r="CO327" i="14"/>
  <c r="AC327" i="14"/>
  <c r="CM327" i="14"/>
  <c r="AA327" i="14"/>
  <c r="CN327" i="14"/>
  <c r="DT327" i="14"/>
  <c r="DJ327" i="14"/>
  <c r="Z327" i="14"/>
  <c r="BM327" i="14"/>
  <c r="DH327" i="14"/>
  <c r="X327" i="14"/>
  <c r="CA327" i="14"/>
  <c r="EL327" i="14"/>
  <c r="BZ327" i="14"/>
  <c r="N327" i="14"/>
  <c r="CG327" i="14"/>
  <c r="U327" i="14"/>
  <c r="CE327" i="14"/>
  <c r="S327" i="14"/>
  <c r="AB327" i="14"/>
  <c r="BH327" i="14"/>
  <c r="DB327" i="14"/>
  <c r="R327" i="14"/>
  <c r="BE327" i="14"/>
  <c r="CZ327" i="14"/>
  <c r="P327" i="14"/>
  <c r="BS327" i="14"/>
  <c r="ED327" i="14"/>
  <c r="BR327" i="14"/>
  <c r="EK327" i="14"/>
  <c r="BY327" i="14"/>
  <c r="EI327" i="14"/>
  <c r="BW327" i="14"/>
  <c r="DL327" i="14"/>
  <c r="CF327" i="14"/>
  <c r="CL327" i="14"/>
  <c r="DY327" i="14"/>
  <c r="AW327" i="14"/>
  <c r="CJ327" i="14"/>
  <c r="EE327" i="14"/>
  <c r="BK327" i="14"/>
  <c r="DV327" i="14"/>
  <c r="BJ327" i="14"/>
  <c r="EC327" i="14"/>
  <c r="BQ327" i="14"/>
  <c r="EA327" i="14"/>
  <c r="BO327" i="14"/>
  <c r="AZ327" i="14"/>
  <c r="T327" i="14"/>
  <c r="CB327" i="14"/>
  <c r="BB327" i="14"/>
  <c r="BG327" i="14"/>
  <c r="BL327" i="14"/>
  <c r="AT327" i="14"/>
  <c r="AY327" i="14"/>
  <c r="CD327" i="14"/>
  <c r="DW327" i="14"/>
  <c r="DU327" i="14"/>
  <c r="DD327" i="14"/>
  <c r="BN327" i="14"/>
  <c r="DO327" i="14"/>
  <c r="DM327" i="14"/>
  <c r="AR327" i="14"/>
  <c r="DQ327" i="14"/>
  <c r="BC327" i="14"/>
  <c r="BI327" i="14"/>
  <c r="EJ327" i="14"/>
  <c r="DI327" i="14"/>
  <c r="AU327" i="14"/>
  <c r="BA327" i="14"/>
  <c r="BX327" i="14"/>
  <c r="DK327" i="14"/>
  <c r="AO327" i="14"/>
  <c r="Y327" i="14"/>
  <c r="DN327" i="14"/>
  <c r="DF327" i="14"/>
  <c r="DS327"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H26" i="11" l="1"/>
  <c r="I26" i="11" s="1"/>
  <c r="N92" i="14"/>
  <c r="N91" i="14"/>
  <c r="N58" i="14"/>
  <c r="F39" i="14"/>
  <c r="N50" i="14"/>
  <c r="F51" i="14"/>
  <c r="N41" i="14"/>
  <c r="P41" i="14" s="1"/>
  <c r="N90" i="14"/>
  <c r="J88" i="14"/>
  <c r="L88" i="14" s="1"/>
  <c r="F626" i="14"/>
  <c r="N65" i="14"/>
  <c r="N43" i="14"/>
  <c r="F94" i="14"/>
  <c r="F60" i="14"/>
  <c r="H60" i="14" s="1"/>
  <c r="J41" i="14"/>
  <c r="K41" i="14" s="1"/>
  <c r="N55" i="14"/>
  <c r="P55" i="14" s="1"/>
  <c r="J75" i="14"/>
  <c r="L75" i="14" s="1"/>
  <c r="F83" i="14"/>
  <c r="G31" i="14"/>
  <c r="N36" i="14"/>
  <c r="J46" i="14"/>
  <c r="F89" i="14"/>
  <c r="G89" i="14" s="1"/>
  <c r="N68" i="14"/>
  <c r="J73" i="14"/>
  <c r="L73" i="14" s="1"/>
  <c r="F85" i="14"/>
  <c r="U85" i="14" s="1"/>
  <c r="N40" i="14"/>
  <c r="F101" i="14"/>
  <c r="F91" i="14"/>
  <c r="N72" i="14"/>
  <c r="N69" i="14"/>
  <c r="P69" i="14" s="1"/>
  <c r="F47" i="14"/>
  <c r="F65" i="14"/>
  <c r="N46" i="14"/>
  <c r="O46" i="14" s="1"/>
  <c r="N70" i="14"/>
  <c r="N48" i="14"/>
  <c r="J87" i="14"/>
  <c r="N93" i="14"/>
  <c r="N63" i="14"/>
  <c r="P63" i="14" s="1"/>
  <c r="J39" i="14"/>
  <c r="X39" i="14" s="1"/>
  <c r="F71" i="14"/>
  <c r="N76" i="14"/>
  <c r="N35" i="14"/>
  <c r="N37" i="14"/>
  <c r="J92" i="14"/>
  <c r="F52" i="14"/>
  <c r="J86" i="14"/>
  <c r="F57" i="14"/>
  <c r="U57" i="14" s="1"/>
  <c r="H626" i="14"/>
  <c r="I626" i="14" s="1"/>
  <c r="J70" i="14"/>
  <c r="K70" i="14" s="1"/>
  <c r="J50" i="14"/>
  <c r="J78" i="14"/>
  <c r="J85" i="14"/>
  <c r="F86" i="14"/>
  <c r="J84" i="14"/>
  <c r="L84" i="14" s="1"/>
  <c r="F38" i="14"/>
  <c r="U38" i="14" s="1"/>
  <c r="N81" i="14"/>
  <c r="P81" i="14" s="1"/>
  <c r="N77" i="14"/>
  <c r="O77" i="14" s="1"/>
  <c r="N52" i="14"/>
  <c r="N47" i="14"/>
  <c r="N54" i="14"/>
  <c r="J54" i="14"/>
  <c r="L54" i="14" s="1"/>
  <c r="J82" i="14"/>
  <c r="L82" i="14" s="1"/>
  <c r="F37" i="14"/>
  <c r="U37" i="14" s="1"/>
  <c r="J61" i="14"/>
  <c r="K61" i="14" s="1"/>
  <c r="F46" i="14"/>
  <c r="U46" i="14" s="1"/>
  <c r="J79" i="14"/>
  <c r="F49" i="14"/>
  <c r="J80" i="14"/>
  <c r="F78" i="14"/>
  <c r="N71" i="14"/>
  <c r="P71" i="14" s="1"/>
  <c r="N62" i="14"/>
  <c r="P62" i="14" s="1"/>
  <c r="N57" i="14"/>
  <c r="N64" i="14"/>
  <c r="P64" i="14" s="1"/>
  <c r="N59" i="14"/>
  <c r="F56" i="14"/>
  <c r="J56" i="14"/>
  <c r="J63" i="14"/>
  <c r="L63" i="14" s="1"/>
  <c r="F53" i="14"/>
  <c r="U53" i="14" s="1"/>
  <c r="F55" i="14"/>
  <c r="H55" i="14" s="1"/>
  <c r="J81" i="14"/>
  <c r="K81" i="14" s="1"/>
  <c r="F36" i="14"/>
  <c r="U36" i="14" s="1"/>
  <c r="F102" i="14"/>
  <c r="N87" i="14"/>
  <c r="N78" i="14"/>
  <c r="N42" i="14"/>
  <c r="N80" i="14"/>
  <c r="N75" i="14"/>
  <c r="P75" i="14" s="1"/>
  <c r="J44" i="14"/>
  <c r="L44" i="14" s="1"/>
  <c r="F41" i="14"/>
  <c r="G41" i="14" s="1"/>
  <c r="F44" i="14"/>
  <c r="F70" i="14"/>
  <c r="F35" i="14"/>
  <c r="F62" i="14"/>
  <c r="J67" i="14"/>
  <c r="L67" i="14" s="1"/>
  <c r="F627" i="14"/>
  <c r="J37" i="14"/>
  <c r="K37" i="14" s="1"/>
  <c r="N49" i="14"/>
  <c r="P49" i="14" s="1"/>
  <c r="N56" i="14"/>
  <c r="N83" i="14"/>
  <c r="N74" i="14"/>
  <c r="N53" i="14"/>
  <c r="J62" i="14"/>
  <c r="L62" i="14" s="1"/>
  <c r="F50" i="14"/>
  <c r="X50" i="14" s="1"/>
  <c r="J38" i="14"/>
  <c r="J65" i="14"/>
  <c r="K65" i="14" s="1"/>
  <c r="N66" i="14"/>
  <c r="O66" i="14" s="1"/>
  <c r="J57" i="14"/>
  <c r="G102" i="14"/>
  <c r="F72" i="14"/>
  <c r="U72" i="14" s="1"/>
  <c r="F59" i="14"/>
  <c r="F61" i="14"/>
  <c r="H61" i="14" s="1"/>
  <c r="J68" i="14"/>
  <c r="L68" i="14" s="1"/>
  <c r="N84" i="14"/>
  <c r="P84" i="14" s="1"/>
  <c r="F69" i="14"/>
  <c r="F80" i="14"/>
  <c r="J71" i="14"/>
  <c r="N88" i="14"/>
  <c r="J52" i="14"/>
  <c r="K52" i="14" s="1"/>
  <c r="F68" i="14"/>
  <c r="H68" i="14" s="1"/>
  <c r="J89" i="14"/>
  <c r="J66" i="14"/>
  <c r="K66" i="14" s="1"/>
  <c r="J64" i="14"/>
  <c r="K64" i="14" s="1"/>
  <c r="J40" i="14"/>
  <c r="P92" i="14"/>
  <c r="O92" i="14"/>
  <c r="J69" i="14"/>
  <c r="K69" i="14" s="1"/>
  <c r="J93" i="14"/>
  <c r="L93" i="14" s="1"/>
  <c r="J74" i="14"/>
  <c r="J76" i="14"/>
  <c r="L76" i="14" s="1"/>
  <c r="F42" i="14"/>
  <c r="N44" i="14"/>
  <c r="N82" i="14"/>
  <c r="N45" i="14"/>
  <c r="P45" i="14" s="1"/>
  <c r="N51" i="14"/>
  <c r="O51" i="14" s="1"/>
  <c r="N73" i="14"/>
  <c r="P73" i="14" s="1"/>
  <c r="N79" i="14"/>
  <c r="P79" i="14" s="1"/>
  <c r="N85" i="14"/>
  <c r="P85" i="14" s="1"/>
  <c r="N94" i="14"/>
  <c r="F54" i="14"/>
  <c r="F45" i="14"/>
  <c r="F74" i="14"/>
  <c r="J36" i="14"/>
  <c r="L36" i="14" s="1"/>
  <c r="J72" i="14"/>
  <c r="L72" i="14" s="1"/>
  <c r="J53" i="14"/>
  <c r="L53" i="14" s="1"/>
  <c r="J60" i="14"/>
  <c r="L60" i="14" s="1"/>
  <c r="F73" i="14"/>
  <c r="F75" i="14"/>
  <c r="F82" i="14"/>
  <c r="J49" i="14"/>
  <c r="L49" i="14" s="1"/>
  <c r="F64" i="14"/>
  <c r="J95" i="14"/>
  <c r="L95" i="14" s="1"/>
  <c r="F84" i="14"/>
  <c r="H84" i="14" s="1"/>
  <c r="F77" i="14"/>
  <c r="J91" i="14"/>
  <c r="X91" i="14" s="1"/>
  <c r="F40" i="14"/>
  <c r="G40" i="14" s="1"/>
  <c r="F95" i="14"/>
  <c r="N60" i="14"/>
  <c r="P60" i="14" s="1"/>
  <c r="N39" i="14"/>
  <c r="P39" i="14" s="1"/>
  <c r="N61" i="14"/>
  <c r="P61" i="14" s="1"/>
  <c r="N67" i="14"/>
  <c r="N89" i="14"/>
  <c r="P89" i="14" s="1"/>
  <c r="N95" i="14"/>
  <c r="P95" i="14" s="1"/>
  <c r="N38" i="14"/>
  <c r="J51" i="14"/>
  <c r="K51" i="14" s="1"/>
  <c r="J77" i="14"/>
  <c r="K77" i="14" s="1"/>
  <c r="F58" i="14"/>
  <c r="AA58" i="14" s="1"/>
  <c r="F43" i="14"/>
  <c r="U43" i="14" s="1"/>
  <c r="J35" i="14"/>
  <c r="X35" i="14" s="1"/>
  <c r="J55" i="14"/>
  <c r="K55" i="14" s="1"/>
  <c r="F63" i="14"/>
  <c r="F66" i="14"/>
  <c r="AA66" i="14" s="1"/>
  <c r="J59" i="14"/>
  <c r="L59" i="14" s="1"/>
  <c r="F90" i="14"/>
  <c r="H90" i="14" s="1"/>
  <c r="F76" i="14"/>
  <c r="G76" i="14" s="1"/>
  <c r="J45" i="14"/>
  <c r="K45" i="14" s="1"/>
  <c r="J83" i="14"/>
  <c r="X83" i="14" s="1"/>
  <c r="F88" i="14"/>
  <c r="G88" i="14" s="1"/>
  <c r="F79" i="14"/>
  <c r="X79" i="14" s="1"/>
  <c r="F48" i="14"/>
  <c r="J90" i="14"/>
  <c r="F93" i="14"/>
  <c r="J42" i="14"/>
  <c r="F81" i="14"/>
  <c r="F92" i="14"/>
  <c r="X92" i="14" s="1"/>
  <c r="N86" i="14"/>
  <c r="H101" i="14"/>
  <c r="I101" i="14" s="1"/>
  <c r="F87" i="14"/>
  <c r="F67" i="14"/>
  <c r="J94" i="14"/>
  <c r="J48" i="14"/>
  <c r="J58" i="14"/>
  <c r="L58" i="14" s="1"/>
  <c r="J43" i="14"/>
  <c r="J47" i="14"/>
  <c r="L51" i="14"/>
  <c r="L78" i="14"/>
  <c r="K78" i="14"/>
  <c r="P66" i="14"/>
  <c r="P35" i="14"/>
  <c r="O35" i="14"/>
  <c r="AA35" i="14"/>
  <c r="P91" i="14"/>
  <c r="O91" i="14"/>
  <c r="AA91" i="14"/>
  <c r="H35" i="14"/>
  <c r="G35" i="14"/>
  <c r="U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AA44" i="14"/>
  <c r="P44" i="14"/>
  <c r="O44" i="14"/>
  <c r="AA82" i="14"/>
  <c r="P82" i="14"/>
  <c r="O82" i="14"/>
  <c r="O45" i="14"/>
  <c r="P51" i="14"/>
  <c r="O94" i="14"/>
  <c r="H39" i="14"/>
  <c r="G39" i="14"/>
  <c r="U39" i="14"/>
  <c r="N628" i="14"/>
  <c r="A62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K84" i="14"/>
  <c r="C105" i="14"/>
  <c r="D104" i="14"/>
  <c r="H95" i="14"/>
  <c r="G95" i="14"/>
  <c r="U95" i="14"/>
  <c r="H102" i="14"/>
  <c r="I102" i="14" s="1"/>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AA83" i="14"/>
  <c r="O42" i="14"/>
  <c r="P42" i="14"/>
  <c r="AA48" i="14"/>
  <c r="O48" i="14"/>
  <c r="P48" i="14"/>
  <c r="AA54" i="14"/>
  <c r="P54" i="14"/>
  <c r="O54" i="14"/>
  <c r="X94" i="14"/>
  <c r="H94" i="14"/>
  <c r="G94" i="14"/>
  <c r="U94" i="14"/>
  <c r="H58" i="14"/>
  <c r="G54" i="14"/>
  <c r="U54" i="14"/>
  <c r="X54" i="14"/>
  <c r="H54" i="14"/>
  <c r="X45" i="14"/>
  <c r="H45" i="14"/>
  <c r="G45" i="14"/>
  <c r="U45" i="14"/>
  <c r="H70" i="14"/>
  <c r="G70" i="14"/>
  <c r="U70" i="14"/>
  <c r="K58"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36" i="14"/>
  <c r="O36" i="14"/>
  <c r="P58" i="14"/>
  <c r="O58" i="14"/>
  <c r="AA70" i="14"/>
  <c r="P70" i="14"/>
  <c r="O70" i="14"/>
  <c r="G43"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K67" i="14"/>
  <c r="G627" i="14"/>
  <c r="X78" i="14"/>
  <c r="H78" i="14"/>
  <c r="G78" i="14"/>
  <c r="U78" i="14"/>
  <c r="G38" i="14"/>
  <c r="P65" i="14"/>
  <c r="O65" i="14"/>
  <c r="P87" i="14"/>
  <c r="O87" i="14"/>
  <c r="AA87" i="14"/>
  <c r="AA52" i="14"/>
  <c r="O52" i="14"/>
  <c r="P52" i="14"/>
  <c r="AA74" i="14"/>
  <c r="P74" i="14"/>
  <c r="O74" i="14"/>
  <c r="P43" i="14"/>
  <c r="O43" i="14"/>
  <c r="L92" i="14"/>
  <c r="K92" i="14"/>
  <c r="G44" i="14"/>
  <c r="H44" i="14"/>
  <c r="U44" i="14"/>
  <c r="H83" i="14"/>
  <c r="G83" i="14"/>
  <c r="U83"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L87" i="14"/>
  <c r="K87" i="14"/>
  <c r="L56" i="14"/>
  <c r="K56" i="14"/>
  <c r="H91" i="14"/>
  <c r="G91" i="14"/>
  <c r="U91" i="14"/>
  <c r="D629" i="14"/>
  <c r="C630" i="14"/>
  <c r="AA40" i="14"/>
  <c r="O40" i="14"/>
  <c r="P40" i="14"/>
  <c r="AA62" i="14"/>
  <c r="P37" i="14"/>
  <c r="O37" i="14"/>
  <c r="AA37" i="14"/>
  <c r="P59" i="14"/>
  <c r="O59" i="14"/>
  <c r="K86" i="14"/>
  <c r="K57" i="14"/>
  <c r="L57" i="14"/>
  <c r="G57"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AA56" i="14"/>
  <c r="O56" i="14"/>
  <c r="P56" i="14"/>
  <c r="AA78" i="14"/>
  <c r="P78" i="14"/>
  <c r="O78" i="14"/>
  <c r="P47" i="14"/>
  <c r="O47" i="14"/>
  <c r="P53" i="14"/>
  <c r="O53" i="14"/>
  <c r="AA53" i="14"/>
  <c r="G56" i="14"/>
  <c r="X56" i="14"/>
  <c r="H56" i="14"/>
  <c r="U56" i="14"/>
  <c r="G52" i="14"/>
  <c r="H52" i="14"/>
  <c r="U52" i="14"/>
  <c r="G37" i="14"/>
  <c r="P88" i="14"/>
  <c r="O88" i="14"/>
  <c r="L46" i="14"/>
  <c r="K46" i="14"/>
  <c r="H74" i="14"/>
  <c r="G74" i="14"/>
  <c r="U74"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AA60" i="14" l="1"/>
  <c r="O60" i="14"/>
  <c r="AA47" i="14"/>
  <c r="AA68" i="14"/>
  <c r="H37" i="14"/>
  <c r="AA75" i="14"/>
  <c r="AC75" i="14" s="1"/>
  <c r="H57" i="14"/>
  <c r="H38" i="14"/>
  <c r="H43" i="14"/>
  <c r="K93" i="14"/>
  <c r="AA61" i="14"/>
  <c r="O75" i="14"/>
  <c r="O41" i="14"/>
  <c r="X57" i="14"/>
  <c r="U68" i="14"/>
  <c r="AA43" i="14"/>
  <c r="AC43" i="14" s="1"/>
  <c r="K39" i="14"/>
  <c r="O61" i="14"/>
  <c r="O68" i="14"/>
  <c r="G68" i="14"/>
  <c r="U47" i="14"/>
  <c r="L39" i="14"/>
  <c r="X95" i="14"/>
  <c r="AA50" i="14"/>
  <c r="AB50" i="14" s="1"/>
  <c r="U61" i="14"/>
  <c r="P68" i="14"/>
  <c r="G47" i="14"/>
  <c r="U55" i="14"/>
  <c r="W55" i="14" s="1"/>
  <c r="G61" i="14"/>
  <c r="H47" i="14"/>
  <c r="G55" i="14"/>
  <c r="L41" i="14"/>
  <c r="O62" i="14"/>
  <c r="K72" i="14"/>
  <c r="I627" i="14"/>
  <c r="G72" i="14"/>
  <c r="H72" i="14"/>
  <c r="AA72" i="14"/>
  <c r="AB72" i="14" s="1"/>
  <c r="AA45" i="14"/>
  <c r="K54" i="14"/>
  <c r="K63" i="14"/>
  <c r="O72" i="14"/>
  <c r="X63" i="14"/>
  <c r="AA94" i="14"/>
  <c r="AB94" i="14" s="1"/>
  <c r="P72" i="14"/>
  <c r="AA86" i="14"/>
  <c r="AB86" i="14" s="1"/>
  <c r="X72" i="14"/>
  <c r="AA42" i="14"/>
  <c r="AC42" i="14" s="1"/>
  <c r="O73" i="14"/>
  <c r="H50" i="14"/>
  <c r="K95" i="14"/>
  <c r="G50" i="14"/>
  <c r="U50" i="14"/>
  <c r="W50" i="14" s="1"/>
  <c r="X47" i="14"/>
  <c r="Y47" i="14" s="1"/>
  <c r="X86" i="14"/>
  <c r="X59" i="14"/>
  <c r="Z59" i="14" s="1"/>
  <c r="AA80" i="14"/>
  <c r="X51" i="14"/>
  <c r="Y51" i="14" s="1"/>
  <c r="X52" i="14"/>
  <c r="G60" i="14"/>
  <c r="U58" i="14"/>
  <c r="G53" i="14"/>
  <c r="L69" i="14"/>
  <c r="L52" i="14"/>
  <c r="AA51" i="14"/>
  <c r="H89" i="14"/>
  <c r="G58" i="14"/>
  <c r="H53" i="14"/>
  <c r="L86" i="14"/>
  <c r="U59" i="14"/>
  <c r="W59" i="14" s="1"/>
  <c r="X58" i="14"/>
  <c r="O69" i="14"/>
  <c r="AA59" i="14"/>
  <c r="U51" i="14"/>
  <c r="W51" i="14" s="1"/>
  <c r="O80" i="14"/>
  <c r="G59" i="14"/>
  <c r="K82" i="14"/>
  <c r="X82" i="14"/>
  <c r="Z82" i="14" s="1"/>
  <c r="G51" i="14"/>
  <c r="P80" i="14"/>
  <c r="H59" i="14"/>
  <c r="O71" i="14"/>
  <c r="AA39" i="14"/>
  <c r="O63" i="14"/>
  <c r="K62" i="14"/>
  <c r="H51" i="14"/>
  <c r="U60" i="14"/>
  <c r="O39" i="14"/>
  <c r="U89" i="14"/>
  <c r="AA69" i="14"/>
  <c r="AC69" i="14" s="1"/>
  <c r="X62" i="14"/>
  <c r="AA41" i="14"/>
  <c r="AC41" i="14" s="1"/>
  <c r="AA73" i="14"/>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Y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95" i="14"/>
  <c r="V95" i="14"/>
  <c r="W66" i="14"/>
  <c r="V66" i="14"/>
  <c r="Z50" i="14"/>
  <c r="Y50" i="14"/>
  <c r="W73" i="14"/>
  <c r="V73" i="14"/>
  <c r="AB56" i="14"/>
  <c r="AC56" i="14"/>
  <c r="W61" i="14"/>
  <c r="V61" i="14"/>
  <c r="AC59" i="14"/>
  <c r="AB59" i="14"/>
  <c r="E629" i="14"/>
  <c r="G629" i="14" s="1"/>
  <c r="F629" i="14"/>
  <c r="AB52" i="14"/>
  <c r="AC52" i="14"/>
  <c r="AB58" i="14"/>
  <c r="AC58" i="14"/>
  <c r="W94" i="14"/>
  <c r="V94" i="14"/>
  <c r="AB54" i="14"/>
  <c r="AC54" i="14"/>
  <c r="Z72" i="14"/>
  <c r="Y72" i="14"/>
  <c r="Z39" i="14"/>
  <c r="Y39" i="14"/>
  <c r="W41"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45" i="14"/>
  <c r="Z45" i="14"/>
  <c r="AC61" i="14"/>
  <c r="AB61" i="14"/>
  <c r="AB60" i="14"/>
  <c r="AC60" i="14"/>
  <c r="N629" i="14"/>
  <c r="A630" i="14"/>
  <c r="V50" i="14"/>
  <c r="AC72" i="14"/>
  <c r="W74" i="14"/>
  <c r="V74" i="14"/>
  <c r="AC53" i="14"/>
  <c r="AB53" i="14"/>
  <c r="Z83" i="14"/>
  <c r="Y83" i="14"/>
  <c r="AB80" i="14"/>
  <c r="AC80" i="14"/>
  <c r="W78" i="14"/>
  <c r="V78" i="14"/>
  <c r="AB70" i="14"/>
  <c r="AC70" i="14"/>
  <c r="W46" i="14"/>
  <c r="V46" i="14"/>
  <c r="Z80" i="14"/>
  <c r="Y80"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C37" i="14"/>
  <c r="AB37" i="14"/>
  <c r="AB68" i="14"/>
  <c r="AC68" i="14"/>
  <c r="W68" i="14"/>
  <c r="V68" i="14"/>
  <c r="W44" i="14"/>
  <c r="V44" i="14"/>
  <c r="AB46" i="14"/>
  <c r="W62" i="14"/>
  <c r="V62" i="14"/>
  <c r="Z54" i="14"/>
  <c r="Y54" i="14"/>
  <c r="Z94" i="14"/>
  <c r="Y94" i="14"/>
  <c r="AB48" i="14"/>
  <c r="AC48" i="14"/>
  <c r="W53" i="14"/>
  <c r="V53" i="14"/>
  <c r="E104" i="14"/>
  <c r="H104" i="14" s="1"/>
  <c r="AC45" i="14"/>
  <c r="AB45" i="14"/>
  <c r="AB44" i="14"/>
  <c r="AC44" i="14"/>
  <c r="Z63" i="14"/>
  <c r="Y63" i="14"/>
  <c r="W75" i="14"/>
  <c r="V75" i="14"/>
  <c r="Z91" i="14"/>
  <c r="Y91" i="14"/>
  <c r="Z86" i="14"/>
  <c r="Y86" i="14"/>
  <c r="AC87" i="14"/>
  <c r="AB87" i="14"/>
  <c r="AC93" i="14"/>
  <c r="AB93" i="14"/>
  <c r="W49" i="14"/>
  <c r="V49" i="14"/>
  <c r="W70" i="14"/>
  <c r="V70" i="14"/>
  <c r="W54" i="14"/>
  <c r="V54" i="14"/>
  <c r="W58" i="14"/>
  <c r="V58" i="14"/>
  <c r="AC39" i="14"/>
  <c r="AB39" i="14"/>
  <c r="K102" i="14"/>
  <c r="D105" i="14"/>
  <c r="C106" i="14"/>
  <c r="AC35" i="14"/>
  <c r="AB35" i="14"/>
  <c r="AB66" i="14"/>
  <c r="AC66" i="14"/>
  <c r="Z56" i="14"/>
  <c r="Y56" i="14"/>
  <c r="AC47" i="14"/>
  <c r="AB47" i="14"/>
  <c r="AB78" i="14"/>
  <c r="AC78" i="14"/>
  <c r="W47" i="14"/>
  <c r="V47" i="14"/>
  <c r="AB74" i="14"/>
  <c r="AC74" i="14"/>
  <c r="Z78" i="14"/>
  <c r="Y78" i="14"/>
  <c r="W85" i="14"/>
  <c r="V85" i="14"/>
  <c r="W72" i="14"/>
  <c r="V72" i="14"/>
  <c r="W39" i="14"/>
  <c r="V39" i="14"/>
  <c r="AC73" i="14"/>
  <c r="AB73" i="14"/>
  <c r="Y35" i="14"/>
  <c r="Z35" i="14"/>
  <c r="W57" i="14"/>
  <c r="V57" i="14"/>
  <c r="AB62" i="14"/>
  <c r="AC62" i="14"/>
  <c r="Z51" i="14"/>
  <c r="Z62" i="14"/>
  <c r="Y62" i="14"/>
  <c r="W43" i="14"/>
  <c r="V43" i="14"/>
  <c r="W45" i="14"/>
  <c r="V45" i="14"/>
  <c r="Z79" i="14"/>
  <c r="Y79" i="14"/>
  <c r="D29" i="11"/>
  <c r="G29" i="11" s="1"/>
  <c r="E28" i="11"/>
  <c r="F28" i="11" s="1"/>
  <c r="AB42" i="14" l="1"/>
  <c r="AB69" i="14"/>
  <c r="AB43" i="14"/>
  <c r="AC50" i="14"/>
  <c r="Y59" i="14"/>
  <c r="Y88" i="14"/>
  <c r="AB67" i="14"/>
  <c r="V51" i="14"/>
  <c r="Z43" i="14"/>
  <c r="AC94" i="14"/>
  <c r="AB41" i="14"/>
  <c r="V55" i="14"/>
  <c r="AC86" i="14"/>
  <c r="Z47" i="14"/>
  <c r="V59" i="14"/>
  <c r="Y82" i="14"/>
  <c r="AC88" i="14"/>
  <c r="Z55" i="14"/>
  <c r="Y84" i="14"/>
  <c r="Y77" i="14"/>
  <c r="AB85" i="14"/>
  <c r="Y74"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M365" i="14"/>
  <c r="EY365" i="14"/>
  <c r="EH365" i="14"/>
  <c r="HI365" i="14"/>
  <c r="BM365" i="14"/>
  <c r="EF365" i="14"/>
  <c r="HG365" i="14"/>
  <c r="BK365" i="14"/>
  <c r="N365" i="14"/>
  <c r="E106" i="14"/>
  <c r="F106" i="14" s="1"/>
  <c r="D31" i="11"/>
  <c r="G31" i="11" s="1"/>
  <c r="E30" i="11"/>
  <c r="F30" i="11" s="1"/>
  <c r="BZ365" i="14" l="1"/>
  <c r="CC365" i="14"/>
  <c r="HF365" i="14"/>
  <c r="CA365" i="14"/>
  <c r="IU365" i="14"/>
  <c r="EN365" i="14"/>
  <c r="IW365" i="14"/>
  <c r="EP365" i="14"/>
  <c r="HK365" i="14"/>
  <c r="AC365" i="14"/>
  <c r="FZ365" i="14"/>
  <c r="CI365" i="14"/>
  <c r="H365" i="14"/>
  <c r="GJ365" i="14"/>
  <c r="L365" i="14"/>
  <c r="DW365" i="14"/>
  <c r="DY365" i="14"/>
  <c r="HJ365" i="14"/>
  <c r="AB365" i="14"/>
  <c r="CK365" i="14"/>
  <c r="J365" i="14"/>
  <c r="GL365" i="14"/>
  <c r="BY365" i="14"/>
  <c r="IL365" i="14"/>
  <c r="CP365" i="14"/>
  <c r="P365" i="14"/>
  <c r="GZ365" i="14"/>
  <c r="R365" i="14"/>
  <c r="CO365" i="14"/>
  <c r="ID365" i="14"/>
  <c r="FB365" i="14"/>
  <c r="EE365" i="14"/>
  <c r="BL365" i="14"/>
  <c r="HH365" i="14"/>
  <c r="EG365" i="14"/>
  <c r="BN365" i="14"/>
  <c r="K365" i="14"/>
  <c r="BX365" i="14"/>
  <c r="FA365" i="14"/>
  <c r="DV365" i="14"/>
  <c r="EM365" i="14"/>
  <c r="IV365" i="14"/>
  <c r="CD365" i="14"/>
  <c r="CN365" i="14"/>
  <c r="G365" i="14"/>
  <c r="CJ365" i="14"/>
  <c r="GK365" i="14"/>
  <c r="EZ365" i="14"/>
  <c r="HV365" i="14"/>
  <c r="CB365" i="14"/>
  <c r="EO365" i="14"/>
  <c r="AA365" i="14"/>
  <c r="HM365" i="14"/>
  <c r="GH365" i="14"/>
  <c r="GI365" i="14"/>
  <c r="I365" i="14"/>
  <c r="CL365" i="14"/>
  <c r="BW365" i="14"/>
  <c r="JB365" i="14"/>
  <c r="O365" i="14"/>
  <c r="GY365" i="14"/>
  <c r="DX365" i="14"/>
  <c r="Q365" i="14"/>
  <c r="HA365" i="14"/>
  <c r="DZ365" i="14"/>
  <c r="CM365" i="14"/>
  <c r="HL365" i="14"/>
  <c r="BB365" i="14"/>
  <c r="EL365" i="14"/>
  <c r="W365" i="14"/>
  <c r="EU365" i="14"/>
  <c r="X365" i="14"/>
  <c r="EV365" i="14"/>
  <c r="Y365" i="14"/>
  <c r="EW365" i="14"/>
  <c r="Z365" i="14"/>
  <c r="EX365" i="14"/>
  <c r="EI365" i="14"/>
  <c r="EJ365" i="14"/>
  <c r="EK365" i="14"/>
  <c r="BJ365" i="14"/>
  <c r="AD365" i="14"/>
  <c r="BS365" i="14"/>
  <c r="GQ365" i="14"/>
  <c r="BT365" i="14"/>
  <c r="GR365" i="14"/>
  <c r="BU365" i="14"/>
  <c r="GS365" i="14"/>
  <c r="BV365" i="14"/>
  <c r="GT365" i="14"/>
  <c r="GU365" i="14"/>
  <c r="GV365" i="14"/>
  <c r="GW365" i="14"/>
  <c r="DN365" i="14"/>
  <c r="FC365" i="14"/>
  <c r="AH365" i="14"/>
  <c r="GX365" i="14"/>
  <c r="AE365" i="14"/>
  <c r="HO365" i="14"/>
  <c r="FD365" i="14"/>
  <c r="CS365" i="14"/>
  <c r="CT365" i="14"/>
  <c r="AI365" i="14"/>
  <c r="HS365" i="14"/>
  <c r="CV365" i="14"/>
  <c r="AK365" i="14"/>
  <c r="FI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IT365" i="14"/>
  <c r="CQ365" i="14"/>
  <c r="CR365" i="14"/>
  <c r="AG365" i="14"/>
  <c r="HQ365" i="14"/>
  <c r="HR365" i="14"/>
  <c r="FG365" i="14"/>
  <c r="HT365" i="14"/>
  <c r="ED365" i="14"/>
  <c r="CX365" i="14"/>
  <c r="DG365" i="14"/>
  <c r="FS365" i="14"/>
  <c r="IE365" i="14"/>
  <c r="AV365" i="14"/>
  <c r="DH365" i="14"/>
  <c r="FT365" i="14"/>
  <c r="IF365" i="14"/>
  <c r="AW365" i="14"/>
  <c r="DI365" i="14"/>
  <c r="FU365" i="14"/>
  <c r="IG365" i="14"/>
  <c r="AX365" i="14"/>
  <c r="DJ365" i="14"/>
  <c r="FV365" i="14"/>
  <c r="IH365" i="14"/>
  <c r="AY365" i="14"/>
  <c r="DK365" i="14"/>
  <c r="FW365" i="14"/>
  <c r="II365" i="14"/>
  <c r="AZ365" i="14"/>
  <c r="DL365" i="14"/>
  <c r="FX365" i="14"/>
  <c r="IJ365" i="14"/>
  <c r="BA365" i="14"/>
  <c r="DM365" i="14"/>
  <c r="FY365" i="14"/>
  <c r="IK365" i="14"/>
  <c r="HN365" i="14"/>
  <c r="AF365" i="14"/>
  <c r="HP365" i="14"/>
  <c r="FE365" i="14"/>
  <c r="FF365" i="14"/>
  <c r="CU365" i="14"/>
  <c r="AJ365" i="14"/>
  <c r="FH365" i="14"/>
  <c r="CW365" i="14"/>
  <c r="HU365" i="14"/>
  <c r="DF365" i="14"/>
  <c r="CH365" i="14"/>
  <c r="AU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IX365" i="14"/>
  <c r="BO365" i="14"/>
  <c r="EA365" i="14"/>
  <c r="GM365" i="14"/>
  <c r="IY365" i="14"/>
  <c r="BP365" i="14"/>
  <c r="EB365" i="14"/>
  <c r="GN365" i="14"/>
  <c r="IZ365" i="14"/>
  <c r="BQ365" i="14"/>
  <c r="EC365" i="14"/>
  <c r="GO365" i="14"/>
  <c r="JA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s="1"/>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B368" i="14" l="1"/>
  <c r="GS368" i="14"/>
  <c r="CY368" i="14"/>
  <c r="EX368" i="14"/>
  <c r="GQ368" i="14"/>
  <c r="IX368" i="14"/>
  <c r="HU368" i="14"/>
  <c r="AV368" i="14"/>
  <c r="DC368" i="14"/>
  <c r="GO368" i="14"/>
  <c r="EV368" i="14"/>
  <c r="GU368" i="14"/>
  <c r="AC368" i="14"/>
  <c r="IV368" i="14"/>
  <c r="AZ368" i="14"/>
  <c r="BR368" i="14"/>
  <c r="DA368" i="14"/>
  <c r="EZ368" i="14"/>
  <c r="JB368" i="14"/>
  <c r="AX368" i="14"/>
  <c r="FQ368" i="14"/>
  <c r="IK368" i="14"/>
  <c r="BY368" i="14"/>
  <c r="N368" i="14"/>
  <c r="CX368" i="14"/>
  <c r="GP368" i="14"/>
  <c r="AM368" i="14"/>
  <c r="EE368" i="14"/>
  <c r="IE368" i="14"/>
  <c r="CJ368" i="14"/>
  <c r="GJ368" i="14"/>
  <c r="AO368" i="14"/>
  <c r="EG368" i="14"/>
  <c r="IG368" i="14"/>
  <c r="CL368" i="14"/>
  <c r="GL368" i="14"/>
  <c r="AQ368" i="14"/>
  <c r="EI368" i="14"/>
  <c r="II368" i="14"/>
  <c r="CN368" i="14"/>
  <c r="GN368" i="14"/>
  <c r="GW368" i="14"/>
  <c r="AU368" i="14"/>
  <c r="AW368" i="14"/>
  <c r="DB368" i="14"/>
  <c r="AY368" i="14"/>
  <c r="EY368" i="14"/>
  <c r="IY368" i="14"/>
  <c r="DD368" i="14"/>
  <c r="GV368" i="14"/>
  <c r="IC368" i="14"/>
  <c r="DF368" i="14"/>
  <c r="IU368" i="14"/>
  <c r="EW368" i="14"/>
  <c r="DU368" i="14"/>
  <c r="AL368" i="14"/>
  <c r="DN368" i="14"/>
  <c r="BK368" i="14"/>
  <c r="FK368" i="14"/>
  <c r="H368" i="14"/>
  <c r="DH368" i="14"/>
  <c r="HH368" i="14"/>
  <c r="BM368" i="14"/>
  <c r="FM368" i="14"/>
  <c r="J368" i="14"/>
  <c r="DJ368" i="14"/>
  <c r="HJ368" i="14"/>
  <c r="BO368" i="14"/>
  <c r="FO368" i="14"/>
  <c r="L368" i="14"/>
  <c r="DL368" i="14"/>
  <c r="HL368" i="14"/>
  <c r="AD368" i="14"/>
  <c r="EU368" i="14"/>
  <c r="GR368" i="14"/>
  <c r="GT368" i="14"/>
  <c r="AK368" i="14"/>
  <c r="U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BI368" i="14"/>
  <c r="GX368" i="14"/>
  <c r="CZ368" i="14"/>
  <c r="IW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BA368" i="14"/>
  <c r="JA368" i="14"/>
  <c r="CO368" i="14"/>
  <c r="BZ368" i="14"/>
  <c r="FR368" i="14"/>
  <c r="G368" i="14"/>
  <c r="DG368" i="14"/>
  <c r="HG368" i="14"/>
  <c r="BL368" i="14"/>
  <c r="FL368" i="14"/>
  <c r="I368" i="14"/>
  <c r="DI368" i="14"/>
  <c r="HI368" i="14"/>
  <c r="BN368" i="14"/>
  <c r="FN368" i="14"/>
  <c r="K368" i="14"/>
  <c r="DK368" i="14"/>
  <c r="HK368" i="14"/>
  <c r="BP368" i="14"/>
  <c r="FP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H641" i="14" s="1"/>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G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HI387"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HQ387" i="14"/>
  <c r="FE387" i="14"/>
  <c r="CS387" i="14"/>
  <c r="AG387" i="14"/>
  <c r="HU387" i="14"/>
  <c r="FI387" i="14"/>
  <c r="CW387" i="14"/>
  <c r="AK387" i="14"/>
  <c r="HH387" i="14"/>
  <c r="EA387" i="14"/>
  <c r="BO387" i="14"/>
  <c r="AT387" i="14"/>
  <c r="HG387" i="14"/>
  <c r="DZ387" i="14"/>
  <c r="AR387" i="14"/>
  <c r="HF387" i="14"/>
  <c r="DX387" i="14"/>
  <c r="AQ387" i="14"/>
  <c r="HD387" i="14"/>
  <c r="DW387" i="14"/>
  <c r="AP387" i="14"/>
  <c r="HC387" i="14"/>
  <c r="DV387" i="14"/>
  <c r="AN387" i="14"/>
  <c r="HB387" i="14"/>
  <c r="DT387" i="14"/>
  <c r="AM387" i="14"/>
  <c r="HK387" i="14"/>
  <c r="ED387" i="14"/>
  <c r="AV387" i="14"/>
  <c r="HJ387" i="14"/>
  <c r="EB387" i="14"/>
  <c r="AU387" i="14"/>
  <c r="E128" i="14"/>
  <c r="G128" i="14" s="1"/>
  <c r="N653" i="14"/>
  <c r="A654" i="14"/>
  <c r="D129" i="14"/>
  <c r="C130" i="14"/>
  <c r="D53" i="11"/>
  <c r="G53" i="11" s="1"/>
  <c r="E52" i="11"/>
  <c r="F52" i="11" s="1"/>
  <c r="BF387" i="14" l="1"/>
  <c r="AX387" i="14"/>
  <c r="EJ387" i="14"/>
  <c r="EV387" i="14"/>
  <c r="ID387" i="14"/>
  <c r="BA387" i="14"/>
  <c r="DM387" i="14"/>
  <c r="FY387" i="14"/>
  <c r="IK387" i="14"/>
  <c r="AW387" i="14"/>
  <c r="DI387" i="14"/>
  <c r="FU387" i="14"/>
  <c r="IG387" i="14"/>
  <c r="BG387" i="14"/>
  <c r="EF387" i="14"/>
  <c r="BC387" i="14"/>
  <c r="BP387" i="14"/>
  <c r="EY387" i="14"/>
  <c r="EP387" i="14"/>
  <c r="BK387" i="14"/>
  <c r="BL387" i="14"/>
  <c r="BN387" i="14"/>
  <c r="EU387" i="14"/>
  <c r="FH387" i="14"/>
  <c r="CB387" i="14"/>
  <c r="IQ387" i="14"/>
  <c r="IH387" i="14"/>
  <c r="FB387" i="14"/>
  <c r="BV387" i="14"/>
  <c r="IJ387" i="14"/>
  <c r="FD387" i="14"/>
  <c r="FF387" i="14"/>
  <c r="BZ387" i="14"/>
  <c r="IN387" i="14"/>
  <c r="DU387" i="14"/>
  <c r="IS387" i="14"/>
  <c r="DQ387" i="14"/>
  <c r="IO387" i="14"/>
  <c r="HT387" i="14"/>
  <c r="EE387" i="14"/>
  <c r="EH387" i="14"/>
  <c r="EI387" i="14"/>
  <c r="BD387" i="14"/>
  <c r="AS387" i="14"/>
  <c r="IC387" i="14"/>
  <c r="FM387" i="14"/>
  <c r="EX387" i="14"/>
  <c r="IF387" i="14"/>
  <c r="BJ387" i="14"/>
  <c r="HX387" i="14"/>
  <c r="ER387" i="14"/>
  <c r="IA387" i="14"/>
  <c r="IB387" i="14"/>
  <c r="CA387" i="14"/>
  <c r="IP387" i="14"/>
  <c r="FJ387" i="14"/>
  <c r="BS387" i="14"/>
  <c r="EZ387" i="14"/>
  <c r="BT387" i="14"/>
  <c r="II387" i="14"/>
  <c r="FC387" i="14"/>
  <c r="BW387" i="14"/>
  <c r="IL387" i="14"/>
  <c r="BX387" i="14"/>
  <c r="IM387" i="14"/>
  <c r="FG387" i="14"/>
  <c r="BI387" i="14"/>
  <c r="GG387" i="14"/>
  <c r="BE387" i="14"/>
  <c r="GC387" i="14"/>
  <c r="CL387" i="14"/>
  <c r="FS387" i="14"/>
  <c r="IZ387" i="14"/>
  <c r="CM387" i="14"/>
  <c r="FT387" i="14"/>
  <c r="JB387" i="14"/>
  <c r="CD387" i="14"/>
  <c r="FK387" i="14"/>
  <c r="IR387" i="14"/>
  <c r="CE387" i="14"/>
  <c r="FL387" i="14"/>
  <c r="IT387" i="14"/>
  <c r="CF387" i="14"/>
  <c r="FN387" i="14"/>
  <c r="IU387" i="14"/>
  <c r="CH387" i="14"/>
  <c r="FO387" i="14"/>
  <c r="IV387" i="14"/>
  <c r="CI387" i="14"/>
  <c r="FP387" i="14"/>
  <c r="IX387" i="14"/>
  <c r="CJ387" i="14"/>
  <c r="FR387" i="14"/>
  <c r="IY387" i="14"/>
  <c r="BQ387" i="14"/>
  <c r="EC387" i="14"/>
  <c r="GO387" i="14"/>
  <c r="JA387" i="14"/>
  <c r="BM387" i="14"/>
  <c r="DY387" i="14"/>
  <c r="GK387" i="14"/>
  <c r="IW387" i="14"/>
  <c r="EM387" i="14"/>
  <c r="HV387" i="14"/>
  <c r="HL387" i="14"/>
  <c r="HN387" i="14"/>
  <c r="BB387" i="14"/>
  <c r="EL387" i="14"/>
  <c r="IE387" i="14"/>
  <c r="BH387" i="14"/>
  <c r="EQ387" i="14"/>
  <c r="HZ387" i="14"/>
  <c r="O387" i="14"/>
  <c r="CV387" i="14"/>
  <c r="P387" i="14"/>
  <c r="GE387" i="14"/>
  <c r="CN387" i="14"/>
  <c r="H387" i="14"/>
  <c r="FW387" i="14"/>
  <c r="CQ387" i="14"/>
  <c r="FX387" i="14"/>
  <c r="CR387" i="14"/>
  <c r="L387" i="14"/>
  <c r="GA387" i="14"/>
  <c r="CU387" i="14"/>
  <c r="M387" i="14"/>
  <c r="GW387" i="14"/>
  <c r="GS387" i="14"/>
  <c r="BR387" i="14"/>
  <c r="HW387" i="14"/>
  <c r="ET387" i="14"/>
  <c r="GD387" i="14"/>
  <c r="CX387" i="14"/>
  <c r="G387" i="14"/>
  <c r="FV387" i="14"/>
  <c r="CP387" i="14"/>
  <c r="J387" i="14"/>
  <c r="K387" i="14"/>
  <c r="FZ387" i="14"/>
  <c r="CT387" i="14"/>
  <c r="N387" i="14"/>
  <c r="GB387" i="14"/>
  <c r="BY387" i="14"/>
  <c r="EK387" i="14"/>
  <c r="I387" i="14"/>
  <c r="BU387" i="14"/>
  <c r="EG387" i="14"/>
  <c r="Z387" i="14"/>
  <c r="DG387" i="14"/>
  <c r="GN387" i="14"/>
  <c r="AA387" i="14"/>
  <c r="DH387" i="14"/>
  <c r="GP387" i="14"/>
  <c r="R387" i="14"/>
  <c r="CY387" i="14"/>
  <c r="GF387" i="14"/>
  <c r="S387" i="14"/>
  <c r="CZ387" i="14"/>
  <c r="GH387" i="14"/>
  <c r="T387" i="14"/>
  <c r="DB387" i="14"/>
  <c r="GI387" i="14"/>
  <c r="V387" i="14"/>
  <c r="DC387" i="14"/>
  <c r="GJ387" i="14"/>
  <c r="W387" i="14"/>
  <c r="DD387" i="14"/>
  <c r="GL387" i="14"/>
  <c r="X387" i="14"/>
  <c r="DF387" i="14"/>
  <c r="GM387" i="14"/>
  <c r="U387" i="14"/>
  <c r="CG387" i="14"/>
  <c r="ES387" i="14"/>
  <c r="HE387" i="14"/>
  <c r="Q387" i="14"/>
  <c r="CC387" i="14"/>
  <c r="EO387" i="14"/>
  <c r="HA387" i="14"/>
  <c r="EN387" i="14"/>
  <c r="AY387" i="14"/>
  <c r="AZ387" i="14"/>
  <c r="HO387" i="14"/>
  <c r="HP387" i="14"/>
  <c r="HR387" i="14"/>
  <c r="HS387" i="14"/>
  <c r="DE387" i="14"/>
  <c r="FQ387" i="14"/>
  <c r="AO387" i="14"/>
  <c r="DA387" i="14"/>
  <c r="HY387" i="14"/>
  <c r="AJ387" i="14"/>
  <c r="DR387" i="14"/>
  <c r="GY387" i="14"/>
  <c r="AL387" i="14"/>
  <c r="DS387" i="14"/>
  <c r="GZ387" i="14"/>
  <c r="AB387" i="14"/>
  <c r="DJ387" i="14"/>
  <c r="GQ387" i="14"/>
  <c r="AD387" i="14"/>
  <c r="DK387" i="14"/>
  <c r="GR387" i="14"/>
  <c r="AE387" i="14"/>
  <c r="DL387" i="14"/>
  <c r="GT387" i="14"/>
  <c r="AF387" i="14"/>
  <c r="DN387" i="14"/>
  <c r="GU387" i="14"/>
  <c r="AH387" i="14"/>
  <c r="DO387" i="14"/>
  <c r="GV387" i="14"/>
  <c r="AI387" i="14"/>
  <c r="DP387" i="14"/>
  <c r="GX387" i="14"/>
  <c r="AC387" i="14"/>
  <c r="CO387" i="14"/>
  <c r="FA387" i="14"/>
  <c r="HM387" i="14"/>
  <c r="Y387" i="14"/>
  <c r="CK387" i="14"/>
  <c r="EW387" i="14"/>
  <c r="J52" i="1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L364" i="2" l="1"/>
  <c r="M364" i="2" s="1"/>
  <c r="J54" i="11"/>
  <c r="K54" i="11" s="1"/>
  <c r="H54" i="11"/>
  <c r="I54" i="11" s="1"/>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N364" i="2" l="1"/>
  <c r="M326" i="2"/>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O326" i="2" s="1"/>
  <c r="J56" i="11"/>
  <c r="K56" i="11" s="1"/>
  <c r="H56" i="11"/>
  <c r="I56" i="11" s="1"/>
  <c r="M327" i="2"/>
  <c r="K288" i="2"/>
  <c r="L288" i="2" s="1"/>
  <c r="N288" i="2" s="1"/>
  <c r="L327" i="2"/>
  <c r="K366" i="2"/>
  <c r="L366" i="2" s="1"/>
  <c r="K327" i="2"/>
  <c r="N327" i="2" s="1"/>
  <c r="P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E662" i="14"/>
  <c r="F662" i="14" s="1"/>
  <c r="H662" i="14"/>
  <c r="E61" i="11"/>
  <c r="F61" i="11" s="1"/>
  <c r="D62" i="11"/>
  <c r="G62" i="11" s="1"/>
  <c r="M292" i="2"/>
  <c r="E293" i="2"/>
  <c r="F293" i="2" s="1"/>
  <c r="B250" i="2"/>
  <c r="B265" i="2"/>
  <c r="G137" i="14" l="1"/>
  <c r="G662" i="14"/>
  <c r="N331" i="2"/>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332" i="2"/>
  <c r="O332" i="2" s="1"/>
  <c r="L371" i="2"/>
  <c r="M333" i="2"/>
  <c r="K372" i="2"/>
  <c r="L372" i="2" s="1"/>
  <c r="K333" i="2"/>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N333" i="2" l="1"/>
  <c r="O333" i="2" s="1"/>
  <c r="N293" i="2"/>
  <c r="M293" i="2"/>
  <c r="J63" i="11"/>
  <c r="K63" i="11" s="1"/>
  <c r="H63" i="11"/>
  <c r="I63" i="11" s="1"/>
  <c r="M334" i="2"/>
  <c r="K373" i="2"/>
  <c r="L373" i="2" s="1"/>
  <c r="K295" i="2"/>
  <c r="L295" i="2" s="1"/>
  <c r="N295" i="2" s="1"/>
  <c r="L334" i="2"/>
  <c r="K334"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C193" i="1"/>
  <c r="C194" i="1" s="1"/>
  <c r="A214" i="1" s="1"/>
  <c r="C155" i="1"/>
  <c r="P333" i="2" l="1"/>
  <c r="N334" i="2"/>
  <c r="P334" i="2" s="1"/>
  <c r="M335" i="2"/>
  <c r="K374" i="2"/>
  <c r="L374" i="2" s="1"/>
  <c r="K335" i="2"/>
  <c r="L335" i="2"/>
  <c r="K296" i="2"/>
  <c r="L296" i="2" s="1"/>
  <c r="O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E298" i="2"/>
  <c r="F298" i="2" s="1"/>
  <c r="C27" i="1"/>
  <c r="L297" i="2" l="1"/>
  <c r="N297" i="2" s="1"/>
  <c r="I141" i="14"/>
  <c r="K141" i="14" s="1"/>
  <c r="JB402" i="14" s="1"/>
  <c r="O335" i="2"/>
  <c r="P335" i="2"/>
  <c r="P336" i="2"/>
  <c r="O336" i="2"/>
  <c r="N375" i="2"/>
  <c r="M375" i="2"/>
  <c r="M337" i="2"/>
  <c r="L337" i="2"/>
  <c r="K298" i="2"/>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BK402" i="14" l="1"/>
  <c r="GT402" i="14"/>
  <c r="BA402" i="14"/>
  <c r="DO402" i="14"/>
  <c r="GR402" i="14"/>
  <c r="BN402" i="14"/>
  <c r="K402" i="14"/>
  <c r="HC402" i="14"/>
  <c r="FH402" i="14"/>
  <c r="DM402" i="14"/>
  <c r="BR402" i="14"/>
  <c r="IE402" i="14"/>
  <c r="DQ402" i="14"/>
  <c r="DW402" i="14"/>
  <c r="AV402" i="14"/>
  <c r="GZ402" i="14"/>
  <c r="DY402" i="14"/>
  <c r="BV402" i="14"/>
  <c r="S402" i="14"/>
  <c r="HS402" i="14"/>
  <c r="FX402" i="14"/>
  <c r="EC402" i="14"/>
  <c r="BZ402" i="14"/>
  <c r="BM402" i="14"/>
  <c r="EM402" i="14"/>
  <c r="BL402" i="14"/>
  <c r="EO402" i="14"/>
  <c r="CT402" i="14"/>
  <c r="AY402" i="14"/>
  <c r="IY402" i="14"/>
  <c r="GV402" i="14"/>
  <c r="ES402" i="14"/>
  <c r="DN402" i="14"/>
  <c r="EN402" i="14"/>
  <c r="EQ402" i="14"/>
  <c r="JA402" i="14"/>
  <c r="AF402" i="14"/>
  <c r="IF402" i="14"/>
  <c r="O402" i="14"/>
  <c r="GI402" i="14"/>
  <c r="DH402" i="14"/>
  <c r="Q402" i="14"/>
  <c r="GS402" i="14"/>
  <c r="EP402" i="14"/>
  <c r="CU402" i="14"/>
  <c r="AZ402" i="14"/>
  <c r="IZ402" i="14"/>
  <c r="GW402" i="14"/>
  <c r="GP402" i="14"/>
  <c r="GQ402" i="14"/>
  <c r="AG402" i="14"/>
  <c r="FF402" i="14"/>
  <c r="BP402" i="14"/>
  <c r="M402" i="14"/>
  <c r="HE402" i="14"/>
  <c r="GX402" i="14"/>
  <c r="IW402" i="14"/>
  <c r="CV402" i="14"/>
  <c r="AE402" i="14"/>
  <c r="DP402" i="14"/>
  <c r="HA402" i="14"/>
  <c r="DK402" i="14"/>
  <c r="AU402" i="14"/>
  <c r="GY402" i="14"/>
  <c r="DX402" i="14"/>
  <c r="AW402" i="14"/>
  <c r="HQ402" i="14"/>
  <c r="FV402" i="14"/>
  <c r="EA402" i="14"/>
  <c r="BX402" i="14"/>
  <c r="U402" i="14"/>
  <c r="HU402" i="14"/>
  <c r="HF402" i="14"/>
  <c r="DG402" i="14"/>
  <c r="P402" i="14"/>
  <c r="GJ402" i="14"/>
  <c r="DI402" i="14"/>
  <c r="AX402" i="14"/>
  <c r="IX402" i="14"/>
  <c r="GU402" i="14"/>
  <c r="ER402" i="14"/>
  <c r="CW402" i="14"/>
  <c r="BB402" i="14"/>
  <c r="N337" i="2"/>
  <c r="L298" i="2"/>
  <c r="N298"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L299" i="2" l="1"/>
  <c r="N299" i="2" s="1"/>
  <c r="L377" i="2"/>
  <c r="I143" i="14"/>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GG404" i="14" l="1"/>
  <c r="IW404" i="14"/>
  <c r="DR404" i="14"/>
  <c r="CS404" i="14"/>
  <c r="FL404" i="14"/>
  <c r="EX404" i="14"/>
  <c r="AN404" i="14"/>
  <c r="BQ404" i="14"/>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46" i="2" l="1"/>
  <c r="O346" i="2" s="1"/>
  <c r="N385" i="2"/>
  <c r="M385"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P346" i="2" l="1"/>
  <c r="J77" i="11"/>
  <c r="K77" i="11" s="1"/>
  <c r="H77" i="11"/>
  <c r="I77" i="11" s="1"/>
  <c r="M386" i="2"/>
  <c r="N386" i="2"/>
  <c r="O347" i="2"/>
  <c r="P347" i="2"/>
  <c r="M348" i="2"/>
  <c r="K309" i="2"/>
  <c r="K387" i="2"/>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HP414" i="14" s="1"/>
  <c r="N348" i="2"/>
  <c r="P348" i="2" s="1"/>
  <c r="L387" i="2"/>
  <c r="M387" i="2" s="1"/>
  <c r="L309" i="2"/>
  <c r="N309" i="2" s="1"/>
  <c r="M349" i="2"/>
  <c r="K310" i="2"/>
  <c r="L310" i="2" s="1"/>
  <c r="K388" i="2"/>
  <c r="L388" i="2" s="1"/>
  <c r="L349" i="2"/>
  <c r="K349" i="2"/>
  <c r="N349" i="2" s="1"/>
  <c r="J78" i="11"/>
  <c r="K78" i="11" s="1"/>
  <c r="H78" i="11"/>
  <c r="I78" i="11" s="1"/>
  <c r="O348" i="2"/>
  <c r="N387" i="2"/>
  <c r="H154" i="14"/>
  <c r="G154" i="14"/>
  <c r="G679" i="14"/>
  <c r="BS413" i="14"/>
  <c r="EF413" i="14"/>
  <c r="I413" i="14"/>
  <c r="IX413" i="14"/>
  <c r="ER413" i="14"/>
  <c r="M413" i="14"/>
  <c r="GW413" i="14"/>
  <c r="BU413" i="14"/>
  <c r="DK414"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AW414"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FM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FN414" i="14" l="1"/>
  <c r="BL414" i="14"/>
  <c r="JB414" i="14"/>
  <c r="BQ414" i="14"/>
  <c r="IY414" i="14"/>
  <c r="BK414" i="14"/>
  <c r="GL414" i="14"/>
  <c r="BR414" i="14"/>
  <c r="GJ414" i="14"/>
  <c r="IW414" i="14"/>
  <c r="IZ414" i="14"/>
  <c r="BM414" i="14"/>
  <c r="IU414" i="14"/>
  <c r="BO414" i="14"/>
  <c r="GO414" i="14"/>
  <c r="HX414" i="14"/>
  <c r="IV414" i="14"/>
  <c r="JA414" i="14"/>
  <c r="BN414" i="14"/>
  <c r="GI414" i="14"/>
  <c r="GN414" i="14"/>
  <c r="AM414" i="14"/>
  <c r="GP414" i="14"/>
  <c r="GM414" i="14"/>
  <c r="AT414" i="14"/>
  <c r="AS414" i="14"/>
  <c r="FP414" i="14"/>
  <c r="IX414" i="14"/>
  <c r="FR414" i="14"/>
  <c r="BP414" i="14"/>
  <c r="GK414" i="14"/>
  <c r="AR414" i="14"/>
  <c r="AV414" i="14"/>
  <c r="AP414" i="14"/>
  <c r="IF414" i="14"/>
  <c r="GG414" i="14"/>
  <c r="IN414" i="14"/>
  <c r="BH414" i="14"/>
  <c r="GA414" i="14"/>
  <c r="FS414" i="14"/>
  <c r="DX414" i="14"/>
  <c r="ED414" i="14"/>
  <c r="EB414" i="14"/>
  <c r="DZ414" i="14"/>
  <c r="FK414" i="14"/>
  <c r="FO414" i="14"/>
  <c r="DE414" i="14"/>
  <c r="DD414" i="14"/>
  <c r="DW414" i="14"/>
  <c r="EC414" i="14"/>
  <c r="EA414" i="14"/>
  <c r="DY414" i="14"/>
  <c r="FQ414" i="14"/>
  <c r="FT414" i="14"/>
  <c r="GF414" i="14"/>
  <c r="BA414" i="14"/>
  <c r="CN414" i="14"/>
  <c r="EU414" i="14"/>
  <c r="AQ414" i="14"/>
  <c r="BF414" i="14"/>
  <c r="AX414" i="14"/>
  <c r="IS414" i="14"/>
  <c r="AO414" i="14"/>
  <c r="BC414" i="14"/>
  <c r="IL414" i="14"/>
  <c r="IO414" i="14"/>
  <c r="GD414" i="14"/>
  <c r="FY414" i="14"/>
  <c r="DT414" i="14"/>
  <c r="AN414" i="14"/>
  <c r="BG414" i="14"/>
  <c r="BD414" i="14"/>
  <c r="GH414" i="14"/>
  <c r="FW414" i="14"/>
  <c r="CZ414" i="14"/>
  <c r="GE414" i="14"/>
  <c r="FV414" i="14"/>
  <c r="Z414" i="14"/>
  <c r="HJ414" i="14"/>
  <c r="HM414" i="14"/>
  <c r="BJ414" i="14"/>
  <c r="GC414" i="14"/>
  <c r="BB414" i="14"/>
  <c r="DL414" i="14"/>
  <c r="FX414" i="14"/>
  <c r="GB414" i="14"/>
  <c r="ID414" i="14"/>
  <c r="DR414" i="14"/>
  <c r="BI414" i="14"/>
  <c r="BE414" i="14"/>
  <c r="FZ414" i="14"/>
  <c r="FU414" i="14"/>
  <c r="HK414" i="14"/>
  <c r="IA414" i="14"/>
  <c r="AD414" i="14"/>
  <c r="FL414" i="14"/>
  <c r="CK414" i="14"/>
  <c r="DP414" i="14"/>
  <c r="CP414" i="14"/>
  <c r="IQ414" i="14"/>
  <c r="HY414" i="14"/>
  <c r="FA414" i="14"/>
  <c r="IK414" i="14"/>
  <c r="IT414" i="14"/>
  <c r="DV414" i="14"/>
  <c r="DU414" i="14"/>
  <c r="AZ414" i="14"/>
  <c r="IH414" i="14"/>
  <c r="CO414" i="14"/>
  <c r="IJ414" i="14"/>
  <c r="IB414" i="14"/>
  <c r="IE414" i="14"/>
  <c r="HW414" i="14"/>
  <c r="DH414" i="14"/>
  <c r="AA414" i="14"/>
  <c r="AU414" i="14"/>
  <c r="AY414" i="14"/>
  <c r="HG414" i="14"/>
  <c r="DA414" i="14"/>
  <c r="EY414" i="14"/>
  <c r="EW414" i="14"/>
  <c r="HL414" i="14"/>
  <c r="DM414" i="14"/>
  <c r="AB414" i="14"/>
  <c r="HZ414" i="14"/>
  <c r="II414" i="14"/>
  <c r="IM414" i="14"/>
  <c r="DS414" i="14"/>
  <c r="DF414" i="14"/>
  <c r="DJ414" i="14"/>
  <c r="IG414" i="14"/>
  <c r="CM414" i="14"/>
  <c r="CY414" i="14"/>
  <c r="IR414" i="14"/>
  <c r="HI414" i="14"/>
  <c r="IC414" i="14"/>
  <c r="DQ414" i="14"/>
  <c r="IP414" i="14"/>
  <c r="EZ414" i="14"/>
  <c r="DB414" i="14"/>
  <c r="FB414" i="14"/>
  <c r="Y414" i="14"/>
  <c r="AC414" i="14"/>
  <c r="DI414" i="14"/>
  <c r="CL414" i="14"/>
  <c r="W414" i="14"/>
  <c r="EX414" i="14"/>
  <c r="HN414" i="14"/>
  <c r="DO414" i="14"/>
  <c r="CI414" i="14"/>
  <c r="DC414" i="14"/>
  <c r="DG414" i="14"/>
  <c r="DN414" i="14"/>
  <c r="I154" i="14"/>
  <c r="K154" i="14" s="1"/>
  <c r="JA415" i="14" s="1"/>
  <c r="I679" i="14"/>
  <c r="K679" i="14" s="1"/>
  <c r="L679" i="14" s="1"/>
  <c r="M350" i="2"/>
  <c r="K350" i="2"/>
  <c r="N350" i="2" s="1"/>
  <c r="L350" i="2"/>
  <c r="K311" i="2"/>
  <c r="L311" i="2" s="1"/>
  <c r="K389" i="2"/>
  <c r="L389" i="2" s="1"/>
  <c r="P349" i="2"/>
  <c r="O349" i="2"/>
  <c r="J79" i="11"/>
  <c r="K79" i="11" s="1"/>
  <c r="H79" i="11"/>
  <c r="I79" i="11" s="1"/>
  <c r="M388" i="2"/>
  <c r="N388" i="2"/>
  <c r="F155" i="14"/>
  <c r="H155" i="14"/>
  <c r="H680"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IU415" i="14" l="1"/>
  <c r="DD415" i="14"/>
  <c r="GT415" i="14"/>
  <c r="GW415" i="14"/>
  <c r="BU415" i="14"/>
  <c r="IS415" i="14"/>
  <c r="IA415" i="14"/>
  <c r="EO415" i="14"/>
  <c r="EN415" i="14"/>
  <c r="G415" i="14"/>
  <c r="CT415" i="14"/>
  <c r="P415" i="14"/>
  <c r="CG415" i="14"/>
  <c r="BL415" i="14"/>
  <c r="CS415" i="14"/>
  <c r="EB415" i="14"/>
  <c r="DT415" i="14"/>
  <c r="HY415" i="14"/>
  <c r="AC415" i="14"/>
  <c r="Y415" i="14"/>
  <c r="IY415" i="14"/>
  <c r="IO415" i="14"/>
  <c r="HW415" i="14"/>
  <c r="U415" i="14"/>
  <c r="CI415" i="14"/>
  <c r="BP415" i="14"/>
  <c r="IQ415" i="14"/>
  <c r="CZ415" i="14"/>
  <c r="HR415" i="14"/>
  <c r="IW415" i="14"/>
  <c r="DP415" i="14"/>
  <c r="BV415" i="14"/>
  <c r="AV415" i="14"/>
  <c r="IC415" i="14"/>
  <c r="DX415" i="14"/>
  <c r="IM415" i="14"/>
  <c r="EY415" i="14"/>
  <c r="AZ415" i="14"/>
  <c r="R415" i="14"/>
  <c r="BH415" i="14"/>
  <c r="BD415" i="14"/>
  <c r="AR415" i="14"/>
  <c r="AN415" i="14"/>
  <c r="AY415" i="14"/>
  <c r="EK415" i="14"/>
  <c r="BX415" i="14"/>
  <c r="I415" i="14"/>
  <c r="CE415" i="14"/>
  <c r="CA415" i="14"/>
  <c r="H415" i="14"/>
  <c r="FZ415" i="14"/>
  <c r="AE415" i="14"/>
  <c r="GM415" i="14"/>
  <c r="GI415" i="14"/>
  <c r="GE415" i="14"/>
  <c r="GA415" i="14"/>
  <c r="FO415" i="14"/>
  <c r="FK415" i="14"/>
  <c r="IK415" i="14"/>
  <c r="CF415" i="14"/>
  <c r="HI415" i="14"/>
  <c r="GU415" i="14"/>
  <c r="Z415" i="14"/>
  <c r="X415" i="14"/>
  <c r="IE415" i="14"/>
  <c r="DZ415" i="14"/>
  <c r="ED415" i="14"/>
  <c r="DR415" i="14"/>
  <c r="DV415" i="14"/>
  <c r="DB415" i="14"/>
  <c r="DF415" i="14"/>
  <c r="ES415" i="14"/>
  <c r="CD415" i="14"/>
  <c r="Q415" i="14"/>
  <c r="CM415" i="14"/>
  <c r="HJ415" i="14"/>
  <c r="BS415" i="14"/>
  <c r="EE415" i="14"/>
  <c r="BN415" i="14"/>
  <c r="BR415" i="14"/>
  <c r="BF415" i="14"/>
  <c r="BJ415" i="14"/>
  <c r="AP415" i="14"/>
  <c r="AT415" i="14"/>
  <c r="GV415" i="14"/>
  <c r="HQ415" i="14"/>
  <c r="EZ415" i="14"/>
  <c r="EP415" i="14"/>
  <c r="BT415" i="14"/>
  <c r="FE415" i="14"/>
  <c r="DH415" i="14"/>
  <c r="BZ415" i="14"/>
  <c r="GO415" i="14"/>
  <c r="GK415" i="14"/>
  <c r="GG415" i="14"/>
  <c r="GC415" i="14"/>
  <c r="FQ415" i="14"/>
  <c r="FM415" i="14"/>
  <c r="FA415" i="14"/>
  <c r="CL415" i="14"/>
  <c r="DM415" i="14"/>
  <c r="CU415" i="14"/>
  <c r="AF415" i="14"/>
  <c r="DJ415" i="14"/>
  <c r="AU415" i="14"/>
  <c r="W415" i="14"/>
  <c r="HB415" i="14"/>
  <c r="AK415" i="14"/>
  <c r="IG415" i="14"/>
  <c r="FX415" i="14"/>
  <c r="EG415" i="14"/>
  <c r="FH415" i="14"/>
  <c r="DI415" i="14"/>
  <c r="HC415" i="14"/>
  <c r="EV415" i="14"/>
  <c r="IH415" i="14"/>
  <c r="FY415" i="14"/>
  <c r="EH415" i="14"/>
  <c r="GQ415" i="14"/>
  <c r="FS415" i="14"/>
  <c r="FC415" i="14"/>
  <c r="EU415" i="14"/>
  <c r="EM415" i="14"/>
  <c r="FG415" i="14"/>
  <c r="BB415" i="14"/>
  <c r="FJ415" i="14"/>
  <c r="EC415" i="14"/>
  <c r="DW415" i="14"/>
  <c r="DS415" i="14"/>
  <c r="DE415" i="14"/>
  <c r="CY415" i="14"/>
  <c r="J415" i="14"/>
  <c r="HS415" i="14"/>
  <c r="HK415" i="14"/>
  <c r="K415" i="14"/>
  <c r="AH415" i="14"/>
  <c r="FU415" i="14"/>
  <c r="HV415" i="14"/>
  <c r="HF415" i="14"/>
  <c r="HG415" i="14"/>
  <c r="BQ415" i="14"/>
  <c r="BM415" i="14"/>
  <c r="BI415" i="14"/>
  <c r="BE415" i="14"/>
  <c r="AS415" i="14"/>
  <c r="AO415" i="14"/>
  <c r="HD415" i="14"/>
  <c r="II415" i="14"/>
  <c r="EI415" i="14"/>
  <c r="DK415" i="14"/>
  <c r="EX415" i="14"/>
  <c r="GS415" i="14"/>
  <c r="CC415" i="14"/>
  <c r="EL415" i="14"/>
  <c r="DN415" i="14"/>
  <c r="CP415" i="14"/>
  <c r="GY415" i="14"/>
  <c r="DG415" i="14"/>
  <c r="EA415" i="14"/>
  <c r="DU415" i="14"/>
  <c r="DO415" i="14"/>
  <c r="DC415" i="14"/>
  <c r="BA415" i="14"/>
  <c r="CN415" i="14"/>
  <c r="FT415" i="14"/>
  <c r="FD415" i="14"/>
  <c r="CO415" i="14"/>
  <c r="HT415" i="14"/>
  <c r="IL415" i="14"/>
  <c r="HN415" i="14"/>
  <c r="GX415" i="14"/>
  <c r="CR415" i="14"/>
  <c r="BO415" i="14"/>
  <c r="BK415" i="14"/>
  <c r="BG415" i="14"/>
  <c r="BC415" i="14"/>
  <c r="AQ415" i="14"/>
  <c r="AM415" i="14"/>
  <c r="EW415" i="14"/>
  <c r="GR415" i="14"/>
  <c r="CB415" i="14"/>
  <c r="HE415" i="14"/>
  <c r="IJ415" i="14"/>
  <c r="EJ415" i="14"/>
  <c r="ET415" i="14"/>
  <c r="CX415" i="14"/>
  <c r="IZ415" i="14"/>
  <c r="IX415" i="14"/>
  <c r="IV415" i="14"/>
  <c r="JB415" i="14"/>
  <c r="IR415" i="14"/>
  <c r="IP415" i="14"/>
  <c r="IN415" i="14"/>
  <c r="IT415" i="14"/>
  <c r="IB415" i="14"/>
  <c r="HZ415" i="14"/>
  <c r="HX415" i="14"/>
  <c r="ID415" i="14"/>
  <c r="CV415" i="14"/>
  <c r="AW415" i="14"/>
  <c r="EQ415" i="14"/>
  <c r="CJ415" i="14"/>
  <c r="AA415" i="14"/>
  <c r="HO415" i="14"/>
  <c r="S415" i="14"/>
  <c r="CW415" i="14"/>
  <c r="AX415" i="14"/>
  <c r="ER415" i="14"/>
  <c r="CK415" i="14"/>
  <c r="AB415" i="14"/>
  <c r="HP415" i="14"/>
  <c r="AL415" i="14"/>
  <c r="AD415" i="14"/>
  <c r="V415" i="14"/>
  <c r="N415" i="14"/>
  <c r="T415" i="14"/>
  <c r="FB415" i="14"/>
  <c r="O415" i="14"/>
  <c r="BW415" i="14"/>
  <c r="DY415" i="14"/>
  <c r="DQ415" i="14"/>
  <c r="DA415" i="14"/>
  <c r="AG415" i="14"/>
  <c r="GN415" i="14"/>
  <c r="GL415" i="14"/>
  <c r="GJ415" i="14"/>
  <c r="GP415" i="14"/>
  <c r="GF415" i="14"/>
  <c r="GD415" i="14"/>
  <c r="GB415" i="14"/>
  <c r="GH415" i="14"/>
  <c r="FP415" i="14"/>
  <c r="FN415" i="14"/>
  <c r="FL415" i="14"/>
  <c r="FR415" i="14"/>
  <c r="L415" i="14"/>
  <c r="GZ415" i="14"/>
  <c r="AI415" i="14"/>
  <c r="HU415" i="14"/>
  <c r="FV415" i="14"/>
  <c r="HM415" i="14"/>
  <c r="FF415" i="14"/>
  <c r="M415" i="14"/>
  <c r="HA415" i="14"/>
  <c r="AJ415" i="14"/>
  <c r="IF415" i="14"/>
  <c r="FW415" i="14"/>
  <c r="EF415" i="14"/>
  <c r="FI415" i="14"/>
  <c r="BY415" i="14"/>
  <c r="HL415" i="14"/>
  <c r="DL415" i="14"/>
  <c r="HH415" i="14"/>
  <c r="CQ415" i="14"/>
  <c r="CH415" i="14"/>
  <c r="M351" i="2"/>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L392" i="2" l="1"/>
  <c r="M354" i="2"/>
  <c r="L354" i="2"/>
  <c r="K354" i="2"/>
  <c r="K393" i="2"/>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L393" i="2" l="1"/>
  <c r="N393" i="2" s="1"/>
  <c r="M355" i="2"/>
  <c r="K316" i="2"/>
  <c r="L316" i="2" s="1"/>
  <c r="L355" i="2"/>
  <c r="K355" i="2"/>
  <c r="N355" i="2" s="1"/>
  <c r="K394" i="2"/>
  <c r="L394" i="2" s="1"/>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L395" i="2" l="1"/>
  <c r="M395" i="2" s="1"/>
  <c r="J86" i="11"/>
  <c r="K86" i="11" s="1"/>
  <c r="H86" i="11"/>
  <c r="I86" i="11" s="1"/>
  <c r="M357" i="2"/>
  <c r="L357" i="2"/>
  <c r="K318" i="2"/>
  <c r="L318" i="2" s="1"/>
  <c r="K396" i="2"/>
  <c r="L396" i="2" s="1"/>
  <c r="K357" i="2"/>
  <c r="N357" i="2" s="1"/>
  <c r="F162" i="14"/>
  <c r="I162" i="14" s="1"/>
  <c r="K162" i="14" s="1"/>
  <c r="II423" i="14" s="1"/>
  <c r="O356" i="2"/>
  <c r="P356"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EQ438" i="14" l="1"/>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G180" i="14" l="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G192" i="14" l="1"/>
  <c r="I191" i="14"/>
  <c r="K191" i="14" s="1"/>
  <c r="IC452" i="14" s="1"/>
  <c r="H192" i="14"/>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I192" i="14" l="1"/>
  <c r="K192" i="14" s="1"/>
  <c r="HB453" i="14" s="1"/>
  <c r="CZ452" i="14"/>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G200" i="14" l="1"/>
  <c r="I199" i="14"/>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<sst xmlns="http://schemas.openxmlformats.org/spreadsheetml/2006/main" count="1354" uniqueCount="902">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</sst>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13.527629027811692</c:v>
                </c:pt>
                <c:pt idx="1">
                  <c:v>13.045653654388971</c:v>
                </c:pt>
                <c:pt idx="2">
                  <c:v>12.345013831724341</c:v>
                </c:pt>
                <c:pt idx="3">
                  <c:v>11.522251591019153</c:v>
                </c:pt>
                <c:pt idx="4">
                  <c:v>10.65191607563084</c:v>
                </c:pt>
                <c:pt idx="5">
                  <c:v>9.7813687492769521</c:v>
                </c:pt>
                <c:pt idx="6">
                  <c:v>8.9368089039298901</c:v>
                </c:pt>
                <c:pt idx="7">
                  <c:v>8.1308490015036945</c:v>
                </c:pt>
                <c:pt idx="8">
                  <c:v>7.3682304517582029</c:v>
                </c:pt>
                <c:pt idx="9">
                  <c:v>6.6494376256277157</c:v>
                </c:pt>
                <c:pt idx="10">
                  <c:v>1.3238303389112616</c:v>
                </c:pt>
                <c:pt idx="11">
                  <c:v>-2.0561304870199502</c:v>
                </c:pt>
                <c:pt idx="12">
                  <c:v>-4.5041372507671218</c:v>
                </c:pt>
                <c:pt idx="13">
                  <c:v>-6.4186367589986082</c:v>
                </c:pt>
                <c:pt idx="14">
                  <c:v>-7.9893327779524625</c:v>
                </c:pt>
                <c:pt idx="15">
                  <c:v>-9.3204542089563489</c:v>
                </c:pt>
                <c:pt idx="16">
                  <c:v>-10.475213792452234</c:v>
                </c:pt>
                <c:pt idx="17">
                  <c:v>-11.494778415814988</c:v>
                </c:pt>
                <c:pt idx="18">
                  <c:v>-12.407433118968655</c:v>
                </c:pt>
                <c:pt idx="19">
                  <c:v>-18.420045619792745</c:v>
                </c:pt>
                <c:pt idx="20">
                  <c:v>-21.940390037002174</c:v>
                </c:pt>
                <c:pt idx="21">
                  <c:v>-24.438646382500991</c:v>
                </c:pt>
                <c:pt idx="22">
                  <c:v>-26.376606682740832</c:v>
                </c:pt>
                <c:pt idx="23">
                  <c:v>-27.960101249536731</c:v>
                </c:pt>
                <c:pt idx="24">
                  <c:v>-29.298958440813053</c:v>
                </c:pt>
                <c:pt idx="25">
                  <c:v>-30.458746364315331</c:v>
                </c:pt>
                <c:pt idx="26">
                  <c:v>-31.481761836479734</c:v>
                </c:pt>
                <c:pt idx="27">
                  <c:v>-32.396886628833165</c:v>
                </c:pt>
                <c:pt idx="28">
                  <c:v>-38.417406546632442</c:v>
                </c:pt>
                <c:pt idx="29">
                  <c:v>-41.939216913606543</c:v>
                </c:pt>
                <c:pt idx="30">
                  <c:v>-44.437986460811693</c:v>
                </c:pt>
                <c:pt idx="31">
                  <c:v>-46.376184321074589</c:v>
                </c:pt>
                <c:pt idx="32">
                  <c:v>-47.959807938378127</c:v>
                </c:pt>
                <c:pt idx="33">
                  <c:v>-49.298742944931007</c:v>
                </c:pt>
                <c:pt idx="34">
                  <c:v>-50.458581374301886</c:v>
                </c:pt>
                <c:pt idx="35">
                  <c:v>-51.48163147346979</c:v>
                </c:pt>
                <c:pt idx="36">
                  <c:v>-52.396781034487915</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41.767362094784339</c:v>
                </c:pt>
                <c:pt idx="1">
                  <c:v>35.270247953567527</c:v>
                </c:pt>
                <c:pt idx="2">
                  <c:v>31.056868499176915</c:v>
                </c:pt>
                <c:pt idx="3">
                  <c:v>27.748017088789751</c:v>
                </c:pt>
                <c:pt idx="4">
                  <c:v>24.955733036573061</c:v>
                </c:pt>
                <c:pt idx="5">
                  <c:v>22.521335648259544</c:v>
                </c:pt>
                <c:pt idx="6">
                  <c:v>20.361086168857302</c:v>
                </c:pt>
                <c:pt idx="7">
                  <c:v>18.421944567267069</c:v>
                </c:pt>
                <c:pt idx="8">
                  <c:v>16.666275780634646</c:v>
                </c:pt>
                <c:pt idx="9">
                  <c:v>15.06560086547395</c:v>
                </c:pt>
                <c:pt idx="10">
                  <c:v>4.2111675480491426</c:v>
                </c:pt>
                <c:pt idx="11">
                  <c:v>-1.9856330714956005</c:v>
                </c:pt>
                <c:pt idx="12">
                  <c:v>-6.1190832238898167</c:v>
                </c:pt>
                <c:pt idx="13">
                  <c:v>-9.1284158810834075</c:v>
                </c:pt>
                <c:pt idx="14">
                  <c:v>-11.457121148896274</c:v>
                </c:pt>
                <c:pt idx="15">
                  <c:v>-13.344366719924082</c:v>
                </c:pt>
                <c:pt idx="16">
                  <c:v>-14.929928540580979</c:v>
                </c:pt>
                <c:pt idx="17">
                  <c:v>-16.300357344886216</c:v>
                </c:pt>
                <c:pt idx="18">
                  <c:v>-17.511775227609441</c:v>
                </c:pt>
                <c:pt idx="19">
                  <c:v>-25.656345596892454</c:v>
                </c:pt>
                <c:pt idx="20">
                  <c:v>-31.023791987978949</c:v>
                </c:pt>
                <c:pt idx="21">
                  <c:v>-35.218023736995491</c:v>
                </c:pt>
                <c:pt idx="22">
                  <c:v>-38.676747642287268</c:v>
                </c:pt>
                <c:pt idx="23">
                  <c:v>-41.617803598153316</c:v>
                </c:pt>
                <c:pt idx="24">
                  <c:v>-44.174958845096405</c:v>
                </c:pt>
                <c:pt idx="25">
                  <c:v>-46.437475597508573</c:v>
                </c:pt>
                <c:pt idx="26">
                  <c:v>-48.467771025297139</c:v>
                </c:pt>
                <c:pt idx="27">
                  <c:v>-50.310993929666367</c:v>
                </c:pt>
                <c:pt idx="28">
                  <c:v>-63.161519310736836</c:v>
                </c:pt>
                <c:pt idx="29">
                  <c:v>-71.452829116383327</c:v>
                </c:pt>
                <c:pt idx="30">
                  <c:v>-77.76804294678297</c:v>
                </c:pt>
                <c:pt idx="31">
                  <c:v>-82.907246069988147</c:v>
                </c:pt>
                <c:pt idx="32">
                  <c:v>-87.242781007158641</c:v>
                </c:pt>
                <c:pt idx="33">
                  <c:v>-90.988836951316472</c:v>
                </c:pt>
                <c:pt idx="34">
                  <c:v>-94.28328098656975</c:v>
                </c:pt>
                <c:pt idx="35">
                  <c:v>-97.220897547052928</c:v>
                </c:pt>
                <c:pt idx="36">
                  <c:v>-99.869789511686008</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-11.408183020586206</c:v>
                </c:pt>
                <c:pt idx="1">
                  <c:v>-21.977426377994632</c:v>
                </c:pt>
                <c:pt idx="2">
                  <c:v>-31.188700104579443</c:v>
                </c:pt>
                <c:pt idx="3">
                  <c:v>-38.908248521607241</c:v>
                </c:pt>
                <c:pt idx="4">
                  <c:v>-45.254402993798465</c:v>
                </c:pt>
                <c:pt idx="5">
                  <c:v>-50.444461217891877</c:v>
                </c:pt>
                <c:pt idx="6">
                  <c:v>-54.702627803492632</c:v>
                </c:pt>
                <c:pt idx="7">
                  <c:v>-58.222849859288068</c:v>
                </c:pt>
                <c:pt idx="8">
                  <c:v>-61.160893337339722</c:v>
                </c:pt>
                <c:pt idx="9">
                  <c:v>-63.637930935410061</c:v>
                </c:pt>
                <c:pt idx="10">
                  <c:v>-76.083008991874195</c:v>
                </c:pt>
                <c:pt idx="11">
                  <c:v>-80.619842250517479</c:v>
                </c:pt>
                <c:pt idx="12">
                  <c:v>-82.937337966678157</c:v>
                </c:pt>
                <c:pt idx="13">
                  <c:v>-84.339565706103471</c:v>
                </c:pt>
                <c:pt idx="14">
                  <c:v>-85.278283073561724</c:v>
                </c:pt>
                <c:pt idx="15">
                  <c:v>-85.950384026147489</c:v>
                </c:pt>
                <c:pt idx="16">
                  <c:v>-86.455203522554925</c:v>
                </c:pt>
                <c:pt idx="17">
                  <c:v>-86.848226277636044</c:v>
                </c:pt>
                <c:pt idx="18">
                  <c:v>-87.162860172370543</c:v>
                </c:pt>
                <c:pt idx="19">
                  <c:v>-88.580559978053699</c:v>
                </c:pt>
                <c:pt idx="20">
                  <c:v>-89.053599090649257</c:v>
                </c:pt>
                <c:pt idx="21">
                  <c:v>-89.290171075323357</c:v>
                </c:pt>
                <c:pt idx="22">
                  <c:v>-89.432126401308096</c:v>
                </c:pt>
                <c:pt idx="23">
                  <c:v>-89.526767266343469</c:v>
                </c:pt>
                <c:pt idx="24">
                  <c:v>-89.594369495449868</c:v>
                </c:pt>
                <c:pt idx="25">
                  <c:v>-89.645071918747306</c:v>
                </c:pt>
                <c:pt idx="26">
                  <c:v>-89.684507525256308</c:v>
                </c:pt>
                <c:pt idx="27">
                  <c:v>-89.716056227480919</c:v>
                </c:pt>
                <c:pt idx="28">
                  <c:v>-89.858027242045651</c:v>
                </c:pt>
                <c:pt idx="29">
                  <c:v>-89.905351387079037</c:v>
                </c:pt>
                <c:pt idx="30">
                  <c:v>-89.92901351205947</c:v>
                </c:pt>
                <c:pt idx="31">
                  <c:v>-89.943210799187057</c:v>
                </c:pt>
                <c:pt idx="32">
                  <c:v>-89.952675661254005</c:v>
                </c:pt>
                <c:pt idx="33">
                  <c:v>-89.959436278627564</c:v>
                </c:pt>
                <c:pt idx="34">
                  <c:v>-89.96450674240927</c:v>
                </c:pt>
                <c:pt idx="35">
                  <c:v>-89.968450436850134</c:v>
                </c:pt>
                <c:pt idx="36">
                  <c:v>-89.971605392619864</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79.54418176508949</c:v>
                </c:pt>
                <c:pt idx="1">
                  <c:v>69.92627131690125</c:v>
                </c:pt>
                <c:pt idx="2">
                  <c:v>61.664272153338231</c:v>
                </c:pt>
                <c:pt idx="3">
                  <c:v>54.890924226625728</c:v>
                </c:pt>
                <c:pt idx="4">
                  <c:v>49.486896386605935</c:v>
                </c:pt>
                <c:pt idx="5">
                  <c:v>45.233912086150411</c:v>
                </c:pt>
                <c:pt idx="6">
                  <c:v>41.906813530082275</c:v>
                </c:pt>
                <c:pt idx="7">
                  <c:v>39.310730500323245</c:v>
                </c:pt>
                <c:pt idx="8">
                  <c:v>37.289008057592497</c:v>
                </c:pt>
                <c:pt idx="9">
                  <c:v>35.719622280807869</c:v>
                </c:pt>
                <c:pt idx="10">
                  <c:v>31.719021468410546</c:v>
                </c:pt>
                <c:pt idx="11">
                  <c:v>34.16980072368861</c:v>
                </c:pt>
                <c:pt idx="12">
                  <c:v>37.270977888707819</c:v>
                </c:pt>
                <c:pt idx="13">
                  <c:v>39.87466506450798</c:v>
                </c:pt>
                <c:pt idx="14">
                  <c:v>41.780047071825663</c:v>
                </c:pt>
                <c:pt idx="15">
                  <c:v>43.038447598303208</c:v>
                </c:pt>
                <c:pt idx="16">
                  <c:v>43.760224533760436</c:v>
                </c:pt>
                <c:pt idx="17">
                  <c:v>44.055746947825554</c:v>
                </c:pt>
                <c:pt idx="18">
                  <c:v>44.019265805876813</c:v>
                </c:pt>
                <c:pt idx="19">
                  <c:v>36.266267669650119</c:v>
                </c:pt>
                <c:pt idx="20">
                  <c:v>26.909215345969415</c:v>
                </c:pt>
                <c:pt idx="21">
                  <c:v>19.327679389138069</c:v>
                </c:pt>
                <c:pt idx="22">
                  <c:v>13.318285025081167</c:v>
                </c:pt>
                <c:pt idx="23">
                  <c:v>8.4227858547750998</c:v>
                </c:pt>
                <c:pt idx="24">
                  <c:v>4.3010561663905094</c:v>
                </c:pt>
                <c:pt idx="25">
                  <c:v>0.72851239080404184</c:v>
                </c:pt>
                <c:pt idx="26">
                  <c:v>357.55826675596938</c:v>
                </c:pt>
                <c:pt idx="27">
                  <c:v>354.69259193650117</c:v>
                </c:pt>
                <c:pt idx="28">
                  <c:v>334.36879473295755</c:v>
                </c:pt>
                <c:pt idx="29">
                  <c:v>321.26721905848984</c:v>
                </c:pt>
                <c:pt idx="30">
                  <c:v>312.06750409811207</c:v>
                </c:pt>
                <c:pt idx="31">
                  <c:v>305.39706595806928</c:v>
                </c:pt>
                <c:pt idx="32">
                  <c:v>300.41709372232856</c:v>
                </c:pt>
                <c:pt idx="33">
                  <c:v>296.59473814358404</c:v>
                </c:pt>
                <c:pt idx="34">
                  <c:v>293.58678174271677</c:v>
                </c:pt>
                <c:pt idx="35">
                  <c:v>291.16748042483914</c:v>
                </c:pt>
                <c:pt idx="36">
                  <c:v>289.184573649193</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1.2012541625453753E-2</c:v>
                </c:pt>
                <c:pt idx="2">
                  <c:v>5.0107312891690466E-2</c:v>
                </c:pt>
                <c:pt idx="3">
                  <c:v>0.12135475785595853</c:v>
                </c:pt>
                <c:pt idx="4">
                  <c:v>0.24128847082589144</c:v>
                </c:pt>
                <c:pt idx="5">
                  <c:v>0.44316763713853696</c:v>
                </c:pt>
                <c:pt idx="6">
                  <c:v>0.80323707174871983</c:v>
                </c:pt>
                <c:pt idx="7">
                  <c:v>1.5024056384278361</c:v>
                </c:pt>
                <c:pt idx="8">
                  <c:v>2.6819612641646575</c:v>
                </c:pt>
                <c:pt idx="11">
                  <c:v>2.8942744040246984</c:v>
                </c:pt>
                <c:pt idx="12">
                  <c:v>2.2373041732614403</c:v>
                </c:pt>
                <c:pt idx="15">
                  <c:v>1.7954437862840391</c:v>
                </c:pt>
                <c:pt idx="16">
                  <c:v>1.5367647092820378</c:v>
                </c:pt>
                <c:pt idx="17">
                  <c:v>1.3746008414280779</c:v>
                </c:pt>
                <c:pt idx="18">
                  <c:v>1.2655251227887698</c:v>
                </c:pt>
                <c:pt idx="19">
                  <c:v>1.1879679868869109</c:v>
                </c:pt>
                <c:pt idx="20">
                  <c:v>1.1303994803291182</c:v>
                </c:pt>
                <c:pt idx="21">
                  <c:v>1.086195922646499</c:v>
                </c:pt>
                <c:pt idx="22">
                  <c:v>1.0513142324218765</c:v>
                </c:pt>
                <c:pt idx="23">
                  <c:v>1.0231603394258284</c:v>
                </c:pt>
                <c:pt idx="24">
                  <c:v>1</c:v>
                </c:pt>
                <c:pt idx="25">
                  <c:v>0.98063339538349215</c:v>
                </c:pt>
                <c:pt idx="26">
                  <c:v>0.96420613157831292</c:v>
                </c:pt>
                <c:pt idx="27">
                  <c:v>0.95009463873594235</c:v>
                </c:pt>
                <c:pt idx="28">
                  <c:v>0.93783406731260777</c:v>
                </c:pt>
                <c:pt idx="29">
                  <c:v>0.92707144824719845</c:v>
                </c:pt>
                <c:pt idx="30">
                  <c:v>0.917534404769482</c:v>
                </c:pt>
                <c:pt idx="31">
                  <c:v>0.90900973415713959</c:v>
                </c:pt>
                <c:pt idx="32">
                  <c:v>0.90132842471467067</c:v>
                </c:pt>
                <c:pt idx="33">
                  <c:v>0.89435497022954302</c:v>
                </c:pt>
                <c:pt idx="34">
                  <c:v>0.88797961638666845</c:v>
                </c:pt>
                <c:pt idx="35">
                  <c:v>0.88211264634813735</c:v>
                </c:pt>
                <c:pt idx="36">
                  <c:v>0.87668010940422525</c:v>
                </c:pt>
                <c:pt idx="37">
                  <c:v>0.8716205870683652</c:v>
                </c:pt>
                <c:pt idx="38">
                  <c:v>0.86688271578825171</c:v>
                </c:pt>
                <c:pt idx="39">
                  <c:v>0.86242326875739017</c:v>
                </c:pt>
                <c:pt idx="40">
                  <c:v>0.85820565588546127</c:v>
                </c:pt>
                <c:pt idx="41">
                  <c:v>0.85419874000975571</c:v>
                </c:pt>
                <c:pt idx="42">
                  <c:v>0.85037589473945674</c:v>
                </c:pt>
                <c:pt idx="43">
                  <c:v>0.84671424869283352</c:v>
                </c:pt>
                <c:pt idx="44">
                  <c:v>0.8431940747944765</c:v>
                </c:pt>
                <c:pt idx="45">
                  <c:v>0.83979829340086865</c:v>
                </c:pt>
                <c:pt idx="46">
                  <c:v>0.83651206543833023</c:v>
                </c:pt>
                <c:pt idx="47">
                  <c:v>0.83332245723629128</c:v>
                </c:pt>
                <c:pt idx="48">
                  <c:v>0.83021816285477157</c:v>
                </c:pt>
                <c:pt idx="49">
                  <c:v>0.8271892728127842</c:v>
                </c:pt>
                <c:pt idx="50">
                  <c:v>0.82422708049052407</c:v>
                </c:pt>
                <c:pt idx="51">
                  <c:v>0.82132391929370785</c:v>
                </c:pt>
                <c:pt idx="52">
                  <c:v>0.81847302507158293</c:v>
                </c:pt>
                <c:pt idx="53">
                  <c:v>0.81566841937223178</c:v>
                </c:pt>
                <c:pt idx="54">
                  <c:v>0.81290480997431969</c:v>
                </c:pt>
                <c:pt idx="55">
                  <c:v>0.81017750580879533</c:v>
                </c:pt>
                <c:pt idx="56">
                  <c:v>0.80748234391876694</c:v>
                </c:pt>
                <c:pt idx="57">
                  <c:v>0.80481562653217953</c:v>
                </c:pt>
                <c:pt idx="58">
                  <c:v>0.8021740666636632</c:v>
                </c:pt>
                <c:pt idx="59">
                  <c:v>0.79955474093732037</c:v>
                </c:pt>
                <c:pt idx="60">
                  <c:v>0.79695504854513588</c:v>
                </c:pt>
                <c:pt idx="61">
                  <c:v>0.79437267543707601</c:v>
                </c:pt>
                <c:pt idx="62">
                  <c:v>0.79180556298699167</c:v>
                </c:pt>
                <c:pt idx="63">
                  <c:v>0.78925188050004891</c:v>
                </c:pt>
                <c:pt idx="64">
                  <c:v>0.78671000102747457</c:v>
                </c:pt>
                <c:pt idx="65">
                  <c:v>0.78417848003719592</c:v>
                </c:pt>
                <c:pt idx="66">
                  <c:v>0.78165603655765281</c:v>
                </c:pt>
                <c:pt idx="67">
                  <c:v>0.77914153646930384</c:v>
                </c:pt>
                <c:pt idx="68">
                  <c:v>0.77663397766616815</c:v>
                </c:pt>
                <c:pt idx="69">
                  <c:v>0.77413247684988118</c:v>
                </c:pt>
                <c:pt idx="70">
                  <c:v>0.77163625775245648</c:v>
                </c:pt>
                <c:pt idx="71">
                  <c:v>0.76914464061245646</c:v>
                </c:pt>
                <c:pt idx="72">
                  <c:v>0.76665703275335773</c:v>
                </c:pt>
                <c:pt idx="73">
                  <c:v>0.7641729201333568</c:v>
                </c:pt>
                <c:pt idx="74">
                  <c:v>0.76169185975326781</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1.5102739726027397</c:v>
                </c:pt>
                <c:pt idx="1">
                  <c:v>1.5102739726027397</c:v>
                </c:pt>
                <c:pt idx="2">
                  <c:v>1.5102739726027397</c:v>
                </c:pt>
                <c:pt idx="3">
                  <c:v>1.5102739726027397</c:v>
                </c:pt>
                <c:pt idx="4">
                  <c:v>1.5102739726027397</c:v>
                </c:pt>
                <c:pt idx="5">
                  <c:v>1.5102739726027397</c:v>
                </c:pt>
                <c:pt idx="6">
                  <c:v>1.5102739726027397</c:v>
                </c:pt>
                <c:pt idx="7">
                  <c:v>1.5102739726027397</c:v>
                </c:pt>
                <c:pt idx="8">
                  <c:v>1.5102739726027397</c:v>
                </c:pt>
                <c:pt idx="11">
                  <c:v>1.5102739726027397</c:v>
                </c:pt>
                <c:pt idx="12">
                  <c:v>1.5102739726027397</c:v>
                </c:pt>
                <c:pt idx="15">
                  <c:v>1.5102739726027397</c:v>
                </c:pt>
                <c:pt idx="16">
                  <c:v>1.5102739726027397</c:v>
                </c:pt>
                <c:pt idx="17">
                  <c:v>1.5102739726027397</c:v>
                </c:pt>
                <c:pt idx="18">
                  <c:v>1.5102739726027397</c:v>
                </c:pt>
                <c:pt idx="19">
                  <c:v>1.5102739726027397</c:v>
                </c:pt>
                <c:pt idx="20">
                  <c:v>1.5102739726027397</c:v>
                </c:pt>
                <c:pt idx="21">
                  <c:v>1.5102739726027397</c:v>
                </c:pt>
                <c:pt idx="22">
                  <c:v>1.5102739726027397</c:v>
                </c:pt>
                <c:pt idx="23">
                  <c:v>1.5102739726027397</c:v>
                </c:pt>
                <c:pt idx="24">
                  <c:v>1.5102739726027397</c:v>
                </c:pt>
                <c:pt idx="25">
                  <c:v>1.5102739726027397</c:v>
                </c:pt>
                <c:pt idx="26">
                  <c:v>1.5102739726027397</c:v>
                </c:pt>
                <c:pt idx="27">
                  <c:v>1.5102739726027397</c:v>
                </c:pt>
                <c:pt idx="28">
                  <c:v>1.5102739726027397</c:v>
                </c:pt>
                <c:pt idx="29">
                  <c:v>1.5102739726027397</c:v>
                </c:pt>
                <c:pt idx="30">
                  <c:v>1.5102739726027397</c:v>
                </c:pt>
                <c:pt idx="31">
                  <c:v>1.5102739726027397</c:v>
                </c:pt>
                <c:pt idx="32">
                  <c:v>1.5102739726027397</c:v>
                </c:pt>
                <c:pt idx="33">
                  <c:v>1.5102739726027397</c:v>
                </c:pt>
                <c:pt idx="34">
                  <c:v>1.5102739726027397</c:v>
                </c:pt>
                <c:pt idx="35">
                  <c:v>1.5102739726027397</c:v>
                </c:pt>
                <c:pt idx="36">
                  <c:v>1.5102739726027397</c:v>
                </c:pt>
                <c:pt idx="37">
                  <c:v>1.5102739726027397</c:v>
                </c:pt>
                <c:pt idx="38">
                  <c:v>1.5102739726027397</c:v>
                </c:pt>
                <c:pt idx="39">
                  <c:v>1.5102739726027397</c:v>
                </c:pt>
                <c:pt idx="40">
                  <c:v>1.5102739726027397</c:v>
                </c:pt>
                <c:pt idx="41">
                  <c:v>1.5102739726027397</c:v>
                </c:pt>
                <c:pt idx="42">
                  <c:v>1.5102739726027397</c:v>
                </c:pt>
                <c:pt idx="43">
                  <c:v>1.5102739726027397</c:v>
                </c:pt>
                <c:pt idx="44">
                  <c:v>1.5102739726027397</c:v>
                </c:pt>
                <c:pt idx="45">
                  <c:v>1.5102739726027397</c:v>
                </c:pt>
                <c:pt idx="46">
                  <c:v>1.5102739726027397</c:v>
                </c:pt>
                <c:pt idx="47">
                  <c:v>1.5102739726027397</c:v>
                </c:pt>
                <c:pt idx="48">
                  <c:v>1.5102739726027397</c:v>
                </c:pt>
                <c:pt idx="49">
                  <c:v>1.5102739726027397</c:v>
                </c:pt>
                <c:pt idx="50">
                  <c:v>1.5102739726027397</c:v>
                </c:pt>
                <c:pt idx="51">
                  <c:v>1.5102739726027397</c:v>
                </c:pt>
                <c:pt idx="52">
                  <c:v>1.5102739726027397</c:v>
                </c:pt>
                <c:pt idx="53">
                  <c:v>1.5102739726027397</c:v>
                </c:pt>
                <c:pt idx="54">
                  <c:v>1.5102739726027397</c:v>
                </c:pt>
                <c:pt idx="55">
                  <c:v>1.5102739726027397</c:v>
                </c:pt>
                <c:pt idx="56">
                  <c:v>1.5102739726027397</c:v>
                </c:pt>
                <c:pt idx="57">
                  <c:v>1.5102739726027397</c:v>
                </c:pt>
                <c:pt idx="58">
                  <c:v>1.5102739726027397</c:v>
                </c:pt>
                <c:pt idx="59">
                  <c:v>1.5102739726027397</c:v>
                </c:pt>
                <c:pt idx="60">
                  <c:v>1.5102739726027397</c:v>
                </c:pt>
                <c:pt idx="61">
                  <c:v>1.5102739726027397</c:v>
                </c:pt>
                <c:pt idx="62">
                  <c:v>1.5102739726027397</c:v>
                </c:pt>
                <c:pt idx="63">
                  <c:v>1.5102739726027397</c:v>
                </c:pt>
                <c:pt idx="64">
                  <c:v>1.5102739726027397</c:v>
                </c:pt>
                <c:pt idx="65">
                  <c:v>1.5102739726027397</c:v>
                </c:pt>
                <c:pt idx="66">
                  <c:v>1.5102739726027397</c:v>
                </c:pt>
                <c:pt idx="67">
                  <c:v>1.5102739726027397</c:v>
                </c:pt>
                <c:pt idx="68">
                  <c:v>1.5102739726027397</c:v>
                </c:pt>
                <c:pt idx="69">
                  <c:v>1.5102739726027397</c:v>
                </c:pt>
                <c:pt idx="70">
                  <c:v>1.5102739726027397</c:v>
                </c:pt>
                <c:pt idx="71">
                  <c:v>1.5102739726027397</c:v>
                </c:pt>
                <c:pt idx="72">
                  <c:v>1.5102739726027397</c:v>
                </c:pt>
                <c:pt idx="73">
                  <c:v>1.5102739726027397</c:v>
                </c:pt>
                <c:pt idx="74">
                  <c:v>1.5102739726027397</c:v>
                </c:pt>
                <c:pt idx="75">
                  <c:v>1.5102739726027397</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1.3018292682926829</c:v>
                </c:pt>
                <c:pt idx="1">
                  <c:v>1.3018292682926829</c:v>
                </c:pt>
                <c:pt idx="2">
                  <c:v>1.3018292682926829</c:v>
                </c:pt>
                <c:pt idx="3">
                  <c:v>1.3018292682926829</c:v>
                </c:pt>
                <c:pt idx="4">
                  <c:v>1.3018292682926829</c:v>
                </c:pt>
                <c:pt idx="5">
                  <c:v>1.3018292682926829</c:v>
                </c:pt>
                <c:pt idx="6">
                  <c:v>1.3018292682926829</c:v>
                </c:pt>
                <c:pt idx="7">
                  <c:v>1.3018292682926829</c:v>
                </c:pt>
                <c:pt idx="8">
                  <c:v>1.3018292682926829</c:v>
                </c:pt>
                <c:pt idx="11">
                  <c:v>1.3018292682926829</c:v>
                </c:pt>
                <c:pt idx="12">
                  <c:v>1.3018292682926829</c:v>
                </c:pt>
                <c:pt idx="15">
                  <c:v>1.3018292682926829</c:v>
                </c:pt>
                <c:pt idx="16">
                  <c:v>1.3018292682926829</c:v>
                </c:pt>
                <c:pt idx="17">
                  <c:v>1.3018292682926829</c:v>
                </c:pt>
                <c:pt idx="18">
                  <c:v>1.3018292682926829</c:v>
                </c:pt>
                <c:pt idx="19">
                  <c:v>1.3018292682926829</c:v>
                </c:pt>
                <c:pt idx="20">
                  <c:v>1.3018292682926829</c:v>
                </c:pt>
                <c:pt idx="21">
                  <c:v>1.3018292682926829</c:v>
                </c:pt>
                <c:pt idx="22">
                  <c:v>1.3018292682926829</c:v>
                </c:pt>
                <c:pt idx="23">
                  <c:v>1.3018292682926829</c:v>
                </c:pt>
                <c:pt idx="24">
                  <c:v>1.3018292682926829</c:v>
                </c:pt>
                <c:pt idx="25">
                  <c:v>1.3018292682926829</c:v>
                </c:pt>
                <c:pt idx="26">
                  <c:v>1.3018292682926829</c:v>
                </c:pt>
                <c:pt idx="27">
                  <c:v>1.3018292682926829</c:v>
                </c:pt>
                <c:pt idx="28">
                  <c:v>1.3018292682926829</c:v>
                </c:pt>
                <c:pt idx="29">
                  <c:v>1.3018292682926829</c:v>
                </c:pt>
                <c:pt idx="30">
                  <c:v>1.3018292682926829</c:v>
                </c:pt>
                <c:pt idx="31">
                  <c:v>1.3018292682926829</c:v>
                </c:pt>
                <c:pt idx="32">
                  <c:v>1.3018292682926829</c:v>
                </c:pt>
                <c:pt idx="33">
                  <c:v>1.3018292682926829</c:v>
                </c:pt>
                <c:pt idx="34">
                  <c:v>1.3018292682926829</c:v>
                </c:pt>
                <c:pt idx="35">
                  <c:v>1.3018292682926829</c:v>
                </c:pt>
                <c:pt idx="36">
                  <c:v>1.3018292682926829</c:v>
                </c:pt>
                <c:pt idx="37">
                  <c:v>1.3018292682926829</c:v>
                </c:pt>
                <c:pt idx="38">
                  <c:v>1.3018292682926829</c:v>
                </c:pt>
                <c:pt idx="39">
                  <c:v>1.3018292682926829</c:v>
                </c:pt>
                <c:pt idx="40">
                  <c:v>1.3018292682926829</c:v>
                </c:pt>
                <c:pt idx="41">
                  <c:v>1.3018292682926829</c:v>
                </c:pt>
                <c:pt idx="42">
                  <c:v>1.3018292682926829</c:v>
                </c:pt>
                <c:pt idx="43">
                  <c:v>1.3018292682926829</c:v>
                </c:pt>
                <c:pt idx="44">
                  <c:v>1.3018292682926829</c:v>
                </c:pt>
                <c:pt idx="45">
                  <c:v>1.3018292682926829</c:v>
                </c:pt>
                <c:pt idx="46">
                  <c:v>1.3018292682926829</c:v>
                </c:pt>
                <c:pt idx="47">
                  <c:v>1.3018292682926829</c:v>
                </c:pt>
                <c:pt idx="48">
                  <c:v>1.3018292682926829</c:v>
                </c:pt>
                <c:pt idx="49">
                  <c:v>1.3018292682926829</c:v>
                </c:pt>
                <c:pt idx="50">
                  <c:v>1.3018292682926829</c:v>
                </c:pt>
                <c:pt idx="51">
                  <c:v>1.3018292682926829</c:v>
                </c:pt>
                <c:pt idx="52">
                  <c:v>1.3018292682926829</c:v>
                </c:pt>
                <c:pt idx="53">
                  <c:v>1.3018292682926829</c:v>
                </c:pt>
                <c:pt idx="54">
                  <c:v>1.3018292682926829</c:v>
                </c:pt>
                <c:pt idx="55">
                  <c:v>1.3018292682926829</c:v>
                </c:pt>
                <c:pt idx="56">
                  <c:v>1.3018292682926829</c:v>
                </c:pt>
                <c:pt idx="57">
                  <c:v>1.3018292682926829</c:v>
                </c:pt>
                <c:pt idx="58">
                  <c:v>1.3018292682926829</c:v>
                </c:pt>
                <c:pt idx="59">
                  <c:v>1.3018292682926829</c:v>
                </c:pt>
                <c:pt idx="60">
                  <c:v>1.3018292682926829</c:v>
                </c:pt>
                <c:pt idx="61">
                  <c:v>1.3018292682926829</c:v>
                </c:pt>
                <c:pt idx="62">
                  <c:v>1.3018292682926829</c:v>
                </c:pt>
                <c:pt idx="63">
                  <c:v>1.3018292682926829</c:v>
                </c:pt>
                <c:pt idx="64">
                  <c:v>1.3018292682926829</c:v>
                </c:pt>
                <c:pt idx="65">
                  <c:v>1.3018292682926829</c:v>
                </c:pt>
                <c:pt idx="66">
                  <c:v>1.3018292682926829</c:v>
                </c:pt>
                <c:pt idx="67">
                  <c:v>1.3018292682926829</c:v>
                </c:pt>
                <c:pt idx="68">
                  <c:v>1.3018292682926829</c:v>
                </c:pt>
                <c:pt idx="69">
                  <c:v>1.3018292682926829</c:v>
                </c:pt>
                <c:pt idx="70">
                  <c:v>1.3018292682926829</c:v>
                </c:pt>
                <c:pt idx="71">
                  <c:v>1.3018292682926829</c:v>
                </c:pt>
                <c:pt idx="72">
                  <c:v>1.3018292682926829</c:v>
                </c:pt>
                <c:pt idx="73">
                  <c:v>1.3018292682926829</c:v>
                </c:pt>
                <c:pt idx="74">
                  <c:v>1.3018292682926829</c:v>
                </c:pt>
                <c:pt idx="75">
                  <c:v>1.3018292682926829</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1.2022522862221262E-2</c:v>
                </c:pt>
                <c:pt idx="2">
                  <c:v>5.0286435525336633E-2</c:v>
                </c:pt>
                <c:pt idx="3">
                  <c:v>0.12246651666322418</c:v>
                </c:pt>
                <c:pt idx="4">
                  <c:v>0.24610574728417406</c:v>
                </c:pt>
                <c:pt idx="5">
                  <c:v>0.46198761078829209</c:v>
                </c:pt>
                <c:pt idx="6">
                  <c:v>0.88249580374221692</c:v>
                </c:pt>
                <c:pt idx="7">
                  <c:v>1.9560148824136627</c:v>
                </c:pt>
                <c:pt idx="8">
                  <c:v>9.2923479088291803</c:v>
                </c:pt>
                <c:pt idx="11">
                  <c:v>5.911902163950514</c:v>
                </c:pt>
                <c:pt idx="12">
                  <c:v>2.7241151887355364</c:v>
                </c:pt>
                <c:pt idx="15">
                  <c:v>1.9472338263944302</c:v>
                </c:pt>
                <c:pt idx="16">
                  <c:v>1.6001477066899965</c:v>
                </c:pt>
                <c:pt idx="17">
                  <c:v>1.4052194079383253</c:v>
                </c:pt>
                <c:pt idx="18">
                  <c:v>1.2813632284436549</c:v>
                </c:pt>
                <c:pt idx="19">
                  <c:v>1.1962980822401812</c:v>
                </c:pt>
                <c:pt idx="20">
                  <c:v>1.1346497623291611</c:v>
                </c:pt>
                <c:pt idx="21">
                  <c:v>1.0881749468222159</c:v>
                </c:pt>
                <c:pt idx="22">
                  <c:v>1.0520633269310935</c:v>
                </c:pt>
                <c:pt idx="23">
                  <c:v>1.0233234002911185</c:v>
                </c:pt>
                <c:pt idx="24">
                  <c:v>1</c:v>
                </c:pt>
                <c:pt idx="25">
                  <c:v>0.98076327119069795</c:v>
                </c:pt>
                <c:pt idx="26">
                  <c:v>0.96467855867325758</c:v>
                </c:pt>
                <c:pt idx="27">
                  <c:v>0.95107072013786331</c:v>
                </c:pt>
                <c:pt idx="28">
                  <c:v>0.93944059610471642</c:v>
                </c:pt>
                <c:pt idx="29">
                  <c:v>0.92941168341918579</c:v>
                </c:pt>
                <c:pt idx="30">
                  <c:v>0.92069501454095792</c:v>
                </c:pt>
                <c:pt idx="31">
                  <c:v>0.91306539515077323</c:v>
                </c:pt>
                <c:pt idx="32">
                  <c:v>0.90634494319938186</c:v>
                </c:pt>
                <c:pt idx="33">
                  <c:v>0.90039144629164802</c:v>
                </c:pt>
                <c:pt idx="34">
                  <c:v>0.89508997340390017</c:v>
                </c:pt>
                <c:pt idx="35">
                  <c:v>0.89034673050433188</c:v>
                </c:pt>
                <c:pt idx="36">
                  <c:v>0.886084492315658</c:v>
                </c:pt>
                <c:pt idx="37">
                  <c:v>0.88223915983784684</c:v>
                </c:pt>
                <c:pt idx="38">
                  <c:v>0.87875713422173019</c:v>
                </c:pt>
                <c:pt idx="39">
                  <c:v>0.87559329085010051</c:v>
                </c:pt>
                <c:pt idx="40">
                  <c:v>0.87270940031660416</c:v>
                </c:pt>
                <c:pt idx="41">
                  <c:v>0.87007288603176125</c:v>
                </c:pt>
                <c:pt idx="42">
                  <c:v>0.86765583811760594</c:v>
                </c:pt>
                <c:pt idx="43">
                  <c:v>0.86543422436249617</c:v>
                </c:pt>
                <c:pt idx="44">
                  <c:v>0.8633872540897265</c:v>
                </c:pt>
                <c:pt idx="45">
                  <c:v>0.86149686169857942</c:v>
                </c:pt>
                <c:pt idx="46">
                  <c:v>0.85974728460967531</c:v>
                </c:pt>
                <c:pt idx="47">
                  <c:v>0.85812471623677922</c:v>
                </c:pt>
                <c:pt idx="48">
                  <c:v>0.85661701900105891</c:v>
                </c:pt>
                <c:pt idx="49">
                  <c:v>0.85521348571129441</c:v>
                </c:pt>
                <c:pt idx="50">
                  <c:v>0.85390464014441769</c:v>
                </c:pt>
                <c:pt idx="51">
                  <c:v>0.85268206958229353</c:v>
                </c:pt>
                <c:pt idx="52">
                  <c:v>0.85153828354222516</c:v>
                </c:pt>
                <c:pt idx="53">
                  <c:v>0.85046659408914593</c:v>
                </c:pt>
                <c:pt idx="54">
                  <c:v>0.84946101401690943</c:v>
                </c:pt>
                <c:pt idx="55">
                  <c:v>0.84851616989367595</c:v>
                </c:pt>
                <c:pt idx="56">
                  <c:v>0.84762722752650899</c:v>
                </c:pt>
                <c:pt idx="57">
                  <c:v>0.84678982784611978</c:v>
                </c:pt>
                <c:pt idx="58">
                  <c:v>0.84600003156958314</c:v>
                </c:pt>
                <c:pt idx="59">
                  <c:v>0.84525427128590214</c:v>
                </c:pt>
                <c:pt idx="60">
                  <c:v>0.84454930984145349</c:v>
                </c:pt>
                <c:pt idx="61">
                  <c:v>0.84388220409091852</c:v>
                </c:pt>
                <c:pt idx="62">
                  <c:v>0.8432502732331103</c:v>
                </c:pt>
                <c:pt idx="63">
                  <c:v>0.84265107107725901</c:v>
                </c:pt>
                <c:pt idx="64">
                  <c:v>0.84208236168903117</c:v>
                </c:pt>
                <c:pt idx="65">
                  <c:v>0.84154209795131241</c:v>
                </c:pt>
                <c:pt idx="66">
                  <c:v>0.84102840264582734</c:v>
                </c:pt>
                <c:pt idx="67">
                  <c:v>0.84053955172084849</c:v>
                </c:pt>
                <c:pt idx="68">
                  <c:v>0.840073959459673</c:v>
                </c:pt>
                <c:pt idx="69">
                  <c:v>0.83963016530590506</c:v>
                </c:pt>
                <c:pt idx="70">
                  <c:v>0.83920682213644815</c:v>
                </c:pt>
                <c:pt idx="71">
                  <c:v>0.83880268580240458</c:v>
                </c:pt>
                <c:pt idx="72">
                  <c:v>0.83841660578297017</c:v>
                </c:pt>
                <c:pt idx="73">
                  <c:v>0.83804751681842149</c:v>
                </c:pt>
                <c:pt idx="74">
                  <c:v>0.83769443140624655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1.1987749693915905E-2</c:v>
                </c:pt>
                <c:pt idx="2">
                  <c:v>4.9782866394527385E-2</c:v>
                </c:pt>
                <c:pt idx="3">
                  <c:v>0.11957871134944022</c:v>
                </c:pt>
                <c:pt idx="4">
                  <c:v>0.23451216331353841</c:v>
                </c:pt>
                <c:pt idx="5">
                  <c:v>0.42109410795663094</c:v>
                </c:pt>
                <c:pt idx="6">
                  <c:v>0.73472937251528858</c:v>
                </c:pt>
                <c:pt idx="7">
                  <c:v>1.2919489993317699</c:v>
                </c:pt>
                <c:pt idx="8">
                  <c:v>2.2319025465492821</c:v>
                </c:pt>
                <c:pt idx="9">
                  <c:v>2.9264819698712117</c:v>
                </c:pt>
                <c:pt idx="10">
                  <c:v>2.5701176212687153</c:v>
                </c:pt>
                <c:pt idx="11">
                  <c:v>2.0936480193542657</c:v>
                </c:pt>
                <c:pt idx="12">
                  <c:v>1.7792135124926745</c:v>
                </c:pt>
                <c:pt idx="13">
                  <c:v>1.577156794486952</c:v>
                </c:pt>
                <c:pt idx="14">
                  <c:v>1.4408127888107032</c:v>
                </c:pt>
                <c:pt idx="15">
                  <c:v>1.3440738217327795</c:v>
                </c:pt>
                <c:pt idx="16">
                  <c:v>1.2724906417045416</c:v>
                </c:pt>
                <c:pt idx="17">
                  <c:v>1.2176792073659037</c:v>
                </c:pt>
                <c:pt idx="18">
                  <c:v>1.174516132341991</c:v>
                </c:pt>
                <c:pt idx="19">
                  <c:v>1.1397217082362119</c:v>
                </c:pt>
                <c:pt idx="20">
                  <c:v>1.1111111111111107</c:v>
                </c:pt>
                <c:pt idx="21">
                  <c:v>1.08717874301772</c:v>
                </c:pt>
                <c:pt idx="22">
                  <c:v>1.0668566774457047</c:v>
                </c:pt>
                <c:pt idx="23">
                  <c:v>1.0493684334093376</c:v>
                </c:pt>
                <c:pt idx="24">
                  <c:v>1.0341372213410123</c:v>
                </c:pt>
                <c:pt idx="25">
                  <c:v>1.0207265256941431</c:v>
                </c:pt>
                <c:pt idx="26">
                  <c:v>1.008800545697417</c:v>
                </c:pt>
                <c:pt idx="27">
                  <c:v>0.99809720356349718</c:v>
                </c:pt>
                <c:pt idx="28">
                  <c:v>0.98840932196682096</c:v>
                </c:pt>
                <c:pt idx="29">
                  <c:v>0.97957124035758736</c:v>
                </c:pt>
                <c:pt idx="30">
                  <c:v>0.97144913081174733</c:v>
                </c:pt>
                <c:pt idx="31">
                  <c:v>0.96393387945908848</c:v>
                </c:pt>
                <c:pt idx="32">
                  <c:v>0.95693577850878919</c:v>
                </c:pt>
                <c:pt idx="33">
                  <c:v>0.95038051654068412</c:v>
                </c:pt>
                <c:pt idx="34">
                  <c:v>0.94420611330225246</c:v>
                </c:pt>
                <c:pt idx="35">
                  <c:v>0.93836055083343639</c:v>
                </c:pt>
                <c:pt idx="36">
                  <c:v>0.93279992425607394</c:v>
                </c:pt>
                <c:pt idx="37">
                  <c:v>0.92748698477351244</c:v>
                </c:pt>
                <c:pt idx="38">
                  <c:v>0.92238998178182785</c:v>
                </c:pt>
                <c:pt idx="39">
                  <c:v>0.91748173530473431</c:v>
                </c:pt>
                <c:pt idx="40">
                  <c:v>0.91273888738255959</c:v>
                </c:pt>
                <c:pt idx="41">
                  <c:v>0.90814129367119034</c:v>
                </c:pt>
                <c:pt idx="42">
                  <c:v>0.90367152575777943</c:v>
                </c:pt>
                <c:pt idx="43">
                  <c:v>0.89931446154702366</c:v>
                </c:pt>
                <c:pt idx="44">
                  <c:v>0.89505694618771448</c:v>
                </c:pt>
                <c:pt idx="45">
                  <c:v>0.8908875098657304</c:v>
                </c:pt>
                <c:pt idx="46">
                  <c:v>0.88679613172104954</c:v>
                </c:pt>
                <c:pt idx="47">
                  <c:v>0.88277404139213678</c:v>
                </c:pt>
                <c:pt idx="48">
                  <c:v>0.87881355142434658</c:v>
                </c:pt>
                <c:pt idx="49">
                  <c:v>0.87490791512610533</c:v>
                </c:pt>
                <c:pt idx="50">
                  <c:v>0.87105120551057702</c:v>
                </c:pt>
                <c:pt idx="51">
                  <c:v>0.86723821179026261</c:v>
                </c:pt>
                <c:pt idx="52">
                  <c:v>0.86346435054910897</c:v>
                </c:pt>
                <c:pt idx="53">
                  <c:v>0.85972558924009446</c:v>
                </c:pt>
                <c:pt idx="54">
                  <c:v>0.85601838007533493</c:v>
                </c:pt>
                <c:pt idx="55">
                  <c:v>0.85233960271307863</c:v>
                </c:pt>
                <c:pt idx="56">
                  <c:v>0.84868651441876164</c:v>
                </c:pt>
                <c:pt idx="57">
                  <c:v>0.84505670659897736</c:v>
                </c:pt>
                <c:pt idx="58">
                  <c:v>0.84144806678815398</c:v>
                </c:pt>
                <c:pt idx="59">
                  <c:v>0.83785874531603344</c:v>
                </c:pt>
                <c:pt idx="60">
                  <c:v>0.83428712600611699</c:v>
                </c:pt>
                <c:pt idx="61">
                  <c:v>0.83073180035609873</c:v>
                </c:pt>
                <c:pt idx="62">
                  <c:v>0.82719154473495393</c:v>
                </c:pt>
                <c:pt idx="63">
                  <c:v>0.82366530020098538</c:v>
                </c:pt>
                <c:pt idx="64">
                  <c:v>0.82015215460327817</c:v>
                </c:pt>
                <c:pt idx="65">
                  <c:v>0.81665132667776807</c:v>
                </c:pt>
                <c:pt idx="66">
                  <c:v>0.81316215189010044</c:v>
                </c:pt>
                <c:pt idx="67">
                  <c:v>0.80968406981202989</c:v>
                </c:pt>
                <c:pt idx="68">
                  <c:v>0.80621661284734014</c:v>
                </c:pt>
                <c:pt idx="69">
                  <c:v>0.80275939614808456</c:v>
                </c:pt>
                <c:pt idx="70">
                  <c:v>0.79931210858304502</c:v>
                </c:pt>
                <c:pt idx="71">
                  <c:v>0.79587450463831844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-25.6887218621385</c:v>
                </c:pt>
                <c:pt idx="1">
                  <c:v>-25.736288948709966</c:v>
                </c:pt>
                <c:pt idx="2">
                  <c:v>-25.810626482404444</c:v>
                </c:pt>
                <c:pt idx="3">
                  <c:v>-25.925897521250132</c:v>
                </c:pt>
                <c:pt idx="4">
                  <c:v>-26.102544818053303</c:v>
                </c:pt>
                <c:pt idx="5">
                  <c:v>-26.368577426482418</c:v>
                </c:pt>
                <c:pt idx="6">
                  <c:v>-26.759428895777091</c:v>
                </c:pt>
                <c:pt idx="7">
                  <c:v>-27.314761106694103</c:v>
                </c:pt>
                <c:pt idx="8">
                  <c:v>-28.071098972933427</c:v>
                </c:pt>
                <c:pt idx="9">
                  <c:v>-29.051704115956383</c:v>
                </c:pt>
                <c:pt idx="10">
                  <c:v>-30.25853505091866</c:v>
                </c:pt>
                <c:pt idx="11">
                  <c:v>-31.671514688667944</c:v>
                </c:pt>
                <c:pt idx="12">
                  <c:v>-33.255627138062231</c:v>
                </c:pt>
                <c:pt idx="13">
                  <c:v>-34.971104603937292</c:v>
                </c:pt>
                <c:pt idx="14">
                  <c:v>-36.781456425574419</c:v>
                </c:pt>
                <c:pt idx="15">
                  <c:v>-38.657331583373072</c:v>
                </c:pt>
                <c:pt idx="16">
                  <c:v>-40.577054146826512</c:v>
                </c:pt>
                <c:pt idx="17">
                  <c:v>-42.525476889609592</c:v>
                </c:pt>
                <c:pt idx="18">
                  <c:v>-44.492374248507922</c:v>
                </c:pt>
                <c:pt idx="19">
                  <c:v>-46.470972737632515</c:v>
                </c:pt>
                <c:pt idx="20">
                  <c:v>-48.456803761252829</c:v>
                </c:pt>
                <c:pt idx="21">
                  <c:v>-50.446870319181158</c:v>
                </c:pt>
                <c:pt idx="22">
                  <c:v>-52.439054391207932</c:v>
                </c:pt>
                <c:pt idx="23">
                  <c:v>-54.431683121024875</c:v>
                </c:pt>
                <c:pt idx="24">
                  <c:v>-56.423180528534715</c:v>
                </c:pt>
                <c:pt idx="25">
                  <c:v>-58.411740917915431</c:v>
                </c:pt>
                <c:pt idx="26">
                  <c:v>-60.394965479023625</c:v>
                </c:pt>
                <c:pt idx="27">
                  <c:v>-62.369406399329471</c:v>
                </c:pt>
                <c:pt idx="28">
                  <c:v>-64.329971715360188</c:v>
                </c:pt>
                <c:pt idx="29">
                  <c:v>-66.269180373479003</c:v>
                </c:pt>
                <c:pt idx="30">
                  <c:v>-68.176364034278109</c:v>
                </c:pt>
                <c:pt idx="31">
                  <c:v>-70.03715882922593</c:v>
                </c:pt>
                <c:pt idx="32">
                  <c:v>-71.83406610479787</c:v>
                </c:pt>
                <c:pt idx="33">
                  <c:v>-73.549338374140476</c:v>
                </c:pt>
                <c:pt idx="34">
                  <c:v>-75.171295077505135</c:v>
                </c:pt>
                <c:pt idx="35">
                  <c:v>-76.703234510161423</c:v>
                </c:pt>
                <c:pt idx="36">
                  <c:v>-78.170308201734557</c:v>
                </c:pt>
                <c:pt idx="37">
                  <c:v>-79.617552561758544</c:v>
                </c:pt>
                <c:pt idx="38">
                  <c:v>-81.096735600514052</c:v>
                </c:pt>
                <c:pt idx="39">
                  <c:v>-82.648934121808551</c:v>
                </c:pt>
                <c:pt idx="40">
                  <c:v>-84.293788633232168</c:v>
                </c:pt>
                <c:pt idx="41">
                  <c:v>-86.03017868316023</c:v>
                </c:pt>
                <c:pt idx="42">
                  <c:v>-87.844209738850935</c:v>
                </c:pt>
                <c:pt idx="43">
                  <c:v>-89.717768067427869</c:v>
                </c:pt>
                <c:pt idx="44">
                  <c:v>-91.633977352622111</c:v>
                </c:pt>
                <c:pt idx="45">
                  <c:v>-93.579402039603949</c:v>
                </c:pt>
                <c:pt idx="46">
                  <c:v>-95.544257867711352</c:v>
                </c:pt>
                <c:pt idx="47">
                  <c:v>-97.521793028345613</c:v>
                </c:pt>
                <c:pt idx="48">
                  <c:v>-99.507501020067394</c:v>
                </c:pt>
                <c:pt idx="49">
                  <c:v>-101.49843600649385</c:v>
                </c:pt>
                <c:pt idx="50">
                  <c:v>-103.4926973785616</c:v>
                </c:pt>
                <c:pt idx="51">
                  <c:v>-105.48906895462727</c:v>
                </c:pt>
                <c:pt idx="52">
                  <c:v>-107.48677654188221</c:v>
                </c:pt>
                <c:pt idx="53">
                  <c:v>-109.4853289179915</c:v>
                </c:pt>
                <c:pt idx="54">
                  <c:v>-111.48441504711634</c:v>
                </c:pt>
                <c:pt idx="55">
                  <c:v>-113.48383824157128</c:v>
                </c:pt>
                <c:pt idx="56">
                  <c:v>-115.48347422540301</c:v>
                </c:pt>
                <c:pt idx="57">
                  <c:v>-117.48324451627525</c:v>
                </c:pt>
                <c:pt idx="58">
                  <c:v>-119.48309956748842</c:v>
                </c:pt>
                <c:pt idx="59">
                  <c:v>-121.48300810615878</c:v>
                </c:pt>
                <c:pt idx="60">
                  <c:v>-123.48295039603896</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-7.8793221349775262</c:v>
                </c:pt>
                <c:pt idx="1">
                  <c:v>-9.8831768374739859</c:v>
                </c:pt>
                <c:pt idx="2">
                  <c:v>-12.370962766128988</c:v>
                </c:pt>
                <c:pt idx="3">
                  <c:v>-15.435704197812758</c:v>
                </c:pt>
                <c:pt idx="4">
                  <c:v>-19.16720023323882</c:v>
                </c:pt>
                <c:pt idx="5">
                  <c:v>-23.632576858421725</c:v>
                </c:pt>
                <c:pt idx="6">
                  <c:v>-28.846159645594422</c:v>
                </c:pt>
                <c:pt idx="7">
                  <c:v>-34.733686788976058</c:v>
                </c:pt>
                <c:pt idx="8">
                  <c:v>-41.107319664423699</c:v>
                </c:pt>
                <c:pt idx="9">
                  <c:v>-47.675523382659804</c:v>
                </c:pt>
                <c:pt idx="10">
                  <c:v>-54.099403407578997</c:v>
                </c:pt>
                <c:pt idx="11">
                  <c:v>-60.074014915665892</c:v>
                </c:pt>
                <c:pt idx="12">
                  <c:v>-65.391391798204296</c:v>
                </c:pt>
                <c:pt idx="13">
                  <c:v>-69.958185842008035</c:v>
                </c:pt>
                <c:pt idx="14">
                  <c:v>-73.774840120495099</c:v>
                </c:pt>
                <c:pt idx="15">
                  <c:v>-76.900058749957381</c:v>
                </c:pt>
                <c:pt idx="16">
                  <c:v>-79.419002219200706</c:v>
                </c:pt>
                <c:pt idx="17">
                  <c:v>-81.421901942670928</c:v>
                </c:pt>
                <c:pt idx="18">
                  <c:v>-82.992322966398405</c:v>
                </c:pt>
                <c:pt idx="19">
                  <c:v>-84.201971652420454</c:v>
                </c:pt>
                <c:pt idx="20">
                  <c:v>-85.109206740958953</c:v>
                </c:pt>
                <c:pt idx="21">
                  <c:v>-85.759340024810882</c:v>
                </c:pt>
                <c:pt idx="22">
                  <c:v>-86.185624038584763</c:v>
                </c:pt>
                <c:pt idx="23">
                  <c:v>-86.410363084597307</c:v>
                </c:pt>
                <c:pt idx="24">
                  <c:v>-86.445907931082175</c:v>
                </c:pt>
                <c:pt idx="25">
                  <c:v>-86.295496990104112</c:v>
                </c:pt>
                <c:pt idx="26">
                  <c:v>-85.954070513900945</c:v>
                </c:pt>
                <c:pt idx="27">
                  <c:v>-85.409382392066021</c:v>
                </c:pt>
                <c:pt idx="28">
                  <c:v>-84.644038219508673</c:v>
                </c:pt>
                <c:pt idx="29">
                  <c:v>-83.63955760606828</c:v>
                </c:pt>
                <c:pt idx="30">
                  <c:v>-82.384161798844787</c:v>
                </c:pt>
                <c:pt idx="31">
                  <c:v>-80.886370015064188</c:v>
                </c:pt>
                <c:pt idx="32">
                  <c:v>-79.195527694993643</c:v>
                </c:pt>
                <c:pt idx="33">
                  <c:v>-77.425931283293039</c:v>
                </c:pt>
                <c:pt idx="34">
                  <c:v>-75.771666871385008</c:v>
                </c:pt>
                <c:pt idx="35">
                  <c:v>-74.489338219261938</c:v>
                </c:pt>
                <c:pt idx="36">
                  <c:v>-73.831614378738507</c:v>
                </c:pt>
                <c:pt idx="37">
                  <c:v>-73.949474648701425</c:v>
                </c:pt>
                <c:pt idx="38">
                  <c:v>-74.822181069563854</c:v>
                </c:pt>
                <c:pt idx="39">
                  <c:v>-76.268080951201128</c:v>
                </c:pt>
                <c:pt idx="40">
                  <c:v>-78.027680985025412</c:v>
                </c:pt>
                <c:pt idx="41">
                  <c:v>-79.858239828881622</c:v>
                </c:pt>
                <c:pt idx="42">
                  <c:v>-81.588403144197315</c:v>
                </c:pt>
                <c:pt idx="43">
                  <c:v>-83.125700457177331</c:v>
                </c:pt>
                <c:pt idx="44">
                  <c:v>-84.437878595296368</c:v>
                </c:pt>
                <c:pt idx="45">
                  <c:v>-85.529173517746131</c:v>
                </c:pt>
                <c:pt idx="46">
                  <c:v>-86.421726776698748</c:v>
                </c:pt>
                <c:pt idx="47">
                  <c:v>-87.143974683271281</c:v>
                </c:pt>
                <c:pt idx="48">
                  <c:v>-87.724451644324773</c:v>
                </c:pt>
                <c:pt idx="49">
                  <c:v>-88.188976994380951</c:v>
                </c:pt>
                <c:pt idx="50">
                  <c:v>-88.559697725140779</c:v>
                </c:pt>
                <c:pt idx="51">
                  <c:v>-88.855045438392068</c:v>
                </c:pt>
                <c:pt idx="52">
                  <c:v>-89.090087706146647</c:v>
                </c:pt>
                <c:pt idx="53">
                  <c:v>-89.277008975475766</c:v>
                </c:pt>
                <c:pt idx="54">
                  <c:v>-89.425596491609937</c:v>
                </c:pt>
                <c:pt idx="55">
                  <c:v>-89.543679261484272</c:v>
                </c:pt>
                <c:pt idx="56">
                  <c:v>-89.637503574057263</c:v>
                </c:pt>
                <c:pt idx="57">
                  <c:v>-89.712044829099952</c:v>
                </c:pt>
                <c:pt idx="58">
                  <c:v>-89.771262047759976</c:v>
                </c:pt>
                <c:pt idx="59">
                  <c:v>-89.818303462812764</c:v>
                </c:pt>
                <c:pt idx="60">
                  <c:v>-89.855671544430976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-0.95617120019246993</c:v>
                </c:pt>
                <c:pt idx="1">
                  <c:v>-1.0037382106192076</c:v>
                </c:pt>
                <c:pt idx="2">
                  <c:v>-1.0780756236324458</c:v>
                </c:pt>
                <c:pt idx="3">
                  <c:v>-1.1933464712112487</c:v>
                </c:pt>
                <c:pt idx="4">
                  <c:v>-1.3699934648768444</c:v>
                </c:pt>
                <c:pt idx="5">
                  <c:v>-1.6360255928653404</c:v>
                </c:pt>
                <c:pt idx="6">
                  <c:v>-2.0268763007130444</c:v>
                </c:pt>
                <c:pt idx="7">
                  <c:v>-2.5822073048182173</c:v>
                </c:pt>
                <c:pt idx="8">
                  <c:v>-3.3385432583903443</c:v>
                </c:pt>
                <c:pt idx="9">
                  <c:v>-4.3191453700418165</c:v>
                </c:pt>
                <c:pt idx="10">
                  <c:v>-5.5259715006083807</c:v>
                </c:pt>
                <c:pt idx="11">
                  <c:v>-6.938943523914503</c:v>
                </c:pt>
                <c:pt idx="12">
                  <c:v>-8.5230439052570226</c:v>
                </c:pt>
                <c:pt idx="13">
                  <c:v>-10.238502244627664</c:v>
                </c:pt>
                <c:pt idx="14">
                  <c:v>-12.048823752970655</c:v>
                </c:pt>
                <c:pt idx="15">
                  <c:v>-13.924650867869296</c:v>
                </c:pt>
                <c:pt idx="16">
                  <c:v>-15.844297289546097</c:v>
                </c:pt>
                <c:pt idx="17">
                  <c:v>-17.792599358480153</c:v>
                </c:pt>
                <c:pt idx="18">
                  <c:v>-19.75930546908473</c:v>
                </c:pt>
                <c:pt idx="19">
                  <c:v>-21.73760086734092</c:v>
                </c:pt>
                <c:pt idx="20">
                  <c:v>-23.722951567631441</c:v>
                </c:pt>
                <c:pt idx="21">
                  <c:v>-25.712256973184218</c:v>
                </c:pt>
                <c:pt idx="22">
                  <c:v>-27.703234973183125</c:v>
                </c:pt>
                <c:pt idx="23">
                  <c:v>-29.693952893468868</c:v>
                </c:pt>
                <c:pt idx="24">
                  <c:v>-31.682423593026911</c:v>
                </c:pt>
                <c:pt idx="25">
                  <c:v>-33.666191290249579</c:v>
                </c:pt>
                <c:pt idx="26">
                  <c:v>-35.641830763556626</c:v>
                </c:pt>
                <c:pt idx="27">
                  <c:v>-37.604277200374035</c:v>
                </c:pt>
                <c:pt idx="28">
                  <c:v>-39.545900138282029</c:v>
                </c:pt>
                <c:pt idx="29">
                  <c:v>-41.455255368869146</c:v>
                </c:pt>
                <c:pt idx="30">
                  <c:v>-43.315540916701494</c:v>
                </c:pt>
                <c:pt idx="31">
                  <c:v>-45.103029277346167</c:v>
                </c:pt>
                <c:pt idx="32">
                  <c:v>-46.786230334992823</c:v>
                </c:pt>
                <c:pt idx="33">
                  <c:v>-48.327175153724362</c:v>
                </c:pt>
                <c:pt idx="34">
                  <c:v>-49.686421713256195</c:v>
                </c:pt>
                <c:pt idx="35">
                  <c:v>-50.832040141697945</c:v>
                </c:pt>
                <c:pt idx="36">
                  <c:v>-51.749562612179297</c:v>
                </c:pt>
                <c:pt idx="37">
                  <c:v>-52.447251693559394</c:v>
                </c:pt>
                <c:pt idx="38">
                  <c:v>-52.953045198430871</c:v>
                </c:pt>
                <c:pt idx="39">
                  <c:v>-53.305330809424838</c:v>
                </c:pt>
                <c:pt idx="40">
                  <c:v>-53.543205194056199</c:v>
                </c:pt>
                <c:pt idx="41">
                  <c:v>-53.700244677485578</c:v>
                </c:pt>
                <c:pt idx="42">
                  <c:v>-53.802310337801984</c:v>
                </c:pt>
                <c:pt idx="43">
                  <c:v>-53.86795429525371</c:v>
                </c:pt>
                <c:pt idx="44">
                  <c:v>-53.909883879359775</c:v>
                </c:pt>
                <c:pt idx="45">
                  <c:v>-53.936547119416744</c:v>
                </c:pt>
                <c:pt idx="46">
                  <c:v>-53.953454105743447</c:v>
                </c:pt>
                <c:pt idx="47">
                  <c:v>-53.964155243625626</c:v>
                </c:pt>
                <c:pt idx="48">
                  <c:v>-53.970920628072108</c:v>
                </c:pt>
                <c:pt idx="49">
                  <c:v>-53.975194657524057</c:v>
                </c:pt>
                <c:pt idx="50">
                  <c:v>-53.977893526035018</c:v>
                </c:pt>
                <c:pt idx="51">
                  <c:v>-53.979597249249906</c:v>
                </c:pt>
                <c:pt idx="52">
                  <c:v>-53.980672565500704</c:v>
                </c:pt>
                <c:pt idx="53">
                  <c:v>-53.981351179441042</c:v>
                </c:pt>
                <c:pt idx="54">
                  <c:v>-53.981779409753315</c:v>
                </c:pt>
                <c:pt idx="55">
                  <c:v>-53.982049626261237</c:v>
                </c:pt>
                <c:pt idx="56">
                  <c:v>-53.982220129890806</c:v>
                </c:pt>
                <c:pt idx="57">
                  <c:v>-53.982327713808061</c:v>
                </c:pt>
                <c:pt idx="58">
                  <c:v>-53.982395596024404</c:v>
                </c:pt>
                <c:pt idx="59">
                  <c:v>-53.98243842734621</c:v>
                </c:pt>
                <c:pt idx="60">
                  <c:v>-53.982465452297824</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-7.8694021250941919</c:v>
                </c:pt>
                <c:pt idx="1">
                  <c:v>-9.8706882850196536</c:v>
                </c:pt>
                <c:pt idx="2">
                  <c:v>-12.355240610233317</c:v>
                </c:pt>
                <c:pt idx="3">
                  <c:v>-15.415911176518113</c:v>
                </c:pt>
                <c:pt idx="4">
                  <c:v>-19.142282296334677</c:v>
                </c:pt>
                <c:pt idx="5">
                  <c:v>-23.601207035600297</c:v>
                </c:pt>
                <c:pt idx="6">
                  <c:v>-28.806667380789026</c:v>
                </c:pt>
                <c:pt idx="7">
                  <c:v>-34.683968977848409</c:v>
                </c:pt>
                <c:pt idx="8">
                  <c:v>-41.044728657764757</c:v>
                </c:pt>
                <c:pt idx="9">
                  <c:v>-47.596725992160664</c:v>
                </c:pt>
                <c:pt idx="10">
                  <c:v>-54.000203406876828</c:v>
                </c:pt>
                <c:pt idx="11">
                  <c:v>-59.949129586918673</c:v>
                </c:pt>
                <c:pt idx="12">
                  <c:v>-65.234170629911645</c:v>
                </c:pt>
                <c:pt idx="13">
                  <c:v>-69.760256408535867</c:v>
                </c:pt>
                <c:pt idx="14">
                  <c:v>-73.525662306701904</c:v>
                </c:pt>
                <c:pt idx="15">
                  <c:v>-76.586363624852112</c:v>
                </c:pt>
                <c:pt idx="16">
                  <c:v>-79.02408576259856</c:v>
                </c:pt>
                <c:pt idx="17">
                  <c:v>-80.924736184756981</c:v>
                </c:pt>
                <c:pt idx="18">
                  <c:v>-82.366437547350927</c:v>
                </c:pt>
                <c:pt idx="19">
                  <c:v>-83.4140469236592</c:v>
                </c:pt>
                <c:pt idx="20">
                  <c:v>-84.117304846837982</c:v>
                </c:pt>
                <c:pt idx="21">
                  <c:v>-84.51068247752157</c:v>
                </c:pt>
                <c:pt idx="22">
                  <c:v>-84.613802842940132</c:v>
                </c:pt>
                <c:pt idx="23">
                  <c:v>-84.431847666692462</c:v>
                </c:pt>
                <c:pt idx="24">
                  <c:v>-83.955683280106399</c:v>
                </c:pt>
                <c:pt idx="25">
                  <c:v>-83.161643279943135</c:v>
                </c:pt>
                <c:pt idx="26">
                  <c:v>-82.011079812142782</c:v>
                </c:pt>
                <c:pt idx="27">
                  <c:v>-80.450022669467131</c:v>
                </c:pt>
                <c:pt idx="28">
                  <c:v>-78.409656597026995</c:v>
                </c:pt>
                <c:pt idx="29">
                  <c:v>-75.808935979485966</c:v>
                </c:pt>
                <c:pt idx="30">
                  <c:v>-72.561528274330712</c:v>
                </c:pt>
                <c:pt idx="31">
                  <c:v>-68.590138476981124</c:v>
                </c:pt>
                <c:pt idx="32">
                  <c:v>-63.851061024561815</c:v>
                </c:pt>
                <c:pt idx="33">
                  <c:v>-58.368285188162744</c:v>
                </c:pt>
                <c:pt idx="34">
                  <c:v>-52.267441398175905</c:v>
                </c:pt>
                <c:pt idx="35">
                  <c:v>-45.788335767539266</c:v>
                </c:pt>
                <c:pt idx="36">
                  <c:v>-39.254277741977951</c:v>
                </c:pt>
                <c:pt idx="37">
                  <c:v>-33.000000154644695</c:v>
                </c:pt>
                <c:pt idx="38">
                  <c:v>-27.293141174278805</c:v>
                </c:pt>
                <c:pt idx="39">
                  <c:v>-22.290008700942124</c:v>
                </c:pt>
                <c:pt idx="40">
                  <c:v>-18.037459212453477</c:v>
                </c:pt>
                <c:pt idx="41">
                  <c:v>-14.503252651515748</c:v>
                </c:pt>
                <c:pt idx="42">
                  <c:v>-11.611508141521504</c:v>
                </c:pt>
                <c:pt idx="43">
                  <c:v>-9.2700897917654608</c:v>
                </c:pt>
                <c:pt idx="44">
                  <c:v>-7.3872626811543292</c:v>
                </c:pt>
                <c:pt idx="45">
                  <c:v>-5.8799343429200528</c:v>
                </c:pt>
                <c:pt idx="46">
                  <c:v>-4.6766590230693161</c:v>
                </c:pt>
                <c:pt idx="47">
                  <c:v>-3.7178513533882849</c:v>
                </c:pt>
                <c:pt idx="48">
                  <c:v>-2.9547260283603665</c:v>
                </c:pt>
                <c:pt idx="49">
                  <c:v>-2.3477911279725432</c:v>
                </c:pt>
                <c:pt idx="50">
                  <c:v>-1.8653024638718236</c:v>
                </c:pt>
                <c:pt idx="51">
                  <c:v>-1.4818558260853718</c:v>
                </c:pt>
                <c:pt idx="52">
                  <c:v>-1.1771768945175451</c:v>
                </c:pt>
                <c:pt idx="53">
                  <c:v>-0.93511345715611038</c:v>
                </c:pt>
                <c:pt idx="54">
                  <c:v>-0.74281138930253077</c:v>
                </c:pt>
                <c:pt idx="55">
                  <c:v>-0.59004827347613764</c:v>
                </c:pt>
                <c:pt idx="56">
                  <c:v>-0.46869812527349647</c:v>
                </c:pt>
                <c:pt idx="57">
                  <c:v>-0.37230322274983879</c:v>
                </c:pt>
                <c:pt idx="58">
                  <c:v>-0.29573249952930497</c:v>
                </c:pt>
                <c:pt idx="59">
                  <c:v>-0.23490944504902037</c:v>
                </c:pt>
                <c:pt idx="60">
                  <c:v>-0.18659559109817361</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47.640741586352945</c:v>
                </c:pt>
                <c:pt idx="1">
                  <c:v>45.625248172791977</c:v>
                </c:pt>
                <c:pt idx="2">
                  <c:v>43.60126367079183</c:v>
                </c:pt>
                <c:pt idx="3">
                  <c:v>41.564619803215457</c:v>
                </c:pt>
                <c:pt idx="4">
                  <c:v>39.509743462407314</c:v>
                </c:pt>
                <c:pt idx="5">
                  <c:v>37.429971839239371</c:v>
                </c:pt>
                <c:pt idx="6">
                  <c:v>35.318875117163664</c:v>
                </c:pt>
                <c:pt idx="7">
                  <c:v>33.173017809572002</c:v>
                </c:pt>
                <c:pt idx="8">
                  <c:v>30.995629534079431</c:v>
                </c:pt>
                <c:pt idx="9">
                  <c:v>28.798862289164791</c:v>
                </c:pt>
                <c:pt idx="10">
                  <c:v>26.601642147723897</c:v>
                </c:pt>
                <c:pt idx="11">
                  <c:v>24.423051803217074</c:v>
                </c:pt>
                <c:pt idx="12">
                  <c:v>22.275596323050387</c:v>
                </c:pt>
                <c:pt idx="13">
                  <c:v>20.162829636718659</c:v>
                </c:pt>
                <c:pt idx="14">
                  <c:v>18.081473115612738</c:v>
                </c:pt>
                <c:pt idx="15">
                  <c:v>16.025075865097811</c:v>
                </c:pt>
                <c:pt idx="16">
                  <c:v>13.986818919848965</c:v>
                </c:pt>
                <c:pt idx="17">
                  <c:v>11.960865929956469</c:v>
                </c:pt>
                <c:pt idx="18">
                  <c:v>9.9426668482367333</c:v>
                </c:pt>
                <c:pt idx="19">
                  <c:v>7.9287473336392722</c:v>
                </c:pt>
                <c:pt idx="20">
                  <c:v>5.9163203186813416</c:v>
                </c:pt>
                <c:pt idx="21">
                  <c:v>3.9028671652000853</c:v>
                </c:pt>
                <c:pt idx="22">
                  <c:v>1.8857337077452752</c:v>
                </c:pt>
                <c:pt idx="23">
                  <c:v>-0.13823808170924345</c:v>
                </c:pt>
                <c:pt idx="24">
                  <c:v>-2.1729804132611243</c:v>
                </c:pt>
                <c:pt idx="25">
                  <c:v>-4.2232004682900994</c:v>
                </c:pt>
                <c:pt idx="26">
                  <c:v>-6.293790003165042</c:v>
                </c:pt>
                <c:pt idx="27">
                  <c:v>-8.3882889733051034</c:v>
                </c:pt>
                <c:pt idx="28">
                  <c:v>-10.506502956690927</c:v>
                </c:pt>
                <c:pt idx="29">
                  <c:v>-12.642565892219688</c:v>
                </c:pt>
                <c:pt idx="30">
                  <c:v>-14.785799808126612</c:v>
                </c:pt>
                <c:pt idx="31">
                  <c:v>-16.925667086459711</c:v>
                </c:pt>
                <c:pt idx="32">
                  <c:v>-19.059018787500332</c:v>
                </c:pt>
                <c:pt idx="33">
                  <c:v>-21.196423336134327</c:v>
                </c:pt>
                <c:pt idx="34">
                  <c:v>-23.366060912767608</c:v>
                </c:pt>
                <c:pt idx="35">
                  <c:v>-25.614546793619187</c:v>
                </c:pt>
                <c:pt idx="36">
                  <c:v>-28.002200245713983</c:v>
                </c:pt>
                <c:pt idx="37">
                  <c:v>-30.590291429678192</c:v>
                </c:pt>
                <c:pt idx="38">
                  <c:v>-33.423478559258136</c:v>
                </c:pt>
                <c:pt idx="39">
                  <c:v>-36.516866501207915</c:v>
                </c:pt>
                <c:pt idx="40">
                  <c:v>-39.85538015728099</c:v>
                </c:pt>
                <c:pt idx="41">
                  <c:v>-43.404317909480277</c:v>
                </c:pt>
                <c:pt idx="42">
                  <c:v>-47.123301946007089</c:v>
                </c:pt>
                <c:pt idx="43">
                  <c:v>-50.976492791683732</c:v>
                </c:pt>
                <c:pt idx="44">
                  <c:v>-54.93644117559144</c:v>
                </c:pt>
                <c:pt idx="45">
                  <c:v>-58.982381412885623</c:v>
                </c:pt>
                <c:pt idx="46">
                  <c:v>-63.095286011705255</c:v>
                </c:pt>
                <c:pt idx="47">
                  <c:v>-67.253097700899048</c:v>
                </c:pt>
                <c:pt idx="48">
                  <c:v>-71.429991888111203</c:v>
                </c:pt>
                <c:pt idx="49">
                  <c:v>-75.600960793781368</c:v>
                </c:pt>
                <c:pt idx="50">
                  <c:v>-79.748153667589207</c:v>
                </c:pt>
                <c:pt idx="51">
                  <c:v>-83.863851225319848</c:v>
                </c:pt>
                <c:pt idx="52">
                  <c:v>-87.948733218899918</c:v>
                </c:pt>
                <c:pt idx="53">
                  <c:v>-92.007977481778326</c:v>
                </c:pt>
                <c:pt idx="54">
                  <c:v>-96.047919407787077</c:v>
                </c:pt>
                <c:pt idx="55">
                  <c:v>-100.07422670672204</c:v>
                </c:pt>
                <c:pt idx="56">
                  <c:v>-104.091289342976</c:v>
                </c:pt>
                <c:pt idx="57">
                  <c:v>-108.10224611830381</c:v>
                </c:pt>
                <c:pt idx="58">
                  <c:v>-112.10923705520811</c:v>
                </c:pt>
                <c:pt idx="59">
                  <c:v>-116.11367938714686</c:v>
                </c:pt>
                <c:pt idx="60">
                  <c:v>-120.11649489761882</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88.560628774969231</c:v>
                </c:pt>
                <c:pt idx="1">
                  <c:v>88.204188362049322</c:v>
                </c:pt>
                <c:pt idx="2">
                  <c:v>87.770870234855479</c:v>
                </c:pt>
                <c:pt idx="3">
                  <c:v>87.254578640986495</c:v>
                </c:pt>
                <c:pt idx="4">
                  <c:v>86.658469303135263</c:v>
                </c:pt>
                <c:pt idx="5">
                  <c:v>86.003150893699242</c:v>
                </c:pt>
                <c:pt idx="6">
                  <c:v>85.335987150828259</c:v>
                </c:pt>
                <c:pt idx="7">
                  <c:v>84.735526008318686</c:v>
                </c:pt>
                <c:pt idx="8">
                  <c:v>84.300860430188379</c:v>
                </c:pt>
                <c:pt idx="9">
                  <c:v>84.119796597904383</c:v>
                </c:pt>
                <c:pt idx="10">
                  <c:v>84.228144243538168</c:v>
                </c:pt>
                <c:pt idx="11">
                  <c:v>84.58976121641065</c:v>
                </c:pt>
                <c:pt idx="12">
                  <c:v>85.114857707581564</c:v>
                </c:pt>
                <c:pt idx="13">
                  <c:v>85.70029561543214</c:v>
                </c:pt>
                <c:pt idx="14">
                  <c:v>86.26202141055947</c:v>
                </c:pt>
                <c:pt idx="15">
                  <c:v>86.746343558879872</c:v>
                </c:pt>
                <c:pt idx="16">
                  <c:v>87.125673574283425</c:v>
                </c:pt>
                <c:pt idx="17">
                  <c:v>87.388993848096717</c:v>
                </c:pt>
                <c:pt idx="18">
                  <c:v>87.533249481407495</c:v>
                </c:pt>
                <c:pt idx="19">
                  <c:v>87.557485929155561</c:v>
                </c:pt>
                <c:pt idx="20">
                  <c:v>87.459472564483065</c:v>
                </c:pt>
                <c:pt idx="21">
                  <c:v>87.234116714391845</c:v>
                </c:pt>
                <c:pt idx="22">
                  <c:v>86.873212073339189</c:v>
                </c:pt>
                <c:pt idx="23">
                  <c:v>86.366464893428798</c:v>
                </c:pt>
                <c:pt idx="24">
                  <c:v>85.704068182306415</c:v>
                </c:pt>
                <c:pt idx="25">
                  <c:v>84.881073537964184</c:v>
                </c:pt>
                <c:pt idx="26">
                  <c:v>83.902872408657075</c:v>
                </c:pt>
                <c:pt idx="27">
                  <c:v>82.78854669146601</c:v>
                </c:pt>
                <c:pt idx="28">
                  <c:v>81.565324404031045</c:v>
                </c:pt>
                <c:pt idx="29">
                  <c:v>80.247430951099233</c:v>
                </c:pt>
                <c:pt idx="30">
                  <c:v>78.802673741474194</c:v>
                </c:pt>
                <c:pt idx="31">
                  <c:v>77.125598562288914</c:v>
                </c:pt>
                <c:pt idx="32">
                  <c:v>75.037177130051873</c:v>
                </c:pt>
                <c:pt idx="33">
                  <c:v>72.312751501850386</c:v>
                </c:pt>
                <c:pt idx="34">
                  <c:v>68.7284572402923</c:v>
                </c:pt>
                <c:pt idx="35">
                  <c:v>64.123244910510238</c:v>
                </c:pt>
                <c:pt idx="36">
                  <c:v>58.472016721997718</c:v>
                </c:pt>
                <c:pt idx="37">
                  <c:v>51.939451832765748</c:v>
                </c:pt>
                <c:pt idx="38">
                  <c:v>44.868016447187799</c:v>
                </c:pt>
                <c:pt idx="39">
                  <c:v>37.687610347165837</c:v>
                </c:pt>
                <c:pt idx="40">
                  <c:v>30.793891772447548</c:v>
                </c:pt>
                <c:pt idx="41">
                  <c:v>24.462604094130988</c:v>
                </c:pt>
                <c:pt idx="42">
                  <c:v>18.831589970264904</c:v>
                </c:pt>
                <c:pt idx="43">
                  <c:v>13.935518144364307</c:v>
                </c:pt>
                <c:pt idx="44">
                  <c:v>9.7598170640656203</c:v>
                </c:pt>
                <c:pt idx="45">
                  <c:v>6.2861735067766222</c:v>
                </c:pt>
                <c:pt idx="46">
                  <c:v>3.512268038394752</c:v>
                </c:pt>
                <c:pt idx="47">
                  <c:v>1.438581455671192</c:v>
                </c:pt>
                <c:pt idx="48">
                  <c:v>3.3318325096366452E-2</c:v>
                </c:pt>
                <c:pt idx="49">
                  <c:v>-0.7934185172604572</c:v>
                </c:pt>
                <c:pt idx="50">
                  <c:v>-1.1802362397164115</c:v>
                </c:pt>
                <c:pt idx="51">
                  <c:v>-1.2773874301245205</c:v>
                </c:pt>
                <c:pt idx="52">
                  <c:v>-1.2116118832539429</c:v>
                </c:pt>
                <c:pt idx="53">
                  <c:v>-1.0712474865883148</c:v>
                </c:pt>
                <c:pt idx="54">
                  <c:v>-0.90909002024439167</c:v>
                </c:pt>
                <c:pt idx="55">
                  <c:v>-0.75251199822826098</c:v>
                </c:pt>
                <c:pt idx="56">
                  <c:v>-0.61339007323913564</c:v>
                </c:pt>
                <c:pt idx="57">
                  <c:v>-0.49521145932717786</c:v>
                </c:pt>
                <c:pt idx="58">
                  <c:v>-0.39740292036874592</c:v>
                </c:pt>
                <c:pt idx="59">
                  <c:v>-0.31770844003921267</c:v>
                </c:pt>
                <c:pt idx="60">
                  <c:v>-0.25339172567058532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16.504114478500863</c:v>
                </c:pt>
                <c:pt idx="1">
                  <c:v>16.456547391929387</c:v>
                </c:pt>
                <c:pt idx="2">
                  <c:v>16.382209858234905</c:v>
                </c:pt>
                <c:pt idx="3">
                  <c:v>16.266938819389225</c:v>
                </c:pt>
                <c:pt idx="4">
                  <c:v>16.090291522586057</c:v>
                </c:pt>
                <c:pt idx="5">
                  <c:v>15.824258914156941</c:v>
                </c:pt>
                <c:pt idx="6">
                  <c:v>15.433407444862263</c:v>
                </c:pt>
                <c:pt idx="7">
                  <c:v>14.87807523394525</c:v>
                </c:pt>
                <c:pt idx="8">
                  <c:v>14.121737367705924</c:v>
                </c:pt>
                <c:pt idx="9">
                  <c:v>13.141132224682949</c:v>
                </c:pt>
                <c:pt idx="10">
                  <c:v>11.934301289720677</c:v>
                </c:pt>
                <c:pt idx="11">
                  <c:v>10.521321651971407</c:v>
                </c:pt>
                <c:pt idx="12">
                  <c:v>8.9372092025771153</c:v>
                </c:pt>
                <c:pt idx="13">
                  <c:v>7.2217317367020595</c:v>
                </c:pt>
                <c:pt idx="14">
                  <c:v>5.4113799150649546</c:v>
                </c:pt>
                <c:pt idx="15">
                  <c:v>3.5355047572662626</c:v>
                </c:pt>
                <c:pt idx="16">
                  <c:v>1.6157821938128236</c:v>
                </c:pt>
                <c:pt idx="17">
                  <c:v>-0.33264054897023693</c:v>
                </c:pt>
                <c:pt idx="18">
                  <c:v>-2.29953790786857</c:v>
                </c:pt>
                <c:pt idx="19">
                  <c:v>-4.2781363969931787</c:v>
                </c:pt>
                <c:pt idx="20">
                  <c:v>-6.2639674206134801</c:v>
                </c:pt>
                <c:pt idx="21">
                  <c:v>-8.2540339785417842</c:v>
                </c:pt>
                <c:pt idx="22">
                  <c:v>-10.246218050568558</c:v>
                </c:pt>
                <c:pt idx="23">
                  <c:v>-12.238846780385524</c:v>
                </c:pt>
                <c:pt idx="24">
                  <c:v>-14.230344187895369</c:v>
                </c:pt>
                <c:pt idx="25">
                  <c:v>-16.21890457727606</c:v>
                </c:pt>
                <c:pt idx="26">
                  <c:v>-18.202129138384279</c:v>
                </c:pt>
                <c:pt idx="27">
                  <c:v>-20.176570058690132</c:v>
                </c:pt>
                <c:pt idx="28">
                  <c:v>-22.137135374720827</c:v>
                </c:pt>
                <c:pt idx="29">
                  <c:v>-24.076344032839646</c:v>
                </c:pt>
                <c:pt idx="30">
                  <c:v>-25.983527693638763</c:v>
                </c:pt>
                <c:pt idx="31">
                  <c:v>-27.844322488586592</c:v>
                </c:pt>
                <c:pt idx="32">
                  <c:v>-29.641229764158538</c:v>
                </c:pt>
                <c:pt idx="33">
                  <c:v>-31.356502033501133</c:v>
                </c:pt>
                <c:pt idx="34">
                  <c:v>-32.978458736865768</c:v>
                </c:pt>
                <c:pt idx="35">
                  <c:v>-34.510398169522063</c:v>
                </c:pt>
                <c:pt idx="36">
                  <c:v>-35.977471861095211</c:v>
                </c:pt>
                <c:pt idx="37">
                  <c:v>-37.424716221119148</c:v>
                </c:pt>
                <c:pt idx="38">
                  <c:v>-38.903899259874692</c:v>
                </c:pt>
                <c:pt idx="39">
                  <c:v>-40.456097781169198</c:v>
                </c:pt>
                <c:pt idx="40">
                  <c:v>-42.100952292592815</c:v>
                </c:pt>
                <c:pt idx="41">
                  <c:v>-43.837342342520877</c:v>
                </c:pt>
                <c:pt idx="42">
                  <c:v>-45.651373398211597</c:v>
                </c:pt>
                <c:pt idx="43">
                  <c:v>-47.524931726788502</c:v>
                </c:pt>
                <c:pt idx="44">
                  <c:v>-49.441141011982765</c:v>
                </c:pt>
                <c:pt idx="45">
                  <c:v>-51.386565698964617</c:v>
                </c:pt>
                <c:pt idx="46">
                  <c:v>-53.351421527071992</c:v>
                </c:pt>
                <c:pt idx="47">
                  <c:v>-55.328956687706281</c:v>
                </c:pt>
                <c:pt idx="48">
                  <c:v>-57.314664679428063</c:v>
                </c:pt>
                <c:pt idx="49">
                  <c:v>-59.305599665854487</c:v>
                </c:pt>
                <c:pt idx="50">
                  <c:v>-61.299861037922255</c:v>
                </c:pt>
                <c:pt idx="51">
                  <c:v>-63.296232613987925</c:v>
                </c:pt>
                <c:pt idx="52">
                  <c:v>-65.293940201242847</c:v>
                </c:pt>
                <c:pt idx="53">
                  <c:v>-67.292492577352164</c:v>
                </c:pt>
                <c:pt idx="54">
                  <c:v>-69.291578706476969</c:v>
                </c:pt>
                <c:pt idx="55">
                  <c:v>-71.291001900931917</c:v>
                </c:pt>
                <c:pt idx="56">
                  <c:v>-73.290637884763683</c:v>
                </c:pt>
                <c:pt idx="57">
                  <c:v>-75.290408175635889</c:v>
                </c:pt>
                <c:pt idx="58">
                  <c:v>-77.290263226849063</c:v>
                </c:pt>
                <c:pt idx="59">
                  <c:v>-79.290171765519403</c:v>
                </c:pt>
                <c:pt idx="60">
                  <c:v>-81.290114055399613</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31.136627107852085</c:v>
                </c:pt>
                <c:pt idx="1">
                  <c:v>29.168700780862572</c:v>
                </c:pt>
                <c:pt idx="2">
                  <c:v>27.219053812556901</c:v>
                </c:pt>
                <c:pt idx="3">
                  <c:v>25.297680983826218</c:v>
                </c:pt>
                <c:pt idx="4">
                  <c:v>23.419451939821268</c:v>
                </c:pt>
                <c:pt idx="5">
                  <c:v>21.605712925082436</c:v>
                </c:pt>
                <c:pt idx="6">
                  <c:v>19.885467672301406</c:v>
                </c:pt>
                <c:pt idx="7">
                  <c:v>18.294942575626759</c:v>
                </c:pt>
                <c:pt idx="8">
                  <c:v>16.873892166373508</c:v>
                </c:pt>
                <c:pt idx="9">
                  <c:v>15.657730064481827</c:v>
                </c:pt>
                <c:pt idx="10">
                  <c:v>14.667340858003222</c:v>
                </c:pt>
                <c:pt idx="11">
                  <c:v>13.901730151245669</c:v>
                </c:pt>
                <c:pt idx="12">
                  <c:v>13.338387120473271</c:v>
                </c:pt>
                <c:pt idx="13">
                  <c:v>12.941097900016574</c:v>
                </c:pt>
                <c:pt idx="14">
                  <c:v>12.670093200547781</c:v>
                </c:pt>
                <c:pt idx="15">
                  <c:v>12.489571107831559</c:v>
                </c:pt>
                <c:pt idx="16">
                  <c:v>12.371036726036142</c:v>
                </c:pt>
                <c:pt idx="17">
                  <c:v>12.293506478926716</c:v>
                </c:pt>
                <c:pt idx="18">
                  <c:v>12.242204756105295</c:v>
                </c:pt>
                <c:pt idx="19">
                  <c:v>12.206883730632452</c:v>
                </c:pt>
                <c:pt idx="20">
                  <c:v>12.18028773929481</c:v>
                </c:pt>
                <c:pt idx="21">
                  <c:v>12.156901143741868</c:v>
                </c:pt>
                <c:pt idx="22">
                  <c:v>12.131951758313859</c:v>
                </c:pt>
                <c:pt idx="23">
                  <c:v>12.100608698676282</c:v>
                </c:pt>
                <c:pt idx="24">
                  <c:v>12.057363774634247</c:v>
                </c:pt>
                <c:pt idx="25">
                  <c:v>11.995704108985967</c:v>
                </c:pt>
                <c:pt idx="26">
                  <c:v>11.908339135219236</c:v>
                </c:pt>
                <c:pt idx="27">
                  <c:v>11.788281085385034</c:v>
                </c:pt>
                <c:pt idx="28">
                  <c:v>11.630632418029908</c:v>
                </c:pt>
                <c:pt idx="29">
                  <c:v>11.433778140619971</c:v>
                </c:pt>
                <c:pt idx="30">
                  <c:v>11.197727885512148</c:v>
                </c:pt>
                <c:pt idx="31">
                  <c:v>10.918655402126888</c:v>
                </c:pt>
                <c:pt idx="32">
                  <c:v>10.582210976658178</c:v>
                </c:pt>
                <c:pt idx="33">
                  <c:v>10.160078697366803</c:v>
                </c:pt>
                <c:pt idx="34">
                  <c:v>9.6123978240981547</c:v>
                </c:pt>
                <c:pt idx="35">
                  <c:v>8.8958513759028772</c:v>
                </c:pt>
                <c:pt idx="36">
                  <c:v>7.9752716153812298</c:v>
                </c:pt>
                <c:pt idx="37">
                  <c:v>6.8344247914409539</c:v>
                </c:pt>
                <c:pt idx="38">
                  <c:v>5.4804207006165742</c:v>
                </c:pt>
                <c:pt idx="39">
                  <c:v>3.939231279961291</c:v>
                </c:pt>
                <c:pt idx="40">
                  <c:v>2.2455721353118228</c:v>
                </c:pt>
                <c:pt idx="41">
                  <c:v>0.43302443304059945</c:v>
                </c:pt>
                <c:pt idx="42">
                  <c:v>-1.4719285477954887</c:v>
                </c:pt>
                <c:pt idx="43">
                  <c:v>-3.4515610648952189</c:v>
                </c:pt>
                <c:pt idx="44">
                  <c:v>-5.4953001636086887</c:v>
                </c:pt>
                <c:pt idx="45">
                  <c:v>-7.5958157139210325</c:v>
                </c:pt>
                <c:pt idx="46">
                  <c:v>-9.7438644846332565</c:v>
                </c:pt>
                <c:pt idx="47">
                  <c:v>-11.924141013192774</c:v>
                </c:pt>
                <c:pt idx="48">
                  <c:v>-14.115327208683137</c:v>
                </c:pt>
                <c:pt idx="49">
                  <c:v>-16.295361127926903</c:v>
                </c:pt>
                <c:pt idx="50">
                  <c:v>-18.448292629666927</c:v>
                </c:pt>
                <c:pt idx="51">
                  <c:v>-20.567618611331927</c:v>
                </c:pt>
                <c:pt idx="52">
                  <c:v>-22.654793017657081</c:v>
                </c:pt>
                <c:pt idx="53">
                  <c:v>-24.715484904426152</c:v>
                </c:pt>
                <c:pt idx="54">
                  <c:v>-26.756340701310116</c:v>
                </c:pt>
                <c:pt idx="55">
                  <c:v>-28.783224805790113</c:v>
                </c:pt>
                <c:pt idx="56">
                  <c:v>-30.800651458212315</c:v>
                </c:pt>
                <c:pt idx="57">
                  <c:v>-32.811837942667921</c:v>
                </c:pt>
                <c:pt idx="58">
                  <c:v>-34.818973828359042</c:v>
                </c:pt>
                <c:pt idx="59">
                  <c:v>-36.823507621627456</c:v>
                </c:pt>
                <c:pt idx="60">
                  <c:v>-38.826380842219223</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-7.8793221349775218</c:v>
                </c:pt>
                <c:pt idx="1">
                  <c:v>-9.8831768374739504</c:v>
                </c:pt>
                <c:pt idx="2">
                  <c:v>-12.370962766128965</c:v>
                </c:pt>
                <c:pt idx="3">
                  <c:v>-15.43570419781271</c:v>
                </c:pt>
                <c:pt idx="4">
                  <c:v>-19.167200233238866</c:v>
                </c:pt>
                <c:pt idx="5">
                  <c:v>-23.632576858421711</c:v>
                </c:pt>
                <c:pt idx="6">
                  <c:v>-28.84615964559439</c:v>
                </c:pt>
                <c:pt idx="7">
                  <c:v>-34.733686788976108</c:v>
                </c:pt>
                <c:pt idx="8">
                  <c:v>-41.10731966442367</c:v>
                </c:pt>
                <c:pt idx="9">
                  <c:v>-47.675523382659826</c:v>
                </c:pt>
                <c:pt idx="10">
                  <c:v>-54.099403407579047</c:v>
                </c:pt>
                <c:pt idx="11">
                  <c:v>-60.074014915666055</c:v>
                </c:pt>
                <c:pt idx="12">
                  <c:v>-65.391391798204211</c:v>
                </c:pt>
                <c:pt idx="13">
                  <c:v>-69.958185842008064</c:v>
                </c:pt>
                <c:pt idx="14">
                  <c:v>-73.774840120495128</c:v>
                </c:pt>
                <c:pt idx="15">
                  <c:v>-76.900058749957353</c:v>
                </c:pt>
                <c:pt idx="16">
                  <c:v>-79.419002219200664</c:v>
                </c:pt>
                <c:pt idx="17">
                  <c:v>-81.421901942670885</c:v>
                </c:pt>
                <c:pt idx="18">
                  <c:v>-82.992322966398405</c:v>
                </c:pt>
                <c:pt idx="19">
                  <c:v>-84.20197165242044</c:v>
                </c:pt>
                <c:pt idx="20">
                  <c:v>-85.109206740958953</c:v>
                </c:pt>
                <c:pt idx="21">
                  <c:v>-85.759340024810882</c:v>
                </c:pt>
                <c:pt idx="22">
                  <c:v>-86.185624038584791</c:v>
                </c:pt>
                <c:pt idx="23">
                  <c:v>-86.410363084597321</c:v>
                </c:pt>
                <c:pt idx="24">
                  <c:v>-86.445907931082161</c:v>
                </c:pt>
                <c:pt idx="25">
                  <c:v>-86.295496990104112</c:v>
                </c:pt>
                <c:pt idx="26">
                  <c:v>-85.95407051390093</c:v>
                </c:pt>
                <c:pt idx="27">
                  <c:v>-85.409382392066021</c:v>
                </c:pt>
                <c:pt idx="28">
                  <c:v>-84.644038219508673</c:v>
                </c:pt>
                <c:pt idx="29">
                  <c:v>-83.639557606068294</c:v>
                </c:pt>
                <c:pt idx="30">
                  <c:v>-82.384161798844787</c:v>
                </c:pt>
                <c:pt idx="31">
                  <c:v>-80.886370015064188</c:v>
                </c:pt>
                <c:pt idx="32">
                  <c:v>-79.195527694993615</c:v>
                </c:pt>
                <c:pt idx="33">
                  <c:v>-77.425931283293011</c:v>
                </c:pt>
                <c:pt idx="34">
                  <c:v>-75.771666871385023</c:v>
                </c:pt>
                <c:pt idx="35">
                  <c:v>-74.489338219261981</c:v>
                </c:pt>
                <c:pt idx="36">
                  <c:v>-73.831614378738522</c:v>
                </c:pt>
                <c:pt idx="37">
                  <c:v>-73.949474648701468</c:v>
                </c:pt>
                <c:pt idx="38">
                  <c:v>-74.822181069563868</c:v>
                </c:pt>
                <c:pt idx="39">
                  <c:v>-76.2680809512011</c:v>
                </c:pt>
                <c:pt idx="40">
                  <c:v>-78.027680985025455</c:v>
                </c:pt>
                <c:pt idx="41">
                  <c:v>-79.858239828881665</c:v>
                </c:pt>
                <c:pt idx="42">
                  <c:v>-81.588403144197301</c:v>
                </c:pt>
                <c:pt idx="43">
                  <c:v>-83.125700457177345</c:v>
                </c:pt>
                <c:pt idx="44">
                  <c:v>-84.437878595296368</c:v>
                </c:pt>
                <c:pt idx="45">
                  <c:v>-85.529173517746116</c:v>
                </c:pt>
                <c:pt idx="46">
                  <c:v>-86.421726776698748</c:v>
                </c:pt>
                <c:pt idx="47">
                  <c:v>-87.143974683271281</c:v>
                </c:pt>
                <c:pt idx="48">
                  <c:v>-87.724451644324773</c:v>
                </c:pt>
                <c:pt idx="49">
                  <c:v>-88.188976994380951</c:v>
                </c:pt>
                <c:pt idx="50">
                  <c:v>-88.559697725140765</c:v>
                </c:pt>
                <c:pt idx="51">
                  <c:v>-88.855045438392068</c:v>
                </c:pt>
                <c:pt idx="52">
                  <c:v>-89.090087706146647</c:v>
                </c:pt>
                <c:pt idx="53">
                  <c:v>-89.277008975475766</c:v>
                </c:pt>
                <c:pt idx="54">
                  <c:v>-89.425596491609937</c:v>
                </c:pt>
                <c:pt idx="55">
                  <c:v>-89.543679261484272</c:v>
                </c:pt>
                <c:pt idx="56">
                  <c:v>-89.637503574057263</c:v>
                </c:pt>
                <c:pt idx="57">
                  <c:v>-89.712044829099952</c:v>
                </c:pt>
                <c:pt idx="58">
                  <c:v>-89.771262047759976</c:v>
                </c:pt>
                <c:pt idx="59">
                  <c:v>-89.818303462812764</c:v>
                </c:pt>
                <c:pt idx="60">
                  <c:v>-89.855671544430976</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96.439950909946759</c:v>
                </c:pt>
                <c:pt idx="1">
                  <c:v>98.087365199523276</c:v>
                </c:pt>
                <c:pt idx="2">
                  <c:v>100.14183300098442</c:v>
                </c:pt>
                <c:pt idx="3">
                  <c:v>102.69028283879919</c:v>
                </c:pt>
                <c:pt idx="4">
                  <c:v>105.82566953637412</c:v>
                </c:pt>
                <c:pt idx="5">
                  <c:v>109.63572775212096</c:v>
                </c:pt>
                <c:pt idx="6">
                  <c:v>114.18214679642264</c:v>
                </c:pt>
                <c:pt idx="7">
                  <c:v>119.46921279729477</c:v>
                </c:pt>
                <c:pt idx="8">
                  <c:v>125.40818009461205</c:v>
                </c:pt>
                <c:pt idx="9">
                  <c:v>131.79531998056419</c:v>
                </c:pt>
                <c:pt idx="10">
                  <c:v>138.32754765111721</c:v>
                </c:pt>
                <c:pt idx="11">
                  <c:v>144.66377613207669</c:v>
                </c:pt>
                <c:pt idx="12">
                  <c:v>150.50624950578577</c:v>
                </c:pt>
                <c:pt idx="13">
                  <c:v>155.65848145744016</c:v>
                </c:pt>
                <c:pt idx="14">
                  <c:v>160.03686153105457</c:v>
                </c:pt>
                <c:pt idx="15">
                  <c:v>163.64640230883722</c:v>
                </c:pt>
                <c:pt idx="16">
                  <c:v>166.54467579348409</c:v>
                </c:pt>
                <c:pt idx="17">
                  <c:v>168.81089579076757</c:v>
                </c:pt>
                <c:pt idx="18">
                  <c:v>170.5255724478059</c:v>
                </c:pt>
                <c:pt idx="19">
                  <c:v>171.75945758157596</c:v>
                </c:pt>
                <c:pt idx="20">
                  <c:v>172.56867930544203</c:v>
                </c:pt>
                <c:pt idx="21">
                  <c:v>172.99345673920271</c:v>
                </c:pt>
                <c:pt idx="22">
                  <c:v>173.05883611192399</c:v>
                </c:pt>
                <c:pt idx="23">
                  <c:v>172.77682797802612</c:v>
                </c:pt>
                <c:pt idx="24">
                  <c:v>172.14997611338853</c:v>
                </c:pt>
                <c:pt idx="25">
                  <c:v>171.17657052806828</c:v>
                </c:pt>
                <c:pt idx="26">
                  <c:v>169.85694292255798</c:v>
                </c:pt>
                <c:pt idx="27">
                  <c:v>168.19792908353202</c:v>
                </c:pt>
                <c:pt idx="28">
                  <c:v>166.20936262353973</c:v>
                </c:pt>
                <c:pt idx="29">
                  <c:v>163.88698855716754</c:v>
                </c:pt>
                <c:pt idx="30">
                  <c:v>161.18683554031898</c:v>
                </c:pt>
                <c:pt idx="31">
                  <c:v>158.01196857735312</c:v>
                </c:pt>
                <c:pt idx="32">
                  <c:v>154.23270482504543</c:v>
                </c:pt>
                <c:pt idx="33">
                  <c:v>149.73868278514337</c:v>
                </c:pt>
                <c:pt idx="34">
                  <c:v>144.50012411167725</c:v>
                </c:pt>
                <c:pt idx="35">
                  <c:v>138.61258312977228</c:v>
                </c:pt>
                <c:pt idx="36">
                  <c:v>132.30363110073617</c:v>
                </c:pt>
                <c:pt idx="37">
                  <c:v>125.88892648146731</c:v>
                </c:pt>
                <c:pt idx="38">
                  <c:v>119.69019751675167</c:v>
                </c:pt>
                <c:pt idx="39">
                  <c:v>113.95569129836692</c:v>
                </c:pt>
                <c:pt idx="40">
                  <c:v>108.82157275747299</c:v>
                </c:pt>
                <c:pt idx="41">
                  <c:v>104.32084392301267</c:v>
                </c:pt>
                <c:pt idx="42">
                  <c:v>100.41999311446222</c:v>
                </c:pt>
                <c:pt idx="43">
                  <c:v>97.061218601541626</c:v>
                </c:pt>
                <c:pt idx="44">
                  <c:v>94.197695659361997</c:v>
                </c:pt>
                <c:pt idx="45">
                  <c:v>91.815347024522751</c:v>
                </c:pt>
                <c:pt idx="46">
                  <c:v>89.933994815093484</c:v>
                </c:pt>
                <c:pt idx="47">
                  <c:v>88.582556138942465</c:v>
                </c:pt>
                <c:pt idx="48">
                  <c:v>87.757769969421133</c:v>
                </c:pt>
                <c:pt idx="49">
                  <c:v>87.395558477120488</c:v>
                </c:pt>
                <c:pt idx="50">
                  <c:v>87.379461485424358</c:v>
                </c:pt>
                <c:pt idx="51">
                  <c:v>87.577658008267548</c:v>
                </c:pt>
                <c:pt idx="52">
                  <c:v>87.87847582289271</c:v>
                </c:pt>
                <c:pt idx="53">
                  <c:v>88.205761488887447</c:v>
                </c:pt>
                <c:pt idx="54">
                  <c:v>88.516506471365545</c:v>
                </c:pt>
                <c:pt idx="55">
                  <c:v>88.791167263256014</c:v>
                </c:pt>
                <c:pt idx="56">
                  <c:v>89.024113500818146</c:v>
                </c:pt>
                <c:pt idx="57">
                  <c:v>89.216833369772786</c:v>
                </c:pt>
                <c:pt idx="58">
                  <c:v>89.373859127391228</c:v>
                </c:pt>
                <c:pt idx="59">
                  <c:v>89.500595022773538</c:v>
                </c:pt>
                <c:pt idx="60">
                  <c:v>89.60227981876038</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-73.328632858598169</c:v>
                </c:pt>
                <c:pt idx="1">
                  <c:v>-71.3602314892441</c:v>
                </c:pt>
                <c:pt idx="2">
                  <c:v>-69.409847399250054</c:v>
                </c:pt>
                <c:pt idx="3">
                  <c:v>-67.487344492447207</c:v>
                </c:pt>
                <c:pt idx="4">
                  <c:v>-65.607414962611116</c:v>
                </c:pt>
                <c:pt idx="5">
                  <c:v>-63.791189117544924</c:v>
                </c:pt>
                <c:pt idx="6">
                  <c:v>-62.067459861404288</c:v>
                </c:pt>
                <c:pt idx="7">
                  <c:v>-60.472353385923512</c:v>
                </c:pt>
                <c:pt idx="8">
                  <c:v>-59.04580918848842</c:v>
                </c:pt>
                <c:pt idx="9">
                  <c:v>-57.823898236977236</c:v>
                </c:pt>
                <c:pt idx="10">
                  <c:v>-56.82871139143694</c:v>
                </c:pt>
                <c:pt idx="11">
                  <c:v>-56.06090476851665</c:v>
                </c:pt>
                <c:pt idx="12">
                  <c:v>-55.499908370654623</c:v>
                </c:pt>
                <c:pt idx="13">
                  <c:v>-55.111797411928876</c:v>
                </c:pt>
                <c:pt idx="14">
                  <c:v>-54.859857177730802</c:v>
                </c:pt>
                <c:pt idx="15">
                  <c:v>-54.712855307238037</c:v>
                </c:pt>
                <c:pt idx="16">
                  <c:v>-54.64940931928431</c:v>
                </c:pt>
                <c:pt idx="17">
                  <c:v>-54.659505613228802</c:v>
                </c:pt>
                <c:pt idx="18">
                  <c:v>-54.744792677944403</c:v>
                </c:pt>
                <c:pt idx="19">
                  <c:v>-54.918571004239425</c:v>
                </c:pt>
                <c:pt idx="20">
                  <c:v>-55.205333094405297</c:v>
                </c:pt>
                <c:pt idx="21">
                  <c:v>-55.638680729862273</c:v>
                </c:pt>
                <c:pt idx="22">
                  <c:v>-56.255969576601771</c:v>
                </c:pt>
                <c:pt idx="23">
                  <c:v>-57.089110319445943</c:v>
                </c:pt>
                <c:pt idx="24">
                  <c:v>-58.154062723373997</c:v>
                </c:pt>
                <c:pt idx="25">
                  <c:v>-59.444399133580248</c:v>
                </c:pt>
                <c:pt idx="26">
                  <c:v>-60.932788158058287</c:v>
                </c:pt>
                <c:pt idx="27">
                  <c:v>-62.578626466275303</c:v>
                </c:pt>
                <c:pt idx="28">
                  <c:v>-64.336381855757381</c:v>
                </c:pt>
                <c:pt idx="29">
                  <c:v>-66.160949283038505</c:v>
                </c:pt>
                <c:pt idx="30">
                  <c:v>-68.010068649004722</c:v>
                </c:pt>
                <c:pt idx="31">
                  <c:v>-69.845412566609753</c:v>
                </c:pt>
                <c:pt idx="32">
                  <c:v>-71.63351945789617</c:v>
                </c:pt>
                <c:pt idx="33">
                  <c:v>-73.34776566221413</c:v>
                </c:pt>
                <c:pt idx="34">
                  <c:v>-74.972964129031425</c:v>
                </c:pt>
                <c:pt idx="35">
                  <c:v>-76.512411139717344</c:v>
                </c:pt>
                <c:pt idx="36">
                  <c:v>-77.992836853490189</c:v>
                </c:pt>
                <c:pt idx="37">
                  <c:v>-79.460323481063796</c:v>
                </c:pt>
                <c:pt idx="38">
                  <c:v>-80.965489356562514</c:v>
                </c:pt>
                <c:pt idx="39">
                  <c:v>-82.546047292119894</c:v>
                </c:pt>
                <c:pt idx="40">
                  <c:v>-84.217709378191984</c:v>
                </c:pt>
                <c:pt idx="41">
                  <c:v>-85.976622407306778</c:v>
                </c:pt>
                <c:pt idx="42">
                  <c:v>-87.807938912496738</c:v>
                </c:pt>
                <c:pt idx="43">
                  <c:v>-89.693913320419171</c:v>
                </c:pt>
                <c:pt idx="44">
                  <c:v>-91.618630014825186</c:v>
                </c:pt>
                <c:pt idx="45">
                  <c:v>-93.569689876836009</c:v>
                </c:pt>
                <c:pt idx="46">
                  <c:v>-95.538185126931779</c:v>
                </c:pt>
                <c:pt idx="47">
                  <c:v>-97.518024978371841</c:v>
                </c:pt>
                <c:pt idx="48">
                  <c:v>-99.505170929026278</c:v>
                </c:pt>
                <c:pt idx="49">
                  <c:v>-101.49699468570313</c:v>
                </c:pt>
                <c:pt idx="50">
                  <c:v>-103.49180338000497</c:v>
                </c:pt>
                <c:pt idx="51">
                  <c:v>-105.48851237448014</c:v>
                </c:pt>
                <c:pt idx="52">
                  <c:v>-107.48642877419648</c:v>
                </c:pt>
                <c:pt idx="53">
                  <c:v>-109.48511097396664</c:v>
                </c:pt>
                <c:pt idx="54">
                  <c:v>-111.48427815857715</c:v>
                </c:pt>
                <c:pt idx="55">
                  <c:v>-113.4837521287802</c:v>
                </c:pt>
                <c:pt idx="56">
                  <c:v>-115.48341999706339</c:v>
                </c:pt>
                <c:pt idx="57">
                  <c:v>-117.48321034299769</c:v>
                </c:pt>
                <c:pt idx="58">
                  <c:v>-119.48307802268447</c:v>
                </c:pt>
                <c:pt idx="59">
                  <c:v>-121.48299451914548</c:v>
                </c:pt>
                <c:pt idx="60">
                  <c:v>-123.48294182594607</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83.322369838380624</c:v>
                </c:pt>
                <c:pt idx="1">
                  <c:v>81.612915899382145</c:v>
                </c:pt>
                <c:pt idx="2">
                  <c:v>79.479867318814954</c:v>
                </c:pt>
                <c:pt idx="3">
                  <c:v>76.831575525720496</c:v>
                </c:pt>
                <c:pt idx="4">
                  <c:v>73.56878297531226</c:v>
                </c:pt>
                <c:pt idx="5">
                  <c:v>69.595234694968028</c:v>
                </c:pt>
                <c:pt idx="6">
                  <c:v>64.837682353704523</c:v>
                </c:pt>
                <c:pt idx="7">
                  <c:v>59.27637032005596</c:v>
                </c:pt>
                <c:pt idx="8">
                  <c:v>52.980089551416143</c:v>
                </c:pt>
                <c:pt idx="9">
                  <c:v>46.128252270086826</c:v>
                </c:pt>
                <c:pt idx="10">
                  <c:v>38.995969887464646</c:v>
                </c:pt>
                <c:pt idx="11">
                  <c:v>31.892918553969697</c:v>
                </c:pt>
                <c:pt idx="12">
                  <c:v>25.080509829185935</c:v>
                </c:pt>
                <c:pt idx="13">
                  <c:v>18.710807501640826</c:v>
                </c:pt>
                <c:pt idx="14">
                  <c:v>12.811492532436903</c:v>
                </c:pt>
                <c:pt idx="15">
                  <c:v>7.3077025758814713</c:v>
                </c:pt>
                <c:pt idx="16">
                  <c:v>2.0573836068320115</c:v>
                </c:pt>
                <c:pt idx="17">
                  <c:v>-3.1160164272113713</c:v>
                </c:pt>
                <c:pt idx="18">
                  <c:v>-8.3972124460558337</c:v>
                </c:pt>
                <c:pt idx="19">
                  <c:v>-13.954962875188452</c:v>
                </c:pt>
                <c:pt idx="20">
                  <c:v>-19.914038555262884</c:v>
                </c:pt>
                <c:pt idx="21">
                  <c:v>-26.320583210204553</c:v>
                </c:pt>
                <c:pt idx="22">
                  <c:v>-33.107555427161479</c:v>
                </c:pt>
                <c:pt idx="23">
                  <c:v>-40.079383386238526</c:v>
                </c:pt>
                <c:pt idx="24">
                  <c:v>-46.937809314075665</c:v>
                </c:pt>
                <c:pt idx="25">
                  <c:v>-53.350039430913185</c:v>
                </c:pt>
                <c:pt idx="26">
                  <c:v>-59.027296670774888</c:v>
                </c:pt>
                <c:pt idx="27">
                  <c:v>-63.773795778539927</c:v>
                </c:pt>
                <c:pt idx="28">
                  <c:v>-67.494266531262198</c:v>
                </c:pt>
                <c:pt idx="29">
                  <c:v>-70.178268142150159</c:v>
                </c:pt>
                <c:pt idx="30">
                  <c:v>-71.88306382560944</c:v>
                </c:pt>
                <c:pt idx="31">
                  <c:v>-72.723566117732574</c:v>
                </c:pt>
                <c:pt idx="32">
                  <c:v>-72.869940929251484</c:v>
                </c:pt>
                <c:pt idx="33">
                  <c:v>-72.552067010007192</c:v>
                </c:pt>
                <c:pt idx="34">
                  <c:v>-72.061480426262079</c:v>
                </c:pt>
                <c:pt idx="35">
                  <c:v>-71.727366364903332</c:v>
                </c:pt>
                <c:pt idx="36">
                  <c:v>-71.847307935669747</c:v>
                </c:pt>
                <c:pt idx="37">
                  <c:v>-72.592151294480843</c:v>
                </c:pt>
                <c:pt idx="38">
                  <c:v>-73.947176795721646</c:v>
                </c:pt>
                <c:pt idx="39">
                  <c:v>-75.738754061198151</c:v>
                </c:pt>
                <c:pt idx="40">
                  <c:v>-77.726804515500191</c:v>
                </c:pt>
                <c:pt idx="41">
                  <c:v>-79.6969193296772</c:v>
                </c:pt>
                <c:pt idx="42">
                  <c:v>-81.506615435733409</c:v>
                </c:pt>
                <c:pt idx="43">
                  <c:v>-83.086598283364296</c:v>
                </c:pt>
                <c:pt idx="44">
                  <c:v>-84.420449104219287</c:v>
                </c:pt>
                <c:pt idx="45">
                  <c:v>-85.52211227295939</c:v>
                </c:pt>
                <c:pt idx="46">
                  <c:v>-86.4192672306514</c:v>
                </c:pt>
                <c:pt idx="47">
                  <c:v>-87.143350341569999</c:v>
                </c:pt>
                <c:pt idx="48">
                  <c:v>-87.724442705096109</c:v>
                </c:pt>
                <c:pt idx="49">
                  <c:v>-88.189108672155555</c:v>
                </c:pt>
                <c:pt idx="50">
                  <c:v>-88.559819224852802</c:v>
                </c:pt>
                <c:pt idx="51">
                  <c:v>-88.855127307852413</c:v>
                </c:pt>
                <c:pt idx="52">
                  <c:v>-89.09013622515134</c:v>
                </c:pt>
                <c:pt idx="53">
                  <c:v>-89.277035858401732</c:v>
                </c:pt>
                <c:pt idx="54">
                  <c:v>-89.425610820070816</c:v>
                </c:pt>
                <c:pt idx="55">
                  <c:v>-89.543686722430564</c:v>
                </c:pt>
                <c:pt idx="56">
                  <c:v>-89.63750740377435</c:v>
                </c:pt>
                <c:pt idx="57">
                  <c:v>-89.712046777484517</c:v>
                </c:pt>
                <c:pt idx="58">
                  <c:v>-89.771263033509996</c:v>
                </c:pt>
                <c:pt idx="59">
                  <c:v>-89.818303959797703</c:v>
                </c:pt>
                <c:pt idx="60">
                  <c:v>-89.855671794446337</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-48.596082196652134</c:v>
                </c:pt>
                <c:pt idx="1">
                  <c:v>-46.627680751153349</c:v>
                </c:pt>
                <c:pt idx="2">
                  <c:v>-44.677296540478046</c:v>
                </c:pt>
                <c:pt idx="3">
                  <c:v>-42.754793442408321</c:v>
                </c:pt>
                <c:pt idx="4">
                  <c:v>-40.874863609434655</c:v>
                </c:pt>
                <c:pt idx="5">
                  <c:v>-39.058637283927816</c:v>
                </c:pt>
                <c:pt idx="6">
                  <c:v>-37.334907266340245</c:v>
                </c:pt>
                <c:pt idx="7">
                  <c:v>-35.739799584047603</c:v>
                </c:pt>
                <c:pt idx="8">
                  <c:v>-34.313253473945338</c:v>
                </c:pt>
                <c:pt idx="9">
                  <c:v>-33.091339491062655</c:v>
                </c:pt>
                <c:pt idx="10">
                  <c:v>-32.096147841126665</c:v>
                </c:pt>
                <c:pt idx="11">
                  <c:v>-31.328333603763209</c:v>
                </c:pt>
                <c:pt idx="12">
                  <c:v>-30.767325137849415</c:v>
                </c:pt>
                <c:pt idx="13">
                  <c:v>-30.379195052619249</c:v>
                </c:pt>
                <c:pt idx="14">
                  <c:v>-30.127224505127018</c:v>
                </c:pt>
                <c:pt idx="15">
                  <c:v>-29.980174591734254</c:v>
                </c:pt>
                <c:pt idx="16">
                  <c:v>-29.916652462003896</c:v>
                </c:pt>
                <c:pt idx="17">
                  <c:v>-29.926628082099334</c:v>
                </c:pt>
                <c:pt idx="18">
                  <c:v>-30.011723898521243</c:v>
                </c:pt>
                <c:pt idx="19">
                  <c:v>-30.18519913394784</c:v>
                </c:pt>
                <c:pt idx="20">
                  <c:v>-30.471480900783924</c:v>
                </c:pt>
                <c:pt idx="21">
                  <c:v>-30.904067383865303</c:v>
                </c:pt>
                <c:pt idx="22">
                  <c:v>-31.520150158576996</c:v>
                </c:pt>
                <c:pt idx="23">
                  <c:v>-32.351380091889929</c:v>
                </c:pt>
                <c:pt idx="24">
                  <c:v>-33.413305787866193</c:v>
                </c:pt>
                <c:pt idx="25">
                  <c:v>-34.698849505914389</c:v>
                </c:pt>
                <c:pt idx="26">
                  <c:v>-36.179653442591317</c:v>
                </c:pt>
                <c:pt idx="27">
                  <c:v>-37.813497267319846</c:v>
                </c:pt>
                <c:pt idx="28">
                  <c:v>-39.552310278679229</c:v>
                </c:pt>
                <c:pt idx="29">
                  <c:v>-41.347024278428648</c:v>
                </c:pt>
                <c:pt idx="30">
                  <c:v>-43.149245531428086</c:v>
                </c:pt>
                <c:pt idx="31">
                  <c:v>-44.911283014729982</c:v>
                </c:pt>
                <c:pt idx="32">
                  <c:v>-46.58568368809113</c:v>
                </c:pt>
                <c:pt idx="33">
                  <c:v>-48.125602441797994</c:v>
                </c:pt>
                <c:pt idx="34">
                  <c:v>-49.488090764782477</c:v>
                </c:pt>
                <c:pt idx="35">
                  <c:v>-50.641216771253895</c:v>
                </c:pt>
                <c:pt idx="36">
                  <c:v>-51.572091263934936</c:v>
                </c:pt>
                <c:pt idx="37">
                  <c:v>-52.290022612864675</c:v>
                </c:pt>
                <c:pt idx="38">
                  <c:v>-52.821798954479334</c:v>
                </c:pt>
                <c:pt idx="39">
                  <c:v>-53.202443979736181</c:v>
                </c:pt>
                <c:pt idx="40">
                  <c:v>-53.467125939016029</c:v>
                </c:pt>
                <c:pt idx="41">
                  <c:v>-53.646688401632133</c:v>
                </c:pt>
                <c:pt idx="42">
                  <c:v>-53.766039511447765</c:v>
                </c:pt>
                <c:pt idx="43">
                  <c:v>-53.84409954824504</c:v>
                </c:pt>
                <c:pt idx="44">
                  <c:v>-53.894536541562815</c:v>
                </c:pt>
                <c:pt idx="45">
                  <c:v>-53.92683495664879</c:v>
                </c:pt>
                <c:pt idx="46">
                  <c:v>-53.947381364963888</c:v>
                </c:pt>
                <c:pt idx="47">
                  <c:v>-53.960387193651897</c:v>
                </c:pt>
                <c:pt idx="48">
                  <c:v>-53.968590537030948</c:v>
                </c:pt>
                <c:pt idx="49">
                  <c:v>-53.973753336733353</c:v>
                </c:pt>
                <c:pt idx="50">
                  <c:v>-53.976999527478362</c:v>
                </c:pt>
                <c:pt idx="51">
                  <c:v>-53.979040669102801</c:v>
                </c:pt>
                <c:pt idx="52">
                  <c:v>-53.980324797814951</c:v>
                </c:pt>
                <c:pt idx="53">
                  <c:v>-53.981133235416181</c:v>
                </c:pt>
                <c:pt idx="54">
                  <c:v>-53.981642521214141</c:v>
                </c:pt>
                <c:pt idx="55">
                  <c:v>-53.981963513470141</c:v>
                </c:pt>
                <c:pt idx="56">
                  <c:v>-53.982165901551191</c:v>
                </c:pt>
                <c:pt idx="57">
                  <c:v>-53.982293540530542</c:v>
                </c:pt>
                <c:pt idx="58">
                  <c:v>-53.982374051220468</c:v>
                </c:pt>
                <c:pt idx="59">
                  <c:v>-53.982424840332889</c:v>
                </c:pt>
                <c:pt idx="60">
                  <c:v>-53.982456882204929</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83.332289848263954</c:v>
                </c:pt>
                <c:pt idx="1">
                  <c:v>81.625404451836445</c:v>
                </c:pt>
                <c:pt idx="2">
                  <c:v>79.49558947471067</c:v>
                </c:pt>
                <c:pt idx="3">
                  <c:v>76.851368547015184</c:v>
                </c:pt>
                <c:pt idx="4">
                  <c:v>73.593700912216448</c:v>
                </c:pt>
                <c:pt idx="5">
                  <c:v>69.626604517789488</c:v>
                </c:pt>
                <c:pt idx="6">
                  <c:v>64.877174618509912</c:v>
                </c:pt>
                <c:pt idx="7">
                  <c:v>59.326088131183681</c:v>
                </c:pt>
                <c:pt idx="8">
                  <c:v>53.042680558075034</c:v>
                </c:pt>
                <c:pt idx="9">
                  <c:v>46.207049660585874</c:v>
                </c:pt>
                <c:pt idx="10">
                  <c:v>39.095169888166701</c:v>
                </c:pt>
                <c:pt idx="11">
                  <c:v>32.01780388271689</c:v>
                </c:pt>
                <c:pt idx="12">
                  <c:v>25.237730997478497</c:v>
                </c:pt>
                <c:pt idx="13">
                  <c:v>18.908736935113012</c:v>
                </c:pt>
                <c:pt idx="14">
                  <c:v>13.060670346230083</c:v>
                </c:pt>
                <c:pt idx="15">
                  <c:v>7.6213977009867593</c:v>
                </c:pt>
                <c:pt idx="16">
                  <c:v>2.4523000634341563</c:v>
                </c:pt>
                <c:pt idx="17">
                  <c:v>-2.6188506692974522</c:v>
                </c:pt>
                <c:pt idx="18">
                  <c:v>-7.7713270270083985</c:v>
                </c:pt>
                <c:pt idx="19">
                  <c:v>-13.167038146427229</c:v>
                </c:pt>
                <c:pt idx="20">
                  <c:v>-18.92213666114197</c:v>
                </c:pt>
                <c:pt idx="21">
                  <c:v>-25.071925662915163</c:v>
                </c:pt>
                <c:pt idx="22">
                  <c:v>-31.535734231516912</c:v>
                </c:pt>
                <c:pt idx="23">
                  <c:v>-38.100867968333525</c:v>
                </c:pt>
                <c:pt idx="24">
                  <c:v>-44.447584663099754</c:v>
                </c:pt>
                <c:pt idx="25">
                  <c:v>-50.216185720752044</c:v>
                </c:pt>
                <c:pt idx="26">
                  <c:v>-55.084305969016661</c:v>
                </c:pt>
                <c:pt idx="27">
                  <c:v>-58.814436055941059</c:v>
                </c:pt>
                <c:pt idx="28">
                  <c:v>-61.259884908780464</c:v>
                </c:pt>
                <c:pt idx="29">
                  <c:v>-62.347646515567867</c:v>
                </c:pt>
                <c:pt idx="30">
                  <c:v>-62.060430301095366</c:v>
                </c:pt>
                <c:pt idx="31">
                  <c:v>-60.427334579649461</c:v>
                </c:pt>
                <c:pt idx="32">
                  <c:v>-57.525474258819621</c:v>
                </c:pt>
                <c:pt idx="33">
                  <c:v>-53.494420914876876</c:v>
                </c:pt>
                <c:pt idx="34">
                  <c:v>-48.557254953053047</c:v>
                </c:pt>
                <c:pt idx="35">
                  <c:v>-43.02636391318061</c:v>
                </c:pt>
                <c:pt idx="36">
                  <c:v>-37.269971298909191</c:v>
                </c:pt>
                <c:pt idx="37">
                  <c:v>-31.64267680042407</c:v>
                </c:pt>
                <c:pt idx="38">
                  <c:v>-26.418136900436497</c:v>
                </c:pt>
                <c:pt idx="39">
                  <c:v>-21.760681810939104</c:v>
                </c:pt>
                <c:pt idx="40">
                  <c:v>-17.736582742928213</c:v>
                </c:pt>
                <c:pt idx="41">
                  <c:v>-14.341932152311339</c:v>
                </c:pt>
                <c:pt idx="42">
                  <c:v>-11.529720433057584</c:v>
                </c:pt>
                <c:pt idx="43">
                  <c:v>-9.2309876179524402</c:v>
                </c:pt>
                <c:pt idx="44">
                  <c:v>-7.3698331900772276</c:v>
                </c:pt>
                <c:pt idx="45">
                  <c:v>-5.8728730981332866</c:v>
                </c:pt>
                <c:pt idx="46">
                  <c:v>-4.6741994770219817</c:v>
                </c:pt>
                <c:pt idx="47">
                  <c:v>-3.7172270116869806</c:v>
                </c:pt>
                <c:pt idx="48">
                  <c:v>-2.9547170891316914</c:v>
                </c:pt>
                <c:pt idx="49">
                  <c:v>-2.3479228057471522</c:v>
                </c:pt>
                <c:pt idx="50">
                  <c:v>-1.8654239635838497</c:v>
                </c:pt>
                <c:pt idx="51">
                  <c:v>-1.4819376955457282</c:v>
                </c:pt>
                <c:pt idx="52">
                  <c:v>-1.1772254135222269</c:v>
                </c:pt>
                <c:pt idx="53">
                  <c:v>-0.93514034008207814</c:v>
                </c:pt>
                <c:pt idx="54">
                  <c:v>-0.74282571776339845</c:v>
                </c:pt>
                <c:pt idx="55">
                  <c:v>-0.59005573442242021</c:v>
                </c:pt>
                <c:pt idx="56">
                  <c:v>-0.46870195499057715</c:v>
                </c:pt>
                <c:pt idx="57">
                  <c:v>-0.37230517113440886</c:v>
                </c:pt>
                <c:pt idx="58">
                  <c:v>-0.29573348527932958</c:v>
                </c:pt>
                <c:pt idx="59">
                  <c:v>-0.234909942033969</c:v>
                </c:pt>
                <c:pt idx="60">
                  <c:v>-0.18659584111353728</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2.5066904078341725</c:v>
                </c:pt>
                <c:pt idx="1">
                  <c:v>2.5066955142718417</c:v>
                </c:pt>
                <c:pt idx="2">
                  <c:v>2.5067043716267339</c:v>
                </c:pt>
                <c:pt idx="3">
                  <c:v>2.5067170076105505</c:v>
                </c:pt>
                <c:pt idx="4">
                  <c:v>2.5067334615453252</c:v>
                </c:pt>
                <c:pt idx="5">
                  <c:v>2.5067537846582226</c:v>
                </c:pt>
                <c:pt idx="6">
                  <c:v>2.5067780404682027</c:v>
                </c:pt>
                <c:pt idx="7">
                  <c:v>2.5068063052704659</c:v>
                </c:pt>
                <c:pt idx="8">
                  <c:v>2.5068386687250843</c:v>
                </c:pt>
                <c:pt idx="9">
                  <c:v>2.5068752345586933</c:v>
                </c:pt>
                <c:pt idx="10">
                  <c:v>2.5069161213895708</c:v>
                </c:pt>
                <c:pt idx="11">
                  <c:v>2.5069614636886373</c:v>
                </c:pt>
                <c:pt idx="12">
                  <c:v>2.5070114128911225</c:v>
                </c:pt>
                <c:pt idx="13">
                  <c:v>2.5070661386767767</c:v>
                </c:pt>
                <c:pt idx="14">
                  <c:v>2.507125830439219</c:v>
                </c:pt>
                <c:pt idx="15">
                  <c:v>2.5071906989694099</c:v>
                </c:pt>
                <c:pt idx="16">
                  <c:v>2.5072609783823436</c:v>
                </c:pt>
                <c:pt idx="17">
                  <c:v>2.5073369283213216</c:v>
                </c:pt>
                <c:pt idx="18">
                  <c:v>2.5074188364811443</c:v>
                </c:pt>
                <c:pt idx="19">
                  <c:v>2.5075070214982436</c:v>
                </c:pt>
                <c:pt idx="20">
                  <c:v>2.5076018362661747</c:v>
                </c:pt>
                <c:pt idx="21">
                  <c:v>2.5077036717449994</c:v>
                </c:pt>
                <c:pt idx="22">
                  <c:v>2.5078129613474562</c:v>
                </c:pt>
                <c:pt idx="23">
                  <c:v>2.5079301860012579</c:v>
                </c:pt>
                <c:pt idx="24">
                  <c:v>2.5080558800072978</c:v>
                </c:pt>
                <c:pt idx="25">
                  <c:v>2.5081906378389291</c:v>
                </c:pt>
                <c:pt idx="26">
                  <c:v>2.5083351220593562</c:v>
                </c:pt>
                <c:pt idx="27">
                  <c:v>2.5084900725726644</c:v>
                </c:pt>
                <c:pt idx="28">
                  <c:v>2.5086563174747809</c:v>
                </c:pt>
                <c:pt idx="29">
                  <c:v>2.5088347858318434</c:v>
                </c:pt>
                <c:pt idx="30">
                  <c:v>2.5090265227943513</c:v>
                </c:pt>
                <c:pt idx="31">
                  <c:v>2.5092327075564524</c:v>
                </c:pt>
                <c:pt idx="32">
                  <c:v>2.5094546748017379</c:v>
                </c:pt>
                <c:pt idx="33">
                  <c:v>2.5096939404482441</c:v>
                </c:pt>
                <c:pt idx="34">
                  <c:v>2.5099522327287129</c:v>
                </c:pt>
                <c:pt idx="35">
                  <c:v>2.5102315299387898</c:v>
                </c:pt>
                <c:pt idx="36">
                  <c:v>2.510534106580053</c:v>
                </c:pt>
                <c:pt idx="37">
                  <c:v>2.5108625901566031</c:v>
                </c:pt>
                <c:pt idx="38">
                  <c:v>2.5112200316051272</c:v>
                </c:pt>
                <c:pt idx="39">
                  <c:v>2.5116099933324092</c:v>
                </c:pt>
                <c:pt idx="40">
                  <c:v>2.512036660214493</c:v>
                </c:pt>
                <c:pt idx="41">
                  <c:v>2.5125049808574165</c:v>
                </c:pt>
                <c:pt idx="42">
                  <c:v>2.5130208491983419</c:v>
                </c:pt>
                <c:pt idx="43">
                  <c:v>2.5135913405533801</c:v>
                </c:pt>
                <c:pt idx="44">
                  <c:v>2.5142250221509181</c:v>
                </c:pt>
                <c:pt idx="45">
                  <c:v>2.5149323670864021</c:v>
                </c:pt>
                <c:pt idx="46">
                  <c:v>2.5157263142325972</c:v>
                </c:pt>
                <c:pt idx="47">
                  <c:v>2.5166230378757151</c:v>
                </c:pt>
                <c:pt idx="48">
                  <c:v>2.5176430248040269</c:v>
                </c:pt>
                <c:pt idx="49">
                  <c:v>2.5188126123149228</c:v>
                </c:pt>
                <c:pt idx="50">
                  <c:v>2.5201662348493539</c:v>
                </c:pt>
                <c:pt idx="51">
                  <c:v>2.5217497916998219</c:v>
                </c:pt>
                <c:pt idx="52">
                  <c:v>2.5236258473510249</c:v>
                </c:pt>
                <c:pt idx="53">
                  <c:v>2.5258819433578488</c:v>
                </c:pt>
                <c:pt idx="54">
                  <c:v>2.5286444329179831</c:v>
                </c:pt>
                <c:pt idx="55">
                  <c:v>2.5321026486549929</c:v>
                </c:pt>
                <c:pt idx="56">
                  <c:v>2.5365536782083478</c:v>
                </c:pt>
                <c:pt idx="57">
                  <c:v>2.5424916135985853</c:v>
                </c:pt>
                <c:pt idx="58">
                  <c:v>2.5508029217742036</c:v>
                </c:pt>
                <c:pt idx="59">
                  <c:v>2.5632510288362509</c:v>
                </c:pt>
                <c:pt idx="60">
                  <c:v>2.5839101728605582</c:v>
                </c:pt>
                <c:pt idx="61">
                  <c:v>2.6247405982455758</c:v>
                </c:pt>
                <c:pt idx="62">
                  <c:v>2.7415307546934384</c:v>
                </c:pt>
                <c:pt idx="63">
                  <c:v>5.1923265311736433</c:v>
                </c:pt>
                <c:pt idx="64">
                  <c:v>7.2594147396474025</c:v>
                </c:pt>
                <c:pt idx="65">
                  <c:v>7.3762441600327122</c:v>
                </c:pt>
                <c:pt idx="66">
                  <c:v>7.4170818547382167</c:v>
                </c:pt>
                <c:pt idx="67">
                  <c:v>7.4377435428926466</c:v>
                </c:pt>
                <c:pt idx="68">
                  <c:v>7.450192827499535</c:v>
                </c:pt>
                <c:pt idx="69">
                  <c:v>7.4585047753220453</c:v>
                </c:pt>
                <c:pt idx="70">
                  <c:v>7.4644430963961019</c:v>
                </c:pt>
                <c:pt idx="71">
                  <c:v>7.4688943762712139</c:v>
                </c:pt>
                <c:pt idx="72">
                  <c:v>7.4723527636265237</c:v>
                </c:pt>
                <c:pt idx="73">
                  <c:v>7.4751153759429458</c:v>
                </c:pt>
                <c:pt idx="74">
                  <c:v>7.47737156277429</c:v>
                </c:pt>
                <c:pt idx="75">
                  <c:v>7.4792476875037801</c:v>
                </c:pt>
                <c:pt idx="76">
                  <c:v>7.4808312981122684</c:v>
                </c:pt>
                <c:pt idx="77">
                  <c:v>7.4821849633008259</c:v>
                </c:pt>
                <c:pt idx="78">
                  <c:v>7.4833545852216776</c:v>
                </c:pt>
                <c:pt idx="79">
                  <c:v>7.4843746003107947</c:v>
                </c:pt>
                <c:pt idx="80">
                  <c:v>7.485271347291711</c:v>
                </c:pt>
                <c:pt idx="81">
                  <c:v>7.4860653139939464</c:v>
                </c:pt>
                <c:pt idx="82">
                  <c:v>7.4867726754785098</c:v>
                </c:pt>
                <c:pt idx="83">
                  <c:v>7.4874063712040719</c:v>
                </c:pt>
                <c:pt idx="84">
                  <c:v>7.4879768747160345</c:v>
                </c:pt>
                <c:pt idx="85">
                  <c:v>7.4884927535928592</c:v>
                </c:pt>
                <c:pt idx="86">
                  <c:v>7.4889610834261884</c:v>
                </c:pt>
                <c:pt idx="87">
                  <c:v>7.4893877583726951</c:v>
                </c:pt>
                <c:pt idx="88">
                  <c:v>7.4897777272148742</c:v>
                </c:pt>
                <c:pt idx="89">
                  <c:v>7.4901351749718517</c:v>
                </c:pt>
                <c:pt idx="90">
                  <c:v>7.490463664167601</c:v>
                </c:pt>
                <c:pt idx="91">
                  <c:v>7.4907662458354753</c:v>
                </c:pt>
                <c:pt idx="92">
                  <c:v>7.4910455475597564</c:v>
                </c:pt>
                <c:pt idx="93">
                  <c:v>7.4913038439091926</c:v>
                </c:pt>
                <c:pt idx="94">
                  <c:v>7.4915431132358226</c:v>
                </c:pt>
                <c:pt idx="95">
                  <c:v>7.4917650838201721</c:v>
                </c:pt>
                <c:pt idx="96">
                  <c:v>7.4919712716209119</c:v>
                </c:pt>
                <c:pt idx="97">
                  <c:v>7.4921630113564381</c:v>
                </c:pt>
                <c:pt idx="98">
                  <c:v>7.4923414822507244</c:v>
                </c:pt>
                <c:pt idx="99">
                  <c:v>7.4925077294799847</c:v>
                </c:pt>
                <c:pt idx="100">
                  <c:v>7.4926626821327789</c:v>
                </c:pt>
                <c:pt idx="101">
                  <c:v>7.4928071683243793</c:v>
                </c:pt>
                <c:pt idx="102">
                  <c:v>7.4929419279759202</c:v>
                </c:pt>
                <c:pt idx="103">
                  <c:v>7.493067623665385</c:v>
                </c:pt>
                <c:pt idx="104">
                  <c:v>7.4931848498792775</c:v>
                </c:pt>
                <c:pt idx="105">
                  <c:v>7.4932941409299794</c:v>
                </c:pt>
                <c:pt idx="106">
                  <c:v>7.4933959777554513</c:v>
                </c:pt>
                <c:pt idx="107">
                  <c:v>7.4934907937774637</c:v>
                </c:pt>
                <c:pt idx="108">
                  <c:v>7.4935789799641599</c:v>
                </c:pt>
                <c:pt idx="109">
                  <c:v>7.4936608892162004</c:v>
                </c:pt>
                <c:pt idx="110">
                  <c:v>7.4937368401765845</c:v>
                </c:pt>
                <c:pt idx="111">
                  <c:v>7.4938071205457275</c:v>
                </c:pt>
                <c:pt idx="112">
                  <c:v>7.4938719899722335</c:v>
                </c:pt>
                <c:pt idx="113">
                  <c:v>7.4939316825756661</c:v>
                </c:pt>
                <c:pt idx="114">
                  <c:v>7.4939864091512414</c:v>
                </c:pt>
                <c:pt idx="115">
                  <c:v>7.4940363590963841</c:v>
                </c:pt>
                <c:pt idx="116">
                  <c:v>7.4940817020942099</c:v>
                </c:pt>
                <c:pt idx="117">
                  <c:v>7.4941225895831183</c:v>
                </c:pt>
                <c:pt idx="118">
                  <c:v>7.4941591560368579</c:v>
                </c:pt>
                <c:pt idx="119">
                  <c:v>7.4941915200762859</c:v>
                </c:pt>
                <c:pt idx="120">
                  <c:v>7.4942197854303636</c:v>
                </c:pt>
                <c:pt idx="121">
                  <c:v>7.494244041761303</c:v>
                </c:pt>
                <c:pt idx="122">
                  <c:v>7.4942643653662167</c:v>
                </c:pt>
                <c:pt idx="123">
                  <c:v>7.4942808197659359</c:v>
                </c:pt>
                <c:pt idx="124">
                  <c:v>7.4942934561891956</c:v>
                </c:pt>
                <c:pt idx="125">
                  <c:v>7.4943023139595084</c:v>
                </c:pt>
                <c:pt idx="126">
                  <c:v>7.4943074207899452</c:v>
                </c:pt>
                <c:pt idx="127">
                  <c:v>7.4943087929900312</c:v>
                </c:pt>
                <c:pt idx="128">
                  <c:v>7.4943064355876006</c:v>
                </c:pt>
                <c:pt idx="129">
                  <c:v>7.49430034236733</c:v>
                </c:pt>
                <c:pt idx="130">
                  <c:v>7.4942904958264425</c:v>
                </c:pt>
                <c:pt idx="131">
                  <c:v>7.4942768670471613</c:v>
                </c:pt>
                <c:pt idx="132">
                  <c:v>7.4942594154837225</c:v>
                </c:pt>
                <c:pt idx="133">
                  <c:v>7.4942380886616844</c:v>
                </c:pt>
                <c:pt idx="134">
                  <c:v>7.4942128217846884</c:v>
                </c:pt>
                <c:pt idx="135">
                  <c:v>7.4941835372434751</c:v>
                </c:pt>
                <c:pt idx="136">
                  <c:v>7.4941501440202227</c:v>
                </c:pt>
                <c:pt idx="137">
                  <c:v>7.4941125369792081</c:v>
                </c:pt>
                <c:pt idx="138">
                  <c:v>7.4940705960336631</c:v>
                </c:pt>
                <c:pt idx="139">
                  <c:v>7.4940241851759888</c:v>
                </c:pt>
                <c:pt idx="140">
                  <c:v>7.4939731513565571</c:v>
                </c:pt>
                <c:pt idx="141">
                  <c:v>7.4939173231930276</c:v>
                </c:pt>
                <c:pt idx="142">
                  <c:v>7.4938565094892988</c:v>
                </c:pt>
                <c:pt idx="143">
                  <c:v>7.4937904975393019</c:v>
                </c:pt>
                <c:pt idx="144">
                  <c:v>7.4937190511861553</c:v>
                </c:pt>
                <c:pt idx="145">
                  <c:v>7.4936419086017301</c:v>
                </c:pt>
                <c:pt idx="146">
                  <c:v>7.4935587797456753</c:v>
                </c:pt>
                <c:pt idx="147">
                  <c:v>7.4934693434549997</c:v>
                </c:pt>
                <c:pt idx="148">
                  <c:v>7.4933732441056922</c:v>
                </c:pt>
                <c:pt idx="149">
                  <c:v>7.4932700877773923</c:v>
                </c:pt>
                <c:pt idx="150">
                  <c:v>7.4931594378372974</c:v>
                </c:pt>
                <c:pt idx="151">
                  <c:v>7.4930408098440253</c:v>
                </c:pt>
                <c:pt idx="152">
                  <c:v>7.4929136656500592</c:v>
                </c:pt>
                <c:pt idx="153">
                  <c:v>7.4927774065571944</c:v>
                </c:pt>
                <c:pt idx="154">
                  <c:v>7.4926313653467451</c:v>
                </c:pt>
                <c:pt idx="155">
                  <c:v>7.4924747969672003</c:v>
                </c:pt>
                <c:pt idx="156">
                  <c:v>7.4923068676117355</c:v>
                </c:pt>
                <c:pt idx="157">
                  <c:v>7.4921266418556645</c:v>
                </c:pt>
                <c:pt idx="158">
                  <c:v>7.4919330674428792</c:v>
                </c:pt>
                <c:pt idx="159">
                  <c:v>7.4917249572089144</c:v>
                </c:pt>
                <c:pt idx="160">
                  <c:v>7.4915009674940407</c:v>
                </c:pt>
                <c:pt idx="161">
                  <c:v>7.4912595722297475</c:v>
                </c:pt>
                <c:pt idx="162">
                  <c:v>7.4909990316548738</c:v>
                </c:pt>
                <c:pt idx="163">
                  <c:v>7.4907173543202106</c:v>
                </c:pt>
                <c:pt idx="164">
                  <c:v>7.4904122506431143</c:v>
                </c:pt>
                <c:pt idx="165">
                  <c:v>7.4900810757392824</c:v>
                </c:pt>
                <c:pt idx="166">
                  <c:v>7.4897207585316652</c:v>
                </c:pt>
                <c:pt idx="167">
                  <c:v>7.4893277131364338</c:v>
                </c:pt>
                <c:pt idx="168">
                  <c:v>7.4888977271372319</c:v>
                </c:pt>
                <c:pt idx="169">
                  <c:v>7.4884258193993061</c:v>
                </c:pt>
                <c:pt idx="170">
                  <c:v>7.487906057278769</c:v>
                </c:pt>
                <c:pt idx="171">
                  <c:v>7.4873313190283977</c:v>
                </c:pt>
                <c:pt idx="172">
                  <c:v>7.4866929812287006</c:v>
                </c:pt>
                <c:pt idx="173">
                  <c:v>7.4859805021187578</c:v>
                </c:pt>
                <c:pt idx="174">
                  <c:v>7.4851808580126997</c:v>
                </c:pt>
                <c:pt idx="175">
                  <c:v>7.4842777686110447</c:v>
                </c:pt>
                <c:pt idx="176">
                  <c:v>7.4832506128367822</c:v>
                </c:pt>
                <c:pt idx="177">
                  <c:v>7.4820728807166876</c:v>
                </c:pt>
                <c:pt idx="178">
                  <c:v>7.4807099119627889</c:v>
                </c:pt>
                <c:pt idx="179">
                  <c:v>7.4791155060769672</c:v>
                </c:pt>
                <c:pt idx="180">
                  <c:v>7.477226687703042</c:v>
                </c:pt>
                <c:pt idx="181">
                  <c:v>7.4749553398211326</c:v>
                </c:pt>
                <c:pt idx="182">
                  <c:v>7.4721742775601259</c:v>
                </c:pt>
                <c:pt idx="183">
                  <c:v>7.4686929199417529</c:v>
                </c:pt>
                <c:pt idx="184">
                  <c:v>7.4642122159341646</c:v>
                </c:pt>
                <c:pt idx="185">
                  <c:v>7.458234797525229</c:v>
                </c:pt>
                <c:pt idx="186">
                  <c:v>7.4498682920900636</c:v>
                </c:pt>
                <c:pt idx="187">
                  <c:v>7.437337437012884</c:v>
                </c:pt>
                <c:pt idx="188">
                  <c:v>7.4165402857652376</c:v>
                </c:pt>
                <c:pt idx="189">
                  <c:v>7.375432993650576</c:v>
                </c:pt>
                <c:pt idx="190">
                  <c:v>7.2578033385553553</c:v>
                </c:pt>
                <c:pt idx="191">
                  <c:v>5.0644874214417142</c:v>
                </c:pt>
                <c:pt idx="192">
                  <c:v>2.7431910052218944</c:v>
                </c:pt>
                <c:pt idx="193">
                  <c:v>2.6255639706475185</c:v>
                </c:pt>
                <c:pt idx="194">
                  <c:v>2.5844571637809768</c:v>
                </c:pt>
                <c:pt idx="195">
                  <c:v>2.5636601823617493</c:v>
                </c:pt>
                <c:pt idx="196">
                  <c:v>2.5511294058836675</c:v>
                </c:pt>
                <c:pt idx="197">
                  <c:v>2.5427629431367977</c:v>
                </c:pt>
                <c:pt idx="198">
                  <c:v>2.5367855504598644</c:v>
                </c:pt>
                <c:pt idx="199">
                  <c:v>2.5323048631454244</c:v>
                </c:pt>
                <c:pt idx="200">
                  <c:v>2.5288235169635858</c:v>
                </c:pt>
                <c:pt idx="201">
                  <c:v>2.5260424628747202</c:v>
                </c:pt>
                <c:pt idx="202">
                  <c:v>2.5237711210307827</c:v>
                </c:pt>
                <c:pt idx="203">
                  <c:v>2.5218823072405332</c:v>
                </c:pt>
                <c:pt idx="204">
                  <c:v>2.5202879049130358</c:v>
                </c:pt>
                <c:pt idx="205">
                  <c:v>2.5189249389734769</c:v>
                </c:pt>
                <c:pt idx="206">
                  <c:v>2.5177472091148321</c:v>
                </c:pt>
                <c:pt idx="207">
                  <c:v>2.5167200551821143</c:v>
                </c:pt>
                <c:pt idx="208">
                  <c:v>2.5158169672972281</c:v>
                </c:pt>
                <c:pt idx="209">
                  <c:v>2.5150173244527316</c:v>
                </c:pt>
                <c:pt idx="210">
                  <c:v>2.5143048464007167</c:v>
                </c:pt>
                <c:pt idx="211">
                  <c:v>2.513666509494402</c:v>
                </c:pt>
                <c:pt idx="212">
                  <c:v>2.5130917720028547</c:v>
                </c:pt>
                <c:pt idx="213">
                  <c:v>2.5125720105298317</c:v>
                </c:pt>
                <c:pt idx="214">
                  <c:v>2.5121001033464978</c:v>
                </c:pt>
                <c:pt idx="215">
                  <c:v>2.5116701178235248</c:v>
                </c:pt>
                <c:pt idx="216">
                  <c:v>2.5112770728377978</c:v>
                </c:pt>
                <c:pt idx="217">
                  <c:v>2.5109167559825005</c:v>
                </c:pt>
                <c:pt idx="218">
                  <c:v>2.5105855813815268</c:v>
                </c:pt>
                <c:pt idx="219">
                  <c:v>2.5102804779640246</c:v>
                </c:pt>
                <c:pt idx="220">
                  <c:v>2.5099988008510854</c:v>
                </c:pt>
                <c:pt idx="221">
                  <c:v>2.5097382604645029</c:v>
                </c:pt>
                <c:pt idx="222">
                  <c:v>2.5094968653585878</c:v>
                </c:pt>
                <c:pt idx="223">
                  <c:v>2.5092728757752178</c:v>
                </c:pt>
                <c:pt idx="224">
                  <c:v>2.5090647656485334</c:v>
                </c:pt>
                <c:pt idx="225">
                  <c:v>2.5088711913210142</c:v>
                </c:pt>
                <c:pt idx="226">
                  <c:v>2.5086909656298699</c:v>
                </c:pt>
                <c:pt idx="227">
                  <c:v>2.5085230363207041</c:v>
                </c:pt>
                <c:pt idx="228">
                  <c:v>2.508366467970073</c:v>
                </c:pt>
                <c:pt idx="229">
                  <c:v>2.5082204267723265</c:v>
                </c:pt>
                <c:pt idx="230">
                  <c:v>2.5080841676768202</c:v>
                </c:pt>
                <c:pt idx="231">
                  <c:v>2.5079570234656572</c:v>
                </c:pt>
                <c:pt idx="232">
                  <c:v>2.507838395441329</c:v>
                </c:pt>
                <c:pt idx="233">
                  <c:v>2.5077277454568616</c:v>
                </c:pt>
                <c:pt idx="234">
                  <c:v>2.5076245890712148</c:v>
                </c:pt>
                <c:pt idx="235">
                  <c:v>2.507528489652044</c:v>
                </c:pt>
                <c:pt idx="236">
                  <c:v>2.5074390532791453</c:v>
                </c:pt>
                <c:pt idx="237">
                  <c:v>2.5073559243287766</c:v>
                </c:pt>
                <c:pt idx="238">
                  <c:v>2.5072787816379609</c:v>
                </c:pt>
                <c:pt idx="239">
                  <c:v>2.5072073351664894</c:v>
                </c:pt>
                <c:pt idx="240">
                  <c:v>2.5071413230861737</c:v>
                </c:pt>
                <c:pt idx="241">
                  <c:v>2.5070805092400121</c:v>
                </c:pt>
                <c:pt idx="242">
                  <c:v>2.5070246809218242</c:v>
                </c:pt>
                <c:pt idx="243">
                  <c:v>2.5069736469353572</c:v>
                </c:pt>
                <c:pt idx="244">
                  <c:v>2.5069272358980417</c:v>
                </c:pt>
                <c:pt idx="245">
                  <c:v>2.5068852947598765</c:v>
                </c:pt>
                <c:pt idx="246">
                  <c:v>2.5068476875129493</c:v>
                </c:pt>
                <c:pt idx="247">
                  <c:v>2.506814294070133</c:v>
                </c:pt>
                <c:pt idx="248">
                  <c:v>2.5067850092951973</c:v>
                </c:pt>
                <c:pt idx="249">
                  <c:v>2.5067597421697734</c:v>
                </c:pt>
                <c:pt idx="250">
                  <c:v>2.5067384150841088</c:v>
                </c:pt>
                <c:pt idx="251">
                  <c:v>2.5067209632411007</c:v>
                </c:pt>
                <c:pt idx="252">
                  <c:v>2.5067073341655854</c:v>
                </c:pt>
                <c:pt idx="253">
                  <c:v>2.5066974873111141</c:v>
                </c:pt>
                <c:pt idx="254">
                  <c:v>2.5066913937589845</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1.1987749693915905E-2</c:v>
                </c:pt>
                <c:pt idx="2">
                  <c:v>4.9782866394527385E-2</c:v>
                </c:pt>
                <c:pt idx="3">
                  <c:v>0.11957871134944022</c:v>
                </c:pt>
                <c:pt idx="4">
                  <c:v>0.23451216331353841</c:v>
                </c:pt>
                <c:pt idx="5">
                  <c:v>0.42109410795663094</c:v>
                </c:pt>
                <c:pt idx="6">
                  <c:v>0.73472937251528858</c:v>
                </c:pt>
                <c:pt idx="7">
                  <c:v>1.2919489993317699</c:v>
                </c:pt>
                <c:pt idx="8">
                  <c:v>2.2319025465492821</c:v>
                </c:pt>
                <c:pt idx="9">
                  <c:v>2.9264819698712117</c:v>
                </c:pt>
                <c:pt idx="10">
                  <c:v>2.5701176212687153</c:v>
                </c:pt>
                <c:pt idx="11">
                  <c:v>2.0936480193542657</c:v>
                </c:pt>
                <c:pt idx="12">
                  <c:v>1.7792135124926745</c:v>
                </c:pt>
                <c:pt idx="13">
                  <c:v>1.577156794486952</c:v>
                </c:pt>
                <c:pt idx="14">
                  <c:v>1.4408127888107032</c:v>
                </c:pt>
                <c:pt idx="15">
                  <c:v>1.3440738217327795</c:v>
                </c:pt>
                <c:pt idx="16">
                  <c:v>1.2724906417045416</c:v>
                </c:pt>
                <c:pt idx="17">
                  <c:v>1.2176792073659037</c:v>
                </c:pt>
                <c:pt idx="18">
                  <c:v>1.174516132341991</c:v>
                </c:pt>
                <c:pt idx="19">
                  <c:v>1.1397217082362119</c:v>
                </c:pt>
                <c:pt idx="20">
                  <c:v>1.1111111111111107</c:v>
                </c:pt>
                <c:pt idx="21">
                  <c:v>1.08717874301772</c:v>
                </c:pt>
                <c:pt idx="22">
                  <c:v>1.0668566774457047</c:v>
                </c:pt>
                <c:pt idx="23">
                  <c:v>1.0493684334093376</c:v>
                </c:pt>
                <c:pt idx="24">
                  <c:v>1.0341372213410123</c:v>
                </c:pt>
                <c:pt idx="25">
                  <c:v>1.0207265256941431</c:v>
                </c:pt>
                <c:pt idx="26">
                  <c:v>1.008800545697417</c:v>
                </c:pt>
                <c:pt idx="27">
                  <c:v>0.99809720356349718</c:v>
                </c:pt>
                <c:pt idx="28">
                  <c:v>0.98840932196682096</c:v>
                </c:pt>
                <c:pt idx="29">
                  <c:v>0.97957124035758736</c:v>
                </c:pt>
                <c:pt idx="30">
                  <c:v>0.97144913081174733</c:v>
                </c:pt>
                <c:pt idx="31">
                  <c:v>0.96393387945908848</c:v>
                </c:pt>
                <c:pt idx="32">
                  <c:v>0.95693577850878919</c:v>
                </c:pt>
                <c:pt idx="33">
                  <c:v>0.95038051654068412</c:v>
                </c:pt>
                <c:pt idx="34">
                  <c:v>0.94420611330225246</c:v>
                </c:pt>
                <c:pt idx="35">
                  <c:v>0.93836055083343639</c:v>
                </c:pt>
                <c:pt idx="36">
                  <c:v>0.93279992425607394</c:v>
                </c:pt>
                <c:pt idx="37">
                  <c:v>0.92748698477351244</c:v>
                </c:pt>
                <c:pt idx="38">
                  <c:v>0.92238998178182785</c:v>
                </c:pt>
                <c:pt idx="39">
                  <c:v>0.91748173530473431</c:v>
                </c:pt>
                <c:pt idx="40">
                  <c:v>0.91273888738255959</c:v>
                </c:pt>
                <c:pt idx="41">
                  <c:v>0.90814129367119034</c:v>
                </c:pt>
                <c:pt idx="42">
                  <c:v>0.90367152575777943</c:v>
                </c:pt>
                <c:pt idx="43">
                  <c:v>0.89931446154702366</c:v>
                </c:pt>
                <c:pt idx="44">
                  <c:v>0.89505694618771448</c:v>
                </c:pt>
                <c:pt idx="45">
                  <c:v>0.8908875098657304</c:v>
                </c:pt>
                <c:pt idx="46">
                  <c:v>0.88679613172104954</c:v>
                </c:pt>
                <c:pt idx="47">
                  <c:v>0.88277404139213678</c:v>
                </c:pt>
                <c:pt idx="48">
                  <c:v>0.87881355142434658</c:v>
                </c:pt>
                <c:pt idx="49">
                  <c:v>0.87490791512610533</c:v>
                </c:pt>
                <c:pt idx="50">
                  <c:v>0.87105120551057702</c:v>
                </c:pt>
                <c:pt idx="51">
                  <c:v>0.86723821179026261</c:v>
                </c:pt>
                <c:pt idx="52">
                  <c:v>0.86346435054910897</c:v>
                </c:pt>
                <c:pt idx="53">
                  <c:v>0.85972558924009446</c:v>
                </c:pt>
                <c:pt idx="54">
                  <c:v>0.85601838007533493</c:v>
                </c:pt>
                <c:pt idx="55">
                  <c:v>0.85233960271307863</c:v>
                </c:pt>
                <c:pt idx="56">
                  <c:v>0.84868651441876164</c:v>
                </c:pt>
                <c:pt idx="57">
                  <c:v>0.84505670659897736</c:v>
                </c:pt>
                <c:pt idx="58">
                  <c:v>0.84144806678815398</c:v>
                </c:pt>
                <c:pt idx="59">
                  <c:v>0.83785874531603344</c:v>
                </c:pt>
                <c:pt idx="60">
                  <c:v>0.83428712600611699</c:v>
                </c:pt>
                <c:pt idx="61">
                  <c:v>0.83073180035609873</c:v>
                </c:pt>
                <c:pt idx="62">
                  <c:v>0.82719154473495393</c:v>
                </c:pt>
                <c:pt idx="63">
                  <c:v>0.82366530020098538</c:v>
                </c:pt>
                <c:pt idx="64">
                  <c:v>0.82015215460327817</c:v>
                </c:pt>
                <c:pt idx="65">
                  <c:v>0.81665132667776807</c:v>
                </c:pt>
                <c:pt idx="66">
                  <c:v>0.81316215189010044</c:v>
                </c:pt>
                <c:pt idx="67">
                  <c:v>0.80968406981202989</c:v>
                </c:pt>
                <c:pt idx="68">
                  <c:v>0.80621661284734014</c:v>
                </c:pt>
                <c:pt idx="69">
                  <c:v>0.80275939614808456</c:v>
                </c:pt>
                <c:pt idx="70">
                  <c:v>0.79931210858304502</c:v>
                </c:pt>
                <c:pt idx="71">
                  <c:v>0.79587450463831844</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1.5102739726027397</c:v>
                </c:pt>
                <c:pt idx="1">
                  <c:v>1.5102739726027397</c:v>
                </c:pt>
                <c:pt idx="2">
                  <c:v>1.5102739726027397</c:v>
                </c:pt>
                <c:pt idx="3">
                  <c:v>1.5102739726027397</c:v>
                </c:pt>
                <c:pt idx="4">
                  <c:v>1.5102739726027397</c:v>
                </c:pt>
                <c:pt idx="5">
                  <c:v>1.5102739726027397</c:v>
                </c:pt>
                <c:pt idx="6">
                  <c:v>1.5102739726027397</c:v>
                </c:pt>
                <c:pt idx="7">
                  <c:v>1.5102739726027397</c:v>
                </c:pt>
                <c:pt idx="8">
                  <c:v>1.5102739726027397</c:v>
                </c:pt>
                <c:pt idx="11">
                  <c:v>1.5102739726027397</c:v>
                </c:pt>
                <c:pt idx="12">
                  <c:v>1.5102739726027397</c:v>
                </c:pt>
                <c:pt idx="15">
                  <c:v>1.5102739726027397</c:v>
                </c:pt>
                <c:pt idx="16">
                  <c:v>1.5102739726027397</c:v>
                </c:pt>
                <c:pt idx="17">
                  <c:v>1.5102739726027397</c:v>
                </c:pt>
                <c:pt idx="18">
                  <c:v>1.5102739726027397</c:v>
                </c:pt>
                <c:pt idx="19">
                  <c:v>1.5102739726027397</c:v>
                </c:pt>
                <c:pt idx="20">
                  <c:v>1.5102739726027397</c:v>
                </c:pt>
                <c:pt idx="21">
                  <c:v>1.5102739726027397</c:v>
                </c:pt>
                <c:pt idx="22">
                  <c:v>1.5102739726027397</c:v>
                </c:pt>
                <c:pt idx="23">
                  <c:v>1.5102739726027397</c:v>
                </c:pt>
                <c:pt idx="24">
                  <c:v>1.5102739726027397</c:v>
                </c:pt>
                <c:pt idx="25">
                  <c:v>1.5102739726027397</c:v>
                </c:pt>
                <c:pt idx="26">
                  <c:v>1.5102739726027397</c:v>
                </c:pt>
                <c:pt idx="27">
                  <c:v>1.5102739726027397</c:v>
                </c:pt>
                <c:pt idx="28">
                  <c:v>1.5102739726027397</c:v>
                </c:pt>
                <c:pt idx="29">
                  <c:v>1.5102739726027397</c:v>
                </c:pt>
                <c:pt idx="30">
                  <c:v>1.5102739726027397</c:v>
                </c:pt>
                <c:pt idx="31">
                  <c:v>1.5102739726027397</c:v>
                </c:pt>
                <c:pt idx="32">
                  <c:v>1.5102739726027397</c:v>
                </c:pt>
                <c:pt idx="33">
                  <c:v>1.5102739726027397</c:v>
                </c:pt>
                <c:pt idx="34">
                  <c:v>1.5102739726027397</c:v>
                </c:pt>
                <c:pt idx="35">
                  <c:v>1.5102739726027397</c:v>
                </c:pt>
                <c:pt idx="36">
                  <c:v>1.5102739726027397</c:v>
                </c:pt>
                <c:pt idx="37">
                  <c:v>1.5102739726027397</c:v>
                </c:pt>
                <c:pt idx="38">
                  <c:v>1.5102739726027397</c:v>
                </c:pt>
                <c:pt idx="39">
                  <c:v>1.5102739726027397</c:v>
                </c:pt>
                <c:pt idx="40">
                  <c:v>1.5102739726027397</c:v>
                </c:pt>
                <c:pt idx="41">
                  <c:v>1.5102739726027397</c:v>
                </c:pt>
                <c:pt idx="42">
                  <c:v>1.5102739726027397</c:v>
                </c:pt>
                <c:pt idx="43">
                  <c:v>1.5102739726027397</c:v>
                </c:pt>
                <c:pt idx="44">
                  <c:v>1.5102739726027397</c:v>
                </c:pt>
                <c:pt idx="45">
                  <c:v>1.5102739726027397</c:v>
                </c:pt>
                <c:pt idx="46">
                  <c:v>1.5102739726027397</c:v>
                </c:pt>
                <c:pt idx="47">
                  <c:v>1.5102739726027397</c:v>
                </c:pt>
                <c:pt idx="48">
                  <c:v>1.5102739726027397</c:v>
                </c:pt>
                <c:pt idx="49">
                  <c:v>1.5102739726027397</c:v>
                </c:pt>
                <c:pt idx="50">
                  <c:v>1.5102739726027397</c:v>
                </c:pt>
                <c:pt idx="51">
                  <c:v>1.5102739726027397</c:v>
                </c:pt>
                <c:pt idx="52">
                  <c:v>1.5102739726027397</c:v>
                </c:pt>
                <c:pt idx="53">
                  <c:v>1.5102739726027397</c:v>
                </c:pt>
                <c:pt idx="54">
                  <c:v>1.5102739726027397</c:v>
                </c:pt>
                <c:pt idx="55">
                  <c:v>1.5102739726027397</c:v>
                </c:pt>
                <c:pt idx="56">
                  <c:v>1.5102739726027397</c:v>
                </c:pt>
                <c:pt idx="57">
                  <c:v>1.5102739726027397</c:v>
                </c:pt>
                <c:pt idx="58">
                  <c:v>1.5102739726027397</c:v>
                </c:pt>
                <c:pt idx="59">
                  <c:v>1.5102739726027397</c:v>
                </c:pt>
                <c:pt idx="60">
                  <c:v>1.5102739726027397</c:v>
                </c:pt>
                <c:pt idx="61">
                  <c:v>1.5102739726027397</c:v>
                </c:pt>
                <c:pt idx="62">
                  <c:v>1.5102739726027397</c:v>
                </c:pt>
                <c:pt idx="63">
                  <c:v>1.5102739726027397</c:v>
                </c:pt>
                <c:pt idx="64">
                  <c:v>1.5102739726027397</c:v>
                </c:pt>
                <c:pt idx="65">
                  <c:v>1.5102739726027397</c:v>
                </c:pt>
                <c:pt idx="66">
                  <c:v>1.5102739726027397</c:v>
                </c:pt>
                <c:pt idx="67">
                  <c:v>1.5102739726027397</c:v>
                </c:pt>
                <c:pt idx="68">
                  <c:v>1.5102739726027397</c:v>
                </c:pt>
                <c:pt idx="69">
                  <c:v>1.5102739726027397</c:v>
                </c:pt>
                <c:pt idx="70">
                  <c:v>1.5102739726027397</c:v>
                </c:pt>
                <c:pt idx="71">
                  <c:v>1.5102739726027397</c:v>
                </c:pt>
                <c:pt idx="72">
                  <c:v>1.5102739726027397</c:v>
                </c:pt>
                <c:pt idx="73">
                  <c:v>1.5102739726027397</c:v>
                </c:pt>
                <c:pt idx="74">
                  <c:v>1.5102739726027397</c:v>
                </c:pt>
                <c:pt idx="75">
                  <c:v>1.5102739726027397</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1.3018292682926829</c:v>
                </c:pt>
                <c:pt idx="1">
                  <c:v>1.3018292682926829</c:v>
                </c:pt>
                <c:pt idx="2">
                  <c:v>1.3018292682926829</c:v>
                </c:pt>
                <c:pt idx="3">
                  <c:v>1.3018292682926829</c:v>
                </c:pt>
                <c:pt idx="4">
                  <c:v>1.3018292682926829</c:v>
                </c:pt>
                <c:pt idx="5">
                  <c:v>1.3018292682926829</c:v>
                </c:pt>
                <c:pt idx="6">
                  <c:v>1.3018292682926829</c:v>
                </c:pt>
                <c:pt idx="7">
                  <c:v>1.3018292682926829</c:v>
                </c:pt>
                <c:pt idx="8">
                  <c:v>1.3018292682926829</c:v>
                </c:pt>
                <c:pt idx="11">
                  <c:v>1.3018292682926829</c:v>
                </c:pt>
                <c:pt idx="12">
                  <c:v>1.3018292682926829</c:v>
                </c:pt>
                <c:pt idx="15">
                  <c:v>1.3018292682926829</c:v>
                </c:pt>
                <c:pt idx="16">
                  <c:v>1.3018292682926829</c:v>
                </c:pt>
                <c:pt idx="17">
                  <c:v>1.3018292682926829</c:v>
                </c:pt>
                <c:pt idx="18">
                  <c:v>1.3018292682926829</c:v>
                </c:pt>
                <c:pt idx="19">
                  <c:v>1.3018292682926829</c:v>
                </c:pt>
                <c:pt idx="20">
                  <c:v>1.3018292682926829</c:v>
                </c:pt>
                <c:pt idx="21">
                  <c:v>1.3018292682926829</c:v>
                </c:pt>
                <c:pt idx="22">
                  <c:v>1.3018292682926829</c:v>
                </c:pt>
                <c:pt idx="23">
                  <c:v>1.3018292682926829</c:v>
                </c:pt>
                <c:pt idx="24">
                  <c:v>1.3018292682926829</c:v>
                </c:pt>
                <c:pt idx="25">
                  <c:v>1.3018292682926829</c:v>
                </c:pt>
                <c:pt idx="26">
                  <c:v>1.3018292682926829</c:v>
                </c:pt>
                <c:pt idx="27">
                  <c:v>1.3018292682926829</c:v>
                </c:pt>
                <c:pt idx="28">
                  <c:v>1.3018292682926829</c:v>
                </c:pt>
                <c:pt idx="29">
                  <c:v>1.3018292682926829</c:v>
                </c:pt>
                <c:pt idx="30">
                  <c:v>1.3018292682926829</c:v>
                </c:pt>
                <c:pt idx="31">
                  <c:v>1.3018292682926829</c:v>
                </c:pt>
                <c:pt idx="32">
                  <c:v>1.3018292682926829</c:v>
                </c:pt>
                <c:pt idx="33">
                  <c:v>1.3018292682926829</c:v>
                </c:pt>
                <c:pt idx="34">
                  <c:v>1.3018292682926829</c:v>
                </c:pt>
                <c:pt idx="35">
                  <c:v>1.3018292682926829</c:v>
                </c:pt>
                <c:pt idx="36">
                  <c:v>1.3018292682926829</c:v>
                </c:pt>
                <c:pt idx="37">
                  <c:v>1.3018292682926829</c:v>
                </c:pt>
                <c:pt idx="38">
                  <c:v>1.3018292682926829</c:v>
                </c:pt>
                <c:pt idx="39">
                  <c:v>1.3018292682926829</c:v>
                </c:pt>
                <c:pt idx="40">
                  <c:v>1.3018292682926829</c:v>
                </c:pt>
                <c:pt idx="41">
                  <c:v>1.3018292682926829</c:v>
                </c:pt>
                <c:pt idx="42">
                  <c:v>1.3018292682926829</c:v>
                </c:pt>
                <c:pt idx="43">
                  <c:v>1.3018292682926829</c:v>
                </c:pt>
                <c:pt idx="44">
                  <c:v>1.3018292682926829</c:v>
                </c:pt>
                <c:pt idx="45">
                  <c:v>1.3018292682926829</c:v>
                </c:pt>
                <c:pt idx="46">
                  <c:v>1.3018292682926829</c:v>
                </c:pt>
                <c:pt idx="47">
                  <c:v>1.3018292682926829</c:v>
                </c:pt>
                <c:pt idx="48">
                  <c:v>1.3018292682926829</c:v>
                </c:pt>
                <c:pt idx="49">
                  <c:v>1.3018292682926829</c:v>
                </c:pt>
                <c:pt idx="50">
                  <c:v>1.3018292682926829</c:v>
                </c:pt>
                <c:pt idx="51">
                  <c:v>1.3018292682926829</c:v>
                </c:pt>
                <c:pt idx="52">
                  <c:v>1.3018292682926829</c:v>
                </c:pt>
                <c:pt idx="53">
                  <c:v>1.3018292682926829</c:v>
                </c:pt>
                <c:pt idx="54">
                  <c:v>1.3018292682926829</c:v>
                </c:pt>
                <c:pt idx="55">
                  <c:v>1.3018292682926829</c:v>
                </c:pt>
                <c:pt idx="56">
                  <c:v>1.3018292682926829</c:v>
                </c:pt>
                <c:pt idx="57">
                  <c:v>1.3018292682926829</c:v>
                </c:pt>
                <c:pt idx="58">
                  <c:v>1.3018292682926829</c:v>
                </c:pt>
                <c:pt idx="59">
                  <c:v>1.3018292682926829</c:v>
                </c:pt>
                <c:pt idx="60">
                  <c:v>1.3018292682926829</c:v>
                </c:pt>
                <c:pt idx="61">
                  <c:v>1.3018292682926829</c:v>
                </c:pt>
                <c:pt idx="62">
                  <c:v>1.3018292682926829</c:v>
                </c:pt>
                <c:pt idx="63">
                  <c:v>1.3018292682926829</c:v>
                </c:pt>
                <c:pt idx="64">
                  <c:v>1.3018292682926829</c:v>
                </c:pt>
                <c:pt idx="65">
                  <c:v>1.3018292682926829</c:v>
                </c:pt>
                <c:pt idx="66">
                  <c:v>1.3018292682926829</c:v>
                </c:pt>
                <c:pt idx="67">
                  <c:v>1.3018292682926829</c:v>
                </c:pt>
                <c:pt idx="68">
                  <c:v>1.3018292682926829</c:v>
                </c:pt>
                <c:pt idx="69">
                  <c:v>1.3018292682926829</c:v>
                </c:pt>
                <c:pt idx="70">
                  <c:v>1.3018292682926829</c:v>
                </c:pt>
                <c:pt idx="71">
                  <c:v>1.3018292682926829</c:v>
                </c:pt>
                <c:pt idx="72">
                  <c:v>1.3018292682926829</c:v>
                </c:pt>
                <c:pt idx="73">
                  <c:v>1.3018292682926829</c:v>
                </c:pt>
                <c:pt idx="74">
                  <c:v>1.3018292682926829</c:v>
                </c:pt>
                <c:pt idx="75">
                  <c:v>1.3018292682926829</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30.050792372125997</c:v>
                </c:pt>
                <c:pt idx="1">
                  <c:v>30.055376548198243</c:v>
                </c:pt>
                <c:pt idx="2">
                  <c:v>30.057348480863435</c:v>
                </c:pt>
                <c:pt idx="3">
                  <c:v>30.059628172976769</c:v>
                </c:pt>
                <c:pt idx="4">
                  <c:v>30.06152385189208</c:v>
                </c:pt>
                <c:pt idx="5">
                  <c:v>30.061876506614063</c:v>
                </c:pt>
                <c:pt idx="6">
                  <c:v>30.062458374131346</c:v>
                </c:pt>
                <c:pt idx="7">
                  <c:v>30.061174006390921</c:v>
                </c:pt>
                <c:pt idx="8">
                  <c:v>30.061057202002932</c:v>
                </c:pt>
                <c:pt idx="9">
                  <c:v>30.059716444255553</c:v>
                </c:pt>
                <c:pt idx="10">
                  <c:v>30.060198532302657</c:v>
                </c:pt>
                <c:pt idx="11">
                  <c:v>30.059747272624417</c:v>
                </c:pt>
                <c:pt idx="12">
                  <c:v>30.060650764438471</c:v>
                </c:pt>
                <c:pt idx="13">
                  <c:v>30.06024033991525</c:v>
                </c:pt>
                <c:pt idx="14">
                  <c:v>30.060252812456689</c:v>
                </c:pt>
                <c:pt idx="15">
                  <c:v>30.058964786069332</c:v>
                </c:pt>
                <c:pt idx="16">
                  <c:v>30.057901948373321</c:v>
                </c:pt>
                <c:pt idx="17">
                  <c:v>30.05647295445436</c:v>
                </c:pt>
                <c:pt idx="18">
                  <c:v>30.055621851303037</c:v>
                </c:pt>
                <c:pt idx="19">
                  <c:v>30.055258312986034</c:v>
                </c:pt>
                <c:pt idx="20">
                  <c:v>30.055225880798329</c:v>
                </c:pt>
                <c:pt idx="21">
                  <c:v>30.05555489879621</c:v>
                </c:pt>
                <c:pt idx="22">
                  <c:v>30.055295130720925</c:v>
                </c:pt>
                <c:pt idx="23">
                  <c:v>30.054968129785834</c:v>
                </c:pt>
                <c:pt idx="24">
                  <c:v>30.053643147566689</c:v>
                </c:pt>
                <c:pt idx="25">
                  <c:v>30.052579779199146</c:v>
                </c:pt>
                <c:pt idx="26">
                  <c:v>30.051070334163761</c:v>
                </c:pt>
                <c:pt idx="27">
                  <c:v>30.050528862545399</c:v>
                </c:pt>
                <c:pt idx="28">
                  <c:v>30.050007209916341</c:v>
                </c:pt>
                <c:pt idx="29">
                  <c:v>30.05037390105155</c:v>
                </c:pt>
                <c:pt idx="30">
                  <c:v>30.050366531299915</c:v>
                </c:pt>
                <c:pt idx="31">
                  <c:v>30.050445453615755</c:v>
                </c:pt>
                <c:pt idx="32">
                  <c:v>30.049686572809705</c:v>
                </c:pt>
                <c:pt idx="33">
                  <c:v>30.048706543378842</c:v>
                </c:pt>
                <c:pt idx="34">
                  <c:v>30.047324138632888</c:v>
                </c:pt>
                <c:pt idx="35">
                  <c:v>30.046238608035079</c:v>
                </c:pt>
                <c:pt idx="36">
                  <c:v>30.045544131996255</c:v>
                </c:pt>
                <c:pt idx="37">
                  <c:v>30.04540312753484</c:v>
                </c:pt>
                <c:pt idx="38">
                  <c:v>30.045647851250809</c:v>
                </c:pt>
                <c:pt idx="39">
                  <c:v>30.045815615836514</c:v>
                </c:pt>
                <c:pt idx="40">
                  <c:v>30.045747941524247</c:v>
                </c:pt>
                <c:pt idx="41">
                  <c:v>30.04500248274497</c:v>
                </c:pt>
                <c:pt idx="42">
                  <c:v>30.04398705156391</c:v>
                </c:pt>
                <c:pt idx="43">
                  <c:v>30.042620284275518</c:v>
                </c:pt>
                <c:pt idx="44">
                  <c:v>30.041706704552833</c:v>
                </c:pt>
                <c:pt idx="45">
                  <c:v>30.041037863214498</c:v>
                </c:pt>
                <c:pt idx="46">
                  <c:v>30.041157434178348</c:v>
                </c:pt>
                <c:pt idx="47">
                  <c:v>30.041288802401102</c:v>
                </c:pt>
                <c:pt idx="48">
                  <c:v>30.041656603921822</c:v>
                </c:pt>
                <c:pt idx="49">
                  <c:v>30.041302044095694</c:v>
                </c:pt>
                <c:pt idx="50">
                  <c:v>30.040749411703519</c:v>
                </c:pt>
                <c:pt idx="51">
                  <c:v>30.039430000385853</c:v>
                </c:pt>
                <c:pt idx="52">
                  <c:v>30.03839042043786</c:v>
                </c:pt>
                <c:pt idx="53">
                  <c:v>30.037251714127088</c:v>
                </c:pt>
                <c:pt idx="54">
                  <c:v>30.037007805646802</c:v>
                </c:pt>
                <c:pt idx="55">
                  <c:v>30.036862994132921</c:v>
                </c:pt>
                <c:pt idx="56">
                  <c:v>30.037336674756695</c:v>
                </c:pt>
                <c:pt idx="57">
                  <c:v>30.03726634307926</c:v>
                </c:pt>
                <c:pt idx="58">
                  <c:v>30.037120290784689</c:v>
                </c:pt>
                <c:pt idx="59">
                  <c:v>30.035981915393872</c:v>
                </c:pt>
                <c:pt idx="60">
                  <c:v>30.034850716547115</c:v>
                </c:pt>
                <c:pt idx="61">
                  <c:v>30.032903314984555</c:v>
                </c:pt>
                <c:pt idx="62">
                  <c:v>30.031875683621692</c:v>
                </c:pt>
                <c:pt idx="63">
                  <c:v>30.017917412229131</c:v>
                </c:pt>
                <c:pt idx="64">
                  <c:v>29.988905900404301</c:v>
                </c:pt>
                <c:pt idx="65">
                  <c:v>29.963661479571105</c:v>
                </c:pt>
                <c:pt idx="66">
                  <c:v>29.944051456194416</c:v>
                </c:pt>
                <c:pt idx="67">
                  <c:v>29.928814780546492</c:v>
                </c:pt>
                <c:pt idx="68">
                  <c:v>29.91635608918153</c:v>
                </c:pt>
                <c:pt idx="69">
                  <c:v>29.906987204262805</c:v>
                </c:pt>
                <c:pt idx="70">
                  <c:v>29.899384704385753</c:v>
                </c:pt>
                <c:pt idx="71">
                  <c:v>29.894524686152092</c:v>
                </c:pt>
                <c:pt idx="72">
                  <c:v>29.890975705371623</c:v>
                </c:pt>
                <c:pt idx="73">
                  <c:v>29.889513232821329</c:v>
                </c:pt>
                <c:pt idx="74">
                  <c:v>29.888422621612612</c:v>
                </c:pt>
                <c:pt idx="75">
                  <c:v>29.888227837600311</c:v>
                </c:pt>
                <c:pt idx="76">
                  <c:v>29.887566224669278</c:v>
                </c:pt>
                <c:pt idx="77">
                  <c:v>29.887149357791799</c:v>
                </c:pt>
                <c:pt idx="78">
                  <c:v>29.886483455274384</c:v>
                </c:pt>
                <c:pt idx="79">
                  <c:v>29.886322378779749</c:v>
                </c:pt>
                <c:pt idx="80">
                  <c:v>29.88669811970529</c:v>
                </c:pt>
                <c:pt idx="81">
                  <c:v>29.887684783956026</c:v>
                </c:pt>
                <c:pt idx="82">
                  <c:v>29.889326181360222</c:v>
                </c:pt>
                <c:pt idx="83">
                  <c:v>29.890807256280713</c:v>
                </c:pt>
                <c:pt idx="84">
                  <c:v>29.892410875965634</c:v>
                </c:pt>
                <c:pt idx="85">
                  <c:v>29.893058890231952</c:v>
                </c:pt>
                <c:pt idx="86">
                  <c:v>29.893799894926765</c:v>
                </c:pt>
                <c:pt idx="87">
                  <c:v>29.893761049113429</c:v>
                </c:pt>
                <c:pt idx="88">
                  <c:v>29.894537487969945</c:v>
                </c:pt>
                <c:pt idx="89">
                  <c:v>29.895146371696001</c:v>
                </c:pt>
                <c:pt idx="90">
                  <c:v>29.896912870096152</c:v>
                </c:pt>
                <c:pt idx="91">
                  <c:v>29.898429131312877</c:v>
                </c:pt>
                <c:pt idx="92">
                  <c:v>29.90045366069004</c:v>
                </c:pt>
                <c:pt idx="93">
                  <c:v>29.901658630762594</c:v>
                </c:pt>
                <c:pt idx="94">
                  <c:v>29.902676439962036</c:v>
                </c:pt>
                <c:pt idx="95">
                  <c:v>29.90299864777926</c:v>
                </c:pt>
                <c:pt idx="96">
                  <c:v>29.903297785345654</c:v>
                </c:pt>
                <c:pt idx="97">
                  <c:v>29.903825050099989</c:v>
                </c:pt>
                <c:pt idx="98">
                  <c:v>29.904709085961635</c:v>
                </c:pt>
                <c:pt idx="99">
                  <c:v>29.906349567857518</c:v>
                </c:pt>
                <c:pt idx="100">
                  <c:v>29.907897510715035</c:v>
                </c:pt>
                <c:pt idx="101">
                  <c:v>29.909822450193868</c:v>
                </c:pt>
                <c:pt idx="102">
                  <c:v>29.910768685561518</c:v>
                </c:pt>
                <c:pt idx="103">
                  <c:v>29.911793859130061</c:v>
                </c:pt>
                <c:pt idx="104">
                  <c:v>29.91172934150147</c:v>
                </c:pt>
                <c:pt idx="105">
                  <c:v>29.912281809816868</c:v>
                </c:pt>
                <c:pt idx="106">
                  <c:v>29.912412978412654</c:v>
                </c:pt>
                <c:pt idx="107">
                  <c:v>29.913734478610106</c:v>
                </c:pt>
                <c:pt idx="108">
                  <c:v>29.914895163746824</c:v>
                </c:pt>
                <c:pt idx="109">
                  <c:v>29.916851433406016</c:v>
                </c:pt>
                <c:pt idx="110">
                  <c:v>29.918149823626834</c:v>
                </c:pt>
                <c:pt idx="111">
                  <c:v>29.919394644686729</c:v>
                </c:pt>
                <c:pt idx="112">
                  <c:v>29.919794173055234</c:v>
                </c:pt>
                <c:pt idx="113">
                  <c:v>29.920017289599244</c:v>
                </c:pt>
                <c:pt idx="114">
                  <c:v>29.920145508306714</c:v>
                </c:pt>
                <c:pt idx="115">
                  <c:v>29.920574741203644</c:v>
                </c:pt>
                <c:pt idx="116">
                  <c:v>29.921668386737966</c:v>
                </c:pt>
                <c:pt idx="117">
                  <c:v>29.922972016251929</c:v>
                </c:pt>
                <c:pt idx="118">
                  <c:v>29.924757466209829</c:v>
                </c:pt>
                <c:pt idx="119">
                  <c:v>29.925925669251097</c:v>
                </c:pt>
                <c:pt idx="120">
                  <c:v>29.92705454311281</c:v>
                </c:pt>
                <c:pt idx="121">
                  <c:v>29.927164388504632</c:v>
                </c:pt>
                <c:pt idx="122">
                  <c:v>29.927466709300855</c:v>
                </c:pt>
                <c:pt idx="123">
                  <c:v>29.927311705506806</c:v>
                </c:pt>
                <c:pt idx="124">
                  <c:v>29.928029321685599</c:v>
                </c:pt>
                <c:pt idx="125">
                  <c:v>29.928824299026445</c:v>
                </c:pt>
                <c:pt idx="126">
                  <c:v>29.930434708315079</c:v>
                </c:pt>
                <c:pt idx="127">
                  <c:v>29.931797888191955</c:v>
                </c:pt>
                <c:pt idx="128">
                  <c:v>29.933150008687413</c:v>
                </c:pt>
                <c:pt idx="129">
                  <c:v>29.933798895158503</c:v>
                </c:pt>
                <c:pt idx="130">
                  <c:v>29.934041646984447</c:v>
                </c:pt>
                <c:pt idx="131">
                  <c:v>29.934010347057736</c:v>
                </c:pt>
                <c:pt idx="132">
                  <c:v>29.934026348586041</c:v>
                </c:pt>
                <c:pt idx="133">
                  <c:v>29.934618253281119</c:v>
                </c:pt>
                <c:pt idx="134">
                  <c:v>29.935516716994382</c:v>
                </c:pt>
                <c:pt idx="135">
                  <c:v>29.937073868691229</c:v>
                </c:pt>
                <c:pt idx="136">
                  <c:v>29.938312849390009</c:v>
                </c:pt>
                <c:pt idx="137">
                  <c:v>29.939611483246225</c:v>
                </c:pt>
                <c:pt idx="138">
                  <c:v>29.939950254585813</c:v>
                </c:pt>
                <c:pt idx="139">
                  <c:v>29.940258366734163</c:v>
                </c:pt>
                <c:pt idx="140">
                  <c:v>29.939909925122482</c:v>
                </c:pt>
                <c:pt idx="141">
                  <c:v>29.940200468550493</c:v>
                </c:pt>
                <c:pt idx="142">
                  <c:v>29.940505938400275</c:v>
                </c:pt>
                <c:pt idx="143">
                  <c:v>29.941759956927168</c:v>
                </c:pt>
                <c:pt idx="144">
                  <c:v>29.942936243109006</c:v>
                </c:pt>
                <c:pt idx="145">
                  <c:v>29.944435500324939</c:v>
                </c:pt>
                <c:pt idx="146">
                  <c:v>29.94523671355719</c:v>
                </c:pt>
                <c:pt idx="147">
                  <c:v>29.945762068716359</c:v>
                </c:pt>
                <c:pt idx="148">
                  <c:v>29.945630604436595</c:v>
                </c:pt>
                <c:pt idx="149">
                  <c:v>29.945522360745137</c:v>
                </c:pt>
                <c:pt idx="150">
                  <c:v>29.945557983032749</c:v>
                </c:pt>
                <c:pt idx="151">
                  <c:v>29.946122433639001</c:v>
                </c:pt>
                <c:pt idx="152">
                  <c:v>29.947215656545339</c:v>
                </c:pt>
                <c:pt idx="153">
                  <c:v>29.948490266620436</c:v>
                </c:pt>
                <c:pt idx="154">
                  <c:v>29.949805946699136</c:v>
                </c:pt>
                <c:pt idx="155">
                  <c:v>29.950496488754059</c:v>
                </c:pt>
                <c:pt idx="156">
                  <c:v>29.950895885048599</c:v>
                </c:pt>
                <c:pt idx="157">
                  <c:v>29.950592474345282</c:v>
                </c:pt>
                <c:pt idx="158">
                  <c:v>29.950567180614225</c:v>
                </c:pt>
                <c:pt idx="159">
                  <c:v>29.950457404398168</c:v>
                </c:pt>
                <c:pt idx="160">
                  <c:v>29.951274778057662</c:v>
                </c:pt>
                <c:pt idx="161">
                  <c:v>29.95213705167707</c:v>
                </c:pt>
                <c:pt idx="162">
                  <c:v>29.95365542098634</c:v>
                </c:pt>
                <c:pt idx="163">
                  <c:v>29.954556966224171</c:v>
                </c:pt>
                <c:pt idx="164">
                  <c:v>29.955439318480483</c:v>
                </c:pt>
                <c:pt idx="165">
                  <c:v>29.955360142441705</c:v>
                </c:pt>
                <c:pt idx="166">
                  <c:v>29.955322664209287</c:v>
                </c:pt>
                <c:pt idx="167">
                  <c:v>29.954932641304026</c:v>
                </c:pt>
                <c:pt idx="168">
                  <c:v>29.955193027694545</c:v>
                </c:pt>
                <c:pt idx="169">
                  <c:v>29.955746743035188</c:v>
                </c:pt>
                <c:pt idx="170">
                  <c:v>29.956910568003067</c:v>
                </c:pt>
                <c:pt idx="171">
                  <c:v>29.95814211460095</c:v>
                </c:pt>
                <c:pt idx="172">
                  <c:v>29.959138620108842</c:v>
                </c:pt>
                <c:pt idx="173">
                  <c:v>29.95974442217635</c:v>
                </c:pt>
                <c:pt idx="174">
                  <c:v>29.959632716042318</c:v>
                </c:pt>
                <c:pt idx="175">
                  <c:v>29.959513842273299</c:v>
                </c:pt>
                <c:pt idx="176">
                  <c:v>29.959081776204084</c:v>
                </c:pt>
                <c:pt idx="177">
                  <c:v>29.959515459953618</c:v>
                </c:pt>
                <c:pt idx="178">
                  <c:v>29.959946142034472</c:v>
                </c:pt>
                <c:pt idx="179">
                  <c:v>29.961392059623567</c:v>
                </c:pt>
                <c:pt idx="180">
                  <c:v>29.962275283790117</c:v>
                </c:pt>
                <c:pt idx="181">
                  <c:v>29.96356158544868</c:v>
                </c:pt>
                <c:pt idx="182">
                  <c:v>29.963643162819647</c:v>
                </c:pt>
                <c:pt idx="183">
                  <c:v>29.963927182995313</c:v>
                </c:pt>
                <c:pt idx="184">
                  <c:v>29.963315113130037</c:v>
                </c:pt>
                <c:pt idx="185">
                  <c:v>29.963486727242646</c:v>
                </c:pt>
                <c:pt idx="186">
                  <c:v>29.963548010278068</c:v>
                </c:pt>
                <c:pt idx="187">
                  <c:v>29.964719489057813</c:v>
                </c:pt>
                <c:pt idx="188">
                  <c:v>29.965855646065602</c:v>
                </c:pt>
                <c:pt idx="189">
                  <c:v>29.967716904750262</c:v>
                </c:pt>
                <c:pt idx="190">
                  <c:v>29.968959753408626</c:v>
                </c:pt>
                <c:pt idx="191">
                  <c:v>29.981303878630708</c:v>
                </c:pt>
                <c:pt idx="192">
                  <c:v>30.010013635220009</c:v>
                </c:pt>
                <c:pt idx="193">
                  <c:v>30.035870124598532</c:v>
                </c:pt>
                <c:pt idx="194">
                  <c:v>30.055614421450972</c:v>
                </c:pt>
                <c:pt idx="195">
                  <c:v>30.071151468420531</c:v>
                </c:pt>
                <c:pt idx="196">
                  <c:v>30.08372312171959</c:v>
                </c:pt>
                <c:pt idx="197">
                  <c:v>30.093260325697493</c:v>
                </c:pt>
                <c:pt idx="198">
                  <c:v>30.100926625750343</c:v>
                </c:pt>
                <c:pt idx="199">
                  <c:v>30.105898264010868</c:v>
                </c:pt>
                <c:pt idx="200">
                  <c:v>30.109458511210814</c:v>
                </c:pt>
                <c:pt idx="201">
                  <c:v>30.111019984318613</c:v>
                </c:pt>
                <c:pt idx="202">
                  <c:v>30.112069894619708</c:v>
                </c:pt>
                <c:pt idx="203">
                  <c:v>30.112374568245844</c:v>
                </c:pt>
                <c:pt idx="204">
                  <c:v>30.112948938233441</c:v>
                </c:pt>
                <c:pt idx="205">
                  <c:v>30.113493768700586</c:v>
                </c:pt>
                <c:pt idx="206">
                  <c:v>30.114037893803982</c:v>
                </c:pt>
                <c:pt idx="207">
                  <c:v>30.114339077967973</c:v>
                </c:pt>
                <c:pt idx="208">
                  <c:v>30.113825524506467</c:v>
                </c:pt>
                <c:pt idx="209">
                  <c:v>30.112975686169058</c:v>
                </c:pt>
                <c:pt idx="210">
                  <c:v>30.111203408285025</c:v>
                </c:pt>
                <c:pt idx="211">
                  <c:v>30.109835303119052</c:v>
                </c:pt>
                <c:pt idx="212">
                  <c:v>30.108131705765501</c:v>
                </c:pt>
                <c:pt idx="213">
                  <c:v>30.107551912308764</c:v>
                </c:pt>
                <c:pt idx="214">
                  <c:v>30.106762638794869</c:v>
                </c:pt>
                <c:pt idx="215">
                  <c:v>30.106808502737287</c:v>
                </c:pt>
                <c:pt idx="216">
                  <c:v>30.106049101111715</c:v>
                </c:pt>
                <c:pt idx="217">
                  <c:v>30.10537802228092</c:v>
                </c:pt>
                <c:pt idx="218">
                  <c:v>30.103697131356732</c:v>
                </c:pt>
                <c:pt idx="219">
                  <c:v>30.102052498744474</c:v>
                </c:pt>
                <c:pt idx="220">
                  <c:v>30.100173519668743</c:v>
                </c:pt>
                <c:pt idx="221">
                  <c:v>30.098788812149767</c:v>
                </c:pt>
                <c:pt idx="222">
                  <c:v>30.097956380161154</c:v>
                </c:pt>
                <c:pt idx="223">
                  <c:v>30.097428286885481</c:v>
                </c:pt>
                <c:pt idx="224">
                  <c:v>30.097325195569063</c:v>
                </c:pt>
                <c:pt idx="225">
                  <c:v>30.096598171124921</c:v>
                </c:pt>
                <c:pt idx="226">
                  <c:v>30.095886888884774</c:v>
                </c:pt>
                <c:pt idx="227">
                  <c:v>30.094087185083708</c:v>
                </c:pt>
                <c:pt idx="228">
                  <c:v>30.092655413957409</c:v>
                </c:pt>
                <c:pt idx="229">
                  <c:v>30.090642541736202</c:v>
                </c:pt>
                <c:pt idx="230">
                  <c:v>30.089729217660313</c:v>
                </c:pt>
                <c:pt idx="231">
                  <c:v>30.088708660252948</c:v>
                </c:pt>
                <c:pt idx="232">
                  <c:v>30.096136608753497</c:v>
                </c:pt>
                <c:pt idx="233">
                  <c:v>30.088259767498201</c:v>
                </c:pt>
                <c:pt idx="234">
                  <c:v>30.087967718951521</c:v>
                </c:pt>
                <c:pt idx="235">
                  <c:v>30.086838499040965</c:v>
                </c:pt>
                <c:pt idx="236">
                  <c:v>30.085441456477081</c:v>
                </c:pt>
                <c:pt idx="237">
                  <c:v>30.083735812821633</c:v>
                </c:pt>
                <c:pt idx="238">
                  <c:v>30.082164730462924</c:v>
                </c:pt>
                <c:pt idx="239">
                  <c:v>30.081181172013004</c:v>
                </c:pt>
                <c:pt idx="240">
                  <c:v>30.08052803269462</c:v>
                </c:pt>
                <c:pt idx="241">
                  <c:v>30.080514759774925</c:v>
                </c:pt>
                <c:pt idx="242">
                  <c:v>30.080219482565454</c:v>
                </c:pt>
                <c:pt idx="243">
                  <c:v>30.079877065423432</c:v>
                </c:pt>
                <c:pt idx="244">
                  <c:v>30.078777422437678</c:v>
                </c:pt>
                <c:pt idx="245">
                  <c:v>30.077361191809128</c:v>
                </c:pt>
                <c:pt idx="246">
                  <c:v>30.075808473840961</c:v>
                </c:pt>
                <c:pt idx="247">
                  <c:v>30.074249116187296</c:v>
                </c:pt>
                <c:pt idx="248">
                  <c:v>30.073673845569719</c:v>
                </c:pt>
                <c:pt idx="249">
                  <c:v>30.072805140753637</c:v>
                </c:pt>
                <c:pt idx="250">
                  <c:v>30.073482171823684</c:v>
                </c:pt>
                <c:pt idx="251">
                  <c:v>30.072371197643498</c:v>
                </c:pt>
                <c:pt idx="252">
                  <c:v>30.073276250647339</c:v>
                </c:pt>
                <c:pt idx="253">
                  <c:v>30.070293141558615</c:v>
                </c:pt>
                <c:pt idx="254">
                  <c:v>30.07201685431658</c:v>
                </c:pt>
                <c:pt idx="255">
                  <c:v>30.053877149262775</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30.004282662196825</c:v>
                </c:pt>
                <c:pt idx="1">
                  <c:v>30.004458117606259</c:v>
                </c:pt>
                <c:pt idx="2">
                  <c:v>30.004590638906091</c:v>
                </c:pt>
                <c:pt idx="3">
                  <c:v>30.004678949843754</c:v>
                </c:pt>
                <c:pt idx="4">
                  <c:v>30.004722199936651</c:v>
                </c:pt>
                <c:pt idx="5">
                  <c:v>30.004719972662741</c:v>
                </c:pt>
                <c:pt idx="6">
                  <c:v>30.004672289471891</c:v>
                </c:pt>
                <c:pt idx="7">
                  <c:v>30.004579609579288</c:v>
                </c:pt>
                <c:pt idx="8">
                  <c:v>30.004442825542974</c:v>
                </c:pt>
                <c:pt idx="9">
                  <c:v>30.004263254667979</c:v>
                </c:pt>
                <c:pt idx="10">
                  <c:v>30.004042626320004</c:v>
                </c:pt>
                <c:pt idx="11">
                  <c:v>30.003783065270643</c:v>
                </c:pt>
                <c:pt idx="12">
                  <c:v>30.003487071234691</c:v>
                </c:pt>
                <c:pt idx="13">
                  <c:v>30.003157494796518</c:v>
                </c:pt>
                <c:pt idx="14">
                  <c:v>30.002797509957396</c:v>
                </c:pt>
                <c:pt idx="15">
                  <c:v>30.002410583568107</c:v>
                </c:pt>
                <c:pt idx="16">
                  <c:v>30.002000441941302</c:v>
                </c:pt>
                <c:pt idx="17">
                  <c:v>30.00157103496505</c:v>
                </c:pt>
                <c:pt idx="18">
                  <c:v>30.001126498063265</c:v>
                </c:pt>
                <c:pt idx="19">
                  <c:v>30.000671112369329</c:v>
                </c:pt>
                <c:pt idx="20">
                  <c:v>30.000209263496405</c:v>
                </c:pt>
                <c:pt idx="21">
                  <c:v>29.99974539930162</c:v>
                </c:pt>
                <c:pt idx="22">
                  <c:v>29.999283987050735</c:v>
                </c:pt>
                <c:pt idx="23">
                  <c:v>29.998829470395965</c:v>
                </c:pt>
                <c:pt idx="24">
                  <c:v>29.998386226581157</c:v>
                </c:pt>
                <c:pt idx="25">
                  <c:v>29.997958524286553</c:v>
                </c:pt>
                <c:pt idx="26">
                  <c:v>29.997550482519053</c:v>
                </c:pt>
                <c:pt idx="27">
                  <c:v>29.997166030943937</c:v>
                </c:pt>
                <c:pt idx="28">
                  <c:v>29.996808872040038</c:v>
                </c:pt>
                <c:pt idx="29">
                  <c:v>29.99648244544284</c:v>
                </c:pt>
                <c:pt idx="30">
                  <c:v>29.996189894818915</c:v>
                </c:pt>
                <c:pt idx="31">
                  <c:v>29.995934037590704</c:v>
                </c:pt>
                <c:pt idx="32">
                  <c:v>29.995717337803175</c:v>
                </c:pt>
                <c:pt idx="33">
                  <c:v>29.995541882393741</c:v>
                </c:pt>
                <c:pt idx="34">
                  <c:v>29.995409361093909</c:v>
                </c:pt>
                <c:pt idx="35">
                  <c:v>29.995321050156246</c:v>
                </c:pt>
                <c:pt idx="36">
                  <c:v>29.995277800063349</c:v>
                </c:pt>
                <c:pt idx="37">
                  <c:v>29.995280027337259</c:v>
                </c:pt>
                <c:pt idx="38">
                  <c:v>29.995327710528109</c:v>
                </c:pt>
                <c:pt idx="39">
                  <c:v>29.995420390420712</c:v>
                </c:pt>
                <c:pt idx="40">
                  <c:v>29.995557174457026</c:v>
                </c:pt>
                <c:pt idx="41">
                  <c:v>29.995736745332021</c:v>
                </c:pt>
                <c:pt idx="42">
                  <c:v>29.995957373679996</c:v>
                </c:pt>
                <c:pt idx="43">
                  <c:v>29.996216934729357</c:v>
                </c:pt>
                <c:pt idx="44">
                  <c:v>29.996512928765313</c:v>
                </c:pt>
                <c:pt idx="45">
                  <c:v>29.996842505203482</c:v>
                </c:pt>
                <c:pt idx="46">
                  <c:v>29.9972024900426</c:v>
                </c:pt>
                <c:pt idx="47">
                  <c:v>29.997589416431893</c:v>
                </c:pt>
                <c:pt idx="48">
                  <c:v>29.997999558058698</c:v>
                </c:pt>
                <c:pt idx="49">
                  <c:v>29.99842896503495</c:v>
                </c:pt>
                <c:pt idx="50">
                  <c:v>29.998873501936735</c:v>
                </c:pt>
                <c:pt idx="51">
                  <c:v>29.999328887630671</c:v>
                </c:pt>
                <c:pt idx="52">
                  <c:v>29.999790736503595</c:v>
                </c:pt>
                <c:pt idx="53">
                  <c:v>30.000254600698383</c:v>
                </c:pt>
                <c:pt idx="54">
                  <c:v>30.000716012949265</c:v>
                </c:pt>
                <c:pt idx="55">
                  <c:v>30.001170529604035</c:v>
                </c:pt>
                <c:pt idx="56">
                  <c:v>30.001613773418839</c:v>
                </c:pt>
                <c:pt idx="57">
                  <c:v>30.002041475713447</c:v>
                </c:pt>
                <c:pt idx="58">
                  <c:v>30.002449517480947</c:v>
                </c:pt>
                <c:pt idx="59">
                  <c:v>30.002833969056063</c:v>
                </c:pt>
                <c:pt idx="60">
                  <c:v>30.003191127959962</c:v>
                </c:pt>
                <c:pt idx="61">
                  <c:v>30.00351755455716</c:v>
                </c:pt>
                <c:pt idx="62">
                  <c:v>30.003810105181085</c:v>
                </c:pt>
                <c:pt idx="63">
                  <c:v>30.004065962409296</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1.2012541625453753E-2</c:v>
                </c:pt>
                <c:pt idx="2">
                  <c:v>5.0107312891690466E-2</c:v>
                </c:pt>
                <c:pt idx="3">
                  <c:v>0.12135475785595853</c:v>
                </c:pt>
                <c:pt idx="4">
                  <c:v>0.24128847082589144</c:v>
                </c:pt>
                <c:pt idx="5">
                  <c:v>0.44316763713853696</c:v>
                </c:pt>
                <c:pt idx="6">
                  <c:v>0.80323707174871983</c:v>
                </c:pt>
                <c:pt idx="7">
                  <c:v>1.5024056384278361</c:v>
                </c:pt>
                <c:pt idx="8">
                  <c:v>2.6819612641646575</c:v>
                </c:pt>
                <c:pt idx="11">
                  <c:v>2.8942744040246984</c:v>
                </c:pt>
                <c:pt idx="12">
                  <c:v>2.2373041732614403</c:v>
                </c:pt>
                <c:pt idx="15">
                  <c:v>1.7954437862840391</c:v>
                </c:pt>
                <c:pt idx="16">
                  <c:v>1.5367647092820378</c:v>
                </c:pt>
                <c:pt idx="17">
                  <c:v>1.3746008414280779</c:v>
                </c:pt>
                <c:pt idx="18">
                  <c:v>1.2655251227887698</c:v>
                </c:pt>
                <c:pt idx="19">
                  <c:v>1.1879679868869109</c:v>
                </c:pt>
                <c:pt idx="20">
                  <c:v>1.1303994803291182</c:v>
                </c:pt>
                <c:pt idx="21">
                  <c:v>1.086195922646499</c:v>
                </c:pt>
                <c:pt idx="22">
                  <c:v>1.0513142324218765</c:v>
                </c:pt>
                <c:pt idx="23">
                  <c:v>1.0231603394258284</c:v>
                </c:pt>
                <c:pt idx="24">
                  <c:v>1</c:v>
                </c:pt>
                <c:pt idx="25">
                  <c:v>0.98063339538349215</c:v>
                </c:pt>
                <c:pt idx="26">
                  <c:v>0.96420613157831292</c:v>
                </c:pt>
                <c:pt idx="27">
                  <c:v>0.95009463873594235</c:v>
                </c:pt>
                <c:pt idx="28">
                  <c:v>0.93783406731260777</c:v>
                </c:pt>
                <c:pt idx="29">
                  <c:v>0.92707144824719845</c:v>
                </c:pt>
                <c:pt idx="30">
                  <c:v>0.917534404769482</c:v>
                </c:pt>
                <c:pt idx="31">
                  <c:v>0.90900973415713959</c:v>
                </c:pt>
                <c:pt idx="32">
                  <c:v>0.90132842471467067</c:v>
                </c:pt>
                <c:pt idx="33">
                  <c:v>0.89435497022954302</c:v>
                </c:pt>
                <c:pt idx="34">
                  <c:v>0.88797961638666845</c:v>
                </c:pt>
                <c:pt idx="35">
                  <c:v>0.88211264634813735</c:v>
                </c:pt>
                <c:pt idx="36">
                  <c:v>0.87668010940422525</c:v>
                </c:pt>
                <c:pt idx="37">
                  <c:v>0.8716205870683652</c:v>
                </c:pt>
                <c:pt idx="38">
                  <c:v>0.86688271578825171</c:v>
                </c:pt>
                <c:pt idx="39">
                  <c:v>0.86242326875739017</c:v>
                </c:pt>
                <c:pt idx="40">
                  <c:v>0.85820565588546127</c:v>
                </c:pt>
                <c:pt idx="41">
                  <c:v>0.85419874000975571</c:v>
                </c:pt>
                <c:pt idx="42">
                  <c:v>0.85037589473945674</c:v>
                </c:pt>
                <c:pt idx="43">
                  <c:v>0.84671424869283352</c:v>
                </c:pt>
                <c:pt idx="44">
                  <c:v>0.8431940747944765</c:v>
                </c:pt>
                <c:pt idx="45">
                  <c:v>0.83979829340086865</c:v>
                </c:pt>
                <c:pt idx="46">
                  <c:v>0.83651206543833023</c:v>
                </c:pt>
                <c:pt idx="47">
                  <c:v>0.83332245723629128</c:v>
                </c:pt>
                <c:pt idx="48">
                  <c:v>0.83021816285477157</c:v>
                </c:pt>
                <c:pt idx="49">
                  <c:v>0.8271892728127842</c:v>
                </c:pt>
                <c:pt idx="50">
                  <c:v>0.82422708049052407</c:v>
                </c:pt>
                <c:pt idx="51">
                  <c:v>0.82132391929370785</c:v>
                </c:pt>
                <c:pt idx="52">
                  <c:v>0.81847302507158293</c:v>
                </c:pt>
                <c:pt idx="53">
                  <c:v>0.81566841937223178</c:v>
                </c:pt>
                <c:pt idx="54">
                  <c:v>0.81290480997431969</c:v>
                </c:pt>
                <c:pt idx="55">
                  <c:v>0.81017750580879533</c:v>
                </c:pt>
                <c:pt idx="56">
                  <c:v>0.80748234391876694</c:v>
                </c:pt>
                <c:pt idx="57">
                  <c:v>0.80481562653217953</c:v>
                </c:pt>
                <c:pt idx="58">
                  <c:v>0.8021740666636632</c:v>
                </c:pt>
                <c:pt idx="59">
                  <c:v>0.79955474093732037</c:v>
                </c:pt>
                <c:pt idx="60">
                  <c:v>0.79695504854513588</c:v>
                </c:pt>
                <c:pt idx="61">
                  <c:v>0.79437267543707601</c:v>
                </c:pt>
                <c:pt idx="62">
                  <c:v>0.79180556298699167</c:v>
                </c:pt>
                <c:pt idx="63">
                  <c:v>0.78925188050004891</c:v>
                </c:pt>
                <c:pt idx="64">
                  <c:v>0.78671000102747457</c:v>
                </c:pt>
                <c:pt idx="65">
                  <c:v>0.78417848003719592</c:v>
                </c:pt>
                <c:pt idx="66">
                  <c:v>0.78165603655765281</c:v>
                </c:pt>
                <c:pt idx="67">
                  <c:v>0.77914153646930384</c:v>
                </c:pt>
                <c:pt idx="68">
                  <c:v>0.77663397766616815</c:v>
                </c:pt>
                <c:pt idx="69">
                  <c:v>0.77413247684988118</c:v>
                </c:pt>
                <c:pt idx="70">
                  <c:v>0.77163625775245648</c:v>
                </c:pt>
                <c:pt idx="71">
                  <c:v>0.76914464061245646</c:v>
                </c:pt>
                <c:pt idx="72">
                  <c:v>0.76665703275335773</c:v>
                </c:pt>
                <c:pt idx="73">
                  <c:v>0.7641729201333568</c:v>
                </c:pt>
                <c:pt idx="74">
                  <c:v>0.76169185975326781</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1.5102739726027397</c:v>
                </c:pt>
                <c:pt idx="1">
                  <c:v>1.5102739726027397</c:v>
                </c:pt>
                <c:pt idx="2">
                  <c:v>1.5102739726027397</c:v>
                </c:pt>
                <c:pt idx="3">
                  <c:v>1.5102739726027397</c:v>
                </c:pt>
                <c:pt idx="4">
                  <c:v>1.5102739726027397</c:v>
                </c:pt>
                <c:pt idx="5">
                  <c:v>1.5102739726027397</c:v>
                </c:pt>
                <c:pt idx="6">
                  <c:v>1.5102739726027397</c:v>
                </c:pt>
                <c:pt idx="7">
                  <c:v>1.5102739726027397</c:v>
                </c:pt>
                <c:pt idx="8">
                  <c:v>1.5102739726027397</c:v>
                </c:pt>
                <c:pt idx="11">
                  <c:v>1.5102739726027397</c:v>
                </c:pt>
                <c:pt idx="12">
                  <c:v>1.5102739726027397</c:v>
                </c:pt>
                <c:pt idx="15">
                  <c:v>1.5102739726027397</c:v>
                </c:pt>
                <c:pt idx="16">
                  <c:v>1.5102739726027397</c:v>
                </c:pt>
                <c:pt idx="17">
                  <c:v>1.5102739726027397</c:v>
                </c:pt>
                <c:pt idx="18">
                  <c:v>1.5102739726027397</c:v>
                </c:pt>
                <c:pt idx="19">
                  <c:v>1.5102739726027397</c:v>
                </c:pt>
                <c:pt idx="20">
                  <c:v>1.5102739726027397</c:v>
                </c:pt>
                <c:pt idx="21">
                  <c:v>1.5102739726027397</c:v>
                </c:pt>
                <c:pt idx="22">
                  <c:v>1.5102739726027397</c:v>
                </c:pt>
                <c:pt idx="23">
                  <c:v>1.5102739726027397</c:v>
                </c:pt>
                <c:pt idx="24">
                  <c:v>1.5102739726027397</c:v>
                </c:pt>
                <c:pt idx="25">
                  <c:v>1.5102739726027397</c:v>
                </c:pt>
                <c:pt idx="26">
                  <c:v>1.5102739726027397</c:v>
                </c:pt>
                <c:pt idx="27">
                  <c:v>1.5102739726027397</c:v>
                </c:pt>
                <c:pt idx="28">
                  <c:v>1.5102739726027397</c:v>
                </c:pt>
                <c:pt idx="29">
                  <c:v>1.5102739726027397</c:v>
                </c:pt>
                <c:pt idx="30">
                  <c:v>1.5102739726027397</c:v>
                </c:pt>
                <c:pt idx="31">
                  <c:v>1.5102739726027397</c:v>
                </c:pt>
                <c:pt idx="32">
                  <c:v>1.5102739726027397</c:v>
                </c:pt>
                <c:pt idx="33">
                  <c:v>1.5102739726027397</c:v>
                </c:pt>
                <c:pt idx="34">
                  <c:v>1.5102739726027397</c:v>
                </c:pt>
                <c:pt idx="35">
                  <c:v>1.5102739726027397</c:v>
                </c:pt>
                <c:pt idx="36">
                  <c:v>1.5102739726027397</c:v>
                </c:pt>
                <c:pt idx="37">
                  <c:v>1.5102739726027397</c:v>
                </c:pt>
                <c:pt idx="38">
                  <c:v>1.5102739726027397</c:v>
                </c:pt>
                <c:pt idx="39">
                  <c:v>1.5102739726027397</c:v>
                </c:pt>
                <c:pt idx="40">
                  <c:v>1.5102739726027397</c:v>
                </c:pt>
                <c:pt idx="41">
                  <c:v>1.5102739726027397</c:v>
                </c:pt>
                <c:pt idx="42">
                  <c:v>1.5102739726027397</c:v>
                </c:pt>
                <c:pt idx="43">
                  <c:v>1.5102739726027397</c:v>
                </c:pt>
                <c:pt idx="44">
                  <c:v>1.5102739726027397</c:v>
                </c:pt>
                <c:pt idx="45">
                  <c:v>1.5102739726027397</c:v>
                </c:pt>
                <c:pt idx="46">
                  <c:v>1.5102739726027397</c:v>
                </c:pt>
                <c:pt idx="47">
                  <c:v>1.5102739726027397</c:v>
                </c:pt>
                <c:pt idx="48">
                  <c:v>1.5102739726027397</c:v>
                </c:pt>
                <c:pt idx="49">
                  <c:v>1.5102739726027397</c:v>
                </c:pt>
                <c:pt idx="50">
                  <c:v>1.5102739726027397</c:v>
                </c:pt>
                <c:pt idx="51">
                  <c:v>1.5102739726027397</c:v>
                </c:pt>
                <c:pt idx="52">
                  <c:v>1.5102739726027397</c:v>
                </c:pt>
                <c:pt idx="53">
                  <c:v>1.5102739726027397</c:v>
                </c:pt>
                <c:pt idx="54">
                  <c:v>1.5102739726027397</c:v>
                </c:pt>
                <c:pt idx="55">
                  <c:v>1.5102739726027397</c:v>
                </c:pt>
                <c:pt idx="56">
                  <c:v>1.5102739726027397</c:v>
                </c:pt>
                <c:pt idx="57">
                  <c:v>1.5102739726027397</c:v>
                </c:pt>
                <c:pt idx="58">
                  <c:v>1.5102739726027397</c:v>
                </c:pt>
                <c:pt idx="59">
                  <c:v>1.5102739726027397</c:v>
                </c:pt>
                <c:pt idx="60">
                  <c:v>1.5102739726027397</c:v>
                </c:pt>
                <c:pt idx="61">
                  <c:v>1.5102739726027397</c:v>
                </c:pt>
                <c:pt idx="62">
                  <c:v>1.5102739726027397</c:v>
                </c:pt>
                <c:pt idx="63">
                  <c:v>1.5102739726027397</c:v>
                </c:pt>
                <c:pt idx="64">
                  <c:v>1.5102739726027397</c:v>
                </c:pt>
                <c:pt idx="65">
                  <c:v>1.5102739726027397</c:v>
                </c:pt>
                <c:pt idx="66">
                  <c:v>1.5102739726027397</c:v>
                </c:pt>
                <c:pt idx="67">
                  <c:v>1.5102739726027397</c:v>
                </c:pt>
                <c:pt idx="68">
                  <c:v>1.5102739726027397</c:v>
                </c:pt>
                <c:pt idx="69">
                  <c:v>1.5102739726027397</c:v>
                </c:pt>
                <c:pt idx="70">
                  <c:v>1.5102739726027397</c:v>
                </c:pt>
                <c:pt idx="71">
                  <c:v>1.5102739726027397</c:v>
                </c:pt>
                <c:pt idx="72">
                  <c:v>1.5102739726027397</c:v>
                </c:pt>
                <c:pt idx="73">
                  <c:v>1.5102739726027397</c:v>
                </c:pt>
                <c:pt idx="74">
                  <c:v>1.5102739726027397</c:v>
                </c:pt>
                <c:pt idx="75">
                  <c:v>1.5102739726027397</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1.3018292682926829</c:v>
                </c:pt>
                <c:pt idx="1">
                  <c:v>1.3018292682926829</c:v>
                </c:pt>
                <c:pt idx="2">
                  <c:v>1.3018292682926829</c:v>
                </c:pt>
                <c:pt idx="3">
                  <c:v>1.3018292682926829</c:v>
                </c:pt>
                <c:pt idx="4">
                  <c:v>1.3018292682926829</c:v>
                </c:pt>
                <c:pt idx="5">
                  <c:v>1.3018292682926829</c:v>
                </c:pt>
                <c:pt idx="6">
                  <c:v>1.3018292682926829</c:v>
                </c:pt>
                <c:pt idx="7">
                  <c:v>1.3018292682926829</c:v>
                </c:pt>
                <c:pt idx="8">
                  <c:v>1.3018292682926829</c:v>
                </c:pt>
                <c:pt idx="11">
                  <c:v>1.3018292682926829</c:v>
                </c:pt>
                <c:pt idx="12">
                  <c:v>1.3018292682926829</c:v>
                </c:pt>
                <c:pt idx="15">
                  <c:v>1.3018292682926829</c:v>
                </c:pt>
                <c:pt idx="16">
                  <c:v>1.3018292682926829</c:v>
                </c:pt>
                <c:pt idx="17">
                  <c:v>1.3018292682926829</c:v>
                </c:pt>
                <c:pt idx="18">
                  <c:v>1.3018292682926829</c:v>
                </c:pt>
                <c:pt idx="19">
                  <c:v>1.3018292682926829</c:v>
                </c:pt>
                <c:pt idx="20">
                  <c:v>1.3018292682926829</c:v>
                </c:pt>
                <c:pt idx="21">
                  <c:v>1.3018292682926829</c:v>
                </c:pt>
                <c:pt idx="22">
                  <c:v>1.3018292682926829</c:v>
                </c:pt>
                <c:pt idx="23">
                  <c:v>1.3018292682926829</c:v>
                </c:pt>
                <c:pt idx="24">
                  <c:v>1.3018292682926829</c:v>
                </c:pt>
                <c:pt idx="25">
                  <c:v>1.3018292682926829</c:v>
                </c:pt>
                <c:pt idx="26">
                  <c:v>1.3018292682926829</c:v>
                </c:pt>
                <c:pt idx="27">
                  <c:v>1.3018292682926829</c:v>
                </c:pt>
                <c:pt idx="28">
                  <c:v>1.3018292682926829</c:v>
                </c:pt>
                <c:pt idx="29">
                  <c:v>1.3018292682926829</c:v>
                </c:pt>
                <c:pt idx="30">
                  <c:v>1.3018292682926829</c:v>
                </c:pt>
                <c:pt idx="31">
                  <c:v>1.3018292682926829</c:v>
                </c:pt>
                <c:pt idx="32">
                  <c:v>1.3018292682926829</c:v>
                </c:pt>
                <c:pt idx="33">
                  <c:v>1.3018292682926829</c:v>
                </c:pt>
                <c:pt idx="34">
                  <c:v>1.3018292682926829</c:v>
                </c:pt>
                <c:pt idx="35">
                  <c:v>1.3018292682926829</c:v>
                </c:pt>
                <c:pt idx="36">
                  <c:v>1.3018292682926829</c:v>
                </c:pt>
                <c:pt idx="37">
                  <c:v>1.3018292682926829</c:v>
                </c:pt>
                <c:pt idx="38">
                  <c:v>1.3018292682926829</c:v>
                </c:pt>
                <c:pt idx="39">
                  <c:v>1.3018292682926829</c:v>
                </c:pt>
                <c:pt idx="40">
                  <c:v>1.3018292682926829</c:v>
                </c:pt>
                <c:pt idx="41">
                  <c:v>1.3018292682926829</c:v>
                </c:pt>
                <c:pt idx="42">
                  <c:v>1.3018292682926829</c:v>
                </c:pt>
                <c:pt idx="43">
                  <c:v>1.3018292682926829</c:v>
                </c:pt>
                <c:pt idx="44">
                  <c:v>1.3018292682926829</c:v>
                </c:pt>
                <c:pt idx="45">
                  <c:v>1.3018292682926829</c:v>
                </c:pt>
                <c:pt idx="46">
                  <c:v>1.3018292682926829</c:v>
                </c:pt>
                <c:pt idx="47">
                  <c:v>1.3018292682926829</c:v>
                </c:pt>
                <c:pt idx="48">
                  <c:v>1.3018292682926829</c:v>
                </c:pt>
                <c:pt idx="49">
                  <c:v>1.3018292682926829</c:v>
                </c:pt>
                <c:pt idx="50">
                  <c:v>1.3018292682926829</c:v>
                </c:pt>
                <c:pt idx="51">
                  <c:v>1.3018292682926829</c:v>
                </c:pt>
                <c:pt idx="52">
                  <c:v>1.3018292682926829</c:v>
                </c:pt>
                <c:pt idx="53">
                  <c:v>1.3018292682926829</c:v>
                </c:pt>
                <c:pt idx="54">
                  <c:v>1.3018292682926829</c:v>
                </c:pt>
                <c:pt idx="55">
                  <c:v>1.3018292682926829</c:v>
                </c:pt>
                <c:pt idx="56">
                  <c:v>1.3018292682926829</c:v>
                </c:pt>
                <c:pt idx="57">
                  <c:v>1.3018292682926829</c:v>
                </c:pt>
                <c:pt idx="58">
                  <c:v>1.3018292682926829</c:v>
                </c:pt>
                <c:pt idx="59">
                  <c:v>1.3018292682926829</c:v>
                </c:pt>
                <c:pt idx="60">
                  <c:v>1.3018292682926829</c:v>
                </c:pt>
                <c:pt idx="61">
                  <c:v>1.3018292682926829</c:v>
                </c:pt>
                <c:pt idx="62">
                  <c:v>1.3018292682926829</c:v>
                </c:pt>
                <c:pt idx="63">
                  <c:v>1.3018292682926829</c:v>
                </c:pt>
                <c:pt idx="64">
                  <c:v>1.3018292682926829</c:v>
                </c:pt>
                <c:pt idx="65">
                  <c:v>1.3018292682926829</c:v>
                </c:pt>
                <c:pt idx="66">
                  <c:v>1.3018292682926829</c:v>
                </c:pt>
                <c:pt idx="67">
                  <c:v>1.3018292682926829</c:v>
                </c:pt>
                <c:pt idx="68">
                  <c:v>1.3018292682926829</c:v>
                </c:pt>
                <c:pt idx="69">
                  <c:v>1.3018292682926829</c:v>
                </c:pt>
                <c:pt idx="70">
                  <c:v>1.3018292682926829</c:v>
                </c:pt>
                <c:pt idx="71">
                  <c:v>1.3018292682926829</c:v>
                </c:pt>
                <c:pt idx="72">
                  <c:v>1.3018292682926829</c:v>
                </c:pt>
                <c:pt idx="73">
                  <c:v>1.3018292682926829</c:v>
                </c:pt>
                <c:pt idx="74">
                  <c:v>1.3018292682926829</c:v>
                </c:pt>
                <c:pt idx="75">
                  <c:v>1.3018292682926829</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1.2022522862221262E-2</c:v>
                </c:pt>
                <c:pt idx="2">
                  <c:v>5.0286435525336633E-2</c:v>
                </c:pt>
                <c:pt idx="3">
                  <c:v>0.12246651666322418</c:v>
                </c:pt>
                <c:pt idx="4">
                  <c:v>0.24610574728417406</c:v>
                </c:pt>
                <c:pt idx="5">
                  <c:v>0.46198761078829209</c:v>
                </c:pt>
                <c:pt idx="6">
                  <c:v>0.88249580374221692</c:v>
                </c:pt>
                <c:pt idx="7">
                  <c:v>1.9560148824136627</c:v>
                </c:pt>
                <c:pt idx="8">
                  <c:v>9.2923479088291803</c:v>
                </c:pt>
                <c:pt idx="11">
                  <c:v>5.911902163950514</c:v>
                </c:pt>
                <c:pt idx="12">
                  <c:v>2.7241151887355364</c:v>
                </c:pt>
                <c:pt idx="15">
                  <c:v>1.9472338263944302</c:v>
                </c:pt>
                <c:pt idx="16">
                  <c:v>1.6001477066899965</c:v>
                </c:pt>
                <c:pt idx="17">
                  <c:v>1.4052194079383253</c:v>
                </c:pt>
                <c:pt idx="18">
                  <c:v>1.2813632284436549</c:v>
                </c:pt>
                <c:pt idx="19">
                  <c:v>1.1962980822401812</c:v>
                </c:pt>
                <c:pt idx="20">
                  <c:v>1.1346497623291611</c:v>
                </c:pt>
                <c:pt idx="21">
                  <c:v>1.0881749468222159</c:v>
                </c:pt>
                <c:pt idx="22">
                  <c:v>1.0520633269310935</c:v>
                </c:pt>
                <c:pt idx="23">
                  <c:v>1.0233234002911185</c:v>
                </c:pt>
                <c:pt idx="24">
                  <c:v>1</c:v>
                </c:pt>
                <c:pt idx="25">
                  <c:v>0.98076327119069795</c:v>
                </c:pt>
                <c:pt idx="26">
                  <c:v>0.96467855867325758</c:v>
                </c:pt>
                <c:pt idx="27">
                  <c:v>0.95107072013786331</c:v>
                </c:pt>
                <c:pt idx="28">
                  <c:v>0.93944059610471642</c:v>
                </c:pt>
                <c:pt idx="29">
                  <c:v>0.92941168341918579</c:v>
                </c:pt>
                <c:pt idx="30">
                  <c:v>0.92069501454095792</c:v>
                </c:pt>
                <c:pt idx="31">
                  <c:v>0.91306539515077323</c:v>
                </c:pt>
                <c:pt idx="32">
                  <c:v>0.90634494319938186</c:v>
                </c:pt>
                <c:pt idx="33">
                  <c:v>0.90039144629164802</c:v>
                </c:pt>
                <c:pt idx="34">
                  <c:v>0.89508997340390017</c:v>
                </c:pt>
                <c:pt idx="35">
                  <c:v>0.89034673050433188</c:v>
                </c:pt>
                <c:pt idx="36">
                  <c:v>0.886084492315658</c:v>
                </c:pt>
                <c:pt idx="37">
                  <c:v>0.88223915983784684</c:v>
                </c:pt>
                <c:pt idx="38">
                  <c:v>0.87875713422173019</c:v>
                </c:pt>
                <c:pt idx="39">
                  <c:v>0.87559329085010051</c:v>
                </c:pt>
                <c:pt idx="40">
                  <c:v>0.87270940031660416</c:v>
                </c:pt>
                <c:pt idx="41">
                  <c:v>0.87007288603176125</c:v>
                </c:pt>
                <c:pt idx="42">
                  <c:v>0.86765583811760594</c:v>
                </c:pt>
                <c:pt idx="43">
                  <c:v>0.86543422436249617</c:v>
                </c:pt>
                <c:pt idx="44">
                  <c:v>0.8633872540897265</c:v>
                </c:pt>
                <c:pt idx="45">
                  <c:v>0.86149686169857942</c:v>
                </c:pt>
                <c:pt idx="46">
                  <c:v>0.85974728460967531</c:v>
                </c:pt>
                <c:pt idx="47">
                  <c:v>0.85812471623677922</c:v>
                </c:pt>
                <c:pt idx="48">
                  <c:v>0.85661701900105891</c:v>
                </c:pt>
                <c:pt idx="49">
                  <c:v>0.85521348571129441</c:v>
                </c:pt>
                <c:pt idx="50">
                  <c:v>0.85390464014441769</c:v>
                </c:pt>
                <c:pt idx="51">
                  <c:v>0.85268206958229353</c:v>
                </c:pt>
                <c:pt idx="52">
                  <c:v>0.85153828354222516</c:v>
                </c:pt>
                <c:pt idx="53">
                  <c:v>0.85046659408914593</c:v>
                </c:pt>
                <c:pt idx="54">
                  <c:v>0.84946101401690943</c:v>
                </c:pt>
                <c:pt idx="55">
                  <c:v>0.84851616989367595</c:v>
                </c:pt>
                <c:pt idx="56">
                  <c:v>0.84762722752650899</c:v>
                </c:pt>
                <c:pt idx="57">
                  <c:v>0.84678982784611978</c:v>
                </c:pt>
                <c:pt idx="58">
                  <c:v>0.84600003156958314</c:v>
                </c:pt>
                <c:pt idx="59">
                  <c:v>0.84525427128590214</c:v>
                </c:pt>
                <c:pt idx="60">
                  <c:v>0.84454930984145349</c:v>
                </c:pt>
                <c:pt idx="61">
                  <c:v>0.84388220409091852</c:v>
                </c:pt>
                <c:pt idx="62">
                  <c:v>0.8432502732331103</c:v>
                </c:pt>
                <c:pt idx="63">
                  <c:v>0.84265107107725901</c:v>
                </c:pt>
                <c:pt idx="64">
                  <c:v>0.84208236168903117</c:v>
                </c:pt>
                <c:pt idx="65">
                  <c:v>0.84154209795131241</c:v>
                </c:pt>
                <c:pt idx="66">
                  <c:v>0.84102840264582734</c:v>
                </c:pt>
                <c:pt idx="67">
                  <c:v>0.84053955172084849</c:v>
                </c:pt>
                <c:pt idx="68">
                  <c:v>0.840073959459673</c:v>
                </c:pt>
                <c:pt idx="69">
                  <c:v>0.83963016530590506</c:v>
                </c:pt>
                <c:pt idx="70">
                  <c:v>0.83920682213644815</c:v>
                </c:pt>
                <c:pt idx="71">
                  <c:v>0.83880268580240458</c:v>
                </c:pt>
                <c:pt idx="72">
                  <c:v>0.83841660578297017</c:v>
                </c:pt>
                <c:pt idx="73">
                  <c:v>0.83804751681842149</c:v>
                </c:pt>
                <c:pt idx="74">
                  <c:v>0.83769443140624655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1.2012541625453753E-2</c:v>
                </c:pt>
                <c:pt idx="2">
                  <c:v>5.0107312891690466E-2</c:v>
                </c:pt>
                <c:pt idx="3">
                  <c:v>0.12135475785595853</c:v>
                </c:pt>
                <c:pt idx="4">
                  <c:v>0.24128847082589144</c:v>
                </c:pt>
                <c:pt idx="5">
                  <c:v>0.44316763713853696</c:v>
                </c:pt>
                <c:pt idx="6">
                  <c:v>0.80323707174871983</c:v>
                </c:pt>
                <c:pt idx="7">
                  <c:v>1.5024056384278361</c:v>
                </c:pt>
                <c:pt idx="8">
                  <c:v>2.6819612641646575</c:v>
                </c:pt>
                <c:pt idx="11">
                  <c:v>2.8942744040246984</c:v>
                </c:pt>
                <c:pt idx="12">
                  <c:v>2.2373041732614403</c:v>
                </c:pt>
                <c:pt idx="15">
                  <c:v>1.7954437862840391</c:v>
                </c:pt>
                <c:pt idx="16">
                  <c:v>1.5367647092820378</c:v>
                </c:pt>
                <c:pt idx="17">
                  <c:v>1.3746008414280779</c:v>
                </c:pt>
                <c:pt idx="18">
                  <c:v>1.2655251227887698</c:v>
                </c:pt>
                <c:pt idx="19">
                  <c:v>1.1879679868869109</c:v>
                </c:pt>
                <c:pt idx="20">
                  <c:v>1.1303994803291182</c:v>
                </c:pt>
                <c:pt idx="21">
                  <c:v>1.086195922646499</c:v>
                </c:pt>
                <c:pt idx="22">
                  <c:v>1.0513142324218765</c:v>
                </c:pt>
                <c:pt idx="23">
                  <c:v>1.0231603394258284</c:v>
                </c:pt>
                <c:pt idx="24">
                  <c:v>1</c:v>
                </c:pt>
                <c:pt idx="25">
                  <c:v>0.98063339538349215</c:v>
                </c:pt>
                <c:pt idx="26">
                  <c:v>0.96420613157831292</c:v>
                </c:pt>
                <c:pt idx="27">
                  <c:v>0.95009463873594235</c:v>
                </c:pt>
                <c:pt idx="28">
                  <c:v>0.93783406731260777</c:v>
                </c:pt>
                <c:pt idx="29">
                  <c:v>0.92707144824719845</c:v>
                </c:pt>
                <c:pt idx="30">
                  <c:v>0.917534404769482</c:v>
                </c:pt>
                <c:pt idx="31">
                  <c:v>0.90900973415713959</c:v>
                </c:pt>
                <c:pt idx="32">
                  <c:v>0.90132842471467067</c:v>
                </c:pt>
                <c:pt idx="33">
                  <c:v>0.89435497022954302</c:v>
                </c:pt>
                <c:pt idx="34">
                  <c:v>0.88797961638666845</c:v>
                </c:pt>
                <c:pt idx="35">
                  <c:v>0.88211264634813735</c:v>
                </c:pt>
                <c:pt idx="36">
                  <c:v>0.87668010940422525</c:v>
                </c:pt>
                <c:pt idx="37">
                  <c:v>0.8716205870683652</c:v>
                </c:pt>
                <c:pt idx="38">
                  <c:v>0.86688271578825171</c:v>
                </c:pt>
                <c:pt idx="39">
                  <c:v>0.86242326875739017</c:v>
                </c:pt>
                <c:pt idx="40">
                  <c:v>0.85820565588546127</c:v>
                </c:pt>
                <c:pt idx="41">
                  <c:v>0.85419874000975571</c:v>
                </c:pt>
                <c:pt idx="42">
                  <c:v>0.85037589473945674</c:v>
                </c:pt>
                <c:pt idx="43">
                  <c:v>0.84671424869283352</c:v>
                </c:pt>
                <c:pt idx="44">
                  <c:v>0.8431940747944765</c:v>
                </c:pt>
                <c:pt idx="45">
                  <c:v>0.83979829340086865</c:v>
                </c:pt>
                <c:pt idx="46">
                  <c:v>0.83651206543833023</c:v>
                </c:pt>
                <c:pt idx="47">
                  <c:v>0.83332245723629128</c:v>
                </c:pt>
                <c:pt idx="48">
                  <c:v>0.83021816285477157</c:v>
                </c:pt>
                <c:pt idx="49">
                  <c:v>0.8271892728127842</c:v>
                </c:pt>
                <c:pt idx="50">
                  <c:v>0.82422708049052407</c:v>
                </c:pt>
                <c:pt idx="51">
                  <c:v>0.82132391929370785</c:v>
                </c:pt>
                <c:pt idx="52">
                  <c:v>0.81847302507158293</c:v>
                </c:pt>
                <c:pt idx="53">
                  <c:v>0.81566841937223178</c:v>
                </c:pt>
                <c:pt idx="54">
                  <c:v>0.81290480997431969</c:v>
                </c:pt>
                <c:pt idx="55">
                  <c:v>0.81017750580879533</c:v>
                </c:pt>
                <c:pt idx="56">
                  <c:v>0.80748234391876694</c:v>
                </c:pt>
                <c:pt idx="57">
                  <c:v>0.80481562653217953</c:v>
                </c:pt>
                <c:pt idx="58">
                  <c:v>0.8021740666636632</c:v>
                </c:pt>
                <c:pt idx="59">
                  <c:v>0.79955474093732037</c:v>
                </c:pt>
                <c:pt idx="60">
                  <c:v>0.79695504854513588</c:v>
                </c:pt>
                <c:pt idx="61">
                  <c:v>0.79437267543707601</c:v>
                </c:pt>
                <c:pt idx="62">
                  <c:v>0.79180556298699167</c:v>
                </c:pt>
                <c:pt idx="63">
                  <c:v>0.78925188050004891</c:v>
                </c:pt>
                <c:pt idx="64">
                  <c:v>0.78671000102747457</c:v>
                </c:pt>
                <c:pt idx="65">
                  <c:v>0.78417848003719592</c:v>
                </c:pt>
                <c:pt idx="66">
                  <c:v>0.78165603655765281</c:v>
                </c:pt>
                <c:pt idx="67">
                  <c:v>0.77914153646930384</c:v>
                </c:pt>
                <c:pt idx="68">
                  <c:v>0.77663397766616815</c:v>
                </c:pt>
                <c:pt idx="69">
                  <c:v>0.77413247684988118</c:v>
                </c:pt>
                <c:pt idx="70">
                  <c:v>0.77163625775245648</c:v>
                </c:pt>
                <c:pt idx="71">
                  <c:v>0.76914464061245646</c:v>
                </c:pt>
                <c:pt idx="72">
                  <c:v>0.76665703275335773</c:v>
                </c:pt>
                <c:pt idx="73">
                  <c:v>0.7641729201333568</c:v>
                </c:pt>
                <c:pt idx="74">
                  <c:v>0.76169185975326781</c:v>
                </c:pt>
                <c:pt idx="75">
                  <c:v>0.75921347282403251</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1.3685897435897436</c:v>
                </c:pt>
                <c:pt idx="1">
                  <c:v>1.3685897435897436</c:v>
                </c:pt>
                <c:pt idx="2">
                  <c:v>1.3685897435897436</c:v>
                </c:pt>
                <c:pt idx="3">
                  <c:v>1.3685897435897436</c:v>
                </c:pt>
                <c:pt idx="4">
                  <c:v>1.3685897435897436</c:v>
                </c:pt>
                <c:pt idx="5">
                  <c:v>1.3685897435897436</c:v>
                </c:pt>
                <c:pt idx="6">
                  <c:v>1.3685897435897436</c:v>
                </c:pt>
                <c:pt idx="7">
                  <c:v>1.3685897435897436</c:v>
                </c:pt>
                <c:pt idx="8">
                  <c:v>1.3685897435897436</c:v>
                </c:pt>
                <c:pt idx="11">
                  <c:v>1.3685897435897436</c:v>
                </c:pt>
                <c:pt idx="12">
                  <c:v>1.3685897435897436</c:v>
                </c:pt>
                <c:pt idx="15">
                  <c:v>1.3685897435897436</c:v>
                </c:pt>
                <c:pt idx="16">
                  <c:v>1.3685897435897436</c:v>
                </c:pt>
                <c:pt idx="17">
                  <c:v>1.3685897435897436</c:v>
                </c:pt>
                <c:pt idx="18">
                  <c:v>1.3685897435897436</c:v>
                </c:pt>
                <c:pt idx="19">
                  <c:v>1.3685897435897436</c:v>
                </c:pt>
                <c:pt idx="20">
                  <c:v>1.3685897435897436</c:v>
                </c:pt>
                <c:pt idx="21">
                  <c:v>1.3685897435897436</c:v>
                </c:pt>
                <c:pt idx="22">
                  <c:v>1.3685897435897436</c:v>
                </c:pt>
                <c:pt idx="23">
                  <c:v>1.3685897435897436</c:v>
                </c:pt>
                <c:pt idx="24">
                  <c:v>1.3685897435897436</c:v>
                </c:pt>
                <c:pt idx="25">
                  <c:v>1.3685897435897436</c:v>
                </c:pt>
                <c:pt idx="26">
                  <c:v>1.3685897435897436</c:v>
                </c:pt>
                <c:pt idx="27">
                  <c:v>1.3685897435897436</c:v>
                </c:pt>
                <c:pt idx="28">
                  <c:v>1.3685897435897436</c:v>
                </c:pt>
                <c:pt idx="29">
                  <c:v>1.3685897435897436</c:v>
                </c:pt>
                <c:pt idx="30">
                  <c:v>1.3685897435897436</c:v>
                </c:pt>
                <c:pt idx="31">
                  <c:v>1.3685897435897436</c:v>
                </c:pt>
                <c:pt idx="32">
                  <c:v>1.3685897435897436</c:v>
                </c:pt>
                <c:pt idx="33">
                  <c:v>1.3685897435897436</c:v>
                </c:pt>
                <c:pt idx="34">
                  <c:v>1.3685897435897436</c:v>
                </c:pt>
                <c:pt idx="35">
                  <c:v>1.3685897435897436</c:v>
                </c:pt>
                <c:pt idx="36">
                  <c:v>1.3685897435897436</c:v>
                </c:pt>
                <c:pt idx="37">
                  <c:v>1.3685897435897436</c:v>
                </c:pt>
                <c:pt idx="38">
                  <c:v>1.3685897435897436</c:v>
                </c:pt>
                <c:pt idx="39">
                  <c:v>1.3685897435897436</c:v>
                </c:pt>
                <c:pt idx="40">
                  <c:v>1.3685897435897436</c:v>
                </c:pt>
                <c:pt idx="41">
                  <c:v>1.3685897435897436</c:v>
                </c:pt>
                <c:pt idx="42">
                  <c:v>1.3685897435897436</c:v>
                </c:pt>
                <c:pt idx="43">
                  <c:v>1.3685897435897436</c:v>
                </c:pt>
                <c:pt idx="44">
                  <c:v>1.3685897435897436</c:v>
                </c:pt>
                <c:pt idx="45">
                  <c:v>1.3685897435897436</c:v>
                </c:pt>
                <c:pt idx="46">
                  <c:v>1.3685897435897436</c:v>
                </c:pt>
                <c:pt idx="47">
                  <c:v>1.3685897435897436</c:v>
                </c:pt>
                <c:pt idx="48">
                  <c:v>1.3685897435897436</c:v>
                </c:pt>
                <c:pt idx="49">
                  <c:v>1.3685897435897436</c:v>
                </c:pt>
                <c:pt idx="50">
                  <c:v>1.3685897435897436</c:v>
                </c:pt>
                <c:pt idx="51">
                  <c:v>1.3685897435897436</c:v>
                </c:pt>
                <c:pt idx="52">
                  <c:v>1.3685897435897436</c:v>
                </c:pt>
                <c:pt idx="53">
                  <c:v>1.3685897435897436</c:v>
                </c:pt>
                <c:pt idx="54">
                  <c:v>1.3685897435897436</c:v>
                </c:pt>
                <c:pt idx="55">
                  <c:v>1.3685897435897436</c:v>
                </c:pt>
                <c:pt idx="56">
                  <c:v>1.3685897435897436</c:v>
                </c:pt>
                <c:pt idx="57">
                  <c:v>1.3685897435897436</c:v>
                </c:pt>
                <c:pt idx="58">
                  <c:v>1.3685897435897436</c:v>
                </c:pt>
                <c:pt idx="59">
                  <c:v>1.3685897435897436</c:v>
                </c:pt>
                <c:pt idx="60">
                  <c:v>1.3685897435897436</c:v>
                </c:pt>
                <c:pt idx="61">
                  <c:v>1.3685897435897436</c:v>
                </c:pt>
                <c:pt idx="62">
                  <c:v>1.3685897435897436</c:v>
                </c:pt>
                <c:pt idx="63">
                  <c:v>1.3685897435897436</c:v>
                </c:pt>
                <c:pt idx="64">
                  <c:v>1.3685897435897436</c:v>
                </c:pt>
                <c:pt idx="65">
                  <c:v>1.3685897435897436</c:v>
                </c:pt>
                <c:pt idx="66">
                  <c:v>1.3685897435897436</c:v>
                </c:pt>
                <c:pt idx="67">
                  <c:v>1.3685897435897436</c:v>
                </c:pt>
                <c:pt idx="68">
                  <c:v>1.3685897435897436</c:v>
                </c:pt>
                <c:pt idx="69">
                  <c:v>1.3685897435897436</c:v>
                </c:pt>
                <c:pt idx="70">
                  <c:v>1.3685897435897436</c:v>
                </c:pt>
                <c:pt idx="71">
                  <c:v>1.3685897435897436</c:v>
                </c:pt>
                <c:pt idx="72">
                  <c:v>1.3685897435897436</c:v>
                </c:pt>
                <c:pt idx="73">
                  <c:v>1.3685897435897436</c:v>
                </c:pt>
                <c:pt idx="74">
                  <c:v>1.3685897435897436</c:v>
                </c:pt>
                <c:pt idx="75">
                  <c:v>1.3685897435897436</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13.527629027811692</c:v>
                </c:pt>
                <c:pt idx="1">
                  <c:v>13.045653654388971</c:v>
                </c:pt>
                <c:pt idx="2">
                  <c:v>12.345013831724341</c:v>
                </c:pt>
                <c:pt idx="3">
                  <c:v>11.522251591019153</c:v>
                </c:pt>
                <c:pt idx="4">
                  <c:v>10.65191607563084</c:v>
                </c:pt>
                <c:pt idx="5">
                  <c:v>9.7813687492769521</c:v>
                </c:pt>
                <c:pt idx="6">
                  <c:v>8.9368089039298901</c:v>
                </c:pt>
                <c:pt idx="7">
                  <c:v>8.1308490015036945</c:v>
                </c:pt>
                <c:pt idx="8">
                  <c:v>7.3682304517582029</c:v>
                </c:pt>
                <c:pt idx="9">
                  <c:v>6.6494376256277157</c:v>
                </c:pt>
                <c:pt idx="10">
                  <c:v>1.3238303389112616</c:v>
                </c:pt>
                <c:pt idx="11">
                  <c:v>-2.0561304870199502</c:v>
                </c:pt>
                <c:pt idx="12">
                  <c:v>-4.5041372507671218</c:v>
                </c:pt>
                <c:pt idx="13">
                  <c:v>-6.4186367589986082</c:v>
                </c:pt>
                <c:pt idx="14">
                  <c:v>-7.9893327779524625</c:v>
                </c:pt>
                <c:pt idx="15">
                  <c:v>-9.3204542089563489</c:v>
                </c:pt>
                <c:pt idx="16">
                  <c:v>-10.475213792452234</c:v>
                </c:pt>
                <c:pt idx="17">
                  <c:v>-11.494778415814988</c:v>
                </c:pt>
                <c:pt idx="18">
                  <c:v>-12.407433118968655</c:v>
                </c:pt>
                <c:pt idx="19">
                  <c:v>-18.420045619792745</c:v>
                </c:pt>
                <c:pt idx="20">
                  <c:v>-21.940390037002174</c:v>
                </c:pt>
                <c:pt idx="21">
                  <c:v>-24.438646382500991</c:v>
                </c:pt>
                <c:pt idx="22">
                  <c:v>-26.376606682740832</c:v>
                </c:pt>
                <c:pt idx="23">
                  <c:v>-27.960101249536731</c:v>
                </c:pt>
                <c:pt idx="24">
                  <c:v>-29.298958440813053</c:v>
                </c:pt>
                <c:pt idx="25">
                  <c:v>-30.458746364315331</c:v>
                </c:pt>
                <c:pt idx="26">
                  <c:v>-31.481761836479734</c:v>
                </c:pt>
                <c:pt idx="27">
                  <c:v>-32.396886628833165</c:v>
                </c:pt>
                <c:pt idx="28">
                  <c:v>-38.417406546632442</c:v>
                </c:pt>
                <c:pt idx="29">
                  <c:v>-41.939216913606543</c:v>
                </c:pt>
                <c:pt idx="30">
                  <c:v>-44.437986460811693</c:v>
                </c:pt>
                <c:pt idx="31">
                  <c:v>-46.376184321074589</c:v>
                </c:pt>
                <c:pt idx="32">
                  <c:v>-47.959807938378127</c:v>
                </c:pt>
                <c:pt idx="33">
                  <c:v>-49.298742944931007</c:v>
                </c:pt>
                <c:pt idx="34">
                  <c:v>-50.458581374301886</c:v>
                </c:pt>
                <c:pt idx="35">
                  <c:v>-51.48163147346979</c:v>
                </c:pt>
                <c:pt idx="36">
                  <c:v>-52.396781034487915</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41.821898505958252</c:v>
                </c:pt>
                <c:pt idx="1">
                  <c:v>35.484128873655187</c:v>
                </c:pt>
                <c:pt idx="2">
                  <c:v>31.523129191707827</c:v>
                </c:pt>
                <c:pt idx="3">
                  <c:v>28.542998720943405</c:v>
                </c:pt>
                <c:pt idx="4">
                  <c:v>26.137232205239393</c:v>
                </c:pt>
                <c:pt idx="5">
                  <c:v>24.129317500314819</c:v>
                </c:pt>
                <c:pt idx="6">
                  <c:v>22.419986868151113</c:v>
                </c:pt>
                <c:pt idx="7">
                  <c:v>20.943623566624122</c:v>
                </c:pt>
                <c:pt idx="8">
                  <c:v>19.652961461493941</c:v>
                </c:pt>
                <c:pt idx="9">
                  <c:v>18.512479688841641</c:v>
                </c:pt>
                <c:pt idx="10">
                  <c:v>11.459882354147311</c:v>
                </c:pt>
                <c:pt idx="11">
                  <c:v>7.6411130834695662</c:v>
                </c:pt>
                <c:pt idx="12">
                  <c:v>4.995612539919831</c:v>
                </c:pt>
                <c:pt idx="13">
                  <c:v>2.9506550962932918</c:v>
                </c:pt>
                <c:pt idx="14">
                  <c:v>1.2698821883430733</c:v>
                </c:pt>
                <c:pt idx="15">
                  <c:v>-0.16715970988018444</c:v>
                </c:pt>
                <c:pt idx="16">
                  <c:v>-1.4302035454693454</c:v>
                </c:pt>
                <c:pt idx="17">
                  <c:v>-2.5631839717960685</c:v>
                </c:pt>
                <c:pt idx="18">
                  <c:v>-3.5954912740457727</c:v>
                </c:pt>
                <c:pt idx="19">
                  <c:v>-11.100777341217448</c:v>
                </c:pt>
                <c:pt idx="20">
                  <c:v>-16.325913252424517</c:v>
                </c:pt>
                <c:pt idx="21">
                  <c:v>-20.454927718537483</c:v>
                </c:pt>
                <c:pt idx="22">
                  <c:v>-23.867562003039382</c:v>
                </c:pt>
                <c:pt idx="23">
                  <c:v>-26.766990406033639</c:v>
                </c:pt>
                <c:pt idx="24">
                  <c:v>-29.281968533082896</c:v>
                </c:pt>
                <c:pt idx="25">
                  <c:v>-31.499731297721194</c:v>
                </c:pt>
                <c:pt idx="26">
                  <c:v>-33.481804450923335</c:v>
                </c:pt>
                <c:pt idx="27">
                  <c:v>-35.272946548000704</c:v>
                </c:pt>
                <c:pt idx="28">
                  <c:v>-47.397033833453186</c:v>
                </c:pt>
                <c:pt idx="29">
                  <c:v>-54.702765114437156</c:v>
                </c:pt>
                <c:pt idx="30">
                  <c:v>-59.932206921827927</c:v>
                </c:pt>
                <c:pt idx="31">
                  <c:v>-63.984531093980202</c:v>
                </c:pt>
                <c:pt idx="32">
                  <c:v>-67.280004996457478</c:v>
                </c:pt>
                <c:pt idx="33">
                  <c:v>-70.051122721246145</c:v>
                </c:pt>
                <c:pt idx="34">
                  <c:v>-72.439434083759508</c:v>
                </c:pt>
                <c:pt idx="35">
                  <c:v>-74.536923408345089</c:v>
                </c:pt>
                <c:pt idx="36">
                  <c:v>-76.406405130754749</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-11.408183020586206</c:v>
                </c:pt>
                <c:pt idx="1">
                  <c:v>-21.977426377994632</c:v>
                </c:pt>
                <c:pt idx="2">
                  <c:v>-31.188700104579443</c:v>
                </c:pt>
                <c:pt idx="3">
                  <c:v>-38.908248521607241</c:v>
                </c:pt>
                <c:pt idx="4">
                  <c:v>-45.254402993798465</c:v>
                </c:pt>
                <c:pt idx="5">
                  <c:v>-50.444461217891877</c:v>
                </c:pt>
                <c:pt idx="6">
                  <c:v>-54.702627803492632</c:v>
                </c:pt>
                <c:pt idx="7">
                  <c:v>-58.222849859288068</c:v>
                </c:pt>
                <c:pt idx="8">
                  <c:v>-61.160893337339722</c:v>
                </c:pt>
                <c:pt idx="9">
                  <c:v>-63.637930935410061</c:v>
                </c:pt>
                <c:pt idx="10">
                  <c:v>-76.083008991874195</c:v>
                </c:pt>
                <c:pt idx="11">
                  <c:v>-80.619842250517479</c:v>
                </c:pt>
                <c:pt idx="12">
                  <c:v>-82.937337966678157</c:v>
                </c:pt>
                <c:pt idx="13">
                  <c:v>-84.339565706103471</c:v>
                </c:pt>
                <c:pt idx="14">
                  <c:v>-85.278283073561724</c:v>
                </c:pt>
                <c:pt idx="15">
                  <c:v>-85.950384026147489</c:v>
                </c:pt>
                <c:pt idx="16">
                  <c:v>-86.455203522554925</c:v>
                </c:pt>
                <c:pt idx="17">
                  <c:v>-86.848226277636044</c:v>
                </c:pt>
                <c:pt idx="18">
                  <c:v>-87.162860172370543</c:v>
                </c:pt>
                <c:pt idx="19">
                  <c:v>-88.580559978053699</c:v>
                </c:pt>
                <c:pt idx="20">
                  <c:v>-89.053599090649257</c:v>
                </c:pt>
                <c:pt idx="21">
                  <c:v>-89.290171075323357</c:v>
                </c:pt>
                <c:pt idx="22">
                  <c:v>-89.432126401308096</c:v>
                </c:pt>
                <c:pt idx="23">
                  <c:v>-89.526767266343469</c:v>
                </c:pt>
                <c:pt idx="24">
                  <c:v>-89.594369495449868</c:v>
                </c:pt>
                <c:pt idx="25">
                  <c:v>-89.645071918747306</c:v>
                </c:pt>
                <c:pt idx="26">
                  <c:v>-89.684507525256308</c:v>
                </c:pt>
                <c:pt idx="27">
                  <c:v>-89.716056227480919</c:v>
                </c:pt>
                <c:pt idx="28">
                  <c:v>-89.858027242045651</c:v>
                </c:pt>
                <c:pt idx="29">
                  <c:v>-89.905351387079037</c:v>
                </c:pt>
                <c:pt idx="30">
                  <c:v>-89.92901351205947</c:v>
                </c:pt>
                <c:pt idx="31">
                  <c:v>-89.943210799187057</c:v>
                </c:pt>
                <c:pt idx="32">
                  <c:v>-89.952675661254005</c:v>
                </c:pt>
                <c:pt idx="33">
                  <c:v>-89.959436278627564</c:v>
                </c:pt>
                <c:pt idx="34">
                  <c:v>-89.96450674240927</c:v>
                </c:pt>
                <c:pt idx="35">
                  <c:v>-89.968450436850134</c:v>
                </c:pt>
                <c:pt idx="36">
                  <c:v>-89.971605392619864</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84.88739600434738</c:v>
                </c:pt>
                <c:pt idx="1">
                  <c:v>80.44884163919653</c:v>
                </c:pt>
                <c:pt idx="2">
                  <c:v>77.062192774319016</c:v>
                </c:pt>
                <c:pt idx="3">
                  <c:v>74.759533671314429</c:v>
                </c:pt>
                <c:pt idx="4">
                  <c:v>73.364823487934814</c:v>
                </c:pt>
                <c:pt idx="5">
                  <c:v>72.642045321727693</c:v>
                </c:pt>
                <c:pt idx="6">
                  <c:v>72.377411584982866</c:v>
                </c:pt>
                <c:pt idx="7">
                  <c:v>72.405980414627194</c:v>
                </c:pt>
                <c:pt idx="8">
                  <c:v>72.610767001902062</c:v>
                </c:pt>
                <c:pt idx="9">
                  <c:v>72.912856047325945</c:v>
                </c:pt>
                <c:pt idx="10">
                  <c:v>75.746055221853908</c:v>
                </c:pt>
                <c:pt idx="11">
                  <c:v>76.314869490628212</c:v>
                </c:pt>
                <c:pt idx="12">
                  <c:v>75.676539384301961</c:v>
                </c:pt>
                <c:pt idx="13">
                  <c:v>74.472346788683879</c:v>
                </c:pt>
                <c:pt idx="14">
                  <c:v>72.980475666200775</c:v>
                </c:pt>
                <c:pt idx="15">
                  <c:v>71.33583738511858</c:v>
                </c:pt>
                <c:pt idx="16">
                  <c:v>69.611569648322387</c:v>
                </c:pt>
                <c:pt idx="17">
                  <c:v>67.851002605273365</c:v>
                </c:pt>
                <c:pt idx="18">
                  <c:v>66.081604660711193</c:v>
                </c:pt>
                <c:pt idx="19">
                  <c:v>50.135262890667917</c:v>
                </c:pt>
                <c:pt idx="20">
                  <c:v>38.654090152768589</c:v>
                </c:pt>
                <c:pt idx="21">
                  <c:v>30.681777570573132</c:v>
                </c:pt>
                <c:pt idx="22">
                  <c:v>24.994775484486524</c:v>
                </c:pt>
                <c:pt idx="23">
                  <c:v>20.778220914635966</c:v>
                </c:pt>
                <c:pt idx="24">
                  <c:v>17.535278243243511</c:v>
                </c:pt>
                <c:pt idx="25">
                  <c:v>14.961462233356713</c:v>
                </c:pt>
                <c:pt idx="26">
                  <c:v>12.86461400459774</c:v>
                </c:pt>
                <c:pt idx="27">
                  <c:v>11.119237161861207</c:v>
                </c:pt>
                <c:pt idx="28">
                  <c:v>2.3056804582089399</c:v>
                </c:pt>
                <c:pt idx="29">
                  <c:v>359.18419980630972</c:v>
                </c:pt>
                <c:pt idx="30">
                  <c:v>357.93946640217678</c:v>
                </c:pt>
                <c:pt idx="31">
                  <c:v>357.48901927208436</c:v>
                </c:pt>
                <c:pt idx="32">
                  <c:v>357.38738840329484</c:v>
                </c:pt>
                <c:pt idx="33">
                  <c:v>357.4375045640345</c:v>
                </c:pt>
                <c:pt idx="34">
                  <c:v>357.55009575906331</c:v>
                </c:pt>
                <c:pt idx="35">
                  <c:v>357.68420898708837</c:v>
                </c:pt>
                <c:pt idx="36">
                  <c:v>357.82108708713554</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13.527629027811692</c:v>
                </c:pt>
                <c:pt idx="1">
                  <c:v>13.045653654388971</c:v>
                </c:pt>
                <c:pt idx="2">
                  <c:v>12.345013831724341</c:v>
                </c:pt>
                <c:pt idx="3">
                  <c:v>11.522251591019153</c:v>
                </c:pt>
                <c:pt idx="4">
                  <c:v>10.65191607563084</c:v>
                </c:pt>
                <c:pt idx="5">
                  <c:v>9.7813687492769521</c:v>
                </c:pt>
                <c:pt idx="6">
                  <c:v>8.9368089039298901</c:v>
                </c:pt>
                <c:pt idx="7">
                  <c:v>8.1308490015036945</c:v>
                </c:pt>
                <c:pt idx="8">
                  <c:v>7.3682304517582029</c:v>
                </c:pt>
                <c:pt idx="9">
                  <c:v>6.6494376256277157</c:v>
                </c:pt>
                <c:pt idx="10">
                  <c:v>1.3238303389112616</c:v>
                </c:pt>
                <c:pt idx="11">
                  <c:v>-2.0561304870199502</c:v>
                </c:pt>
                <c:pt idx="12">
                  <c:v>-4.5041372507671218</c:v>
                </c:pt>
                <c:pt idx="13">
                  <c:v>-6.4186367589986082</c:v>
                </c:pt>
                <c:pt idx="14">
                  <c:v>-7.9893327779524625</c:v>
                </c:pt>
                <c:pt idx="15">
                  <c:v>-9.3204542089563489</c:v>
                </c:pt>
                <c:pt idx="16">
                  <c:v>-10.475213792452234</c:v>
                </c:pt>
                <c:pt idx="17">
                  <c:v>-11.494778415814988</c:v>
                </c:pt>
                <c:pt idx="18">
                  <c:v>-12.407433118968655</c:v>
                </c:pt>
                <c:pt idx="19">
                  <c:v>-18.420045619792745</c:v>
                </c:pt>
                <c:pt idx="20">
                  <c:v>-21.940390037002174</c:v>
                </c:pt>
                <c:pt idx="21">
                  <c:v>-24.438646382500991</c:v>
                </c:pt>
                <c:pt idx="22">
                  <c:v>-26.376606682740832</c:v>
                </c:pt>
                <c:pt idx="23">
                  <c:v>-27.960101249536731</c:v>
                </c:pt>
                <c:pt idx="24">
                  <c:v>-29.298958440813053</c:v>
                </c:pt>
                <c:pt idx="25">
                  <c:v>-30.458746364315331</c:v>
                </c:pt>
                <c:pt idx="26">
                  <c:v>-31.481761836479734</c:v>
                </c:pt>
                <c:pt idx="27">
                  <c:v>-32.396886628833165</c:v>
                </c:pt>
                <c:pt idx="28">
                  <c:v>-38.417406546632442</c:v>
                </c:pt>
                <c:pt idx="29">
                  <c:v>-41.939216913606543</c:v>
                </c:pt>
                <c:pt idx="30">
                  <c:v>-44.437986460811693</c:v>
                </c:pt>
                <c:pt idx="31">
                  <c:v>-46.376184321074589</c:v>
                </c:pt>
                <c:pt idx="32">
                  <c:v>-47.959807938378127</c:v>
                </c:pt>
                <c:pt idx="33">
                  <c:v>-49.298742944931007</c:v>
                </c:pt>
                <c:pt idx="34">
                  <c:v>-50.458581374301886</c:v>
                </c:pt>
                <c:pt idx="35">
                  <c:v>-51.48163147346979</c:v>
                </c:pt>
                <c:pt idx="36">
                  <c:v>-52.396781034487915</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41.821938131657092</c:v>
                </c:pt>
                <c:pt idx="1">
                  <c:v>35.484287374220401</c:v>
                </c:pt>
                <c:pt idx="2">
                  <c:v>31.52348580961754</c:v>
                </c:pt>
                <c:pt idx="3">
                  <c:v>28.543632687527932</c:v>
                </c:pt>
                <c:pt idx="4">
                  <c:v>26.138222736225085</c:v>
                </c:pt>
                <c:pt idx="5">
                  <c:v>24.13074379137063</c:v>
                </c:pt>
                <c:pt idx="6">
                  <c:v>22.42192809043885</c:v>
                </c:pt>
                <c:pt idx="7">
                  <c:v>20.946158862353784</c:v>
                </c:pt>
                <c:pt idx="8">
                  <c:v>19.656169939483398</c:v>
                </c:pt>
                <c:pt idx="9">
                  <c:v>18.516440420083484</c:v>
                </c:pt>
                <c:pt idx="10">
                  <c:v>11.475703047301607</c:v>
                </c:pt>
                <c:pt idx="11">
                  <c:v>7.6766266825083047</c:v>
                </c:pt>
                <c:pt idx="12">
                  <c:v>5.0585428577644436</c:v>
                </c:pt>
                <c:pt idx="13">
                  <c:v>3.0485759367534544</c:v>
                </c:pt>
                <c:pt idx="14">
                  <c:v>1.4101791166884017</c:v>
                </c:pt>
                <c:pt idx="15">
                  <c:v>2.2675638463269063E-2</c:v>
                </c:pt>
                <c:pt idx="16">
                  <c:v>-1.1839219648610149</c:v>
                </c:pt>
                <c:pt idx="17">
                  <c:v>-2.2538300955764523</c:v>
                </c:pt>
                <c:pt idx="18">
                  <c:v>-3.2167437366741414</c:v>
                </c:pt>
                <c:pt idx="19">
                  <c:v>-9.755457539618936</c:v>
                </c:pt>
                <c:pt idx="20">
                  <c:v>-13.744694311031129</c:v>
                </c:pt>
                <c:pt idx="21">
                  <c:v>-16.597712455760774</c:v>
                </c:pt>
                <c:pt idx="22">
                  <c:v>-18.801848917684406</c:v>
                </c:pt>
                <c:pt idx="23">
                  <c:v>-20.596605510840568</c:v>
                </c:pt>
                <c:pt idx="24">
                  <c:v>-22.115581629744128</c:v>
                </c:pt>
                <c:pt idx="25">
                  <c:v>-23.439047892655612</c:v>
                </c:pt>
                <c:pt idx="26">
                  <c:v>-24.618085788323608</c:v>
                </c:pt>
                <c:pt idx="27">
                  <c:v>-25.686774751148764</c:v>
                </c:pt>
                <c:pt idx="28">
                  <c:v>-33.390190383445017</c:v>
                </c:pt>
                <c:pt idx="29">
                  <c:v>-38.76881919606204</c:v>
                </c:pt>
                <c:pt idx="30">
                  <c:v>-43.032339003135114</c:v>
                </c:pt>
                <c:pt idx="31">
                  <c:v>-46.548333984604902</c:v>
                </c:pt>
                <c:pt idx="32">
                  <c:v>-49.520838097265184</c:v>
                </c:pt>
                <c:pt idx="33">
                  <c:v>-52.08448649394839</c:v>
                </c:pt>
                <c:pt idx="34">
                  <c:v>-54.332449691801479</c:v>
                </c:pt>
                <c:pt idx="35">
                  <c:v>-56.330940177603196</c:v>
                </c:pt>
                <c:pt idx="36">
                  <c:v>-58.12815387792584</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-11.408183020586206</c:v>
                </c:pt>
                <c:pt idx="1">
                  <c:v>-21.977426377994632</c:v>
                </c:pt>
                <c:pt idx="2">
                  <c:v>-31.188700104579443</c:v>
                </c:pt>
                <c:pt idx="3">
                  <c:v>-38.908248521607241</c:v>
                </c:pt>
                <c:pt idx="4">
                  <c:v>-45.254402993798465</c:v>
                </c:pt>
                <c:pt idx="5">
                  <c:v>-50.444461217891877</c:v>
                </c:pt>
                <c:pt idx="6">
                  <c:v>-54.702627803492632</c:v>
                </c:pt>
                <c:pt idx="7">
                  <c:v>-58.222849859288068</c:v>
                </c:pt>
                <c:pt idx="8">
                  <c:v>-61.160893337339722</c:v>
                </c:pt>
                <c:pt idx="9">
                  <c:v>-63.637930935410061</c:v>
                </c:pt>
                <c:pt idx="10">
                  <c:v>-76.083008991874195</c:v>
                </c:pt>
                <c:pt idx="11">
                  <c:v>-80.619842250517479</c:v>
                </c:pt>
                <c:pt idx="12">
                  <c:v>-82.937337966678157</c:v>
                </c:pt>
                <c:pt idx="13">
                  <c:v>-84.339565706103471</c:v>
                </c:pt>
                <c:pt idx="14">
                  <c:v>-85.278283073561724</c:v>
                </c:pt>
                <c:pt idx="15">
                  <c:v>-85.950384026147489</c:v>
                </c:pt>
                <c:pt idx="16">
                  <c:v>-86.455203522554925</c:v>
                </c:pt>
                <c:pt idx="17">
                  <c:v>-86.848226277636044</c:v>
                </c:pt>
                <c:pt idx="18">
                  <c:v>-87.162860172370543</c:v>
                </c:pt>
                <c:pt idx="19">
                  <c:v>-88.580559978053699</c:v>
                </c:pt>
                <c:pt idx="20">
                  <c:v>-89.053599090649257</c:v>
                </c:pt>
                <c:pt idx="21">
                  <c:v>-89.290171075323357</c:v>
                </c:pt>
                <c:pt idx="22">
                  <c:v>-89.432126401308096</c:v>
                </c:pt>
                <c:pt idx="23">
                  <c:v>-89.526767266343469</c:v>
                </c:pt>
                <c:pt idx="24">
                  <c:v>-89.594369495449868</c:v>
                </c:pt>
                <c:pt idx="25">
                  <c:v>-89.645071918747306</c:v>
                </c:pt>
                <c:pt idx="26">
                  <c:v>-89.684507525256308</c:v>
                </c:pt>
                <c:pt idx="27">
                  <c:v>-89.716056227480919</c:v>
                </c:pt>
                <c:pt idx="28">
                  <c:v>-89.858027242045651</c:v>
                </c:pt>
                <c:pt idx="29">
                  <c:v>-89.905351387079037</c:v>
                </c:pt>
                <c:pt idx="30">
                  <c:v>-89.92901351205947</c:v>
                </c:pt>
                <c:pt idx="31">
                  <c:v>-89.943210799187057</c:v>
                </c:pt>
                <c:pt idx="32">
                  <c:v>-89.952675661254005</c:v>
                </c:pt>
                <c:pt idx="33">
                  <c:v>-89.959436278627564</c:v>
                </c:pt>
                <c:pt idx="34">
                  <c:v>-89.96450674240927</c:v>
                </c:pt>
                <c:pt idx="35">
                  <c:v>-89.968450436850134</c:v>
                </c:pt>
                <c:pt idx="36">
                  <c:v>-89.971605392619864</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85.041198267761601</c:v>
                </c:pt>
                <c:pt idx="1">
                  <c:v>80.756442946581899</c:v>
                </c:pt>
                <c:pt idx="2">
                  <c:v>77.523586687147457</c:v>
                </c:pt>
                <c:pt idx="3">
                  <c:v>75.374710532688638</c:v>
                </c:pt>
                <c:pt idx="4">
                  <c:v>74.133770423662</c:v>
                </c:pt>
                <c:pt idx="5">
                  <c:v>73.564746241750044</c:v>
                </c:pt>
                <c:pt idx="6">
                  <c:v>73.45384718516587</c:v>
                </c:pt>
                <c:pt idx="7">
                  <c:v>73.636128178903832</c:v>
                </c:pt>
                <c:pt idx="8">
                  <c:v>73.994601204773645</c:v>
                </c:pt>
                <c:pt idx="9">
                  <c:v>74.450347756716809</c:v>
                </c:pt>
                <c:pt idx="10">
                  <c:v>78.817828033653143</c:v>
                </c:pt>
                <c:pt idx="11">
                  <c:v>80.91453766342822</c:v>
                </c:pt>
                <c:pt idx="12">
                  <c:v>81.794612014793188</c:v>
                </c:pt>
                <c:pt idx="13">
                  <c:v>82.09633038835733</c:v>
                </c:pt>
                <c:pt idx="14">
                  <c:v>82.095006618060964</c:v>
                </c:pt>
                <c:pt idx="15">
                  <c:v>81.922840860541172</c:v>
                </c:pt>
                <c:pt idx="16">
                  <c:v>81.650441028884117</c:v>
                </c:pt>
                <c:pt idx="17">
                  <c:v>81.318807095431239</c:v>
                </c:pt>
                <c:pt idx="18">
                  <c:v>80.953290598536839</c:v>
                </c:pt>
                <c:pt idx="19">
                  <c:v>77.361310864133529</c:v>
                </c:pt>
                <c:pt idx="20">
                  <c:v>74.916165724951739</c:v>
                </c:pt>
                <c:pt idx="21">
                  <c:v>73.130411417120882</c:v>
                </c:pt>
                <c:pt idx="22">
                  <c:v>71.538966277468404</c:v>
                </c:pt>
                <c:pt idx="23">
                  <c:v>69.957344013538545</c:v>
                </c:pt>
                <c:pt idx="24">
                  <c:v>68.334428067667176</c:v>
                </c:pt>
                <c:pt idx="25">
                  <c:v>66.667865192587499</c:v>
                </c:pt>
                <c:pt idx="26">
                  <c:v>64.97027897410986</c:v>
                </c:pt>
                <c:pt idx="27">
                  <c:v>63.257136341840479</c:v>
                </c:pt>
                <c:pt idx="28">
                  <c:v>47.419275367575921</c:v>
                </c:pt>
                <c:pt idx="29">
                  <c:v>35.940729035627925</c:v>
                </c:pt>
                <c:pt idx="30">
                  <c:v>28.219137708447789</c:v>
                </c:pt>
                <c:pt idx="31">
                  <c:v>22.963460995326415</c:v>
                </c:pt>
                <c:pt idx="32">
                  <c:v>19.256769903432541</c:v>
                </c:pt>
                <c:pt idx="33">
                  <c:v>16.53985736911784</c:v>
                </c:pt>
                <c:pt idx="34">
                  <c:v>14.477768683539779</c:v>
                </c:pt>
                <c:pt idx="35">
                  <c:v>12.865383740017137</c:v>
                </c:pt>
                <c:pt idx="36">
                  <c:v>11.57275640575935</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76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13" zoomScaleNormal="100" workbookViewId="0">
      <selection activeCell="C48" sqref="C48"/>
    </sheetView>
  </sheetViews>
  <sheetFormatPr defaultRowHeight="15"/>
  <sheetData>
    <row r="35" spans="2:4">
      <c r="B35" s="96" t="s">
        <v>192</v>
      </c>
      <c r="C35" s="96" t="s">
        <v>193</v>
      </c>
      <c r="D35" s="96" t="s">
        <v>194</v>
      </c>
    </row>
    <row r="36" spans="2:4" ht="18">
      <c r="B36" s="59" t="s">
        <v>190</v>
      </c>
      <c r="C36" s="59">
        <f>'DESIGN INPUTS AND CALCULATIONS'!C154</f>
        <v>14.97</v>
      </c>
      <c r="D36" s="60" t="s">
        <v>147</v>
      </c>
    </row>
    <row r="37" spans="2:4" ht="18">
      <c r="B37" s="59" t="s">
        <v>191</v>
      </c>
      <c r="C37" s="59">
        <f>'DESIGN INPUTS AND CALCULATIONS'!C152</f>
        <v>41.2</v>
      </c>
      <c r="D37" s="60" t="s">
        <v>148</v>
      </c>
    </row>
    <row r="38" spans="2:4" ht="18">
      <c r="B38" s="63" t="s">
        <v>174</v>
      </c>
      <c r="C38" s="95">
        <f>'DESIGN INPUTS AND CALCULATIONS'!C191</f>
        <v>31.6</v>
      </c>
      <c r="D38" s="63" t="s">
        <v>179</v>
      </c>
    </row>
    <row r="39" spans="2:4" ht="18">
      <c r="B39" s="63" t="s">
        <v>173</v>
      </c>
      <c r="C39" s="59">
        <f>'DESIGN INPUTS AND CALCULATIONS'!C189</f>
        <v>5.36</v>
      </c>
      <c r="D39" s="63" t="s">
        <v>179</v>
      </c>
    </row>
    <row r="40" spans="2:4" ht="18">
      <c r="B40" s="63" t="s">
        <v>175</v>
      </c>
      <c r="C40" s="59">
        <f>'DESIGN INPUTS AND CALCULATIONS'!C226</f>
        <v>150</v>
      </c>
      <c r="D40" s="63" t="s">
        <v>70</v>
      </c>
    </row>
    <row r="41" spans="2:4" ht="18">
      <c r="B41" s="63" t="s">
        <v>176</v>
      </c>
      <c r="C41" s="59">
        <f>'DESIGN INPUTS AND CALCULATIONS'!C228</f>
        <v>147</v>
      </c>
      <c r="D41" s="63" t="s">
        <v>155</v>
      </c>
    </row>
    <row r="42" spans="2:4" ht="18">
      <c r="B42" s="63" t="s">
        <v>188</v>
      </c>
      <c r="C42" s="59">
        <f>'DESIGN INPUTS AND CALCULATIONS'!C172</f>
        <v>68</v>
      </c>
      <c r="D42" s="63" t="s">
        <v>70</v>
      </c>
    </row>
    <row r="43" spans="2:4" ht="18">
      <c r="B43" s="63" t="s">
        <v>189</v>
      </c>
      <c r="C43" s="59">
        <f>'DESIGN INPUTS AND CALCULATIONS'!C170</f>
        <v>8200</v>
      </c>
      <c r="D43" s="63" t="s">
        <v>70</v>
      </c>
    </row>
    <row r="44" spans="2:4">
      <c r="B44" s="63" t="s">
        <v>195</v>
      </c>
      <c r="C44" s="59">
        <f>Lr</f>
        <v>95</v>
      </c>
      <c r="D44" s="63" t="s">
        <v>73</v>
      </c>
    </row>
    <row r="45" spans="2:4">
      <c r="B45" s="63" t="s">
        <v>196</v>
      </c>
      <c r="C45" s="59">
        <f>Lm</f>
        <v>450</v>
      </c>
      <c r="D45" s="63" t="s">
        <v>73</v>
      </c>
    </row>
    <row r="46" spans="2:4">
      <c r="B46" s="63" t="s">
        <v>197</v>
      </c>
      <c r="C46" s="59">
        <f>Cr</f>
        <v>2.4400000000000002E-2</v>
      </c>
      <c r="D46" s="63" t="s">
        <v>198</v>
      </c>
    </row>
    <row r="47" spans="2:4" ht="18">
      <c r="B47" s="63" t="s">
        <v>168</v>
      </c>
      <c r="C47" s="66">
        <f>'DESIGN INPUTS AND CALCULATIONS'!$C$203</f>
        <v>68</v>
      </c>
      <c r="D47" s="63" t="s">
        <v>156</v>
      </c>
    </row>
    <row r="48" spans="2:4" ht="18">
      <c r="B48" s="65" t="s">
        <v>186</v>
      </c>
      <c r="C48" s="95">
        <f>'DESIGN INPUTS AND CALCULATIONS'!C209</f>
        <v>332</v>
      </c>
      <c r="D48" s="63" t="s">
        <v>179</v>
      </c>
    </row>
    <row r="49" spans="2:4" ht="18">
      <c r="B49" s="65" t="s">
        <v>187</v>
      </c>
      <c r="C49" s="95">
        <f>'DESIGN INPUTS AND CALCULATIONS'!C210</f>
        <v>267</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38" customWidth="1"/>
    <col min="2" max="2" width="15.42578125" style="238" customWidth="1"/>
    <col min="3" max="3" width="17" style="238" customWidth="1"/>
    <col min="4" max="4" width="16.7109375" style="238" customWidth="1"/>
    <col min="5" max="5" width="15.28515625" style="238" customWidth="1"/>
    <col min="6" max="6" width="39.28515625" style="238" customWidth="1"/>
    <col min="7" max="7" width="19.28515625" style="238" customWidth="1"/>
    <col min="8" max="8" width="40.7109375" style="238" customWidth="1"/>
    <col min="9" max="9" width="16.42578125" style="238" customWidth="1"/>
    <col min="10" max="10" width="44" style="238" customWidth="1"/>
    <col min="11" max="11" width="54.140625" style="238" customWidth="1"/>
    <col min="12" max="12" width="32.140625" style="238" customWidth="1"/>
    <col min="13" max="13" width="15.28515625" style="238" customWidth="1"/>
    <col min="14" max="14" width="15.85546875" style="238" customWidth="1"/>
    <col min="15" max="15" width="43" style="238" customWidth="1"/>
    <col min="16" max="16" width="42.42578125" style="238" customWidth="1"/>
    <col min="17" max="17" width="41.28515625" style="238" customWidth="1"/>
    <col min="18" max="18" width="28" style="238" customWidth="1"/>
    <col min="19" max="19" width="23.7109375" style="238" customWidth="1"/>
    <col min="20" max="20" width="25.7109375" style="238" customWidth="1"/>
    <col min="21" max="21" width="25.7109375" style="239" customWidth="1"/>
    <col min="22" max="24" width="25.7109375" style="238" customWidth="1"/>
    <col min="25" max="25" width="36.42578125" style="238" customWidth="1"/>
    <col min="26" max="79" width="40.7109375" style="238" customWidth="1"/>
    <col min="80" max="85" width="25.7109375" style="238" customWidth="1"/>
    <col min="86" max="16384" width="9.140625" style="238"/>
  </cols>
  <sheetData>
    <row r="2" spans="2:25">
      <c r="B2" s="288"/>
      <c r="C2" s="288"/>
      <c r="D2" s="288"/>
      <c r="E2" s="288"/>
      <c r="F2" s="288"/>
      <c r="G2" s="288"/>
      <c r="H2" s="288"/>
      <c r="I2" s="288"/>
      <c r="J2" s="288"/>
      <c r="K2" s="288"/>
      <c r="L2" s="288"/>
      <c r="M2" s="288"/>
      <c r="N2" s="288"/>
    </row>
    <row r="3" spans="2:25" ht="23.25">
      <c r="B3" s="330"/>
      <c r="C3" s="330"/>
      <c r="D3" s="508"/>
      <c r="E3" s="509"/>
      <c r="F3" s="509"/>
      <c r="G3" s="509"/>
      <c r="H3" s="509"/>
      <c r="I3" s="509"/>
      <c r="J3" s="509"/>
      <c r="K3" s="509"/>
      <c r="L3" s="509"/>
      <c r="M3" s="509"/>
      <c r="N3" s="509"/>
      <c r="T3" s="320" t="s">
        <v>742</v>
      </c>
      <c r="U3" s="319">
        <f>(Lseries2*microhenry2/(res_cap2*nanoF2))^0.5*1/(rload2*ratio2^2)</f>
        <v>0.13144954704483841</v>
      </c>
    </row>
    <row r="4" spans="2:25" ht="16.5">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510"/>
      <c r="C5" s="510"/>
      <c r="D5" s="510"/>
      <c r="E5" s="510"/>
      <c r="F5" s="330"/>
      <c r="G5" s="510"/>
      <c r="H5" s="510"/>
      <c r="I5" s="510"/>
      <c r="J5" s="510"/>
      <c r="K5" s="330"/>
      <c r="L5" s="330"/>
      <c r="M5" s="330"/>
      <c r="N5" s="330"/>
      <c r="O5" s="328" t="s">
        <v>653</v>
      </c>
      <c r="Q5" s="327" t="s">
        <v>743</v>
      </c>
      <c r="R5" s="324">
        <v>9.9999999999999995E-7</v>
      </c>
      <c r="T5" s="320" t="s">
        <v>585</v>
      </c>
      <c r="U5" s="319">
        <f>2*PI()*foutput2*1000</f>
        <v>656815.33539838681</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4.7368421052631575</v>
      </c>
      <c r="Y6" s="238" t="s">
        <v>746</v>
      </c>
    </row>
    <row r="7" spans="2:25" ht="16.5">
      <c r="B7" s="329"/>
      <c r="C7" s="328"/>
      <c r="D7" s="328"/>
      <c r="E7" s="328"/>
      <c r="F7" s="288"/>
      <c r="G7" s="329"/>
      <c r="H7" s="328"/>
      <c r="I7" s="328"/>
      <c r="J7" s="328"/>
      <c r="K7" s="288"/>
      <c r="L7" s="288"/>
      <c r="M7" s="288"/>
      <c r="N7" s="288"/>
      <c r="O7" s="328" t="s">
        <v>666</v>
      </c>
      <c r="Q7" s="327" t="s">
        <v>584</v>
      </c>
      <c r="R7" s="324">
        <v>1E-3</v>
      </c>
      <c r="T7" s="320" t="s">
        <v>747</v>
      </c>
      <c r="U7" s="319">
        <f>ohm_second/ohm_second0</f>
        <v>0.95661367336506598</v>
      </c>
    </row>
    <row r="8" spans="2:25">
      <c r="B8" s="323"/>
      <c r="C8" s="326"/>
      <c r="D8" s="326"/>
      <c r="E8" s="326"/>
      <c r="G8" s="323"/>
      <c r="H8" s="326"/>
      <c r="I8" s="326"/>
      <c r="J8" s="326"/>
      <c r="O8" s="328" t="s">
        <v>674</v>
      </c>
      <c r="Q8" s="327" t="s">
        <v>154</v>
      </c>
      <c r="R8" s="324">
        <v>1E-3</v>
      </c>
      <c r="T8" s="320" t="s">
        <v>748</v>
      </c>
      <c r="U8" s="319">
        <f>8*ratio2^2*rload2/((PI())^2)</f>
        <v>384.7671948817777</v>
      </c>
    </row>
    <row r="9" spans="2:25">
      <c r="B9" s="323"/>
      <c r="C9" s="326"/>
      <c r="D9" s="326"/>
      <c r="E9" s="326"/>
      <c r="G9" s="323"/>
      <c r="H9" s="326"/>
      <c r="I9" s="326"/>
      <c r="J9" s="326"/>
      <c r="O9" s="328" t="s">
        <v>681</v>
      </c>
      <c r="Q9" s="327" t="s">
        <v>749</v>
      </c>
      <c r="R9" s="324">
        <v>1E-3</v>
      </c>
      <c r="T9" s="320" t="s">
        <v>750</v>
      </c>
      <c r="U9" s="319">
        <f>ohm_second*Lseries2*microhenry2-1/(ohm_second*res_cap2*nanoF2)</f>
        <v>-5.5371752751936398</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2.1833653514385329E-4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146.88093182788992</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10801.929160027912</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10799.994530425094</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16.828050569044532</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-9.6849495239150789E-5</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-1.2382964116354725E-4</v>
      </c>
    </row>
    <row r="17" spans="1:29">
      <c r="B17" s="323">
        <v>1</v>
      </c>
      <c r="C17" s="326"/>
      <c r="D17" s="326"/>
      <c r="E17" s="326"/>
      <c r="O17" s="328" t="s">
        <v>761</v>
      </c>
      <c r="Q17" s="327" t="s">
        <v>578</v>
      </c>
      <c r="R17" s="324">
        <v>9.9999999999999995E-7</v>
      </c>
      <c r="T17" s="320" t="s">
        <v>762</v>
      </c>
      <c r="U17" s="319">
        <f>Lnratio2/((1+Lnratio2-1/freq_ratio2^2)^2+((1/freq_ratio2-freq_ratio2)*PI()^2*Qfactor2*Lnratio2/8)^2)^0.5</f>
        <v>1.0198650733090096</v>
      </c>
    </row>
    <row r="18" spans="1:29" ht="16.5">
      <c r="B18" s="323">
        <v>1</v>
      </c>
      <c r="C18" s="326"/>
      <c r="D18" s="326"/>
      <c r="E18" s="326"/>
      <c r="Q18" s="327" t="s">
        <v>577</v>
      </c>
      <c r="R18" s="324">
        <v>1000</v>
      </c>
      <c r="T18" s="320" t="s">
        <v>763</v>
      </c>
      <c r="U18" s="319">
        <f>Lnratio2/(SIN(0.5*freq_ratio2*PI())*((1+Lnratio2-1/freq_ratio2^2)^2+((1/freq_ratio2-freq_ratio2)*PI()^2*Qfactor2*Lnratio2/(8*SIN(0.5*PI()*freq_ratio2)))^2)^0.5)</f>
        <v>1.0222375698635788</v>
      </c>
    </row>
    <row r="19" spans="1:29">
      <c r="B19" s="323">
        <v>1</v>
      </c>
      <c r="C19" s="326"/>
      <c r="D19" s="326"/>
      <c r="E19" s="326"/>
      <c r="Q19" s="327" t="s">
        <v>576</v>
      </c>
      <c r="R19" s="324">
        <v>1.0000000000000001E-9</v>
      </c>
      <c r="T19" s="320" t="s">
        <v>764</v>
      </c>
      <c r="U19" s="319">
        <f>-1/rload2</f>
        <v>-0.16129032258064516</v>
      </c>
    </row>
    <row r="20" spans="1:29">
      <c r="B20" s="323">
        <v>1</v>
      </c>
      <c r="C20" s="326"/>
      <c r="D20" s="326"/>
      <c r="E20" s="326"/>
      <c r="Q20" s="327" t="s">
        <v>765</v>
      </c>
      <c r="R20" s="324">
        <v>1.0000000000000001E-9</v>
      </c>
      <c r="T20" s="320" t="s">
        <v>766</v>
      </c>
      <c r="U20" s="319">
        <f>2*Vinput2*res_cap2*nanoF2*switchingf2*kilihertz2/(Voutput2*lmabda2)</f>
        <v>7.4647332068311174</v>
      </c>
      <c r="W20" s="238" t="s">
        <v>900</v>
      </c>
      <c r="X20" s="238">
        <f>INDEX(B35:B95,MATCH(0,V35:V95,-1),1)</f>
        <v>1584.8931924611131</v>
      </c>
      <c r="Y20" s="238">
        <f>MATCH(0,V35:V95,-1)</f>
        <v>23</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9.6987140796963943E-5</v>
      </c>
      <c r="W21" s="238" t="s">
        <v>901</v>
      </c>
      <c r="X21" s="238">
        <f>INDEX(W35:W95,MATCH(0,V35:V95,-1),1)</f>
        <v>86.873212073339189</v>
      </c>
    </row>
    <row r="22" spans="1:29" ht="16.5">
      <c r="B22" s="323">
        <v>1</v>
      </c>
      <c r="C22" s="326"/>
      <c r="D22" s="326"/>
      <c r="E22" s="326"/>
      <c r="F22" s="238" t="str">
        <f>IMPRODUCT(Kth_2/(2/rload2-Kfeed2/Gdc_ccm2),IMDIV(COMPLEX(1,Rc_2*Coutput2*microF2*miliOhm2*C35),IMSUM(1,IMPRODUCT(D36,1/omega1_2),IMPRODUCT(D36,D36,1/omega2_2),IMPRODUCT(D36,D36,D36,1/omega3_2))))</f>
        <v>5.52105310183352-0.803486346619715i</v>
      </c>
      <c r="Q22" s="325" t="s">
        <v>574</v>
      </c>
      <c r="R22" s="324">
        <v>1000000</v>
      </c>
      <c r="T22" s="320" t="s">
        <v>768</v>
      </c>
      <c r="U22" s="319">
        <f>Voutput2/(Vinput2*rload2)-2*Vinput2*junctioncap2*nanoF2*switchingf2*kilihertz2/Voutput2</f>
        <v>1.2347480562448304E-2</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1.22539931600664-10.8160555233456i</v>
      </c>
      <c r="Q23" s="325" t="s">
        <v>573</v>
      </c>
      <c r="R23" s="324">
        <v>1E-3</v>
      </c>
      <c r="T23" s="320" t="s">
        <v>769</v>
      </c>
      <c r="U23" s="319">
        <f>IF(freq_ratio2&gt;1,Gdc_ccm2,Gdc_dcm2)</f>
        <v>-1.2382964116354725E-4</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-3.31125725557286+0.00137447020928384i</v>
      </c>
      <c r="Q24" s="325" t="s">
        <v>572</v>
      </c>
      <c r="R24" s="324">
        <v>1.0000000000000001E-9</v>
      </c>
      <c r="T24" s="288"/>
      <c r="U24" s="319"/>
    </row>
    <row r="25" spans="1:29">
      <c r="B25" s="323">
        <v>1</v>
      </c>
      <c r="C25" s="318"/>
      <c r="D25" s="318"/>
      <c r="E25" s="318"/>
      <c r="I25" s="238">
        <f>freq_ratio2</f>
        <v>0.95661367336506598</v>
      </c>
      <c r="Q25" s="322" t="s">
        <v>770</v>
      </c>
      <c r="R25" s="288">
        <f>2*miliampere2</f>
        <v>2E-3</v>
      </c>
      <c r="T25" s="320" t="s">
        <v>771</v>
      </c>
      <c r="U25" s="319">
        <f>(2/rload2-Kfeed2/GainDC2)/(Coutput2*microF2*(1+Rc_2*miliOhm2/rload2)-Kfeed2/(Gdc_dcm2*QpoleL2*omegapole0))</f>
        <v>452.99789393554164</v>
      </c>
    </row>
    <row r="26" spans="1:29">
      <c r="B26" s="323">
        <v>1</v>
      </c>
      <c r="C26" s="318"/>
      <c r="D26" s="318"/>
      <c r="E26" s="318"/>
      <c r="I26" s="238">
        <f>(Kinput2-Kfeed2*Metccm2/(2*ratio2*Gdc_ccm2))/(2/rload2-Kfeed2/Gdc_ccm2)</f>
        <v>5.3404993250743271E-2</v>
      </c>
      <c r="Q26" s="322" t="s">
        <v>772</v>
      </c>
      <c r="R26" s="321">
        <v>256</v>
      </c>
      <c r="T26" s="320" t="s">
        <v>773</v>
      </c>
      <c r="U26" s="319">
        <f>(Xequiv2^2+Requiv2^2)*(2*Gdc_ccm2/(rload2*Kfeed2)-1)/((Xequiv2^2+Requiv2^2)*(1+Rc_2*miliOhm2/rload2)*(Coutput2*microF2*Gdc_ccm2/Kfeed2)-2*Requiv2*effectiveL2-rload2*Coutput2*Xequiv2^2*microF2-Rc_2*miliOhm2*Coutput2*Requiv2*microF2)</f>
        <v>542.38666232882645</v>
      </c>
    </row>
    <row r="27" spans="1:29">
      <c r="B27" s="323">
        <v>1</v>
      </c>
      <c r="C27" s="318"/>
      <c r="D27" s="318"/>
      <c r="E27" s="318"/>
      <c r="K27" s="238">
        <f>freq_ratio2</f>
        <v>0.95661367336506598</v>
      </c>
      <c r="Q27" s="322" t="s">
        <v>774</v>
      </c>
      <c r="R27" s="288">
        <f>time_load2/Nt_load2</f>
        <v>1.953125E-5</v>
      </c>
      <c r="T27" s="320" t="s">
        <v>775</v>
      </c>
      <c r="U27" s="319">
        <f>(Xequiv2^2+Requiv2^2)*(1-2*Gdc_ccm2/(Kfeed2*rload2))/(effectiveL2^2+effectiveL2*rload2*Coutput2*Requiv2*microF2+effectiveL2*Rc_2*miliOhm2*Coutput2*Requiv2*microF2)</f>
        <v>154243902.49386638</v>
      </c>
    </row>
    <row r="28" spans="1:29">
      <c r="B28" s="323">
        <v>1</v>
      </c>
      <c r="C28" s="318"/>
      <c r="D28" s="318"/>
      <c r="E28" s="318"/>
      <c r="Q28" s="322" t="s">
        <v>776</v>
      </c>
      <c r="R28" s="321">
        <v>256</v>
      </c>
      <c r="T28" s="320" t="s">
        <v>777</v>
      </c>
      <c r="U28" s="319">
        <f>(Xequiv2^2+Requiv2^2)*(1-2*Gdc_ccm2/(Kfeed2*rload2))/(effectiveL2^2*rload2*Coutput2*microF2)</f>
        <v>271916781874225.34</v>
      </c>
    </row>
    <row r="29" spans="1:29">
      <c r="B29" s="318"/>
      <c r="C29" s="318"/>
      <c r="D29" s="318"/>
      <c r="E29" s="318"/>
      <c r="Q29" s="322" t="s">
        <v>778</v>
      </c>
      <c r="R29" s="354">
        <v>64</v>
      </c>
      <c r="T29" s="320" t="s">
        <v>779</v>
      </c>
      <c r="U29" s="319">
        <f>((Xequiv2^2+Requiv2^2)*Gdc_ccm2-Kfeed2*rload2*Xequiv2^2)/(-Kfeed2*rload2*effectiveL2*Requiv2)</f>
        <v>284256.91182186984</v>
      </c>
    </row>
    <row r="30" spans="1:29">
      <c r="B30" s="318"/>
      <c r="C30" s="318"/>
      <c r="D30" s="318"/>
      <c r="E30" s="318"/>
      <c r="F30" s="238">
        <f>Rc_2*Coutput2*microF2*miliOhm2</f>
        <v>4.8720000000000001E-6</v>
      </c>
      <c r="Q30" s="322" t="s">
        <v>780</v>
      </c>
      <c r="R30" s="321">
        <f>1/(Nt_input*Fline)</f>
        <v>3.1250000000000001E-4</v>
      </c>
      <c r="T30" s="320" t="s">
        <v>571</v>
      </c>
      <c r="U30" s="319">
        <f>((Xequiv2^2+Requiv2^2)*Gdc_ccm2-Kfeed2*rload2*Xequiv2^2)/(-Kfeed2*rload2*effectiveL2^2)</f>
        <v>500936476414.24896</v>
      </c>
    </row>
    <row r="31" spans="1:29" ht="15.7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6.62347761745119-0.916647173231164i</v>
      </c>
      <c r="Q31" s="316"/>
      <c r="T31" s="315"/>
    </row>
    <row r="32" spans="1:29">
      <c r="A32" s="511" t="s">
        <v>570</v>
      </c>
      <c r="B32" s="512"/>
      <c r="C32" s="512"/>
      <c r="D32" s="513" t="s">
        <v>781</v>
      </c>
      <c r="E32" s="498" t="s">
        <v>782</v>
      </c>
      <c r="F32" s="499"/>
      <c r="G32" s="499"/>
      <c r="H32" s="500"/>
      <c r="I32" s="515" t="s">
        <v>783</v>
      </c>
      <c r="J32" s="516"/>
      <c r="K32" s="516"/>
      <c r="L32" s="517"/>
      <c r="M32" s="518" t="s">
        <v>784</v>
      </c>
      <c r="N32" s="519"/>
      <c r="O32" s="519"/>
      <c r="P32" s="520"/>
      <c r="Q32" s="498" t="s">
        <v>785</v>
      </c>
      <c r="R32" s="499"/>
      <c r="S32" s="499"/>
      <c r="T32" s="500"/>
      <c r="U32" s="501" t="s">
        <v>786</v>
      </c>
      <c r="V32" s="502"/>
      <c r="W32" s="503"/>
      <c r="X32" s="504" t="s">
        <v>787</v>
      </c>
      <c r="Y32" s="505"/>
      <c r="Z32" s="505"/>
      <c r="AA32" s="498" t="s">
        <v>788</v>
      </c>
      <c r="AB32" s="499"/>
      <c r="AC32" s="499"/>
    </row>
    <row r="33" spans="1:29" ht="27" customHeight="1">
      <c r="A33" s="521" t="s">
        <v>569</v>
      </c>
      <c r="B33" s="313" t="s">
        <v>568</v>
      </c>
      <c r="C33" s="314" t="s">
        <v>455</v>
      </c>
      <c r="D33" s="514"/>
      <c r="E33" s="305" t="s">
        <v>789</v>
      </c>
      <c r="F33" s="493" t="s">
        <v>790</v>
      </c>
      <c r="G33" s="494"/>
      <c r="H33" s="495"/>
      <c r="I33" s="311" t="s">
        <v>791</v>
      </c>
      <c r="J33" s="522" t="s">
        <v>792</v>
      </c>
      <c r="K33" s="523"/>
      <c r="L33" s="524"/>
      <c r="M33" s="308" t="s">
        <v>793</v>
      </c>
      <c r="N33" s="525" t="s">
        <v>794</v>
      </c>
      <c r="O33" s="526"/>
      <c r="P33" s="527"/>
      <c r="Q33" s="305" t="s">
        <v>795</v>
      </c>
      <c r="R33" s="493" t="s">
        <v>796</v>
      </c>
      <c r="S33" s="494"/>
      <c r="T33" s="495"/>
      <c r="U33" s="506" t="s">
        <v>797</v>
      </c>
      <c r="V33" s="507"/>
      <c r="W33" s="507"/>
      <c r="X33" s="496" t="s">
        <v>798</v>
      </c>
      <c r="Y33" s="497"/>
      <c r="Z33" s="497"/>
      <c r="AA33" s="493" t="s">
        <v>794</v>
      </c>
      <c r="AB33" s="494"/>
      <c r="AC33" s="494"/>
    </row>
    <row r="34" spans="1:29">
      <c r="A34" s="521"/>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6.7504599110950618</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6.62347761745119-0.916647173231164i</v>
      </c>
      <c r="G35" s="247">
        <f>20*LOG(IMABS(F35))</f>
        <v>16.504114478500863</v>
      </c>
      <c r="H35" s="247">
        <f>(180/PI()*IMARGUMENT(F35))</f>
        <v>-7.8793221349775218</v>
      </c>
      <c r="I35" s="292">
        <f>IF(freq_ratio2&gt;1,(Kinput2-Kfeed2*Metccm2/(2*ratio2*Gdc_ccm2))/(2/rload2-Kfeed2/Gdc_ccm2),(Kinput2-Kfeed2*Metccm2/(2*ratio2*Gdc_dcm2))/(2/rload2-Kfeed2/Gdc_dcm2))</f>
        <v>5.2443485182366682E-2</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0.0514569755040868-0.00712131811460659i</v>
      </c>
      <c r="K35" s="292">
        <f>20*LOG(IMABS(J35))</f>
        <v>-25.6887218621385</v>
      </c>
      <c r="L35" s="292">
        <f>(180/PI()*IMARGUMENT(J35))</f>
        <v>-7.8793221349775262</v>
      </c>
      <c r="M35" s="291">
        <f t="shared" ref="M35:M66" si="1">IF(freq_ratio2&gt;1,(1-Kfeed2*rload2*Xequiv2^2/(Gdc_ccm2*(Xequiv2^2+Requiv2^2)))/(2/rload2-Kfeed2/Gdc_ccm2),1/(2/rload2-Kfeed2/Gdc_dcm2))</f>
        <v>0.90431362033375684</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0.88732391892869-0.122643419383724i</v>
      </c>
      <c r="O35" s="291">
        <f>20*LOG(IMABS(N35))</f>
        <v>-0.95617120019246993</v>
      </c>
      <c r="P35" s="291">
        <f>(180/PI()*IMARGUMENT(N35))</f>
        <v>-7.8694021250941919</v>
      </c>
      <c r="Q35" s="247">
        <f t="shared" ref="Q35:Q66" si="3">-currentransferratio2*RFB_2/(Rfeedforward2*(Cvolt2*nanoF2+Cforward2*picoF2*alpha_Cf2)*Rupper2*kiliOhm2)</f>
        <v>-2250.3063454543385</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-4.04274603000221+35.8164266032114i</v>
      </c>
      <c r="S35" s="247">
        <f>20*LOG(IMABS(R35))</f>
        <v>31.136627107852085</v>
      </c>
      <c r="T35" s="247">
        <f>(180/PI()*IMARGUMENT(R35))</f>
        <v>96.439950909946759</v>
      </c>
      <c r="U35" s="290" t="str">
        <f t="shared" ref="U35:U95" si="5">IMPRODUCT(F35,R35)</f>
        <v>6.05398835831589+240.935071663947i</v>
      </c>
      <c r="V35" s="245">
        <f>20*LOG(IMABS(U35))</f>
        <v>47.640741586352945</v>
      </c>
      <c r="W35" s="245">
        <f>(180/PI()*IMARGUMENT(U35))</f>
        <v>88.560628774969231</v>
      </c>
      <c r="X35" s="289" t="str">
        <f t="shared" ref="X35:X95" si="6">IMDIV(J35,IMSUM(1,IMPRODUCT(F35,R35,-1)))</f>
        <v>0.0000250659669330588+0.000214097757760666i</v>
      </c>
      <c r="Y35" s="289">
        <f>20*LOG(IMABS(X35))</f>
        <v>-73.328632858598169</v>
      </c>
      <c r="Z35" s="289">
        <f>(180/PI()*IMARGUMENT(X35))</f>
        <v>83.322369838380624</v>
      </c>
      <c r="AA35" s="288" t="str">
        <f t="shared" ref="AA35:AA95" si="7">IMDIV(IMPRODUCT(1,N35),IMSUM(1,IMPRODUCT(F35,R35,-1)))</f>
        <v>0.000431587907248636+0.00369188741615909i</v>
      </c>
      <c r="AB35" s="288">
        <f>20*LOG(IMABS(AA35))</f>
        <v>-48.596082196652134</v>
      </c>
      <c r="AC35" s="288">
        <f>(180/PI()*IMARGUMENT(AA35))</f>
        <v>83.332289848263954</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6.7504599110950618</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6.5513987914449-1.14142001708637i</v>
      </c>
      <c r="G36" s="247">
        <f t="shared" ref="G36:G95" si="12">20*LOG(IMABS(F36))</f>
        <v>16.456547391929387</v>
      </c>
      <c r="H36" s="247">
        <f t="shared" ref="H36:H95" si="13">(180/PI()*IMARGUMENT(F36))</f>
        <v>-9.8831768374739504</v>
      </c>
      <c r="I36" s="292">
        <f t="shared" ref="I36:I66" si="14">IF(freq_ratio2&gt;1,(Kinput2-Kfeed2*Metccm2/(2*ratio2*Gdc_ccm2))/(2/rload2-Kfeed2/Gdc_ccm2),(Kinput2-Kfeed2*Metccm2/(2*ratio2*Gdc_dcm2))/(2/rload2-Kfeed2/Gdc_dcm2))</f>
        <v>5.2443485182366682E-2</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0.0508970040512662-0.00886755043971744i</v>
      </c>
      <c r="K36" s="292">
        <f t="shared" ref="K36:K95" si="16">20*LOG(IMABS(J36))</f>
        <v>-25.736288948709966</v>
      </c>
      <c r="L36" s="292">
        <f t="shared" ref="L36:L95" si="17">(180/PI()*IMARGUMENT(J36))</f>
        <v>-9.8831768374739859</v>
      </c>
      <c r="M36" s="291">
        <f t="shared" si="1"/>
        <v>0.90431362033375684</v>
      </c>
      <c r="N36" s="291" t="str">
        <f t="shared" si="2"/>
        <v>0.87768007256022-0.152717049750514i</v>
      </c>
      <c r="O36" s="291">
        <f t="shared" ref="O36:O95" si="18">20*LOG(IMABS(N36))</f>
        <v>-1.0037382106192076</v>
      </c>
      <c r="P36" s="291">
        <f t="shared" ref="P36:P95" si="19">(180/PI()*IMARGUMENT(N36))</f>
        <v>-9.8706882850196536</v>
      </c>
      <c r="Q36" s="247">
        <f t="shared" si="3"/>
        <v>-2250.3063454543385</v>
      </c>
      <c r="R36" s="247" t="str">
        <f t="shared" si="4"/>
        <v>-4.04274530011106+28.4507835138104i</v>
      </c>
      <c r="S36" s="247">
        <f t="shared" ref="S36:S95" si="20">20*LOG(IMABS(R36))</f>
        <v>29.168700780862572</v>
      </c>
      <c r="T36" s="247">
        <f t="shared" ref="T36:T95" si="21">(180/PI()*IMARGUMENT(R36))</f>
        <v>98.087365199523276</v>
      </c>
      <c r="U36" s="290" t="str">
        <f t="shared" si="5"/>
        <v>5.98865713118693+191.006899137567i</v>
      </c>
      <c r="V36" s="245">
        <f t="shared" ref="V36:V95" si="22">20*LOG(IMABS(U36))</f>
        <v>45.625248172791977</v>
      </c>
      <c r="W36" s="245">
        <f t="shared" ref="W36:W95" si="23">(180/PI()*IMARGUMENT(U36))</f>
        <v>88.204188362049322</v>
      </c>
      <c r="X36" s="289" t="str">
        <f t="shared" si="6"/>
        <v>0.0000394388905039086+0.00026749688825023i</v>
      </c>
      <c r="Y36" s="289">
        <f t="shared" ref="Y36:Y95" si="24">20*LOG(IMABS(X36))</f>
        <v>-71.3602314892441</v>
      </c>
      <c r="Z36" s="289">
        <f t="shared" ref="Z36:Z95" si="25">(180/PI()*IMARGUMENT(X36))</f>
        <v>81.612915899382145</v>
      </c>
      <c r="AA36" s="288" t="str">
        <f t="shared" si="7"/>
        <v>0.000679062412257804+0.00461275318370091i</v>
      </c>
      <c r="AB36" s="288">
        <f t="shared" ref="AB36:AB95" si="26">20*LOG(IMABS(AA36))</f>
        <v>-46.627680751153349</v>
      </c>
      <c r="AC36" s="288">
        <f t="shared" ref="AC36:AC95" si="27">(180/PI()*IMARGUMENT(AA36))</f>
        <v>81.625404451836445</v>
      </c>
    </row>
    <row r="37" spans="1:29">
      <c r="A37" s="297">
        <v>-2.8</v>
      </c>
      <c r="B37" s="296">
        <f t="shared" si="8"/>
        <v>15.848931924611135</v>
      </c>
      <c r="C37" s="295">
        <f t="shared" si="9"/>
        <v>99.581776203206161</v>
      </c>
      <c r="D37" s="294" t="str">
        <f t="shared" si="10"/>
        <v>99.5817762032062i</v>
      </c>
      <c r="E37" s="293">
        <f t="shared" si="0"/>
        <v>6.7504599110950618</v>
      </c>
      <c r="F37" s="247" t="str">
        <f t="shared" si="11"/>
        <v>6.44032356673096-1.41257564723822i</v>
      </c>
      <c r="G37" s="247">
        <f t="shared" si="12"/>
        <v>16.382209858234905</v>
      </c>
      <c r="H37" s="247">
        <f t="shared" si="13"/>
        <v>-12.370962766128965</v>
      </c>
      <c r="I37" s="292">
        <f t="shared" si="14"/>
        <v>5.2443485182366682E-2</v>
      </c>
      <c r="J37" s="292" t="str">
        <f t="shared" si="15"/>
        <v>0.050034074417118-0.0109741248745365i</v>
      </c>
      <c r="K37" s="292">
        <f t="shared" si="16"/>
        <v>-25.810626482404444</v>
      </c>
      <c r="L37" s="292">
        <f t="shared" si="17"/>
        <v>-12.370962766128988</v>
      </c>
      <c r="M37" s="291">
        <f t="shared" si="1"/>
        <v>0.90431362033375684</v>
      </c>
      <c r="N37" s="291" t="str">
        <f t="shared" si="2"/>
        <v>0.862818670650829-0.18899649344599i</v>
      </c>
      <c r="O37" s="291">
        <f t="shared" si="18"/>
        <v>-1.0780756236324458</v>
      </c>
      <c r="P37" s="291">
        <f t="shared" si="19"/>
        <v>-12.355240610233317</v>
      </c>
      <c r="Q37" s="247">
        <f t="shared" si="3"/>
        <v>-2250.3063454543385</v>
      </c>
      <c r="R37" s="247" t="str">
        <f t="shared" si="4"/>
        <v>-4.04274414331379+22.6002483916397i</v>
      </c>
      <c r="S37" s="247">
        <f t="shared" si="20"/>
        <v>27.219053812556901</v>
      </c>
      <c r="T37" s="247">
        <f t="shared" si="21"/>
        <v>100.14183300098442</v>
      </c>
      <c r="U37" s="290" t="str">
        <f t="shared" si="5"/>
        <v>5.88798011911762+151.263594255511i</v>
      </c>
      <c r="V37" s="245">
        <f t="shared" si="22"/>
        <v>43.60126367079183</v>
      </c>
      <c r="W37" s="245">
        <f t="shared" si="23"/>
        <v>87.770870234855479</v>
      </c>
      <c r="X37" s="289" t="str">
        <f t="shared" si="6"/>
        <v>0.0000617964091163287+0.00033277097694297i</v>
      </c>
      <c r="Y37" s="289">
        <f t="shared" si="24"/>
        <v>-69.409847399250054</v>
      </c>
      <c r="Z37" s="289">
        <f t="shared" si="25"/>
        <v>79.479867318814954</v>
      </c>
      <c r="AA37" s="288" t="str">
        <f t="shared" si="7"/>
        <v>0.00106401697425874+0.00573845655816674i</v>
      </c>
      <c r="AB37" s="288">
        <f t="shared" si="26"/>
        <v>-44.677296540478046</v>
      </c>
      <c r="AC37" s="288">
        <f t="shared" si="27"/>
        <v>79.49558947471067</v>
      </c>
    </row>
    <row r="38" spans="1:29">
      <c r="A38" s="297">
        <v>-2.7</v>
      </c>
      <c r="B38" s="296">
        <f t="shared" si="8"/>
        <v>19.95262314968878</v>
      </c>
      <c r="C38" s="295">
        <f t="shared" si="9"/>
        <v>125.36602861381581</v>
      </c>
      <c r="D38" s="294" t="str">
        <f t="shared" si="10"/>
        <v>125.366028613816i</v>
      </c>
      <c r="E38" s="293">
        <f t="shared" si="0"/>
        <v>6.7504599110950618</v>
      </c>
      <c r="F38" s="247" t="str">
        <f t="shared" si="11"/>
        <v>6.27180169388713-1.73174756206256i</v>
      </c>
      <c r="G38" s="247">
        <f t="shared" si="12"/>
        <v>16.266938819389225</v>
      </c>
      <c r="H38" s="247">
        <f t="shared" si="13"/>
        <v>-15.43570419781271</v>
      </c>
      <c r="I38" s="292">
        <f t="shared" si="14"/>
        <v>5.2443485182366682E-2</v>
      </c>
      <c r="J38" s="292" t="str">
        <f t="shared" si="15"/>
        <v>0.0487248489039253-0.013453731865196i</v>
      </c>
      <c r="K38" s="292">
        <f t="shared" si="16"/>
        <v>-25.925897521250132</v>
      </c>
      <c r="L38" s="292">
        <f t="shared" si="17"/>
        <v>-15.435704197812758</v>
      </c>
      <c r="M38" s="291">
        <f t="shared" si="1"/>
        <v>0.90431362033375684</v>
      </c>
      <c r="N38" s="291" t="str">
        <f t="shared" si="2"/>
        <v>0.840271146762185-0.231700303131243i</v>
      </c>
      <c r="O38" s="291">
        <f t="shared" si="18"/>
        <v>-1.1933464712112487</v>
      </c>
      <c r="P38" s="291">
        <f t="shared" si="19"/>
        <v>-15.415911176518113</v>
      </c>
      <c r="Q38" s="247">
        <f t="shared" si="3"/>
        <v>-2250.3063454543385</v>
      </c>
      <c r="R38" s="247" t="str">
        <f t="shared" si="4"/>
        <v>-4.04274230991943+17.9532589061782i</v>
      </c>
      <c r="S38" s="247">
        <f t="shared" si="20"/>
        <v>25.297680983826218</v>
      </c>
      <c r="T38" s="247">
        <f t="shared" si="21"/>
        <v>102.69028283879919</v>
      </c>
      <c r="U38" s="290" t="str">
        <f t="shared" si="5"/>
        <v>5.73523427455019+119.600288757813i</v>
      </c>
      <c r="V38" s="245">
        <f t="shared" si="22"/>
        <v>41.564619803215457</v>
      </c>
      <c r="W38" s="245">
        <f t="shared" si="23"/>
        <v>87.254578640986495</v>
      </c>
      <c r="X38" s="289" t="str">
        <f t="shared" si="6"/>
        <v>0.0000962085690429532+0.000411206524067444i</v>
      </c>
      <c r="Y38" s="289">
        <f t="shared" si="24"/>
        <v>-67.487344492447207</v>
      </c>
      <c r="Z38" s="289">
        <f t="shared" si="25"/>
        <v>76.831575525720496</v>
      </c>
      <c r="AA38" s="288" t="str">
        <f t="shared" si="7"/>
        <v>0.00165653100457853+0.00709124716972321i</v>
      </c>
      <c r="AB38" s="288">
        <f t="shared" si="26"/>
        <v>-42.754793442408321</v>
      </c>
      <c r="AC38" s="288">
        <f t="shared" si="27"/>
        <v>76.851368547015184</v>
      </c>
    </row>
    <row r="39" spans="1:29">
      <c r="A39" s="297">
        <v>-2.6</v>
      </c>
      <c r="B39" s="296">
        <f t="shared" si="8"/>
        <v>25.118864315095777</v>
      </c>
      <c r="C39" s="295">
        <f t="shared" si="9"/>
        <v>157.82647919764742</v>
      </c>
      <c r="D39" s="294" t="str">
        <f t="shared" si="10"/>
        <v>157.826479197647i</v>
      </c>
      <c r="E39" s="293">
        <f t="shared" si="0"/>
        <v>6.7504599110950618</v>
      </c>
      <c r="F39" s="247" t="str">
        <f t="shared" si="11"/>
        <v>6.02207536187931-2.09324380266298i</v>
      </c>
      <c r="G39" s="247">
        <f t="shared" si="12"/>
        <v>16.090291522586057</v>
      </c>
      <c r="H39" s="247">
        <f t="shared" si="13"/>
        <v>-19.167200233238866</v>
      </c>
      <c r="I39" s="292">
        <f t="shared" si="14"/>
        <v>5.2443485182366682E-2</v>
      </c>
      <c r="J39" s="292" t="str">
        <f t="shared" si="15"/>
        <v>0.0467847560265832-0.0162621512895154i</v>
      </c>
      <c r="K39" s="292">
        <f t="shared" si="16"/>
        <v>-26.102544818053303</v>
      </c>
      <c r="L39" s="292">
        <f t="shared" si="17"/>
        <v>-19.16720023323882</v>
      </c>
      <c r="M39" s="291">
        <f t="shared" si="1"/>
        <v>0.90431362033375684</v>
      </c>
      <c r="N39" s="291" t="str">
        <f t="shared" si="2"/>
        <v>0.806858804845456-0.280066915152198i</v>
      </c>
      <c r="O39" s="291">
        <f t="shared" si="18"/>
        <v>-1.3699934648768444</v>
      </c>
      <c r="P39" s="291">
        <f t="shared" si="19"/>
        <v>-19.142282296334677</v>
      </c>
      <c r="Q39" s="247">
        <f t="shared" si="3"/>
        <v>-2250.3063454543385</v>
      </c>
      <c r="R39" s="247" t="str">
        <f t="shared" si="4"/>
        <v>-4.04273940419949+14.2623459196347i</v>
      </c>
      <c r="S39" s="247">
        <f t="shared" si="20"/>
        <v>23.419451939821268</v>
      </c>
      <c r="T39" s="247">
        <f t="shared" si="21"/>
        <v>105.82566953637412</v>
      </c>
      <c r="U39" s="290" t="str">
        <f t="shared" si="5"/>
        <v>5.50888584718259+94.351361168854i</v>
      </c>
      <c r="V39" s="245">
        <f t="shared" si="22"/>
        <v>39.509743462407314</v>
      </c>
      <c r="W39" s="245">
        <f t="shared" si="23"/>
        <v>86.658469303135263</v>
      </c>
      <c r="X39" s="289" t="str">
        <f t="shared" si="6"/>
        <v>0.000148322509416214+0.000502944787465062i</v>
      </c>
      <c r="Y39" s="289">
        <f t="shared" si="24"/>
        <v>-65.607414962611116</v>
      </c>
      <c r="Z39" s="289">
        <f t="shared" si="25"/>
        <v>73.56878297531226</v>
      </c>
      <c r="AA39" s="288" t="str">
        <f t="shared" si="7"/>
        <v>0.00255383988744359+0.00867368278773779i</v>
      </c>
      <c r="AB39" s="288">
        <f t="shared" si="26"/>
        <v>-40.874863609434655</v>
      </c>
      <c r="AC39" s="288">
        <f t="shared" si="27"/>
        <v>73.593700912216448</v>
      </c>
    </row>
    <row r="40" spans="1:29">
      <c r="A40" s="297">
        <v>-2.5</v>
      </c>
      <c r="B40" s="296">
        <f t="shared" si="8"/>
        <v>31.622776601683764</v>
      </c>
      <c r="C40" s="295">
        <f t="shared" si="9"/>
        <v>198.69176531592183</v>
      </c>
      <c r="D40" s="294" t="str">
        <f t="shared" si="10"/>
        <v>198.691765315922i</v>
      </c>
      <c r="E40" s="293">
        <f t="shared" si="0"/>
        <v>6.7504599110950618</v>
      </c>
      <c r="F40" s="247" t="str">
        <f t="shared" si="11"/>
        <v>5.66464109861209-2.47865731616545i</v>
      </c>
      <c r="G40" s="247">
        <f t="shared" si="12"/>
        <v>15.824258914156941</v>
      </c>
      <c r="H40" s="247">
        <f t="shared" si="13"/>
        <v>-23.632576858421711</v>
      </c>
      <c r="I40" s="292">
        <f t="shared" si="14"/>
        <v>5.2443485182366682E-2</v>
      </c>
      <c r="J40" s="292" t="str">
        <f t="shared" si="15"/>
        <v>0.0440078935999928-0.0192563810383996i</v>
      </c>
      <c r="K40" s="292">
        <f t="shared" si="16"/>
        <v>-26.368577426482418</v>
      </c>
      <c r="L40" s="292">
        <f t="shared" si="17"/>
        <v>-23.632576858421725</v>
      </c>
      <c r="M40" s="291">
        <f t="shared" si="1"/>
        <v>0.90431362033375684</v>
      </c>
      <c r="N40" s="291" t="str">
        <f t="shared" si="2"/>
        <v>0.759035590854789-0.331633538445757i</v>
      </c>
      <c r="O40" s="291">
        <f t="shared" si="18"/>
        <v>-1.6360255928653404</v>
      </c>
      <c r="P40" s="291">
        <f t="shared" si="19"/>
        <v>-23.601207035600297</v>
      </c>
      <c r="Q40" s="247">
        <f t="shared" si="3"/>
        <v>-2250.3063454543385</v>
      </c>
      <c r="R40" s="247" t="str">
        <f t="shared" si="4"/>
        <v>-4.04273479897982+11.3309548517901i</v>
      </c>
      <c r="S40" s="247">
        <f t="shared" si="20"/>
        <v>21.605712925082436</v>
      </c>
      <c r="T40" s="247">
        <f t="shared" si="21"/>
        <v>109.63572775212096</v>
      </c>
      <c r="U40" s="290" t="str">
        <f t="shared" si="5"/>
        <v>5.18491244943956+74.2063467267762i</v>
      </c>
      <c r="V40" s="245">
        <f t="shared" si="22"/>
        <v>37.429971839239371</v>
      </c>
      <c r="W40" s="245">
        <f t="shared" si="23"/>
        <v>86.003150893699242</v>
      </c>
      <c r="X40" s="289" t="str">
        <f t="shared" si="6"/>
        <v>0.000225335809592504+0.000605755521160041i</v>
      </c>
      <c r="Y40" s="289">
        <f t="shared" si="24"/>
        <v>-63.791189117544924</v>
      </c>
      <c r="Z40" s="289">
        <f t="shared" si="25"/>
        <v>69.595234694968028</v>
      </c>
      <c r="AA40" s="288" t="str">
        <f t="shared" si="7"/>
        <v>0.00387987794306182+0.010447523352895i</v>
      </c>
      <c r="AB40" s="288">
        <f t="shared" si="26"/>
        <v>-39.058637283927816</v>
      </c>
      <c r="AC40" s="288">
        <f t="shared" si="27"/>
        <v>69.626604517789488</v>
      </c>
    </row>
    <row r="41" spans="1:29">
      <c r="A41" s="297">
        <v>-2.4</v>
      </c>
      <c r="B41" s="296">
        <f t="shared" si="8"/>
        <v>39.81071705534972</v>
      </c>
      <c r="C41" s="295">
        <f t="shared" si="9"/>
        <v>250.13811247045712</v>
      </c>
      <c r="D41" s="294" t="str">
        <f t="shared" si="10"/>
        <v>250.138112470457i</v>
      </c>
      <c r="E41" s="293">
        <f t="shared" si="0"/>
        <v>6.7504599110950618</v>
      </c>
      <c r="F41" s="247" t="str">
        <f t="shared" si="11"/>
        <v>5.17766515321302-2.85187993594094i</v>
      </c>
      <c r="G41" s="247">
        <f t="shared" si="12"/>
        <v>15.433407444862263</v>
      </c>
      <c r="H41" s="247">
        <f t="shared" si="13"/>
        <v>-28.84615964559439</v>
      </c>
      <c r="I41" s="292">
        <f t="shared" si="14"/>
        <v>5.2443485182366682E-2</v>
      </c>
      <c r="J41" s="292" t="str">
        <f t="shared" si="15"/>
        <v>0.0402246379236307-0.0221559012470523i</v>
      </c>
      <c r="K41" s="292">
        <f t="shared" si="16"/>
        <v>-26.759428895777091</v>
      </c>
      <c r="L41" s="292">
        <f t="shared" si="17"/>
        <v>-28.846159645594422</v>
      </c>
      <c r="M41" s="291">
        <f t="shared" si="1"/>
        <v>0.90431362033375684</v>
      </c>
      <c r="N41" s="291" t="str">
        <f t="shared" si="2"/>
        <v>0.693880239981003-0.381569045662688i</v>
      </c>
      <c r="O41" s="291">
        <f t="shared" si="18"/>
        <v>-2.0268763007130444</v>
      </c>
      <c r="P41" s="291">
        <f t="shared" si="19"/>
        <v>-28.806667380789026</v>
      </c>
      <c r="Q41" s="247">
        <f t="shared" si="3"/>
        <v>-2250.3063454543385</v>
      </c>
      <c r="R41" s="247" t="str">
        <f t="shared" si="4"/>
        <v>-4.04272750028908+9.00297842952611i</v>
      </c>
      <c r="S41" s="247">
        <f t="shared" si="20"/>
        <v>19.885467672301406</v>
      </c>
      <c r="T41" s="247">
        <f t="shared" si="21"/>
        <v>114.18214679642264</v>
      </c>
      <c r="U41" s="290" t="str">
        <f t="shared" si="5"/>
        <v>4.74352424469184+58.1437811342369i</v>
      </c>
      <c r="V41" s="245">
        <f t="shared" si="22"/>
        <v>35.318875117163664</v>
      </c>
      <c r="W41" s="245">
        <f t="shared" si="23"/>
        <v>85.335987150828259</v>
      </c>
      <c r="X41" s="289" t="str">
        <f t="shared" si="6"/>
        <v>0.000335122845158958+0.000713389766029666i</v>
      </c>
      <c r="Y41" s="289">
        <f t="shared" si="24"/>
        <v>-62.067459861404288</v>
      </c>
      <c r="Z41" s="289">
        <f t="shared" si="25"/>
        <v>64.837682353704523</v>
      </c>
      <c r="AA41" s="288" t="str">
        <f t="shared" si="7"/>
        <v>0.0057702398071795+0.0123053791590373i</v>
      </c>
      <c r="AB41" s="288">
        <f t="shared" si="26"/>
        <v>-37.334907266340245</v>
      </c>
      <c r="AC41" s="288">
        <f t="shared" si="27"/>
        <v>64.877174618509912</v>
      </c>
    </row>
    <row r="42" spans="1:29">
      <c r="A42" s="297">
        <v>-2.2999999999999998</v>
      </c>
      <c r="B42" s="296">
        <f t="shared" si="8"/>
        <v>50.118723362727209</v>
      </c>
      <c r="C42" s="295">
        <f t="shared" si="9"/>
        <v>314.90522624728584</v>
      </c>
      <c r="D42" s="294" t="str">
        <f t="shared" si="10"/>
        <v>314.905226247286i</v>
      </c>
      <c r="E42" s="293">
        <f t="shared" si="0"/>
        <v>6.7504599110950618</v>
      </c>
      <c r="F42" s="247" t="str">
        <f t="shared" si="11"/>
        <v>4.55695518067328-3.15935081624841i</v>
      </c>
      <c r="G42" s="247">
        <f t="shared" si="12"/>
        <v>14.87807523394525</v>
      </c>
      <c r="H42" s="247">
        <f t="shared" si="13"/>
        <v>-34.733686788976108</v>
      </c>
      <c r="I42" s="292">
        <f t="shared" si="14"/>
        <v>5.2443485182366682E-2</v>
      </c>
      <c r="J42" s="292" t="str">
        <f t="shared" si="15"/>
        <v>0.0354024191894772-0.0245446043528823i</v>
      </c>
      <c r="K42" s="292">
        <f t="shared" si="16"/>
        <v>-27.314761106694103</v>
      </c>
      <c r="L42" s="292">
        <f t="shared" si="17"/>
        <v>-34.733686788976058</v>
      </c>
      <c r="M42" s="291">
        <f t="shared" si="1"/>
        <v>0.90431362033375684</v>
      </c>
      <c r="N42" s="291" t="str">
        <f t="shared" si="2"/>
        <v>0.610831833974947-0.422707212409617i</v>
      </c>
      <c r="O42" s="291">
        <f t="shared" si="18"/>
        <v>-2.5822073048182173</v>
      </c>
      <c r="P42" s="291">
        <f t="shared" si="19"/>
        <v>-34.683968977848409</v>
      </c>
      <c r="Q42" s="247">
        <f t="shared" si="3"/>
        <v>-2250.3063454543385</v>
      </c>
      <c r="R42" s="247" t="str">
        <f t="shared" si="4"/>
        <v>-4.04271593287134+7.15444340062517i</v>
      </c>
      <c r="S42" s="247">
        <f t="shared" si="20"/>
        <v>18.294942575626759</v>
      </c>
      <c r="T42" s="247">
        <f t="shared" si="21"/>
        <v>119.46921279729477</v>
      </c>
      <c r="U42" s="290" t="str">
        <f t="shared" si="5"/>
        <v>4.18092128327972+45.3748358016901i</v>
      </c>
      <c r="V42" s="245">
        <f t="shared" si="22"/>
        <v>33.173017809572002</v>
      </c>
      <c r="W42" s="245">
        <f t="shared" si="23"/>
        <v>84.735526008318686</v>
      </c>
      <c r="X42" s="289" t="str">
        <f t="shared" si="6"/>
        <v>0.000483855966365918+0.000814141280695421i</v>
      </c>
      <c r="Y42" s="289">
        <f t="shared" si="24"/>
        <v>-60.472353385923512</v>
      </c>
      <c r="Z42" s="289">
        <f t="shared" si="25"/>
        <v>59.27637032005596</v>
      </c>
      <c r="AA42" s="288" t="str">
        <f t="shared" si="7"/>
        <v>0.0083312288510139+0.01404595313421i</v>
      </c>
      <c r="AB42" s="288">
        <f t="shared" si="26"/>
        <v>-35.739799584047603</v>
      </c>
      <c r="AC42" s="288">
        <f t="shared" si="27"/>
        <v>59.326088131183681</v>
      </c>
    </row>
    <row r="43" spans="1:29">
      <c r="A43" s="297">
        <v>-2.2000000000000002</v>
      </c>
      <c r="B43" s="296">
        <f t="shared" si="8"/>
        <v>63.09573444801925</v>
      </c>
      <c r="C43" s="295">
        <f t="shared" si="9"/>
        <v>396.44219162949946</v>
      </c>
      <c r="D43" s="294" t="str">
        <f t="shared" si="10"/>
        <v>396.442191629499i</v>
      </c>
      <c r="E43" s="293">
        <f t="shared" si="0"/>
        <v>6.7504599110950618</v>
      </c>
      <c r="F43" s="247" t="str">
        <f t="shared" si="11"/>
        <v>3.8296426798089-3.34167189996678i</v>
      </c>
      <c r="G43" s="247">
        <f t="shared" si="12"/>
        <v>14.121737367705924</v>
      </c>
      <c r="H43" s="247">
        <f t="shared" si="13"/>
        <v>-41.10731966442367</v>
      </c>
      <c r="I43" s="292">
        <f t="shared" si="14"/>
        <v>5.2443485182366682E-2</v>
      </c>
      <c r="J43" s="292" t="str">
        <f t="shared" si="15"/>
        <v>0.0297520186442729-0.0259610342226016i</v>
      </c>
      <c r="K43" s="292">
        <f t="shared" si="16"/>
        <v>-28.071098972933427</v>
      </c>
      <c r="L43" s="292">
        <f t="shared" si="17"/>
        <v>-41.107319664423699</v>
      </c>
      <c r="M43" s="291">
        <f t="shared" si="1"/>
        <v>0.90431362033375684</v>
      </c>
      <c r="N43" s="291" t="str">
        <f t="shared" si="2"/>
        <v>0.513520454304262-0.447100818051163i</v>
      </c>
      <c r="O43" s="291">
        <f t="shared" si="18"/>
        <v>-3.3385432583903443</v>
      </c>
      <c r="P43" s="291">
        <f t="shared" si="19"/>
        <v>-41.044728657764757</v>
      </c>
      <c r="Q43" s="247">
        <f t="shared" si="3"/>
        <v>-2250.3063454543385</v>
      </c>
      <c r="R43" s="247" t="str">
        <f t="shared" si="4"/>
        <v>-4.04269760032103+5.68690849672632i</v>
      </c>
      <c r="S43" s="247">
        <f t="shared" si="20"/>
        <v>16.873892166373508</v>
      </c>
      <c r="T43" s="247">
        <f t="shared" si="21"/>
        <v>125.40818009461205</v>
      </c>
      <c r="U43" s="290" t="str">
        <f t="shared" si="5"/>
        <v>3.52169504944223+35.2881964662869i</v>
      </c>
      <c r="V43" s="245">
        <f t="shared" si="22"/>
        <v>30.995629534079431</v>
      </c>
      <c r="W43" s="245">
        <f t="shared" si="23"/>
        <v>84.300860430188379</v>
      </c>
      <c r="X43" s="289" t="str">
        <f t="shared" si="6"/>
        <v>0.000672005409099752+0.000891136824961886i</v>
      </c>
      <c r="Y43" s="289">
        <f t="shared" si="24"/>
        <v>-59.04580918848842</v>
      </c>
      <c r="Z43" s="289">
        <f t="shared" si="25"/>
        <v>52.980089551416143</v>
      </c>
      <c r="AA43" s="288" t="str">
        <f t="shared" si="7"/>
        <v>0.0115709948948041+0.0153790510480207i</v>
      </c>
      <c r="AB43" s="288">
        <f t="shared" si="26"/>
        <v>-34.313253473945338</v>
      </c>
      <c r="AC43" s="288">
        <f t="shared" si="27"/>
        <v>53.042680558075034</v>
      </c>
    </row>
    <row r="44" spans="1:29">
      <c r="A44" s="297">
        <v>-2.1</v>
      </c>
      <c r="B44" s="296">
        <f t="shared" si="8"/>
        <v>79.432823472428126</v>
      </c>
      <c r="C44" s="295">
        <f t="shared" si="9"/>
        <v>499.09114934975014</v>
      </c>
      <c r="D44" s="294" t="str">
        <f t="shared" si="10"/>
        <v>499.09114934975i</v>
      </c>
      <c r="E44" s="293">
        <f t="shared" si="0"/>
        <v>6.7504599110950618</v>
      </c>
      <c r="F44" s="247" t="str">
        <f t="shared" si="11"/>
        <v>3.05691636799686-3.35662543401722i</v>
      </c>
      <c r="G44" s="247">
        <f t="shared" si="12"/>
        <v>13.141132224682949</v>
      </c>
      <c r="H44" s="247">
        <f t="shared" si="13"/>
        <v>-47.675523382659826</v>
      </c>
      <c r="I44" s="292">
        <f t="shared" si="14"/>
        <v>5.2443485182366682E-2</v>
      </c>
      <c r="J44" s="292" t="str">
        <f t="shared" si="15"/>
        <v>0.0237488038385775-0.0260772063726072i</v>
      </c>
      <c r="K44" s="292">
        <f t="shared" si="16"/>
        <v>-29.051704115956383</v>
      </c>
      <c r="L44" s="292">
        <f t="shared" si="17"/>
        <v>-47.675523382659804</v>
      </c>
      <c r="M44" s="291">
        <f t="shared" si="1"/>
        <v>0.90431362033375684</v>
      </c>
      <c r="N44" s="291" t="str">
        <f t="shared" si="2"/>
        <v>0.410132896307377-0.449101292861282i</v>
      </c>
      <c r="O44" s="291">
        <f t="shared" si="18"/>
        <v>-4.3191453700418165</v>
      </c>
      <c r="P44" s="291">
        <f t="shared" si="19"/>
        <v>-47.596725992160664</v>
      </c>
      <c r="Q44" s="247">
        <f t="shared" si="3"/>
        <v>-2250.3063454543385</v>
      </c>
      <c r="R44" s="247" t="str">
        <f t="shared" si="4"/>
        <v>-4.04266854662206+4.52222205827818i</v>
      </c>
      <c r="S44" s="247">
        <f t="shared" si="20"/>
        <v>15.657730064481827</v>
      </c>
      <c r="T44" s="247">
        <f t="shared" si="21"/>
        <v>131.79531998056419</v>
      </c>
      <c r="U44" s="290" t="str">
        <f t="shared" si="5"/>
        <v>2.82130592853519+27.3937786945601i</v>
      </c>
      <c r="V44" s="245">
        <f t="shared" si="22"/>
        <v>28.798862289164791</v>
      </c>
      <c r="W44" s="245">
        <f t="shared" si="23"/>
        <v>84.119796597904383</v>
      </c>
      <c r="X44" s="289" t="str">
        <f t="shared" si="6"/>
        <v>0.000890363662977098+0.000926138330143848i</v>
      </c>
      <c r="Y44" s="289">
        <f t="shared" si="24"/>
        <v>-57.823898236977236</v>
      </c>
      <c r="Z44" s="289">
        <f t="shared" si="25"/>
        <v>46.128252270086826</v>
      </c>
      <c r="AA44" s="288" t="str">
        <f t="shared" si="7"/>
        <v>0.0153310971846265+0.0159910583853726i</v>
      </c>
      <c r="AB44" s="288">
        <f t="shared" si="26"/>
        <v>-33.091339491062655</v>
      </c>
      <c r="AC44" s="288">
        <f t="shared" si="27"/>
        <v>46.207049660585874</v>
      </c>
    </row>
    <row r="45" spans="1:29">
      <c r="A45" s="297">
        <v>-2</v>
      </c>
      <c r="B45" s="296">
        <f t="shared" si="8"/>
        <v>100</v>
      </c>
      <c r="C45" s="295">
        <f t="shared" si="9"/>
        <v>628.31853071795865</v>
      </c>
      <c r="D45" s="294" t="str">
        <f t="shared" si="10"/>
        <v>628.318530717959i</v>
      </c>
      <c r="E45" s="293">
        <f t="shared" si="0"/>
        <v>6.7504599110950618</v>
      </c>
      <c r="F45" s="247" t="str">
        <f t="shared" si="11"/>
        <v>2.31683336920856-3.20050960949749i</v>
      </c>
      <c r="G45" s="247">
        <f t="shared" si="12"/>
        <v>11.934301289720677</v>
      </c>
      <c r="H45" s="247">
        <f t="shared" si="13"/>
        <v>-54.099403407579047</v>
      </c>
      <c r="I45" s="292">
        <f t="shared" si="14"/>
        <v>5.2443485182366682E-2</v>
      </c>
      <c r="J45" s="292" t="str">
        <f t="shared" si="15"/>
        <v>0.0179991908800762-0.024864361909006i</v>
      </c>
      <c r="K45" s="292">
        <f t="shared" si="16"/>
        <v>-30.25853505091866</v>
      </c>
      <c r="L45" s="292">
        <f t="shared" si="17"/>
        <v>-54.099403407578997</v>
      </c>
      <c r="M45" s="291">
        <f t="shared" si="1"/>
        <v>0.90431362033375684</v>
      </c>
      <c r="N45" s="291" t="str">
        <f t="shared" si="2"/>
        <v>0.311112877839737-0.428213337159985i</v>
      </c>
      <c r="O45" s="291">
        <f t="shared" si="18"/>
        <v>-5.5259715006083807</v>
      </c>
      <c r="P45" s="291">
        <f t="shared" si="19"/>
        <v>-54.000203406876828</v>
      </c>
      <c r="Q45" s="247">
        <f t="shared" si="3"/>
        <v>-2250.3063454543385</v>
      </c>
      <c r="R45" s="247" t="str">
        <f t="shared" si="4"/>
        <v>-4.04262250321697+3.59836013670745i</v>
      </c>
      <c r="S45" s="247">
        <f t="shared" si="20"/>
        <v>14.667340858003222</v>
      </c>
      <c r="T45" s="247">
        <f t="shared" si="21"/>
        <v>138.32754765111721</v>
      </c>
      <c r="U45" s="290" t="str">
        <f t="shared" si="5"/>
        <v>2.15050348139838+21.2752530082704i</v>
      </c>
      <c r="V45" s="245">
        <f t="shared" si="22"/>
        <v>26.601642147723897</v>
      </c>
      <c r="W45" s="245">
        <f t="shared" si="23"/>
        <v>84.228144243538168</v>
      </c>
      <c r="X45" s="289" t="str">
        <f t="shared" si="6"/>
        <v>0.00111967442960502+0.000906564081840619i</v>
      </c>
      <c r="Y45" s="289">
        <f t="shared" si="24"/>
        <v>-56.82871139143694</v>
      </c>
      <c r="Z45" s="289">
        <f t="shared" si="25"/>
        <v>38.995969887464646</v>
      </c>
      <c r="AA45" s="288" t="str">
        <f t="shared" si="7"/>
        <v>0.0192801341509121+0.0156658413966981i</v>
      </c>
      <c r="AB45" s="288">
        <f t="shared" si="26"/>
        <v>-32.096147841126665</v>
      </c>
      <c r="AC45" s="288">
        <f t="shared" si="27"/>
        <v>39.095169888166701</v>
      </c>
    </row>
    <row r="46" spans="1:29">
      <c r="A46" s="297">
        <v>-1.9</v>
      </c>
      <c r="B46" s="296">
        <f t="shared" si="8"/>
        <v>125.89254117941664</v>
      </c>
      <c r="C46" s="295">
        <f t="shared" si="9"/>
        <v>791.0061650220116</v>
      </c>
      <c r="D46" s="294" t="str">
        <f t="shared" si="10"/>
        <v>791.006165022012i</v>
      </c>
      <c r="E46" s="293">
        <f t="shared" si="0"/>
        <v>6.7504599110950618</v>
      </c>
      <c r="F46" s="247" t="str">
        <f t="shared" si="11"/>
        <v>1.67518553539416-2.91018192064513i</v>
      </c>
      <c r="G46" s="247">
        <f t="shared" si="12"/>
        <v>10.521321651971407</v>
      </c>
      <c r="H46" s="247">
        <f t="shared" si="13"/>
        <v>-60.074014915666055</v>
      </c>
      <c r="I46" s="292">
        <f t="shared" si="14"/>
        <v>5.2443485182366682E-2</v>
      </c>
      <c r="J46" s="292" t="str">
        <f t="shared" si="15"/>
        <v>0.0130143085004867-0.0226088421297781i</v>
      </c>
      <c r="K46" s="292">
        <f t="shared" si="16"/>
        <v>-31.671514688667944</v>
      </c>
      <c r="L46" s="292">
        <f t="shared" si="17"/>
        <v>-60.074014915665892</v>
      </c>
      <c r="M46" s="291">
        <f t="shared" si="1"/>
        <v>0.90431362033375684</v>
      </c>
      <c r="N46" s="291" t="str">
        <f t="shared" si="2"/>
        <v>0.225263074577466-0.389368313526224i</v>
      </c>
      <c r="O46" s="291">
        <f t="shared" si="18"/>
        <v>-6.938943523914503</v>
      </c>
      <c r="P46" s="291">
        <f t="shared" si="19"/>
        <v>-59.949129586918673</v>
      </c>
      <c r="Q46" s="247">
        <f t="shared" si="3"/>
        <v>-2250.3063454543385</v>
      </c>
      <c r="R46" s="247" t="str">
        <f t="shared" si="4"/>
        <v>-4.04254953839042+2.86612341923718i</v>
      </c>
      <c r="S46" s="247">
        <f t="shared" si="20"/>
        <v>13.901730151245669</v>
      </c>
      <c r="T46" s="247">
        <f t="shared" si="21"/>
        <v>144.66377613207669</v>
      </c>
      <c r="U46" s="290" t="str">
        <f t="shared" si="5"/>
        <v>1.56892004417567+16.5658430744967i</v>
      </c>
      <c r="V46" s="245">
        <f t="shared" si="22"/>
        <v>24.423051803217074</v>
      </c>
      <c r="W46" s="245">
        <f t="shared" si="23"/>
        <v>84.58976121641065</v>
      </c>
      <c r="X46" s="289" t="str">
        <f t="shared" si="6"/>
        <v>0.0013362304825294+0.00083150110403027i</v>
      </c>
      <c r="Y46" s="289">
        <f t="shared" si="24"/>
        <v>-56.06090476851665</v>
      </c>
      <c r="Z46" s="289">
        <f t="shared" si="25"/>
        <v>31.892918553969697</v>
      </c>
      <c r="AA46" s="288" t="str">
        <f t="shared" si="7"/>
        <v>0.0230101498717324+0.0143882812958629i</v>
      </c>
      <c r="AB46" s="288">
        <f t="shared" si="26"/>
        <v>-31.328333603763209</v>
      </c>
      <c r="AC46" s="288">
        <f t="shared" si="27"/>
        <v>32.01780388271689</v>
      </c>
    </row>
    <row r="47" spans="1:29">
      <c r="A47" s="297">
        <v>-1.8</v>
      </c>
      <c r="B47" s="296">
        <f t="shared" si="8"/>
        <v>158.48931924611125</v>
      </c>
      <c r="C47" s="295">
        <f t="shared" si="9"/>
        <v>995.81776203206107</v>
      </c>
      <c r="D47" s="294" t="str">
        <f t="shared" si="10"/>
        <v>995.817762032061i</v>
      </c>
      <c r="E47" s="293">
        <f t="shared" si="0"/>
        <v>6.7504599110950618</v>
      </c>
      <c r="F47" s="247" t="str">
        <f t="shared" si="11"/>
        <v>1.165170070729-2.54394229380883i</v>
      </c>
      <c r="G47" s="247">
        <f t="shared" si="12"/>
        <v>8.9372092025771153</v>
      </c>
      <c r="H47" s="247">
        <f t="shared" si="13"/>
        <v>-65.391391798204211</v>
      </c>
      <c r="I47" s="292">
        <f t="shared" si="14"/>
        <v>5.2443485182366682E-2</v>
      </c>
      <c r="J47" s="292" t="str">
        <f t="shared" si="15"/>
        <v>0.00905206165861086-0.0197635719265411i</v>
      </c>
      <c r="K47" s="292">
        <f t="shared" si="16"/>
        <v>-33.255627138062231</v>
      </c>
      <c r="L47" s="292">
        <f t="shared" si="17"/>
        <v>-65.391391798204296</v>
      </c>
      <c r="M47" s="291">
        <f t="shared" si="1"/>
        <v>0.90431362033375684</v>
      </c>
      <c r="N47" s="291" t="str">
        <f t="shared" si="2"/>
        <v>0.15702513435053-0.340366488286284i</v>
      </c>
      <c r="O47" s="291">
        <f t="shared" si="18"/>
        <v>-8.5230439052570226</v>
      </c>
      <c r="P47" s="291">
        <f t="shared" si="19"/>
        <v>-65.234170629911645</v>
      </c>
      <c r="Q47" s="247">
        <f t="shared" si="3"/>
        <v>-2250.3063454543385</v>
      </c>
      <c r="R47" s="247" t="str">
        <f t="shared" si="4"/>
        <v>-4.04243391966624+2.28651703903369i</v>
      </c>
      <c r="S47" s="247">
        <f t="shared" si="20"/>
        <v>13.338387120473271</v>
      </c>
      <c r="T47" s="247">
        <f t="shared" si="21"/>
        <v>150.50624950578577</v>
      </c>
      <c r="U47" s="290" t="str">
        <f t="shared" si="5"/>
        <v>1.10664438501752+12.9478998382603i</v>
      </c>
      <c r="V47" s="245">
        <f t="shared" si="22"/>
        <v>22.275596323050387</v>
      </c>
      <c r="W47" s="245">
        <f t="shared" si="23"/>
        <v>85.114857707581564</v>
      </c>
      <c r="X47" s="289" t="str">
        <f t="shared" si="6"/>
        <v>0.00152053074043899+0.000711638013842039i</v>
      </c>
      <c r="Y47" s="289">
        <f t="shared" si="24"/>
        <v>-55.499908370654623</v>
      </c>
      <c r="Z47" s="289">
        <f t="shared" si="25"/>
        <v>25.080509829185935</v>
      </c>
      <c r="AA47" s="288" t="str">
        <f t="shared" si="7"/>
        <v>0.0261857263587764+0.0123431364955455i</v>
      </c>
      <c r="AB47" s="288">
        <f t="shared" si="26"/>
        <v>-30.767325137849415</v>
      </c>
      <c r="AC47" s="288">
        <f t="shared" si="27"/>
        <v>25.237730997478497</v>
      </c>
    </row>
    <row r="48" spans="1:29">
      <c r="A48" s="297">
        <v>-1.7</v>
      </c>
      <c r="B48" s="296">
        <f t="shared" si="8"/>
        <v>199.52623149688793</v>
      </c>
      <c r="C48" s="295">
        <f t="shared" si="9"/>
        <v>1253.6602861381591</v>
      </c>
      <c r="D48" s="294" t="str">
        <f t="shared" si="10"/>
        <v>1253.66028613816i</v>
      </c>
      <c r="E48" s="293">
        <f t="shared" si="0"/>
        <v>6.7504599110950618</v>
      </c>
      <c r="F48" s="247" t="str">
        <f t="shared" si="11"/>
        <v>0.787060442921834-2.15753034890842i</v>
      </c>
      <c r="G48" s="247">
        <f t="shared" si="12"/>
        <v>7.2217317367020595</v>
      </c>
      <c r="H48" s="247">
        <f t="shared" si="13"/>
        <v>-69.958185842008064</v>
      </c>
      <c r="I48" s="292">
        <f t="shared" si="14"/>
        <v>5.2443485182366682E-2</v>
      </c>
      <c r="J48" s="292" t="str">
        <f t="shared" si="15"/>
        <v>0.00611457489113543-0.0167615854880516i</v>
      </c>
      <c r="K48" s="292">
        <f t="shared" si="16"/>
        <v>-34.971104603937292</v>
      </c>
      <c r="L48" s="292">
        <f t="shared" si="17"/>
        <v>-69.958185842008035</v>
      </c>
      <c r="M48" s="291">
        <f t="shared" si="1"/>
        <v>0.90431362033375684</v>
      </c>
      <c r="N48" s="291" t="str">
        <f t="shared" si="2"/>
        <v>0.106435646518862-0.288665564074403i</v>
      </c>
      <c r="O48" s="291">
        <f t="shared" si="18"/>
        <v>-10.238502244627664</v>
      </c>
      <c r="P48" s="291">
        <f t="shared" si="19"/>
        <v>-69.760256408535867</v>
      </c>
      <c r="Q48" s="247">
        <f t="shared" si="3"/>
        <v>-2250.3063454543385</v>
      </c>
      <c r="R48" s="247" t="str">
        <f t="shared" si="4"/>
        <v>-4.04225073341309+1.8286736633046i</v>
      </c>
      <c r="S48" s="247">
        <f t="shared" si="20"/>
        <v>12.941097900016574</v>
      </c>
      <c r="T48" s="247">
        <f t="shared" si="21"/>
        <v>155.65848145744016</v>
      </c>
      <c r="U48" s="290" t="str">
        <f t="shared" si="5"/>
        <v>0.763923274187996+10.1605553386361i</v>
      </c>
      <c r="V48" s="245">
        <f t="shared" si="22"/>
        <v>20.162829636718659</v>
      </c>
      <c r="W48" s="245">
        <f t="shared" si="23"/>
        <v>85.70029561543214</v>
      </c>
      <c r="X48" s="289" t="str">
        <f t="shared" si="6"/>
        <v>0.00166275703633401+0.000563161802034427i</v>
      </c>
      <c r="Y48" s="289">
        <f t="shared" si="24"/>
        <v>-55.111797411928876</v>
      </c>
      <c r="Z48" s="289">
        <f t="shared" si="25"/>
        <v>18.710807501640826</v>
      </c>
      <c r="AA48" s="288" t="str">
        <f t="shared" si="7"/>
        <v>0.0286383432108346+0.00980997562622867i</v>
      </c>
      <c r="AB48" s="288">
        <f t="shared" si="26"/>
        <v>-30.379195052619249</v>
      </c>
      <c r="AC48" s="288">
        <f t="shared" si="27"/>
        <v>18.908736935113012</v>
      </c>
    </row>
    <row r="49" spans="1:29">
      <c r="A49" s="297">
        <v>-1.6</v>
      </c>
      <c r="B49" s="296">
        <f t="shared" si="8"/>
        <v>251.1886431509578</v>
      </c>
      <c r="C49" s="295">
        <f t="shared" si="9"/>
        <v>1578.2647919764743</v>
      </c>
      <c r="D49" s="294" t="str">
        <f t="shared" si="10"/>
        <v>1578.26479197647i</v>
      </c>
      <c r="E49" s="293">
        <f t="shared" si="0"/>
        <v>6.7504599110950618</v>
      </c>
      <c r="F49" s="247" t="str">
        <f t="shared" si="11"/>
        <v>0.520973028917294-1.79026622172272i</v>
      </c>
      <c r="G49" s="247">
        <f t="shared" si="12"/>
        <v>5.4113799150649546</v>
      </c>
      <c r="H49" s="247">
        <f t="shared" si="13"/>
        <v>-73.774840120495128</v>
      </c>
      <c r="I49" s="292">
        <f t="shared" si="14"/>
        <v>5.2443485182366682E-2</v>
      </c>
      <c r="J49" s="292" t="str">
        <f t="shared" si="15"/>
        <v>0.00404737479849794-0.013908356068761i</v>
      </c>
      <c r="K49" s="292">
        <f t="shared" si="16"/>
        <v>-36.781456425574419</v>
      </c>
      <c r="L49" s="292">
        <f t="shared" si="17"/>
        <v>-73.774840120495099</v>
      </c>
      <c r="M49" s="291">
        <f t="shared" si="1"/>
        <v>0.90431362033375684</v>
      </c>
      <c r="N49" s="291" t="str">
        <f t="shared" si="2"/>
        <v>0.0708342660485968-0.239526378253305i</v>
      </c>
      <c r="O49" s="291">
        <f t="shared" si="18"/>
        <v>-12.048823752970655</v>
      </c>
      <c r="P49" s="291">
        <f t="shared" si="19"/>
        <v>-73.525662306701904</v>
      </c>
      <c r="Q49" s="247">
        <f t="shared" si="3"/>
        <v>-2250.3063454543385</v>
      </c>
      <c r="R49" s="247" t="str">
        <f t="shared" si="4"/>
        <v>-4.04196054603031+1.46820911162977i</v>
      </c>
      <c r="S49" s="247">
        <f t="shared" si="20"/>
        <v>12.670093200547781</v>
      </c>
      <c r="T49" s="247">
        <f t="shared" si="21"/>
        <v>160.03686153105457</v>
      </c>
      <c r="U49" s="290" t="str">
        <f t="shared" si="5"/>
        <v>0.522732750546689+8.00108278306372i</v>
      </c>
      <c r="V49" s="245">
        <f t="shared" si="22"/>
        <v>18.081473115612738</v>
      </c>
      <c r="W49" s="245">
        <f t="shared" si="23"/>
        <v>86.26202141055947</v>
      </c>
      <c r="X49" s="289" t="str">
        <f t="shared" si="6"/>
        <v>0.00176221331394579+0.000400736773276239i</v>
      </c>
      <c r="Y49" s="289">
        <f t="shared" si="24"/>
        <v>-54.859857177730802</v>
      </c>
      <c r="Z49" s="289">
        <f t="shared" si="25"/>
        <v>12.811492532436903</v>
      </c>
      <c r="AA49" s="288" t="str">
        <f t="shared" si="7"/>
        <v>0.0303568203819366+0.0070422905762245i</v>
      </c>
      <c r="AB49" s="288">
        <f t="shared" si="26"/>
        <v>-30.127224505127018</v>
      </c>
      <c r="AC49" s="288">
        <f t="shared" si="27"/>
        <v>13.060670346230083</v>
      </c>
    </row>
    <row r="50" spans="1:29">
      <c r="A50" s="297">
        <v>-1.5</v>
      </c>
      <c r="B50" s="296">
        <f t="shared" si="8"/>
        <v>316.22776601683785</v>
      </c>
      <c r="C50" s="295">
        <f t="shared" si="9"/>
        <v>1986.9176531592195</v>
      </c>
      <c r="D50" s="294" t="str">
        <f t="shared" si="10"/>
        <v>1986.91765315922i</v>
      </c>
      <c r="E50" s="293">
        <f t="shared" si="0"/>
        <v>6.7504599110950618</v>
      </c>
      <c r="F50" s="247" t="str">
        <f t="shared" si="11"/>
        <v>0.340511318920251-1.46326701336919i</v>
      </c>
      <c r="G50" s="247">
        <f t="shared" si="12"/>
        <v>3.5355047572662626</v>
      </c>
      <c r="H50" s="247">
        <f t="shared" si="13"/>
        <v>-76.900058749957353</v>
      </c>
      <c r="I50" s="292">
        <f t="shared" si="14"/>
        <v>5.2443485182366682E-2</v>
      </c>
      <c r="J50" s="292" t="str">
        <f t="shared" si="15"/>
        <v>0.00264539017243426-0.0113679398061968i</v>
      </c>
      <c r="K50" s="292">
        <f t="shared" si="16"/>
        <v>-38.657331583373072</v>
      </c>
      <c r="L50" s="292">
        <f t="shared" si="17"/>
        <v>-76.900058749957381</v>
      </c>
      <c r="M50" s="291">
        <f t="shared" si="1"/>
        <v>0.90431362033375684</v>
      </c>
      <c r="N50" s="291" t="str">
        <f t="shared" si="2"/>
        <v>0.0466892512985126-0.19577426954531i</v>
      </c>
      <c r="O50" s="291">
        <f t="shared" si="18"/>
        <v>-13.924650867869296</v>
      </c>
      <c r="P50" s="291">
        <f t="shared" si="19"/>
        <v>-76.586363624852112</v>
      </c>
      <c r="Q50" s="247">
        <f t="shared" si="3"/>
        <v>-2250.3063454543385</v>
      </c>
      <c r="R50" s="247" t="str">
        <f t="shared" si="4"/>
        <v>-4.04150098946573+1.18592264829239i</v>
      </c>
      <c r="S50" s="247">
        <f t="shared" si="20"/>
        <v>12.489571107831559</v>
      </c>
      <c r="T50" s="247">
        <f t="shared" si="21"/>
        <v>163.64640230883722</v>
      </c>
      <c r="U50" s="290" t="str">
        <f t="shared" si="5"/>
        <v>0.359144659313211+6.31761516749158i</v>
      </c>
      <c r="V50" s="245">
        <f t="shared" si="22"/>
        <v>16.025075865097811</v>
      </c>
      <c r="W50" s="245">
        <f t="shared" si="23"/>
        <v>86.746343558879872</v>
      </c>
      <c r="X50" s="289" t="str">
        <f t="shared" si="6"/>
        <v>0.00182311980278718+0.000233796151070833i</v>
      </c>
      <c r="Y50" s="289">
        <f t="shared" si="24"/>
        <v>-54.712855307238037</v>
      </c>
      <c r="Z50" s="289">
        <f t="shared" si="25"/>
        <v>7.3077025758814713</v>
      </c>
      <c r="AA50" s="288" t="str">
        <f t="shared" si="7"/>
        <v>0.0314150460643174+0.00420360381982838i</v>
      </c>
      <c r="AB50" s="288">
        <f t="shared" si="26"/>
        <v>-29.980174591734254</v>
      </c>
      <c r="AC50" s="288">
        <f t="shared" si="27"/>
        <v>7.6213977009867593</v>
      </c>
    </row>
    <row r="51" spans="1:29">
      <c r="A51" s="297">
        <v>-1.4</v>
      </c>
      <c r="B51" s="296">
        <f t="shared" si="8"/>
        <v>398.10717055349727</v>
      </c>
      <c r="C51" s="295">
        <f t="shared" si="9"/>
        <v>2501.3811247045714</v>
      </c>
      <c r="D51" s="294" t="str">
        <f t="shared" si="10"/>
        <v>2501.38112470457i</v>
      </c>
      <c r="E51" s="293">
        <f t="shared" si="0"/>
        <v>6.7504599110950618</v>
      </c>
      <c r="F51" s="247" t="str">
        <f t="shared" si="11"/>
        <v>0.221167721226048-1.18397080670871i</v>
      </c>
      <c r="G51" s="247">
        <f t="shared" si="12"/>
        <v>1.6157821938128236</v>
      </c>
      <c r="H51" s="247">
        <f t="shared" si="13"/>
        <v>-79.419002219200664</v>
      </c>
      <c r="I51" s="292">
        <f t="shared" si="14"/>
        <v>5.2443485182366682E-2</v>
      </c>
      <c r="J51" s="292" t="str">
        <f t="shared" si="15"/>
        <v>0.00171822457487263-0.00919812224289035i</v>
      </c>
      <c r="K51" s="292">
        <f t="shared" si="16"/>
        <v>-40.577054146826512</v>
      </c>
      <c r="L51" s="292">
        <f t="shared" si="17"/>
        <v>-79.419002219200706</v>
      </c>
      <c r="M51" s="291">
        <f t="shared" si="1"/>
        <v>0.90431362033375684</v>
      </c>
      <c r="N51" s="291" t="str">
        <f t="shared" si="2"/>
        <v>0.0307215907567924-0.158404370369554i</v>
      </c>
      <c r="O51" s="291">
        <f t="shared" si="18"/>
        <v>-15.844297289546097</v>
      </c>
      <c r="P51" s="291">
        <f t="shared" si="19"/>
        <v>-79.02408576259856</v>
      </c>
      <c r="Q51" s="247">
        <f t="shared" si="3"/>
        <v>-2250.3063454543385</v>
      </c>
      <c r="R51" s="247" t="str">
        <f t="shared" si="4"/>
        <v>-4.04077354261831+0.966772166919155i</v>
      </c>
      <c r="S51" s="247">
        <f t="shared" si="20"/>
        <v>12.371036726036142</v>
      </c>
      <c r="T51" s="247">
        <f t="shared" si="21"/>
        <v>166.54467579348409</v>
      </c>
      <c r="U51" s="290" t="str">
        <f t="shared" si="5"/>
        <v>0.250941345959403+4.99797670808329i</v>
      </c>
      <c r="V51" s="245">
        <f t="shared" si="22"/>
        <v>13.986818919848965</v>
      </c>
      <c r="W51" s="245">
        <f t="shared" si="23"/>
        <v>87.125673574283425</v>
      </c>
      <c r="X51" s="289" t="str">
        <f t="shared" si="6"/>
        <v>0.00185033125894103+0.000066470484342938i</v>
      </c>
      <c r="Y51" s="289">
        <f t="shared" si="24"/>
        <v>-54.64940931928431</v>
      </c>
      <c r="Z51" s="289">
        <f t="shared" si="25"/>
        <v>2.0573836068320115</v>
      </c>
      <c r="AA51" s="288" t="str">
        <f t="shared" si="7"/>
        <v>0.0318984413859431+0.00136611024521229i</v>
      </c>
      <c r="AB51" s="288">
        <f t="shared" si="26"/>
        <v>-29.916652462003896</v>
      </c>
      <c r="AC51" s="288">
        <f t="shared" si="27"/>
        <v>2.4523000634341563</v>
      </c>
    </row>
    <row r="52" spans="1:29">
      <c r="A52" s="297">
        <v>-1.3</v>
      </c>
      <c r="B52" s="296">
        <f t="shared" si="8"/>
        <v>501.18723362727206</v>
      </c>
      <c r="C52" s="295">
        <f t="shared" si="9"/>
        <v>3149.0522624728583</v>
      </c>
      <c r="D52" s="294" t="str">
        <f t="shared" si="10"/>
        <v>3149.05226247286i</v>
      </c>
      <c r="E52" s="293">
        <f t="shared" si="0"/>
        <v>6.7504599110950618</v>
      </c>
      <c r="F52" s="247" t="str">
        <f t="shared" si="11"/>
        <v>0.143553137287676-0.951661163796793i</v>
      </c>
      <c r="G52" s="247">
        <f t="shared" si="12"/>
        <v>-0.33264054897023693</v>
      </c>
      <c r="H52" s="247">
        <f t="shared" si="13"/>
        <v>-81.421901942670885</v>
      </c>
      <c r="I52" s="292">
        <f t="shared" si="14"/>
        <v>5.2443485182366682E-2</v>
      </c>
      <c r="J52" s="292" t="str">
        <f t="shared" si="15"/>
        <v>0.00111524650577581-0.00739333746137525i</v>
      </c>
      <c r="K52" s="292">
        <f t="shared" si="16"/>
        <v>-42.525476889609592</v>
      </c>
      <c r="L52" s="292">
        <f t="shared" si="17"/>
        <v>-81.421901942670928</v>
      </c>
      <c r="M52" s="291">
        <f t="shared" si="1"/>
        <v>0.90431362033375684</v>
      </c>
      <c r="N52" s="291" t="str">
        <f t="shared" si="2"/>
        <v>0.0203371071662612-0.127320758809858i</v>
      </c>
      <c r="O52" s="291">
        <f t="shared" si="18"/>
        <v>-17.792599358480153</v>
      </c>
      <c r="P52" s="291">
        <f t="shared" si="19"/>
        <v>-80.924736184756981</v>
      </c>
      <c r="Q52" s="247">
        <f t="shared" si="3"/>
        <v>-2250.3063454543385</v>
      </c>
      <c r="R52" s="247" t="str">
        <f t="shared" si="4"/>
        <v>-4.03962287425984+0.799068575462732i</v>
      </c>
      <c r="S52" s="247">
        <f t="shared" si="20"/>
        <v>12.293506478926716</v>
      </c>
      <c r="T52" s="247">
        <f t="shared" si="21"/>
        <v>168.81089579076757</v>
      </c>
      <c r="U52" s="290" t="str">
        <f t="shared" si="5"/>
        <v>0.18054199341925+3.95906100673393i</v>
      </c>
      <c r="V52" s="245">
        <f t="shared" si="22"/>
        <v>11.960865929956469</v>
      </c>
      <c r="W52" s="245">
        <f t="shared" si="23"/>
        <v>87.388993848096717</v>
      </c>
      <c r="X52" s="289" t="str">
        <f t="shared" si="6"/>
        <v>0.00184663960624413-0.000100528156588928i</v>
      </c>
      <c r="Y52" s="289">
        <f t="shared" si="24"/>
        <v>-54.659505613228802</v>
      </c>
      <c r="Z52" s="289">
        <f t="shared" si="25"/>
        <v>-3.1160164272113713</v>
      </c>
      <c r="AA52" s="288" t="str">
        <f t="shared" si="7"/>
        <v>0.0318577263754057-0.00145715405084977i</v>
      </c>
      <c r="AB52" s="288">
        <f t="shared" si="26"/>
        <v>-29.926628082099334</v>
      </c>
      <c r="AC52" s="288">
        <f t="shared" si="27"/>
        <v>-2.6188506692974522</v>
      </c>
    </row>
    <row r="53" spans="1:29">
      <c r="A53" s="297">
        <v>-1.2</v>
      </c>
      <c r="B53" s="296">
        <f t="shared" si="8"/>
        <v>630.95734448019311</v>
      </c>
      <c r="C53" s="295">
        <f t="shared" si="9"/>
        <v>3964.421916294998</v>
      </c>
      <c r="D53" s="294" t="str">
        <f t="shared" si="10"/>
        <v>3964.421916295i</v>
      </c>
      <c r="E53" s="293">
        <f t="shared" si="0"/>
        <v>6.7504599110950618</v>
      </c>
      <c r="F53" s="247" t="str">
        <f t="shared" si="11"/>
        <v>0.0936248727637475-0.761669675931629i</v>
      </c>
      <c r="G53" s="247">
        <f t="shared" si="12"/>
        <v>-2.29953790786857</v>
      </c>
      <c r="H53" s="247">
        <f t="shared" si="13"/>
        <v>-82.992322966398405</v>
      </c>
      <c r="I53" s="292">
        <f t="shared" si="14"/>
        <v>5.2443485182366682E-2</v>
      </c>
      <c r="J53" s="292" t="str">
        <f t="shared" si="15"/>
        <v>0.000727360015784473-0.00591731717388995i</v>
      </c>
      <c r="K53" s="292">
        <f t="shared" si="16"/>
        <v>-44.492374248507922</v>
      </c>
      <c r="L53" s="292">
        <f t="shared" si="17"/>
        <v>-82.992322966398405</v>
      </c>
      <c r="M53" s="291">
        <f t="shared" si="1"/>
        <v>0.90431362033375684</v>
      </c>
      <c r="N53" s="291" t="str">
        <f t="shared" si="2"/>
        <v>0.013656951780578-0.101898738831151i</v>
      </c>
      <c r="O53" s="291">
        <f t="shared" si="18"/>
        <v>-19.75930546908473</v>
      </c>
      <c r="P53" s="291">
        <f t="shared" si="19"/>
        <v>-82.366437547350927</v>
      </c>
      <c r="Q53" s="247">
        <f t="shared" si="3"/>
        <v>-2250.3063454543385</v>
      </c>
      <c r="R53" s="247" t="str">
        <f t="shared" si="4"/>
        <v>-4.03780483160553+0.673844299824089i</v>
      </c>
      <c r="S53" s="247">
        <f t="shared" si="20"/>
        <v>12.242204756105295</v>
      </c>
      <c r="T53" s="247">
        <f t="shared" si="21"/>
        <v>170.5255724478059</v>
      </c>
      <c r="U53" s="290" t="str">
        <f t="shared" si="5"/>
        <v>0.135207805871477+3.13856208439776i</v>
      </c>
      <c r="V53" s="245">
        <f t="shared" si="22"/>
        <v>9.9426668482367333</v>
      </c>
      <c r="W53" s="245">
        <f t="shared" si="23"/>
        <v>87.533249481407495</v>
      </c>
      <c r="X53" s="289" t="str">
        <f t="shared" si="6"/>
        <v>0.00181167106881338-0.000267434245454753i</v>
      </c>
      <c r="Y53" s="289">
        <f t="shared" si="24"/>
        <v>-54.744792677944403</v>
      </c>
      <c r="Z53" s="289">
        <f t="shared" si="25"/>
        <v>-8.3972124460558337</v>
      </c>
      <c r="AA53" s="288" t="str">
        <f t="shared" si="7"/>
        <v>0.0312900787067732-0.0042702561486141i</v>
      </c>
      <c r="AB53" s="288">
        <f t="shared" si="26"/>
        <v>-30.011723898521243</v>
      </c>
      <c r="AC53" s="288">
        <f t="shared" si="27"/>
        <v>-7.7713270270083985</v>
      </c>
    </row>
    <row r="54" spans="1:29">
      <c r="A54" s="297">
        <v>-1.1000000000000001</v>
      </c>
      <c r="B54" s="296">
        <f t="shared" si="8"/>
        <v>794.32823472428095</v>
      </c>
      <c r="C54" s="295">
        <f t="shared" si="9"/>
        <v>4990.9114934974996</v>
      </c>
      <c r="D54" s="294" t="str">
        <f t="shared" si="10"/>
        <v>4990.9114934975i</v>
      </c>
      <c r="E54" s="293">
        <f t="shared" si="0"/>
        <v>6.7504599110950618</v>
      </c>
      <c r="F54" s="247" t="str">
        <f t="shared" si="11"/>
        <v>0.0617318662627039-0.607946983211523i</v>
      </c>
      <c r="G54" s="247">
        <f t="shared" si="12"/>
        <v>-4.2781363969931787</v>
      </c>
      <c r="H54" s="247">
        <f t="shared" si="13"/>
        <v>-84.20197165242044</v>
      </c>
      <c r="I54" s="292">
        <f t="shared" si="14"/>
        <v>5.2443485182366682E-2</v>
      </c>
      <c r="J54" s="292" t="str">
        <f t="shared" si="15"/>
        <v>0.000479587206837108-0.00472306465420458i</v>
      </c>
      <c r="K54" s="292">
        <f t="shared" si="16"/>
        <v>-46.470972737632515</v>
      </c>
      <c r="L54" s="292">
        <f t="shared" si="17"/>
        <v>-84.201971652420454</v>
      </c>
      <c r="M54" s="291">
        <f t="shared" si="1"/>
        <v>0.90431362033375684</v>
      </c>
      <c r="N54" s="291" t="str">
        <f t="shared" si="2"/>
        <v>0.00938986107277973-0.0813288276494856i</v>
      </c>
      <c r="O54" s="291">
        <f t="shared" si="18"/>
        <v>-21.73760086734092</v>
      </c>
      <c r="P54" s="291">
        <f t="shared" si="19"/>
        <v>-83.4140469236592</v>
      </c>
      <c r="Q54" s="247">
        <f t="shared" si="3"/>
        <v>-2250.3063454543385</v>
      </c>
      <c r="R54" s="247" t="str">
        <f t="shared" si="4"/>
        <v>-4.03493750196853+0.584358078228195i</v>
      </c>
      <c r="S54" s="247">
        <f t="shared" si="20"/>
        <v>12.206883730632452</v>
      </c>
      <c r="T54" s="247">
        <f t="shared" si="21"/>
        <v>171.75945758157596</v>
      </c>
      <c r="U54" s="290" t="str">
        <f t="shared" si="5"/>
        <v>0.106174508524224+2.48910159650352i</v>
      </c>
      <c r="V54" s="245">
        <f t="shared" si="22"/>
        <v>7.9287473336392722</v>
      </c>
      <c r="W54" s="245">
        <f t="shared" si="23"/>
        <v>87.557485929155561</v>
      </c>
      <c r="X54" s="289" t="str">
        <f t="shared" si="6"/>
        <v>0.00174204969669235-0.000432887601292666i</v>
      </c>
      <c r="Y54" s="289">
        <f t="shared" si="24"/>
        <v>-54.918571004239425</v>
      </c>
      <c r="Z54" s="289">
        <f t="shared" si="25"/>
        <v>-13.954962875188452</v>
      </c>
      <c r="AA54" s="288" t="str">
        <f t="shared" si="7"/>
        <v>0.0301418374042266-0.00705141227810514i</v>
      </c>
      <c r="AB54" s="288">
        <f t="shared" si="26"/>
        <v>-30.18519913394784</v>
      </c>
      <c r="AC54" s="288">
        <f t="shared" si="27"/>
        <v>-13.167038146427229</v>
      </c>
    </row>
    <row r="55" spans="1:29" s="298" customFormat="1">
      <c r="A55" s="301">
        <v>-1</v>
      </c>
      <c r="B55" s="300">
        <f t="shared" si="8"/>
        <v>1000</v>
      </c>
      <c r="C55" s="299">
        <f t="shared" si="9"/>
        <v>6283.1853071795858</v>
      </c>
      <c r="D55" s="294" t="str">
        <f t="shared" si="10"/>
        <v>6283.18530717959i</v>
      </c>
      <c r="E55" s="293">
        <f t="shared" si="0"/>
        <v>6.7504599110950618</v>
      </c>
      <c r="F55" s="247" t="str">
        <f t="shared" si="11"/>
        <v>0.0414505946889743-0.484414886457627i</v>
      </c>
      <c r="G55" s="247">
        <f t="shared" si="12"/>
        <v>-6.2639674206134801</v>
      </c>
      <c r="H55" s="247">
        <f t="shared" si="13"/>
        <v>-85.109206740958953</v>
      </c>
      <c r="I55" s="292">
        <f t="shared" si="14"/>
        <v>5.2443485182366682E-2</v>
      </c>
      <c r="J55" s="292" t="str">
        <f t="shared" si="15"/>
        <v>0.00032202452529177-0.0037633591273246i</v>
      </c>
      <c r="K55" s="292">
        <f t="shared" si="16"/>
        <v>-48.456803761252829</v>
      </c>
      <c r="L55" s="292">
        <f t="shared" si="17"/>
        <v>-85.109206740958953</v>
      </c>
      <c r="M55" s="291">
        <f t="shared" si="1"/>
        <v>0.90431362033375684</v>
      </c>
      <c r="N55" s="291" t="str">
        <f t="shared" si="2"/>
        <v>0.0066764074997039-0.0647976572737271i</v>
      </c>
      <c r="O55" s="291">
        <f t="shared" si="18"/>
        <v>-23.722951567631441</v>
      </c>
      <c r="P55" s="291">
        <f t="shared" si="19"/>
        <v>-84.117304846837982</v>
      </c>
      <c r="Q55" s="247">
        <f t="shared" si="3"/>
        <v>-2250.3063454543385</v>
      </c>
      <c r="R55" s="247" t="str">
        <f t="shared" si="4"/>
        <v>-4.03042803862881+0.525701761181543i</v>
      </c>
      <c r="S55" s="247">
        <f t="shared" si="20"/>
        <v>12.18028773929481</v>
      </c>
      <c r="T55" s="247">
        <f t="shared" si="21"/>
        <v>172.56867930544203</v>
      </c>
      <c r="U55" s="290" t="str">
        <f t="shared" si="5"/>
        <v>0.0875941199010512+1.97418999133803i</v>
      </c>
      <c r="V55" s="245">
        <f t="shared" si="22"/>
        <v>5.9163203186813416</v>
      </c>
      <c r="W55" s="245">
        <f t="shared" si="23"/>
        <v>87.459472564483065</v>
      </c>
      <c r="X55" s="289" t="str">
        <f t="shared" si="6"/>
        <v>0.00163288561392537-0.000591548896259578i</v>
      </c>
      <c r="Y55" s="289">
        <f t="shared" si="24"/>
        <v>-55.205333094405297</v>
      </c>
      <c r="Z55" s="289">
        <f t="shared" si="25"/>
        <v>-19.914038555262884</v>
      </c>
      <c r="AA55" s="288" t="str">
        <f t="shared" si="7"/>
        <v>0.0283334064653051-0.00971292491938828i</v>
      </c>
      <c r="AB55" s="288">
        <f t="shared" si="26"/>
        <v>-30.471480900783924</v>
      </c>
      <c r="AC55" s="288">
        <f t="shared" si="27"/>
        <v>-18.92213666114197</v>
      </c>
    </row>
    <row r="56" spans="1:29">
      <c r="A56" s="297">
        <v>-0.9</v>
      </c>
      <c r="B56" s="296">
        <f t="shared" si="8"/>
        <v>1258.9254117941666</v>
      </c>
      <c r="C56" s="295">
        <f t="shared" si="9"/>
        <v>7910.0616502201183</v>
      </c>
      <c r="D56" s="294" t="str">
        <f t="shared" si="10"/>
        <v>7910.06165022012i</v>
      </c>
      <c r="E56" s="293">
        <f t="shared" si="0"/>
        <v>6.7504599110950618</v>
      </c>
      <c r="F56" s="247" t="str">
        <f t="shared" si="11"/>
        <v>0.0285898934598467-0.385573947639771i</v>
      </c>
      <c r="G56" s="247">
        <f t="shared" si="12"/>
        <v>-8.2540339785417842</v>
      </c>
      <c r="H56" s="247">
        <f t="shared" si="13"/>
        <v>-85.759340024810882</v>
      </c>
      <c r="I56" s="292">
        <f t="shared" si="14"/>
        <v>5.2443485182366682E-2</v>
      </c>
      <c r="J56" s="292" t="str">
        <f t="shared" si="15"/>
        <v>0.000222111333712622-0.00299547614178375i</v>
      </c>
      <c r="K56" s="292">
        <f t="shared" si="16"/>
        <v>-50.446870319181158</v>
      </c>
      <c r="L56" s="292">
        <f t="shared" si="17"/>
        <v>-85.759340024810882</v>
      </c>
      <c r="M56" s="291">
        <f t="shared" si="1"/>
        <v>0.90431362033375684</v>
      </c>
      <c r="N56" s="291" t="str">
        <f t="shared" si="2"/>
        <v>0.00495585140451609-0.0515692622181156i</v>
      </c>
      <c r="O56" s="291">
        <f t="shared" si="18"/>
        <v>-25.712256973184218</v>
      </c>
      <c r="P56" s="291">
        <f t="shared" si="19"/>
        <v>-84.51068247752157</v>
      </c>
      <c r="Q56" s="247">
        <f t="shared" si="3"/>
        <v>-2250.3063454543385</v>
      </c>
      <c r="R56" s="247" t="str">
        <f t="shared" si="4"/>
        <v>-4.02336723081005+0.494473786736207i</v>
      </c>
      <c r="S56" s="247">
        <f t="shared" si="20"/>
        <v>12.156901143741868</v>
      </c>
      <c r="T56" s="247">
        <f t="shared" si="21"/>
        <v>172.99345673920271</v>
      </c>
      <c r="U56" s="290" t="str">
        <f t="shared" si="5"/>
        <v>0.0756285694775678+1.5654425388694i</v>
      </c>
      <c r="V56" s="245">
        <f t="shared" si="22"/>
        <v>3.9028671652000853</v>
      </c>
      <c r="W56" s="245">
        <f t="shared" si="23"/>
        <v>87.234116714391845</v>
      </c>
      <c r="X56" s="289" t="str">
        <f t="shared" si="6"/>
        <v>0.00148092321091918-0.000732579922152155i</v>
      </c>
      <c r="Y56" s="289">
        <f t="shared" si="24"/>
        <v>-55.638680729862273</v>
      </c>
      <c r="Z56" s="289">
        <f t="shared" si="25"/>
        <v>-26.320583210204553</v>
      </c>
      <c r="AA56" s="288" t="str">
        <f t="shared" si="7"/>
        <v>0.0258117648896132-0.0120756949945011i</v>
      </c>
      <c r="AB56" s="288">
        <f t="shared" si="26"/>
        <v>-30.904067383865303</v>
      </c>
      <c r="AC56" s="288">
        <f t="shared" si="27"/>
        <v>-25.071925662915163</v>
      </c>
    </row>
    <row r="57" spans="1:29">
      <c r="A57" s="297">
        <v>-0.8</v>
      </c>
      <c r="B57" s="296">
        <f t="shared" si="8"/>
        <v>1584.8931924611131</v>
      </c>
      <c r="C57" s="295">
        <f t="shared" si="9"/>
        <v>9958.1776203206136</v>
      </c>
      <c r="D57" s="294" t="str">
        <f t="shared" si="10"/>
        <v>9958.17762032061i</v>
      </c>
      <c r="E57" s="293">
        <f t="shared" si="0"/>
        <v>6.7504599110950618</v>
      </c>
      <c r="F57" s="247" t="str">
        <f t="shared" si="11"/>
        <v>0.0204488605882696-0.306708622009183i</v>
      </c>
      <c r="G57" s="247">
        <f t="shared" si="12"/>
        <v>-10.246218050568558</v>
      </c>
      <c r="H57" s="247">
        <f t="shared" si="13"/>
        <v>-86.185624038584791</v>
      </c>
      <c r="I57" s="292">
        <f t="shared" si="14"/>
        <v>5.2443485182366682E-2</v>
      </c>
      <c r="J57" s="292" t="str">
        <f t="shared" si="15"/>
        <v>0.000158864659798155-0.00238278121572214i</v>
      </c>
      <c r="K57" s="292">
        <f t="shared" si="16"/>
        <v>-52.439054391207932</v>
      </c>
      <c r="L57" s="292">
        <f t="shared" si="17"/>
        <v>-86.185624038584763</v>
      </c>
      <c r="M57" s="291">
        <f t="shared" si="1"/>
        <v>0.90431362033375684</v>
      </c>
      <c r="N57" s="291" t="str">
        <f t="shared" si="2"/>
        <v>0.0038668561133861-0.0410125171059878i</v>
      </c>
      <c r="O57" s="291">
        <f t="shared" si="18"/>
        <v>-27.703234973183125</v>
      </c>
      <c r="P57" s="291">
        <f t="shared" si="19"/>
        <v>-84.613802842940132</v>
      </c>
      <c r="Q57" s="247">
        <f t="shared" si="3"/>
        <v>-2250.3063454543385</v>
      </c>
      <c r="R57" s="247" t="str">
        <f t="shared" si="4"/>
        <v>-4.01238708242887+0.488477339132476i</v>
      </c>
      <c r="S57" s="247">
        <f t="shared" si="20"/>
        <v>12.131951758313859</v>
      </c>
      <c r="T57" s="247">
        <f t="shared" si="21"/>
        <v>173.05883611192399</v>
      </c>
      <c r="U57" s="290" t="str">
        <f t="shared" si="5"/>
        <v>0.0677714674932723+1.24062251802765i</v>
      </c>
      <c r="V57" s="245">
        <f t="shared" si="22"/>
        <v>1.8857337077452752</v>
      </c>
      <c r="W57" s="245">
        <f t="shared" si="23"/>
        <v>86.873212073339189</v>
      </c>
      <c r="X57" s="289" t="str">
        <f t="shared" si="6"/>
        <v>0.00128902814873182-0.000840549115061869i</v>
      </c>
      <c r="Y57" s="289">
        <f t="shared" si="24"/>
        <v>-56.255969576601771</v>
      </c>
      <c r="Z57" s="289">
        <f t="shared" si="25"/>
        <v>-33.107555427161479</v>
      </c>
      <c r="AA57" s="288" t="str">
        <f t="shared" si="7"/>
        <v>0.0226251870718124-0.0138841497538221i</v>
      </c>
      <c r="AB57" s="288">
        <f t="shared" si="26"/>
        <v>-31.520150158576996</v>
      </c>
      <c r="AC57" s="288">
        <f t="shared" si="27"/>
        <v>-31.535734231516912</v>
      </c>
    </row>
    <row r="58" spans="1:29">
      <c r="A58" s="297">
        <v>-0.7</v>
      </c>
      <c r="B58" s="296">
        <f t="shared" si="8"/>
        <v>1995.2623149688795</v>
      </c>
      <c r="C58" s="295">
        <f t="shared" si="9"/>
        <v>12536.602861381592</v>
      </c>
      <c r="D58" s="294" t="str">
        <f t="shared" si="10"/>
        <v>12536.6028613816i</v>
      </c>
      <c r="E58" s="293">
        <f t="shared" si="0"/>
        <v>6.7504599110950618</v>
      </c>
      <c r="F58" s="247" t="str">
        <f t="shared" si="11"/>
        <v>0.015300351307296-0.24389605082182i</v>
      </c>
      <c r="G58" s="247">
        <f t="shared" si="12"/>
        <v>-12.238846780385524</v>
      </c>
      <c r="H58" s="247">
        <f t="shared" si="13"/>
        <v>-86.410363084597321</v>
      </c>
      <c r="I58" s="292">
        <f t="shared" si="14"/>
        <v>5.2443485182366682E-2</v>
      </c>
      <c r="J58" s="292" t="str">
        <f t="shared" si="15"/>
        <v>0.000118866530227126-0.00189479814646243i</v>
      </c>
      <c r="K58" s="292">
        <f t="shared" si="16"/>
        <v>-54.431683121024875</v>
      </c>
      <c r="L58" s="292">
        <f t="shared" si="17"/>
        <v>-86.410363084597307</v>
      </c>
      <c r="M58" s="291">
        <f t="shared" si="1"/>
        <v>0.90431362033375684</v>
      </c>
      <c r="N58" s="291" t="str">
        <f t="shared" si="2"/>
        <v>0.00317838866492354-0.0326023031545958i</v>
      </c>
      <c r="O58" s="291">
        <f t="shared" si="18"/>
        <v>-29.693952893468868</v>
      </c>
      <c r="P58" s="291">
        <f t="shared" si="19"/>
        <v>-84.431847666692462</v>
      </c>
      <c r="Q58" s="247">
        <f t="shared" si="3"/>
        <v>-2250.3063454543385</v>
      </c>
      <c r="R58" s="247" t="str">
        <f t="shared" si="4"/>
        <v>-3.99549043542699+0.506389583926017i</v>
      </c>
      <c r="S58" s="247">
        <f t="shared" si="20"/>
        <v>12.100608698676282</v>
      </c>
      <c r="T58" s="247">
        <f t="shared" si="21"/>
        <v>172.77682797802612</v>
      </c>
      <c r="U58" s="290" t="str">
        <f t="shared" si="5"/>
        <v>0.0623740123898861+0.98223227682942i</v>
      </c>
      <c r="V58" s="245">
        <f t="shared" si="22"/>
        <v>-0.13823808170924345</v>
      </c>
      <c r="W58" s="245">
        <f t="shared" si="23"/>
        <v>86.366464893428798</v>
      </c>
      <c r="X58" s="289" t="str">
        <f t="shared" si="6"/>
        <v>0.00106977597508348-0.000900177326473308i</v>
      </c>
      <c r="Y58" s="289">
        <f t="shared" si="24"/>
        <v>-57.089110319445943</v>
      </c>
      <c r="Z58" s="289">
        <f t="shared" si="25"/>
        <v>-40.079383386238526</v>
      </c>
      <c r="AA58" s="288" t="str">
        <f t="shared" si="7"/>
        <v>0.0189829939951229-0.014885032972796i</v>
      </c>
      <c r="AB58" s="288">
        <f t="shared" si="26"/>
        <v>-32.351380091889929</v>
      </c>
      <c r="AC58" s="288">
        <f t="shared" si="27"/>
        <v>-38.100867968333525</v>
      </c>
    </row>
    <row r="59" spans="1:29">
      <c r="A59" s="297">
        <v>-0.6</v>
      </c>
      <c r="B59" s="296">
        <f t="shared" si="8"/>
        <v>2511.8864315095802</v>
      </c>
      <c r="C59" s="295">
        <f t="shared" si="9"/>
        <v>15782.647919764757</v>
      </c>
      <c r="D59" s="294" t="str">
        <f t="shared" si="10"/>
        <v>15782.6479197648i</v>
      </c>
      <c r="E59" s="293">
        <f t="shared" si="0"/>
        <v>6.7504599110950618</v>
      </c>
      <c r="F59" s="247" t="str">
        <f t="shared" si="11"/>
        <v>0.0120450964995686-0.193930767334798i</v>
      </c>
      <c r="G59" s="247">
        <f t="shared" si="12"/>
        <v>-14.230344187895369</v>
      </c>
      <c r="H59" s="247">
        <f t="shared" si="13"/>
        <v>-86.445907931082161</v>
      </c>
      <c r="I59" s="292">
        <f t="shared" si="14"/>
        <v>5.2443485182366682E-2</v>
      </c>
      <c r="J59" s="292" t="str">
        <f t="shared" si="15"/>
        <v>0.0000935768596680442-0.00150662406074161i</v>
      </c>
      <c r="K59" s="292">
        <f t="shared" si="16"/>
        <v>-56.423180528534715</v>
      </c>
      <c r="L59" s="292">
        <f t="shared" si="17"/>
        <v>-86.445907931082175</v>
      </c>
      <c r="M59" s="291">
        <f t="shared" si="1"/>
        <v>0.90431362033375684</v>
      </c>
      <c r="N59" s="291" t="str">
        <f t="shared" si="2"/>
        <v>0.00274345329505715-0.0259094224328991i</v>
      </c>
      <c r="O59" s="291">
        <f t="shared" si="18"/>
        <v>-31.682423593026911</v>
      </c>
      <c r="P59" s="291">
        <f t="shared" si="19"/>
        <v>-83.955683280106399</v>
      </c>
      <c r="Q59" s="247">
        <f t="shared" si="3"/>
        <v>-2250.3063454543385</v>
      </c>
      <c r="R59" s="247" t="str">
        <f t="shared" si="4"/>
        <v>-3.9698967714149+0.54733971795581i</v>
      </c>
      <c r="S59" s="247">
        <f t="shared" si="20"/>
        <v>12.057363774634247</v>
      </c>
      <c r="T59" s="247">
        <f t="shared" si="21"/>
        <v>172.14997611338853</v>
      </c>
      <c r="U59" s="290" t="str">
        <f t="shared" si="5"/>
        <v>0.0583282217909639+0.776477886841253i</v>
      </c>
      <c r="V59" s="245">
        <f t="shared" si="22"/>
        <v>-2.1729804132611243</v>
      </c>
      <c r="W59" s="245">
        <f t="shared" si="23"/>
        <v>85.704068182306415</v>
      </c>
      <c r="X59" s="289" t="str">
        <f t="shared" si="6"/>
        <v>0.000844471809215805-0.000903616731981771i</v>
      </c>
      <c r="Y59" s="289">
        <f t="shared" si="24"/>
        <v>-58.154062723373997</v>
      </c>
      <c r="Z59" s="289">
        <f t="shared" si="25"/>
        <v>-46.937809314075665</v>
      </c>
      <c r="AA59" s="288" t="str">
        <f t="shared" si="7"/>
        <v>0.0152393637141776-0.0149483013349737i</v>
      </c>
      <c r="AB59" s="288">
        <f t="shared" si="26"/>
        <v>-33.413305787866193</v>
      </c>
      <c r="AC59" s="288">
        <f t="shared" si="27"/>
        <v>-44.447584663099754</v>
      </c>
    </row>
    <row r="60" spans="1:29">
      <c r="A60" s="297">
        <v>-0.5</v>
      </c>
      <c r="B60" s="296">
        <f t="shared" si="8"/>
        <v>3162.2776601683795</v>
      </c>
      <c r="C60" s="295">
        <f t="shared" si="9"/>
        <v>19869.176531592202</v>
      </c>
      <c r="D60" s="294" t="str">
        <f t="shared" si="10"/>
        <v>19869.1765315922i</v>
      </c>
      <c r="E60" s="293">
        <f t="shared" si="0"/>
        <v>6.7504599110950618</v>
      </c>
      <c r="F60" s="247" t="str">
        <f t="shared" si="11"/>
        <v>0.00998526196906763-0.154222018266532i</v>
      </c>
      <c r="G60" s="247">
        <f t="shared" si="12"/>
        <v>-16.21890457727606</v>
      </c>
      <c r="H60" s="247">
        <f t="shared" si="13"/>
        <v>-86.295496990104112</v>
      </c>
      <c r="I60" s="292">
        <f t="shared" si="14"/>
        <v>5.2443485182366682E-2</v>
      </c>
      <c r="J60" s="292" t="str">
        <f t="shared" si="15"/>
        <v>0.0000775742608671976-0.00119813171787928i</v>
      </c>
      <c r="K60" s="292">
        <f t="shared" si="16"/>
        <v>-58.411740917915431</v>
      </c>
      <c r="L60" s="292">
        <f t="shared" si="17"/>
        <v>-86.295496990104112</v>
      </c>
      <c r="M60" s="291">
        <f t="shared" si="1"/>
        <v>0.90431362033375684</v>
      </c>
      <c r="N60" s="291" t="str">
        <f t="shared" si="2"/>
        <v>0.00246881181664459-0.0205868467334279i</v>
      </c>
      <c r="O60" s="291">
        <f t="shared" si="18"/>
        <v>-33.666191290249579</v>
      </c>
      <c r="P60" s="291">
        <f t="shared" si="19"/>
        <v>-83.161643279943135</v>
      </c>
      <c r="Q60" s="247">
        <f t="shared" si="3"/>
        <v>-2250.3063454543385</v>
      </c>
      <c r="R60" s="247" t="str">
        <f t="shared" si="4"/>
        <v>-3.93201347949902+0.610354369788493i</v>
      </c>
      <c r="S60" s="247">
        <f t="shared" si="20"/>
        <v>11.995704108985967</v>
      </c>
      <c r="T60" s="247">
        <f t="shared" si="21"/>
        <v>171.17657052806828</v>
      </c>
      <c r="U60" s="290" t="str">
        <f t="shared" si="5"/>
        <v>0.0548678981078757+0.612497602935851i</v>
      </c>
      <c r="V60" s="245">
        <f t="shared" si="22"/>
        <v>-4.2232004682900994</v>
      </c>
      <c r="W60" s="245">
        <f t="shared" si="23"/>
        <v>84.881073537964184</v>
      </c>
      <c r="X60" s="289" t="str">
        <f t="shared" si="6"/>
        <v>0.000636355179102923-0.000855293873147048i</v>
      </c>
      <c r="Y60" s="289">
        <f t="shared" si="24"/>
        <v>-59.444399133580248</v>
      </c>
      <c r="Z60" s="289">
        <f t="shared" si="25"/>
        <v>-53.350039430913185</v>
      </c>
      <c r="AA60" s="288" t="str">
        <f t="shared" si="7"/>
        <v>0.0117805248188467-0.0141475498438674i</v>
      </c>
      <c r="AB60" s="288">
        <f t="shared" si="26"/>
        <v>-34.698849505914389</v>
      </c>
      <c r="AC60" s="288">
        <f t="shared" si="27"/>
        <v>-50.216185720752044</v>
      </c>
    </row>
    <row r="61" spans="1:29">
      <c r="A61" s="297">
        <v>-0.4</v>
      </c>
      <c r="B61" s="296">
        <f t="shared" si="8"/>
        <v>3981.0717055349719</v>
      </c>
      <c r="C61" s="295">
        <f t="shared" si="9"/>
        <v>25013.811247045713</v>
      </c>
      <c r="D61" s="294" t="str">
        <f t="shared" si="10"/>
        <v>25013.8112470457i</v>
      </c>
      <c r="E61" s="293">
        <f t="shared" si="0"/>
        <v>6.7504599110950618</v>
      </c>
      <c r="F61" s="247" t="str">
        <f t="shared" si="11"/>
        <v>0.00867817150852168-0.122690192657992i</v>
      </c>
      <c r="G61" s="247">
        <f t="shared" si="12"/>
        <v>-18.202129138384279</v>
      </c>
      <c r="H61" s="247">
        <f t="shared" si="13"/>
        <v>-85.95407051390093</v>
      </c>
      <c r="I61" s="292">
        <f t="shared" si="14"/>
        <v>5.2443485182366682E-2</v>
      </c>
      <c r="J61" s="292" t="str">
        <f t="shared" si="15"/>
        <v>0.0000674196373152544-0.000953164878456015i</v>
      </c>
      <c r="K61" s="292">
        <f t="shared" si="16"/>
        <v>-60.394965479023625</v>
      </c>
      <c r="L61" s="292">
        <f t="shared" si="17"/>
        <v>-85.954070513900945</v>
      </c>
      <c r="M61" s="291">
        <f t="shared" si="1"/>
        <v>0.90431362033375684</v>
      </c>
      <c r="N61" s="291" t="str">
        <f t="shared" si="2"/>
        <v>0.00229543908601156-0.0163558467274682i</v>
      </c>
      <c r="O61" s="291">
        <f t="shared" si="18"/>
        <v>-35.641830763556626</v>
      </c>
      <c r="P61" s="291">
        <f t="shared" si="19"/>
        <v>-82.011079812142782</v>
      </c>
      <c r="Q61" s="247">
        <f t="shared" si="3"/>
        <v>-2250.3063454543385</v>
      </c>
      <c r="R61" s="247" t="str">
        <f t="shared" si="4"/>
        <v>-3.87771439331028+0.693733055354045i</v>
      </c>
      <c r="S61" s="247">
        <f t="shared" si="20"/>
        <v>11.908339135219236</v>
      </c>
      <c r="T61" s="247">
        <f t="shared" si="21"/>
        <v>169.85694292255798</v>
      </c>
      <c r="U61" s="290" t="str">
        <f t="shared" si="5"/>
        <v>0.0514627716483955+0.4817778604234i</v>
      </c>
      <c r="V61" s="245">
        <f t="shared" si="22"/>
        <v>-6.293790003165042</v>
      </c>
      <c r="W61" s="245">
        <f t="shared" si="23"/>
        <v>83.902872408657075</v>
      </c>
      <c r="X61" s="289" t="str">
        <f t="shared" si="6"/>
        <v>0.000462227089341696-0.000770105883553645i</v>
      </c>
      <c r="Y61" s="289">
        <f t="shared" si="24"/>
        <v>-60.932788158058287</v>
      </c>
      <c r="Z61" s="289">
        <f t="shared" si="25"/>
        <v>-59.027296670774888</v>
      </c>
      <c r="AA61" s="288" t="str">
        <f t="shared" si="7"/>
        <v>0.00888575984434882-0.0127300057398967i</v>
      </c>
      <c r="AB61" s="288">
        <f t="shared" si="26"/>
        <v>-36.179653442591317</v>
      </c>
      <c r="AC61" s="288">
        <f t="shared" si="27"/>
        <v>-55.084305969016661</v>
      </c>
    </row>
    <row r="62" spans="1:29">
      <c r="A62" s="297">
        <v>-0.3</v>
      </c>
      <c r="B62" s="296">
        <f t="shared" si="8"/>
        <v>5011.8723362727224</v>
      </c>
      <c r="C62" s="295">
        <f t="shared" si="9"/>
        <v>31490.522624728597</v>
      </c>
      <c r="D62" s="294" t="str">
        <f t="shared" si="10"/>
        <v>31490.5226247286i</v>
      </c>
      <c r="E62" s="293">
        <f t="shared" si="0"/>
        <v>6.7504599110950618</v>
      </c>
      <c r="F62" s="247" t="str">
        <f t="shared" si="11"/>
        <v>0.00784251266929854-0.0976733402309917i</v>
      </c>
      <c r="G62" s="247">
        <f t="shared" si="12"/>
        <v>-20.176570058690132</v>
      </c>
      <c r="H62" s="247">
        <f t="shared" si="13"/>
        <v>-85.409382392066021</v>
      </c>
      <c r="I62" s="292">
        <f t="shared" si="14"/>
        <v>5.2443485182366682E-2</v>
      </c>
      <c r="J62" s="292" t="str">
        <f t="shared" si="15"/>
        <v>0.0000609275075152859-0.000758812057041804i</v>
      </c>
      <c r="K62" s="292">
        <f t="shared" si="16"/>
        <v>-62.369406399329471</v>
      </c>
      <c r="L62" s="292">
        <f t="shared" si="17"/>
        <v>-85.409382392066021</v>
      </c>
      <c r="M62" s="291">
        <f t="shared" si="1"/>
        <v>0.90431362033375684</v>
      </c>
      <c r="N62" s="291" t="str">
        <f t="shared" si="2"/>
        <v>0.00218601467679355-0.0129934736540018i</v>
      </c>
      <c r="O62" s="291">
        <f t="shared" si="18"/>
        <v>-37.604277200374035</v>
      </c>
      <c r="P62" s="291">
        <f t="shared" si="19"/>
        <v>-80.450022669467131</v>
      </c>
      <c r="Q62" s="247">
        <f t="shared" si="3"/>
        <v>-2250.3063454543385</v>
      </c>
      <c r="R62" s="247" t="str">
        <f t="shared" si="4"/>
        <v>-3.80307276333096+0.794646753986698i</v>
      </c>
      <c r="S62" s="247">
        <f t="shared" si="20"/>
        <v>11.788281085385034</v>
      </c>
      <c r="T62" s="247">
        <f t="shared" si="21"/>
        <v>168.19792908353202</v>
      </c>
      <c r="U62" s="290" t="str">
        <f t="shared" si="5"/>
        <v>0.0477901564369087+0.3776908471718i</v>
      </c>
      <c r="V62" s="245">
        <f t="shared" si="22"/>
        <v>-8.3882889733051034</v>
      </c>
      <c r="W62" s="245">
        <f t="shared" si="23"/>
        <v>82.78854669146601</v>
      </c>
      <c r="X62" s="289" t="str">
        <f t="shared" si="6"/>
        <v>0.000328404097641598-0.000666635447511838i</v>
      </c>
      <c r="Y62" s="289">
        <f t="shared" si="24"/>
        <v>-62.578626466275303</v>
      </c>
      <c r="Z62" s="289">
        <f t="shared" si="25"/>
        <v>-63.773795778539927</v>
      </c>
      <c r="AA62" s="288" t="str">
        <f t="shared" si="7"/>
        <v>0.00666034628653103-0.0110037949023682i</v>
      </c>
      <c r="AB62" s="288">
        <f t="shared" si="26"/>
        <v>-37.813497267319846</v>
      </c>
      <c r="AC62" s="288">
        <f t="shared" si="27"/>
        <v>-58.814436055941059</v>
      </c>
    </row>
    <row r="63" spans="1:29">
      <c r="A63" s="297">
        <v>-0.2</v>
      </c>
      <c r="B63" s="296">
        <f t="shared" si="8"/>
        <v>6309.5734448019321</v>
      </c>
      <c r="C63" s="295">
        <f t="shared" si="9"/>
        <v>39644.219162949987</v>
      </c>
      <c r="D63" s="294" t="str">
        <f t="shared" si="10"/>
        <v>39644.21916295i</v>
      </c>
      <c r="E63" s="293">
        <f t="shared" si="0"/>
        <v>6.7504599110950618</v>
      </c>
      <c r="F63" s="247" t="str">
        <f t="shared" si="11"/>
        <v>0.00729836166290127-0.0778471919568914i</v>
      </c>
      <c r="G63" s="247">
        <f t="shared" si="12"/>
        <v>-22.137135374720827</v>
      </c>
      <c r="H63" s="247">
        <f t="shared" si="13"/>
        <v>-84.644038219508673</v>
      </c>
      <c r="I63" s="292">
        <f t="shared" si="14"/>
        <v>5.2443485182366682E-2</v>
      </c>
      <c r="J63" s="292" t="str">
        <f t="shared" si="15"/>
        <v>0.0000567000658865961-0.000604785171921391i</v>
      </c>
      <c r="K63" s="292">
        <f t="shared" si="16"/>
        <v>-64.329971715360188</v>
      </c>
      <c r="L63" s="292">
        <f t="shared" si="17"/>
        <v>-84.644038219508673</v>
      </c>
      <c r="M63" s="291">
        <f t="shared" si="1"/>
        <v>0.90431362033375684</v>
      </c>
      <c r="N63" s="291" t="str">
        <f t="shared" si="2"/>
        <v>0.00211695996651612-0.0103218564551006i</v>
      </c>
      <c r="O63" s="291">
        <f t="shared" si="18"/>
        <v>-39.545900138282029</v>
      </c>
      <c r="P63" s="291">
        <f t="shared" si="19"/>
        <v>-78.409656597026995</v>
      </c>
      <c r="Q63" s="247">
        <f t="shared" si="3"/>
        <v>-2250.3063454543385</v>
      </c>
      <c r="R63" s="247" t="str">
        <f t="shared" si="4"/>
        <v>-3.70534226729101+0.909477364500335i</v>
      </c>
      <c r="S63" s="247">
        <f t="shared" si="20"/>
        <v>11.630632418029908</v>
      </c>
      <c r="T63" s="247">
        <f t="shared" si="21"/>
        <v>166.20936262353973</v>
      </c>
      <c r="U63" s="290" t="str">
        <f t="shared" si="5"/>
        <v>0.0437573310231809+0.295088185478132i</v>
      </c>
      <c r="V63" s="245">
        <f t="shared" si="22"/>
        <v>-10.506502956690927</v>
      </c>
      <c r="W63" s="245">
        <f t="shared" si="23"/>
        <v>81.565324404031045</v>
      </c>
      <c r="X63" s="289" t="str">
        <f t="shared" si="6"/>
        <v>0.000232340795568964-0.000560761578144343i</v>
      </c>
      <c r="Y63" s="289">
        <f t="shared" si="24"/>
        <v>-64.336381855757381</v>
      </c>
      <c r="Z63" s="289">
        <f t="shared" si="25"/>
        <v>-67.494266531262198</v>
      </c>
      <c r="AA63" s="288" t="str">
        <f t="shared" si="7"/>
        <v>0.00506270732101805-0.00923187348205284i</v>
      </c>
      <c r="AB63" s="288">
        <f t="shared" si="26"/>
        <v>-39.552310278679229</v>
      </c>
      <c r="AC63" s="288">
        <f t="shared" si="27"/>
        <v>-61.259884908780464</v>
      </c>
    </row>
    <row r="64" spans="1:29">
      <c r="A64" s="297">
        <v>-0.1</v>
      </c>
      <c r="B64" s="296">
        <f t="shared" si="8"/>
        <v>7943.2823472428145</v>
      </c>
      <c r="C64" s="295">
        <f t="shared" si="9"/>
        <v>49909.114934975027</v>
      </c>
      <c r="D64" s="294" t="str">
        <f t="shared" si="10"/>
        <v>49909.114934975i</v>
      </c>
      <c r="E64" s="293">
        <f t="shared" si="0"/>
        <v>6.7504599110950618</v>
      </c>
      <c r="F64" s="247" t="str">
        <f t="shared" si="11"/>
        <v>0.00692875376832983-0.0621586106797593i</v>
      </c>
      <c r="G64" s="247">
        <f t="shared" si="12"/>
        <v>-24.076344032839646</v>
      </c>
      <c r="H64" s="247">
        <f t="shared" si="13"/>
        <v>-83.639557606068294</v>
      </c>
      <c r="I64" s="292">
        <f t="shared" si="14"/>
        <v>5.2443485182366682E-2</v>
      </c>
      <c r="J64" s="292" t="str">
        <f t="shared" si="15"/>
        <v>0.0000538286280293941-0.000482902531245704i</v>
      </c>
      <c r="K64" s="292">
        <f t="shared" si="16"/>
        <v>-66.269180373479003</v>
      </c>
      <c r="L64" s="292">
        <f t="shared" si="17"/>
        <v>-83.63955760606828</v>
      </c>
      <c r="M64" s="291">
        <f t="shared" si="1"/>
        <v>0.90431362033375684</v>
      </c>
      <c r="N64" s="291" t="str">
        <f t="shared" si="2"/>
        <v>0.00207338564691671-0.00819931737104663i</v>
      </c>
      <c r="O64" s="291">
        <f t="shared" si="18"/>
        <v>-41.455255368869146</v>
      </c>
      <c r="P64" s="291">
        <f t="shared" si="19"/>
        <v>-75.808935979485966</v>
      </c>
      <c r="Q64" s="247">
        <f t="shared" si="3"/>
        <v>-2250.3063454543385</v>
      </c>
      <c r="R64" s="247" t="str">
        <f t="shared" si="4"/>
        <v>-3.58330685131255+1.03514997079991i</v>
      </c>
      <c r="S64" s="247">
        <f t="shared" si="20"/>
        <v>11.433778140619971</v>
      </c>
      <c r="T64" s="247">
        <f t="shared" si="21"/>
        <v>163.88698855716754</v>
      </c>
      <c r="U64" s="290" t="str">
        <f t="shared" si="5"/>
        <v>0.0395156331810019+0.229905674777817i</v>
      </c>
      <c r="V64" s="245">
        <f t="shared" si="22"/>
        <v>-12.642565892219688</v>
      </c>
      <c r="W64" s="245">
        <f t="shared" si="23"/>
        <v>80.247430951099233</v>
      </c>
      <c r="X64" s="289" t="str">
        <f t="shared" si="6"/>
        <v>0.000166829796789151-0.000462836699481255i</v>
      </c>
      <c r="Y64" s="289">
        <f t="shared" si="24"/>
        <v>-66.160949283038505</v>
      </c>
      <c r="Z64" s="289">
        <f t="shared" si="25"/>
        <v>-70.178268142150159</v>
      </c>
      <c r="AA64" s="288" t="str">
        <f t="shared" si="7"/>
        <v>0.00397434529700769-0.00758533203186533i</v>
      </c>
      <c r="AB64" s="288">
        <f t="shared" si="26"/>
        <v>-41.347024278428648</v>
      </c>
      <c r="AC64" s="288">
        <f t="shared" si="27"/>
        <v>-62.347646515567867</v>
      </c>
    </row>
    <row r="65" spans="1:29">
      <c r="A65" s="297">
        <v>0</v>
      </c>
      <c r="B65" s="296">
        <f t="shared" si="8"/>
        <v>10000</v>
      </c>
      <c r="C65" s="295">
        <f t="shared" si="9"/>
        <v>62831.853071795864</v>
      </c>
      <c r="D65" s="294" t="str">
        <f t="shared" si="10"/>
        <v>62831.8530717959i</v>
      </c>
      <c r="E65" s="293">
        <f t="shared" si="0"/>
        <v>6.7504599110950618</v>
      </c>
      <c r="F65" s="247" t="str">
        <f t="shared" si="11"/>
        <v>0.00665486235369055-0.0497709215819193i</v>
      </c>
      <c r="G65" s="247">
        <f t="shared" si="12"/>
        <v>-25.983527693638763</v>
      </c>
      <c r="H65" s="247">
        <f t="shared" si="13"/>
        <v>-82.384161798844787</v>
      </c>
      <c r="I65" s="292">
        <f t="shared" si="14"/>
        <v>5.2443485182366682E-2</v>
      </c>
      <c r="J65" s="292" t="str">
        <f t="shared" si="15"/>
        <v>0.0000517007996244577-0.000386664112204275i</v>
      </c>
      <c r="K65" s="292">
        <f t="shared" si="16"/>
        <v>-68.176364034278109</v>
      </c>
      <c r="L65" s="292">
        <f t="shared" si="17"/>
        <v>-82.384161798844787</v>
      </c>
      <c r="M65" s="291">
        <f t="shared" si="1"/>
        <v>0.90431362033375684</v>
      </c>
      <c r="N65" s="291" t="str">
        <f t="shared" si="2"/>
        <v>0.00204589257502039-0.00651312222724004i</v>
      </c>
      <c r="O65" s="291">
        <f t="shared" si="18"/>
        <v>-43.315540916701494</v>
      </c>
      <c r="P65" s="291">
        <f t="shared" si="19"/>
        <v>-72.561528274330712</v>
      </c>
      <c r="Q65" s="247">
        <f t="shared" si="3"/>
        <v>-2250.3063454543385</v>
      </c>
      <c r="R65" s="247" t="str">
        <f t="shared" si="4"/>
        <v>-3.43590788215569+1.1705594569295i</v>
      </c>
      <c r="S65" s="247">
        <f t="shared" si="20"/>
        <v>11.197727885512148</v>
      </c>
      <c r="T65" s="247">
        <f t="shared" si="21"/>
        <v>161.18683554031898</v>
      </c>
      <c r="U65" s="290" t="str">
        <f t="shared" si="5"/>
        <v>0.0353943289221057+0.178798213828146i</v>
      </c>
      <c r="V65" s="245">
        <f t="shared" si="22"/>
        <v>-14.785799808126612</v>
      </c>
      <c r="W65" s="245">
        <f t="shared" si="23"/>
        <v>78.802673741474194</v>
      </c>
      <c r="X65" s="289" t="str">
        <f t="shared" si="6"/>
        <v>0.000123650944279061-0.000377932200856381i</v>
      </c>
      <c r="Y65" s="289">
        <f t="shared" si="24"/>
        <v>-68.010068649004722</v>
      </c>
      <c r="Z65" s="289">
        <f t="shared" si="25"/>
        <v>-71.88306382560944</v>
      </c>
      <c r="AA65" s="288" t="str">
        <f t="shared" si="7"/>
        <v>0.00326050179146835-0.00614774566286285i</v>
      </c>
      <c r="AB65" s="288">
        <f t="shared" si="26"/>
        <v>-43.149245531428086</v>
      </c>
      <c r="AC65" s="288">
        <f t="shared" si="27"/>
        <v>-62.060430301095366</v>
      </c>
    </row>
    <row r="66" spans="1:29">
      <c r="A66" s="297">
        <v>0.1</v>
      </c>
      <c r="B66" s="296">
        <f t="shared" si="8"/>
        <v>12589.254117941673</v>
      </c>
      <c r="C66" s="295">
        <f t="shared" si="9"/>
        <v>79100.616502201228</v>
      </c>
      <c r="D66" s="294" t="str">
        <f t="shared" si="10"/>
        <v>79100.6165022012i</v>
      </c>
      <c r="E66" s="293">
        <f t="shared" si="0"/>
        <v>6.7504599110950618</v>
      </c>
      <c r="F66" s="247" t="str">
        <f t="shared" si="11"/>
        <v>0.00641977403034393-0.0400190256307526i</v>
      </c>
      <c r="G66" s="247">
        <f t="shared" si="12"/>
        <v>-27.844322488586592</v>
      </c>
      <c r="H66" s="247">
        <f t="shared" si="13"/>
        <v>-80.886370015064188</v>
      </c>
      <c r="I66" s="292">
        <f t="shared" si="14"/>
        <v>5.2443485182366682E-2</v>
      </c>
      <c r="J66" s="292" t="str">
        <f t="shared" si="15"/>
        <v>0.0000498744276195352-0.000310902842964765i</v>
      </c>
      <c r="K66" s="292">
        <f t="shared" si="16"/>
        <v>-70.03715882922593</v>
      </c>
      <c r="L66" s="292">
        <f t="shared" si="17"/>
        <v>-80.886370015064188</v>
      </c>
      <c r="M66" s="291">
        <f t="shared" si="1"/>
        <v>0.90431362033375684</v>
      </c>
      <c r="N66" s="291" t="str">
        <f t="shared" si="2"/>
        <v>0.0020285487855787-0.00517362506691886i</v>
      </c>
      <c r="O66" s="291">
        <f t="shared" si="18"/>
        <v>-45.103029277346167</v>
      </c>
      <c r="P66" s="291">
        <f t="shared" si="19"/>
        <v>-68.590138476981124</v>
      </c>
      <c r="Q66" s="247">
        <f t="shared" si="3"/>
        <v>-2250.3063454543385</v>
      </c>
      <c r="R66" s="247" t="str">
        <f t="shared" si="4"/>
        <v>-3.25938207578063+1.31608390861458i</v>
      </c>
      <c r="S66" s="247">
        <f t="shared" si="20"/>
        <v>10.918655402126888</v>
      </c>
      <c r="T66" s="247">
        <f t="shared" si="21"/>
        <v>158.01196857735312</v>
      </c>
      <c r="U66" s="290" t="str">
        <f t="shared" si="5"/>
        <v>0.031743899266003+0.138886256129358i</v>
      </c>
      <c r="V66" s="245">
        <f t="shared" si="22"/>
        <v>-16.925667086459711</v>
      </c>
      <c r="W66" s="245">
        <f t="shared" si="23"/>
        <v>77.125598562288914</v>
      </c>
      <c r="X66" s="289" t="str">
        <f t="shared" si="6"/>
        <v>0.0000956004019610504-0.000307382789353266i</v>
      </c>
      <c r="Y66" s="289">
        <f t="shared" si="24"/>
        <v>-69.845412566609753</v>
      </c>
      <c r="Z66" s="289">
        <f t="shared" si="25"/>
        <v>-72.723566117732574</v>
      </c>
      <c r="AA66" s="288" t="str">
        <f t="shared" si="7"/>
        <v>0.00280379825013461-0.00494106468463136i</v>
      </c>
      <c r="AB66" s="288">
        <f t="shared" si="26"/>
        <v>-44.911283014729982</v>
      </c>
      <c r="AC66" s="288">
        <f t="shared" si="27"/>
        <v>-60.427334579649461</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6.7504599110950618</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0.00617792259913936-0.0323720759802287i</v>
      </c>
      <c r="G67" s="247">
        <f t="shared" si="12"/>
        <v>-29.641229764158538</v>
      </c>
      <c r="H67" s="247">
        <f t="shared" si="13"/>
        <v>-79.195527694993615</v>
      </c>
      <c r="I67" s="292">
        <f t="shared" ref="I67:I95" si="30">IF(freq_ratio2&gt;1,(Kinput2-Kfeed2*Metccm2/(2*ratio2*Gdc_ccm2))/(2/rload2-Kfeed2/Gdc_ccm2),(Kinput2-Kfeed2*Metccm2/(2*ratio2*Gdc_dcm2))/(2/rload2-Kfeed2/Gdc_dcm2))</f>
        <v>5.2443485182366682E-2</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0.000047995513869101-0.000251494640269062i</v>
      </c>
      <c r="K67" s="292">
        <f t="shared" si="16"/>
        <v>-71.83406610479787</v>
      </c>
      <c r="L67" s="292">
        <f t="shared" si="17"/>
        <v>-79.195527694993643</v>
      </c>
      <c r="M67" s="291">
        <f t="shared" ref="M67:M95" si="32">IF(freq_ratio2&gt;1,(1-Kfeed2*rload2*Xequiv2^2/(Gdc_ccm2*(Xequiv2^2+Requiv2^2)))/(2/rload2-Kfeed2/Gdc_ccm2),1/(2/rload2-Kfeed2/Gdc_dcm2))</f>
        <v>0.90431362033375684</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0.00201761130131241-0.00410956858185252i</v>
      </c>
      <c r="O67" s="291">
        <f t="shared" si="18"/>
        <v>-46.786230334992823</v>
      </c>
      <c r="P67" s="291">
        <f t="shared" si="19"/>
        <v>-63.851061024561815</v>
      </c>
      <c r="Q67" s="247">
        <f t="shared" ref="Q67:Q95" si="34">-currentransferratio2*RFB_2/(Rfeedforward2*(Cvolt2*nanoF2+Cforward2*picoF2*alpha_Cf2)*Rupper2*kiliOhm2)</f>
        <v>-2250.3063454543385</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-3.0452756187334+1.46999985891118i</v>
      </c>
      <c r="S67" s="247">
        <f t="shared" si="20"/>
        <v>10.582210976658178</v>
      </c>
      <c r="T67" s="247">
        <f t="shared" si="21"/>
        <v>154.23270482504543</v>
      </c>
      <c r="U67" s="290" t="str">
        <f t="shared" si="5"/>
        <v>0.028773470058017+0.107663439059475i</v>
      </c>
      <c r="V67" s="245">
        <f t="shared" si="22"/>
        <v>-19.059018787500332</v>
      </c>
      <c r="W67" s="245">
        <f t="shared" si="23"/>
        <v>75.037177130051873</v>
      </c>
      <c r="X67" s="289" t="str">
        <f t="shared" si="6"/>
        <v>0.0000771739712511421-0.000250390426559717i</v>
      </c>
      <c r="Y67" s="289">
        <f t="shared" si="24"/>
        <v>-71.63351945789617</v>
      </c>
      <c r="Z67" s="289">
        <f t="shared" si="25"/>
        <v>-72.869940929251484</v>
      </c>
      <c r="AA67" s="288" t="str">
        <f t="shared" si="7"/>
        <v>0.00251552766449494-0.0039524643366909i</v>
      </c>
      <c r="AB67" s="288">
        <f t="shared" si="26"/>
        <v>-46.58568368809113</v>
      </c>
      <c r="AC67" s="288">
        <f t="shared" si="27"/>
        <v>-57.525474258819621</v>
      </c>
    </row>
    <row r="68" spans="1:29">
      <c r="A68" s="297">
        <v>0.3</v>
      </c>
      <c r="B68" s="296">
        <f t="shared" si="8"/>
        <v>19952.623149688796</v>
      </c>
      <c r="C68" s="295">
        <f t="shared" si="9"/>
        <v>125366.02861381591</v>
      </c>
      <c r="D68" s="294" t="str">
        <f t="shared" si="10"/>
        <v>125366.028613816i</v>
      </c>
      <c r="E68" s="293">
        <f t="shared" si="28"/>
        <v>6.7504599110950618</v>
      </c>
      <c r="F68" s="247" t="str">
        <f t="shared" si="29"/>
        <v>0.0058889299001352-0.0264016800881261i</v>
      </c>
      <c r="G68" s="247">
        <f t="shared" si="12"/>
        <v>-31.356502033501133</v>
      </c>
      <c r="H68" s="247">
        <f t="shared" si="13"/>
        <v>-77.425931283293011</v>
      </c>
      <c r="I68" s="292">
        <f t="shared" si="30"/>
        <v>5.2443485182366682E-2</v>
      </c>
      <c r="J68" s="292" t="str">
        <f t="shared" si="31"/>
        <v>0.0000457503654603049-0.000205111375628719i</v>
      </c>
      <c r="K68" s="292">
        <f t="shared" si="16"/>
        <v>-73.549338374140476</v>
      </c>
      <c r="L68" s="292">
        <f t="shared" si="17"/>
        <v>-77.425931283293039</v>
      </c>
      <c r="M68" s="291">
        <f t="shared" si="32"/>
        <v>0.90431362033375684</v>
      </c>
      <c r="N68" s="291" t="str">
        <f t="shared" si="33"/>
        <v>0.00201071890295901-0.00326432687298597i</v>
      </c>
      <c r="O68" s="291">
        <f t="shared" si="18"/>
        <v>-48.327175153724362</v>
      </c>
      <c r="P68" s="291">
        <f t="shared" si="19"/>
        <v>-58.368285188162744</v>
      </c>
      <c r="Q68" s="247">
        <f t="shared" si="34"/>
        <v>-2250.3063454543385</v>
      </c>
      <c r="R68" s="247" t="str">
        <f t="shared" si="35"/>
        <v>-2.78217822161384+1.62325491247398i</v>
      </c>
      <c r="S68" s="247">
        <f t="shared" si="20"/>
        <v>10.160078697366803</v>
      </c>
      <c r="T68" s="247">
        <f t="shared" si="21"/>
        <v>149.73868278514337</v>
      </c>
      <c r="U68" s="290" t="str">
        <f t="shared" si="5"/>
        <v>0.0264726043838504+0.0830134137448096i</v>
      </c>
      <c r="V68" s="245">
        <f t="shared" si="22"/>
        <v>-21.196423336134327</v>
      </c>
      <c r="W68" s="245">
        <f t="shared" si="23"/>
        <v>72.312751501850386</v>
      </c>
      <c r="X68" s="289" t="str">
        <f t="shared" si="6"/>
        <v>0.0000644911065909324-0.000205189653227989i</v>
      </c>
      <c r="Y68" s="289">
        <f t="shared" si="24"/>
        <v>-73.34776566221413</v>
      </c>
      <c r="Z68" s="289">
        <f t="shared" si="25"/>
        <v>-72.552067010007192</v>
      </c>
      <c r="AA68" s="288" t="str">
        <f t="shared" si="7"/>
        <v>0.00233434272740794-0.00315404078833355i</v>
      </c>
      <c r="AB68" s="288">
        <f t="shared" si="26"/>
        <v>-48.125602441797994</v>
      </c>
      <c r="AC68" s="288">
        <f t="shared" si="27"/>
        <v>-53.494420914876876</v>
      </c>
    </row>
    <row r="69" spans="1:29">
      <c r="A69" s="297">
        <v>0.4</v>
      </c>
      <c r="B69" s="296">
        <f t="shared" si="8"/>
        <v>25118.864315095805</v>
      </c>
      <c r="C69" s="295">
        <f t="shared" si="9"/>
        <v>157826.4791976476</v>
      </c>
      <c r="D69" s="294" t="str">
        <f t="shared" si="10"/>
        <v>157826.479197648i</v>
      </c>
      <c r="E69" s="293">
        <f t="shared" si="28"/>
        <v>6.7504599110950618</v>
      </c>
      <c r="F69" s="247" t="str">
        <f t="shared" si="29"/>
        <v>0.00551614323895164-0.0217543441884433i</v>
      </c>
      <c r="G69" s="247">
        <f t="shared" si="12"/>
        <v>-32.978458736865768</v>
      </c>
      <c r="H69" s="247">
        <f t="shared" si="13"/>
        <v>-75.771666871385023</v>
      </c>
      <c r="I69" s="292">
        <f t="shared" si="30"/>
        <v>5.2443485182366682E-2</v>
      </c>
      <c r="J69" s="292" t="str">
        <f t="shared" si="31"/>
        <v>0.0000428542321598417-0.000169006799851309i</v>
      </c>
      <c r="K69" s="292">
        <f t="shared" si="16"/>
        <v>-75.171295077505135</v>
      </c>
      <c r="L69" s="292">
        <f t="shared" si="17"/>
        <v>-75.771666871385008</v>
      </c>
      <c r="M69" s="291">
        <f t="shared" si="32"/>
        <v>0.90431362033375684</v>
      </c>
      <c r="N69" s="291" t="str">
        <f t="shared" si="33"/>
        <v>0.00200638236049068-0.00259290889249481i</v>
      </c>
      <c r="O69" s="291">
        <f t="shared" si="18"/>
        <v>-49.686421713256195</v>
      </c>
      <c r="P69" s="291">
        <f t="shared" si="19"/>
        <v>-52.267441398175905</v>
      </c>
      <c r="Q69" s="247">
        <f t="shared" si="34"/>
        <v>-2250.3063454543385</v>
      </c>
      <c r="R69" s="247" t="str">
        <f t="shared" si="35"/>
        <v>-2.46210514347724+1.75619448446359i</v>
      </c>
      <c r="S69" s="247">
        <f t="shared" si="20"/>
        <v>9.6123978240981547</v>
      </c>
      <c r="T69" s="247">
        <f t="shared" si="21"/>
        <v>144.50012411167725</v>
      </c>
      <c r="U69" s="290" t="str">
        <f t="shared" si="5"/>
        <v>0.0246235346360866+0.0632489030510985i</v>
      </c>
      <c r="V69" s="245">
        <f t="shared" si="22"/>
        <v>-23.366060912767608</v>
      </c>
      <c r="W69" s="245">
        <f t="shared" si="23"/>
        <v>68.7284572402923</v>
      </c>
      <c r="X69" s="289" t="str">
        <f t="shared" si="6"/>
        <v>0.0000549410925291955-0.000169710713652137i</v>
      </c>
      <c r="Y69" s="289">
        <f t="shared" si="24"/>
        <v>-74.972964129031425</v>
      </c>
      <c r="Z69" s="289">
        <f t="shared" si="25"/>
        <v>-72.061480426262079</v>
      </c>
      <c r="AA69" s="288" t="str">
        <f t="shared" si="7"/>
        <v>0.00222008196307513-0.00251440467423187i</v>
      </c>
      <c r="AB69" s="288">
        <f t="shared" si="26"/>
        <v>-49.488090764782477</v>
      </c>
      <c r="AC69" s="288">
        <f t="shared" si="27"/>
        <v>-48.557254953053047</v>
      </c>
    </row>
    <row r="70" spans="1:29">
      <c r="A70" s="297">
        <v>0.5</v>
      </c>
      <c r="B70" s="296">
        <f t="shared" si="8"/>
        <v>31622.776601683796</v>
      </c>
      <c r="C70" s="295">
        <f t="shared" si="9"/>
        <v>198691.76531592204</v>
      </c>
      <c r="D70" s="294" t="str">
        <f t="shared" si="10"/>
        <v>198691.765315922i</v>
      </c>
      <c r="E70" s="293">
        <f t="shared" si="28"/>
        <v>6.7504599110950618</v>
      </c>
      <c r="F70" s="247" t="str">
        <f t="shared" si="29"/>
        <v>0.00503118421800296-0.0181287636859099i</v>
      </c>
      <c r="G70" s="247">
        <f t="shared" si="12"/>
        <v>-34.510398169522063</v>
      </c>
      <c r="H70" s="247">
        <f t="shared" si="13"/>
        <v>-74.489338219261981</v>
      </c>
      <c r="I70" s="292">
        <f t="shared" si="30"/>
        <v>5.2443485182366682E-2</v>
      </c>
      <c r="J70" s="292" t="str">
        <f t="shared" si="31"/>
        <v>0.0000390866457191942-0.000140840114934097i</v>
      </c>
      <c r="K70" s="292">
        <f t="shared" si="16"/>
        <v>-76.703234510161423</v>
      </c>
      <c r="L70" s="292">
        <f t="shared" si="17"/>
        <v>-74.489338219261938</v>
      </c>
      <c r="M70" s="291">
        <f t="shared" si="32"/>
        <v>0.90431362033375684</v>
      </c>
      <c r="N70" s="291" t="str">
        <f t="shared" si="33"/>
        <v>0.00200366232353964-0.00205957211685505i</v>
      </c>
      <c r="O70" s="291">
        <f t="shared" si="18"/>
        <v>-50.832040141697945</v>
      </c>
      <c r="P70" s="291">
        <f t="shared" si="19"/>
        <v>-45.788335767539266</v>
      </c>
      <c r="Q70" s="247">
        <f t="shared" si="34"/>
        <v>-2250.3063454543385</v>
      </c>
      <c r="R70" s="247" t="str">
        <f t="shared" si="35"/>
        <v>-2.08930677305319+1.84115636700338i</v>
      </c>
      <c r="S70" s="247">
        <f t="shared" si="20"/>
        <v>8.8958513759028772</v>
      </c>
      <c r="T70" s="247">
        <f t="shared" si="21"/>
        <v>138.61258312977228</v>
      </c>
      <c r="U70" s="290" t="str">
        <f t="shared" si="5"/>
        <v>0.0228662014230608+0.0471397456125953i</v>
      </c>
      <c r="V70" s="245">
        <f t="shared" si="22"/>
        <v>-25.614546793619187</v>
      </c>
      <c r="W70" s="245">
        <f t="shared" si="23"/>
        <v>64.123244910510238</v>
      </c>
      <c r="X70" s="289" t="str">
        <f t="shared" si="6"/>
        <v>0.0000468458294578869-0.000141875979167172i</v>
      </c>
      <c r="Y70" s="289">
        <f t="shared" si="24"/>
        <v>-76.512411139717344</v>
      </c>
      <c r="Z70" s="289">
        <f t="shared" si="25"/>
        <v>-71.727366364903332</v>
      </c>
      <c r="AA70" s="288" t="str">
        <f t="shared" si="7"/>
        <v>0.00214723802873947-0.00200417984237435i</v>
      </c>
      <c r="AB70" s="288">
        <f t="shared" si="26"/>
        <v>-50.641216771253895</v>
      </c>
      <c r="AC70" s="288">
        <f t="shared" si="27"/>
        <v>-43.02636391318061</v>
      </c>
    </row>
    <row r="71" spans="1:29">
      <c r="A71" s="297">
        <v>0.6</v>
      </c>
      <c r="B71" s="296">
        <f t="shared" si="8"/>
        <v>39810.717055349727</v>
      </c>
      <c r="C71" s="295">
        <f t="shared" si="9"/>
        <v>250138.11247045716</v>
      </c>
      <c r="D71" s="294" t="str">
        <f t="shared" si="10"/>
        <v>250138.112470457i</v>
      </c>
      <c r="E71" s="293">
        <f t="shared" si="28"/>
        <v>6.7504599110950618</v>
      </c>
      <c r="F71" s="247" t="str">
        <f t="shared" si="29"/>
        <v>0.00442477399921642-0.0152615986488419i</v>
      </c>
      <c r="G71" s="247">
        <f t="shared" si="12"/>
        <v>-35.977471861095211</v>
      </c>
      <c r="H71" s="247">
        <f t="shared" si="13"/>
        <v>-73.831614378738522</v>
      </c>
      <c r="I71" s="292">
        <f t="shared" si="30"/>
        <v>5.2443485182366682E-2</v>
      </c>
      <c r="J71" s="292" t="str">
        <f t="shared" si="31"/>
        <v>0.0000343755199970641-0.000118565465633575i</v>
      </c>
      <c r="K71" s="292">
        <f t="shared" si="16"/>
        <v>-78.170308201734557</v>
      </c>
      <c r="L71" s="292">
        <f t="shared" si="17"/>
        <v>-73.831614378738507</v>
      </c>
      <c r="M71" s="291">
        <f t="shared" si="32"/>
        <v>0.90431362033375684</v>
      </c>
      <c r="N71" s="291" t="str">
        <f t="shared" si="33"/>
        <v>0.00200196552423809-0.00163592370043928i</v>
      </c>
      <c r="O71" s="291">
        <f t="shared" si="18"/>
        <v>-51.749562612179297</v>
      </c>
      <c r="P71" s="291">
        <f t="shared" si="19"/>
        <v>-39.254277741977951</v>
      </c>
      <c r="Q71" s="247">
        <f t="shared" si="34"/>
        <v>-2250.3063454543385</v>
      </c>
      <c r="R71" s="247" t="str">
        <f t="shared" si="35"/>
        <v>-1.68584237421754+1.85248071734697i</v>
      </c>
      <c r="S71" s="247">
        <f t="shared" si="20"/>
        <v>7.9752716153812298</v>
      </c>
      <c r="T71" s="247">
        <f t="shared" si="21"/>
        <v>132.30363110073617</v>
      </c>
      <c r="U71" s="290" t="str">
        <f t="shared" si="5"/>
        <v>0.0208123457086531+0.0339254582126855i</v>
      </c>
      <c r="V71" s="245">
        <f t="shared" si="22"/>
        <v>-28.002200245713983</v>
      </c>
      <c r="W71" s="245">
        <f t="shared" si="23"/>
        <v>58.472016721997718</v>
      </c>
      <c r="X71" s="289" t="str">
        <f t="shared" si="6"/>
        <v>0.0000392542357299761-0.000119725516540025i</v>
      </c>
      <c r="Y71" s="289">
        <f t="shared" si="24"/>
        <v>-77.992836853490189</v>
      </c>
      <c r="Z71" s="289">
        <f t="shared" si="25"/>
        <v>-71.847307935669747</v>
      </c>
      <c r="AA71" s="288" t="str">
        <f t="shared" si="7"/>
        <v>0.00209987983744198-0.00159794121985215i</v>
      </c>
      <c r="AB71" s="288">
        <f t="shared" si="26"/>
        <v>-51.572091263934936</v>
      </c>
      <c r="AC71" s="288">
        <f t="shared" si="27"/>
        <v>-37.269971298909191</v>
      </c>
    </row>
    <row r="72" spans="1:29">
      <c r="A72" s="297">
        <v>0.7</v>
      </c>
      <c r="B72" s="296">
        <f t="shared" si="8"/>
        <v>50118.723362727229</v>
      </c>
      <c r="C72" s="295">
        <f t="shared" si="9"/>
        <v>314905.22624728602</v>
      </c>
      <c r="D72" s="294" t="str">
        <f t="shared" si="10"/>
        <v>314905.226247286i</v>
      </c>
      <c r="E72" s="293">
        <f t="shared" si="28"/>
        <v>6.7504599110950618</v>
      </c>
      <c r="F72" s="247" t="str">
        <f t="shared" si="29"/>
        <v>0.00371908102734674-0.0129269427883963i</v>
      </c>
      <c r="G72" s="247">
        <f t="shared" si="12"/>
        <v>-37.424716221119148</v>
      </c>
      <c r="H72" s="247">
        <f t="shared" si="13"/>
        <v>-73.949474648701468</v>
      </c>
      <c r="I72" s="292">
        <f t="shared" si="30"/>
        <v>5.2443485182366682E-2</v>
      </c>
      <c r="J72" s="292" t="str">
        <f t="shared" si="31"/>
        <v>0.0000288930788892041-0.000100427814031205i</v>
      </c>
      <c r="K72" s="292">
        <f t="shared" si="16"/>
        <v>-79.617552561758544</v>
      </c>
      <c r="L72" s="292">
        <f t="shared" si="17"/>
        <v>-73.949474648701425</v>
      </c>
      <c r="M72" s="291">
        <f t="shared" si="32"/>
        <v>0.90431362033375684</v>
      </c>
      <c r="N72" s="291" t="str">
        <f t="shared" si="33"/>
        <v>0.00200091581498941-0.00129940993128129i</v>
      </c>
      <c r="O72" s="291">
        <f t="shared" si="18"/>
        <v>-52.447251693559394</v>
      </c>
      <c r="P72" s="291">
        <f t="shared" si="19"/>
        <v>-33.000000154644695</v>
      </c>
      <c r="Q72" s="247">
        <f t="shared" si="34"/>
        <v>-2250.3063454543385</v>
      </c>
      <c r="R72" s="247" t="str">
        <f t="shared" si="35"/>
        <v>-1.28759342827593+1.77946451138235i</v>
      </c>
      <c r="S72" s="247">
        <f t="shared" si="20"/>
        <v>6.8344247914409539</v>
      </c>
      <c r="T72" s="247">
        <f t="shared" si="21"/>
        <v>125.88892648146731</v>
      </c>
      <c r="U72" s="290" t="str">
        <f t="shared" si="5"/>
        <v>0.0182143716425839+0.0232626192851569i</v>
      </c>
      <c r="V72" s="245">
        <f t="shared" si="22"/>
        <v>-30.590291429678192</v>
      </c>
      <c r="W72" s="245">
        <f t="shared" si="23"/>
        <v>51.939451832765748</v>
      </c>
      <c r="X72" s="289" t="str">
        <f t="shared" si="6"/>
        <v>0.0000318349413959534-0.000101536676673836i</v>
      </c>
      <c r="Y72" s="289">
        <f t="shared" si="24"/>
        <v>-79.460323481063796</v>
      </c>
      <c r="Z72" s="289">
        <f t="shared" si="25"/>
        <v>-72.592151294480843</v>
      </c>
      <c r="AA72" s="288" t="str">
        <f t="shared" si="7"/>
        <v>0.00206823591484807-0.00127451177778573i</v>
      </c>
      <c r="AB72" s="288">
        <f t="shared" si="26"/>
        <v>-52.290022612864675</v>
      </c>
      <c r="AC72" s="288">
        <f t="shared" si="27"/>
        <v>-31.64267680042407</v>
      </c>
    </row>
    <row r="73" spans="1:29">
      <c r="A73" s="297">
        <v>0.8</v>
      </c>
      <c r="B73" s="296">
        <f t="shared" si="8"/>
        <v>63095.734448019342</v>
      </c>
      <c r="C73" s="295">
        <f t="shared" si="9"/>
        <v>396442.19162950001</v>
      </c>
      <c r="D73" s="294" t="str">
        <f t="shared" si="10"/>
        <v>396442.1916295i</v>
      </c>
      <c r="E73" s="293">
        <f t="shared" si="28"/>
        <v>6.7504599110950618</v>
      </c>
      <c r="F73" s="247" t="str">
        <f t="shared" si="29"/>
        <v>0.00297030130799946-0.0109492763828126i</v>
      </c>
      <c r="G73" s="247">
        <f t="shared" si="12"/>
        <v>-38.903899259874692</v>
      </c>
      <c r="H73" s="247">
        <f t="shared" si="13"/>
        <v>-74.822181069563868</v>
      </c>
      <c r="I73" s="292">
        <f t="shared" si="30"/>
        <v>5.2443485182366682E-2</v>
      </c>
      <c r="J73" s="292" t="str">
        <f t="shared" si="31"/>
        <v>0.0000230759021881169-0.000085063569194135i</v>
      </c>
      <c r="K73" s="292">
        <f t="shared" si="16"/>
        <v>-81.096735600514052</v>
      </c>
      <c r="L73" s="292">
        <f t="shared" si="17"/>
        <v>-74.822181069563854</v>
      </c>
      <c r="M73" s="291">
        <f t="shared" si="32"/>
        <v>0.90431362033375684</v>
      </c>
      <c r="N73" s="291" t="str">
        <f t="shared" si="33"/>
        <v>0.00200027312877214-0.00103211472579015i</v>
      </c>
      <c r="O73" s="291">
        <f t="shared" si="18"/>
        <v>-52.953045198430871</v>
      </c>
      <c r="P73" s="291">
        <f t="shared" si="19"/>
        <v>-27.293141174278805</v>
      </c>
      <c r="Q73" s="247">
        <f t="shared" si="34"/>
        <v>-2250.3063454543385</v>
      </c>
      <c r="R73" s="247" t="str">
        <f t="shared" si="35"/>
        <v>-0.930889594557178+1.63267216715679i</v>
      </c>
      <c r="S73" s="247">
        <f t="shared" si="20"/>
        <v>5.4804207006165742</v>
      </c>
      <c r="T73" s="247">
        <f t="shared" si="21"/>
        <v>119.69019751675167</v>
      </c>
      <c r="U73" s="290" t="str">
        <f t="shared" si="5"/>
        <v>0.015111556220409+0.015042095726331i</v>
      </c>
      <c r="V73" s="245">
        <f t="shared" si="22"/>
        <v>-33.423478559258136</v>
      </c>
      <c r="W73" s="245">
        <f t="shared" si="23"/>
        <v>44.868016447187799</v>
      </c>
      <c r="X73" s="289" t="str">
        <f t="shared" si="6"/>
        <v>0.0000247432942190138-0.0000859908335089177i</v>
      </c>
      <c r="Y73" s="289">
        <f t="shared" si="24"/>
        <v>-80.965489356562514</v>
      </c>
      <c r="Z73" s="289">
        <f t="shared" si="25"/>
        <v>-73.947176795721646</v>
      </c>
      <c r="AA73" s="288" t="str">
        <f t="shared" si="7"/>
        <v>0.00204649203230426-0.00101669504100826i</v>
      </c>
      <c r="AB73" s="288">
        <f t="shared" si="26"/>
        <v>-52.821798954479334</v>
      </c>
      <c r="AC73" s="288">
        <f t="shared" si="27"/>
        <v>-26.418136900436497</v>
      </c>
    </row>
    <row r="74" spans="1:29">
      <c r="A74" s="297">
        <v>0.9</v>
      </c>
      <c r="B74" s="296">
        <f t="shared" si="8"/>
        <v>79432.823472428179</v>
      </c>
      <c r="C74" s="295">
        <f t="shared" si="9"/>
        <v>499091.14934975049</v>
      </c>
      <c r="D74" s="294" t="str">
        <f t="shared" si="10"/>
        <v>499091.14934975i</v>
      </c>
      <c r="E74" s="293">
        <f t="shared" si="28"/>
        <v>6.7504599110950618</v>
      </c>
      <c r="F74" s="247" t="str">
        <f t="shared" si="29"/>
        <v>0.0022523612700589-0.00921723845616514i</v>
      </c>
      <c r="G74" s="247">
        <f t="shared" si="12"/>
        <v>-40.456097781169198</v>
      </c>
      <c r="H74" s="247">
        <f t="shared" si="13"/>
        <v>-76.2680809512011</v>
      </c>
      <c r="I74" s="292">
        <f t="shared" si="30"/>
        <v>5.2443485182366682E-2</v>
      </c>
      <c r="J74" s="292" t="str">
        <f t="shared" si="31"/>
        <v>0.0000174983151440579-0.0000716075815225192i</v>
      </c>
      <c r="K74" s="292">
        <f t="shared" si="16"/>
        <v>-82.648934121808551</v>
      </c>
      <c r="L74" s="292">
        <f t="shared" si="17"/>
        <v>-76.268080951201128</v>
      </c>
      <c r="M74" s="291">
        <f t="shared" si="32"/>
        <v>0.90431362033375684</v>
      </c>
      <c r="N74" s="291" t="str">
        <f t="shared" si="33"/>
        <v>0.00199988350342316-0.000819804626858101i</v>
      </c>
      <c r="O74" s="291">
        <f t="shared" si="18"/>
        <v>-53.305330809424838</v>
      </c>
      <c r="P74" s="291">
        <f t="shared" si="19"/>
        <v>-22.290008700942124</v>
      </c>
      <c r="Q74" s="247">
        <f t="shared" si="34"/>
        <v>-2250.3063454543385</v>
      </c>
      <c r="R74" s="247" t="str">
        <f t="shared" si="35"/>
        <v>-0.639027778465314+1.4382722552974i</v>
      </c>
      <c r="S74" s="247">
        <f t="shared" si="20"/>
        <v>3.939231279961291</v>
      </c>
      <c r="T74" s="247">
        <f t="shared" si="21"/>
        <v>113.95569129836692</v>
      </c>
      <c r="U74" s="290" t="str">
        <f t="shared" si="5"/>
        <v>0.0118175769232555+0.0091295801378604i</v>
      </c>
      <c r="V74" s="245">
        <f t="shared" si="22"/>
        <v>-36.516866501207915</v>
      </c>
      <c r="W74" s="245">
        <f t="shared" si="23"/>
        <v>37.687610347165837</v>
      </c>
      <c r="X74" s="289" t="str">
        <f t="shared" si="6"/>
        <v>0.0000183754841957209-0.0000722941628981334i</v>
      </c>
      <c r="Y74" s="289">
        <f t="shared" si="24"/>
        <v>-82.546047292119894</v>
      </c>
      <c r="Z74" s="289">
        <f t="shared" si="25"/>
        <v>-75.738754061198151</v>
      </c>
      <c r="AA74" s="288" t="str">
        <f t="shared" si="7"/>
        <v>0.00203129108895176-0.00081084197954406i</v>
      </c>
      <c r="AB74" s="288">
        <f t="shared" si="26"/>
        <v>-53.202443979736181</v>
      </c>
      <c r="AC74" s="288">
        <f t="shared" si="27"/>
        <v>-21.760681810939104</v>
      </c>
    </row>
    <row r="75" spans="1:29">
      <c r="A75" s="297">
        <v>1</v>
      </c>
      <c r="B75" s="296">
        <f t="shared" si="8"/>
        <v>100000</v>
      </c>
      <c r="C75" s="295">
        <f t="shared" si="9"/>
        <v>628318.53071795858</v>
      </c>
      <c r="D75" s="294" t="str">
        <f t="shared" si="10"/>
        <v>628318.530717959i</v>
      </c>
      <c r="E75" s="293">
        <f t="shared" si="28"/>
        <v>6.7504599110950618</v>
      </c>
      <c r="F75" s="247" t="str">
        <f t="shared" si="29"/>
        <v>0.00162870715478717-0.00768070923675453i</v>
      </c>
      <c r="G75" s="247">
        <f t="shared" si="12"/>
        <v>-42.100952292592815</v>
      </c>
      <c r="H75" s="247">
        <f t="shared" si="13"/>
        <v>-78.027680985025455</v>
      </c>
      <c r="I75" s="292">
        <f t="shared" si="30"/>
        <v>5.2443485182366682E-2</v>
      </c>
      <c r="J75" s="292" t="str">
        <f t="shared" si="31"/>
        <v>0.0000126532237304465-0.0000596704767308899i</v>
      </c>
      <c r="K75" s="292">
        <f t="shared" si="16"/>
        <v>-84.293788633232168</v>
      </c>
      <c r="L75" s="292">
        <f t="shared" si="17"/>
        <v>-78.027680985025412</v>
      </c>
      <c r="M75" s="291">
        <f t="shared" si="32"/>
        <v>0.90431362033375684</v>
      </c>
      <c r="N75" s="291" t="str">
        <f t="shared" si="33"/>
        <v>0.00199964870784911-0.00065117092147612i</v>
      </c>
      <c r="O75" s="291">
        <f t="shared" si="18"/>
        <v>-53.543205194056199</v>
      </c>
      <c r="P75" s="291">
        <f t="shared" si="19"/>
        <v>-18.037459212453477</v>
      </c>
      <c r="Q75" s="247">
        <f t="shared" si="34"/>
        <v>-2250.3063454543385</v>
      </c>
      <c r="R75" s="247" t="str">
        <f t="shared" si="35"/>
        <v>-0.417804122991337+1.22577851777423i</v>
      </c>
      <c r="S75" s="247">
        <f t="shared" si="20"/>
        <v>2.2455721353118228</v>
      </c>
      <c r="T75" s="247">
        <f t="shared" si="21"/>
        <v>108.82157275747299</v>
      </c>
      <c r="U75" s="290" t="str">
        <f t="shared" si="5"/>
        <v>0.00873436781926824+0.00520546622869699i</v>
      </c>
      <c r="V75" s="245">
        <f t="shared" si="22"/>
        <v>-39.85538015728099</v>
      </c>
      <c r="W75" s="245">
        <f t="shared" si="23"/>
        <v>30.793891772447548</v>
      </c>
      <c r="X75" s="289" t="str">
        <f t="shared" si="6"/>
        <v>0.0000130804653247746-0.0000601275630622481i</v>
      </c>
      <c r="Y75" s="289">
        <f t="shared" si="24"/>
        <v>-84.217709378191984</v>
      </c>
      <c r="Z75" s="289">
        <f t="shared" si="25"/>
        <v>-77.726804515500191</v>
      </c>
      <c r="AA75" s="288" t="str">
        <f t="shared" si="7"/>
        <v>0.00202066219414808-0.000646297432157994i</v>
      </c>
      <c r="AB75" s="288">
        <f t="shared" si="26"/>
        <v>-53.467125939016029</v>
      </c>
      <c r="AC75" s="288">
        <f t="shared" si="27"/>
        <v>-17.736582742928213</v>
      </c>
    </row>
    <row r="76" spans="1:29">
      <c r="A76" s="297">
        <v>1.1000000000000001</v>
      </c>
      <c r="B76" s="296">
        <f t="shared" si="8"/>
        <v>125892.5411794168</v>
      </c>
      <c r="C76" s="295">
        <f t="shared" si="9"/>
        <v>791006.16502201266</v>
      </c>
      <c r="D76" s="294" t="str">
        <f t="shared" si="10"/>
        <v>791006.165022013i</v>
      </c>
      <c r="E76" s="293">
        <f t="shared" si="28"/>
        <v>6.7504599110950618</v>
      </c>
      <c r="F76" s="247" t="str">
        <f t="shared" si="29"/>
        <v>0.00113201807881328-0.00632839390156175i</v>
      </c>
      <c r="G76" s="247">
        <f t="shared" si="12"/>
        <v>-43.837342342520877</v>
      </c>
      <c r="H76" s="247">
        <f t="shared" si="13"/>
        <v>-79.858239828881665</v>
      </c>
      <c r="I76" s="292">
        <f t="shared" si="30"/>
        <v>5.2443485182366682E-2</v>
      </c>
      <c r="J76" s="292" t="str">
        <f t="shared" si="31"/>
        <v>8.79450794824217E-06-0.0000491645067411259i</v>
      </c>
      <c r="K76" s="292">
        <f t="shared" si="16"/>
        <v>-86.03017868316023</v>
      </c>
      <c r="L76" s="292">
        <f t="shared" si="17"/>
        <v>-79.858239828881622</v>
      </c>
      <c r="M76" s="291">
        <f t="shared" si="32"/>
        <v>0.90431362033375684</v>
      </c>
      <c r="N76" s="291" t="str">
        <f t="shared" si="33"/>
        <v>0.00199950723792988-0.000517228836497882i</v>
      </c>
      <c r="O76" s="291">
        <f t="shared" si="18"/>
        <v>-53.700244677485578</v>
      </c>
      <c r="P76" s="291">
        <f t="shared" si="19"/>
        <v>-14.503252651515748</v>
      </c>
      <c r="Q76" s="247">
        <f t="shared" si="34"/>
        <v>-2250.3063454543385</v>
      </c>
      <c r="R76" s="247" t="str">
        <f t="shared" si="35"/>
        <v>-0.259995483866102+1.01845476973857i</v>
      </c>
      <c r="S76" s="247">
        <f t="shared" si="20"/>
        <v>0.43302443304059945</v>
      </c>
      <c r="T76" s="247">
        <f t="shared" si="21"/>
        <v>104.32084392301267</v>
      </c>
      <c r="U76" s="290" t="str">
        <f t="shared" si="5"/>
        <v>0.00615086336568381+0.00279826304632951i</v>
      </c>
      <c r="V76" s="245">
        <f t="shared" si="22"/>
        <v>-43.404317909480277</v>
      </c>
      <c r="W76" s="245">
        <f t="shared" si="23"/>
        <v>24.462604094130988</v>
      </c>
      <c r="X76" s="289" t="str">
        <f t="shared" si="6"/>
        <v>8.98814867329445E-06-0.000049443475599576i</v>
      </c>
      <c r="Y76" s="289">
        <f t="shared" si="24"/>
        <v>-85.976622407306778</v>
      </c>
      <c r="Z76" s="289">
        <f t="shared" si="25"/>
        <v>-79.6969193296772</v>
      </c>
      <c r="AA76" s="288" t="str">
        <f t="shared" si="7"/>
        <v>0.00201333140162328-0.000514761231638464i</v>
      </c>
      <c r="AB76" s="288">
        <f t="shared" si="26"/>
        <v>-53.646688401632133</v>
      </c>
      <c r="AC76" s="288">
        <f t="shared" si="27"/>
        <v>-14.341932152311339</v>
      </c>
    </row>
    <row r="77" spans="1:29">
      <c r="A77" s="297">
        <v>1.2</v>
      </c>
      <c r="B77" s="296">
        <f t="shared" si="8"/>
        <v>158489.31924611135</v>
      </c>
      <c r="C77" s="295">
        <f t="shared" si="9"/>
        <v>995817.7620320617</v>
      </c>
      <c r="D77" s="294" t="str">
        <f t="shared" si="10"/>
        <v>995817.762032062i</v>
      </c>
      <c r="E77" s="293">
        <f t="shared" si="28"/>
        <v>6.7504599110950618</v>
      </c>
      <c r="F77" s="247" t="str">
        <f t="shared" si="29"/>
        <v>0.000763178194332612-0.005161004098723i</v>
      </c>
      <c r="G77" s="247">
        <f t="shared" si="12"/>
        <v>-45.651373398211597</v>
      </c>
      <c r="H77" s="247">
        <f t="shared" si="13"/>
        <v>-81.588403144197301</v>
      </c>
      <c r="I77" s="292">
        <f t="shared" si="30"/>
        <v>5.2443485182366682E-2</v>
      </c>
      <c r="J77" s="292" t="str">
        <f t="shared" si="31"/>
        <v>5.92903666610991E-06-0.0000400952002592675i</v>
      </c>
      <c r="K77" s="292">
        <f t="shared" si="16"/>
        <v>-87.844209738850935</v>
      </c>
      <c r="L77" s="292">
        <f t="shared" si="17"/>
        <v>-81.588403144197315</v>
      </c>
      <c r="M77" s="291">
        <f t="shared" si="32"/>
        <v>0.90431362033375684</v>
      </c>
      <c r="N77" s="291" t="str">
        <f t="shared" si="33"/>
        <v>0.00199942156391966-0.000410840837248568i</v>
      </c>
      <c r="O77" s="291">
        <f t="shared" si="18"/>
        <v>-53.802310337801984</v>
      </c>
      <c r="P77" s="291">
        <f t="shared" si="19"/>
        <v>-11.611508141521504</v>
      </c>
      <c r="Q77" s="247">
        <f t="shared" si="34"/>
        <v>-2250.3063454543385</v>
      </c>
      <c r="R77" s="247" t="str">
        <f t="shared" si="35"/>
        <v>-0.152669307445098+0.830197946403151i</v>
      </c>
      <c r="S77" s="247">
        <f t="shared" si="20"/>
        <v>-1.4719285477954887</v>
      </c>
      <c r="T77" s="247">
        <f t="shared" si="21"/>
        <v>100.41999311446222</v>
      </c>
      <c r="U77" s="290" t="str">
        <f t="shared" si="5"/>
        <v>0.00416814111775212+0.00142151589114795i</v>
      </c>
      <c r="V77" s="245">
        <f t="shared" si="22"/>
        <v>-47.123301946007089</v>
      </c>
      <c r="W77" s="245">
        <f t="shared" si="23"/>
        <v>18.831589970264904</v>
      </c>
      <c r="X77" s="289" t="str">
        <f t="shared" si="6"/>
        <v>6.01131500330337E-06-0.0000402544412712986i</v>
      </c>
      <c r="Y77" s="289">
        <f t="shared" si="24"/>
        <v>-87.807938912496738</v>
      </c>
      <c r="Z77" s="289">
        <f t="shared" si="25"/>
        <v>-81.506615435733409</v>
      </c>
      <c r="AA77" s="288" t="str">
        <f t="shared" si="7"/>
        <v>0.00200837514083099-0.000409693560646298i</v>
      </c>
      <c r="AB77" s="288">
        <f t="shared" si="26"/>
        <v>-53.766039511447765</v>
      </c>
      <c r="AC77" s="288">
        <f t="shared" si="27"/>
        <v>-11.529720433057584</v>
      </c>
    </row>
    <row r="78" spans="1:29">
      <c r="A78" s="297">
        <v>1.3</v>
      </c>
      <c r="B78" s="296">
        <f t="shared" si="8"/>
        <v>199526.23149688804</v>
      </c>
      <c r="C78" s="295">
        <f t="shared" si="9"/>
        <v>1253660.2861381597</v>
      </c>
      <c r="D78" s="294" t="str">
        <f t="shared" si="10"/>
        <v>1253660.28613816i</v>
      </c>
      <c r="E78" s="293">
        <f t="shared" si="28"/>
        <v>6.7504599110950618</v>
      </c>
      <c r="F78" s="247" t="str">
        <f t="shared" si="29"/>
        <v>0.000503288246613818-0.00417464981404758i</v>
      </c>
      <c r="G78" s="247">
        <f t="shared" si="12"/>
        <v>-47.524931726788502</v>
      </c>
      <c r="H78" s="247">
        <f t="shared" si="13"/>
        <v>-83.125700457177345</v>
      </c>
      <c r="I78" s="292">
        <f t="shared" si="30"/>
        <v>5.2443485182366682E-2</v>
      </c>
      <c r="J78" s="292" t="str">
        <f t="shared" si="31"/>
        <v>3.90998391981702E-06-0.0000324323362478955i</v>
      </c>
      <c r="K78" s="292">
        <f t="shared" si="16"/>
        <v>-89.717768067427869</v>
      </c>
      <c r="L78" s="292">
        <f t="shared" si="17"/>
        <v>-83.125700457177331</v>
      </c>
      <c r="M78" s="291">
        <f t="shared" si="32"/>
        <v>0.90431362033375684</v>
      </c>
      <c r="N78" s="291" t="str">
        <f t="shared" si="33"/>
        <v>0.00199936926495061-0.00032633764200659i</v>
      </c>
      <c r="O78" s="291">
        <f t="shared" si="18"/>
        <v>-53.86795429525371</v>
      </c>
      <c r="P78" s="291">
        <f t="shared" si="19"/>
        <v>-9.2700897917654608</v>
      </c>
      <c r="Q78" s="247">
        <f t="shared" si="34"/>
        <v>-2250.3063454543385</v>
      </c>
      <c r="R78" s="247" t="str">
        <f t="shared" si="35"/>
        <v>-0.0826188290863178+0.666984020582211i</v>
      </c>
      <c r="S78" s="247">
        <f t="shared" si="20"/>
        <v>-3.4515610648952189</v>
      </c>
      <c r="T78" s="247">
        <f t="shared" si="21"/>
        <v>97.061218601541626</v>
      </c>
      <c r="U78" s="290" t="str">
        <f t="shared" si="5"/>
        <v>0.00274284363186809+0.000680589897720281i</v>
      </c>
      <c r="V78" s="245">
        <f t="shared" si="22"/>
        <v>-50.976492791683732</v>
      </c>
      <c r="W78" s="245">
        <f t="shared" si="23"/>
        <v>13.935518144364307</v>
      </c>
      <c r="X78" s="289" t="str">
        <f t="shared" si="6"/>
        <v>3.94293076099122E-06-0.0000325188468410258i</v>
      </c>
      <c r="Y78" s="289">
        <f t="shared" si="24"/>
        <v>-89.693913320419171</v>
      </c>
      <c r="Z78" s="289">
        <f t="shared" si="25"/>
        <v>-83.086598283364296</v>
      </c>
      <c r="AA78" s="288" t="str">
        <f t="shared" si="7"/>
        <v>0.00200509069685133-0.000325866799209349i</v>
      </c>
      <c r="AB78" s="288">
        <f t="shared" si="26"/>
        <v>-53.84409954824504</v>
      </c>
      <c r="AC78" s="288">
        <f t="shared" si="27"/>
        <v>-9.2309876179524402</v>
      </c>
    </row>
    <row r="79" spans="1:29">
      <c r="A79" s="297">
        <v>1.4</v>
      </c>
      <c r="B79" s="296">
        <f t="shared" si="8"/>
        <v>251188.643150958</v>
      </c>
      <c r="C79" s="295">
        <f t="shared" si="9"/>
        <v>1578264.7919764756</v>
      </c>
      <c r="D79" s="294" t="str">
        <f t="shared" si="10"/>
        <v>1578264.79197648i</v>
      </c>
      <c r="E79" s="293">
        <f t="shared" si="28"/>
        <v>6.7504599110950618</v>
      </c>
      <c r="F79" s="247" t="str">
        <f t="shared" si="29"/>
        <v>0.000326872537237373-0.00335655161334043i</v>
      </c>
      <c r="G79" s="247">
        <f t="shared" si="12"/>
        <v>-49.441141011982765</v>
      </c>
      <c r="H79" s="247">
        <f t="shared" si="13"/>
        <v>-84.437878595296368</v>
      </c>
      <c r="I79" s="292">
        <f t="shared" si="30"/>
        <v>5.2443485182366682E-2</v>
      </c>
      <c r="J79" s="292" t="str">
        <f t="shared" si="31"/>
        <v>2.53943217038525E-06-0.0000260766328689318i</v>
      </c>
      <c r="K79" s="292">
        <f t="shared" si="16"/>
        <v>-91.633977352622111</v>
      </c>
      <c r="L79" s="292">
        <f t="shared" si="17"/>
        <v>-84.437878595296368</v>
      </c>
      <c r="M79" s="291">
        <f t="shared" si="32"/>
        <v>0.90431362033375684</v>
      </c>
      <c r="N79" s="291" t="str">
        <f t="shared" si="33"/>
        <v>0.00199933707112347-0.000259216594763391i</v>
      </c>
      <c r="O79" s="291">
        <f t="shared" si="18"/>
        <v>-53.909883879359775</v>
      </c>
      <c r="P79" s="291">
        <f t="shared" si="19"/>
        <v>-7.3872626811543292</v>
      </c>
      <c r="Q79" s="247">
        <f t="shared" si="34"/>
        <v>-2250.3063454543385</v>
      </c>
      <c r="R79" s="247" t="str">
        <f t="shared" si="35"/>
        <v>-0.0388807578466131+0.529746867754684i</v>
      </c>
      <c r="S79" s="247">
        <f t="shared" si="20"/>
        <v>-5.4953001636086887</v>
      </c>
      <c r="T79" s="247">
        <f t="shared" si="21"/>
        <v>94.197695659361997</v>
      </c>
      <c r="U79" s="290" t="str">
        <f t="shared" si="5"/>
        <v>0.00176541365165699+0.000303664973234472i</v>
      </c>
      <c r="V79" s="245">
        <f t="shared" si="22"/>
        <v>-54.93644117559144</v>
      </c>
      <c r="W79" s="245">
        <f t="shared" si="23"/>
        <v>9.7598170640656203</v>
      </c>
      <c r="X79" s="289" t="str">
        <f t="shared" si="6"/>
        <v>2.55186960437129E-06-0.0000261219740451041i</v>
      </c>
      <c r="Y79" s="289">
        <f t="shared" si="24"/>
        <v>-91.618630014825186</v>
      </c>
      <c r="Z79" s="289">
        <f t="shared" si="25"/>
        <v>-84.420449104219287</v>
      </c>
      <c r="AA79" s="288" t="str">
        <f t="shared" si="7"/>
        <v>0.00200295177872419-0.000259065726635594i</v>
      </c>
      <c r="AB79" s="288">
        <f t="shared" si="26"/>
        <v>-53.894536541562815</v>
      </c>
      <c r="AC79" s="288">
        <f t="shared" si="27"/>
        <v>-7.3698331900772276</v>
      </c>
    </row>
    <row r="80" spans="1:29">
      <c r="A80" s="297">
        <v>1.5</v>
      </c>
      <c r="B80" s="296">
        <f t="shared" si="8"/>
        <v>316227.76601683802</v>
      </c>
      <c r="C80" s="295">
        <f t="shared" si="9"/>
        <v>1986917.6531592207</v>
      </c>
      <c r="D80" s="294" t="str">
        <f t="shared" si="10"/>
        <v>1986917.65315922i</v>
      </c>
      <c r="E80" s="293">
        <f t="shared" si="28"/>
        <v>6.7504599110950618</v>
      </c>
      <c r="F80" s="247" t="str">
        <f t="shared" si="29"/>
        <v>0.000210133883696431-0.00268749836750104i</v>
      </c>
      <c r="G80" s="247">
        <f t="shared" si="12"/>
        <v>-51.386565698964617</v>
      </c>
      <c r="H80" s="247">
        <f t="shared" si="13"/>
        <v>-85.529173517746116</v>
      </c>
      <c r="I80" s="292">
        <f t="shared" si="30"/>
        <v>5.2443485182366682E-2</v>
      </c>
      <c r="J80" s="292" t="str">
        <f t="shared" si="31"/>
        <v>0.0000016325040606247-0.0000208788412448793i</v>
      </c>
      <c r="K80" s="292">
        <f t="shared" si="16"/>
        <v>-93.579402039603949</v>
      </c>
      <c r="L80" s="292">
        <f t="shared" si="17"/>
        <v>-85.529173517746131</v>
      </c>
      <c r="M80" s="291">
        <f t="shared" si="32"/>
        <v>0.90431362033375684</v>
      </c>
      <c r="N80" s="291" t="str">
        <f t="shared" si="33"/>
        <v>0.00199931710936048-0.000205901688694068i</v>
      </c>
      <c r="O80" s="291">
        <f t="shared" si="18"/>
        <v>-53.936547119416744</v>
      </c>
      <c r="P80" s="291">
        <f t="shared" si="19"/>
        <v>-5.8799343429200528</v>
      </c>
      <c r="Q80" s="247">
        <f t="shared" si="34"/>
        <v>-2250.3063454543385</v>
      </c>
      <c r="R80" s="247" t="str">
        <f t="shared" si="35"/>
        <v>-0.0132121524196836+0.416860928901145i</v>
      </c>
      <c r="S80" s="247">
        <f t="shared" si="20"/>
        <v>-7.5958157139210325</v>
      </c>
      <c r="T80" s="247">
        <f t="shared" si="21"/>
        <v>91.815347024522751</v>
      </c>
      <c r="U80" s="290" t="str">
        <f t="shared" si="5"/>
        <v>0.00111753674499686+0.000123104244010374i</v>
      </c>
      <c r="V80" s="245">
        <f t="shared" si="22"/>
        <v>-58.982381412885623</v>
      </c>
      <c r="W80" s="245">
        <f t="shared" si="23"/>
        <v>6.2861735067766222</v>
      </c>
      <c r="X80" s="289" t="str">
        <f t="shared" si="6"/>
        <v>1.63690648849565E-06-0.0000209019984860956i</v>
      </c>
      <c r="Y80" s="289">
        <f t="shared" si="24"/>
        <v>-93.569689876836009</v>
      </c>
      <c r="Z80" s="289">
        <f t="shared" si="25"/>
        <v>-85.52211227295939</v>
      </c>
      <c r="AA80" s="288" t="str">
        <f t="shared" si="7"/>
        <v>0.00200157929313144-0.000205885370254877i</v>
      </c>
      <c r="AB80" s="288">
        <f t="shared" si="26"/>
        <v>-53.92683495664879</v>
      </c>
      <c r="AC80" s="288">
        <f t="shared" si="27"/>
        <v>-5.8728730981332866</v>
      </c>
    </row>
    <row r="81" spans="1:29">
      <c r="A81" s="297">
        <v>1.6</v>
      </c>
      <c r="B81" s="296">
        <f t="shared" si="8"/>
        <v>398107.17055349756</v>
      </c>
      <c r="C81" s="295">
        <f t="shared" si="9"/>
        <v>2501381.1247045733</v>
      </c>
      <c r="D81" s="294" t="str">
        <f t="shared" si="10"/>
        <v>2501381.12470457i</v>
      </c>
      <c r="E81" s="293">
        <f t="shared" si="28"/>
        <v>6.7504599110950618</v>
      </c>
      <c r="F81" s="247" t="str">
        <f t="shared" si="29"/>
        <v>0.000134182981507589-0.00214576138691186i</v>
      </c>
      <c r="G81" s="247">
        <f t="shared" si="12"/>
        <v>-53.351421527071992</v>
      </c>
      <c r="H81" s="247">
        <f t="shared" si="13"/>
        <v>-86.421726776698748</v>
      </c>
      <c r="I81" s="292">
        <f t="shared" si="30"/>
        <v>5.2443485182366682E-2</v>
      </c>
      <c r="J81" s="292" t="str">
        <f t="shared" si="31"/>
        <v>1.04245092854384E-06-0.0000166701538830636i</v>
      </c>
      <c r="K81" s="292">
        <f t="shared" si="16"/>
        <v>-95.544257867711352</v>
      </c>
      <c r="L81" s="292">
        <f t="shared" si="17"/>
        <v>-86.421726776698748</v>
      </c>
      <c r="M81" s="291">
        <f t="shared" si="32"/>
        <v>0.90431362033375684</v>
      </c>
      <c r="N81" s="291" t="str">
        <f t="shared" si="33"/>
        <v>0.00199930466274186-0.000163552816020221i</v>
      </c>
      <c r="O81" s="291">
        <f t="shared" si="18"/>
        <v>-53.953454105743447</v>
      </c>
      <c r="P81" s="291">
        <f t="shared" si="19"/>
        <v>-4.6766590230693161</v>
      </c>
      <c r="Q81" s="247">
        <f t="shared" si="34"/>
        <v>-2250.3063454543385</v>
      </c>
      <c r="R81" s="247" t="str">
        <f t="shared" si="35"/>
        <v>0.00037519936900008+0.325691547417981i</v>
      </c>
      <c r="S81" s="247">
        <f t="shared" si="20"/>
        <v>-9.7438644846332565</v>
      </c>
      <c r="T81" s="247">
        <f t="shared" si="21"/>
        <v>89.933994815093484</v>
      </c>
      <c r="U81" s="290" t="str">
        <f t="shared" si="5"/>
        <v>0.000698906691863069+0.0000428971745659709i</v>
      </c>
      <c r="V81" s="245">
        <f t="shared" si="22"/>
        <v>-63.095286011705255</v>
      </c>
      <c r="W81" s="245">
        <f t="shared" si="23"/>
        <v>3.512268038394752</v>
      </c>
      <c r="X81" s="289" t="str">
        <f t="shared" si="6"/>
        <v>1.04389611524274E-06-0.0000166817681022285i</v>
      </c>
      <c r="Y81" s="289">
        <f t="shared" si="24"/>
        <v>-95.538185126931779</v>
      </c>
      <c r="Z81" s="289">
        <f t="shared" si="25"/>
        <v>-86.4192672306514</v>
      </c>
      <c r="AA81" s="288" t="str">
        <f t="shared" si="7"/>
        <v>0.00200070998951842-0.000163581319293263i</v>
      </c>
      <c r="AB81" s="288">
        <f t="shared" si="26"/>
        <v>-53.947381364963888</v>
      </c>
      <c r="AC81" s="288">
        <f t="shared" si="27"/>
        <v>-4.6741994770219817</v>
      </c>
    </row>
    <row r="82" spans="1:29">
      <c r="A82" s="297">
        <v>1.7</v>
      </c>
      <c r="B82" s="296">
        <f t="shared" si="8"/>
        <v>501187.23362727236</v>
      </c>
      <c r="C82" s="295">
        <f t="shared" si="9"/>
        <v>3149052.2624728605</v>
      </c>
      <c r="D82" s="294" t="str">
        <f t="shared" si="10"/>
        <v>3149052.26247286i</v>
      </c>
      <c r="E82" s="293">
        <f t="shared" si="28"/>
        <v>6.7504599110950618</v>
      </c>
      <c r="F82" s="247" t="str">
        <f t="shared" si="29"/>
        <v>0.0000853123137422206-0.00171006410170277i</v>
      </c>
      <c r="G82" s="247">
        <f t="shared" si="12"/>
        <v>-55.328956687706281</v>
      </c>
      <c r="H82" s="247">
        <f t="shared" si="13"/>
        <v>-87.143974683271281</v>
      </c>
      <c r="I82" s="292">
        <f t="shared" si="30"/>
        <v>5.2443485182366682E-2</v>
      </c>
      <c r="J82" s="292" t="str">
        <f t="shared" si="31"/>
        <v>6.62780776500868E-07-0.0000132852757530114i</v>
      </c>
      <c r="K82" s="292">
        <f t="shared" si="16"/>
        <v>-97.521793028345613</v>
      </c>
      <c r="L82" s="292">
        <f t="shared" si="17"/>
        <v>-87.143974683271281</v>
      </c>
      <c r="M82" s="291">
        <f t="shared" si="32"/>
        <v>0.90431362033375684</v>
      </c>
      <c r="N82" s="291" t="str">
        <f t="shared" si="33"/>
        <v>0.00199929687084703-0.000129914257270241i</v>
      </c>
      <c r="O82" s="291">
        <f t="shared" si="18"/>
        <v>-53.964155243625626</v>
      </c>
      <c r="P82" s="291">
        <f t="shared" si="19"/>
        <v>-3.7178513533882849</v>
      </c>
      <c r="Q82" s="247">
        <f t="shared" si="34"/>
        <v>-2250.3063454543385</v>
      </c>
      <c r="R82" s="247" t="str">
        <f t="shared" si="35"/>
        <v>0.0062680417969733+0.253314492458798i</v>
      </c>
      <c r="S82" s="247">
        <f t="shared" si="20"/>
        <v>-11.924141013192774</v>
      </c>
      <c r="T82" s="247">
        <f t="shared" si="21"/>
        <v>88.582556138942465</v>
      </c>
      <c r="U82" s="290" t="str">
        <f t="shared" si="5"/>
        <v>0.00043371876114318+0.0000108920921911198i</v>
      </c>
      <c r="V82" s="245">
        <f t="shared" si="22"/>
        <v>-67.253097700899048</v>
      </c>
      <c r="W82" s="245">
        <f t="shared" si="23"/>
        <v>1.438581455671192</v>
      </c>
      <c r="X82" s="289" t="str">
        <f t="shared" si="6"/>
        <v>6.63213191662566E-07-0.0000132910330996425i</v>
      </c>
      <c r="Y82" s="289">
        <f t="shared" si="24"/>
        <v>-97.518024978371841</v>
      </c>
      <c r="Z82" s="289">
        <f t="shared" si="25"/>
        <v>-87.143350341569999</v>
      </c>
      <c r="AA82" s="288" t="str">
        <f t="shared" si="7"/>
        <v>0.00200016579569268-0.000129948832526652i</v>
      </c>
      <c r="AB82" s="288">
        <f t="shared" si="26"/>
        <v>-53.960387193651897</v>
      </c>
      <c r="AC82" s="288">
        <f t="shared" si="27"/>
        <v>-3.7172270116869806</v>
      </c>
    </row>
    <row r="83" spans="1:29">
      <c r="A83" s="297">
        <v>1.8</v>
      </c>
      <c r="B83" s="296">
        <f t="shared" si="8"/>
        <v>630957.34448019369</v>
      </c>
      <c r="C83" s="295">
        <f t="shared" si="9"/>
        <v>3964421.9162950017</v>
      </c>
      <c r="D83" s="294" t="str">
        <f t="shared" si="10"/>
        <v>3964421.916295i</v>
      </c>
      <c r="E83" s="293">
        <f t="shared" si="28"/>
        <v>6.7504599110950618</v>
      </c>
      <c r="F83" s="247" t="str">
        <f t="shared" si="29"/>
        <v>0.0000540898807887244-0.00136120695581742i</v>
      </c>
      <c r="G83" s="247">
        <f t="shared" si="12"/>
        <v>-57.314664679428063</v>
      </c>
      <c r="H83" s="247">
        <f t="shared" si="13"/>
        <v>-87.724451644324773</v>
      </c>
      <c r="I83" s="292">
        <f t="shared" si="30"/>
        <v>5.2443485182366682E-2</v>
      </c>
      <c r="J83" s="292" t="str">
        <f t="shared" si="31"/>
        <v>4.20217570212825E-07-0.0000105750478867691i</v>
      </c>
      <c r="K83" s="292">
        <f t="shared" si="16"/>
        <v>-99.507501020067394</v>
      </c>
      <c r="L83" s="292">
        <f t="shared" si="17"/>
        <v>-87.724451644324773</v>
      </c>
      <c r="M83" s="291">
        <f t="shared" si="32"/>
        <v>0.90431362033375684</v>
      </c>
      <c r="N83" s="291" t="str">
        <f t="shared" si="33"/>
        <v>0.00199929197953983-0.0001031943787373i</v>
      </c>
      <c r="O83" s="291">
        <f t="shared" si="18"/>
        <v>-53.970920628072108</v>
      </c>
      <c r="P83" s="291">
        <f t="shared" si="19"/>
        <v>-2.9547260283603665</v>
      </c>
      <c r="Q83" s="247">
        <f t="shared" si="34"/>
        <v>-2250.3063454543385</v>
      </c>
      <c r="R83" s="247" t="str">
        <f t="shared" si="35"/>
        <v>0.00770336211118415+0.19674377274275i</v>
      </c>
      <c r="S83" s="247">
        <f t="shared" si="20"/>
        <v>-14.115327208683137</v>
      </c>
      <c r="T83" s="247">
        <f t="shared" si="21"/>
        <v>87.757769969421133</v>
      </c>
      <c r="U83" s="290" t="str">
        <f t="shared" si="5"/>
        <v>0.000268225665909459+1.55977124655003E-07i</v>
      </c>
      <c r="V83" s="245">
        <f t="shared" si="22"/>
        <v>-71.429991888111203</v>
      </c>
      <c r="W83" s="245">
        <f t="shared" si="23"/>
        <v>3.3318325096366452E-2</v>
      </c>
      <c r="X83" s="289" t="str">
        <f t="shared" si="6"/>
        <v>4.20331963941856E-07-0.0000105778850814768i</v>
      </c>
      <c r="Y83" s="289">
        <f t="shared" si="24"/>
        <v>-99.505170929026278</v>
      </c>
      <c r="Z83" s="289">
        <f t="shared" si="25"/>
        <v>-87.724442705096109</v>
      </c>
      <c r="AA83" s="288" t="str">
        <f t="shared" si="7"/>
        <v>0.00199982840094461-0.000103221753533394i</v>
      </c>
      <c r="AB83" s="288">
        <f t="shared" si="26"/>
        <v>-53.968590537030948</v>
      </c>
      <c r="AC83" s="288">
        <f t="shared" si="27"/>
        <v>-2.9547170891316914</v>
      </c>
    </row>
    <row r="84" spans="1:29">
      <c r="A84" s="297">
        <v>1.9</v>
      </c>
      <c r="B84" s="296">
        <f t="shared" si="8"/>
        <v>794328.23472428194</v>
      </c>
      <c r="C84" s="295">
        <f t="shared" si="9"/>
        <v>4990911.4934975058</v>
      </c>
      <c r="D84" s="294" t="str">
        <f t="shared" si="10"/>
        <v>4990911.49349751i</v>
      </c>
      <c r="E84" s="293">
        <f t="shared" si="28"/>
        <v>6.7504599110950618</v>
      </c>
      <c r="F84" s="247" t="str">
        <f t="shared" si="29"/>
        <v>0.0000342333210388305-0.00108268727358058i</v>
      </c>
      <c r="G84" s="247">
        <f t="shared" si="12"/>
        <v>-59.305599665854487</v>
      </c>
      <c r="H84" s="247">
        <f t="shared" si="13"/>
        <v>-88.188976994380951</v>
      </c>
      <c r="I84" s="292">
        <f t="shared" si="30"/>
        <v>5.2443485182366682E-2</v>
      </c>
      <c r="J84" s="292" t="str">
        <f t="shared" si="31"/>
        <v>2.65954422111644E-07-8.41126304532772E-06i</v>
      </c>
      <c r="K84" s="292">
        <f t="shared" si="16"/>
        <v>-101.49843600649385</v>
      </c>
      <c r="L84" s="292">
        <f t="shared" si="17"/>
        <v>-88.188976994380951</v>
      </c>
      <c r="M84" s="291">
        <f t="shared" si="32"/>
        <v>0.90431362033375684</v>
      </c>
      <c r="N84" s="291" t="str">
        <f t="shared" si="33"/>
        <v>0.0019992889034611-0.0000819701157879284i</v>
      </c>
      <c r="O84" s="291">
        <f t="shared" si="18"/>
        <v>-53.975194657524057</v>
      </c>
      <c r="P84" s="291">
        <f t="shared" si="19"/>
        <v>-2.3477911279725432</v>
      </c>
      <c r="Q84" s="247">
        <f t="shared" si="34"/>
        <v>-2250.3063454543385</v>
      </c>
      <c r="R84" s="247" t="str">
        <f t="shared" si="35"/>
        <v>0.00696104355422986+0.153032300654973i</v>
      </c>
      <c r="S84" s="247">
        <f t="shared" si="20"/>
        <v>-16.295361127926903</v>
      </c>
      <c r="T84" s="247">
        <f t="shared" si="21"/>
        <v>87.395558477120488</v>
      </c>
      <c r="U84" s="290" t="str">
        <f t="shared" si="5"/>
        <v>0.000165924424004654-2.29782938937228E-06i</v>
      </c>
      <c r="V84" s="245">
        <f t="shared" si="22"/>
        <v>-75.600960793781368</v>
      </c>
      <c r="W84" s="245">
        <f t="shared" si="23"/>
        <v>-0.7934185172604572</v>
      </c>
      <c r="X84" s="289" t="str">
        <f t="shared" si="6"/>
        <v>2.65979223704842E-07-8.41265952218817E-06i</v>
      </c>
      <c r="Y84" s="289">
        <f t="shared" si="24"/>
        <v>-101.49699468570313</v>
      </c>
      <c r="Z84" s="289">
        <f t="shared" si="25"/>
        <v>-88.189108672155555</v>
      </c>
      <c r="AA84" s="288" t="str">
        <f t="shared" si="7"/>
        <v>0.00199962050094579-0.0000819883144385314i</v>
      </c>
      <c r="AB84" s="288">
        <f t="shared" si="26"/>
        <v>-53.973753336733353</v>
      </c>
      <c r="AC84" s="288">
        <f t="shared" si="27"/>
        <v>-2.3479228057471522</v>
      </c>
    </row>
    <row r="85" spans="1:29">
      <c r="A85" s="297">
        <v>2</v>
      </c>
      <c r="B85" s="296">
        <f t="shared" si="8"/>
        <v>1000000</v>
      </c>
      <c r="C85" s="295">
        <f t="shared" si="9"/>
        <v>6283185.307179586</v>
      </c>
      <c r="D85" s="294" t="str">
        <f t="shared" si="10"/>
        <v>6283185.30717959i</v>
      </c>
      <c r="E85" s="293">
        <f t="shared" si="28"/>
        <v>6.7504599110950618</v>
      </c>
      <c r="F85" s="247" t="str">
        <f t="shared" si="29"/>
        <v>0.0000216417423059686-0.000860735497422447i</v>
      </c>
      <c r="G85" s="247">
        <f t="shared" si="12"/>
        <v>-61.299861037922255</v>
      </c>
      <c r="H85" s="247">
        <f t="shared" si="13"/>
        <v>-88.559697725140765</v>
      </c>
      <c r="I85" s="292">
        <f t="shared" si="30"/>
        <v>5.2443485182366682E-2</v>
      </c>
      <c r="J85" s="292" t="str">
        <f t="shared" si="31"/>
        <v>1.68132009802506E-07-0.0000066869472450046i</v>
      </c>
      <c r="K85" s="292">
        <f t="shared" si="16"/>
        <v>-103.4926973785616</v>
      </c>
      <c r="L85" s="292">
        <f t="shared" si="17"/>
        <v>-88.559697725140779</v>
      </c>
      <c r="M85" s="291">
        <f t="shared" si="32"/>
        <v>0.90431362033375684</v>
      </c>
      <c r="N85" s="291" t="str">
        <f t="shared" si="33"/>
        <v>0.00199928696665849-0.0000651111305744008i</v>
      </c>
      <c r="O85" s="291">
        <f t="shared" si="18"/>
        <v>-53.977893526035018</v>
      </c>
      <c r="P85" s="291">
        <f t="shared" si="19"/>
        <v>-1.8653024638718236</v>
      </c>
      <c r="Q85" s="247">
        <f t="shared" si="34"/>
        <v>-2250.3063454543385</v>
      </c>
      <c r="R85" s="247" t="str">
        <f t="shared" si="35"/>
        <v>0.00546640566200969+0.119434821568068i</v>
      </c>
      <c r="S85" s="247">
        <f t="shared" si="20"/>
        <v>-18.448292629666927</v>
      </c>
      <c r="T85" s="247">
        <f t="shared" si="21"/>
        <v>87.379461485424358</v>
      </c>
      <c r="U85" s="290" t="str">
        <f t="shared" si="5"/>
        <v>0.000102920093094629-2.12035176586732E-06i</v>
      </c>
      <c r="V85" s="245">
        <f t="shared" si="22"/>
        <v>-79.748153667589207</v>
      </c>
      <c r="W85" s="245">
        <f t="shared" si="23"/>
        <v>-1.1802362397164115</v>
      </c>
      <c r="X85" s="289" t="str">
        <f t="shared" si="6"/>
        <v>1.68135134145588E-07-6.68763589361898E-06i</v>
      </c>
      <c r="Y85" s="289">
        <f t="shared" si="24"/>
        <v>-103.49180338000497</v>
      </c>
      <c r="Z85" s="289">
        <f t="shared" si="25"/>
        <v>-88.559819224852802</v>
      </c>
      <c r="AA85" s="288" t="str">
        <f t="shared" si="7"/>
        <v>0.00199949261654303-0.0000651220725718728i</v>
      </c>
      <c r="AB85" s="288">
        <f t="shared" si="26"/>
        <v>-53.976999527478362</v>
      </c>
      <c r="AC85" s="288">
        <f t="shared" si="27"/>
        <v>-1.8654239635838497</v>
      </c>
    </row>
    <row r="86" spans="1:29">
      <c r="A86" s="297">
        <v>2.1</v>
      </c>
      <c r="B86" s="296">
        <f t="shared" si="8"/>
        <v>1258925.4117941677</v>
      </c>
      <c r="C86" s="295">
        <f t="shared" si="9"/>
        <v>7910061.650220125</v>
      </c>
      <c r="D86" s="294" t="str">
        <f t="shared" si="10"/>
        <v>7910061.65022012i</v>
      </c>
      <c r="E86" s="293">
        <f t="shared" si="28"/>
        <v>6.7504599110950618</v>
      </c>
      <c r="F86" s="247" t="str">
        <f t="shared" si="29"/>
        <v>0.0000136717807081068-0.000684071741265233i</v>
      </c>
      <c r="G86" s="247">
        <f t="shared" si="12"/>
        <v>-63.296232613987925</v>
      </c>
      <c r="H86" s="247">
        <f t="shared" si="13"/>
        <v>-88.855045438392068</v>
      </c>
      <c r="I86" s="292">
        <f t="shared" si="30"/>
        <v>5.2443485182366682E-2</v>
      </c>
      <c r="J86" s="292" t="str">
        <f t="shared" si="31"/>
        <v>1.06214367380171E-07-5.31446845092061E-06i</v>
      </c>
      <c r="K86" s="292">
        <f t="shared" si="16"/>
        <v>-105.48906895462727</v>
      </c>
      <c r="L86" s="292">
        <f t="shared" si="17"/>
        <v>-88.855045438392068</v>
      </c>
      <c r="M86" s="291">
        <f t="shared" si="32"/>
        <v>0.90431362033375684</v>
      </c>
      <c r="N86" s="291" t="str">
        <f t="shared" si="33"/>
        <v>0.00199928574624985-0.000051719585879847i</v>
      </c>
      <c r="O86" s="291">
        <f t="shared" si="18"/>
        <v>-53.979597249249906</v>
      </c>
      <c r="P86" s="291">
        <f t="shared" si="19"/>
        <v>-1.4818558260853718</v>
      </c>
      <c r="Q86" s="247">
        <f t="shared" si="34"/>
        <v>-2250.3063454543385</v>
      </c>
      <c r="R86" s="247" t="str">
        <f t="shared" si="35"/>
        <v>0.0039591550458506+0.0935902960992193i</v>
      </c>
      <c r="S86" s="247">
        <f t="shared" si="20"/>
        <v>-20.567618611331927</v>
      </c>
      <c r="T86" s="247">
        <f t="shared" si="21"/>
        <v>87.577658008267548</v>
      </c>
      <c r="U86" s="290" t="str">
        <f t="shared" si="5"/>
        <v>0.000064076605517698-1.42880008147874E-06i</v>
      </c>
      <c r="V86" s="245">
        <f t="shared" si="22"/>
        <v>-83.863851225319848</v>
      </c>
      <c r="W86" s="245">
        <f t="shared" si="23"/>
        <v>-1.2773874301245205</v>
      </c>
      <c r="X86" s="289" t="str">
        <f t="shared" si="6"/>
        <v>1.06213579386041E-07-5.31480915760838E-06i</v>
      </c>
      <c r="Y86" s="289">
        <f t="shared" si="24"/>
        <v>-105.48851237448014</v>
      </c>
      <c r="Z86" s="289">
        <f t="shared" si="25"/>
        <v>-88.855127307852413</v>
      </c>
      <c r="AA86" s="288" t="str">
        <f t="shared" si="7"/>
        <v>0.00199941378799264-0.00005172575705336i</v>
      </c>
      <c r="AB86" s="288">
        <f t="shared" si="26"/>
        <v>-53.979040669102801</v>
      </c>
      <c r="AC86" s="288">
        <f t="shared" si="27"/>
        <v>-1.4819376955457282</v>
      </c>
    </row>
    <row r="87" spans="1:29">
      <c r="A87" s="297">
        <v>2.2000000000000002</v>
      </c>
      <c r="B87" s="296">
        <f t="shared" si="8"/>
        <v>1584893.1924611153</v>
      </c>
      <c r="C87" s="295">
        <f t="shared" si="9"/>
        <v>9958177.6203206275</v>
      </c>
      <c r="D87" s="294" t="str">
        <f t="shared" si="10"/>
        <v>9958177.62032063i</v>
      </c>
      <c r="E87" s="293">
        <f t="shared" si="28"/>
        <v>6.7504599110950618</v>
      </c>
      <c r="F87" s="247" t="str">
        <f t="shared" si="29"/>
        <v>8.63299789468033E-06-0.000543560916208199i</v>
      </c>
      <c r="G87" s="247">
        <f t="shared" si="12"/>
        <v>-65.293940201242847</v>
      </c>
      <c r="H87" s="247">
        <f t="shared" si="13"/>
        <v>-89.090087706146647</v>
      </c>
      <c r="I87" s="292">
        <f t="shared" si="30"/>
        <v>5.2443485182366682E-2</v>
      </c>
      <c r="J87" s="292" t="str">
        <f t="shared" si="31"/>
        <v>6.70686891162689E-08-4.22285729125292E-06i</v>
      </c>
      <c r="K87" s="292">
        <f t="shared" si="16"/>
        <v>-107.48677654188221</v>
      </c>
      <c r="L87" s="292">
        <f t="shared" si="17"/>
        <v>-89.090087706146647</v>
      </c>
      <c r="M87" s="291">
        <f t="shared" si="32"/>
        <v>0.90431362033375684</v>
      </c>
      <c r="N87" s="291" t="str">
        <f t="shared" si="33"/>
        <v>0.001999284976876-0.0000410823155357934i</v>
      </c>
      <c r="O87" s="291">
        <f t="shared" si="18"/>
        <v>-53.980672565500704</v>
      </c>
      <c r="P87" s="291">
        <f t="shared" si="19"/>
        <v>-1.1771768945175451</v>
      </c>
      <c r="Q87" s="247">
        <f t="shared" si="34"/>
        <v>-2250.3063454543385</v>
      </c>
      <c r="R87" s="247" t="str">
        <f t="shared" si="35"/>
        <v>0.00272700829042931+0.0736143637982698i</v>
      </c>
      <c r="S87" s="247">
        <f t="shared" si="20"/>
        <v>-22.654793017657081</v>
      </c>
      <c r="T87" s="247">
        <f t="shared" si="21"/>
        <v>87.87847582289271</v>
      </c>
      <c r="U87" s="290" t="str">
        <f t="shared" si="5"/>
        <v>0.0000400374332891013-8.46782477164415E-07i</v>
      </c>
      <c r="V87" s="245">
        <f t="shared" si="22"/>
        <v>-87.948733218899918</v>
      </c>
      <c r="W87" s="245">
        <f t="shared" si="23"/>
        <v>-1.2116118832539429</v>
      </c>
      <c r="X87" s="289" t="str">
        <f t="shared" si="6"/>
        <v>6.70677983539922E-08-4.22302642718361E-06i</v>
      </c>
      <c r="Y87" s="289">
        <f t="shared" si="24"/>
        <v>-107.48642877419648</v>
      </c>
      <c r="Z87" s="289">
        <f t="shared" si="25"/>
        <v>-89.09013622515134</v>
      </c>
      <c r="AA87" s="288" t="str">
        <f t="shared" si="7"/>
        <v>0.00199936499152786-0.0000410856535271459i</v>
      </c>
      <c r="AB87" s="288">
        <f t="shared" si="26"/>
        <v>-53.980324797814951</v>
      </c>
      <c r="AC87" s="288">
        <f t="shared" si="27"/>
        <v>-1.1772254135222269</v>
      </c>
    </row>
    <row r="88" spans="1:29">
      <c r="A88" s="297">
        <v>2.2999999999999998</v>
      </c>
      <c r="B88" s="296">
        <f t="shared" si="8"/>
        <v>1995262.3149688803</v>
      </c>
      <c r="C88" s="295">
        <f t="shared" si="9"/>
        <v>12536602.861381596</v>
      </c>
      <c r="D88" s="294" t="str">
        <f t="shared" si="10"/>
        <v>12536602.8613816i</v>
      </c>
      <c r="E88" s="293">
        <f t="shared" si="28"/>
        <v>6.7504599110950618</v>
      </c>
      <c r="F88" s="247" t="str">
        <f t="shared" si="29"/>
        <v>5.44971911955496E-06-0.000431857826044098i</v>
      </c>
      <c r="G88" s="247">
        <f t="shared" si="12"/>
        <v>-67.292492577352164</v>
      </c>
      <c r="H88" s="247">
        <f t="shared" si="13"/>
        <v>-89.277008975475766</v>
      </c>
      <c r="I88" s="292">
        <f t="shared" si="30"/>
        <v>5.2443485182366682E-2</v>
      </c>
      <c r="J88" s="292" t="str">
        <f t="shared" si="31"/>
        <v>4.23381914208092E-08-3.35504984835304E-06i</v>
      </c>
      <c r="K88" s="292">
        <f t="shared" si="16"/>
        <v>-109.4853289179915</v>
      </c>
      <c r="L88" s="292">
        <f t="shared" si="17"/>
        <v>-89.277008975475766</v>
      </c>
      <c r="M88" s="291">
        <f t="shared" si="32"/>
        <v>0.90431362033375684</v>
      </c>
      <c r="N88" s="291" t="str">
        <f t="shared" si="33"/>
        <v>0.00199928449169412-0.0000326328372479595i</v>
      </c>
      <c r="O88" s="291">
        <f t="shared" si="18"/>
        <v>-53.981351179441042</v>
      </c>
      <c r="P88" s="291">
        <f t="shared" si="19"/>
        <v>-0.93511345715611038</v>
      </c>
      <c r="Q88" s="247">
        <f t="shared" si="34"/>
        <v>-2250.3063454543385</v>
      </c>
      <c r="R88" s="247" t="str">
        <f t="shared" si="35"/>
        <v>0.00181933348197911+0.0580781499936359i</v>
      </c>
      <c r="S88" s="247">
        <f t="shared" si="20"/>
        <v>-24.715484904426152</v>
      </c>
      <c r="T88" s="247">
        <f t="shared" si="21"/>
        <v>88.205761488887447</v>
      </c>
      <c r="U88" s="290" t="str">
        <f t="shared" si="5"/>
        <v>0.0000250914184533762-4.69183797928039E-07i</v>
      </c>
      <c r="V88" s="245">
        <f t="shared" si="22"/>
        <v>-92.007977481778326</v>
      </c>
      <c r="W88" s="245">
        <f t="shared" si="23"/>
        <v>-1.0712474865883148</v>
      </c>
      <c r="X88" s="289" t="str">
        <f t="shared" si="6"/>
        <v>4.23376795587057E-08-3.35513405328969E-06i</v>
      </c>
      <c r="Y88" s="289">
        <f t="shared" si="24"/>
        <v>-109.48511097396664</v>
      </c>
      <c r="Z88" s="289">
        <f t="shared" si="25"/>
        <v>-89.277035858401732</v>
      </c>
      <c r="AA88" s="288" t="str">
        <f t="shared" si="7"/>
        <v>0.00199933464252464-0.0000326345941516383i</v>
      </c>
      <c r="AB88" s="288">
        <f t="shared" si="26"/>
        <v>-53.981133235416181</v>
      </c>
      <c r="AC88" s="288">
        <f t="shared" si="27"/>
        <v>-0.93514034008207814</v>
      </c>
    </row>
    <row r="89" spans="1:29">
      <c r="A89" s="297">
        <v>2.4</v>
      </c>
      <c r="B89" s="296">
        <f t="shared" si="8"/>
        <v>2511886.4315095805</v>
      </c>
      <c r="C89" s="295">
        <f t="shared" si="9"/>
        <v>15782647.919764757</v>
      </c>
      <c r="D89" s="294" t="str">
        <f t="shared" si="10"/>
        <v>15782647.9197648i</v>
      </c>
      <c r="E89" s="293">
        <f t="shared" si="28"/>
        <v>6.7504599110950618</v>
      </c>
      <c r="F89" s="247" t="str">
        <f t="shared" si="29"/>
        <v>3.43960238401694E-06-0.000343083032284631i</v>
      </c>
      <c r="G89" s="247">
        <f t="shared" si="12"/>
        <v>-69.291578706476969</v>
      </c>
      <c r="H89" s="247">
        <f t="shared" si="13"/>
        <v>-89.425596491609937</v>
      </c>
      <c r="I89" s="292">
        <f t="shared" si="30"/>
        <v>5.2443485182366682E-2</v>
      </c>
      <c r="J89" s="292" t="str">
        <f t="shared" si="31"/>
        <v>2.67218439980578E-08-2.66536949436112E-06i</v>
      </c>
      <c r="K89" s="292">
        <f t="shared" si="16"/>
        <v>-111.48441504711634</v>
      </c>
      <c r="L89" s="292">
        <f t="shared" si="17"/>
        <v>-89.425596491609937</v>
      </c>
      <c r="M89" s="291">
        <f t="shared" si="32"/>
        <v>0.90431362033375684</v>
      </c>
      <c r="N89" s="291" t="str">
        <f t="shared" si="33"/>
        <v>0.00199928418566879-0.0000259211810308028i</v>
      </c>
      <c r="O89" s="291">
        <f t="shared" si="18"/>
        <v>-53.981779409753315</v>
      </c>
      <c r="P89" s="291">
        <f t="shared" si="19"/>
        <v>-0.74281138930253077</v>
      </c>
      <c r="Q89" s="247">
        <f t="shared" si="34"/>
        <v>-2250.3063454543385</v>
      </c>
      <c r="R89" s="247" t="str">
        <f t="shared" si="35"/>
        <v>0.00118931655258226+0.0459237533584332i</v>
      </c>
      <c r="S89" s="247">
        <f t="shared" si="20"/>
        <v>-26.756340701310116</v>
      </c>
      <c r="T89" s="247">
        <f t="shared" si="21"/>
        <v>88.516506471365545</v>
      </c>
      <c r="U89" s="290" t="str">
        <f t="shared" si="5"/>
        <v>0.0000157597513321524-2.50074877671553E-07i</v>
      </c>
      <c r="V89" s="245">
        <f t="shared" si="22"/>
        <v>-96.047919407787077</v>
      </c>
      <c r="W89" s="245">
        <f t="shared" si="23"/>
        <v>-0.90909002024439167</v>
      </c>
      <c r="X89" s="289" t="str">
        <f t="shared" si="6"/>
        <v>2.67215985713499E-08-2.66541150726607E-06i</v>
      </c>
      <c r="Y89" s="289">
        <f t="shared" si="24"/>
        <v>-111.48427815857715</v>
      </c>
      <c r="Z89" s="289">
        <f t="shared" si="25"/>
        <v>-89.425610820070816</v>
      </c>
      <c r="AA89" s="288" t="str">
        <f t="shared" si="7"/>
        <v>0.0019993156879044-0.000025922089535114i</v>
      </c>
      <c r="AB89" s="288">
        <f t="shared" si="26"/>
        <v>-53.981642521214141</v>
      </c>
      <c r="AC89" s="288">
        <f t="shared" si="27"/>
        <v>-0.74282571776339845</v>
      </c>
    </row>
    <row r="90" spans="1:29">
      <c r="A90" s="297">
        <v>2.5000000000000102</v>
      </c>
      <c r="B90" s="296">
        <f t="shared" si="8"/>
        <v>3162277.660168455</v>
      </c>
      <c r="C90" s="295">
        <f t="shared" si="9"/>
        <v>19869176.531592678</v>
      </c>
      <c r="D90" s="294" t="str">
        <f t="shared" si="10"/>
        <v>19869176.5315927i</v>
      </c>
      <c r="E90" s="293">
        <f t="shared" si="28"/>
        <v>6.7504599110950618</v>
      </c>
      <c r="F90" s="247" t="str">
        <f t="shared" si="29"/>
        <v>2.17066542141112E-06-0.000272543689723438i</v>
      </c>
      <c r="G90" s="247">
        <f t="shared" si="12"/>
        <v>-71.291001900931917</v>
      </c>
      <c r="H90" s="247">
        <f t="shared" si="13"/>
        <v>-89.543679261484272</v>
      </c>
      <c r="I90" s="292">
        <f t="shared" si="30"/>
        <v>5.2443485182366682E-2</v>
      </c>
      <c r="J90" s="292" t="str">
        <f t="shared" si="31"/>
        <v>1.68636302360002E-08-2.11735809734481E-06i</v>
      </c>
      <c r="K90" s="292">
        <f t="shared" si="16"/>
        <v>-113.48383824157128</v>
      </c>
      <c r="L90" s="292">
        <f t="shared" si="17"/>
        <v>-89.543679261484272</v>
      </c>
      <c r="M90" s="291">
        <f t="shared" si="32"/>
        <v>0.90431362033375684</v>
      </c>
      <c r="N90" s="291" t="str">
        <f t="shared" si="33"/>
        <v>0.00199928399262121-0.0000205899244786719i</v>
      </c>
      <c r="O90" s="291">
        <f t="shared" si="18"/>
        <v>-53.982049626261237</v>
      </c>
      <c r="P90" s="291">
        <f t="shared" si="19"/>
        <v>-0.59004827347613764</v>
      </c>
      <c r="Q90" s="247">
        <f t="shared" si="34"/>
        <v>-2250.3063454543385</v>
      </c>
      <c r="R90" s="247" t="str">
        <f t="shared" si="35"/>
        <v>0.000767450052188254+0.0363698988919977i</v>
      </c>
      <c r="S90" s="247">
        <f t="shared" si="20"/>
        <v>-28.783224805790113</v>
      </c>
      <c r="T90" s="247">
        <f t="shared" si="21"/>
        <v>88.791167263256014</v>
      </c>
      <c r="U90" s="290" t="str">
        <f t="shared" si="5"/>
        <v>9.91405231618438E-06-1.30216786996754E-07i</v>
      </c>
      <c r="V90" s="245">
        <f t="shared" si="22"/>
        <v>-100.07422670672204</v>
      </c>
      <c r="W90" s="245">
        <f t="shared" si="23"/>
        <v>-0.75251199822826098</v>
      </c>
      <c r="X90" s="289" t="str">
        <f t="shared" si="6"/>
        <v>1.68635217035345E-08-2.11737909134781E-06i</v>
      </c>
      <c r="Y90" s="289">
        <f t="shared" si="24"/>
        <v>-113.4837521287802</v>
      </c>
      <c r="Z90" s="289">
        <f t="shared" si="25"/>
        <v>-89.543686722430564</v>
      </c>
      <c r="AA90" s="288" t="str">
        <f t="shared" si="7"/>
        <v>0.00199930381114258-0.0000205903889557837i</v>
      </c>
      <c r="AB90" s="288">
        <f t="shared" si="26"/>
        <v>-53.981963513470141</v>
      </c>
      <c r="AC90" s="288">
        <f t="shared" si="27"/>
        <v>-0.59005573442242021</v>
      </c>
    </row>
    <row r="91" spans="1:29">
      <c r="A91" s="297">
        <v>2.6</v>
      </c>
      <c r="B91" s="296">
        <f t="shared" si="8"/>
        <v>3981071.705534976</v>
      </c>
      <c r="C91" s="295">
        <f t="shared" si="9"/>
        <v>25013811.247045737</v>
      </c>
      <c r="D91" s="294" t="str">
        <f t="shared" si="10"/>
        <v>25013811.2470457i</v>
      </c>
      <c r="E91" s="293">
        <f t="shared" si="28"/>
        <v>6.7504599110950618</v>
      </c>
      <c r="F91" s="247" t="str">
        <f t="shared" si="29"/>
        <v>1.36976575699949E-06-0.000216500754285665i</v>
      </c>
      <c r="G91" s="247">
        <f t="shared" si="12"/>
        <v>-73.290637884763683</v>
      </c>
      <c r="H91" s="247">
        <f t="shared" si="13"/>
        <v>-89.637503574057263</v>
      </c>
      <c r="I91" s="292">
        <f t="shared" si="30"/>
        <v>5.2443485182366682E-2</v>
      </c>
      <c r="J91" s="292" t="str">
        <f t="shared" si="31"/>
        <v>1.06415401508344E-08-1.68196748797663E-06i</v>
      </c>
      <c r="K91" s="292">
        <f t="shared" si="16"/>
        <v>-115.48347422540301</v>
      </c>
      <c r="L91" s="292">
        <f t="shared" si="17"/>
        <v>-89.637503574057263</v>
      </c>
      <c r="M91" s="291">
        <f t="shared" si="32"/>
        <v>0.90431362033375684</v>
      </c>
      <c r="N91" s="291" t="str">
        <f t="shared" si="33"/>
        <v>0.00199928387083291-0.0000163551576164936i</v>
      </c>
      <c r="O91" s="291">
        <f t="shared" si="18"/>
        <v>-53.982220129890806</v>
      </c>
      <c r="P91" s="291">
        <f t="shared" si="19"/>
        <v>-0.46869812527349647</v>
      </c>
      <c r="Q91" s="247">
        <f t="shared" si="34"/>
        <v>-2250.3063454543385</v>
      </c>
      <c r="R91" s="247" t="str">
        <f t="shared" si="35"/>
        <v>0.000491160130292321+0.0288339691069872i</v>
      </c>
      <c r="S91" s="247">
        <f t="shared" si="20"/>
        <v>-30.800651458212315</v>
      </c>
      <c r="T91" s="247">
        <f t="shared" si="21"/>
        <v>89.024113500818146</v>
      </c>
      <c r="U91" s="290" t="str">
        <f t="shared" si="5"/>
        <v>6.24324883503997E-06-6.68407551622008E-08i</v>
      </c>
      <c r="V91" s="245">
        <f t="shared" si="22"/>
        <v>-104.091289342976</v>
      </c>
      <c r="W91" s="245">
        <f t="shared" si="23"/>
        <v>-0.61339007323913564</v>
      </c>
      <c r="X91" s="289" t="str">
        <f t="shared" si="6"/>
        <v>1.06414941636514E-08-1.68197798969504E-06i</v>
      </c>
      <c r="Y91" s="289">
        <f t="shared" si="24"/>
        <v>-115.48341999706339</v>
      </c>
      <c r="Z91" s="289">
        <f t="shared" si="25"/>
        <v>-89.63750740377435</v>
      </c>
      <c r="AA91" s="288" t="str">
        <f t="shared" si="7"/>
        <v>0.00199929635184432-0.0000163553933617621i</v>
      </c>
      <c r="AB91" s="288">
        <f t="shared" si="26"/>
        <v>-53.982165901551191</v>
      </c>
      <c r="AC91" s="288">
        <f t="shared" si="27"/>
        <v>-0.46870195499057715</v>
      </c>
    </row>
    <row r="92" spans="1:29">
      <c r="A92" s="297">
        <v>2.7</v>
      </c>
      <c r="B92" s="296">
        <f t="shared" si="8"/>
        <v>5011872.3362727268</v>
      </c>
      <c r="C92" s="295">
        <f t="shared" si="9"/>
        <v>31490522.624728624</v>
      </c>
      <c r="D92" s="294" t="str">
        <f t="shared" si="10"/>
        <v>31490522.6247286i</v>
      </c>
      <c r="E92" s="293">
        <f t="shared" si="28"/>
        <v>6.7504599110950618</v>
      </c>
      <c r="F92" s="247" t="str">
        <f t="shared" si="29"/>
        <v>8.64330845975155E-07-0.000171978480087798i</v>
      </c>
      <c r="G92" s="247">
        <f t="shared" si="12"/>
        <v>-75.290408175635889</v>
      </c>
      <c r="H92" s="247">
        <f t="shared" si="13"/>
        <v>-89.712044829099952</v>
      </c>
      <c r="I92" s="292">
        <f t="shared" si="30"/>
        <v>5.2443485182366682E-2</v>
      </c>
      <c r="J92" s="292" t="str">
        <f t="shared" si="31"/>
        <v>6.71487906165601E-09-1.33607946583706E-06i</v>
      </c>
      <c r="K92" s="292">
        <f t="shared" si="16"/>
        <v>-117.48324451627525</v>
      </c>
      <c r="L92" s="292">
        <f t="shared" si="17"/>
        <v>-89.712044829099952</v>
      </c>
      <c r="M92" s="291">
        <f t="shared" si="32"/>
        <v>0.90431362033375684</v>
      </c>
      <c r="N92" s="291" t="str">
        <f t="shared" si="33"/>
        <v>0.00199928379399623-0.000012991363103305i</v>
      </c>
      <c r="O92" s="291">
        <f t="shared" si="18"/>
        <v>-53.982327713808061</v>
      </c>
      <c r="P92" s="291">
        <f t="shared" si="19"/>
        <v>-0.37230322274983879</v>
      </c>
      <c r="Q92" s="247">
        <f t="shared" si="34"/>
        <v>-2250.3063454543385</v>
      </c>
      <c r="R92" s="247" t="str">
        <f t="shared" si="35"/>
        <v>0.000312698732657483+0.0228753385603394i</v>
      </c>
      <c r="S92" s="247">
        <f t="shared" si="20"/>
        <v>-32.811837942667921</v>
      </c>
      <c r="T92" s="247">
        <f t="shared" si="21"/>
        <v>89.216833369772786</v>
      </c>
      <c r="U92" s="290" t="str">
        <f t="shared" si="5"/>
        <v>0.0000039343362322611-3.40055920379884E-08i</v>
      </c>
      <c r="V92" s="245">
        <f t="shared" si="22"/>
        <v>-108.10224611830381</v>
      </c>
      <c r="W92" s="245">
        <f t="shared" si="23"/>
        <v>-0.49521145932717786</v>
      </c>
      <c r="X92" s="289" t="str">
        <f t="shared" si="6"/>
        <v>6.71486004582117E-09-1.33608472267194E-06i</v>
      </c>
      <c r="Y92" s="289">
        <f t="shared" si="24"/>
        <v>-117.48321034299769</v>
      </c>
      <c r="Z92" s="289">
        <f t="shared" si="25"/>
        <v>-89.712046777484517</v>
      </c>
      <c r="AA92" s="288" t="str">
        <f t="shared" si="7"/>
        <v>0.00199929165944006-0.0000129914822032607i</v>
      </c>
      <c r="AB92" s="288">
        <f t="shared" si="26"/>
        <v>-53.982293540530542</v>
      </c>
      <c r="AC92" s="288">
        <f t="shared" si="27"/>
        <v>-0.37230517113440886</v>
      </c>
    </row>
    <row r="93" spans="1:29">
      <c r="A93" s="297">
        <v>2.80000000000001</v>
      </c>
      <c r="B93" s="296">
        <f t="shared" si="8"/>
        <v>6309573.4448020831</v>
      </c>
      <c r="C93" s="295">
        <f t="shared" si="9"/>
        <v>39644219.162950933</v>
      </c>
      <c r="D93" s="294" t="str">
        <f t="shared" si="10"/>
        <v>39644219.1629509i</v>
      </c>
      <c r="E93" s="293">
        <f t="shared" si="28"/>
        <v>6.7504599110950618</v>
      </c>
      <c r="F93" s="247" t="str">
        <f t="shared" si="29"/>
        <v>5.45382604293018E-07-0.000136610278835712i</v>
      </c>
      <c r="G93" s="247">
        <f t="shared" si="12"/>
        <v>-77.290263226849063</v>
      </c>
      <c r="H93" s="247">
        <f t="shared" si="13"/>
        <v>-89.771262047759976</v>
      </c>
      <c r="I93" s="292">
        <f t="shared" si="30"/>
        <v>5.2443485182366682E-2</v>
      </c>
      <c r="J93" s="292" t="str">
        <f t="shared" si="31"/>
        <v>4.237009759876E-09-1.06130830020994E-06i</v>
      </c>
      <c r="K93" s="292">
        <f t="shared" si="16"/>
        <v>-119.48309956748842</v>
      </c>
      <c r="L93" s="292">
        <f t="shared" si="17"/>
        <v>-89.771262047759976</v>
      </c>
      <c r="M93" s="291">
        <f t="shared" si="32"/>
        <v>0.90431362033375684</v>
      </c>
      <c r="N93" s="291" t="str">
        <f t="shared" si="33"/>
        <v>0.00199928374551817-0.0000103194063326204i</v>
      </c>
      <c r="O93" s="291">
        <f t="shared" si="18"/>
        <v>-53.982395596024404</v>
      </c>
      <c r="P93" s="291">
        <f t="shared" si="19"/>
        <v>-0.29573249952930497</v>
      </c>
      <c r="Q93" s="247">
        <f t="shared" si="34"/>
        <v>-2250.3063454543385</v>
      </c>
      <c r="R93" s="247" t="str">
        <f t="shared" si="35"/>
        <v>0.000198423034000321+0.0181562174317258i</v>
      </c>
      <c r="S93" s="247">
        <f t="shared" si="20"/>
        <v>-34.818973828359042</v>
      </c>
      <c r="T93" s="247">
        <f t="shared" si="21"/>
        <v>89.373859127391228</v>
      </c>
      <c r="U93" s="290" t="str">
        <f t="shared" si="5"/>
        <v>2.48043414242091E-06-1.72045408551869E-08i</v>
      </c>
      <c r="V93" s="245">
        <f t="shared" si="22"/>
        <v>-112.10923705520811</v>
      </c>
      <c r="W93" s="245">
        <f t="shared" si="23"/>
        <v>-0.39740292036874592</v>
      </c>
      <c r="X93" s="289" t="str">
        <f t="shared" si="6"/>
        <v>4.23700201011314E-09-1.06131093279471E-06i</v>
      </c>
      <c r="Y93" s="289">
        <f t="shared" si="24"/>
        <v>-119.48307802268447</v>
      </c>
      <c r="Z93" s="289">
        <f t="shared" si="25"/>
        <v>-89.771263033509996</v>
      </c>
      <c r="AA93" s="288" t="str">
        <f t="shared" si="7"/>
        <v>0.00199928870444459-0.0000103194663262212i</v>
      </c>
      <c r="AB93" s="288">
        <f t="shared" si="26"/>
        <v>-53.982374051220468</v>
      </c>
      <c r="AC93" s="288">
        <f t="shared" si="27"/>
        <v>-0.29573348527932958</v>
      </c>
    </row>
    <row r="94" spans="1:29">
      <c r="A94" s="297">
        <v>2.9000000000000101</v>
      </c>
      <c r="B94" s="296">
        <f t="shared" si="8"/>
        <v>7943282.3472430035</v>
      </c>
      <c r="C94" s="295">
        <f t="shared" si="9"/>
        <v>49909114.934976213</v>
      </c>
      <c r="D94" s="294" t="str">
        <f t="shared" si="10"/>
        <v>49909114.9349762i</v>
      </c>
      <c r="E94" s="293">
        <f t="shared" si="28"/>
        <v>6.7504599110950618</v>
      </c>
      <c r="F94" s="247" t="str">
        <f t="shared" si="29"/>
        <v>3.44123793611328E-07-0.000108514863380584i</v>
      </c>
      <c r="G94" s="247">
        <f t="shared" si="12"/>
        <v>-79.290171765519403</v>
      </c>
      <c r="H94" s="247">
        <f t="shared" si="13"/>
        <v>-89.818303462812764</v>
      </c>
      <c r="I94" s="292">
        <f t="shared" si="30"/>
        <v>5.2443485182366682E-2</v>
      </c>
      <c r="J94" s="292" t="str">
        <f t="shared" si="31"/>
        <v>2.67345503992896E-09-8.43038504741377E-07i</v>
      </c>
      <c r="K94" s="292">
        <f t="shared" si="16"/>
        <v>-121.48300810615878</v>
      </c>
      <c r="L94" s="292">
        <f t="shared" si="17"/>
        <v>-89.818303462812764</v>
      </c>
      <c r="M94" s="291">
        <f t="shared" si="32"/>
        <v>0.90431362033375684</v>
      </c>
      <c r="N94" s="291" t="str">
        <f t="shared" si="33"/>
        <v>0.00199928371493163-8.19699572141737E-06i</v>
      </c>
      <c r="O94" s="291">
        <f t="shared" si="18"/>
        <v>-53.98243842734621</v>
      </c>
      <c r="P94" s="291">
        <f t="shared" si="19"/>
        <v>-0.23490944504902037</v>
      </c>
      <c r="Q94" s="247">
        <f t="shared" si="34"/>
        <v>-2250.3063454543385</v>
      </c>
      <c r="R94" s="247" t="str">
        <f t="shared" si="35"/>
        <v>0.000125646198624972+0.0144147834125175i</v>
      </c>
      <c r="S94" s="247">
        <f t="shared" si="20"/>
        <v>-36.823507621627456</v>
      </c>
      <c r="T94" s="247">
        <f t="shared" si="21"/>
        <v>89.500595022773538</v>
      </c>
      <c r="U94" s="290" t="str">
        <f t="shared" si="5"/>
        <v>1.56426149051657E-06-8.67401012607739E-09i</v>
      </c>
      <c r="V94" s="245">
        <f t="shared" si="22"/>
        <v>-116.11367938714686</v>
      </c>
      <c r="W94" s="245">
        <f t="shared" si="23"/>
        <v>-0.31770844003921267</v>
      </c>
      <c r="X94" s="289" t="str">
        <f t="shared" si="6"/>
        <v>2.67345190937086E-09-8.43039823499298E-07i</v>
      </c>
      <c r="Y94" s="289">
        <f t="shared" si="24"/>
        <v>-121.48299451914548</v>
      </c>
      <c r="Z94" s="289">
        <f t="shared" si="25"/>
        <v>-89.818303959797703</v>
      </c>
      <c r="AA94" s="288" t="str">
        <f t="shared" si="7"/>
        <v>0.00199928684226795-8.19702588554362E-06i</v>
      </c>
      <c r="AB94" s="288">
        <f t="shared" si="26"/>
        <v>-53.982424840332889</v>
      </c>
      <c r="AC94" s="288">
        <f t="shared" si="27"/>
        <v>-0.234909942033969</v>
      </c>
    </row>
    <row r="95" spans="1:29">
      <c r="A95" s="297">
        <v>3.0000000000000102</v>
      </c>
      <c r="B95" s="296">
        <f t="shared" si="8"/>
        <v>10000000.000000238</v>
      </c>
      <c r="C95" s="295">
        <f t="shared" si="9"/>
        <v>62831853.071797363</v>
      </c>
      <c r="D95" s="294" t="str">
        <f t="shared" si="10"/>
        <v>62831853.0717974i</v>
      </c>
      <c r="E95" s="293">
        <f t="shared" si="28"/>
        <v>6.7504599110950618</v>
      </c>
      <c r="F95" s="247" t="str">
        <f t="shared" si="29"/>
        <v>2.17131668627407E-07-0.0000861971525167764i</v>
      </c>
      <c r="G95" s="247">
        <f t="shared" si="12"/>
        <v>-81.290114055399613</v>
      </c>
      <c r="H95" s="247">
        <f t="shared" si="13"/>
        <v>-89.855671544430976</v>
      </c>
      <c r="I95" s="292">
        <f t="shared" si="30"/>
        <v>5.2443485182366682E-2</v>
      </c>
      <c r="J95" s="292" t="str">
        <f t="shared" si="31"/>
        <v>1.68686898318855E-09-6.69654979114223E-07i</v>
      </c>
      <c r="K95" s="292">
        <f t="shared" si="16"/>
        <v>-123.48295039603896</v>
      </c>
      <c r="L95" s="292">
        <f t="shared" si="17"/>
        <v>-89.855671544430976</v>
      </c>
      <c r="M95" s="291">
        <f t="shared" si="32"/>
        <v>0.90431362033375684</v>
      </c>
      <c r="N95" s="291" t="str">
        <f t="shared" si="33"/>
        <v>0.00199928369563324-0.000006511105094234i</v>
      </c>
      <c r="O95" s="291">
        <f t="shared" si="18"/>
        <v>-53.982465452297824</v>
      </c>
      <c r="P95" s="291">
        <f t="shared" si="19"/>
        <v>-0.18659559109817361</v>
      </c>
      <c r="Q95" s="247">
        <f t="shared" si="34"/>
        <v>-2250.3063454543385</v>
      </c>
      <c r="R95" s="247" t="str">
        <f t="shared" si="35"/>
        <v>0.0000794570553814897+0.0114464415413468i</v>
      </c>
      <c r="S95" s="247">
        <f t="shared" si="20"/>
        <v>-38.826380842219223</v>
      </c>
      <c r="T95" s="247">
        <f t="shared" si="21"/>
        <v>89.60227981876038</v>
      </c>
      <c r="U95" s="290" t="str">
        <f t="shared" si="5"/>
        <v>9.86667919956855E-07-4.36358696953352E-09i</v>
      </c>
      <c r="V95" s="245">
        <f t="shared" si="22"/>
        <v>-120.11649489761882</v>
      </c>
      <c r="W95" s="245">
        <f t="shared" si="23"/>
        <v>-0.25339172567058532</v>
      </c>
      <c r="X95" s="289" t="str">
        <f t="shared" si="6"/>
        <v>1.6868677254662E-09-6.69655639849321E-07i</v>
      </c>
      <c r="Y95" s="289">
        <f t="shared" si="24"/>
        <v>-123.48294182594607</v>
      </c>
      <c r="Z95" s="289">
        <f t="shared" si="25"/>
        <v>-89.855671794446337</v>
      </c>
      <c r="AA95" s="288" t="str">
        <f t="shared" si="7"/>
        <v>0.00199928566823586-6.51112024260436E-06i</v>
      </c>
      <c r="AB95" s="288">
        <f t="shared" si="26"/>
        <v>-53.982456882204929</v>
      </c>
      <c r="AC95" s="288">
        <f t="shared" si="27"/>
        <v>-0.18659584111353728</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75" thickBot="1">
      <c r="A100" s="267">
        <v>0</v>
      </c>
      <c r="B100" s="267">
        <v>0</v>
      </c>
      <c r="C100" s="266">
        <v>0</v>
      </c>
      <c r="D100" s="261"/>
      <c r="E100" s="261"/>
      <c r="F100" s="261"/>
      <c r="G100" s="261"/>
      <c r="H100" s="261"/>
      <c r="I100" s="261"/>
      <c r="J100" s="261"/>
      <c r="K100" s="261"/>
      <c r="N100" s="265"/>
      <c r="O100" s="240"/>
      <c r="P100" s="240" t="str">
        <f ca="1">IMSUM(P101:P357)</f>
        <v>-403.352353078311-0.127760628678825i</v>
      </c>
      <c r="Q100" s="240" t="str">
        <f ca="1">IMSUM(Q101:Q357)</f>
        <v>2.2375824291789+0.00505863618089611i</v>
      </c>
      <c r="R100" s="240" t="str">
        <f t="shared" ref="R100:CC100" ca="1" si="36">IMSUM(R101:R357)</f>
        <v>136.70180101043+0.127764335775129i</v>
      </c>
      <c r="S100" s="240" t="str">
        <f t="shared" ca="1" si="36"/>
        <v>2.74904370266713-0.00497840176669537i</v>
      </c>
      <c r="T100" s="240" t="str">
        <f t="shared" ca="1" si="36"/>
        <v>-77.3773527645679-0.127767984081174i</v>
      </c>
      <c r="U100" s="240" t="str">
        <f t="shared" ca="1" si="36"/>
        <v>2.23757408867321+0.00489816440591795i</v>
      </c>
      <c r="V100" s="240" t="str">
        <f t="shared" ca="1" si="36"/>
        <v>59.0687349440399+0.127771573597105i</v>
      </c>
      <c r="W100" s="240" t="str">
        <f t="shared" ca="1" si="36"/>
        <v>2.74905190875407-0.00481792414551452i</v>
      </c>
      <c r="X100" s="240" t="str">
        <f t="shared" ca="1" si="36"/>
        <v>-41.1342596897369-0.127775104318601i</v>
      </c>
      <c r="Y100" s="240" t="str">
        <f t="shared" ca="1" si="36"/>
        <v>2.23756601700827+0.00473768103211925i</v>
      </c>
      <c r="Z100" s="240" t="str">
        <f t="shared" ca="1" si="36"/>
        <v>37.8762654137371+0.127778576239968i</v>
      </c>
      <c r="AA100" s="240" t="str">
        <f t="shared" ca="1" si="36"/>
        <v>2.74905984599109-0.0046574351185662i</v>
      </c>
      <c r="AB100" s="240" t="str">
        <f t="shared" ca="1" si="36"/>
        <v>-27.1774343979904-0.127781989362617i</v>
      </c>
      <c r="AC100" s="240" t="str">
        <f t="shared" ca="1" si="36"/>
        <v>2.23755821420568+0.00457718644615956i</v>
      </c>
      <c r="AD100" s="240" t="str">
        <f t="shared" ca="1" si="36"/>
        <v>27.9711973257414+0.127785343684442i</v>
      </c>
      <c r="AE100" s="240" t="str">
        <f t="shared" ca="1" si="36"/>
        <v>2.74906751435531-0.00449693506450821i</v>
      </c>
      <c r="AF100" s="240" t="str">
        <f t="shared" ca="1" si="36"/>
        <v>-19.7747393941183-0.127788639205539i</v>
      </c>
      <c r="AG100" s="240" t="str">
        <f t="shared" ca="1" si="36"/>
        <v>2.23755068029177+0.00441668102820003i</v>
      </c>
      <c r="AH100" s="240" t="str">
        <f t="shared" ca="1" si="36"/>
        <v>22.22404056336+0.127791875915853i</v>
      </c>
      <c r="AI100" s="240" t="str">
        <f t="shared" ca="1" si="36"/>
        <v>2.74907491382677-0.00433642436357595i</v>
      </c>
      <c r="AJ100" s="240" t="str">
        <f t="shared" ca="1" si="36"/>
        <v>-15.1803915904799-0.12779505381109i</v>
      </c>
      <c r="AK100" s="240" t="str">
        <f t="shared" ca="1" si="36"/>
        <v>2.23754341526608+0.00425616514144433i</v>
      </c>
      <c r="AL100" s="240" t="str">
        <f t="shared" ca="1" si="36"/>
        <v>18.4649159895833+0.12779817288518i</v>
      </c>
      <c r="AM100" s="240" t="str">
        <f t="shared" ca="1" si="36"/>
        <v>2.74908204439327-0.0041759034215616i</v>
      </c>
      <c r="AN100" s="240" t="str">
        <f t="shared" ca="1" si="36"/>
        <v>-12.04587615803-0.127801233180002i</v>
      </c>
      <c r="AO100" s="240" t="str">
        <f t="shared" ca="1" si="36"/>
        <v>2.23753641916146+0.00409563918786127i</v>
      </c>
      <c r="AP100" s="240" t="str">
        <f t="shared" ca="1" si="36"/>
        <v>15.8097669829743+0.127804234643546i</v>
      </c>
      <c r="AQ100" s="240" t="str">
        <f t="shared" ca="1" si="36"/>
        <v>2.7490889060322-0.00401537254566997i</v>
      </c>
      <c r="AR100" s="240" t="str">
        <f t="shared" ca="1" si="36"/>
        <v>2.7490889060322-0.00401537254566997i</v>
      </c>
      <c r="AS100" s="240" t="str">
        <f t="shared" ca="1" si="36"/>
        <v>2.23752969197784+0.00393510354142235i</v>
      </c>
      <c r="AT100" s="240" t="str">
        <f t="shared" ca="1" si="36"/>
        <v>13.8307940633382+0.12781006110816i</v>
      </c>
      <c r="AU100" s="240" t="str">
        <f t="shared" ca="1" si="36"/>
        <v>2.74909549872473-0.00385483218195803i</v>
      </c>
      <c r="AV100" s="240" t="str">
        <f t="shared" ca="1" si="36"/>
        <v>-8.03127184190262-0.127812886106621i</v>
      </c>
      <c r="AW100" s="240" t="str">
        <f t="shared" ca="1" si="36"/>
        <v>2.23752323378006+0.00377455856350917i</v>
      </c>
      <c r="AX100" s="240" t="str">
        <f t="shared" ca="1" si="36"/>
        <v>12.2957341088296+0.127815652291395i</v>
      </c>
      <c r="AY100" s="240" t="str">
        <f t="shared" ca="1" si="36"/>
        <v>2.7491018224588-0.00369428269891858i</v>
      </c>
      <c r="AZ100" s="240" t="str">
        <f t="shared" ca="1" si="36"/>
        <v>-6.66292273406669-0.127818359643235i</v>
      </c>
      <c r="BA100" s="240" t="str">
        <f t="shared" ca="1" si="36"/>
        <v>2.23751704454091+0.00361400465301109i</v>
      </c>
      <c r="BB100" s="240" t="str">
        <f t="shared" ca="1" si="36"/>
        <v>11.0675828919754+0.127821008174509i</v>
      </c>
      <c r="BC100" s="240" t="str">
        <f t="shared" ca="1" si="36"/>
        <v>2.74910787719901-0.0035337244692033i</v>
      </c>
      <c r="BD100" s="240" t="str">
        <f t="shared" ca="1" si="36"/>
        <v>-5.55377361983435-0.127823597864425i</v>
      </c>
      <c r="BE100" s="240" t="str">
        <f t="shared" ca="1" si="36"/>
        <v>2.23751112427533+0.0034534421802892i</v>
      </c>
      <c r="BF100" s="240" t="str">
        <f t="shared" ca="1" si="36"/>
        <v>10.0602861865311+0.127826128729984i</v>
      </c>
      <c r="BG100" s="240" t="str">
        <f t="shared" ca="1" si="36"/>
        <v>2.74911366295871-0.00337315786904036i</v>
      </c>
      <c r="BH100" s="240" t="str">
        <f t="shared" ca="1" si="36"/>
        <v>-4.63430275533408-0.127828600764477i</v>
      </c>
      <c r="BI100" s="240" t="str">
        <f t="shared" ca="1" si="36"/>
        <v>2.23750547301184+0.00329287156615532i</v>
      </c>
      <c r="BJ100" s="240" t="str">
        <f t="shared" ca="1" si="36"/>
        <v>9.217056436879+0.127831013962025i</v>
      </c>
      <c r="BK100" s="240" t="str">
        <f t="shared" ca="1" si="36"/>
        <v>2.74911917970599-0.00321258327786689i</v>
      </c>
      <c r="BL100" s="240" t="str">
        <f t="shared" ca="1" si="36"/>
        <v>-3.85766085669005-0.127833368328038i</v>
      </c>
      <c r="BM100" s="240" t="str">
        <f t="shared" ca="1" si="36"/>
        <v>2.23750009078312+0.00313229311139507i</v>
      </c>
      <c r="BN100" s="240" t="str">
        <f t="shared" ca="1" si="36"/>
        <v>8.49889308018708+0.127835663849522i</v>
      </c>
      <c r="BO100" s="240" t="str">
        <f t="shared" ca="1" si="36"/>
        <v>2.7491244274406-0.00305200109586634i</v>
      </c>
      <c r="BP100" s="240" t="str">
        <f t="shared" ca="1" si="36"/>
        <v>-3.19111285715864-0.127837900533581i</v>
      </c>
      <c r="BQ100" s="240" t="str">
        <f t="shared" ca="1" si="36"/>
        <v>2.237494977571+0.0029717072636779i</v>
      </c>
      <c r="BR100" s="240" t="str">
        <f t="shared" ca="1" si="36"/>
        <v>7.87811189997024+0.127840078376147i</v>
      </c>
      <c r="BS100" s="240" t="str">
        <f t="shared" ca="1" si="36"/>
        <v>2.74912940613761-0.00289141167139162i</v>
      </c>
      <c r="BT100" s="240" t="str">
        <f t="shared" ca="1" si="36"/>
        <v>-2.6110828436552-0.127842197371997i</v>
      </c>
      <c r="BU100" s="240" t="str">
        <f t="shared" ca="1" si="36"/>
        <v>2.23749013340263+0.00281111437645354i</v>
      </c>
      <c r="BV100" s="240" t="str">
        <f t="shared" ca="1" si="36"/>
        <v>7.33450620617975+0.127844257536324i</v>
      </c>
      <c r="BW100" s="240" t="str">
        <f t="shared" ca="1" si="36"/>
        <v>2.74913411577825-0.00273081541522435i</v>
      </c>
      <c r="BX100" s="240" t="str">
        <f t="shared" ca="1" si="36"/>
        <v>-2.10014821516159-0.127846258838134i</v>
      </c>
      <c r="BY100" s="240" t="str">
        <f t="shared" ca="1" si="36"/>
        <v>2.2374855582755+0.00265051482762502i</v>
      </c>
      <c r="BZ100" s="240" t="str">
        <f t="shared" ca="1" si="36"/>
        <v>6.85297010027009+0.127848201311047i</v>
      </c>
      <c r="CA100" s="240" t="str">
        <f t="shared" ca="1" si="36"/>
        <v>2.74913855637354-0.00257021268260615i</v>
      </c>
      <c r="CB100" s="240" t="str">
        <f t="shared" ca="1" si="36"/>
        <v>-1.64514335542617-0.127850084930827i</v>
      </c>
      <c r="CC100" s="240" t="str">
        <f t="shared" ca="1" si="36"/>
        <v>2.23748125222106+0.00248990901984492i</v>
      </c>
      <c r="CD100" s="240" t="str">
        <f t="shared" ref="CD100:EM100" ca="1" si="37">IMSUM(CD101:CD357)</f>
        <v>6.42197275966859+0.127851909698152i</v>
      </c>
      <c r="CE100" s="240" t="str">
        <f t="shared" ca="1" si="37"/>
        <v>2.74914272788205-0.00240960387184375i</v>
      </c>
      <c r="CF100" s="240" t="str">
        <f t="shared" ca="1" si="37"/>
        <v>-1.2359225349605-0.127853675608692i</v>
      </c>
      <c r="CG100" s="240" t="str">
        <f t="shared" ca="1" si="37"/>
        <v>2.23747721524339+0.0023292972964386i</v>
      </c>
      <c r="CH100" s="240" t="str">
        <f t="shared" ca="1" si="37"/>
        <v>6.0325480786478+0.127855382665612i</v>
      </c>
      <c r="CI100" s="240" t="str">
        <f t="shared" ca="1" si="37"/>
        <v>2.74914663033675-0.00224898934374096i</v>
      </c>
      <c r="CJ100" s="240" t="str">
        <f t="shared" ca="1" si="37"/>
        <v>-0.864529134834939-0.12785703087335i</v>
      </c>
      <c r="CK100" s="240" t="str">
        <f t="shared" ca="1" si="37"/>
        <v>2.23747344734863+0.0021686800634857i</v>
      </c>
      <c r="CL100" s="240" t="str">
        <f t="shared" ca="1" si="37"/>
        <v>5.67760721049685+0.12785862024553i</v>
      </c>
      <c r="CM100" s="240" t="str">
        <f t="shared" ca="1" si="37"/>
        <v>2.74915026367458-0.00208836949450486i</v>
      </c>
      <c r="CN100" s="240" t="str">
        <f t="shared" ca="1" si="37"/>
        <v>-0.524623380381975-0.127860150732926i</v>
      </c>
      <c r="CO100" s="240" t="str">
        <f t="shared" ca="1" si="37"/>
        <v>2.2374699485511+0.00200805770399315i</v>
      </c>
      <c r="CP100" s="240" t="str">
        <f t="shared" ca="1" si="37"/>
        <v>5.35145950278536+0.12786162238255i</v>
      </c>
      <c r="CQ100" s="240" t="str">
        <f t="shared" ca="1" si="37"/>
        <v>2.7491536279265-0.00192774470998414i</v>
      </c>
      <c r="CR100" s="240" t="str">
        <f t="shared" ca="1" si="37"/>
        <v>-0.211079156991546-0.12786303516637i</v>
      </c>
      <c r="CS100" s="240" t="str">
        <f t="shared" ca="1" si="37"/>
        <v>2.2374667188581+0.00184743058221359i</v>
      </c>
      <c r="CT100" s="240" t="str">
        <f t="shared" ca="1" si="37"/>
        <v>5.04947145431089+0.127864389098991i</v>
      </c>
      <c r="CU100" s="240" t="str">
        <f t="shared" ca="1" si="37"/>
        <v>2.74915672307192-0.00176711535255603i</v>
      </c>
      <c r="CV100" s="240" t="str">
        <f t="shared" ca="1" si="37"/>
        <v>0.0803058635290179-0.12786568415847i</v>
      </c>
      <c r="CW100" s="240" t="str">
        <f t="shared" ca="1" si="37"/>
        <v>2.23746375827281+0.00168679909795832i</v>
      </c>
      <c r="CX100" s="240" t="str">
        <f t="shared" ca="1" si="37"/>
        <v>4.76781919363619+0.127866920366321i</v>
      </c>
      <c r="CY100" s="240" t="str">
        <f t="shared" ca="1" si="37"/>
        <v>2.74915954907677-0.00160648182514356i</v>
      </c>
      <c r="CZ100" s="240" t="str">
        <f t="shared" ca="1" si="37"/>
        <v>0.35302251973847-0.127868097714062i</v>
      </c>
      <c r="DA100" s="240" t="str">
        <f t="shared" ca="1" si="37"/>
        <v>2.23746106683226+0.00152616360741042i</v>
      </c>
      <c r="DB100" s="240" t="str">
        <f t="shared" ca="1" si="37"/>
        <v>4.5033056124113+0.127869216200199i</v>
      </c>
      <c r="DC100" s="240" t="str">
        <f t="shared" ca="1" si="37"/>
        <v>2.74916210597736-0.0014458444847345i</v>
      </c>
      <c r="DD100" s="240" t="str">
        <f t="shared" ca="1" si="37"/>
        <v>0.610008333972726-0.127870275819532i</v>
      </c>
      <c r="DE100" s="240" t="str">
        <f t="shared" ca="1" si="37"/>
        <v>2.23745864448157+0.0013655245020554i</v>
      </c>
      <c r="DF100" s="240" t="str">
        <f t="shared" ca="1" si="37"/>
        <v>4.25322299314752+0.12787127656875i</v>
      </c>
      <c r="DG100" s="240" t="str">
        <f t="shared" ca="1" si="37"/>
        <v>2.74916439375819-0.00128520371532881i</v>
      </c>
      <c r="DH100" s="240" t="str">
        <f t="shared" ca="1" si="37"/>
        <v>0.853767297416218-0.127872218467191i</v>
      </c>
      <c r="DI100" s="240" t="str">
        <f t="shared" ca="1" si="37"/>
        <v>2.23745649127759+0.00120488216962689i</v>
      </c>
      <c r="DJ100" s="240" t="str">
        <f t="shared" ca="1" si="37"/>
        <v>4.01524814414629+0.127873101495484i</v>
      </c>
      <c r="DK100" s="240" t="str">
        <f t="shared" ca="1" si="37"/>
        <v>2.74916641238088-0.00112455990936944i</v>
      </c>
      <c r="DL100" s="240" t="str">
        <f t="shared" ca="1" si="37"/>
        <v>1.0864620389516-0.127873925636536i</v>
      </c>
      <c r="DM100" s="240" t="str">
        <f t="shared" ca="1" si="37"/>
        <v>2.23745460721966+0.00104423697586697i</v>
      </c>
      <c r="DN100" s="240" t="str">
        <f t="shared" ca="1" si="37"/>
        <v>3.78736106441265+0.127874690959363i</v>
      </c>
      <c r="DO100" s="240" t="str">
        <f t="shared" ca="1" si="37"/>
        <v>2.74916816187286-0.000963913440089836i</v>
      </c>
      <c r="DP100" s="240" t="str">
        <f t="shared" ca="1" si="37"/>
        <v>1.3099858932911-0.127875397380632i</v>
      </c>
      <c r="DQ100" s="240" t="str">
        <f t="shared" ca="1" si="37"/>
        <v>2.23745299229515+0.000883589326356127i</v>
      </c>
      <c r="DR100" s="240" t="str">
        <f t="shared" ca="1" si="37"/>
        <v>3.56778081805328+0.127876044936543i</v>
      </c>
      <c r="DS100" s="240" t="str">
        <f t="shared" ca="1" si="37"/>
        <v>2.74916964222384-0.000803264688869376i</v>
      </c>
      <c r="DT100" s="240" t="str">
        <f t="shared" ca="1" si="37"/>
        <v>1.52602020908197-0.127876633646216i</v>
      </c>
      <c r="DU100" s="240" t="str">
        <f t="shared" ca="1" si="37"/>
        <v>2.23745164652119+0.000722939569078873i</v>
      </c>
      <c r="DV100" s="240" t="str">
        <f t="shared" ca="1" si="37"/>
        <v>3.35491408397058+0.12787716346171i</v>
      </c>
      <c r="DW100" s="240" t="str">
        <f t="shared" ca="1" si="37"/>
        <v>2.74917085342214-0.000642614031382882i</v>
      </c>
      <c r="DX100" s="240" t="str">
        <f t="shared" ca="1" si="37"/>
        <v>1.73608076379081-0.127877634414612i</v>
      </c>
      <c r="DY100" s="240" t="str">
        <f t="shared" ca="1" si="37"/>
        <v>2.23745056989603+0.000562288111932263i</v>
      </c>
      <c r="DZ100" s="240" t="str">
        <f t="shared" ca="1" si="37"/>
        <v>3.14731306729295+0.127878046504566i</v>
      </c>
      <c r="EA100" s="240" t="str">
        <f t="shared" ca="1" si="37"/>
        <v>2.74917179546698-0.000481961851680812i</v>
      </c>
      <c r="EB100" s="240" t="str">
        <f t="shared" ca="1" si="37"/>
        <v>1.94155614092448-0.127878399724173i</v>
      </c>
      <c r="EC100" s="240" t="str">
        <f t="shared" ca="1" si="37"/>
        <v>2.23744976242955+0.000401635312410886i</v>
      </c>
      <c r="ED100" s="240" t="str">
        <f t="shared" ca="1" si="37"/>
        <v>2.9436402975368+0.127878694079619i</v>
      </c>
      <c r="EE100" s="240" t="str">
        <f t="shared" ca="1" si="37"/>
        <v>2.74917246836819-0.000321308531036235i</v>
      </c>
      <c r="EF100" s="240" t="str">
        <f t="shared" ca="1" si="37"/>
        <v>2.14374022703473-0.127878929546551i</v>
      </c>
      <c r="EG100" s="240" t="str">
        <f t="shared" ca="1" si="37"/>
        <v>2.23744922411844+0.000240981565884812i</v>
      </c>
      <c r="EH100" s="240" t="str">
        <f t="shared" ca="1" si="37"/>
        <v>2.74263841982322+0.127879106164484i</v>
      </c>
      <c r="EI100" s="240" t="str">
        <f t="shared" ca="1" si="37"/>
        <v>2.74917287209337-0.000160654459688353i</v>
      </c>
      <c r="EJ100" s="240" t="str">
        <f t="shared" ca="1" si="37"/>
        <v>2.34386050403188-0.127879223904512i</v>
      </c>
      <c r="EK100" s="240" t="str">
        <f t="shared" ca="1" si="37"/>
        <v>2.23744895496416+0.0000803272475033839i</v>
      </c>
      <c r="EL100" s="240" t="str">
        <f t="shared" ca="1" si="37"/>
        <v>2.5431034840623+0.127879282764811i</v>
      </c>
      <c r="EM100" s="240" t="str">
        <f t="shared" ca="1" si="37"/>
        <v>2.74917300667098-2.04707888007837E-12i</v>
      </c>
      <c r="EN100" s="240"/>
      <c r="EO100" s="240"/>
      <c r="EP100" s="240"/>
    </row>
    <row r="101" spans="1:146" ht="15.7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0.783792467410326-2.15359913089704i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-4.04224837378378+1.82450154971275i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0.105998405070656-0.288139576371007i</v>
      </c>
      <c r="I101" s="247" t="str">
        <f>IMDIV(IMPRODUCT(-1,H101),IMSUM(1,IMPRODUCT(F101,G101,-1)))</f>
        <v>-0.0286597024881624-0.00978229703153994i</v>
      </c>
      <c r="J101" s="275" t="str">
        <f ca="1">IMPRODUCT(1/N_FFT2,P100)</f>
        <v>-1.57559512921215-0.00049906495577666i</v>
      </c>
      <c r="K101" s="274" t="str">
        <f ca="1">IMPRODUCT(I101,J101)</f>
        <v>0.0451512056433826+0.0154272426085556i</v>
      </c>
      <c r="M101" s="278"/>
      <c r="N101" s="265">
        <f ca="1">Ioutput2+O101</f>
        <v>2.5066904078341725</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-2.4933095921658275</v>
      </c>
      <c r="P101" s="240" t="str">
        <f t="shared" ref="P101:P164" ca="1" si="40">IMPRODUCT(O101,IMEXP(COMPLEX(0,-2*PI()*1*B101/Nt_load2)))</f>
        <v>-2.49255865393209+0.0611888804797108i</v>
      </c>
      <c r="Q101" s="240" t="str">
        <f t="shared" ref="Q101:Q164" ca="1" si="41">IMPRODUCT(O101,IMEXP(COMPLEX(0,-2*PI()*2*B101/Nt_load2)))</f>
        <v>-2.490306291568+0.12234090306582i</v>
      </c>
      <c r="R101" s="240" t="str">
        <f t="shared" ref="R101:R164" ca="1" si="42">IMPRODUCT(O101,IMEXP(COMPLEX(0,-2*PI()*3*B101/Nt_load2)))</f>
        <v>-2.48655386181242+0.183419232066544i</v>
      </c>
      <c r="S101" s="240" t="str">
        <f t="shared" ref="S101:S164" ca="1" si="43">IMPRODUCT(O101,IMEXP(COMPLEX(0,-2*PI()*4*B101/Nt_load2)))</f>
        <v>-2.48130362498872+0.244387076180357i</v>
      </c>
      <c r="T101" s="240" t="str">
        <f t="shared" ref="T101:T164" ca="1" si="44">IMPRODUCT(O101,IMEXP(COMPLEX(0,-2*PI()*5*B101/Nt_load2)))</f>
        <v>-2.47455874364324+0.305207710657701i</v>
      </c>
      <c r="U101" s="241" t="str">
        <f t="shared" ref="U101:U164" ca="1" si="45">IMPRODUCT(O101,IMEXP(COMPLEX(0,-2*PI()*6*B101/Nt_load2)))</f>
        <v>-2.4663232806403+0.365844499422597i</v>
      </c>
      <c r="V101" s="240" t="str">
        <f t="shared" ref="V101:V164" ca="1" si="46">IMPRODUCT(O101,IMEXP(COMPLEX(0,-2*PI()*7*B101/Nt_load2)))</f>
        <v>-2.45660219671488+0.426260917140846i</v>
      </c>
      <c r="W101" s="240" t="str">
        <f t="shared" ref="W101:W164" ca="1" si="47">IMPRODUCT(O101,IMEXP(COMPLEX(0,-2*PI()*8*B101/Nt_load2)))</f>
        <v>-2.44540134748442+0.486420571221532i</v>
      </c>
      <c r="X101" s="240" t="str">
        <f t="shared" ref="X101:X164" ca="1" si="48">IMPRODUCT(O101,IMEXP(COMPLEX(0,-2*PI()*9*B101/Nt_load2)))</f>
        <v>-2.43272747992169+0.54628722373855i</v>
      </c>
      <c r="Y101" s="240" t="str">
        <f t="shared" ref="Y101:Y164" ca="1" si="49">IMPRODUCT(O101,IMEXP(COMPLEX(0,-2*PI()*10*B101/Nt_load2)))</f>
        <v>-2.4185882282906+0.605824813258987i</v>
      </c>
      <c r="Z101" s="240" t="str">
        <f t="shared" ref="Z101:Z164" ca="1" si="50">IMPRODUCT(O101,IMEXP(COMPLEX(0,-2*PI()*11*B101/Nt_load2)))</f>
        <v>-2.40299210954761+0.664997476565164i</v>
      </c>
      <c r="AA101" s="240" t="str">
        <f t="shared" ref="AA101:AA164" ca="1" si="51">IMPRODUCT(O101,IMEXP(COMPLEX(0,-2*PI()*12*B101/Nt_load2)))</f>
        <v>-2.3859485182115+0.723769570257311i</v>
      </c>
      <c r="AB101" s="240" t="str">
        <f t="shared" ref="AB101:AB164" ca="1" si="52">IMPRODUCT(O101,IMEXP(COMPLEX(0,-2*PI()*13*B101/Nt_load2)))</f>
        <v>-2.36746772070439+0.782105692223826i</v>
      </c>
      <c r="AC101" s="240" t="str">
        <f t="shared" ref="AC101:AC164" ca="1" si="53">IMPRODUCT(O101,IMEXP(COMPLEX(0,-2*PI()*14*B101/Nt_load2)))</f>
        <v>-2.34756084916763+0.839970702966161i</v>
      </c>
      <c r="AD101" s="240" t="str">
        <f t="shared" ref="AD101:AD164" ca="1" si="54">IMPRODUCT(O101,IMEXP(COMPLEX(0,-2*PI()*15*B101/Nt_load2)))</f>
        <v>-2.3262398947563+0.897329746765557i</v>
      </c>
      <c r="AE101" s="240" t="str">
        <f t="shared" ref="AE101:AE164" ca="1" si="55">IMPRODUCT(O101,IMEXP(COMPLEX(0,-2*PI()*16*B101/Nt_load2)))</f>
        <v>-2.30351770041607+0.954148272678822i</v>
      </c>
      <c r="AF101" s="240" t="str">
        <f t="shared" ref="AF101:AF164" ca="1" si="56">IMPRODUCT(O101,IMEXP(COMPLEX(0,-2*PI()*17*B101/Nt_load2)))</f>
        <v>-2.27940795314719+1.01039205535052i</v>
      </c>
      <c r="AG101" s="240" t="str">
        <f t="shared" ref="AG101:AG164" ca="1" si="57">IMPRODUCT(O101,IMEXP(COMPLEX(0,-2*PI()*18*B101/Nt_load2)))</f>
        <v>-2.25392517575989+1.06602721562908i</v>
      </c>
      <c r="AH101" s="240" t="str">
        <f t="shared" ref="AH101:AH164" ca="1" si="58">IMPRODUCT(O101,IMEXP(COMPLEX(0,-2*PI()*19*B101/Nt_load2)))</f>
        <v>-2.2270847181264+1.12102024097426i</v>
      </c>
      <c r="AI101" s="240" t="str">
        <f t="shared" ref="AI101:AI164" ca="1" si="59">IMPRODUCT(O101,IMEXP(COMPLEX(0,-2*PI()*20*B101/Nt_load2)))</f>
        <v>-2.19890274793477+1.17533800564393i</v>
      </c>
      <c r="AJ101" s="240" t="str">
        <f t="shared" ref="AJ101:AJ164" ca="1" si="60">IMPRODUCT(O101,IMEXP(COMPLEX(0,-2*PI()*21*B101/Nt_load2)))</f>
        <v>-2.16939624095005+1.22894779064772i</v>
      </c>
      <c r="AK101" s="240" t="str">
        <f t="shared" ref="AK101:AK164" ca="1" si="61">IMPRODUCT(O101,IMEXP(COMPLEX(0,-2*PI()*22*B101/Nt_load2)))</f>
        <v>-2.13858297078874+1.28181730345573i</v>
      </c>
      <c r="AL101" s="240" t="str">
        <f t="shared" ref="AL101:AL164" ca="1" si="62">IMPRODUCT(O101,IMEXP(COMPLEX(0,-2*PI()*23*B101/Nt_load2)))</f>
        <v>-2.10648149821259+1.33391469745039i</v>
      </c>
      <c r="AM101" s="240" t="str">
        <f t="shared" ref="AM101:AM164" ca="1" si="63">IMPRODUCT(O101,IMEXP(COMPLEX(0,-2*PI()*24*B101/Nt_load2)))</f>
        <v>-2.07311115994834+1.38520859110958i</v>
      </c>
      <c r="AN101" s="240" t="str">
        <f t="shared" ref="AN101:AN164" ca="1" si="64">IMPRODUCT(O101,IMEXP(COMPLEX(0,-2*PI()*25*B101/Nt_load2)))</f>
        <v>-2.03849205703995+1.43566808690977i</v>
      </c>
      <c r="AO101" s="240" t="str">
        <f t="shared" ref="AO101:AO164" ca="1" si="65">IMPRODUCT(O101,IMEXP(COMPLEX(0,-2*PI()*26*B101/Nt_load2)))</f>
        <v>-2.00264504274053+1.4852627899375i</v>
      </c>
      <c r="AP101" s="240" t="str">
        <f t="shared" ref="AP101:AP164" ca="1" si="66">IMPRODUCT(O101,IMEXP(COMPLEX(0,-2*PI()*27*B101/Nt_load2)))</f>
        <v>-1.96559170995108+1.53396282619812i</v>
      </c>
      <c r="AQ101" s="240" t="str">
        <f t="shared" ref="AQ101:AQ164" ca="1" si="67">IMPRODUCT(O101,IMEXP(COMPLEX(0,-2*PI()*28*B101/Nt_load2)))</f>
        <v>-1.92735437821377+1.5817388606108i</v>
      </c>
      <c r="AR101" s="240" t="str">
        <f t="shared" ref="AR101:AR164" ca="1" si="68">IMPRODUCT(O101,IMEXP(COMPLEX(0,-2*PI()*28*B101/Nt_load2)))</f>
        <v>-1.92735437821377+1.5817388606108i</v>
      </c>
      <c r="AS101" s="240" t="str">
        <f t="shared" ref="AS101:AS164" ca="1" si="69">IMPRODUCT(O101,IMEXP(COMPLEX(0,-2*PI()*30*B101/Nt_load2)))</f>
        <v>-1.84742054817358+1.67440438382493i</v>
      </c>
      <c r="AT101" s="240" t="str">
        <f t="shared" ref="AT101:AT164" ca="1" si="70">IMPRODUCT(O101,IMEXP(COMPLEX(0,-2*PI()*31*B101/Nt_load2)))</f>
        <v>-1.80577219902101+1.71923805438018i</v>
      </c>
      <c r="AU101" s="240" t="str">
        <f t="shared" ref="AU101:AU164" ca="1" si="71">IMPRODUCT(O101,IMEXP(COMPLEX(0,-2*PI()*32*B101/Nt_load2)))</f>
        <v>-1.76303612021792+1.76303612021792i</v>
      </c>
      <c r="AV101" s="240" t="str">
        <f t="shared" ref="AV101:AV164" ca="1" si="72">IMPRODUCT(O101,IMEXP(COMPLEX(0,-2*PI()*33*B101/Nt_load2)))</f>
        <v>-1.71923805438018+1.80577219902101i</v>
      </c>
      <c r="AW101" s="240" t="str">
        <f t="shared" ref="AW101:AW164" ca="1" si="73">IMPRODUCT(O101,IMEXP(COMPLEX(0,-2*PI()*34*B101/Nt_load2)))</f>
        <v>-1.67440438382493+1.84742054817358i</v>
      </c>
      <c r="AX101" s="240" t="str">
        <f t="shared" ref="AX101:AX164" ca="1" si="74">IMPRODUCT(O101,IMEXP(COMPLEX(0,-2*PI()*35*B101/Nt_load2)))</f>
        <v>-1.62856211467888+1.88795608026744i</v>
      </c>
      <c r="AY101" s="240" t="str">
        <f t="shared" ref="AY101:AY164" ca="1" si="75">IMPRODUCT(O101,IMEXP(COMPLEX(0,-2*PI()*36*B101/Nt_load2)))</f>
        <v>-1.5817388606108+1.92735437821377i</v>
      </c>
      <c r="AZ101" s="240" t="str">
        <f t="shared" ref="AZ101:AZ164" ca="1" si="76">IMPRODUCT(O101,IMEXP(COMPLEX(0,-2*PI()*37*B101/Nt_load2)))</f>
        <v>-1.53396282619811+1.96559170995108i</v>
      </c>
      <c r="BA101" s="240" t="str">
        <f t="shared" ref="BA101:BA164" ca="1" si="77">IMPRODUCT(O101,IMEXP(COMPLEX(0,-2*PI()*38*B101/Nt_load2)))</f>
        <v>-1.4852627899375+2.00264504274053i</v>
      </c>
      <c r="BB101" s="240" t="str">
        <f t="shared" ref="BB101:BB164" ca="1" si="78">IMPRODUCT(O101,IMEXP(COMPLEX(0,-2*PI()*39*B101/Nt_load2)))</f>
        <v>-1.43566808690977+2.03849205703995i</v>
      </c>
      <c r="BC101" s="240" t="str">
        <f t="shared" ref="BC101:BC164" ca="1" si="79">IMPRODUCT(O101,IMEXP(COMPLEX(0,-2*PI()*40*B101/Nt_load2)))</f>
        <v>-1.38520859110958+2.07311115994834i</v>
      </c>
      <c r="BD101" s="240" t="str">
        <f t="shared" ref="BD101:BD164" ca="1" si="80">IMPRODUCT(O101,IMEXP(COMPLEX(0,-2*PI()*41*B101/Nt_load2)))</f>
        <v>-1.33391469745039+2.10648149821259i</v>
      </c>
      <c r="BE101" s="240" t="str">
        <f t="shared" ref="BE101:BE164" ca="1" si="81">IMPRODUCT(O101,IMEXP(COMPLEX(0,-2*PI()*42*B101/Nt_load2)))</f>
        <v>-1.28181730345573+2.13858297078874i</v>
      </c>
      <c r="BF101" s="240" t="str">
        <f t="shared" ref="BF101:BF164" ca="1" si="82">IMPRODUCT(O101,IMEXP(COMPLEX(0,-2*PI()*43*B101/Nt_load2)))</f>
        <v>-1.22894779064772+2.16939624095005i</v>
      </c>
      <c r="BG101" s="240" t="str">
        <f t="shared" ref="BG101:BG164" ca="1" si="83">IMPRODUCT(O101,IMEXP(COMPLEX(0,-2*PI()*44*B101/Nt_load2)))</f>
        <v>-1.17533800564393+2.19890274793477i</v>
      </c>
      <c r="BH101" s="240" t="str">
        <f t="shared" ref="BH101:BH164" ca="1" si="84">IMPRODUCT(O101,IMEXP(COMPLEX(0,-2*PI()*45*B101/Nt_load2)))</f>
        <v>-1.12102024097427+2.2270847181264i</v>
      </c>
      <c r="BI101" s="240" t="str">
        <f t="shared" ref="BI101:BI164" ca="1" si="85">IMPRODUCT(O101,IMEXP(COMPLEX(0,-2*PI()*46*B101/Nt_load2)))</f>
        <v>-1.06602721562908+2.25392517575989i</v>
      </c>
      <c r="BJ101" s="240" t="str">
        <f t="shared" ref="BJ101:BJ164" ca="1" si="86">IMPRODUCT(O101,IMEXP(COMPLEX(0,-2*PI()*47*B101/Nt_load2)))</f>
        <v>-1.01039205535053+2.27940795314719i</v>
      </c>
      <c r="BK101" s="240" t="str">
        <f t="shared" ref="BK101:BK164" ca="1" si="87">IMPRODUCT(O101,IMEXP(COMPLEX(0,-2*PI()*48*B101/Nt_load2)))</f>
        <v>-0.954148272678827+2.30351770041607i</v>
      </c>
      <c r="BL101" s="240" t="str">
        <f t="shared" ref="BL101:BL164" ca="1" si="88">IMPRODUCT(O101,IMEXP(COMPLEX(0,-2*PI()*49*B101/Nt_load2)))</f>
        <v>-0.897329746765564+2.32623989475629i</v>
      </c>
      <c r="BM101" s="240" t="str">
        <f t="shared" ref="BM101:BM164" ca="1" si="89">IMPRODUCT(O101,IMEXP(COMPLEX(0,-2*PI()*50*B101/Nt_load2)))</f>
        <v>-0.839970702966169+2.34756084916763i</v>
      </c>
      <c r="BN101" s="240" t="str">
        <f t="shared" ref="BN101:BN164" ca="1" si="90">IMPRODUCT(O101,IMEXP(COMPLEX(0,-2*PI()*51*B101/Nt_load2)))</f>
        <v>-0.782105692223836+2.36746772070438i</v>
      </c>
      <c r="BO101" s="240" t="str">
        <f t="shared" ref="BO101:BO164" ca="1" si="91">IMPRODUCT(O101,IMEXP(COMPLEX(0,-2*PI()*52*B101/Nt_load2)))</f>
        <v>-0.723769570257321+2.3859485182115i</v>
      </c>
      <c r="BP101" s="240" t="str">
        <f t="shared" ref="BP101:BP164" ca="1" si="92">IMPRODUCT(O101,IMEXP(COMPLEX(0,-2*PI()*53*B101/Nt_load2)))</f>
        <v>-0.664997476565171+2.40299210954761i</v>
      </c>
      <c r="BQ101" s="240" t="str">
        <f t="shared" ref="BQ101:BQ164" ca="1" si="93">IMPRODUCT(O101,IMEXP(COMPLEX(0,-2*PI()*54*B101/Nt_load2)))</f>
        <v>-0.605824813258997+2.41858822829059i</v>
      </c>
      <c r="BR101" s="240" t="str">
        <f t="shared" ref="BR101:BR164" ca="1" si="94">IMPRODUCT(O101,IMEXP(COMPLEX(0,-2*PI()*55*B101/Nt_load2)))</f>
        <v>-0.546287223738563+2.43272747992169i</v>
      </c>
      <c r="BS101" s="240" t="str">
        <f t="shared" ref="BS101:BS164" ca="1" si="95">IMPRODUCT(O101,IMEXP(COMPLEX(0,-2*PI()*56*B101/Nt_load2)))</f>
        <v>-0.486420571221545+2.44540134748442i</v>
      </c>
      <c r="BT101" s="240" t="str">
        <f t="shared" ref="BT101:BT164" ca="1" si="96">IMPRODUCT(O101,IMEXP(COMPLEX(0,-2*PI()*57*B101/Nt_load2)))</f>
        <v>-0.426260917140858+2.45660219671488i</v>
      </c>
      <c r="BU101" s="240" t="str">
        <f t="shared" ref="BU101:BU164" ca="1" si="97">IMPRODUCT(O101,IMEXP(COMPLEX(0,-2*PI()*58*B101/Nt_load2)))</f>
        <v>-0.365844499422585+2.46632328064031i</v>
      </c>
      <c r="BV101" s="240" t="str">
        <f t="shared" ref="BV101:BV164" ca="1" si="98">IMPRODUCT(O101,IMEXP(COMPLEX(0,-2*PI()*59*B101/Nt_load2)))</f>
        <v>-0.305207710657691+2.47455874364324i</v>
      </c>
      <c r="BW101" s="240" t="str">
        <f t="shared" ref="BW101:BW164" ca="1" si="99">IMPRODUCT(O101,IMEXP(COMPLEX(0,-2*PI()*60*B101/Nt_load2)))</f>
        <v>-0.244387076180346+2.48130362498872i</v>
      </c>
      <c r="BX101" s="240" t="str">
        <f t="shared" ref="BX101:BX164" ca="1" si="100">IMPRODUCT(O101,IMEXP(COMPLEX(0,-2*PI()*61*B101/Nt_load2)))</f>
        <v>-0.183419232066533+2.48655386181242i</v>
      </c>
      <c r="BY101" s="240" t="str">
        <f t="shared" ref="BY101:BY164" ca="1" si="101">IMPRODUCT(O101,IMEXP(COMPLEX(0,-2*PI()*62*B101/Nt_load2)))</f>
        <v>-0.12234090306581+2.490306291568i</v>
      </c>
      <c r="BZ101" s="240" t="str">
        <f t="shared" ref="BZ101:BZ164" ca="1" si="102">IMPRODUCT(O101,IMEXP(COMPLEX(0,-2*PI()*63*B101/Nt_load2)))</f>
        <v>-0.0611888804797019+2.49255865393209i</v>
      </c>
      <c r="CA101" s="240" t="str">
        <f t="shared" ref="CA101:CA164" ca="1" si="103">IMPRODUCT(O101,IMEXP(COMPLEX(0,-2*PI()*64*B101/Nt_load2)))</f>
        <v>8.70528137384949E-15+2.49330959216583i</v>
      </c>
      <c r="CB101" s="240" t="str">
        <f t="shared" ref="CB101:CB164" ca="1" si="104">IMPRODUCT(O101,IMEXP(COMPLEX(0,-2*PI()*65*B101/Nt_load2)))</f>
        <v>0.0611888804797188+2.49255865393209i</v>
      </c>
      <c r="CC101" s="240" t="str">
        <f t="shared" ref="CC101:CC164" ca="1" si="105">IMPRODUCT(O101,IMEXP(COMPLEX(0,-2*PI()*66*B101/Nt_load2)))</f>
        <v>0.122340903065827+2.490306291568i</v>
      </c>
      <c r="CD101" s="240" t="str">
        <f t="shared" ref="CD101:CD164" ca="1" si="106">IMPRODUCT(O101,IMEXP(COMPLEX(0,-2*PI()*67*B101/Nt_load2)))</f>
        <v>0.18341923206655+2.48655386181242i</v>
      </c>
      <c r="CE101" s="240" t="str">
        <f t="shared" ref="CE101:CE164" ca="1" si="107">IMPRODUCT(O101,IMEXP(COMPLEX(0,-2*PI()*68*B101/Nt_load2)))</f>
        <v>0.244387076180363+2.48130362498872i</v>
      </c>
      <c r="CF101" s="240" t="str">
        <f t="shared" ref="CF101:CF164" ca="1" si="108">IMPRODUCT(O101,IMEXP(COMPLEX(0,-2*PI()*69*B101/Nt_load2)))</f>
        <v>0.305207710657706+2.47455874364324i</v>
      </c>
      <c r="CG101" s="240" t="str">
        <f t="shared" ref="CG101:CG164" ca="1" si="109">IMPRODUCT(O101,IMEXP(COMPLEX(0,-2*PI()*70*B101/Nt_load2)))</f>
        <v>0.365844499422602+2.4663232806403i</v>
      </c>
      <c r="CH101" s="240" t="str">
        <f t="shared" ref="CH101:CH164" ca="1" si="110">IMPRODUCT(O101,IMEXP(COMPLEX(0,-2*PI()*71*B101/Nt_load2)))</f>
        <v>0.426260917140851+2.45660219671488i</v>
      </c>
      <c r="CI101" s="240" t="str">
        <f t="shared" ref="CI101:CI164" ca="1" si="111">IMPRODUCT(O101,IMEXP(COMPLEX(0,-2*PI()*72*B101/Nt_load2)))</f>
        <v>0.486420571221535+2.44540134748442i</v>
      </c>
      <c r="CJ101" s="240" t="str">
        <f t="shared" ref="CJ101:CJ164" ca="1" si="112">IMPRODUCT(O101,IMEXP(COMPLEX(0,-2*PI()*73*B101/Nt_load2)))</f>
        <v>0.546287223738555+2.43272747992169i</v>
      </c>
      <c r="CK101" s="240" t="str">
        <f t="shared" ref="CK101:CK164" ca="1" si="113">IMPRODUCT(O101,IMEXP(COMPLEX(0,-2*PI()*74*B101/Nt_load2)))</f>
        <v>0.605824813258989+2.4185882282906i</v>
      </c>
      <c r="CL101" s="240" t="str">
        <f t="shared" ref="CL101:CL164" ca="1" si="114">IMPRODUCT(O101,IMEXP(COMPLEX(0,-2*PI()*75*B101/Nt_load2)))</f>
        <v>0.664997476565164+2.40299210954761i</v>
      </c>
      <c r="CM101" s="240" t="str">
        <f t="shared" ref="CM101:CM164" ca="1" si="115">IMPRODUCT(O101,IMEXP(COMPLEX(0,-2*PI()*76*B101/Nt_load2)))</f>
        <v>0.723769570257314+2.3859485182115i</v>
      </c>
      <c r="CN101" s="240" t="str">
        <f t="shared" ref="CN101:CN164" ca="1" si="116">IMPRODUCT(O101,IMEXP(COMPLEX(0,-2*PI()*77*B101/Nt_load2)))</f>
        <v>0.782105692223826+2.36746772070439i</v>
      </c>
      <c r="CO101" s="240" t="str">
        <f t="shared" ref="CO101:CO164" ca="1" si="117">IMPRODUCT(O101,IMEXP(COMPLEX(0,-2*PI()*78*B101/Nt_load2)))</f>
        <v>0.839970702966161+2.34756084916763i</v>
      </c>
      <c r="CP101" s="240" t="str">
        <f t="shared" ref="CP101:CP164" ca="1" si="118">IMPRODUCT(O101,IMEXP(COMPLEX(0,-2*PI()*79*B101/Nt_load2)))</f>
        <v>0.897329746765557+2.3262398947563i</v>
      </c>
      <c r="CQ101" s="240" t="str">
        <f t="shared" ref="CQ101:CQ164" ca="1" si="119">IMPRODUCT(O101,IMEXP(COMPLEX(0,-2*PI()*80*B101/Nt_load2)))</f>
        <v>0.954148272678819+2.30351770041607i</v>
      </c>
      <c r="CR101" s="240" t="str">
        <f t="shared" ref="CR101:CR164" ca="1" si="120">IMPRODUCT(O101,IMEXP(COMPLEX(0,-2*PI()*81*B101/Nt_load2)))</f>
        <v>1.01039205535052+2.27940795314719i</v>
      </c>
      <c r="CS101" s="240" t="str">
        <f t="shared" ref="CS101:CS164" ca="1" si="121">IMPRODUCT(O101,IMEXP(COMPLEX(0,-2*PI()*82*B101/Nt_load2)))</f>
        <v>1.06602721562908+2.25392517575989i</v>
      </c>
      <c r="CT101" s="240" t="str">
        <f t="shared" ref="CT101:CT164" ca="1" si="122">IMPRODUCT(O101,IMEXP(COMPLEX(0,-2*PI()*83*B101/Nt_load2)))</f>
        <v>1.12102024097426+2.2270847181264i</v>
      </c>
      <c r="CU101" s="240" t="str">
        <f t="shared" ref="CU101:CU164" ca="1" si="123">IMPRODUCT(O101,IMEXP(COMPLEX(0,-2*PI()*84*B101/Nt_load2)))</f>
        <v>1.17533800564393+2.19890274793477i</v>
      </c>
      <c r="CV101" s="240" t="str">
        <f t="shared" ref="CV101:CV164" ca="1" si="124">IMPRODUCT(O101,IMEXP(COMPLEX(0,-2*PI()*85*B101/Nt_load2)))</f>
        <v>1.22894779064771+2.16939624095006i</v>
      </c>
      <c r="CW101" s="240" t="str">
        <f t="shared" ref="CW101:CW164" ca="1" si="125">IMPRODUCT(O101,IMEXP(COMPLEX(0,-2*PI()*86*B101/Nt_load2)))</f>
        <v>1.28181730345573+2.13858297078874i</v>
      </c>
      <c r="CX101" s="240" t="str">
        <f t="shared" ref="CX101:CX164" ca="1" si="126">IMPRODUCT(O101,IMEXP(COMPLEX(0,-2*PI()*87*B101/Nt_load2)))</f>
        <v>1.33391469745038+2.10648149821259i</v>
      </c>
      <c r="CY101" s="240" t="str">
        <f t="shared" ref="CY101:CY164" ca="1" si="127">IMPRODUCT(O101,IMEXP(COMPLEX(0,-2*PI()*88*B101/Nt_load2)))</f>
        <v>1.38520859110957+2.07311115994834i</v>
      </c>
      <c r="CZ101" s="240" t="str">
        <f t="shared" ref="CZ101:CZ164" ca="1" si="128">IMPRODUCT(O101,IMEXP(COMPLEX(0,-2*PI()*89*B101/Nt_load2)))</f>
        <v>1.43566808690976+2.03849205703995i</v>
      </c>
      <c r="DA101" s="240" t="str">
        <f t="shared" ref="DA101:DA164" ca="1" si="129">IMPRODUCT(O101,IMEXP(COMPLEX(0,-2*PI()*90*B101/Nt_load2)))</f>
        <v>1.48526278993749+2.00264504274053i</v>
      </c>
      <c r="DB101" s="240" t="str">
        <f t="shared" ref="DB101:DB164" ca="1" si="130">IMPRODUCT(O101,IMEXP(COMPLEX(0,-2*PI()*91*B101/Nt_load2)))</f>
        <v>1.53396282619811+1.96559170995109i</v>
      </c>
      <c r="DC101" s="240" t="str">
        <f t="shared" ref="DC101:DC164" ca="1" si="131">IMPRODUCT(O101,IMEXP(COMPLEX(0,-2*PI()*92*B101/Nt_load2)))</f>
        <v>1.58173886061079+1.92735437821377i</v>
      </c>
      <c r="DD101" s="240" t="str">
        <f t="shared" ref="DD101:DD164" ca="1" si="132">IMPRODUCT(O101,IMEXP(COMPLEX(0,-2*PI()*93*B101/Nt_load2)))</f>
        <v>1.62856211467887+1.88795608026745i</v>
      </c>
      <c r="DE101" s="240" t="str">
        <f t="shared" ref="DE101:DE164" ca="1" si="133">IMPRODUCT(O101,IMEXP(COMPLEX(0,-2*PI()*94*B101/Nt_load2)))</f>
        <v>1.67440438382492+1.84742054817359i</v>
      </c>
      <c r="DF101" s="240" t="str">
        <f t="shared" ref="DF101:DF164" ca="1" si="134">IMPRODUCT(O101,IMEXP(COMPLEX(0,-2*PI()*95*B101/Nt_load2)))</f>
        <v>1.71923805438017+1.80577219902102i</v>
      </c>
      <c r="DG101" s="240" t="str">
        <f t="shared" ref="DG101:DG164" ca="1" si="135">IMPRODUCT(O101,IMEXP(COMPLEX(0,-2*PI()*96*B101/Nt_load2)))</f>
        <v>1.76303612021791+1.76303612021793i</v>
      </c>
      <c r="DH101" s="240" t="str">
        <f t="shared" ref="DH101:DH164" ca="1" si="136">IMPRODUCT(O101,IMEXP(COMPLEX(0,-2*PI()*97*B101/Nt_load2)))</f>
        <v>1.80577219902102+1.71923805438017i</v>
      </c>
      <c r="DI101" s="240" t="str">
        <f t="shared" ref="DI101:DI164" ca="1" si="137">IMPRODUCT(O101,IMEXP(COMPLEX(0,-2*PI()*98*B101/Nt_load2)))</f>
        <v>1.84742054817359+1.67440438382492i</v>
      </c>
      <c r="DJ101" s="240" t="str">
        <f t="shared" ref="DJ101:DJ164" ca="1" si="138">IMPRODUCT(O101,IMEXP(COMPLEX(0,-2*PI()*99*B101/Nt_load2)))</f>
        <v>1.88795608026745+1.62856211467887i</v>
      </c>
      <c r="DK101" s="240" t="str">
        <f t="shared" ref="DK101:DK164" ca="1" si="139">IMPRODUCT(O101,IMEXP(COMPLEX(0,-2*PI()*100*B101/Nt_load2)))</f>
        <v>1.92735437821377+1.58173886061079i</v>
      </c>
      <c r="DL101" s="240" t="str">
        <f t="shared" ref="DL101:DL164" ca="1" si="140">IMPRODUCT(O101,IMEXP(COMPLEX(0,-2*PI()*101*B101/Nt_load2)))</f>
        <v>1.96559170995109+1.53396282619811i</v>
      </c>
      <c r="DM101" s="240" t="str">
        <f t="shared" ref="DM101:DM164" ca="1" si="141">IMPRODUCT(O101,IMEXP(COMPLEX(0,-2*PI()*102*B101/Nt_load2)))</f>
        <v>2.00264504274053+1.48526278993749i</v>
      </c>
      <c r="DN101" s="240" t="str">
        <f t="shared" ref="DN101:DN164" ca="1" si="142">IMPRODUCT(O101,IMEXP(COMPLEX(0,-2*PI()*103*B101/Nt_load2)))</f>
        <v>2.03849205703996+1.43566808690976i</v>
      </c>
      <c r="DO101" s="240" t="str">
        <f t="shared" ref="DO101:DO164" ca="1" si="143">IMPRODUCT(O101,IMEXP(COMPLEX(0,-2*PI()*104*B101/Nt_load2)))</f>
        <v>2.07311115994834+1.38520859110957i</v>
      </c>
      <c r="DP101" s="240" t="str">
        <f t="shared" ref="DP101:DP164" ca="1" si="144">IMPRODUCT(O101,IMEXP(COMPLEX(0,-2*PI()*105*B101/Nt_load2)))</f>
        <v>2.1064814982126+1.33391469745038i</v>
      </c>
      <c r="DQ101" s="240" t="str">
        <f t="shared" ref="DQ101:DQ164" ca="1" si="145">IMPRODUCT(O101,IMEXP(COMPLEX(0,-2*PI()*106*B101/Nt_load2)))</f>
        <v>2.13858297078874+1.28181730345573i</v>
      </c>
      <c r="DR101" s="240" t="str">
        <f t="shared" ref="DR101:DR164" ca="1" si="146">IMPRODUCT(O101,IMEXP(COMPLEX(0,-2*PI()*107*B101/Nt_load2)))</f>
        <v>2.16939624095005+1.22894779064771i</v>
      </c>
      <c r="DS101" s="240" t="str">
        <f t="shared" ref="DS101:DS164" ca="1" si="147">IMPRODUCT(O101,IMEXP(COMPLEX(0,-2*PI()*108*B101/Nt_load2)))</f>
        <v>2.19890274793477+1.17533800564393i</v>
      </c>
      <c r="DT101" s="240" t="str">
        <f t="shared" ref="DT101:DT164" ca="1" si="148">IMPRODUCT(O101,IMEXP(COMPLEX(0,-2*PI()*109*B101/Nt_load2)))</f>
        <v>2.2270847181264+1.12102024097426i</v>
      </c>
      <c r="DU101" s="240" t="str">
        <f t="shared" ref="DU101:DU164" ca="1" si="149">IMPRODUCT(O101,IMEXP(COMPLEX(0,-2*PI()*110*B101/Nt_load2)))</f>
        <v>2.25392517575989+1.06602721562908i</v>
      </c>
      <c r="DV101" s="240" t="str">
        <f t="shared" ref="DV101:DV164" ca="1" si="150">IMPRODUCT(O101,IMEXP(COMPLEX(0,-2*PI()*111*B101/Nt_load2)))</f>
        <v>2.27940795314719+1.01039205535052i</v>
      </c>
      <c r="DW101" s="240" t="str">
        <f t="shared" ref="DW101:DW164" ca="1" si="151">IMPRODUCT(O101,IMEXP(COMPLEX(0,-2*PI()*112*B101/Nt_load2)))</f>
        <v>2.30351770041607+0.954148272678819i</v>
      </c>
      <c r="DX101" s="240" t="str">
        <f t="shared" ref="DX101:DX164" ca="1" si="152">IMPRODUCT(O101,IMEXP(COMPLEX(0,-2*PI()*113*B101/Nt_load2)))</f>
        <v>2.3262398947563+0.897329746765557i</v>
      </c>
      <c r="DY101" s="240" t="str">
        <f t="shared" ref="DY101:DY164" ca="1" si="153">IMPRODUCT(O101,IMEXP(COMPLEX(0,-2*PI()*114*B101/Nt_load2)))</f>
        <v>2.34756084916763+0.839970702966159i</v>
      </c>
      <c r="DZ101" s="240" t="str">
        <f t="shared" ref="DZ101:DZ164" ca="1" si="154">IMPRODUCT(O101,IMEXP(COMPLEX(0,-2*PI()*115*B101/Nt_load2)))</f>
        <v>2.36746772070439+0.782105692223826i</v>
      </c>
      <c r="EA101" s="240" t="str">
        <f t="shared" ref="EA101:EA164" ca="1" si="155">IMPRODUCT(O101,IMEXP(COMPLEX(0,-2*PI()*116*B101/Nt_load2)))</f>
        <v>2.3859485182115+0.723769570257311i</v>
      </c>
      <c r="EB101" s="240" t="str">
        <f t="shared" ref="EB101:EB164" ca="1" si="156">IMPRODUCT(O101,IMEXP(COMPLEX(0,-2*PI()*117*B101/Nt_load2)))</f>
        <v>2.40299210954761+0.664997476565164i</v>
      </c>
      <c r="EC101" s="240" t="str">
        <f t="shared" ref="EC101:EC164" ca="1" si="157">IMPRODUCT(O101,IMEXP(COMPLEX(0,-2*PI()*118*B101/Nt_load2)))</f>
        <v>2.4185882282906+0.605824813258987i</v>
      </c>
      <c r="ED101" s="240" t="str">
        <f t="shared" ref="ED101:ED164" ca="1" si="158">IMPRODUCT(O101,IMEXP(COMPLEX(0,-2*PI()*119*B101/Nt_load2)))</f>
        <v>2.43272747992169+0.546287223738553i</v>
      </c>
      <c r="EE101" s="240" t="str">
        <f t="shared" ref="EE101:EE164" ca="1" si="159">IMPRODUCT(O101,IMEXP(COMPLEX(0,-2*PI()*120*B101/Nt_load2)))</f>
        <v>2.44540134748442+0.486420571221535i</v>
      </c>
      <c r="EF101" s="240" t="str">
        <f t="shared" ref="EF101:EF164" ca="1" si="160">IMPRODUCT(O101,IMEXP(COMPLEX(0,-2*PI()*121*B101/Nt_load2)))</f>
        <v>2.45660219671488+0.426260917140851i</v>
      </c>
      <c r="EG101" s="240" t="str">
        <f t="shared" ref="EG101:EG164" ca="1" si="161">IMPRODUCT(O101,IMEXP(COMPLEX(0,-2*PI()*122*B101/Nt_load2)))</f>
        <v>2.4663232806403+0.365844499422602i</v>
      </c>
      <c r="EH101" s="240" t="str">
        <f t="shared" ref="EH101:EH164" ca="1" si="162">IMPRODUCT(O101,IMEXP(COMPLEX(0,-2*PI()*123*B101/Nt_load2)))</f>
        <v>2.47455874364324+0.305207710657706i</v>
      </c>
      <c r="EI101" s="240" t="str">
        <f t="shared" ref="EI101:EI164" ca="1" si="163">IMPRODUCT(O101,IMEXP(COMPLEX(0,-2*PI()*124*B101/Nt_load2)))</f>
        <v>2.48130362498872+0.244387076180362i</v>
      </c>
      <c r="EJ101" s="240" t="str">
        <f t="shared" ref="EJ101:EJ164" ca="1" si="164">IMPRODUCT(O101,IMEXP(COMPLEX(0,-2*PI()*125*B101/Nt_load2)))</f>
        <v>2.48655386181242+0.18341923206655i</v>
      </c>
      <c r="EK101" s="240" t="str">
        <f t="shared" ref="EK101:EK164" ca="1" si="165">IMPRODUCT(O101,IMEXP(COMPLEX(0,-2*PI()*126*B101/Nt_load2)))</f>
        <v>2.490306291568+0.122340903065827i</v>
      </c>
      <c r="EL101" s="240" t="str">
        <f t="shared" ref="EL101:EL164" ca="1" si="166">IMPRODUCT(O101,IMEXP(COMPLEX(0,-2*PI()*127*B101/Nt_load2)))</f>
        <v>2.49255865393209+0.0611888804797186i</v>
      </c>
      <c r="EM101" s="240" t="str">
        <f t="shared" ref="EM101:EM164" ca="1" si="167">IMPRODUCT(O101,IMEXP(COMPLEX(0,-2*PI()*128*B101/Nt_load2)))</f>
        <v>2.49330959216583+8.05623064632061E-15i</v>
      </c>
      <c r="EN101" s="240"/>
      <c r="EO101" s="240"/>
      <c r="EP101" s="240"/>
    </row>
    <row r="102" spans="1:146" ht="15.7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0.219204733397131-1.17872284854149i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-4.0407547685083+0.96283351882788i</v>
      </c>
      <c r="H102" s="247" t="str">
        <f t="shared" si="38"/>
        <v>0.0304589515631813-0.157702186985724i</v>
      </c>
      <c r="I102" s="247" t="str">
        <f t="shared" ref="I102:I165" si="174">IMDIV(IMPRODUCT(-1,H102),IMSUM(1,IMPRODUCT(F102,G102,-1)))</f>
        <v>-0.0319028035841349-0.00130782228460467i</v>
      </c>
      <c r="J102" s="275" t="str">
        <f ca="1">IMPRODUCT(1/N_FFT2,Q100)</f>
        <v>0.00874055636398008+0.0000197602975816254i</v>
      </c>
      <c r="K102" s="274" t="str">
        <f t="shared" ref="K102:K165" ca="1" si="175">IMPRODUCT(I102,J102)</f>
        <v>-0.000278822409938589-0.000012061503285167i</v>
      </c>
      <c r="M102" s="278"/>
      <c r="N102" s="265">
        <f t="shared" ref="N102:N164" ca="1" si="176">Ioutput2+O102</f>
        <v>2.5066955142718417</v>
      </c>
      <c r="O102" s="240">
        <f t="shared" ca="1" si="39"/>
        <v>-2.4933044857281583</v>
      </c>
      <c r="P102" s="240" t="str">
        <f t="shared" ca="1" si="40"/>
        <v>-2.49030119128126+0.1223406525048i</v>
      </c>
      <c r="Q102" s="240" t="str">
        <f t="shared" ca="1" si="41"/>
        <v>-2.48129854313994+0.24438657566194i</v>
      </c>
      <c r="R102" s="240" t="str">
        <f t="shared" ca="1" si="42"/>
        <v>-2.46631822947211+0.365843750152575i</v>
      </c>
      <c r="S102" s="240" t="str">
        <f t="shared" ca="1" si="43"/>
        <v>-2.44539633916552+0.486419575004963i</v>
      </c>
      <c r="T102" s="240" t="str">
        <f t="shared" ca="1" si="44"/>
        <v>-2.41858327488646+0.605823572495843i</v>
      </c>
      <c r="U102" s="241" t="str">
        <f t="shared" ca="1" si="45"/>
        <v>-2.38594363165533+0.723768087936701i</v>
      </c>
      <c r="V102" s="240" t="str">
        <f t="shared" ca="1" si="46"/>
        <v>-2.34755604123155+0.839968982659124i</v>
      </c>
      <c r="W102" s="240" t="str">
        <f t="shared" ca="1" si="47"/>
        <v>-2.30351298268283+0.954146318529727i</v>
      </c>
      <c r="X102" s="240" t="str">
        <f t="shared" ca="1" si="48"/>
        <v>-2.25392055959491+1.06602503234564i</v>
      </c>
      <c r="Y102" s="240" t="str">
        <f t="shared" ca="1" si="49"/>
        <v>-2.1988982444588+1.17533559848587i</v>
      </c>
      <c r="Z102" s="240" t="str">
        <f t="shared" ca="1" si="50"/>
        <v>-2.13857859085106+1.28181467822212i</v>
      </c>
      <c r="AA102" s="240" t="str">
        <f t="shared" ca="1" si="51"/>
        <v>-2.07310691410059+1.38520575412481i</v>
      </c>
      <c r="AB102" s="240" t="str">
        <f t="shared" ca="1" si="52"/>
        <v>-2.00264094121133+1.48525974803613i</v>
      </c>
      <c r="AC102" s="240" t="str">
        <f t="shared" ca="1" si="53"/>
        <v>-1.92735043088407+1.58173562112103i</v>
      </c>
      <c r="AD102" s="240" t="str">
        <f t="shared" ca="1" si="54"/>
        <v>-1.84741676455285+1.67440095455099i</v>
      </c>
      <c r="AE102" s="240" t="str">
        <f t="shared" ca="1" si="55"/>
        <v>-1.76303250942122+1.76303250942122i</v>
      </c>
      <c r="AF102" s="240" t="str">
        <f t="shared" ca="1" si="56"/>
        <v>-1.67440095455098+1.84741676455285i</v>
      </c>
      <c r="AG102" s="240" t="str">
        <f t="shared" ca="1" si="57"/>
        <v>-1.58173562112104+1.92735043088407i</v>
      </c>
      <c r="AH102" s="240" t="str">
        <f t="shared" ca="1" si="58"/>
        <v>-1.48525974803613+2.00264094121133i</v>
      </c>
      <c r="AI102" s="240" t="str">
        <f t="shared" ca="1" si="59"/>
        <v>-1.38520575412481+2.07310691410059i</v>
      </c>
      <c r="AJ102" s="240" t="str">
        <f t="shared" ca="1" si="60"/>
        <v>-1.28181467822212+2.13857859085106i</v>
      </c>
      <c r="AK102" s="240" t="str">
        <f t="shared" ca="1" si="61"/>
        <v>-1.17533559848588+2.1988982444588i</v>
      </c>
      <c r="AL102" s="240" t="str">
        <f t="shared" ca="1" si="62"/>
        <v>-1.06602503234565+2.25392055959491i</v>
      </c>
      <c r="AM102" s="240" t="str">
        <f t="shared" ca="1" si="63"/>
        <v>-0.954146318529732+2.30351298268282i</v>
      </c>
      <c r="AN102" s="240" t="str">
        <f t="shared" ca="1" si="64"/>
        <v>-0.839968982659131+2.34755604123155i</v>
      </c>
      <c r="AO102" s="240" t="str">
        <f t="shared" ca="1" si="65"/>
        <v>-0.723768087936711+2.38594363165532i</v>
      </c>
      <c r="AP102" s="240" t="str">
        <f t="shared" ca="1" si="66"/>
        <v>-0.605823572495853+2.41858327488646i</v>
      </c>
      <c r="AQ102" s="240" t="str">
        <f t="shared" ca="1" si="67"/>
        <v>-0.486419575004975+2.44539633916552i</v>
      </c>
      <c r="AR102" s="240" t="str">
        <f t="shared" ca="1" si="68"/>
        <v>-0.486419575004975+2.44539633916552i</v>
      </c>
      <c r="AS102" s="240" t="str">
        <f t="shared" ca="1" si="69"/>
        <v>-0.244386575661929+2.48129854313994i</v>
      </c>
      <c r="AT102" s="240" t="str">
        <f t="shared" ca="1" si="70"/>
        <v>-0.12234065250479+2.49030119128126i</v>
      </c>
      <c r="AU102" s="240" t="str">
        <f t="shared" ca="1" si="71"/>
        <v>8.70526354494575E-15+2.49330448572816i</v>
      </c>
      <c r="AV102" s="240" t="str">
        <f t="shared" ca="1" si="72"/>
        <v>0.122340652504807+2.49030119128126i</v>
      </c>
      <c r="AW102" s="240" t="str">
        <f t="shared" ca="1" si="73"/>
        <v>0.244386575661946+2.48129854313994i</v>
      </c>
      <c r="AX102" s="240" t="str">
        <f t="shared" ca="1" si="74"/>
        <v>0.36584375015258+2.46631822947211i</v>
      </c>
      <c r="AY102" s="240" t="str">
        <f t="shared" ca="1" si="75"/>
        <v>0.486419575004965+2.44539633916552i</v>
      </c>
      <c r="AZ102" s="240" t="str">
        <f t="shared" ca="1" si="76"/>
        <v>0.605823572495846+2.41858327488646i</v>
      </c>
      <c r="BA102" s="240" t="str">
        <f t="shared" ca="1" si="77"/>
        <v>0.723768087936703+2.38594363165533i</v>
      </c>
      <c r="BB102" s="240" t="str">
        <f t="shared" ca="1" si="78"/>
        <v>0.839968982659124+2.34755604123155i</v>
      </c>
      <c r="BC102" s="240" t="str">
        <f t="shared" ca="1" si="79"/>
        <v>0.954146318529725+2.30351298268283i</v>
      </c>
      <c r="BD102" s="240" t="str">
        <f t="shared" ca="1" si="80"/>
        <v>1.06602503234564+2.25392055959491i</v>
      </c>
      <c r="BE102" s="240" t="str">
        <f t="shared" ca="1" si="81"/>
        <v>1.17533559848587+2.1988982444588i</v>
      </c>
      <c r="BF102" s="240" t="str">
        <f t="shared" ca="1" si="82"/>
        <v>1.28181467822211+2.13857859085106i</v>
      </c>
      <c r="BG102" s="240" t="str">
        <f t="shared" ca="1" si="83"/>
        <v>1.38520575412481+2.07310691410059i</v>
      </c>
      <c r="BH102" s="240" t="str">
        <f t="shared" ca="1" si="84"/>
        <v>1.48525974803612+2.00264094121134i</v>
      </c>
      <c r="BI102" s="240" t="str">
        <f t="shared" ca="1" si="85"/>
        <v>1.58173562112103+1.92735043088407i</v>
      </c>
      <c r="BJ102" s="240" t="str">
        <f t="shared" ca="1" si="86"/>
        <v>1.67440095455098+1.84741676455285i</v>
      </c>
      <c r="BK102" s="240" t="str">
        <f t="shared" ca="1" si="87"/>
        <v>1.76303250942121+1.76303250942123i</v>
      </c>
      <c r="BL102" s="240" t="str">
        <f t="shared" ca="1" si="88"/>
        <v>1.84741676455285+1.67440095455098i</v>
      </c>
      <c r="BM102" s="240" t="str">
        <f t="shared" ca="1" si="89"/>
        <v>1.92735043088408+1.58173562112103i</v>
      </c>
      <c r="BN102" s="240" t="str">
        <f t="shared" ca="1" si="90"/>
        <v>2.00264094121134+1.48525974803612i</v>
      </c>
      <c r="BO102" s="240" t="str">
        <f t="shared" ca="1" si="91"/>
        <v>2.07310691410059+1.38520575412481i</v>
      </c>
      <c r="BP102" s="240" t="str">
        <f t="shared" ca="1" si="92"/>
        <v>2.13857859085106+1.28181467822211i</v>
      </c>
      <c r="BQ102" s="240" t="str">
        <f t="shared" ca="1" si="93"/>
        <v>2.1988982444588+1.17533559848587i</v>
      </c>
      <c r="BR102" s="240" t="str">
        <f t="shared" ca="1" si="94"/>
        <v>2.25392055959491+1.06602503234564i</v>
      </c>
      <c r="BS102" s="240" t="str">
        <f t="shared" ca="1" si="95"/>
        <v>2.30351298268283+0.954146318529725i</v>
      </c>
      <c r="BT102" s="240" t="str">
        <f t="shared" ca="1" si="96"/>
        <v>2.34755604123155+0.839968982659121i</v>
      </c>
      <c r="BU102" s="240" t="str">
        <f t="shared" ca="1" si="97"/>
        <v>2.38594363165533+0.723768087936701i</v>
      </c>
      <c r="BV102" s="240" t="str">
        <f t="shared" ca="1" si="98"/>
        <v>2.41858327488646+0.605823572495843i</v>
      </c>
      <c r="BW102" s="240" t="str">
        <f t="shared" ca="1" si="99"/>
        <v>2.44539633916552+0.486419575004965i</v>
      </c>
      <c r="BX102" s="240" t="str">
        <f t="shared" ca="1" si="100"/>
        <v>2.46631822947211+0.36584375015258i</v>
      </c>
      <c r="BY102" s="240" t="str">
        <f t="shared" ca="1" si="101"/>
        <v>2.48129854313994+0.244386575661945i</v>
      </c>
      <c r="BZ102" s="240" t="str">
        <f t="shared" ca="1" si="102"/>
        <v>2.49030119128126+0.122340652504806i</v>
      </c>
      <c r="CA102" s="240" t="str">
        <f t="shared" ca="1" si="103"/>
        <v>2.49330448572816+8.0562141467091E-15i</v>
      </c>
      <c r="CB102" s="240" t="str">
        <f t="shared" ca="1" si="104"/>
        <v>2.49030119128126-0.12234065250479i</v>
      </c>
      <c r="CC102" s="240" t="str">
        <f t="shared" ca="1" si="105"/>
        <v>2.48129854313994-0.244386575661929i</v>
      </c>
      <c r="CD102" s="240" t="str">
        <f t="shared" ca="1" si="106"/>
        <v>2.46631822947212-0.365843750152563i</v>
      </c>
      <c r="CE102" s="240" t="str">
        <f t="shared" ca="1" si="107"/>
        <v>2.44539633916552-0.486419575004975i</v>
      </c>
      <c r="CF102" s="240" t="str">
        <f t="shared" ca="1" si="108"/>
        <v>2.41858327488646-0.605823572495853i</v>
      </c>
      <c r="CG102" s="240" t="str">
        <f t="shared" ca="1" si="109"/>
        <v>2.38594363165532-0.723768087936711i</v>
      </c>
      <c r="CH102" s="240" t="str">
        <f t="shared" ca="1" si="110"/>
        <v>2.34755604123155-0.839968982659131i</v>
      </c>
      <c r="CI102" s="240" t="str">
        <f t="shared" ca="1" si="111"/>
        <v>2.30351298268282-0.954146318529732i</v>
      </c>
      <c r="CJ102" s="240" t="str">
        <f t="shared" ca="1" si="112"/>
        <v>2.25392055959491-1.06602503234565i</v>
      </c>
      <c r="CK102" s="240" t="str">
        <f t="shared" ca="1" si="113"/>
        <v>2.1988982444588-1.17533559848588i</v>
      </c>
      <c r="CL102" s="240" t="str">
        <f t="shared" ca="1" si="114"/>
        <v>2.13857859085105-1.28181467822212i</v>
      </c>
      <c r="CM102" s="240" t="str">
        <f t="shared" ca="1" si="115"/>
        <v>2.07310691410059-1.38520575412481i</v>
      </c>
      <c r="CN102" s="240" t="str">
        <f t="shared" ca="1" si="116"/>
        <v>2.00264094121133-1.48525974803613i</v>
      </c>
      <c r="CO102" s="240" t="str">
        <f t="shared" ca="1" si="117"/>
        <v>1.92735043088407-1.58173562112103i</v>
      </c>
      <c r="CP102" s="240" t="str">
        <f t="shared" ca="1" si="118"/>
        <v>1.84741676455285-1.67440095455098i</v>
      </c>
      <c r="CQ102" s="240" t="str">
        <f t="shared" ca="1" si="119"/>
        <v>1.76303250942122-1.76303250942121i</v>
      </c>
      <c r="CR102" s="240" t="str">
        <f t="shared" ca="1" si="120"/>
        <v>1.67440095455099-1.84741676455284i</v>
      </c>
      <c r="CS102" s="240" t="str">
        <f t="shared" ca="1" si="121"/>
        <v>1.58173562112104-1.92735043088407i</v>
      </c>
      <c r="CT102" s="240" t="str">
        <f t="shared" ca="1" si="122"/>
        <v>1.48525974803613-2.00264094121133i</v>
      </c>
      <c r="CU102" s="240" t="str">
        <f t="shared" ca="1" si="123"/>
        <v>1.38520575412482-2.07310691410058i</v>
      </c>
      <c r="CV102" s="240" t="str">
        <f t="shared" ca="1" si="124"/>
        <v>1.28181467822213-2.13857859085105i</v>
      </c>
      <c r="CW102" s="240" t="str">
        <f t="shared" ca="1" si="125"/>
        <v>1.17533559848589-2.1988982444588i</v>
      </c>
      <c r="CX102" s="240" t="str">
        <f t="shared" ca="1" si="126"/>
        <v>1.06602503234566-2.2539205595949i</v>
      </c>
      <c r="CY102" s="240" t="str">
        <f t="shared" ca="1" si="127"/>
        <v>0.954146318529715-2.30351298268283i</v>
      </c>
      <c r="CZ102" s="240" t="str">
        <f t="shared" ca="1" si="128"/>
        <v>0.839968982659116-2.34755604123155i</v>
      </c>
      <c r="DA102" s="240" t="str">
        <f t="shared" ca="1" si="129"/>
        <v>0.723768087936693-2.38594363165533i</v>
      </c>
      <c r="DB102" s="240" t="str">
        <f t="shared" ca="1" si="130"/>
        <v>0.605823572495838-2.41858327488647i</v>
      </c>
      <c r="DC102" s="240" t="str">
        <f t="shared" ca="1" si="131"/>
        <v>0.486419575004958-2.44539633916553i</v>
      </c>
      <c r="DD102" s="240" t="str">
        <f t="shared" ca="1" si="132"/>
        <v>0.36584375015257-2.46631822947211i</v>
      </c>
      <c r="DE102" s="240" t="str">
        <f t="shared" ca="1" si="133"/>
        <v>0.244386575661937-2.48129854313994i</v>
      </c>
      <c r="DF102" s="240" t="str">
        <f t="shared" ca="1" si="134"/>
        <v>0.122340652504797-2.49030119128126i</v>
      </c>
      <c r="DG102" s="240" t="str">
        <f t="shared" ca="1" si="135"/>
        <v>4.58200220745988E-16-2.49330448572816i</v>
      </c>
      <c r="DH102" s="240" t="str">
        <f t="shared" ca="1" si="136"/>
        <v>-0.122340652504799-2.49030119128126i</v>
      </c>
      <c r="DI102" s="240" t="str">
        <f t="shared" ca="1" si="137"/>
        <v>-0.244386575661939-2.48129854313994i</v>
      </c>
      <c r="DJ102" s="240" t="str">
        <f t="shared" ca="1" si="138"/>
        <v>-0.36584375015257-2.46631822947211i</v>
      </c>
      <c r="DK102" s="240" t="str">
        <f t="shared" ca="1" si="139"/>
        <v>-0.48641957500496-2.44539633916553i</v>
      </c>
      <c r="DL102" s="240" t="str">
        <f t="shared" ca="1" si="140"/>
        <v>-0.605823572495836-2.41858327488647i</v>
      </c>
      <c r="DM102" s="240" t="str">
        <f t="shared" ca="1" si="141"/>
        <v>-0.723768087936693-2.38594363165533i</v>
      </c>
      <c r="DN102" s="240" t="str">
        <f t="shared" ca="1" si="142"/>
        <v>-0.839968982659116-2.34755604123155i</v>
      </c>
      <c r="DO102" s="240" t="str">
        <f t="shared" ca="1" si="143"/>
        <v>-0.954146318529717-2.30351298268283i</v>
      </c>
      <c r="DP102" s="240" t="str">
        <f t="shared" ca="1" si="144"/>
        <v>-1.06602503234563-2.25392055959491i</v>
      </c>
      <c r="DQ102" s="240" t="str">
        <f t="shared" ca="1" si="145"/>
        <v>-1.17533559848586-2.19889824445881i</v>
      </c>
      <c r="DR102" s="240" t="str">
        <f t="shared" ca="1" si="146"/>
        <v>-1.28181467822212-2.13857859085105i</v>
      </c>
      <c r="DS102" s="240" t="str">
        <f t="shared" ca="1" si="147"/>
        <v>-1.38520575412482-2.07310691410058i</v>
      </c>
      <c r="DT102" s="240" t="str">
        <f t="shared" ca="1" si="148"/>
        <v>-1.48525974803613-2.00264094121133i</v>
      </c>
      <c r="DU102" s="240" t="str">
        <f t="shared" ca="1" si="149"/>
        <v>-1.58173562112104-1.92735043088406i</v>
      </c>
      <c r="DV102" s="240" t="str">
        <f t="shared" ca="1" si="150"/>
        <v>-1.67440095455099-1.84741676455284i</v>
      </c>
      <c r="DW102" s="240" t="str">
        <f t="shared" ca="1" si="151"/>
        <v>-1.76303250942122-1.76303250942121i</v>
      </c>
      <c r="DX102" s="240" t="str">
        <f t="shared" ca="1" si="152"/>
        <v>-1.84741676455285-1.67440095455098i</v>
      </c>
      <c r="DY102" s="240" t="str">
        <f t="shared" ca="1" si="153"/>
        <v>-1.92735043088407-1.58173562112103i</v>
      </c>
      <c r="DZ102" s="240" t="str">
        <f t="shared" ca="1" si="154"/>
        <v>-2.00264094121133-1.48525974803613i</v>
      </c>
      <c r="EA102" s="240" t="str">
        <f t="shared" ca="1" si="155"/>
        <v>-2.07310691410059-1.38520575412481i</v>
      </c>
      <c r="EB102" s="240" t="str">
        <f t="shared" ca="1" si="156"/>
        <v>-2.13857859085106-1.28181467822212i</v>
      </c>
      <c r="EC102" s="240" t="str">
        <f t="shared" ca="1" si="157"/>
        <v>-2.1988982444588-1.17533559848588i</v>
      </c>
      <c r="ED102" s="240" t="str">
        <f t="shared" ca="1" si="158"/>
        <v>-2.25392055959491-1.06602503234565i</v>
      </c>
      <c r="EE102" s="240" t="str">
        <f t="shared" ca="1" si="159"/>
        <v>-2.30351298268282-0.954146318529732i</v>
      </c>
      <c r="EF102" s="240" t="str">
        <f t="shared" ca="1" si="160"/>
        <v>-2.34755604123155-0.839968982659129i</v>
      </c>
      <c r="EG102" s="240" t="str">
        <f t="shared" ca="1" si="161"/>
        <v>-2.38594363165532-0.723768087936711i</v>
      </c>
      <c r="EH102" s="240" t="str">
        <f t="shared" ca="1" si="162"/>
        <v>-2.41858327488646-0.605823572495853i</v>
      </c>
      <c r="EI102" s="240" t="str">
        <f t="shared" ca="1" si="163"/>
        <v>-2.44539633916552-0.486419575004973i</v>
      </c>
      <c r="EJ102" s="240" t="str">
        <f t="shared" ca="1" si="164"/>
        <v>-2.46631822947211-0.365843750152587i</v>
      </c>
      <c r="EK102" s="240" t="str">
        <f t="shared" ca="1" si="165"/>
        <v>-2.48129854313994-0.244386575661929i</v>
      </c>
      <c r="EL102" s="240" t="str">
        <f t="shared" ca="1" si="166"/>
        <v>-2.49030119128126-0.122340652504789i</v>
      </c>
      <c r="EM102" s="240" t="str">
        <f t="shared" ca="1" si="167"/>
        <v>-2.49330448572816+8.24706332419977E-15i</v>
      </c>
      <c r="EN102" s="240"/>
      <c r="EO102" s="240"/>
      <c r="EP102" s="240"/>
    </row>
    <row r="103" spans="1:146" ht="15.75" thickBot="1">
      <c r="A103" s="277">
        <f t="shared" si="168"/>
        <v>5.8593749999999998E-5</v>
      </c>
      <c r="B103" s="276">
        <v>3</v>
      </c>
      <c r="C103" s="248">
        <f t="shared" si="169"/>
        <v>600</v>
      </c>
      <c r="D103" s="247">
        <f t="shared" si="170"/>
        <v>3769.9111843077517</v>
      </c>
      <c r="E103" s="247" t="str">
        <f t="shared" si="171"/>
        <v>3769.91118430775i</v>
      </c>
      <c r="F103" s="247" t="str">
        <f t="shared" si="172"/>
        <v>0.102716700608032-0.799867483388095i</v>
      </c>
      <c r="G103" s="247" t="str">
        <f t="shared" si="173"/>
        <v>-4.0382757259328+0.697950066431682i</v>
      </c>
      <c r="H103" s="247" t="str">
        <f t="shared" si="38"/>
        <v>0.0148733905218676-0.107009911618019i</v>
      </c>
      <c r="I103" s="247" t="str">
        <f t="shared" si="174"/>
        <v>-0.0314611589606789+0.0036568376857202i</v>
      </c>
      <c r="J103" s="275" t="str">
        <f ca="1">IMPRODUCT(1/N_FFT2,R100)</f>
        <v>0.533991410196992+0.000499079436621598i</v>
      </c>
      <c r="K103" s="274" t="str">
        <f t="shared" ca="1" si="175"/>
        <v>-0.0168018136923367+0.00193701829516968i</v>
      </c>
      <c r="M103" s="278"/>
      <c r="N103" s="265">
        <f t="shared" ca="1" si="176"/>
        <v>2.5067043716267339</v>
      </c>
      <c r="O103" s="240">
        <f t="shared" ca="1" si="39"/>
        <v>-2.4932956283732661</v>
      </c>
      <c r="P103" s="240" t="str">
        <f t="shared" ca="1" si="40"/>
        <v>-2.48653993585536+0.183418204826238i</v>
      </c>
      <c r="Q103" s="240" t="str">
        <f t="shared" ca="1" si="41"/>
        <v>-2.46630946798471+0.365842450508689i</v>
      </c>
      <c r="R103" s="240" t="str">
        <f t="shared" ca="1" si="42"/>
        <v>-2.43271385541955+0.546284164254283i</v>
      </c>
      <c r="S103" s="240" t="str">
        <f t="shared" ca="1" si="43"/>
        <v>-2.38593515569516+0.723765516782295i</v>
      </c>
      <c r="T103" s="240" t="str">
        <f t="shared" ca="1" si="44"/>
        <v>-2.32622686663839+0.897324721265922i</v>
      </c>
      <c r="U103" s="241" t="str">
        <f t="shared" ca="1" si="45"/>
        <v>-2.25391255264092+1.06602124533845i</v>
      </c>
      <c r="V103" s="240" t="str">
        <f t="shared" ca="1" si="46"/>
        <v>-2.1693840912358+1.22894090791961i</v>
      </c>
      <c r="W103" s="240" t="str">
        <f t="shared" ca="1" si="47"/>
        <v>-2.07309954947915+1.38520083324209i</v>
      </c>
      <c r="X103" s="240" t="str">
        <f t="shared" ca="1" si="48"/>
        <v>-1.9655807016451+1.53395423523181i</v>
      </c>
      <c r="Y103" s="240" t="str">
        <f t="shared" ca="1" si="49"/>
        <v>-1.84741020168577+1.67439500631499i</v>
      </c>
      <c r="Z103" s="240" t="str">
        <f t="shared" ca="1" si="50"/>
        <v>-1.71922842577905+1.80576208578498i</v>
      </c>
      <c r="AA103" s="240" t="str">
        <f t="shared" ca="1" si="51"/>
        <v>-1.58173000207458+1.92734358405615i</v>
      </c>
      <c r="AB103" s="240" t="str">
        <f t="shared" ca="1" si="52"/>
        <v>-1.43566004644363+2.03848064045522i</v>
      </c>
      <c r="AC103" s="240" t="str">
        <f t="shared" ca="1" si="53"/>
        <v>-1.28181012463166+2.13857099364436i</v>
      </c>
      <c r="AD103" s="240" t="str">
        <f t="shared" ca="1" si="54"/>
        <v>-1.12101396269493+2.22707224532754i</v>
      </c>
      <c r="AE103" s="240" t="str">
        <f t="shared" ca="1" si="55"/>
        <v>-0.95414292896676+2.30350479955393i</v>
      </c>
      <c r="AF103" s="240" t="str">
        <f t="shared" ca="1" si="56"/>
        <v>-0.782101312037083+2.36745446168984i</v>
      </c>
      <c r="AG103" s="240" t="str">
        <f t="shared" ca="1" si="57"/>
        <v>-0.605821420334168+2.41857468297539i</v>
      </c>
      <c r="AH103" s="240" t="str">
        <f t="shared" ca="1" si="58"/>
        <v>-0.426258529864508+2.45658843850226i</v>
      </c>
      <c r="AI103" s="240" t="str">
        <f t="shared" ca="1" si="59"/>
        <v>-0.244385707489331+2.48128972843563i</v>
      </c>
      <c r="AJ103" s="240" t="str">
        <f t="shared" ca="1" si="60"/>
        <v>-0.0611885377910776+2.49254469434516i</v>
      </c>
      <c r="AK103" s="240" t="str">
        <f t="shared" ca="1" si="61"/>
        <v>0.122340217895002+2.49029234459544i</v>
      </c>
      <c r="AL103" s="240" t="str">
        <f t="shared" ca="1" si="62"/>
        <v>0.30520600134043+2.4745448848649i</v>
      </c>
      <c r="AM103" s="240" t="str">
        <f t="shared" ca="1" si="63"/>
        <v>0.486417847020747+2.44538765200222i</v>
      </c>
      <c r="AN103" s="240" t="str">
        <f t="shared" ca="1" si="64"/>
        <v>0.664993752243545+2.40297865157856i</v>
      </c>
      <c r="AO103" s="240" t="str">
        <f t="shared" ca="1" si="65"/>
        <v>0.839965998706133+2.34754770164162i</v>
      </c>
      <c r="AP103" s="240" t="str">
        <f t="shared" ca="1" si="66"/>
        <v>1.01038639664488+2.27939518731181i</v>
      </c>
      <c r="AQ103" s="240" t="str">
        <f t="shared" ca="1" si="67"/>
        <v>1.17533142315768+2.19889043296918i</v>
      </c>
      <c r="AR103" s="240" t="str">
        <f t="shared" ca="1" si="68"/>
        <v>1.17533142315768+2.19889043296918i</v>
      </c>
      <c r="AS103" s="240" t="str">
        <f t="shared" ca="1" si="69"/>
        <v>1.48525447171597+2.00263382691718i</v>
      </c>
      <c r="AT103" s="240" t="str">
        <f t="shared" ca="1" si="70"/>
        <v>1.62855299390878+1.88794550676019i</v>
      </c>
      <c r="AU103" s="240" t="str">
        <f t="shared" ca="1" si="71"/>
        <v>1.7630262463255+1.76302624632552i</v>
      </c>
      <c r="AV103" s="240" t="str">
        <f t="shared" ca="1" si="72"/>
        <v>1.88794550676019+1.62855299390878i</v>
      </c>
      <c r="AW103" s="240" t="str">
        <f t="shared" ca="1" si="73"/>
        <v>2.00263382691718+1.48525447171597i</v>
      </c>
      <c r="AX103" s="240" t="str">
        <f t="shared" ca="1" si="74"/>
        <v>2.10646970085267+1.3339072268546i</v>
      </c>
      <c r="AY103" s="240" t="str">
        <f t="shared" ca="1" si="75"/>
        <v>2.19889043296918+1.17533142315768i</v>
      </c>
      <c r="AZ103" s="240" t="str">
        <f t="shared" ca="1" si="76"/>
        <v>2.27939518731181+1.01038639664488i</v>
      </c>
      <c r="BA103" s="240" t="str">
        <f t="shared" ca="1" si="77"/>
        <v>2.34754770164162+0.83996599870613i</v>
      </c>
      <c r="BB103" s="240" t="str">
        <f t="shared" ca="1" si="78"/>
        <v>2.40297865157856+0.664993752243545i</v>
      </c>
      <c r="BC103" s="240" t="str">
        <f t="shared" ca="1" si="79"/>
        <v>2.44538765200222+0.486417847020747i</v>
      </c>
      <c r="BD103" s="240" t="str">
        <f t="shared" ca="1" si="80"/>
        <v>2.4745448848649+0.30520600134043i</v>
      </c>
      <c r="BE103" s="240" t="str">
        <f t="shared" ca="1" si="81"/>
        <v>2.49029234459544+0.122340217895001i</v>
      </c>
      <c r="BF103" s="240" t="str">
        <f t="shared" ca="1" si="82"/>
        <v>2.49254469434516-0.0611885377910783i</v>
      </c>
      <c r="BG103" s="240" t="str">
        <f t="shared" ca="1" si="83"/>
        <v>2.48128972843563-0.244385707489331i</v>
      </c>
      <c r="BH103" s="240" t="str">
        <f t="shared" ca="1" si="84"/>
        <v>2.45658843850226-0.426258529864508i</v>
      </c>
      <c r="BI103" s="240" t="str">
        <f t="shared" ca="1" si="85"/>
        <v>2.41857468297539-0.605821420334168i</v>
      </c>
      <c r="BJ103" s="240" t="str">
        <f t="shared" ca="1" si="86"/>
        <v>2.36745446168984-0.782101312037083i</v>
      </c>
      <c r="BK103" s="240" t="str">
        <f t="shared" ca="1" si="87"/>
        <v>2.30350479955393-0.95414292896676i</v>
      </c>
      <c r="BL103" s="240" t="str">
        <f t="shared" ca="1" si="88"/>
        <v>2.22707224532754-1.12101396269493i</v>
      </c>
      <c r="BM103" s="240" t="str">
        <f t="shared" ca="1" si="89"/>
        <v>2.13857099364435-1.28181012463166i</v>
      </c>
      <c r="BN103" s="240" t="str">
        <f t="shared" ca="1" si="90"/>
        <v>2.03848064045522-1.43566004644363i</v>
      </c>
      <c r="BO103" s="240" t="str">
        <f t="shared" ca="1" si="91"/>
        <v>1.92734358405615-1.58173000207458i</v>
      </c>
      <c r="BP103" s="240" t="str">
        <f t="shared" ca="1" si="92"/>
        <v>1.80576208578499-1.71922842577905i</v>
      </c>
      <c r="BQ103" s="240" t="str">
        <f t="shared" ca="1" si="93"/>
        <v>1.67439500631499-1.84741020168577i</v>
      </c>
      <c r="BR103" s="240" t="str">
        <f t="shared" ca="1" si="94"/>
        <v>1.53395423523181-1.96558070164509i</v>
      </c>
      <c r="BS103" s="240" t="str">
        <f t="shared" ca="1" si="95"/>
        <v>1.3852008332421-2.07309954947914i</v>
      </c>
      <c r="BT103" s="240" t="str">
        <f t="shared" ca="1" si="96"/>
        <v>1.22894090791962-2.16938409123579i</v>
      </c>
      <c r="BU103" s="240" t="str">
        <f t="shared" ca="1" si="97"/>
        <v>1.06602124533846-2.25391255264091i</v>
      </c>
      <c r="BV103" s="240" t="str">
        <f t="shared" ca="1" si="98"/>
        <v>0.897324721265915-2.3262268666384i</v>
      </c>
      <c r="BW103" s="240" t="str">
        <f t="shared" ca="1" si="99"/>
        <v>0.723765516782287-2.38593515569516i</v>
      </c>
      <c r="BX103" s="240" t="str">
        <f t="shared" ca="1" si="100"/>
        <v>0.546284164254278-2.43271385541955i</v>
      </c>
      <c r="BY103" s="240" t="str">
        <f t="shared" ca="1" si="101"/>
        <v>0.365842450508684-2.46630946798471i</v>
      </c>
      <c r="BZ103" s="240" t="str">
        <f t="shared" ca="1" si="102"/>
        <v>0.183418204826236-2.48653993585536i</v>
      </c>
      <c r="CA103" s="240" t="str">
        <f t="shared" ca="1" si="103"/>
        <v>4.58198593009789E-16-2.49329562837327i</v>
      </c>
      <c r="CB103" s="240" t="str">
        <f t="shared" ca="1" si="104"/>
        <v>-0.183418204826237-2.48653993585536i</v>
      </c>
      <c r="CC103" s="240" t="str">
        <f t="shared" ca="1" si="105"/>
        <v>-0.365842450508684-2.46630946798471i</v>
      </c>
      <c r="CD103" s="240" t="str">
        <f t="shared" ca="1" si="106"/>
        <v>-0.54628416425428-2.43271385541955i</v>
      </c>
      <c r="CE103" s="240" t="str">
        <f t="shared" ca="1" si="107"/>
        <v>-0.723765516782287-2.38593515569516i</v>
      </c>
      <c r="CF103" s="240" t="str">
        <f t="shared" ca="1" si="108"/>
        <v>-0.897324721265913-2.3262268666384i</v>
      </c>
      <c r="CG103" s="240" t="str">
        <f t="shared" ca="1" si="109"/>
        <v>-1.06602124533844-2.25391255264092i</v>
      </c>
      <c r="CH103" s="240" t="str">
        <f t="shared" ca="1" si="110"/>
        <v>-1.22894090791962-2.16938409123579i</v>
      </c>
      <c r="CI103" s="240" t="str">
        <f t="shared" ca="1" si="111"/>
        <v>-1.3852008332421-2.07309954947914i</v>
      </c>
      <c r="CJ103" s="240" t="str">
        <f t="shared" ca="1" si="112"/>
        <v>-1.53395423523181-1.96558070164509i</v>
      </c>
      <c r="CK103" s="240" t="str">
        <f t="shared" ca="1" si="113"/>
        <v>-1.67439500631499-1.84741020168577i</v>
      </c>
      <c r="CL103" s="240" t="str">
        <f t="shared" ca="1" si="114"/>
        <v>-1.80576208578499-1.71922842577905i</v>
      </c>
      <c r="CM103" s="240" t="str">
        <f t="shared" ca="1" si="115"/>
        <v>-1.92734358405615-1.58173000207458i</v>
      </c>
      <c r="CN103" s="240" t="str">
        <f t="shared" ca="1" si="116"/>
        <v>-2.03848064045522-1.43566004644363i</v>
      </c>
      <c r="CO103" s="240" t="str">
        <f t="shared" ca="1" si="117"/>
        <v>-2.13857099364436-1.28181012463166i</v>
      </c>
      <c r="CP103" s="240" t="str">
        <f t="shared" ca="1" si="118"/>
        <v>-2.22707224532754-1.12101396269493i</v>
      </c>
      <c r="CQ103" s="240" t="str">
        <f t="shared" ca="1" si="119"/>
        <v>-2.30350479955393-0.95414292896676i</v>
      </c>
      <c r="CR103" s="240" t="str">
        <f t="shared" ca="1" si="120"/>
        <v>-2.36745446168984-0.78210131203708i</v>
      </c>
      <c r="CS103" s="240" t="str">
        <f t="shared" ca="1" si="121"/>
        <v>-2.41857468297539-0.605821420334168i</v>
      </c>
      <c r="CT103" s="240" t="str">
        <f t="shared" ca="1" si="122"/>
        <v>-2.45658843850227-0.426258529864483i</v>
      </c>
      <c r="CU103" s="240" t="str">
        <f t="shared" ca="1" si="123"/>
        <v>-2.48128972843563-0.244385707489331i</v>
      </c>
      <c r="CV103" s="240" t="str">
        <f t="shared" ca="1" si="124"/>
        <v>-2.49254469434516-0.0611885377910781i</v>
      </c>
      <c r="CW103" s="240" t="str">
        <f t="shared" ca="1" si="125"/>
        <v>-2.49029234459544+0.122340217895002i</v>
      </c>
      <c r="CX103" s="240" t="str">
        <f t="shared" ca="1" si="126"/>
        <v>-2.4745448848649+0.30520600134043i</v>
      </c>
      <c r="CY103" s="240" t="str">
        <f t="shared" ca="1" si="127"/>
        <v>-2.44538765200222+0.48641784702075i</v>
      </c>
      <c r="CZ103" s="240" t="str">
        <f t="shared" ca="1" si="128"/>
        <v>-2.40297865157856+0.664993752243545i</v>
      </c>
      <c r="DA103" s="240" t="str">
        <f t="shared" ca="1" si="129"/>
        <v>-2.34754770164162+0.839965998706133i</v>
      </c>
      <c r="DB103" s="240" t="str">
        <f t="shared" ca="1" si="130"/>
        <v>-2.27939518731181+1.01038639664488i</v>
      </c>
      <c r="DC103" s="240" t="str">
        <f t="shared" ca="1" si="131"/>
        <v>-2.19889043296918+1.17533142315768i</v>
      </c>
      <c r="DD103" s="240" t="str">
        <f t="shared" ca="1" si="132"/>
        <v>-2.10646970085266+1.3339072268546i</v>
      </c>
      <c r="DE103" s="240" t="str">
        <f t="shared" ca="1" si="133"/>
        <v>-2.00263382691718+1.48525447171597i</v>
      </c>
      <c r="DF103" s="240" t="str">
        <f t="shared" ca="1" si="134"/>
        <v>-1.88794550676019+1.62855299390878i</v>
      </c>
      <c r="DG103" s="240" t="str">
        <f t="shared" ca="1" si="135"/>
        <v>-1.76302624632552+1.7630262463255i</v>
      </c>
      <c r="DH103" s="240" t="str">
        <f t="shared" ca="1" si="136"/>
        <v>-1.62855299390878+1.88794550676019i</v>
      </c>
      <c r="DI103" s="240" t="str">
        <f t="shared" ca="1" si="137"/>
        <v>-1.48525447171597+2.00263382691718i</v>
      </c>
      <c r="DJ103" s="240" t="str">
        <f t="shared" ca="1" si="138"/>
        <v>-1.3339072268546+2.10646970085266i</v>
      </c>
      <c r="DK103" s="240" t="str">
        <f t="shared" ca="1" si="139"/>
        <v>-1.17533142315768+2.19889043296918i</v>
      </c>
      <c r="DL103" s="240" t="str">
        <f t="shared" ca="1" si="140"/>
        <v>-1.01038639664488+2.27939518731181i</v>
      </c>
      <c r="DM103" s="240" t="str">
        <f t="shared" ca="1" si="141"/>
        <v>-0.83996599870613+2.34754770164162i</v>
      </c>
      <c r="DN103" s="240" t="str">
        <f t="shared" ca="1" si="142"/>
        <v>-0.664993752243545+2.40297865157856i</v>
      </c>
      <c r="DO103" s="240" t="str">
        <f t="shared" ca="1" si="143"/>
        <v>-0.48641784702075+2.44538765200222i</v>
      </c>
      <c r="DP103" s="240" t="str">
        <f t="shared" ca="1" si="144"/>
        <v>-0.30520600134043+2.4745448848649i</v>
      </c>
      <c r="DQ103" s="240" t="str">
        <f t="shared" ca="1" si="145"/>
        <v>-0.122340217895001+2.49029234459544i</v>
      </c>
      <c r="DR103" s="240" t="str">
        <f t="shared" ca="1" si="146"/>
        <v>0.0611885377910788+2.49254469434516i</v>
      </c>
      <c r="DS103" s="240" t="str">
        <f t="shared" ca="1" si="147"/>
        <v>0.244385707489332+2.48128972843563i</v>
      </c>
      <c r="DT103" s="240" t="str">
        <f t="shared" ca="1" si="148"/>
        <v>0.426258529864483+2.45658843850227i</v>
      </c>
      <c r="DU103" s="240" t="str">
        <f t="shared" ca="1" si="149"/>
        <v>0.605821420334168+2.41857468297539i</v>
      </c>
      <c r="DV103" s="240" t="str">
        <f t="shared" ca="1" si="150"/>
        <v>0.78210131203708+2.36745446168984i</v>
      </c>
      <c r="DW103" s="240" t="str">
        <f t="shared" ca="1" si="151"/>
        <v>0.95414292896676+2.30350479955393i</v>
      </c>
      <c r="DX103" s="240" t="str">
        <f t="shared" ca="1" si="152"/>
        <v>1.12101396269493+2.22707224532754i</v>
      </c>
      <c r="DY103" s="240" t="str">
        <f t="shared" ca="1" si="153"/>
        <v>1.28181012463166+2.13857099364435i</v>
      </c>
      <c r="DZ103" s="240" t="str">
        <f t="shared" ca="1" si="154"/>
        <v>1.43566004644363+2.03848064045522i</v>
      </c>
      <c r="EA103" s="240" t="str">
        <f t="shared" ca="1" si="155"/>
        <v>1.58173000207458+1.92734358405615i</v>
      </c>
      <c r="EB103" s="240" t="str">
        <f t="shared" ca="1" si="156"/>
        <v>1.71922842577904+1.80576208578499i</v>
      </c>
      <c r="EC103" s="240" t="str">
        <f t="shared" ca="1" si="157"/>
        <v>1.84741020168577+1.67439500631499i</v>
      </c>
      <c r="ED103" s="240" t="str">
        <f t="shared" ca="1" si="158"/>
        <v>1.9655807016451+1.53395423523181i</v>
      </c>
      <c r="EE103" s="240" t="str">
        <f t="shared" ca="1" si="159"/>
        <v>2.07309954947914+1.3852008332421i</v>
      </c>
      <c r="EF103" s="240" t="str">
        <f t="shared" ca="1" si="160"/>
        <v>2.16938409123579+1.22894090791962i</v>
      </c>
      <c r="EG103" s="240" t="str">
        <f t="shared" ca="1" si="161"/>
        <v>2.25391255264092+1.06602124533846i</v>
      </c>
      <c r="EH103" s="240" t="str">
        <f t="shared" ca="1" si="162"/>
        <v>2.3262268666384+0.897324721265915i</v>
      </c>
      <c r="EI103" s="240" t="str">
        <f t="shared" ca="1" si="163"/>
        <v>2.38593515569516+0.723765516782285i</v>
      </c>
      <c r="EJ103" s="240" t="str">
        <f t="shared" ca="1" si="164"/>
        <v>2.43271385541955+0.546284164254278i</v>
      </c>
      <c r="EK103" s="240" t="str">
        <f t="shared" ca="1" si="165"/>
        <v>2.46630946798471+0.365842450508684i</v>
      </c>
      <c r="EL103" s="240" t="str">
        <f t="shared" ca="1" si="166"/>
        <v>2.48653993585536+0.183418204826236i</v>
      </c>
      <c r="EM103" s="240" t="str">
        <f t="shared" ca="1" si="167"/>
        <v>2.49329562837327+9.16397186019577E-16i</v>
      </c>
      <c r="EN103" s="240"/>
      <c r="EO103" s="240"/>
      <c r="EP103" s="240"/>
    </row>
    <row r="104" spans="1:146" ht="15.75" thickBot="1">
      <c r="A104" s="277">
        <f t="shared" si="168"/>
        <v>7.8125000000000002E-5</v>
      </c>
      <c r="B104" s="276">
        <v>4</v>
      </c>
      <c r="C104" s="248">
        <f t="shared" si="169"/>
        <v>800</v>
      </c>
      <c r="D104" s="247">
        <f t="shared" si="170"/>
        <v>5026.5482457436692</v>
      </c>
      <c r="E104" s="247" t="str">
        <f t="shared" si="171"/>
        <v>5026.54824574367i</v>
      </c>
      <c r="F104" s="247" t="str">
        <f t="shared" si="172"/>
        <v>0.0609576459117396-0.603707946062689i</v>
      </c>
      <c r="G104" s="247" t="str">
        <f t="shared" si="173"/>
        <v>-4.034826496267+0.582105008254682i</v>
      </c>
      <c r="H104" s="247" t="str">
        <f t="shared" si="38"/>
        <v>0.00928627597050531-0.0807615769034356i</v>
      </c>
      <c r="I104" s="247" t="str">
        <f t="shared" si="174"/>
        <v>-0.030096251351519+0.00713612173174852i</v>
      </c>
      <c r="J104" s="275" t="str">
        <f ca="1">IMPRODUCT(1/N_FFT2,S100)</f>
        <v>0.0107384519635435-0.0000194468819011538i</v>
      </c>
      <c r="K104" s="274" t="str">
        <f t="shared" ca="1" si="175"/>
        <v>-0.000323048374104468+0.0000772161786680808i</v>
      </c>
      <c r="M104" s="278"/>
      <c r="N104" s="265">
        <f t="shared" ca="1" si="176"/>
        <v>2.5067170076105505</v>
      </c>
      <c r="O104" s="240">
        <f t="shared" ca="1" si="39"/>
        <v>-2.4932829923894495</v>
      </c>
      <c r="P104" s="240" t="str">
        <f t="shared" ca="1" si="40"/>
        <v>-2.48127715329753+0.244384468946343i</v>
      </c>
      <c r="Q104" s="240" t="str">
        <f t="shared" ca="1" si="41"/>
        <v>-2.44537525881529+0.486415381862593i</v>
      </c>
      <c r="R104" s="240" t="str">
        <f t="shared" ca="1" si="42"/>
        <v>-2.38592306381257+0.723761848749811i</v>
      </c>
      <c r="S104" s="240" t="str">
        <f t="shared" ca="1" si="43"/>
        <v>-2.30349312542711+0.954138093385097i</v>
      </c>
      <c r="T104" s="240" t="str">
        <f t="shared" ca="1" si="44"/>
        <v>-2.19887928902635+1.17532546659614i</v>
      </c>
      <c r="U104" s="241" t="str">
        <f t="shared" ca="1" si="45"/>
        <v>-2.07308904304259+1.38519381306562i</v>
      </c>
      <c r="V104" s="240" t="str">
        <f t="shared" ca="1" si="46"/>
        <v>-1.92733381630857+1.5817219858913i</v>
      </c>
      <c r="W104" s="240" t="str">
        <f t="shared" ca="1" si="47"/>
        <v>-1.76301731133567+1.76301731133567i</v>
      </c>
      <c r="X104" s="240" t="str">
        <f t="shared" ca="1" si="48"/>
        <v>-1.58172198589131+1.92733381630857i</v>
      </c>
      <c r="Y104" s="240" t="str">
        <f t="shared" ca="1" si="49"/>
        <v>-1.38519381306562+2.07308904304259i</v>
      </c>
      <c r="Z104" s="240" t="str">
        <f t="shared" ca="1" si="50"/>
        <v>-1.17532546659615+2.19887928902635i</v>
      </c>
      <c r="AA104" s="240" t="str">
        <f t="shared" ca="1" si="51"/>
        <v>-0.954138093385102+2.3034931254271i</v>
      </c>
      <c r="AB104" s="240" t="str">
        <f t="shared" ca="1" si="52"/>
        <v>-0.723761848749821+2.38592306381256i</v>
      </c>
      <c r="AC104" s="240" t="str">
        <f t="shared" ca="1" si="53"/>
        <v>-0.486415381862605+2.44537525881529i</v>
      </c>
      <c r="AD104" s="240" t="str">
        <f t="shared" ca="1" si="54"/>
        <v>-0.244384468946332+2.48127715329753i</v>
      </c>
      <c r="AE104" s="240" t="str">
        <f t="shared" ca="1" si="55"/>
        <v>8.70518850189385E-15+2.49328299238945i</v>
      </c>
      <c r="AF104" s="240" t="str">
        <f t="shared" ca="1" si="56"/>
        <v>0.244384468946349+2.48127715329753i</v>
      </c>
      <c r="AG104" s="240" t="str">
        <f t="shared" ca="1" si="57"/>
        <v>0.486415381862595+2.44537525881529i</v>
      </c>
      <c r="AH104" s="240" t="str">
        <f t="shared" ca="1" si="58"/>
        <v>0.723761848749813+2.38592306381257i</v>
      </c>
      <c r="AI104" s="240" t="str">
        <f t="shared" ca="1" si="59"/>
        <v>0.954138093385095+2.30349312542711i</v>
      </c>
      <c r="AJ104" s="240" t="str">
        <f t="shared" ca="1" si="60"/>
        <v>1.17532546659614+2.19887928902636i</v>
      </c>
      <c r="AK104" s="240" t="str">
        <f t="shared" ca="1" si="61"/>
        <v>1.38519381306561+2.07308904304259i</v>
      </c>
      <c r="AL104" s="240" t="str">
        <f t="shared" ca="1" si="62"/>
        <v>1.5817219858913+1.92733381630857i</v>
      </c>
      <c r="AM104" s="240" t="str">
        <f t="shared" ca="1" si="63"/>
        <v>1.76301731133566+1.76301731133568i</v>
      </c>
      <c r="AN104" s="240" t="str">
        <f t="shared" ca="1" si="64"/>
        <v>1.92733381630858+1.5817219858913i</v>
      </c>
      <c r="AO104" s="240" t="str">
        <f t="shared" ca="1" si="65"/>
        <v>2.07308904304259+1.38519381306561i</v>
      </c>
      <c r="AP104" s="240" t="str">
        <f t="shared" ca="1" si="66"/>
        <v>2.19887928902636+1.17532546659614i</v>
      </c>
      <c r="AQ104" s="240" t="str">
        <f t="shared" ca="1" si="67"/>
        <v>2.30349312542711+0.954138093385095i</v>
      </c>
      <c r="AR104" s="240" t="str">
        <f t="shared" ca="1" si="68"/>
        <v>2.30349312542711+0.954138093385095i</v>
      </c>
      <c r="AS104" s="240" t="str">
        <f t="shared" ca="1" si="69"/>
        <v>2.44537525881529+0.486415381862595i</v>
      </c>
      <c r="AT104" s="240" t="str">
        <f t="shared" ca="1" si="70"/>
        <v>2.48127715329753+0.244384468946348i</v>
      </c>
      <c r="AU104" s="240" t="str">
        <f t="shared" ca="1" si="71"/>
        <v>2.49328299238945+8.0561446987374E-15i</v>
      </c>
      <c r="AV104" s="240" t="str">
        <f t="shared" ca="1" si="72"/>
        <v>2.48127715329753-0.244384468946332i</v>
      </c>
      <c r="AW104" s="240" t="str">
        <f t="shared" ca="1" si="73"/>
        <v>2.44537525881529-0.486415381862605i</v>
      </c>
      <c r="AX104" s="240" t="str">
        <f t="shared" ca="1" si="74"/>
        <v>2.38592306381256-0.723761848749821i</v>
      </c>
      <c r="AY104" s="240" t="str">
        <f t="shared" ca="1" si="75"/>
        <v>2.3034931254271-0.954138093385102i</v>
      </c>
      <c r="AZ104" s="240" t="str">
        <f t="shared" ca="1" si="76"/>
        <v>2.19887928902635-1.17532546659615i</v>
      </c>
      <c r="BA104" s="240" t="str">
        <f t="shared" ca="1" si="77"/>
        <v>2.07308904304259-1.38519381306562i</v>
      </c>
      <c r="BB104" s="240" t="str">
        <f t="shared" ca="1" si="78"/>
        <v>1.92733381630857-1.5817219858913i</v>
      </c>
      <c r="BC104" s="240" t="str">
        <f t="shared" ca="1" si="79"/>
        <v>1.76301731133567-1.76301731133566i</v>
      </c>
      <c r="BD104" s="240" t="str">
        <f t="shared" ca="1" si="80"/>
        <v>1.58172198589131-1.92733381630857i</v>
      </c>
      <c r="BE104" s="240" t="str">
        <f t="shared" ca="1" si="81"/>
        <v>1.38519381306562-2.07308904304258i</v>
      </c>
      <c r="BF104" s="240" t="str">
        <f t="shared" ca="1" si="82"/>
        <v>1.17532546659616-2.19887928902635i</v>
      </c>
      <c r="BG104" s="240" t="str">
        <f t="shared" ca="1" si="83"/>
        <v>0.954138093385085-2.30349312542711i</v>
      </c>
      <c r="BH104" s="240" t="str">
        <f t="shared" ca="1" si="84"/>
        <v>0.723761848749803-2.38592306381257i</v>
      </c>
      <c r="BI104" s="240" t="str">
        <f t="shared" ca="1" si="85"/>
        <v>0.486415381862588-2.44537525881529i</v>
      </c>
      <c r="BJ104" s="240" t="str">
        <f t="shared" ca="1" si="86"/>
        <v>0.244384468946341-2.48127715329753i</v>
      </c>
      <c r="BK104" s="240" t="str">
        <f t="shared" ca="1" si="87"/>
        <v>4.58196270866381E-16-2.49328299238945i</v>
      </c>
      <c r="BL104" s="240" t="str">
        <f t="shared" ca="1" si="88"/>
        <v>-0.244384468946342-2.48127715329753i</v>
      </c>
      <c r="BM104" s="240" t="str">
        <f t="shared" ca="1" si="89"/>
        <v>-0.48641538186259-2.44537525881529i</v>
      </c>
      <c r="BN104" s="240" t="str">
        <f t="shared" ca="1" si="90"/>
        <v>-0.723761848749803-2.38592306381257i</v>
      </c>
      <c r="BO104" s="240" t="str">
        <f t="shared" ca="1" si="91"/>
        <v>-0.954138093385087-2.30349312542711i</v>
      </c>
      <c r="BP104" s="240" t="str">
        <f t="shared" ca="1" si="92"/>
        <v>-1.17532546659613-2.19887928902636i</v>
      </c>
      <c r="BQ104" s="240" t="str">
        <f t="shared" ca="1" si="93"/>
        <v>-1.38519381306563-2.07308904304258i</v>
      </c>
      <c r="BR104" s="240" t="str">
        <f t="shared" ca="1" si="94"/>
        <v>-1.58172198589131-1.92733381630856i</v>
      </c>
      <c r="BS104" s="240" t="str">
        <f t="shared" ca="1" si="95"/>
        <v>-1.76301731133567-1.76301731133566i</v>
      </c>
      <c r="BT104" s="240" t="str">
        <f t="shared" ca="1" si="96"/>
        <v>-1.92733381630857-1.5817219858913i</v>
      </c>
      <c r="BU104" s="240" t="str">
        <f t="shared" ca="1" si="97"/>
        <v>-2.07308904304259-1.38519381306562i</v>
      </c>
      <c r="BV104" s="240" t="str">
        <f t="shared" ca="1" si="98"/>
        <v>-2.19887928902635-1.17532546659615i</v>
      </c>
      <c r="BW104" s="240" t="str">
        <f t="shared" ca="1" si="99"/>
        <v>-2.3034931254271-0.954138093385102i</v>
      </c>
      <c r="BX104" s="240" t="str">
        <f t="shared" ca="1" si="100"/>
        <v>-2.38592306381256-0.723761848749821i</v>
      </c>
      <c r="BY104" s="240" t="str">
        <f t="shared" ca="1" si="101"/>
        <v>-2.44537525881529-0.486415381862603i</v>
      </c>
      <c r="BZ104" s="240" t="str">
        <f t="shared" ca="1" si="102"/>
        <v>-2.48127715329753-0.244384468946332i</v>
      </c>
      <c r="CA104" s="240" t="str">
        <f t="shared" ca="1" si="103"/>
        <v>-2.49328299238945+8.24699223102748E-15i</v>
      </c>
      <c r="CB104" s="240" t="str">
        <f t="shared" ca="1" si="104"/>
        <v>-2.48127715329753+0.244384468946349i</v>
      </c>
      <c r="CC104" s="240" t="str">
        <f t="shared" ca="1" si="105"/>
        <v>-2.44537525881529+0.486415381862598i</v>
      </c>
      <c r="CD104" s="240" t="str">
        <f t="shared" ca="1" si="106"/>
        <v>-2.38592306381257+0.723761848749813i</v>
      </c>
      <c r="CE104" s="240" t="str">
        <f t="shared" ca="1" si="107"/>
        <v>-2.30349312542711+0.954138093385095i</v>
      </c>
      <c r="CF104" s="240" t="str">
        <f t="shared" ca="1" si="108"/>
        <v>-2.19887928902636+1.17532546659614i</v>
      </c>
      <c r="CG104" s="240" t="str">
        <f t="shared" ca="1" si="109"/>
        <v>-2.07308904304259+1.38519381306561i</v>
      </c>
      <c r="CH104" s="240" t="str">
        <f t="shared" ca="1" si="110"/>
        <v>-1.92733381630857+1.5817219858913i</v>
      </c>
      <c r="CI104" s="240" t="str">
        <f t="shared" ca="1" si="111"/>
        <v>-1.76301731133568+1.76301731133566i</v>
      </c>
      <c r="CJ104" s="240" t="str">
        <f t="shared" ca="1" si="112"/>
        <v>-1.5817219858913+1.92733381630857i</v>
      </c>
      <c r="CK104" s="240" t="str">
        <f t="shared" ca="1" si="113"/>
        <v>-1.38519381306561+2.07308904304259i</v>
      </c>
      <c r="CL104" s="240" t="str">
        <f t="shared" ca="1" si="114"/>
        <v>-1.17532546659614+2.19887928902636i</v>
      </c>
      <c r="CM104" s="240" t="str">
        <f t="shared" ca="1" si="115"/>
        <v>-0.954138093385095+2.30349312542711i</v>
      </c>
      <c r="CN104" s="240" t="str">
        <f t="shared" ca="1" si="116"/>
        <v>-0.723761848749813+2.38592306381257i</v>
      </c>
      <c r="CO104" s="240" t="str">
        <f t="shared" ca="1" si="117"/>
        <v>-0.486415381862598+2.44537525881529i</v>
      </c>
      <c r="CP104" s="240" t="str">
        <f t="shared" ca="1" si="118"/>
        <v>-0.244384468946348+2.48127715329753i</v>
      </c>
      <c r="CQ104" s="240" t="str">
        <f t="shared" ca="1" si="119"/>
        <v>-7.40710089558095E-15+2.49328299238945i</v>
      </c>
      <c r="CR104" s="240" t="str">
        <f t="shared" ca="1" si="120"/>
        <v>0.244384468946333+2.48127715329753i</v>
      </c>
      <c r="CS104" s="240" t="str">
        <f t="shared" ca="1" si="121"/>
        <v>0.486415381862583+2.44537525881529i</v>
      </c>
      <c r="CT104" s="240" t="str">
        <f t="shared" ca="1" si="122"/>
        <v>0.723761848749821+2.38592306381256i</v>
      </c>
      <c r="CU104" s="240" t="str">
        <f t="shared" ca="1" si="123"/>
        <v>0.954138093385102+2.3034931254271i</v>
      </c>
      <c r="CV104" s="240" t="str">
        <f t="shared" ca="1" si="124"/>
        <v>1.17532546659615+2.19887928902635i</v>
      </c>
      <c r="CW104" s="240" t="str">
        <f t="shared" ca="1" si="125"/>
        <v>1.38519381306562+2.07308904304259i</v>
      </c>
      <c r="CX104" s="240" t="str">
        <f t="shared" ca="1" si="126"/>
        <v>1.5817219858913+1.92733381630857i</v>
      </c>
      <c r="CY104" s="240" t="str">
        <f t="shared" ca="1" si="127"/>
        <v>1.76301731133567+1.76301731133567i</v>
      </c>
      <c r="CZ104" s="240" t="str">
        <f t="shared" ca="1" si="128"/>
        <v>1.92733381630857+1.58172198589131i</v>
      </c>
      <c r="DA104" s="240" t="str">
        <f t="shared" ca="1" si="129"/>
        <v>2.07308904304258+1.38519381306562i</v>
      </c>
      <c r="DB104" s="240" t="str">
        <f t="shared" ca="1" si="130"/>
        <v>2.19887928902635+1.17532546659615i</v>
      </c>
      <c r="DC104" s="240" t="str">
        <f t="shared" ca="1" si="131"/>
        <v>2.3034931254271+0.95413809338511i</v>
      </c>
      <c r="DD104" s="240" t="str">
        <f t="shared" ca="1" si="132"/>
        <v>2.38592306381257+0.723761848749801i</v>
      </c>
      <c r="DE104" s="240" t="str">
        <f t="shared" ca="1" si="133"/>
        <v>2.44537525881529+0.486415381862588i</v>
      </c>
      <c r="DF104" s="240" t="str">
        <f t="shared" ca="1" si="134"/>
        <v>2.48127715329753+0.244384468946339i</v>
      </c>
      <c r="DG104" s="240" t="str">
        <f t="shared" ca="1" si="135"/>
        <v>2.49328299238945+9.16392541732762E-16i</v>
      </c>
      <c r="DH104" s="240" t="str">
        <f t="shared" ca="1" si="136"/>
        <v>2.48127715329753-0.244384468946342i</v>
      </c>
      <c r="DI104" s="240" t="str">
        <f t="shared" ca="1" si="137"/>
        <v>2.44537525881529-0.48641538186259i</v>
      </c>
      <c r="DJ104" s="240" t="str">
        <f t="shared" ca="1" si="138"/>
        <v>2.38592306381257-0.723761848749803i</v>
      </c>
      <c r="DK104" s="240" t="str">
        <f t="shared" ca="1" si="139"/>
        <v>2.30349312542711-0.95413809338509i</v>
      </c>
      <c r="DL104" s="240" t="str">
        <f t="shared" ca="1" si="140"/>
        <v>2.19887928902636-1.17532546659613i</v>
      </c>
      <c r="DM104" s="240" t="str">
        <f t="shared" ca="1" si="141"/>
        <v>2.07308904304254-1.38519381306569i</v>
      </c>
      <c r="DN104" s="240" t="str">
        <f t="shared" ca="1" si="142"/>
        <v>1.92733381630864-1.58172198589121i</v>
      </c>
      <c r="DO104" s="240" t="str">
        <f t="shared" ca="1" si="143"/>
        <v>1.76301731133572-1.76301731133562i</v>
      </c>
      <c r="DP104" s="240" t="str">
        <f t="shared" ca="1" si="144"/>
        <v>1.58172198589132-1.92733381630855i</v>
      </c>
      <c r="DQ104" s="240" t="str">
        <f t="shared" ca="1" si="145"/>
        <v>1.3851938130656-2.0730890430426i</v>
      </c>
      <c r="DR104" s="240" t="str">
        <f t="shared" ca="1" si="146"/>
        <v>1.17532546659608-2.19887928902639i</v>
      </c>
      <c r="DS104" s="240" t="str">
        <f t="shared" ca="1" si="147"/>
        <v>0.954138093384987-2.30349312542715i</v>
      </c>
      <c r="DT104" s="240" t="str">
        <f t="shared" ca="1" si="148"/>
        <v>0.72376184874989-2.38592306381254i</v>
      </c>
      <c r="DU104" s="240" t="str">
        <f t="shared" ca="1" si="149"/>
        <v>0.486415381862628-2.44537525881529i</v>
      </c>
      <c r="DV104" s="240" t="str">
        <f t="shared" ca="1" si="150"/>
        <v>0.24438446894633-2.48127715329753i</v>
      </c>
      <c r="DW104" s="240" t="str">
        <f t="shared" ca="1" si="151"/>
        <v>-6.0936319513257E-14-2.49328299238945i</v>
      </c>
      <c r="DX104" s="240" t="str">
        <f t="shared" ca="1" si="152"/>
        <v>-0.244384468946447-2.48127715329752i</v>
      </c>
      <c r="DY104" s="240" t="str">
        <f t="shared" ca="1" si="153"/>
        <v>-0.486415381862501-2.44537525881531i</v>
      </c>
      <c r="DZ104" s="240" t="str">
        <f t="shared" ca="1" si="154"/>
        <v>-0.723761848749766-2.38592306381258i</v>
      </c>
      <c r="EA104" s="240" t="str">
        <f t="shared" ca="1" si="155"/>
        <v>-0.954138093385097-2.30349312542711i</v>
      </c>
      <c r="EB104" s="240" t="str">
        <f t="shared" ca="1" si="156"/>
        <v>-1.17532546659619-2.19887928902633i</v>
      </c>
      <c r="EC104" s="240" t="str">
        <f t="shared" ca="1" si="157"/>
        <v>-1.38519381306569-2.07308904304253i</v>
      </c>
      <c r="ED104" s="240" t="str">
        <f t="shared" ca="1" si="158"/>
        <v>-1.58172198589122-1.92733381630864i</v>
      </c>
      <c r="EE104" s="240" t="str">
        <f t="shared" ca="1" si="159"/>
        <v>-1.76301731133562-1.76301731133571i</v>
      </c>
      <c r="EF104" s="240" t="str">
        <f t="shared" ca="1" si="160"/>
        <v>-1.92733381630856-1.58172198589132i</v>
      </c>
      <c r="EG104" s="240" t="str">
        <f t="shared" ca="1" si="161"/>
        <v>-2.0730890430426-1.38519381306559i</v>
      </c>
      <c r="EH104" s="240" t="str">
        <f t="shared" ca="1" si="162"/>
        <v>-2.19887928902639-1.17532546659608i</v>
      </c>
      <c r="EI104" s="240" t="str">
        <f t="shared" ca="1" si="163"/>
        <v>-2.30349312542706-0.954138093385209i</v>
      </c>
      <c r="EJ104" s="240" t="str">
        <f t="shared" ca="1" si="164"/>
        <v>-2.38592306381254-0.723761848749883i</v>
      </c>
      <c r="EK104" s="240" t="str">
        <f t="shared" ca="1" si="165"/>
        <v>-2.44537525881529-0.48641538186262i</v>
      </c>
      <c r="EL104" s="240" t="str">
        <f t="shared" ca="1" si="166"/>
        <v>-2.48127715329753-0.244384468946322i</v>
      </c>
      <c r="EM104" s="240" t="str">
        <f t="shared" ca="1" si="167"/>
        <v>-2.49328299238945+6.96415080151509E-14i</v>
      </c>
      <c r="EN104" s="240"/>
      <c r="EO104" s="240"/>
      <c r="EP104" s="240"/>
    </row>
    <row r="105" spans="1:146" ht="15.75" thickBot="1">
      <c r="A105" s="277">
        <f t="shared" si="168"/>
        <v>9.7656250000000005E-5</v>
      </c>
      <c r="B105" s="276">
        <v>5</v>
      </c>
      <c r="C105" s="248">
        <f t="shared" si="169"/>
        <v>1000</v>
      </c>
      <c r="D105" s="247">
        <f t="shared" si="170"/>
        <v>6283.1853071795858</v>
      </c>
      <c r="E105" s="247" t="str">
        <f t="shared" si="171"/>
        <v>6283.18530717959i</v>
      </c>
      <c r="F105" s="247" t="str">
        <f t="shared" si="172"/>
        <v>0.0414505946889743-0.484414886457627i</v>
      </c>
      <c r="G105" s="247" t="str">
        <f t="shared" si="173"/>
        <v>-4.03042803862881+0.525701761181543i</v>
      </c>
      <c r="H105" s="247" t="str">
        <f t="shared" si="38"/>
        <v>0.0066764074997039-0.0647976572737271i</v>
      </c>
      <c r="I105" s="247" t="str">
        <f t="shared" si="174"/>
        <v>-0.0283334064653051+0.00971292491938828i</v>
      </c>
      <c r="J105" s="275" t="str">
        <f ca="1">IMPRODUCT(1/N_FFT2,T100)</f>
        <v>-0.302255284236593-0.000499093687817086i</v>
      </c>
      <c r="K105" s="274" t="str">
        <f t="shared" ca="1" si="175"/>
        <v>0.00856876948407922-0.0029216418579572i</v>
      </c>
      <c r="M105" s="278"/>
      <c r="N105" s="265">
        <f t="shared" ca="1" si="176"/>
        <v>2.5067334615453252</v>
      </c>
      <c r="O105" s="240">
        <f t="shared" ca="1" si="39"/>
        <v>-2.4932665384546748</v>
      </c>
      <c r="P105" s="240" t="str">
        <f t="shared" ca="1" si="40"/>
        <v>-2.47451601371603+0.305202440423849i</v>
      </c>
      <c r="Q105" s="240" t="str">
        <f t="shared" ca="1" si="41"/>
        <v>-2.41854646484521+0.605814352060505i</v>
      </c>
      <c r="R105" s="240" t="str">
        <f t="shared" ca="1" si="42"/>
        <v>-2.32619972595383+0.897314251948608i</v>
      </c>
      <c r="S105" s="240" t="str">
        <f t="shared" ca="1" si="43"/>
        <v>-2.19886477795139+1.17531771026498i</v>
      </c>
      <c r="T105" s="240" t="str">
        <f t="shared" ca="1" si="44"/>
        <v>-2.03845685697956+1.43564329623022i</v>
      </c>
      <c r="U105" s="241" t="str">
        <f t="shared" ca="1" si="45"/>
        <v>-1.84738864747785+1.67437547071967i</v>
      </c>
      <c r="V105" s="240" t="str">
        <f t="shared" ca="1" si="46"/>
        <v>-1.62853399316396+1.88792347961648i</v>
      </c>
      <c r="W105" s="240" t="str">
        <f t="shared" ca="1" si="47"/>
        <v>-1.38518467174924+2.07307536209582i</v>
      </c>
      <c r="X105" s="240" t="str">
        <f t="shared" ca="1" si="48"/>
        <v>-1.12100088353795+2.22704626150534i</v>
      </c>
      <c r="Y105" s="240" t="str">
        <f t="shared" ca="1" si="49"/>
        <v>-0.839956198607731+2.34752031220141i</v>
      </c>
      <c r="Z105" s="240" t="str">
        <f t="shared" ca="1" si="50"/>
        <v>-0.546277790617056+2.43268547232401i</v>
      </c>
      <c r="AA105" s="240" t="str">
        <f t="shared" ca="1" si="51"/>
        <v>-0.244382856178698+2.48126077859295i</v>
      </c>
      <c r="AB105" s="240" t="str">
        <f t="shared" ca="1" si="52"/>
        <v>0.0611878238887547+2.49251561318791i</v>
      </c>
      <c r="AC105" s="240" t="str">
        <f t="shared" ca="1" si="53"/>
        <v>0.365838182131138+2.46628069292057i</v>
      </c>
      <c r="AD105" s="240" t="str">
        <f t="shared" ca="1" si="54"/>
        <v>0.664985993591143+2.40295061541126i</v>
      </c>
      <c r="AE105" s="240" t="str">
        <f t="shared" ca="1" si="55"/>
        <v>0.954131796736859+2.30347792397354i</v>
      </c>
      <c r="AF105" s="240" t="str">
        <f t="shared" ca="1" si="56"/>
        <v>1.22892656955132+2.16935878047606i</v>
      </c>
      <c r="AG105" s="240" t="str">
        <f t="shared" ca="1" si="57"/>
        <v>1.4852371428717+2.00261046167548i</v>
      </c>
      <c r="AH105" s="240" t="str">
        <f t="shared" ca="1" si="58"/>
        <v>1.71920836710073+1.80574101749631i</v>
      </c>
      <c r="AI105" s="240" t="str">
        <f t="shared" ca="1" si="59"/>
        <v>1.927321097245+1.58171154762558i</v>
      </c>
      <c r="AJ105" s="240" t="str">
        <f t="shared" ca="1" si="60"/>
        <v>2.10644512413123+1.33389166381739i</v>
      </c>
      <c r="AK105" s="240" t="str">
        <f t="shared" ca="1" si="61"/>
        <v>2.25388625566598+1.06600880779558i</v>
      </c>
      <c r="AL105" s="240" t="str">
        <f t="shared" ca="1" si="62"/>
        <v>2.36742683999237+0.782092187060781i</v>
      </c>
      <c r="AM105" s="240" t="str">
        <f t="shared" ca="1" si="63"/>
        <v>2.44535912103826+0.486412171859162i</v>
      </c>
      <c r="AN105" s="240" t="str">
        <f t="shared" ca="1" si="64"/>
        <v>2.48651092475716+0.183416064839078i</v>
      </c>
      <c r="AO105" s="240" t="str">
        <f t="shared" ca="1" si="65"/>
        <v>2.49026328971693-0.122338790520333i</v>
      </c>
      <c r="AP105" s="240" t="str">
        <f t="shared" ca="1" si="66"/>
        <v>2.45655977685586-0.426253556597056i</v>
      </c>
      <c r="AQ105" s="240" t="str">
        <f t="shared" ca="1" si="67"/>
        <v>2.3859073183787-0.723757072424675i</v>
      </c>
      <c r="AR105" s="240" t="str">
        <f t="shared" ca="1" si="68"/>
        <v>2.3859073183787-0.723757072424675i</v>
      </c>
      <c r="AS105" s="240" t="str">
        <f t="shared" ca="1" si="69"/>
        <v>2.13854604238892-1.28179516942469i</v>
      </c>
      <c r="AT105" s="240" t="str">
        <f t="shared" ca="1" si="70"/>
        <v>1.9655577687117-1.53393633819492i</v>
      </c>
      <c r="AU105" s="240" t="str">
        <f t="shared" ca="1" si="71"/>
        <v>1.76300567664681-1.76300567664681i</v>
      </c>
      <c r="AV105" s="240" t="str">
        <f t="shared" ca="1" si="72"/>
        <v>1.53393633819493-1.96555776871169i</v>
      </c>
      <c r="AW105" s="240" t="str">
        <f t="shared" ca="1" si="73"/>
        <v>1.28179516942469-2.13854604238891i</v>
      </c>
      <c r="AX105" s="240" t="str">
        <f t="shared" ca="1" si="74"/>
        <v>1.01037460820806-2.27936859302443i</v>
      </c>
      <c r="AY105" s="240" t="str">
        <f t="shared" ca="1" si="75"/>
        <v>0.723757072424657-2.3859073183787i</v>
      </c>
      <c r="AZ105" s="240" t="str">
        <f t="shared" ca="1" si="76"/>
        <v>0.426253556597064-2.45655977685586i</v>
      </c>
      <c r="BA105" s="240" t="str">
        <f t="shared" ca="1" si="77"/>
        <v>0.122338790520341-2.49026328971693i</v>
      </c>
      <c r="BB105" s="240" t="str">
        <f t="shared" ca="1" si="78"/>
        <v>-0.18341606483907-2.48651092475716i</v>
      </c>
      <c r="BC105" s="240" t="str">
        <f t="shared" ca="1" si="79"/>
        <v>-0.486412171859157-2.44535912103826i</v>
      </c>
      <c r="BD105" s="240" t="str">
        <f t="shared" ca="1" si="80"/>
        <v>-0.782092187060776-2.36742683999237i</v>
      </c>
      <c r="BE105" s="240" t="str">
        <f t="shared" ca="1" si="81"/>
        <v>-1.06600880779557-2.25388625566598i</v>
      </c>
      <c r="BF105" s="240" t="str">
        <f t="shared" ca="1" si="82"/>
        <v>-1.3338916638174-2.10644512413122i</v>
      </c>
      <c r="BG105" s="240" t="str">
        <f t="shared" ca="1" si="83"/>
        <v>-1.58171154762559-1.92732109724499i</v>
      </c>
      <c r="BH105" s="240" t="str">
        <f t="shared" ca="1" si="84"/>
        <v>-1.8057410174963-1.71920836710074i</v>
      </c>
      <c r="BI105" s="240" t="str">
        <f t="shared" ca="1" si="85"/>
        <v>-2.00261046167547-1.48523714287171i</v>
      </c>
      <c r="BJ105" s="240" t="str">
        <f t="shared" ca="1" si="86"/>
        <v>-2.16935878047606-1.22892656955132i</v>
      </c>
      <c r="BK105" s="240" t="str">
        <f t="shared" ca="1" si="87"/>
        <v>-2.30347792397354-0.954131796736867i</v>
      </c>
      <c r="BL105" s="240" t="str">
        <f t="shared" ca="1" si="88"/>
        <v>-2.40295061541126-0.66498599359115i</v>
      </c>
      <c r="BM105" s="240" t="str">
        <f t="shared" ca="1" si="89"/>
        <v>-2.46628069292057-0.36583818213112i</v>
      </c>
      <c r="BN105" s="240" t="str">
        <f t="shared" ca="1" si="90"/>
        <v>-2.49251561318791-0.0611878238887382i</v>
      </c>
      <c r="BO105" s="240" t="str">
        <f t="shared" ca="1" si="91"/>
        <v>-2.48126077859295+0.244382856178715i</v>
      </c>
      <c r="BP105" s="240" t="str">
        <f t="shared" ca="1" si="92"/>
        <v>-2.43268547232401+0.546277790617048i</v>
      </c>
      <c r="BQ105" s="240" t="str">
        <f t="shared" ca="1" si="93"/>
        <v>-2.34752031220141+0.839956198607723i</v>
      </c>
      <c r="BR105" s="240" t="str">
        <f t="shared" ca="1" si="94"/>
        <v>-2.22704626150534+1.12100088353794i</v>
      </c>
      <c r="BS105" s="240" t="str">
        <f t="shared" ca="1" si="95"/>
        <v>-2.07307536209582+1.38518467174924i</v>
      </c>
      <c r="BT105" s="240" t="str">
        <f t="shared" ca="1" si="96"/>
        <v>-1.88792347961649+1.62853399316396i</v>
      </c>
      <c r="BU105" s="240" t="str">
        <f t="shared" ca="1" si="97"/>
        <v>-1.67437547071966+1.84738864747786i</v>
      </c>
      <c r="BV105" s="240" t="str">
        <f t="shared" ca="1" si="98"/>
        <v>-1.43564329623021+2.03845685697957i</v>
      </c>
      <c r="BW105" s="240" t="str">
        <f t="shared" ca="1" si="99"/>
        <v>-1.17531771026498+2.1988647779514i</v>
      </c>
      <c r="BX105" s="240" t="str">
        <f t="shared" ca="1" si="100"/>
        <v>-0.897314251948606+2.32619972595383i</v>
      </c>
      <c r="BY105" s="240" t="str">
        <f t="shared" ca="1" si="101"/>
        <v>-0.605814352060505+2.41854646484521i</v>
      </c>
      <c r="BZ105" s="240" t="str">
        <f t="shared" ca="1" si="102"/>
        <v>-0.305202440423854+2.47451601371603i</v>
      </c>
      <c r="CA105" s="240" t="str">
        <f t="shared" ca="1" si="103"/>
        <v>-7.4070520138634E-15+2.49326653845467i</v>
      </c>
      <c r="CB105" s="240" t="str">
        <f t="shared" ca="1" si="104"/>
        <v>0.305202440423839+2.47451601371603i</v>
      </c>
      <c r="CC105" s="240" t="str">
        <f t="shared" ca="1" si="105"/>
        <v>0.605814352060515+2.41854646484521i</v>
      </c>
      <c r="CD105" s="240" t="str">
        <f t="shared" ca="1" si="106"/>
        <v>0.897314251948616+2.32619972595383i</v>
      </c>
      <c r="CE105" s="240" t="str">
        <f t="shared" ca="1" si="107"/>
        <v>1.17531771026499+2.19886477795139i</v>
      </c>
      <c r="CF105" s="240" t="str">
        <f t="shared" ca="1" si="108"/>
        <v>1.43564329623022+2.03845685697956i</v>
      </c>
      <c r="CG105" s="240" t="str">
        <f t="shared" ca="1" si="109"/>
        <v>1.67437547071966+1.84738864747786i</v>
      </c>
      <c r="CH105" s="240" t="str">
        <f t="shared" ca="1" si="110"/>
        <v>1.88792347961648+1.62853399316397i</v>
      </c>
      <c r="CI105" s="240" t="str">
        <f t="shared" ca="1" si="111"/>
        <v>2.07307536209581+1.38518467174925i</v>
      </c>
      <c r="CJ105" s="240" t="str">
        <f t="shared" ca="1" si="112"/>
        <v>2.22704626150533+1.12100088353796i</v>
      </c>
      <c r="CK105" s="240" t="str">
        <f t="shared" ca="1" si="113"/>
        <v>2.34752031220142+0.839956198607713i</v>
      </c>
      <c r="CL105" s="240" t="str">
        <f t="shared" ca="1" si="114"/>
        <v>2.43268547232402+0.546277790617038i</v>
      </c>
      <c r="CM105" s="240" t="str">
        <f t="shared" ca="1" si="115"/>
        <v>2.48126077859295+0.244382856178705i</v>
      </c>
      <c r="CN105" s="240" t="str">
        <f t="shared" ca="1" si="116"/>
        <v>2.49251561318791-0.0611878238887477i</v>
      </c>
      <c r="CO105" s="240" t="str">
        <f t="shared" ca="1" si="117"/>
        <v>2.46628069292057-0.36583818213113i</v>
      </c>
      <c r="CP105" s="240" t="str">
        <f t="shared" ca="1" si="118"/>
        <v>2.40295061541126-0.664985993591135i</v>
      </c>
      <c r="CQ105" s="240" t="str">
        <f t="shared" ca="1" si="119"/>
        <v>2.30347792397354-0.954131796736854i</v>
      </c>
      <c r="CR105" s="240" t="str">
        <f t="shared" ca="1" si="120"/>
        <v>2.16935878047607-1.22892656955131i</v>
      </c>
      <c r="CS105" s="240" t="str">
        <f t="shared" ca="1" si="121"/>
        <v>2.00261046167548-1.48523714287169i</v>
      </c>
      <c r="CT105" s="240" t="str">
        <f t="shared" ca="1" si="122"/>
        <v>1.80574101749623-1.71920836710082i</v>
      </c>
      <c r="CU105" s="240" t="str">
        <f t="shared" ca="1" si="123"/>
        <v>1.5817115476256-1.92732109724498i</v>
      </c>
      <c r="CV105" s="240" t="str">
        <f t="shared" ca="1" si="124"/>
        <v>1.33389166381731-2.10644512413128i</v>
      </c>
      <c r="CW105" s="240" t="str">
        <f t="shared" ca="1" si="125"/>
        <v>1.06600880779561-2.25388625566596i</v>
      </c>
      <c r="CX105" s="240" t="str">
        <f t="shared" ca="1" si="126"/>
        <v>0.782092187060694-2.36742683999239i</v>
      </c>
      <c r="CY105" s="240" t="str">
        <f t="shared" ca="1" si="127"/>
        <v>0.486412171859194-2.44535912103825i</v>
      </c>
      <c r="CZ105" s="240" t="str">
        <f t="shared" ca="1" si="128"/>
        <v>0.183416064838986-2.48651092475717i</v>
      </c>
      <c r="DA105" s="240" t="str">
        <f t="shared" ca="1" si="129"/>
        <v>-0.122338790520302-2.49026328971693i</v>
      </c>
      <c r="DB105" s="240" t="str">
        <f t="shared" ca="1" si="130"/>
        <v>-0.426253556597149-2.45655977685585i</v>
      </c>
      <c r="DC105" s="240" t="str">
        <f t="shared" ca="1" si="131"/>
        <v>-0.72375707242462-2.38590731837871i</v>
      </c>
      <c r="DD105" s="240" t="str">
        <f t="shared" ca="1" si="132"/>
        <v>-1.01037460820811-2.27936859302441i</v>
      </c>
      <c r="DE105" s="240" t="str">
        <f t="shared" ca="1" si="133"/>
        <v>-1.28179516942464-2.13854604238895i</v>
      </c>
      <c r="DF105" s="240" t="str">
        <f t="shared" ca="1" si="134"/>
        <v>-1.53393633819498-1.96555776871166i</v>
      </c>
      <c r="DG105" s="240" t="str">
        <f t="shared" ca="1" si="135"/>
        <v>-1.76300567664677-1.76300567664685i</v>
      </c>
      <c r="DH105" s="240" t="str">
        <f t="shared" ca="1" si="136"/>
        <v>-1.96555776871173-1.53393633819488i</v>
      </c>
      <c r="DI105" s="240" t="str">
        <f t="shared" ca="1" si="137"/>
        <v>-2.13854604238888-1.28179516942474i</v>
      </c>
      <c r="DJ105" s="240" t="str">
        <f t="shared" ca="1" si="138"/>
        <v>-2.27936859302446-1.010374608208i</v>
      </c>
      <c r="DK105" s="240" t="str">
        <f t="shared" ca="1" si="139"/>
        <v>-2.38590731837868-0.723757072424737i</v>
      </c>
      <c r="DL105" s="240" t="str">
        <f t="shared" ca="1" si="140"/>
        <v>-2.45655977685587-0.426253556597024i</v>
      </c>
      <c r="DM105" s="240" t="str">
        <f t="shared" ca="1" si="141"/>
        <v>-2.49026328971692-0.122338790520423i</v>
      </c>
      <c r="DN105" s="240" t="str">
        <f t="shared" ca="1" si="142"/>
        <v>-2.48651092475716+0.183416064839112i</v>
      </c>
      <c r="DO105" s="240" t="str">
        <f t="shared" ca="1" si="143"/>
        <v>-2.44535912103828+0.486412171859075i</v>
      </c>
      <c r="DP105" s="240" t="str">
        <f t="shared" ca="1" si="144"/>
        <v>-2.36742683999235+0.782092187060813i</v>
      </c>
      <c r="DQ105" s="240" t="str">
        <f t="shared" ca="1" si="145"/>
        <v>-2.25388625566602+1.0660088077955i</v>
      </c>
      <c r="DR105" s="240" t="str">
        <f t="shared" ca="1" si="146"/>
        <v>-2.10644512413121+1.33389166381741i</v>
      </c>
      <c r="DS105" s="240" t="str">
        <f t="shared" ca="1" si="147"/>
        <v>-1.92732109724505+1.58171154762551i</v>
      </c>
      <c r="DT105" s="240" t="str">
        <f t="shared" ca="1" si="148"/>
        <v>-1.71920836710072+1.80574101749631i</v>
      </c>
      <c r="DU105" s="240" t="str">
        <f t="shared" ca="1" si="149"/>
        <v>-1.48523714287179+2.00261046167541i</v>
      </c>
      <c r="DV105" s="240" t="str">
        <f t="shared" ca="1" si="150"/>
        <v>-1.22892656955131+2.16935878047607i</v>
      </c>
      <c r="DW105" s="240" t="str">
        <f t="shared" ca="1" si="151"/>
        <v>-0.954131796736966+2.30347792397349i</v>
      </c>
      <c r="DX105" s="240" t="str">
        <f t="shared" ca="1" si="152"/>
        <v>-0.664985993591133+2.40295061541126i</v>
      </c>
      <c r="DY105" s="240" t="str">
        <f t="shared" ca="1" si="153"/>
        <v>-0.36583818213125+2.46628069292055i</v>
      </c>
      <c r="DZ105" s="240" t="str">
        <f t="shared" ca="1" si="154"/>
        <v>-0.0611878238887457+2.49251561318791i</v>
      </c>
      <c r="EA105" s="240" t="str">
        <f t="shared" ca="1" si="155"/>
        <v>0.244382856178831+2.48126077859294i</v>
      </c>
      <c r="EB105" s="240" t="str">
        <f t="shared" ca="1" si="156"/>
        <v>0.546277790617041+2.43268547232402i</v>
      </c>
      <c r="EC105" s="240" t="str">
        <f t="shared" ca="1" si="157"/>
        <v>0.839956198607833+2.34752031220137i</v>
      </c>
      <c r="ED105" s="240" t="str">
        <f t="shared" ca="1" si="158"/>
        <v>1.12100088353793+2.22704626150534i</v>
      </c>
      <c r="EE105" s="240" t="str">
        <f t="shared" ca="1" si="159"/>
        <v>1.38518467174933+2.07307536209576i</v>
      </c>
      <c r="EF105" s="240" t="str">
        <f t="shared" ca="1" si="160"/>
        <v>1.62853399316395+1.88792347961649i</v>
      </c>
      <c r="EG105" s="240" t="str">
        <f t="shared" ca="1" si="161"/>
        <v>1.84738864747792+1.67437547071959i</v>
      </c>
      <c r="EH105" s="240" t="str">
        <f t="shared" ca="1" si="162"/>
        <v>2.03845685697955+1.43564329623024i</v>
      </c>
      <c r="EI105" s="240" t="str">
        <f t="shared" ca="1" si="163"/>
        <v>2.19886477795144+1.1753177102649i</v>
      </c>
      <c r="EJ105" s="240" t="str">
        <f t="shared" ca="1" si="164"/>
        <v>2.32619972595382+0.897314251948638i</v>
      </c>
      <c r="EK105" s="240" t="str">
        <f t="shared" ca="1" si="165"/>
        <v>2.41854646484523+0.605814352060418i</v>
      </c>
      <c r="EL105" s="240" t="str">
        <f t="shared" ca="1" si="166"/>
        <v>2.47451601371603+0.305202440423886i</v>
      </c>
      <c r="EM105" s="240" t="str">
        <f t="shared" ca="1" si="167"/>
        <v>2.49326653845467-8.26223794689716E-14i</v>
      </c>
      <c r="EN105" s="240"/>
      <c r="EO105" s="240"/>
      <c r="EP105" s="240"/>
    </row>
    <row r="106" spans="1:146" ht="15.75" thickBot="1">
      <c r="A106" s="277">
        <f t="shared" si="168"/>
        <v>1.1718750000000001E-4</v>
      </c>
      <c r="B106" s="276">
        <v>6</v>
      </c>
      <c r="C106" s="248">
        <f t="shared" si="169"/>
        <v>1200</v>
      </c>
      <c r="D106" s="247">
        <f t="shared" si="170"/>
        <v>7539.8223686155034</v>
      </c>
      <c r="E106" s="247" t="str">
        <f t="shared" si="171"/>
        <v>7539.8223686155i</v>
      </c>
      <c r="F106" s="247" t="str">
        <f t="shared" si="172"/>
        <v>0.0308059397090669-0.404360522954004i</v>
      </c>
      <c r="G106" s="247" t="str">
        <f t="shared" si="173"/>
        <v>-4.02510664593616+0.498837846722584i</v>
      </c>
      <c r="H106" s="247" t="str">
        <f t="shared" si="38"/>
        <v>0.00525231147712572-0.0540837126546888i</v>
      </c>
      <c r="I106" s="247" t="str">
        <f t="shared" si="174"/>
        <v>-0.0263952958484526+0.0116203114009412i</v>
      </c>
      <c r="J106" s="275" t="str">
        <f ca="1">IMPRODUCT(1/N_FFT2,U100)</f>
        <v>0.00874052378387973+0.000019133454710617i</v>
      </c>
      <c r="K106" s="274" t="str">
        <f t="shared" ca="1" si="175"/>
        <v>-0.000230931047847855+0.000101062574978326i</v>
      </c>
      <c r="M106" s="278"/>
      <c r="N106" s="265">
        <f t="shared" ca="1" si="176"/>
        <v>2.5067537846582226</v>
      </c>
      <c r="O106" s="240">
        <f t="shared" ca="1" si="39"/>
        <v>-2.4932462153417774</v>
      </c>
      <c r="P106" s="240" t="str">
        <f t="shared" ca="1" si="40"/>
        <v>-2.46626058977468+0.365835200111135i</v>
      </c>
      <c r="Q106" s="240" t="str">
        <f t="shared" ca="1" si="41"/>
        <v>-2.38588787037222+0.723751172936397i</v>
      </c>
      <c r="R106" s="240" t="str">
        <f t="shared" ca="1" si="42"/>
        <v>-2.25386788378951+1.06600011854515i</v>
      </c>
      <c r="S106" s="240" t="str">
        <f t="shared" ca="1" si="43"/>
        <v>-2.07305846404502+1.38517338083267i</v>
      </c>
      <c r="T106" s="240" t="str">
        <f t="shared" ca="1" si="44"/>
        <v>-1.84737358904448+1.67436182255121i</v>
      </c>
      <c r="U106" s="241" t="str">
        <f t="shared" ca="1" si="45"/>
        <v>-1.58169865477925+1.92730538726628i</v>
      </c>
      <c r="V106" s="240" t="str">
        <f t="shared" ca="1" si="46"/>
        <v>-1.28178472125657+2.13852861067354i</v>
      </c>
      <c r="W106" s="240" t="str">
        <f t="shared" ca="1" si="47"/>
        <v>-0.954124019418267+2.30345914786549i</v>
      </c>
      <c r="X106" s="240" t="str">
        <f t="shared" ca="1" si="48"/>
        <v>-0.605809413946887+2.41852675079054i</v>
      </c>
      <c r="Y106" s="240" t="str">
        <f t="shared" ca="1" si="49"/>
        <v>-0.24438086416529+2.4812405533414i</v>
      </c>
      <c r="Z106" s="240" t="str">
        <f t="shared" ca="1" si="50"/>
        <v>0.122337793312465+2.49024299108411i</v>
      </c>
      <c r="AA106" s="240" t="str">
        <f t="shared" ca="1" si="51"/>
        <v>0.486408207016522+2.44533918842828i</v>
      </c>
      <c r="AB106" s="240" t="str">
        <f t="shared" ca="1" si="52"/>
        <v>0.839949351957199+2.34750117709508i</v>
      </c>
      <c r="AC106" s="240" t="str">
        <f t="shared" ca="1" si="53"/>
        <v>1.17530813001588+2.19884685456597i</v>
      </c>
      <c r="AD106" s="240" t="str">
        <f t="shared" ca="1" si="54"/>
        <v>1.48522503640748+2.00259413799813i</v>
      </c>
      <c r="AE106" s="240" t="str">
        <f t="shared" ca="1" si="55"/>
        <v>1.76299130603586+1.76299130603587i</v>
      </c>
      <c r="AF106" s="240" t="str">
        <f t="shared" ca="1" si="56"/>
        <v>2.00259413799813+1.48522503640748i</v>
      </c>
      <c r="AG106" s="240" t="str">
        <f t="shared" ca="1" si="57"/>
        <v>2.19884685456597+1.17530813001588i</v>
      </c>
      <c r="AH106" s="240" t="str">
        <f t="shared" ca="1" si="58"/>
        <v>2.34750117709508+0.839949351957196i</v>
      </c>
      <c r="AI106" s="240" t="str">
        <f t="shared" ca="1" si="59"/>
        <v>2.44533918842828+0.486408207016522i</v>
      </c>
      <c r="AJ106" s="240" t="str">
        <f t="shared" ca="1" si="60"/>
        <v>2.49024299108411+0.122337793312464i</v>
      </c>
      <c r="AK106" s="240" t="str">
        <f t="shared" ca="1" si="61"/>
        <v>2.4812405533414-0.24438086416529i</v>
      </c>
      <c r="AL106" s="240" t="str">
        <f t="shared" ca="1" si="62"/>
        <v>2.41852675079054-0.605809413946887i</v>
      </c>
      <c r="AM106" s="240" t="str">
        <f t="shared" ca="1" si="63"/>
        <v>2.30345914786549-0.954124019418267i</v>
      </c>
      <c r="AN106" s="240" t="str">
        <f t="shared" ca="1" si="64"/>
        <v>2.13852861067354-1.28178472125658i</v>
      </c>
      <c r="AO106" s="240" t="str">
        <f t="shared" ca="1" si="65"/>
        <v>1.92730538726628-1.58169865477925i</v>
      </c>
      <c r="AP106" s="240" t="str">
        <f t="shared" ca="1" si="66"/>
        <v>1.67436182255121-1.84737358904448i</v>
      </c>
      <c r="AQ106" s="240" t="str">
        <f t="shared" ca="1" si="67"/>
        <v>1.38517338083268-2.07305846404501i</v>
      </c>
      <c r="AR106" s="240" t="str">
        <f t="shared" ca="1" si="68"/>
        <v>1.38517338083268-2.07305846404501i</v>
      </c>
      <c r="AS106" s="240" t="str">
        <f t="shared" ca="1" si="69"/>
        <v>0.723751172936389-2.38588787037222i</v>
      </c>
      <c r="AT106" s="240" t="str">
        <f t="shared" ca="1" si="70"/>
        <v>0.36583520011113-2.46626058977468i</v>
      </c>
      <c r="AU106" s="240" t="str">
        <f t="shared" ca="1" si="71"/>
        <v>4.58189512264911E-16-2.49324621534178i</v>
      </c>
      <c r="AV106" s="240" t="str">
        <f t="shared" ca="1" si="72"/>
        <v>-0.36583520011113-2.46626058977468i</v>
      </c>
      <c r="AW106" s="240" t="str">
        <f t="shared" ca="1" si="73"/>
        <v>-0.723751172936389-2.38588787037222i</v>
      </c>
      <c r="AX106" s="240" t="str">
        <f t="shared" ca="1" si="74"/>
        <v>-1.06600011854514-2.25386788378952i</v>
      </c>
      <c r="AY106" s="240" t="str">
        <f t="shared" ca="1" si="75"/>
        <v>-1.38517338083268-2.07305846404501i</v>
      </c>
      <c r="AZ106" s="240" t="str">
        <f t="shared" ca="1" si="76"/>
        <v>-1.67436182255121-1.84737358904448i</v>
      </c>
      <c r="BA106" s="240" t="str">
        <f t="shared" ca="1" si="77"/>
        <v>-1.92730538726628-1.58169865477925i</v>
      </c>
      <c r="BB106" s="240" t="str">
        <f t="shared" ca="1" si="78"/>
        <v>-2.13852861067354-1.28178472125658i</v>
      </c>
      <c r="BC106" s="240" t="str">
        <f t="shared" ca="1" si="79"/>
        <v>-2.30345914786549-0.954124019418267i</v>
      </c>
      <c r="BD106" s="240" t="str">
        <f t="shared" ca="1" si="80"/>
        <v>-2.41852675079054-0.605809413946887i</v>
      </c>
      <c r="BE106" s="240" t="str">
        <f t="shared" ca="1" si="81"/>
        <v>-2.4812405533414-0.24438086416529i</v>
      </c>
      <c r="BF106" s="240" t="str">
        <f t="shared" ca="1" si="82"/>
        <v>-2.49024299108411+0.122337793312466i</v>
      </c>
      <c r="BG106" s="240" t="str">
        <f t="shared" ca="1" si="83"/>
        <v>-2.44533918842828+0.486408207016525i</v>
      </c>
      <c r="BH106" s="240" t="str">
        <f t="shared" ca="1" si="84"/>
        <v>-2.34750117709508+0.839949351957199i</v>
      </c>
      <c r="BI106" s="240" t="str">
        <f t="shared" ca="1" si="85"/>
        <v>-2.19884685456597+1.17530813001588i</v>
      </c>
      <c r="BJ106" s="240" t="str">
        <f t="shared" ca="1" si="86"/>
        <v>-2.00259413799813+1.48522503640748i</v>
      </c>
      <c r="BK106" s="240" t="str">
        <f t="shared" ca="1" si="87"/>
        <v>-1.76299130603587+1.76299130603586i</v>
      </c>
      <c r="BL106" s="240" t="str">
        <f t="shared" ca="1" si="88"/>
        <v>-1.48522503640748+2.00259413799813i</v>
      </c>
      <c r="BM106" s="240" t="str">
        <f t="shared" ca="1" si="89"/>
        <v>-1.17530813001588+2.19884685456597i</v>
      </c>
      <c r="BN106" s="240" t="str">
        <f t="shared" ca="1" si="90"/>
        <v>-0.839949351957196+2.34750117709508i</v>
      </c>
      <c r="BO106" s="240" t="str">
        <f t="shared" ca="1" si="91"/>
        <v>-0.486408207016525+2.44533918842828i</v>
      </c>
      <c r="BP106" s="240" t="str">
        <f t="shared" ca="1" si="92"/>
        <v>-0.122337793312465+2.49024299108411i</v>
      </c>
      <c r="BQ106" s="240" t="str">
        <f t="shared" ca="1" si="93"/>
        <v>0.24438086416529+2.4812405533414i</v>
      </c>
      <c r="BR106" s="240" t="str">
        <f t="shared" ca="1" si="94"/>
        <v>0.605809413946887+2.41852675079054i</v>
      </c>
      <c r="BS106" s="240" t="str">
        <f t="shared" ca="1" si="95"/>
        <v>0.954124019418267+2.30345914786549i</v>
      </c>
      <c r="BT106" s="240" t="str">
        <f t="shared" ca="1" si="96"/>
        <v>1.28178472125658+2.13852861067354i</v>
      </c>
      <c r="BU106" s="240" t="str">
        <f t="shared" ca="1" si="97"/>
        <v>1.58169865477925+1.92730538726628i</v>
      </c>
      <c r="BV106" s="240" t="str">
        <f t="shared" ca="1" si="98"/>
        <v>1.84737358904448+1.67436182255121i</v>
      </c>
      <c r="BW106" s="240" t="str">
        <f t="shared" ca="1" si="99"/>
        <v>2.07305846404501+1.38517338083268i</v>
      </c>
      <c r="BX106" s="240" t="str">
        <f t="shared" ca="1" si="100"/>
        <v>2.25386788378951+1.06600011854516i</v>
      </c>
      <c r="BY106" s="240" t="str">
        <f t="shared" ca="1" si="101"/>
        <v>2.38588787037222+0.723751172936387i</v>
      </c>
      <c r="BZ106" s="240" t="str">
        <f t="shared" ca="1" si="102"/>
        <v>2.46626058977468+0.36583520011113i</v>
      </c>
      <c r="CA106" s="240" t="str">
        <f t="shared" ca="1" si="103"/>
        <v>2.49324621534178+9.16379024529823E-16i</v>
      </c>
      <c r="CB106" s="240" t="str">
        <f t="shared" ca="1" si="104"/>
        <v>2.46626058977468-0.365835200111132i</v>
      </c>
      <c r="CC106" s="240" t="str">
        <f t="shared" ca="1" si="105"/>
        <v>2.38588787037222-0.723751172936389i</v>
      </c>
      <c r="CD106" s="240" t="str">
        <f t="shared" ca="1" si="106"/>
        <v>2.25386788378952-1.06600011854514i</v>
      </c>
      <c r="CE106" s="240" t="str">
        <f t="shared" ca="1" si="107"/>
        <v>2.07305846404497-1.38517338083274i</v>
      </c>
      <c r="CF106" s="240" t="str">
        <f t="shared" ca="1" si="108"/>
        <v>1.84737358904446-1.67436182255123i</v>
      </c>
      <c r="CG106" s="240" t="str">
        <f t="shared" ca="1" si="109"/>
        <v>1.58169865477927-1.92730538726626i</v>
      </c>
      <c r="CH106" s="240" t="str">
        <f t="shared" ca="1" si="110"/>
        <v>1.28178472125664-2.1385286106735i</v>
      </c>
      <c r="CI106" s="240" t="str">
        <f t="shared" ca="1" si="111"/>
        <v>0.954124019418152-2.30345914786554i</v>
      </c>
      <c r="CJ106" s="240" t="str">
        <f t="shared" ca="1" si="112"/>
        <v>0.605809413946812-2.41852675079056i</v>
      </c>
      <c r="CK106" s="240" t="str">
        <f t="shared" ca="1" si="113"/>
        <v>0.244380864165288-2.4812405533414i</v>
      </c>
      <c r="CL106" s="240" t="str">
        <f t="shared" ca="1" si="114"/>
        <v>-0.122337793312417-2.49024299108411i</v>
      </c>
      <c r="CM106" s="240" t="str">
        <f t="shared" ca="1" si="115"/>
        <v>-0.486408207016428-2.4453391884283i</v>
      </c>
      <c r="CN106" s="240" t="str">
        <f t="shared" ca="1" si="116"/>
        <v>-0.839949351957291-2.34750117709505i</v>
      </c>
      <c r="CO106" s="240" t="str">
        <f t="shared" ca="1" si="117"/>
        <v>-1.17530813001593-2.19884685456595i</v>
      </c>
      <c r="CP106" s="240" t="str">
        <f t="shared" ca="1" si="118"/>
        <v>-1.48522503640748-2.00259413799813i</v>
      </c>
      <c r="CQ106" s="240" t="str">
        <f t="shared" ca="1" si="119"/>
        <v>-1.76299130603582-1.76299130603591i</v>
      </c>
      <c r="CR106" s="240" t="str">
        <f t="shared" ca="1" si="120"/>
        <v>-2.00259413799806-1.48522503640758i</v>
      </c>
      <c r="CS106" s="240" t="str">
        <f t="shared" ca="1" si="121"/>
        <v>-2.19884685456601-1.17530813001581i</v>
      </c>
      <c r="CT106" s="240" t="str">
        <f t="shared" ca="1" si="122"/>
        <v>-2.34750117709509-0.839949351957171i</v>
      </c>
      <c r="CU106" s="240" t="str">
        <f t="shared" ca="1" si="123"/>
        <v>-2.44533918842827-0.486408207016547i</v>
      </c>
      <c r="CV106" s="240" t="str">
        <f t="shared" ca="1" si="124"/>
        <v>-2.49024299108411-0.122337793312538i</v>
      </c>
      <c r="CW106" s="240" t="str">
        <f t="shared" ca="1" si="125"/>
        <v>-2.48124055334138+0.244380864165413i</v>
      </c>
      <c r="CX106" s="240" t="str">
        <f t="shared" ca="1" si="126"/>
        <v>-2.41852675079052+0.605809413946937i</v>
      </c>
      <c r="CY106" s="240" t="str">
        <f t="shared" ca="1" si="127"/>
        <v>-2.30345914786549+0.954124019418269i</v>
      </c>
      <c r="CZ106" s="240" t="str">
        <f t="shared" ca="1" si="128"/>
        <v>-2.13852861067356+1.28178472125653i</v>
      </c>
      <c r="DA106" s="240" t="str">
        <f t="shared" ca="1" si="129"/>
        <v>-1.92730538726634+1.58169865477917i</v>
      </c>
      <c r="DB106" s="240" t="str">
        <f t="shared" ca="1" si="130"/>
        <v>-1.67436182255114+1.84737358904454i</v>
      </c>
      <c r="DC106" s="240" t="str">
        <f t="shared" ca="1" si="131"/>
        <v>-1.38517338083264+2.07305846404504i</v>
      </c>
      <c r="DD106" s="240" t="str">
        <f t="shared" ca="1" si="132"/>
        <v>-1.06600011854516+2.25386788378951i</v>
      </c>
      <c r="DE106" s="240" t="str">
        <f t="shared" ca="1" si="133"/>
        <v>-0.723751172936459+2.3858878703722i</v>
      </c>
      <c r="DF106" s="240" t="str">
        <f t="shared" ca="1" si="134"/>
        <v>-0.365835200111252+2.46626058977466i</v>
      </c>
      <c r="DG106" s="240" t="str">
        <f t="shared" ca="1" si="135"/>
        <v>7.3916645901035E-14+2.49324621534178i</v>
      </c>
      <c r="DH106" s="240" t="str">
        <f t="shared" ca="1" si="136"/>
        <v>0.365835200111157+2.46626058977468i</v>
      </c>
      <c r="DI106" s="240" t="str">
        <f t="shared" ca="1" si="137"/>
        <v>0.723751172936369+2.38588787037223i</v>
      </c>
      <c r="DJ106" s="240" t="str">
        <f t="shared" ca="1" si="138"/>
        <v>1.06600011854507+2.25386788378955i</v>
      </c>
      <c r="DK106" s="240" t="str">
        <f t="shared" ca="1" si="139"/>
        <v>1.38517338083276+2.07305846404496i</v>
      </c>
      <c r="DL106" s="240" t="str">
        <f t="shared" ca="1" si="140"/>
        <v>1.67436182255125+1.84737358904444i</v>
      </c>
      <c r="DM106" s="240" t="str">
        <f t="shared" ca="1" si="141"/>
        <v>1.92730538726628+1.58169865477925i</v>
      </c>
      <c r="DN106" s="240" t="str">
        <f t="shared" ca="1" si="142"/>
        <v>2.13852861067352+1.28178472125661i</v>
      </c>
      <c r="DO106" s="240" t="str">
        <f t="shared" ca="1" si="143"/>
        <v>2.30345914786546+0.954124019418356i</v>
      </c>
      <c r="DP106" s="240" t="str">
        <f t="shared" ca="1" si="144"/>
        <v>2.41852675079056+0.60580941394679i</v>
      </c>
      <c r="DQ106" s="240" t="str">
        <f t="shared" ca="1" si="145"/>
        <v>2.4812405533414+0.244380864165262i</v>
      </c>
      <c r="DR106" s="240" t="str">
        <f t="shared" ca="1" si="146"/>
        <v>2.49024299108411-0.122337793312443i</v>
      </c>
      <c r="DS106" s="240" t="str">
        <f t="shared" ca="1" si="147"/>
        <v>2.44533918842829-0.486408207016452i</v>
      </c>
      <c r="DT106" s="240" t="str">
        <f t="shared" ca="1" si="148"/>
        <v>2.34750117709512-0.839949351957082i</v>
      </c>
      <c r="DU106" s="240" t="str">
        <f t="shared" ca="1" si="149"/>
        <v>2.19884685456594-1.17530813001595i</v>
      </c>
      <c r="DV106" s="240" t="str">
        <f t="shared" ca="1" si="150"/>
        <v>2.00259413799812-1.4852250364075i</v>
      </c>
      <c r="DW106" s="240" t="str">
        <f t="shared" ca="1" si="151"/>
        <v>1.76299130603589-1.76299130603584i</v>
      </c>
      <c r="DX106" s="240" t="str">
        <f t="shared" ca="1" si="152"/>
        <v>1.48522503640756-2.00259413799807i</v>
      </c>
      <c r="DY106" s="240" t="str">
        <f t="shared" ca="1" si="153"/>
        <v>1.17530813001579-2.19884685456602i</v>
      </c>
      <c r="DZ106" s="240" t="str">
        <f t="shared" ca="1" si="154"/>
        <v>0.839949351957149-2.3475011770951i</v>
      </c>
      <c r="EA106" s="240" t="str">
        <f t="shared" ca="1" si="155"/>
        <v>0.486408207016525-2.44533918842828i</v>
      </c>
      <c r="EB106" s="240" t="str">
        <f t="shared" ca="1" si="156"/>
        <v>0.122337793312512-2.49024299108411i</v>
      </c>
      <c r="EC106" s="240" t="str">
        <f t="shared" ca="1" si="157"/>
        <v>-0.244380864165188-2.48124055334141i</v>
      </c>
      <c r="ED106" s="240" t="str">
        <f t="shared" ca="1" si="158"/>
        <v>-0.605809413946959-2.41852675079052i</v>
      </c>
      <c r="EE106" s="240" t="str">
        <f t="shared" ca="1" si="159"/>
        <v>-0.954124019418294-2.30345914786548i</v>
      </c>
      <c r="EF106" s="240" t="str">
        <f t="shared" ca="1" si="160"/>
        <v>-1.28178472125655-2.13852861067355i</v>
      </c>
      <c r="EG106" s="240" t="str">
        <f t="shared" ca="1" si="161"/>
        <v>-1.58169865477919-1.92730538726632i</v>
      </c>
      <c r="EH106" s="240" t="str">
        <f t="shared" ca="1" si="162"/>
        <v>-1.84737358904457-1.67436182255112i</v>
      </c>
      <c r="EI106" s="240" t="str">
        <f t="shared" ca="1" si="163"/>
        <v>-2.07305846404505-1.38517338083262i</v>
      </c>
      <c r="EJ106" s="240" t="str">
        <f t="shared" ca="1" si="164"/>
        <v>-2.25386788378952-1.06600011854514i</v>
      </c>
      <c r="EK106" s="240" t="str">
        <f t="shared" ca="1" si="165"/>
        <v>-2.38588787037221-0.723751172936439i</v>
      </c>
      <c r="EL106" s="240" t="str">
        <f t="shared" ca="1" si="166"/>
        <v>-2.46626058977466-0.365835200111227i</v>
      </c>
      <c r="EM106" s="240" t="str">
        <f t="shared" ca="1" si="167"/>
        <v>-2.49324621534178+1.04460721157288E-13i</v>
      </c>
      <c r="EN106" s="240"/>
      <c r="EO106" s="240"/>
      <c r="EP106" s="240"/>
    </row>
    <row r="107" spans="1:146" ht="15.75" thickBot="1">
      <c r="A107" s="277">
        <f t="shared" si="168"/>
        <v>1.3671875000000001E-4</v>
      </c>
      <c r="B107" s="276">
        <v>7</v>
      </c>
      <c r="C107" s="248">
        <f t="shared" si="169"/>
        <v>1400</v>
      </c>
      <c r="D107" s="247">
        <f t="shared" si="170"/>
        <v>8796.45943005142</v>
      </c>
      <c r="E107" s="247" t="str">
        <f t="shared" si="171"/>
        <v>8796.45943005142i</v>
      </c>
      <c r="F107" s="247" t="str">
        <f t="shared" si="172"/>
        <v>0.0243707170221878-0.346968182970134i</v>
      </c>
      <c r="G107" s="247" t="str">
        <f t="shared" si="173"/>
        <v>-4.01889348459403+0.488668879294982i</v>
      </c>
      <c r="H107" s="247" t="str">
        <f t="shared" si="38"/>
        <v>0.00439144071059813-0.0464018535874798i</v>
      </c>
      <c r="I107" s="247" t="str">
        <f t="shared" si="174"/>
        <v>-0.0244158801765189+0.0129954854061341i</v>
      </c>
      <c r="J107" s="275" t="str">
        <f ca="1">IMPRODUCT(1/N_FFT2,V100)</f>
        <v>0.230737245875156+0.000499107709363691i</v>
      </c>
      <c r="K107" s="274" t="str">
        <f t="shared" ca="1" si="175"/>
        <v>-0.00564013909450091+0.00298635635739516i</v>
      </c>
      <c r="M107" s="278"/>
      <c r="N107" s="265">
        <f t="shared" ca="1" si="176"/>
        <v>2.5067780404682027</v>
      </c>
      <c r="O107" s="240">
        <f t="shared" ca="1" si="39"/>
        <v>-2.4932219595317973</v>
      </c>
      <c r="P107" s="240" t="str">
        <f t="shared" ca="1" si="40"/>
        <v>-2.45651585423982+0.426245935300215i</v>
      </c>
      <c r="Q107" s="240" t="str">
        <f t="shared" ca="1" si="41"/>
        <v>-2.34747833918115+0.839941180420931i</v>
      </c>
      <c r="R107" s="240" t="str">
        <f t="shared" ca="1" si="42"/>
        <v>-2.16931999293519+1.22890459668082i</v>
      </c>
      <c r="S107" s="240" t="str">
        <f t="shared" ca="1" si="43"/>
        <v>-1.92728663727161+1.5816832670563i</v>
      </c>
      <c r="T107" s="240" t="str">
        <f t="shared" ca="1" si="44"/>
        <v>-1.62850487542217+1.88788972406171i</v>
      </c>
      <c r="U107" s="241" t="str">
        <f t="shared" ca="1" si="45"/>
        <v>-1.2817722512781+2.13850780577136i</v>
      </c>
      <c r="V107" s="240" t="str">
        <f t="shared" ca="1" si="46"/>
        <v>-0.897298208215538+2.3261581341398i</v>
      </c>
      <c r="W107" s="240" t="str">
        <f t="shared" ca="1" si="47"/>
        <v>-0.486403474942752+2.44531539868688i</v>
      </c>
      <c r="X107" s="240" t="str">
        <f t="shared" ca="1" si="48"/>
        <v>-0.0611867298672041+2.49247104769137i</v>
      </c>
      <c r="Y107" s="240" t="str">
        <f t="shared" ca="1" si="49"/>
        <v>0.365831641044633+2.46623659649722i</v>
      </c>
      <c r="Z107" s="240" t="str">
        <f t="shared" ca="1" si="50"/>
        <v>0.782078203466668+2.36738451104883i</v>
      </c>
      <c r="AA107" s="240" t="str">
        <f t="shared" ca="1" si="51"/>
        <v>1.1752966959062+2.19882546285137i</v>
      </c>
      <c r="AB107" s="240" t="str">
        <f t="shared" ca="1" si="52"/>
        <v>1.53390891183329+1.96552262507711i</v>
      </c>
      <c r="AC107" s="240" t="str">
        <f t="shared" ca="1" si="53"/>
        <v>1.84735561667479+1.6743455333448i</v>
      </c>
      <c r="AD107" s="240" t="str">
        <f t="shared" ca="1" si="54"/>
        <v>2.1064074614693+1.33386781419975i</v>
      </c>
      <c r="AE107" s="240" t="str">
        <f t="shared" ca="1" si="55"/>
        <v>2.30343673841911+0.954114737121641i</v>
      </c>
      <c r="AF107" s="240" t="str">
        <f t="shared" ca="1" si="56"/>
        <v>2.43264197657401+0.546268023319758i</v>
      </c>
      <c r="AG107" s="240" t="str">
        <f t="shared" ca="1" si="57"/>
        <v>2.49021876449131+0.12233660313628i</v>
      </c>
      <c r="AH107" s="240" t="str">
        <f t="shared" ca="1" si="58"/>
        <v>2.4744717700474-0.30519698348779i</v>
      </c>
      <c r="AI107" s="240" t="str">
        <f t="shared" ca="1" si="59"/>
        <v>2.38586465900927-0.723744131846435i</v>
      </c>
      <c r="AJ107" s="240" t="str">
        <f t="shared" ca="1" si="60"/>
        <v>2.2270064425281-1.12098084034916i</v>
      </c>
      <c r="AK107" s="240" t="str">
        <f t="shared" ca="1" si="61"/>
        <v>2.00257465554887-1.48521058723835i</v>
      </c>
      <c r="AL107" s="240" t="str">
        <f t="shared" ca="1" si="62"/>
        <v>1.71917762812598-1.80570873134144i</v>
      </c>
      <c r="AM107" s="240" t="str">
        <f t="shared" ca="1" si="63"/>
        <v>1.38515990502668-2.07303829607609i</v>
      </c>
      <c r="AN107" s="240" t="str">
        <f t="shared" ca="1" si="64"/>
        <v>1.01035654298675-2.27932783853825i</v>
      </c>
      <c r="AO107" s="240" t="str">
        <f t="shared" ca="1" si="65"/>
        <v>0.6058035202658-2.41850322189679i</v>
      </c>
      <c r="AP107" s="240" t="str">
        <f t="shared" ca="1" si="66"/>
        <v>0.183412785410062-2.4864664666228i</v>
      </c>
      <c r="AQ107" s="240" t="str">
        <f t="shared" ca="1" si="67"/>
        <v>-0.244378486680169-2.48121641432977i</v>
      </c>
      <c r="AR107" s="240" t="str">
        <f t="shared" ca="1" si="68"/>
        <v>-0.244378486680169-2.48121641432977i</v>
      </c>
      <c r="AS107" s="240" t="str">
        <f t="shared" ca="1" si="69"/>
        <v>-1.06598974785004-2.253845956797i</v>
      </c>
      <c r="AT107" s="240" t="str">
        <f t="shared" ca="1" si="70"/>
        <v>-1.43561762732127-2.03842040992922i</v>
      </c>
      <c r="AU107" s="240" t="str">
        <f t="shared" ca="1" si="71"/>
        <v>-1.76297415458815-1.76297415458814i</v>
      </c>
      <c r="AV107" s="240" t="str">
        <f t="shared" ca="1" si="72"/>
        <v>-2.03842040992923-1.43561762732126i</v>
      </c>
      <c r="AW107" s="240" t="str">
        <f t="shared" ca="1" si="73"/>
        <v>-2.25384595679699-1.06598974785005i</v>
      </c>
      <c r="AX107" s="240" t="str">
        <f t="shared" ca="1" si="74"/>
        <v>-2.40290765131235-0.664974103823704i</v>
      </c>
      <c r="AY107" s="240" t="str">
        <f t="shared" ca="1" si="75"/>
        <v>-2.48121641432977-0.244378486680159i</v>
      </c>
      <c r="AZ107" s="240" t="str">
        <f t="shared" ca="1" si="76"/>
        <v>-2.4864664666228+0.183412785410072i</v>
      </c>
      <c r="BA107" s="240" t="str">
        <f t="shared" ca="1" si="77"/>
        <v>-2.41850322189679+0.605803520265807i</v>
      </c>
      <c r="BB107" s="240" t="str">
        <f t="shared" ca="1" si="78"/>
        <v>-2.27932783853824+1.01035654298676i</v>
      </c>
      <c r="BC107" s="240" t="str">
        <f t="shared" ca="1" si="79"/>
        <v>-2.0730382960761+1.38515990502666i</v>
      </c>
      <c r="BD107" s="240" t="str">
        <f t="shared" ca="1" si="80"/>
        <v>-1.80570873134145+1.71917762812597i</v>
      </c>
      <c r="BE107" s="240" t="str">
        <f t="shared" ca="1" si="81"/>
        <v>-1.48521058723835+2.00257465554888i</v>
      </c>
      <c r="BF107" s="240" t="str">
        <f t="shared" ca="1" si="82"/>
        <v>-1.12098084034915+2.2270064425281i</v>
      </c>
      <c r="BG107" s="240" t="str">
        <f t="shared" ca="1" si="83"/>
        <v>-0.723744131846428+2.38586465900927i</v>
      </c>
      <c r="BH107" s="240" t="str">
        <f t="shared" ca="1" si="84"/>
        <v>-0.305196983487805+2.4744717700474i</v>
      </c>
      <c r="BI107" s="240" t="str">
        <f t="shared" ca="1" si="85"/>
        <v>0.122336603136263+2.49021876449132i</v>
      </c>
      <c r="BJ107" s="240" t="str">
        <f t="shared" ca="1" si="86"/>
        <v>0.546268023319771+2.432641976574i</v>
      </c>
      <c r="BK107" s="240" t="str">
        <f t="shared" ca="1" si="87"/>
        <v>0.954114737121649+2.30343673841911i</v>
      </c>
      <c r="BL107" s="240" t="str">
        <f t="shared" ca="1" si="88"/>
        <v>1.33386781419976+2.1064074614693i</v>
      </c>
      <c r="BM107" s="240" t="str">
        <f t="shared" ca="1" si="89"/>
        <v>1.67434553334481+1.84735561667478i</v>
      </c>
      <c r="BN107" s="240" t="str">
        <f t="shared" ca="1" si="90"/>
        <v>1.9655226250771+1.5339089118333i</v>
      </c>
      <c r="BO107" s="240" t="str">
        <f t="shared" ca="1" si="91"/>
        <v>2.19882546285137+1.1752966959062i</v>
      </c>
      <c r="BP107" s="240" t="str">
        <f t="shared" ca="1" si="92"/>
        <v>2.36738451104884+0.78207820346666i</v>
      </c>
      <c r="BQ107" s="240" t="str">
        <f t="shared" ca="1" si="93"/>
        <v>2.46623659649722+0.365831641044623i</v>
      </c>
      <c r="BR107" s="240" t="str">
        <f t="shared" ca="1" si="94"/>
        <v>2.49247104769137-0.061186729867214i</v>
      </c>
      <c r="BS107" s="240" t="str">
        <f t="shared" ca="1" si="95"/>
        <v>2.44531539868689-0.486403474942738i</v>
      </c>
      <c r="BT107" s="240" t="str">
        <f t="shared" ca="1" si="96"/>
        <v>2.32615813413981-0.897298208215521i</v>
      </c>
      <c r="BU107" s="240" t="str">
        <f t="shared" ca="1" si="97"/>
        <v>2.13850780577137-1.28177225127809i</v>
      </c>
      <c r="BV107" s="240" t="str">
        <f t="shared" ca="1" si="98"/>
        <v>1.88788972406174-1.62850487542214i</v>
      </c>
      <c r="BW107" s="240" t="str">
        <f t="shared" ca="1" si="99"/>
        <v>1.58168326705631-1.92728663727159i</v>
      </c>
      <c r="BX107" s="240" t="str">
        <f t="shared" ca="1" si="100"/>
        <v>1.22890459668082-2.16931999293519i</v>
      </c>
      <c r="BY107" s="240" t="str">
        <f t="shared" ca="1" si="101"/>
        <v>0.839941180420913-2.34747833918115i</v>
      </c>
      <c r="BZ107" s="240" t="str">
        <f t="shared" ca="1" si="102"/>
        <v>0.426245935300177-2.45651585423983i</v>
      </c>
      <c r="CA107" s="240" t="str">
        <f t="shared" ca="1" si="103"/>
        <v>-6.09348278583882E-14-2.4932219595318i</v>
      </c>
      <c r="CB107" s="240" t="str">
        <f t="shared" ca="1" si="104"/>
        <v>-0.426245935300295-2.45651585423981i</v>
      </c>
      <c r="CC107" s="240" t="str">
        <f t="shared" ca="1" si="105"/>
        <v>-0.839941180421023-2.34747833918111i</v>
      </c>
      <c r="CD107" s="240" t="str">
        <f t="shared" ca="1" si="106"/>
        <v>-1.22890459668093-2.16931999293513i</v>
      </c>
      <c r="CE107" s="240" t="str">
        <f t="shared" ca="1" si="107"/>
        <v>-1.58168326705621-1.92728663727168i</v>
      </c>
      <c r="CF107" s="240" t="str">
        <f t="shared" ca="1" si="108"/>
        <v>-1.88788972406165-1.62850487542224i</v>
      </c>
      <c r="CG107" s="240" t="str">
        <f t="shared" ca="1" si="109"/>
        <v>-2.13850780577133-1.28177225127816i</v>
      </c>
      <c r="CH107" s="240" t="str">
        <f t="shared" ca="1" si="110"/>
        <v>-2.32615813413979-0.897298208215575i</v>
      </c>
      <c r="CI107" s="240" t="str">
        <f t="shared" ca="1" si="111"/>
        <v>-2.44531539868688-0.486403474942767i</v>
      </c>
      <c r="CJ107" s="240" t="str">
        <f t="shared" ca="1" si="112"/>
        <v>-2.49247104769137-0.0611867298672208i</v>
      </c>
      <c r="CK107" s="240" t="str">
        <f t="shared" ca="1" si="113"/>
        <v>-2.46623659649721+0.365831641044643i</v>
      </c>
      <c r="CL107" s="240" t="str">
        <f t="shared" ca="1" si="114"/>
        <v>-2.36738451104882+0.7820782034667i</v>
      </c>
      <c r="CM107" s="240" t="str">
        <f t="shared" ca="1" si="115"/>
        <v>-2.19882546285134+1.17529669590626i</v>
      </c>
      <c r="CN107" s="240" t="str">
        <f t="shared" ca="1" si="116"/>
        <v>-1.96552262507705+1.53390891183336i</v>
      </c>
      <c r="CO107" s="240" t="str">
        <f t="shared" ca="1" si="117"/>
        <v>-1.67434553334474+1.84735561667484i</v>
      </c>
      <c r="CP107" s="240" t="str">
        <f t="shared" ca="1" si="118"/>
        <v>-1.33386781419966+2.10640746146936i</v>
      </c>
      <c r="CQ107" s="240" t="str">
        <f t="shared" ca="1" si="119"/>
        <v>-0.954114737121748+2.30343673841907i</v>
      </c>
      <c r="CR107" s="240" t="str">
        <f t="shared" ca="1" si="120"/>
        <v>-0.546268023319851+2.43264197657399i</v>
      </c>
      <c r="CS107" s="240" t="str">
        <f t="shared" ca="1" si="121"/>
        <v>-0.122336603136345+2.49021876449131i</v>
      </c>
      <c r="CT107" s="240" t="str">
        <f t="shared" ca="1" si="122"/>
        <v>0.305196983487747+2.47447177004741i</v>
      </c>
      <c r="CU107" s="240" t="str">
        <f t="shared" ca="1" si="123"/>
        <v>0.723744131846398+2.38586465900928i</v>
      </c>
      <c r="CV107" s="240" t="str">
        <f t="shared" ca="1" si="124"/>
        <v>1.12098084034914+2.22700644252811i</v>
      </c>
      <c r="CW107" s="240" t="str">
        <f t="shared" ca="1" si="125"/>
        <v>1.48521058723836+2.00257465554886i</v>
      </c>
      <c r="CX107" s="240" t="str">
        <f t="shared" ca="1" si="126"/>
        <v>1.80570873134146+1.71917762812595i</v>
      </c>
      <c r="CY107" s="240" t="str">
        <f t="shared" ca="1" si="127"/>
        <v>2.07303829607612+1.38515990502663i</v>
      </c>
      <c r="CZ107" s="240" t="str">
        <f t="shared" ca="1" si="128"/>
        <v>2.27932783853827+1.0103565429867i</v>
      </c>
      <c r="DA107" s="240" t="str">
        <f t="shared" ca="1" si="129"/>
        <v>2.41850322189681+0.605803520265717i</v>
      </c>
      <c r="DB107" s="240" t="str">
        <f t="shared" ca="1" si="130"/>
        <v>2.48646646662281+0.183412785409953i</v>
      </c>
      <c r="DC107" s="240" t="str">
        <f t="shared" ca="1" si="131"/>
        <v>2.48121641432978-0.244378486680053i</v>
      </c>
      <c r="DD107" s="240" t="str">
        <f t="shared" ca="1" si="132"/>
        <v>2.40290765131238-0.664974103823599i</v>
      </c>
      <c r="DE107" s="240" t="str">
        <f t="shared" ca="1" si="133"/>
        <v>2.25384595679703-1.06598974784998i</v>
      </c>
      <c r="DF107" s="240" t="str">
        <f t="shared" ca="1" si="134"/>
        <v>2.03842040992926-1.43561762732122i</v>
      </c>
      <c r="DG107" s="240" t="str">
        <f t="shared" ca="1" si="135"/>
        <v>1.76297415458817-1.76297415458812i</v>
      </c>
      <c r="DH107" s="240" t="str">
        <f t="shared" ca="1" si="136"/>
        <v>1.43561762732127-2.03842040992922i</v>
      </c>
      <c r="DI107" s="240" t="str">
        <f t="shared" ca="1" si="137"/>
        <v>1.06598974785005-2.253845956797i</v>
      </c>
      <c r="DJ107" s="240" t="str">
        <f t="shared" ca="1" si="138"/>
        <v>0.664974103823667-2.40290765131236i</v>
      </c>
      <c r="DK107" s="240" t="str">
        <f t="shared" ca="1" si="139"/>
        <v>0.244378486680123-2.48121641432978i</v>
      </c>
      <c r="DL107" s="240" t="str">
        <f t="shared" ca="1" si="140"/>
        <v>-0.183412785410131-2.4864664666228i</v>
      </c>
      <c r="DM107" s="240" t="str">
        <f t="shared" ca="1" si="141"/>
        <v>-0.605803520265887-2.41850322189677i</v>
      </c>
      <c r="DN107" s="240" t="str">
        <f t="shared" ca="1" si="142"/>
        <v>-1.01035654298686-2.2793278385382i</v>
      </c>
      <c r="DO107" s="240" t="str">
        <f t="shared" ca="1" si="143"/>
        <v>-1.38515990502678-2.07303829607602i</v>
      </c>
      <c r="DP107" s="240" t="str">
        <f t="shared" ca="1" si="144"/>
        <v>-1.7191776281259-1.80570873134151i</v>
      </c>
      <c r="DQ107" s="240" t="str">
        <f t="shared" ca="1" si="145"/>
        <v>-2.00257465554882-1.48521058723842i</v>
      </c>
      <c r="DR107" s="240" t="str">
        <f t="shared" ca="1" si="146"/>
        <v>-2.22700644252807-1.12098084034921i</v>
      </c>
      <c r="DS107" s="240" t="str">
        <f t="shared" ca="1" si="147"/>
        <v>-2.38586465900926-0.723744131846467i</v>
      </c>
      <c r="DT107" s="240" t="str">
        <f t="shared" ca="1" si="148"/>
        <v>-2.4744717700474-0.305196983487817i</v>
      </c>
      <c r="DU107" s="240" t="str">
        <f t="shared" ca="1" si="149"/>
        <v>-2.49021876449131+0.122336603136275i</v>
      </c>
      <c r="DV107" s="240" t="str">
        <f t="shared" ca="1" si="150"/>
        <v>-2.432641976574+0.546268023319778i</v>
      </c>
      <c r="DW107" s="240" t="str">
        <f t="shared" ca="1" si="151"/>
        <v>-2.3034367384191+0.954114737121679i</v>
      </c>
      <c r="DX107" s="240" t="str">
        <f t="shared" ca="1" si="152"/>
        <v>-2.10640746146927+1.33386781419981i</v>
      </c>
      <c r="DY107" s="240" t="str">
        <f t="shared" ca="1" si="153"/>
        <v>-1.84735561667472+1.67434553334487i</v>
      </c>
      <c r="DZ107" s="240" t="str">
        <f t="shared" ca="1" si="154"/>
        <v>-1.53390891183321+1.96552262507716i</v>
      </c>
      <c r="EA107" s="240" t="str">
        <f t="shared" ca="1" si="155"/>
        <v>-1.17529669590632+2.19882546285131i</v>
      </c>
      <c r="EB107" s="240" t="str">
        <f t="shared" ca="1" si="156"/>
        <v>-0.782078203466772+2.3673845110488i</v>
      </c>
      <c r="EC107" s="240" t="str">
        <f t="shared" ca="1" si="157"/>
        <v>-0.365831641044715+2.4662365964972i</v>
      </c>
      <c r="ED107" s="240" t="str">
        <f t="shared" ca="1" si="158"/>
        <v>0.061186729867151+2.49247104769138i</v>
      </c>
      <c r="EE107" s="240" t="str">
        <f t="shared" ca="1" si="159"/>
        <v>0.486403474942698+2.44531539868689i</v>
      </c>
      <c r="EF107" s="240" t="str">
        <f t="shared" ca="1" si="160"/>
        <v>0.897298208215508+2.32615813413981i</v>
      </c>
      <c r="EG107" s="240" t="str">
        <f t="shared" ca="1" si="161"/>
        <v>1.28177225127809+2.13850780577137i</v>
      </c>
      <c r="EH107" s="240" t="str">
        <f t="shared" ca="1" si="162"/>
        <v>1.62850487542218+1.8878897240617i</v>
      </c>
      <c r="EI107" s="240" t="str">
        <f t="shared" ca="1" si="163"/>
        <v>1.92728663727163+1.58168326705627i</v>
      </c>
      <c r="EJ107" s="240" t="str">
        <f t="shared" ca="1" si="164"/>
        <v>2.16931999293522+1.22890459668077i</v>
      </c>
      <c r="EK107" s="240" t="str">
        <f t="shared" ca="1" si="165"/>
        <v>2.34747833918117+0.839941180420858i</v>
      </c>
      <c r="EL107" s="240" t="str">
        <f t="shared" ca="1" si="166"/>
        <v>2.45651585423984+0.426245935300123i</v>
      </c>
      <c r="EM107" s="240" t="str">
        <f t="shared" ca="1" si="167"/>
        <v>2.4932219595318-1.21869655716776E-13i</v>
      </c>
      <c r="EN107" s="240"/>
      <c r="EO107" s="240"/>
      <c r="EP107" s="240"/>
    </row>
    <row r="108" spans="1:146" ht="15.75" thickBot="1">
      <c r="A108" s="277">
        <f t="shared" si="168"/>
        <v>1.5625E-4</v>
      </c>
      <c r="B108" s="276">
        <v>8</v>
      </c>
      <c r="C108" s="248">
        <f t="shared" si="169"/>
        <v>1600</v>
      </c>
      <c r="D108" s="247">
        <f t="shared" si="170"/>
        <v>10053.096491487338</v>
      </c>
      <c r="E108" s="247" t="str">
        <f t="shared" si="171"/>
        <v>10053.0964914873i</v>
      </c>
      <c r="F108" s="247" t="str">
        <f t="shared" si="172"/>
        <v>0.0201869024871758-0.303827942288344i</v>
      </c>
      <c r="G108" s="247" t="str">
        <f t="shared" si="173"/>
        <v>-4.01182406381544+0.488749915907258i</v>
      </c>
      <c r="H108" s="247" t="str">
        <f t="shared" si="38"/>
        <v>0.00383181971470056-0.0406268674924239i</v>
      </c>
      <c r="I108" s="247" t="str">
        <f t="shared" si="174"/>
        <v>-0.0224820902335289+0.0139428092513836i</v>
      </c>
      <c r="J108" s="275" t="str">
        <f ca="1">IMPRODUCT(1/N_FFT2,W100)</f>
        <v>0.0107384840185706-0.0000188200161934161i</v>
      </c>
      <c r="K108" s="274" t="str">
        <f t="shared" ca="1" si="175"/>
        <v>-0.00024116116278092+0.000150147747622218i</v>
      </c>
      <c r="M108" s="278"/>
      <c r="N108" s="265">
        <f t="shared" ca="1" si="176"/>
        <v>2.5068063052704659</v>
      </c>
      <c r="O108" s="240">
        <f t="shared" ca="1" si="39"/>
        <v>-2.4931936947295341</v>
      </c>
      <c r="P108" s="240" t="str">
        <f t="shared" ca="1" si="40"/>
        <v>-2.44528767698487+0.486397960753365i</v>
      </c>
      <c r="Q108" s="240" t="str">
        <f t="shared" ca="1" si="41"/>
        <v>-2.30341062514681+0.954103920650099i</v>
      </c>
      <c r="R108" s="240" t="str">
        <f t="shared" ca="1" si="42"/>
        <v>-2.07301479475192+1.38514420194389i</v>
      </c>
      <c r="S108" s="240" t="str">
        <f t="shared" ca="1" si="43"/>
        <v>-1.7629541683548+1.7629541683548i</v>
      </c>
      <c r="T108" s="240" t="str">
        <f t="shared" ca="1" si="44"/>
        <v>-1.38514420194389+2.07301479475192i</v>
      </c>
      <c r="U108" s="241" t="str">
        <f t="shared" ca="1" si="45"/>
        <v>-0.954103920650104+2.30341062514681i</v>
      </c>
      <c r="V108" s="240" t="str">
        <f t="shared" ca="1" si="46"/>
        <v>-0.486397960753377+2.44528767698487i</v>
      </c>
      <c r="W108" s="240" t="str">
        <f t="shared" ca="1" si="47"/>
        <v>8.70487672302049E-15+2.49319369472953i</v>
      </c>
      <c r="X108" s="240" t="str">
        <f t="shared" ca="1" si="48"/>
        <v>0.486397960753367+2.44528767698487i</v>
      </c>
      <c r="Y108" s="240" t="str">
        <f t="shared" ca="1" si="49"/>
        <v>0.954103920650096+2.30341062514681i</v>
      </c>
      <c r="Z108" s="240" t="str">
        <f t="shared" ca="1" si="50"/>
        <v>1.38514420194388+2.07301479475192i</v>
      </c>
      <c r="AA108" s="240" t="str">
        <f t="shared" ca="1" si="51"/>
        <v>1.76295416835479+1.76295416835481i</v>
      </c>
      <c r="AB108" s="240" t="str">
        <f t="shared" ca="1" si="52"/>
        <v>2.07301479475192+1.38514420194388i</v>
      </c>
      <c r="AC108" s="240" t="str">
        <f t="shared" ca="1" si="53"/>
        <v>2.30341062514681+0.954103920650096i</v>
      </c>
      <c r="AD108" s="240" t="str">
        <f t="shared" ca="1" si="54"/>
        <v>2.44528767698487+0.486397960753367i</v>
      </c>
      <c r="AE108" s="240" t="str">
        <f t="shared" ca="1" si="55"/>
        <v>2.49319369472953+8.05585616555776E-15i</v>
      </c>
      <c r="AF108" s="240" t="str">
        <f t="shared" ca="1" si="56"/>
        <v>2.44528767698487-0.486397960753377i</v>
      </c>
      <c r="AG108" s="240" t="str">
        <f t="shared" ca="1" si="57"/>
        <v>2.30341062514681-0.954103920650104i</v>
      </c>
      <c r="AH108" s="240" t="str">
        <f t="shared" ca="1" si="58"/>
        <v>2.07301479475192-1.38514420194389i</v>
      </c>
      <c r="AI108" s="240" t="str">
        <f t="shared" ca="1" si="59"/>
        <v>1.7629541683548-1.76295416835479i</v>
      </c>
      <c r="AJ108" s="240" t="str">
        <f t="shared" ca="1" si="60"/>
        <v>1.3851442019439-2.07301479475191i</v>
      </c>
      <c r="AK108" s="240" t="str">
        <f t="shared" ca="1" si="61"/>
        <v>0.954103920650086-2.30341062514682i</v>
      </c>
      <c r="AL108" s="240" t="str">
        <f t="shared" ca="1" si="62"/>
        <v>0.48639796075336-2.44528767698487i</v>
      </c>
      <c r="AM108" s="240" t="str">
        <f t="shared" ca="1" si="63"/>
        <v>4.5817986043287E-16-2.49319369472953i</v>
      </c>
      <c r="AN108" s="240" t="str">
        <f t="shared" ca="1" si="64"/>
        <v>-0.486397960753362-2.44528767698487i</v>
      </c>
      <c r="AO108" s="240" t="str">
        <f t="shared" ca="1" si="65"/>
        <v>-0.954103920650089-2.30341062514681i</v>
      </c>
      <c r="AP108" s="240" t="str">
        <f t="shared" ca="1" si="66"/>
        <v>-1.3851442019439-2.07301479475191i</v>
      </c>
      <c r="AQ108" s="240" t="str">
        <f t="shared" ca="1" si="67"/>
        <v>-1.7629541683548-1.76295416835479i</v>
      </c>
      <c r="AR108" s="240" t="str">
        <f t="shared" ca="1" si="68"/>
        <v>-1.7629541683548-1.76295416835479i</v>
      </c>
      <c r="AS108" s="240" t="str">
        <f t="shared" ca="1" si="69"/>
        <v>-2.30341062514681-0.954103920650104i</v>
      </c>
      <c r="AT108" s="240" t="str">
        <f t="shared" ca="1" si="70"/>
        <v>-2.44528767698487-0.486397960753375i</v>
      </c>
      <c r="AU108" s="240" t="str">
        <f t="shared" ca="1" si="71"/>
        <v>-2.49319369472953+8.24669686258762E-15i</v>
      </c>
      <c r="AV108" s="240" t="str">
        <f t="shared" ca="1" si="72"/>
        <v>-2.44528767698487+0.48639796075337i</v>
      </c>
      <c r="AW108" s="240" t="str">
        <f t="shared" ca="1" si="73"/>
        <v>-2.30341062514681+0.954103920650096i</v>
      </c>
      <c r="AX108" s="240" t="str">
        <f t="shared" ca="1" si="74"/>
        <v>-2.07301479475192+1.38514420194388i</v>
      </c>
      <c r="AY108" s="240" t="str">
        <f t="shared" ca="1" si="75"/>
        <v>-1.76295416835481+1.76295416835479i</v>
      </c>
      <c r="AZ108" s="240" t="str">
        <f t="shared" ca="1" si="76"/>
        <v>-1.38514420194388+2.07301479475192i</v>
      </c>
      <c r="BA108" s="240" t="str">
        <f t="shared" ca="1" si="77"/>
        <v>-0.954103920650096+2.30341062514681i</v>
      </c>
      <c r="BB108" s="240" t="str">
        <f t="shared" ca="1" si="78"/>
        <v>-0.48639796075337+2.44528767698487i</v>
      </c>
      <c r="BC108" s="240" t="str">
        <f t="shared" ca="1" si="79"/>
        <v>-7.40683560809503E-15+2.49319369472953i</v>
      </c>
      <c r="BD108" s="240" t="str">
        <f t="shared" ca="1" si="80"/>
        <v>0.486397960753355+2.44528767698487i</v>
      </c>
      <c r="BE108" s="240" t="str">
        <f t="shared" ca="1" si="81"/>
        <v>0.954103920650104+2.30341062514681i</v>
      </c>
      <c r="BF108" s="240" t="str">
        <f t="shared" ca="1" si="82"/>
        <v>1.38514420194389+2.07301479475192i</v>
      </c>
      <c r="BG108" s="240" t="str">
        <f t="shared" ca="1" si="83"/>
        <v>1.7629541683548+1.7629541683548i</v>
      </c>
      <c r="BH108" s="240" t="str">
        <f t="shared" ca="1" si="84"/>
        <v>2.07301479475191+1.3851442019439i</v>
      </c>
      <c r="BI108" s="240" t="str">
        <f t="shared" ca="1" si="85"/>
        <v>2.3034106251468+0.954103920650111i</v>
      </c>
      <c r="BJ108" s="240" t="str">
        <f t="shared" ca="1" si="86"/>
        <v>2.44528767698487+0.48639796075336i</v>
      </c>
      <c r="BK108" s="240" t="str">
        <f t="shared" ca="1" si="87"/>
        <v>2.49319369472953+9.16359720865741E-16i</v>
      </c>
      <c r="BL108" s="240" t="str">
        <f t="shared" ca="1" si="88"/>
        <v>2.44528767698487-0.486397960753362i</v>
      </c>
      <c r="BM108" s="240" t="str">
        <f t="shared" ca="1" si="89"/>
        <v>2.30341062514681-0.954103920650091i</v>
      </c>
      <c r="BN108" s="240" t="str">
        <f t="shared" ca="1" si="90"/>
        <v>2.07301479475187-1.38514420194396i</v>
      </c>
      <c r="BO108" s="240" t="str">
        <f t="shared" ca="1" si="91"/>
        <v>1.76295416835485-1.76295416835475i</v>
      </c>
      <c r="BP108" s="240" t="str">
        <f t="shared" ca="1" si="92"/>
        <v>1.38514420194387-2.07301479475193i</v>
      </c>
      <c r="BQ108" s="240" t="str">
        <f t="shared" ca="1" si="93"/>
        <v>0.954103920649989-2.30341062514686i</v>
      </c>
      <c r="BR108" s="240" t="str">
        <f t="shared" ca="1" si="94"/>
        <v>0.4863979607534-2.44528767698487i</v>
      </c>
      <c r="BS108" s="240" t="str">
        <f t="shared" ca="1" si="95"/>
        <v>-6.09341370611434E-14-2.49319369472953i</v>
      </c>
      <c r="BT108" s="240" t="str">
        <f t="shared" ca="1" si="96"/>
        <v>-0.486397960753273-2.44528767698489i</v>
      </c>
      <c r="BU108" s="240" t="str">
        <f t="shared" ca="1" si="97"/>
        <v>-0.954103920650099-2.30341062514681i</v>
      </c>
      <c r="BV108" s="240" t="str">
        <f t="shared" ca="1" si="98"/>
        <v>-1.38514420194397-2.07301479475187i</v>
      </c>
      <c r="BW108" s="240" t="str">
        <f t="shared" ca="1" si="99"/>
        <v>-1.76295416835475-1.76295416835484i</v>
      </c>
      <c r="BX108" s="240" t="str">
        <f t="shared" ca="1" si="100"/>
        <v>-2.07301479475194-1.38514420194386i</v>
      </c>
      <c r="BY108" s="240" t="str">
        <f t="shared" ca="1" si="101"/>
        <v>-2.30341062514676-0.954103920650211i</v>
      </c>
      <c r="BZ108" s="240" t="str">
        <f t="shared" ca="1" si="102"/>
        <v>-2.44528767698487-0.486397960753392i</v>
      </c>
      <c r="CA108" s="240" t="str">
        <f t="shared" ca="1" si="103"/>
        <v>-2.49319369472953+6.9639013784164E-14i</v>
      </c>
      <c r="CB108" s="240" t="str">
        <f t="shared" ca="1" si="104"/>
        <v>-2.44528767698489+0.48639796075328i</v>
      </c>
      <c r="CC108" s="240" t="str">
        <f t="shared" ca="1" si="105"/>
        <v>-2.30341062514681+0.954103920650106i</v>
      </c>
      <c r="CD108" s="240" t="str">
        <f t="shared" ca="1" si="106"/>
        <v>-2.07301479475186+1.38514420194397i</v>
      </c>
      <c r="CE108" s="240" t="str">
        <f t="shared" ca="1" si="107"/>
        <v>-1.76295416835483+1.76295416835476i</v>
      </c>
      <c r="CF108" s="240" t="str">
        <f t="shared" ca="1" si="108"/>
        <v>-1.38514420194385+2.07301479475194i</v>
      </c>
      <c r="CG108" s="240" t="str">
        <f t="shared" ca="1" si="109"/>
        <v>-0.954103920650203+2.30341062514677i</v>
      </c>
      <c r="CH108" s="240" t="str">
        <f t="shared" ca="1" si="110"/>
        <v>-0.486397960753382+2.44528767698487i</v>
      </c>
      <c r="CI108" s="240" t="str">
        <f t="shared" ca="1" si="111"/>
        <v>7.3915088835602E-14+2.49319369472953i</v>
      </c>
      <c r="CJ108" s="240" t="str">
        <f t="shared" ca="1" si="112"/>
        <v>0.486397960753287+2.44528767698489i</v>
      </c>
      <c r="CK108" s="240" t="str">
        <f t="shared" ca="1" si="113"/>
        <v>0.954103920650114+2.3034106251468i</v>
      </c>
      <c r="CL108" s="240" t="str">
        <f t="shared" ca="1" si="114"/>
        <v>1.38514420194398+2.07301479475186i</v>
      </c>
      <c r="CM108" s="240" t="str">
        <f t="shared" ca="1" si="115"/>
        <v>1.76295416835477+1.76295416835483i</v>
      </c>
      <c r="CN108" s="240" t="str">
        <f t="shared" ca="1" si="116"/>
        <v>2.07301479475194+1.38514420194385i</v>
      </c>
      <c r="CO108" s="240" t="str">
        <f t="shared" ca="1" si="117"/>
        <v>2.30341062514677+0.954103920650193i</v>
      </c>
      <c r="CP108" s="240" t="str">
        <f t="shared" ca="1" si="118"/>
        <v>2.44528767698487+0.486397960753375i</v>
      </c>
      <c r="CQ108" s="240" t="str">
        <f t="shared" ca="1" si="119"/>
        <v>2.49319369472953-8.26199655586224E-14i</v>
      </c>
      <c r="CR108" s="240" t="str">
        <f t="shared" ca="1" si="120"/>
        <v>2.44528767698489-0.486397960753297i</v>
      </c>
      <c r="CS108" s="240" t="str">
        <f t="shared" ca="1" si="121"/>
        <v>2.3034106251468-0.954103920650118i</v>
      </c>
      <c r="CT108" s="240" t="str">
        <f t="shared" ca="1" si="122"/>
        <v>2.07301479475185-1.38514420194399i</v>
      </c>
      <c r="CU108" s="240" t="str">
        <f t="shared" ca="1" si="123"/>
        <v>1.76295416835482-1.76295416835477i</v>
      </c>
      <c r="CV108" s="240" t="str">
        <f t="shared" ca="1" si="124"/>
        <v>1.38514420194384-2.07301479475195i</v>
      </c>
      <c r="CW108" s="240" t="str">
        <f t="shared" ca="1" si="125"/>
        <v>0.954103920650191-2.30341062514677i</v>
      </c>
      <c r="CX108" s="240" t="str">
        <f t="shared" ca="1" si="126"/>
        <v>0.48639796075337-2.44528767698487i</v>
      </c>
      <c r="CY108" s="240" t="str">
        <f t="shared" ca="1" si="127"/>
        <v>-9.13248422816429E-14-2.49319369472953i</v>
      </c>
      <c r="CZ108" s="240" t="str">
        <f t="shared" ca="1" si="128"/>
        <v>-0.486397960753305-2.44528767698488i</v>
      </c>
      <c r="DA108" s="240" t="str">
        <f t="shared" ca="1" si="129"/>
        <v>-0.954103920650131-2.3034106251468i</v>
      </c>
      <c r="DB108" s="240" t="str">
        <f t="shared" ca="1" si="130"/>
        <v>-1.38514420194378-2.07301479475199i</v>
      </c>
      <c r="DC108" s="240" t="str">
        <f t="shared" ca="1" si="131"/>
        <v>-1.76295416835478-1.76295416835482i</v>
      </c>
      <c r="DD108" s="240" t="str">
        <f t="shared" ca="1" si="132"/>
        <v>-2.07301479475195-1.38514420194384i</v>
      </c>
      <c r="DE108" s="240" t="str">
        <f t="shared" ca="1" si="133"/>
        <v>-2.30341062514678-0.954103920650178i</v>
      </c>
      <c r="DF108" s="240" t="str">
        <f t="shared" ca="1" si="134"/>
        <v>-2.44528767698487-0.486397960753357i</v>
      </c>
      <c r="DG108" s="240" t="str">
        <f t="shared" ca="1" si="135"/>
        <v>-2.49319369472953+1.04458520676246E-13i</v>
      </c>
      <c r="DH108" s="240" t="str">
        <f t="shared" ca="1" si="136"/>
        <v>-2.44528767698488+0.48639796075331i</v>
      </c>
      <c r="DI108" s="240" t="str">
        <f t="shared" ca="1" si="137"/>
        <v>-2.3034106251468+0.954103920650133i</v>
      </c>
      <c r="DJ108" s="240" t="str">
        <f t="shared" ca="1" si="138"/>
        <v>-2.07301479475198+1.38514420194379i</v>
      </c>
      <c r="DK108" s="240" t="str">
        <f t="shared" ca="1" si="139"/>
        <v>-1.76295416835481+1.76295416835479i</v>
      </c>
      <c r="DL108" s="240" t="str">
        <f t="shared" ca="1" si="140"/>
        <v>-1.38514420194382+2.07301479475196i</v>
      </c>
      <c r="DM108" s="240" t="str">
        <f t="shared" ca="1" si="141"/>
        <v>-0.954103920650173+2.30341062514678i</v>
      </c>
      <c r="DN108" s="240" t="str">
        <f t="shared" ca="1" si="142"/>
        <v>-0.486397960753352+2.44528767698487i</v>
      </c>
      <c r="DO108" s="240" t="str">
        <f t="shared" ca="1" si="143"/>
        <v>1.08734595727684E-13+2.49319369472953i</v>
      </c>
      <c r="DP108" s="240" t="str">
        <f t="shared" ca="1" si="144"/>
        <v>0.486397960753322+2.44528767698488i</v>
      </c>
      <c r="DQ108" s="240" t="str">
        <f t="shared" ca="1" si="145"/>
        <v>0.954103920650146+2.30341062514679i</v>
      </c>
      <c r="DR108" s="240" t="str">
        <f t="shared" ca="1" si="146"/>
        <v>1.3851442019438+2.07301479475198i</v>
      </c>
      <c r="DS108" s="240" t="str">
        <f t="shared" ca="1" si="147"/>
        <v>1.76295416835479+1.76295416835481i</v>
      </c>
      <c r="DT108" s="240" t="str">
        <f t="shared" ca="1" si="148"/>
        <v>2.07301479475196+1.38514420194382i</v>
      </c>
      <c r="DU108" s="240" t="str">
        <f t="shared" ca="1" si="149"/>
        <v>2.30341062514678+0.954103920650163i</v>
      </c>
      <c r="DV108" s="240" t="str">
        <f t="shared" ca="1" si="150"/>
        <v>2.44528767698488+0.48639796075334i</v>
      </c>
      <c r="DW108" s="240" t="str">
        <f t="shared" ca="1" si="151"/>
        <v>2.49319369472953-1.21868274122287E-13i</v>
      </c>
      <c r="DX108" s="240" t="str">
        <f t="shared" ca="1" si="152"/>
        <v>2.44528767698488-0.486397960753327i</v>
      </c>
      <c r="DY108" s="240" t="str">
        <f t="shared" ca="1" si="153"/>
        <v>2.30341062514679-0.954103920650151i</v>
      </c>
      <c r="DZ108" s="240" t="str">
        <f t="shared" ca="1" si="154"/>
        <v>2.07301479475197-1.38514420194381i</v>
      </c>
      <c r="EA108" s="240" t="str">
        <f t="shared" ca="1" si="155"/>
        <v>1.7629541683548-1.7629541683548i</v>
      </c>
      <c r="EB108" s="240" t="str">
        <f t="shared" ca="1" si="156"/>
        <v>1.38514420194381-2.07301479475197i</v>
      </c>
      <c r="EC108" s="240" t="str">
        <f t="shared" ca="1" si="157"/>
        <v>0.954103920650158-2.30341062514679i</v>
      </c>
      <c r="ED108" s="240" t="str">
        <f t="shared" ca="1" si="158"/>
        <v>0.486397960753335-2.44528767698488i</v>
      </c>
      <c r="EE108" s="240" t="str">
        <f t="shared" ca="1" si="159"/>
        <v>1.21868544434889E-13-2.49319369472953i</v>
      </c>
      <c r="EF108" s="240" t="str">
        <f t="shared" ca="1" si="160"/>
        <v>-0.48639796075334-2.44528767698488i</v>
      </c>
      <c r="EG108" s="240" t="str">
        <f t="shared" ca="1" si="161"/>
        <v>-0.954103920650163-2.30341062514678i</v>
      </c>
      <c r="EH108" s="240" t="str">
        <f t="shared" ca="1" si="162"/>
        <v>-1.38514420194381-2.07301479475197i</v>
      </c>
      <c r="EI108" s="240" t="str">
        <f t="shared" ca="1" si="163"/>
        <v>-1.7629541683548-1.76295416835479i</v>
      </c>
      <c r="EJ108" s="240" t="str">
        <f t="shared" ca="1" si="164"/>
        <v>-2.07301479475197-1.38514420194381i</v>
      </c>
      <c r="EK108" s="240" t="str">
        <f t="shared" ca="1" si="165"/>
        <v>-2.30341062514679-0.954103920650146i</v>
      </c>
      <c r="EL108" s="240" t="str">
        <f t="shared" ca="1" si="166"/>
        <v>-2.44528767698488-0.486397960753322i</v>
      </c>
      <c r="EM108" s="240" t="str">
        <f t="shared" ca="1" si="167"/>
        <v>-2.49319369472953-1.17592469383451E-13i</v>
      </c>
      <c r="EN108" s="240"/>
      <c r="EO108" s="240"/>
      <c r="EP108" s="240"/>
    </row>
    <row r="109" spans="1:146" ht="15.75" thickBot="1">
      <c r="A109" s="277">
        <f t="shared" si="168"/>
        <v>1.7578124999999999E-4</v>
      </c>
      <c r="B109" s="276">
        <v>9</v>
      </c>
      <c r="C109" s="248">
        <f t="shared" si="169"/>
        <v>1800</v>
      </c>
      <c r="D109" s="247">
        <f t="shared" si="170"/>
        <v>11309.733552923255</v>
      </c>
      <c r="E109" s="247" t="str">
        <f t="shared" si="171"/>
        <v>11309.7335529233i</v>
      </c>
      <c r="F109" s="247" t="str">
        <f t="shared" si="172"/>
        <v>0.0173149648169911-0.270226774598884i</v>
      </c>
      <c r="G109" s="247" t="str">
        <f t="shared" si="173"/>
        <v>-4.00393765105151+0.49548281292657i</v>
      </c>
      <c r="H109" s="247" t="str">
        <f t="shared" si="38"/>
        <v>0.00344774309827507-0.036128171315181i</v>
      </c>
      <c r="I109" s="247" t="str">
        <f t="shared" si="174"/>
        <v>-0.0206481220884786+0.014549753205388i</v>
      </c>
      <c r="J109" s="275" t="str">
        <f ca="1">IMPRODUCT(1/N_FFT2,X100)</f>
        <v>-0.160680701913035-0.000499121501244535i</v>
      </c>
      <c r="K109" s="274" t="str">
        <f t="shared" ca="1" si="175"/>
        <v>0.00332501684502539-0.00232755863600849i</v>
      </c>
      <c r="M109" s="278"/>
      <c r="N109" s="265">
        <f t="shared" ca="1" si="176"/>
        <v>2.5068386687250843</v>
      </c>
      <c r="O109" s="240">
        <f t="shared" ca="1" si="39"/>
        <v>-2.4931613312749157</v>
      </c>
      <c r="P109" s="240" t="str">
        <f t="shared" ca="1" si="40"/>
        <v>-2.43258282145463+0.546254739593484i</v>
      </c>
      <c r="Q109" s="240" t="str">
        <f t="shared" ca="1" si="41"/>
        <v>-2.25379114950191+1.06596382593001i</v>
      </c>
      <c r="R109" s="240" t="str">
        <f t="shared" ca="1" si="42"/>
        <v>-1.96547482900737+1.53387161141438i</v>
      </c>
      <c r="S109" s="240" t="str">
        <f t="shared" ca="1" si="43"/>
        <v>-1.5816448048973+1.92723977099527i</v>
      </c>
      <c r="T109" s="240" t="str">
        <f t="shared" ca="1" si="44"/>
        <v>-1.12095358119797+2.22695228789572i</v>
      </c>
      <c r="U109" s="241" t="str">
        <f t="shared" ca="1" si="45"/>
        <v>-0.60578878880105+2.41844441059278i</v>
      </c>
      <c r="V109" s="240" t="str">
        <f t="shared" ca="1" si="46"/>
        <v>-0.061185241975297+2.49241043769459i</v>
      </c>
      <c r="W109" s="240" t="str">
        <f t="shared" ca="1" si="47"/>
        <v>0.486391646956584+2.44525593538496i</v>
      </c>
      <c r="X109" s="240" t="str">
        <f t="shared" ca="1" si="48"/>
        <v>1.01033197391227+2.27927241159433i</v>
      </c>
      <c r="Y109" s="240" t="str">
        <f t="shared" ca="1" si="49"/>
        <v>1.48517447102789+2.00252595847633i</v>
      </c>
      <c r="Z109" s="240" t="str">
        <f t="shared" ca="1" si="50"/>
        <v>1.88784381580926+1.62846527469125i</v>
      </c>
      <c r="AA109" s="240" t="str">
        <f t="shared" ca="1" si="51"/>
        <v>2.1987719935024+1.17526811594375i</v>
      </c>
      <c r="AB109" s="240" t="str">
        <f t="shared" ca="1" si="52"/>
        <v>2.40284921924946+0.664957933494123i</v>
      </c>
      <c r="AC109" s="240" t="str">
        <f t="shared" ca="1" si="53"/>
        <v>2.49015820926382+0.122333628248716i</v>
      </c>
      <c r="AD109" s="240" t="str">
        <f t="shared" ca="1" si="54"/>
        <v>2.45645611857382-0.426235570178894i</v>
      </c>
      <c r="AE109" s="240" t="str">
        <f t="shared" ca="1" si="55"/>
        <v>2.30338072521348-0.954091535692207i</v>
      </c>
      <c r="AF109" s="240" t="str">
        <f t="shared" ca="1" si="56"/>
        <v>2.03837084118715-1.43558271707432i</v>
      </c>
      <c r="AG109" s="240" t="str">
        <f t="shared" ca="1" si="57"/>
        <v>1.67430481789599-1.84731069409961i</v>
      </c>
      <c r="AH109" s="240" t="str">
        <f t="shared" ca="1" si="58"/>
        <v>1.22887471312262-2.16926724107757i</v>
      </c>
      <c r="AI109" s="240" t="str">
        <f t="shared" ca="1" si="59"/>
        <v>0.723726532392436-2.38580664138478i</v>
      </c>
      <c r="AJ109" s="240" t="str">
        <f t="shared" ca="1" si="60"/>
        <v>0.183408325318803-2.48640600264081i</v>
      </c>
      <c r="AK109" s="240" t="str">
        <f t="shared" ca="1" si="61"/>
        <v>-0.365822745031725-2.46617662444967i</v>
      </c>
      <c r="AL109" s="240" t="str">
        <f t="shared" ca="1" si="62"/>
        <v>-0.897276388406795-2.32610156841273i</v>
      </c>
      <c r="AM109" s="240" t="str">
        <f t="shared" ca="1" si="63"/>
        <v>-1.38512622177188-2.07298788552285i</v>
      </c>
      <c r="AN109" s="240" t="str">
        <f t="shared" ca="1" si="64"/>
        <v>-1.80566482150326-1.71913582248469i</v>
      </c>
      <c r="AO109" s="240" t="str">
        <f t="shared" ca="1" si="65"/>
        <v>-2.13845580318086-1.28174108212486i</v>
      </c>
      <c r="AP109" s="240" t="str">
        <f t="shared" ca="1" si="66"/>
        <v>-2.36732694281038-0.782059185489539i</v>
      </c>
      <c r="AQ109" s="240" t="str">
        <f t="shared" ca="1" si="67"/>
        <v>-2.48115607801452-0.244372544071796i</v>
      </c>
      <c r="AR109" s="240" t="str">
        <f t="shared" ca="1" si="68"/>
        <v>-2.48115607801452-0.244372544071796i</v>
      </c>
      <c r="AS109" s="240" t="str">
        <f t="shared" ca="1" si="69"/>
        <v>-2.3474212550057+0.839920755376358i</v>
      </c>
      <c r="AT109" s="240" t="str">
        <f t="shared" ca="1" si="70"/>
        <v>-2.10635623947032+1.33383537822662i</v>
      </c>
      <c r="AU109" s="240" t="str">
        <f t="shared" ca="1" si="71"/>
        <v>-1.76293128393658+1.76293128393656i</v>
      </c>
      <c r="AV109" s="240" t="str">
        <f t="shared" ca="1" si="72"/>
        <v>-1.33383537822662+2.10635623947032i</v>
      </c>
      <c r="AW109" s="240" t="str">
        <f t="shared" ca="1" si="73"/>
        <v>-0.839920755376356+2.3474212550057i</v>
      </c>
      <c r="AX109" s="240" t="str">
        <f t="shared" ca="1" si="74"/>
        <v>-0.305189561941944+2.47441159774323i</v>
      </c>
      <c r="AY109" s="240" t="str">
        <f t="shared" ca="1" si="75"/>
        <v>0.244372544071797+2.48115607801452i</v>
      </c>
      <c r="AZ109" s="240" t="str">
        <f t="shared" ca="1" si="76"/>
        <v>0.782059185489539+2.36732694281038i</v>
      </c>
      <c r="BA109" s="240" t="str">
        <f t="shared" ca="1" si="77"/>
        <v>1.28174108212486+2.13845580318086i</v>
      </c>
      <c r="BB109" s="240" t="str">
        <f t="shared" ca="1" si="78"/>
        <v>1.71913582248469+1.80566482150326i</v>
      </c>
      <c r="BC109" s="240" t="str">
        <f t="shared" ca="1" si="79"/>
        <v>2.07298788552285+1.38512622177187i</v>
      </c>
      <c r="BD109" s="240" t="str">
        <f t="shared" ca="1" si="80"/>
        <v>2.32610156841272+0.897276388406818i</v>
      </c>
      <c r="BE109" s="240" t="str">
        <f t="shared" ca="1" si="81"/>
        <v>2.46617662444967+0.365822745031725i</v>
      </c>
      <c r="BF109" s="240" t="str">
        <f t="shared" ca="1" si="82"/>
        <v>2.48640600264081-0.183408325318806i</v>
      </c>
      <c r="BG109" s="240" t="str">
        <f t="shared" ca="1" si="83"/>
        <v>2.38580664138478-0.723726532392436i</v>
      </c>
      <c r="BH109" s="240" t="str">
        <f t="shared" ca="1" si="84"/>
        <v>2.16926724107757-1.22887471312262i</v>
      </c>
      <c r="BI109" s="240" t="str">
        <f t="shared" ca="1" si="85"/>
        <v>1.84731069409959-1.67430481789601i</v>
      </c>
      <c r="BJ109" s="240" t="str">
        <f t="shared" ca="1" si="86"/>
        <v>1.43558271707436-2.03837084118713i</v>
      </c>
      <c r="BK109" s="240" t="str">
        <f t="shared" ca="1" si="87"/>
        <v>0.954091535692092-2.30338072521353i</v>
      </c>
      <c r="BL109" s="240" t="str">
        <f t="shared" ca="1" si="88"/>
        <v>0.426235570178869-2.45645611857383i</v>
      </c>
      <c r="BM109" s="240" t="str">
        <f t="shared" ca="1" si="89"/>
        <v>-0.122333628248668-2.49015820926383i</v>
      </c>
      <c r="BN109" s="240" t="str">
        <f t="shared" ca="1" si="90"/>
        <v>-0.664957933494006-2.40284921924949i</v>
      </c>
      <c r="BO109" s="240" t="str">
        <f t="shared" ca="1" si="91"/>
        <v>-1.1752681159438-2.19877199350238i</v>
      </c>
      <c r="BP109" s="240" t="str">
        <f t="shared" ca="1" si="92"/>
        <v>-1.62846527469123-1.88784381580927i</v>
      </c>
      <c r="BQ109" s="240" t="str">
        <f t="shared" ca="1" si="93"/>
        <v>-2.00252595847625-1.48517447102799i</v>
      </c>
      <c r="BR109" s="240" t="str">
        <f t="shared" ca="1" si="94"/>
        <v>-2.27927241159435-1.01033197391223i</v>
      </c>
      <c r="BS109" s="240" t="str">
        <f t="shared" ca="1" si="95"/>
        <v>-2.44525593538495-0.486391646956609i</v>
      </c>
      <c r="BT109" s="240" t="str">
        <f t="shared" ca="1" si="96"/>
        <v>-2.49241043769459+0.061185241975196i</v>
      </c>
      <c r="BU109" s="240" t="str">
        <f t="shared" ca="1" si="97"/>
        <v>-2.41844441059277+0.6057887888011i</v>
      </c>
      <c r="BV109" s="240" t="str">
        <f t="shared" ca="1" si="98"/>
        <v>-2.22695228789573+1.12095358119794i</v>
      </c>
      <c r="BW109" s="240" t="str">
        <f t="shared" ca="1" si="99"/>
        <v>-1.92723977099533+1.58164480489722i</v>
      </c>
      <c r="BX109" s="240" t="str">
        <f t="shared" ca="1" si="100"/>
        <v>-1.53387161141432+1.96547482900742i</v>
      </c>
      <c r="BY109" s="240" t="str">
        <f t="shared" ca="1" si="101"/>
        <v>-1.06596382593002+2.25379114950191i</v>
      </c>
      <c r="BZ109" s="240" t="str">
        <f t="shared" ca="1" si="102"/>
        <v>-0.546254739593579+2.43258282145461i</v>
      </c>
      <c r="CA109" s="240" t="str">
        <f t="shared" ca="1" si="103"/>
        <v>7.39141293643711E-14+2.49316133127492i</v>
      </c>
      <c r="CB109" s="240" t="str">
        <f t="shared" ca="1" si="104"/>
        <v>0.546254739593482+2.43258282145463i</v>
      </c>
      <c r="CC109" s="240" t="str">
        <f t="shared" ca="1" si="105"/>
        <v>1.06596382592994+2.25379114950195i</v>
      </c>
      <c r="CD109" s="240" t="str">
        <f t="shared" ca="1" si="106"/>
        <v>1.53387161141444+1.96547482900732i</v>
      </c>
      <c r="CE109" s="240" t="str">
        <f t="shared" ca="1" si="107"/>
        <v>1.92723977099527+1.5816448048973i</v>
      </c>
      <c r="CF109" s="240" t="str">
        <f t="shared" ca="1" si="108"/>
        <v>2.22695228789568+1.12095358119803i</v>
      </c>
      <c r="CG109" s="240" t="str">
        <f t="shared" ca="1" si="109"/>
        <v>2.41844441059281+0.605788788800953i</v>
      </c>
      <c r="CH109" s="240" t="str">
        <f t="shared" ca="1" si="110"/>
        <v>2.49241043769459+0.0611852419752962i</v>
      </c>
      <c r="CI109" s="240" t="str">
        <f t="shared" ca="1" si="111"/>
        <v>2.44525593538497-0.486391646956514i</v>
      </c>
      <c r="CJ109" s="240" t="str">
        <f t="shared" ca="1" si="112"/>
        <v>2.27927241159429-1.01033197391237i</v>
      </c>
      <c r="CK109" s="240" t="str">
        <f t="shared" ca="1" si="113"/>
        <v>2.00252595847631-1.48517447102791i</v>
      </c>
      <c r="CL109" s="240" t="str">
        <f t="shared" ca="1" si="114"/>
        <v>1.6284652746913-1.88784381580921i</v>
      </c>
      <c r="CM109" s="240" t="str">
        <f t="shared" ca="1" si="115"/>
        <v>1.17526811594366-2.19877199350245i</v>
      </c>
      <c r="CN109" s="240" t="str">
        <f t="shared" ca="1" si="116"/>
        <v>0.664957933494093-2.40284921924947i</v>
      </c>
      <c r="CO109" s="240" t="str">
        <f t="shared" ca="1" si="117"/>
        <v>0.122333628248764-2.49015820926382i</v>
      </c>
      <c r="CP109" s="240" t="str">
        <f t="shared" ca="1" si="118"/>
        <v>-0.426235570179016-2.45645611857381i</v>
      </c>
      <c r="CQ109" s="240" t="str">
        <f t="shared" ca="1" si="119"/>
        <v>-0.954091535692234-2.30338072521347i</v>
      </c>
      <c r="CR109" s="240" t="str">
        <f t="shared" ca="1" si="120"/>
        <v>-1.43558271707428-2.03837084118718i</v>
      </c>
      <c r="CS109" s="240" t="str">
        <f t="shared" ca="1" si="121"/>
        <v>-1.84731069409953-1.67430481789608i</v>
      </c>
      <c r="CT109" s="240" t="str">
        <f t="shared" ca="1" si="122"/>
        <v>-2.1692672410776-1.22887471312257i</v>
      </c>
      <c r="CU109" s="240" t="str">
        <f t="shared" ca="1" si="123"/>
        <v>-2.38580664138477-0.723726532392486i</v>
      </c>
      <c r="CV109" s="240" t="str">
        <f t="shared" ca="1" si="124"/>
        <v>-2.4864060026408-0.183408325318923i</v>
      </c>
      <c r="CW109" s="240" t="str">
        <f t="shared" ca="1" si="125"/>
        <v>-2.46617662444966+0.365822745031775i</v>
      </c>
      <c r="CX109" s="240" t="str">
        <f t="shared" ca="1" si="126"/>
        <v>-2.32610156841274+0.897276388406778i</v>
      </c>
      <c r="CY109" s="240" t="str">
        <f t="shared" ca="1" si="127"/>
        <v>-2.07298788552291+1.38512622177177i</v>
      </c>
      <c r="CZ109" s="240" t="str">
        <f t="shared" ca="1" si="128"/>
        <v>-1.71913582248466+1.80566482150329i</v>
      </c>
      <c r="DA109" s="240" t="str">
        <f t="shared" ca="1" si="129"/>
        <v>-1.28174108212488+2.13845580318085i</v>
      </c>
      <c r="DB109" s="240" t="str">
        <f t="shared" ca="1" si="130"/>
        <v>-0.782059185489636+2.36732694281035i</v>
      </c>
      <c r="DC109" s="240" t="str">
        <f t="shared" ca="1" si="131"/>
        <v>-0.244372544071742+2.48115607801452i</v>
      </c>
      <c r="DD109" s="240" t="str">
        <f t="shared" ca="1" si="132"/>
        <v>0.305189561941921+2.47441159774323i</v>
      </c>
      <c r="DE109" s="240" t="str">
        <f t="shared" ca="1" si="133"/>
        <v>0.839920755376261+2.34742125500573i</v>
      </c>
      <c r="DF109" s="240" t="str">
        <f t="shared" ca="1" si="134"/>
        <v>1.33383537822669+2.10635623947028i</v>
      </c>
      <c r="DG109" s="240" t="str">
        <f t="shared" ca="1" si="135"/>
        <v>1.76293128393656+1.76293128393658i</v>
      </c>
      <c r="DH109" s="240" t="str">
        <f t="shared" ca="1" si="136"/>
        <v>2.10635623947027+1.3338353782267i</v>
      </c>
      <c r="DI109" s="240" t="str">
        <f t="shared" ca="1" si="137"/>
        <v>2.34742125500572+0.839920755376286i</v>
      </c>
      <c r="DJ109" s="240" t="str">
        <f t="shared" ca="1" si="138"/>
        <v>2.47441159774323+0.305189561941946i</v>
      </c>
      <c r="DK109" s="240" t="str">
        <f t="shared" ca="1" si="139"/>
        <v>2.48115607801453-0.244372544071725i</v>
      </c>
      <c r="DL109" s="240" t="str">
        <f t="shared" ca="1" si="140"/>
        <v>2.36732694281036-0.782059185489609i</v>
      </c>
      <c r="DM109" s="240" t="str">
        <f t="shared" ca="1" si="141"/>
        <v>2.13845580318086-1.28174108212487i</v>
      </c>
      <c r="DN109" s="240" t="str">
        <f t="shared" ca="1" si="142"/>
        <v>1.80566482150331-1.71913582248464i</v>
      </c>
      <c r="DO109" s="240" t="str">
        <f t="shared" ca="1" si="143"/>
        <v>1.38512622177179-2.07298788552291i</v>
      </c>
      <c r="DP109" s="240" t="str">
        <f t="shared" ca="1" si="144"/>
        <v>0.897276388406795-2.32610156841273i</v>
      </c>
      <c r="DQ109" s="240" t="str">
        <f t="shared" ca="1" si="145"/>
        <v>0.3658227450318-2.46617662444966i</v>
      </c>
      <c r="DR109" s="240" t="str">
        <f t="shared" ca="1" si="146"/>
        <v>-0.183408325318906-2.4864060026408i</v>
      </c>
      <c r="DS109" s="240" t="str">
        <f t="shared" ca="1" si="147"/>
        <v>-0.723726532392461-2.38580664138477i</v>
      </c>
      <c r="DT109" s="240" t="str">
        <f t="shared" ca="1" si="148"/>
        <v>-1.22887471312256-2.16926724107761i</v>
      </c>
      <c r="DU109" s="240" t="str">
        <f t="shared" ca="1" si="149"/>
        <v>-1.67430481789606-1.84731069409954i</v>
      </c>
      <c r="DV109" s="240" t="str">
        <f t="shared" ca="1" si="150"/>
        <v>-2.03837084118717-1.4355827170743i</v>
      </c>
      <c r="DW109" s="240" t="str">
        <f t="shared" ca="1" si="151"/>
        <v>-2.30338072521347-0.954091535692249i</v>
      </c>
      <c r="DX109" s="240" t="str">
        <f t="shared" ca="1" si="152"/>
        <v>-2.45645611857384-0.426235570178796i</v>
      </c>
      <c r="DY109" s="240" t="str">
        <f t="shared" ca="1" si="153"/>
        <v>-2.49015820926382+0.122333628248746i</v>
      </c>
      <c r="DZ109" s="240" t="str">
        <f t="shared" ca="1" si="154"/>
        <v>-2.40284921924947+0.664957933494076i</v>
      </c>
      <c r="EA109" s="240" t="str">
        <f t="shared" ca="1" si="155"/>
        <v>-2.19877199350234+1.17526811594387i</v>
      </c>
      <c r="EB109" s="240" t="str">
        <f t="shared" ca="1" si="156"/>
        <v>-1.88784381580922+1.62846527469129i</v>
      </c>
      <c r="EC109" s="240" t="str">
        <f t="shared" ca="1" si="157"/>
        <v>-1.48517447102793+2.0025259584763i</v>
      </c>
      <c r="ED109" s="240" t="str">
        <f t="shared" ca="1" si="158"/>
        <v>-1.01033197391238+2.27927241159428i</v>
      </c>
      <c r="EE109" s="240" t="str">
        <f t="shared" ca="1" si="159"/>
        <v>-0.486391646956534+2.44525593538497i</v>
      </c>
      <c r="EF109" s="240" t="str">
        <f t="shared" ca="1" si="160"/>
        <v>0.0611852419752698+2.49241043769459i</v>
      </c>
      <c r="EG109" s="240" t="str">
        <f t="shared" ca="1" si="161"/>
        <v>0.605788788800933+2.41844441059281i</v>
      </c>
      <c r="EH109" s="240" t="str">
        <f t="shared" ca="1" si="162"/>
        <v>1.12095358119801+2.22695228789569i</v>
      </c>
      <c r="EI109" s="240" t="str">
        <f t="shared" ca="1" si="163"/>
        <v>1.58164480489728+1.92723977099528i</v>
      </c>
      <c r="EJ109" s="240" t="str">
        <f t="shared" ca="1" si="164"/>
        <v>1.96547482900731+1.53387161141446i</v>
      </c>
      <c r="EK109" s="240" t="str">
        <f t="shared" ca="1" si="165"/>
        <v>2.25379114950194+1.06596382592995i</v>
      </c>
      <c r="EL109" s="240" t="str">
        <f t="shared" ca="1" si="166"/>
        <v>2.43258282145462+0.546254739593502i</v>
      </c>
      <c r="EM109" s="240" t="str">
        <f t="shared" ca="1" si="167"/>
        <v>2.49316133127492+1.0018141549341E-13i</v>
      </c>
      <c r="EN109" s="240"/>
      <c r="EO109" s="240"/>
      <c r="EP109" s="240"/>
    </row>
    <row r="110" spans="1:146" ht="15.75" thickBot="1">
      <c r="A110" s="277">
        <f t="shared" si="168"/>
        <v>1.9531249999999998E-4</v>
      </c>
      <c r="B110" s="276">
        <v>10</v>
      </c>
      <c r="C110" s="248">
        <f t="shared" si="169"/>
        <v>2000</v>
      </c>
      <c r="D110" s="247">
        <f t="shared" si="170"/>
        <v>12566.370614359172</v>
      </c>
      <c r="E110" s="247" t="str">
        <f t="shared" si="171"/>
        <v>12566.3706143592i</v>
      </c>
      <c r="F110" s="247" t="str">
        <f t="shared" si="172"/>
        <v>0.0152586515985181-0.243320864010121i</v>
      </c>
      <c r="G110" s="247" t="str">
        <f t="shared" si="173"/>
        <v>-3.99527665084985+0.506695315689363i</v>
      </c>
      <c r="H110" s="247" t="str">
        <f t="shared" si="38"/>
        <v>0.0031728143322649-0.0325252745611841i</v>
      </c>
      <c r="I110" s="247" t="str">
        <f t="shared" si="174"/>
        <v>-0.0189442646766905+0.0148905219387564i</v>
      </c>
      <c r="J110" s="275" t="str">
        <f ca="1">IMPRODUCT(1/N_FFT2,Y100)</f>
        <v>0.00874049225393855+0.0000185065665317158i</v>
      </c>
      <c r="K110" s="274" t="str">
        <f t="shared" ca="1" si="175"/>
        <v>-0.000165857771098127+0.000129799898368169i</v>
      </c>
      <c r="N110" s="265">
        <f t="shared" ca="1" si="176"/>
        <v>2.5068752345586933</v>
      </c>
      <c r="O110" s="240">
        <f t="shared" ca="1" si="39"/>
        <v>-2.4931247654413067</v>
      </c>
      <c r="P110" s="240" t="str">
        <f t="shared" ca="1" si="40"/>
        <v>-2.41840894059138+0.605779904028212i</v>
      </c>
      <c r="Q110" s="240" t="str">
        <f t="shared" ca="1" si="41"/>
        <v>-2.19873974531619+1.17525087892911i</v>
      </c>
      <c r="R110" s="240" t="str">
        <f t="shared" ca="1" si="42"/>
        <v>-1.84728360060405+1.67428026178298i</v>
      </c>
      <c r="S110" s="240" t="str">
        <f t="shared" ca="1" si="43"/>
        <v>-1.38510590688317+2.07295748214336i</v>
      </c>
      <c r="T110" s="240" t="str">
        <f t="shared" ca="1" si="44"/>
        <v>-0.839908436718042+2.34738682666207i</v>
      </c>
      <c r="U110" s="241" t="str">
        <f t="shared" ca="1" si="45"/>
        <v>-0.244368959993352+2.48111968825539i</v>
      </c>
      <c r="V110" s="240" t="str">
        <f t="shared" ca="1" si="46"/>
        <v>0.365817379709621+2.46614045438599i</v>
      </c>
      <c r="W110" s="240" t="str">
        <f t="shared" ca="1" si="47"/>
        <v>0.954077542553487+2.30334694278823i</v>
      </c>
      <c r="X110" s="240" t="str">
        <f t="shared" ca="1" si="48"/>
        <v>1.48515268878624+2.00249658852338i</v>
      </c>
      <c r="Y110" s="240" t="str">
        <f t="shared" ca="1" si="49"/>
        <v>1.92721150522366+1.58162160777802i</v>
      </c>
      <c r="Z110" s="240" t="str">
        <f t="shared" ca="1" si="50"/>
        <v>2.25375809437984+1.06594819202161i</v>
      </c>
      <c r="AA110" s="240" t="str">
        <f t="shared" ca="1" si="51"/>
        <v>2.44522007215359+0.486384513316331i</v>
      </c>
      <c r="AB110" s="240" t="str">
        <f t="shared" ca="1" si="52"/>
        <v>2.49012168747536-0.122331834048285i</v>
      </c>
      <c r="AC110" s="240" t="str">
        <f t="shared" ca="1" si="53"/>
        <v>2.38577165006369-0.723715917891246i</v>
      </c>
      <c r="AD110" s="240" t="str">
        <f t="shared" ca="1" si="54"/>
        <v>2.13842443961922-1.28172228352946i</v>
      </c>
      <c r="AE110" s="240" t="str">
        <f t="shared" ca="1" si="55"/>
        <v>1.76290542798767-1.76290542798766i</v>
      </c>
      <c r="AF110" s="240" t="str">
        <f t="shared" ca="1" si="56"/>
        <v>1.28172228352947-2.13842443961922i</v>
      </c>
      <c r="AG110" s="240" t="str">
        <f t="shared" ca="1" si="57"/>
        <v>0.723715917891228-2.38577165006369i</v>
      </c>
      <c r="AH110" s="240" t="str">
        <f t="shared" ca="1" si="58"/>
        <v>0.122331834048292-2.49012168747536i</v>
      </c>
      <c r="AI110" s="240" t="str">
        <f t="shared" ca="1" si="59"/>
        <v>-0.486384513316326-2.44522007215359i</v>
      </c>
      <c r="AJ110" s="240" t="str">
        <f t="shared" ca="1" si="60"/>
        <v>-1.0659481920216-2.25375809437984i</v>
      </c>
      <c r="AK110" s="240" t="str">
        <f t="shared" ca="1" si="61"/>
        <v>-1.58162160777804-1.92721150522365i</v>
      </c>
      <c r="AL110" s="240" t="str">
        <f t="shared" ca="1" si="62"/>
        <v>-2.00249658852337-1.48515268878625i</v>
      </c>
      <c r="AM110" s="240" t="str">
        <f t="shared" ca="1" si="63"/>
        <v>-2.30334694278822-0.954077542553494i</v>
      </c>
      <c r="AN110" s="240" t="str">
        <f t="shared" ca="1" si="64"/>
        <v>-2.466140454386-0.365817379709604i</v>
      </c>
      <c r="AO110" s="240" t="str">
        <f t="shared" ca="1" si="65"/>
        <v>-2.48111968825539+0.244368959993369i</v>
      </c>
      <c r="AP110" s="240" t="str">
        <f t="shared" ca="1" si="66"/>
        <v>-2.34738682666207+0.839908436718035i</v>
      </c>
      <c r="AQ110" s="240" t="str">
        <f t="shared" ca="1" si="67"/>
        <v>-2.07295748214336+1.38510590688316i</v>
      </c>
      <c r="AR110" s="240" t="str">
        <f t="shared" ca="1" si="68"/>
        <v>-2.07295748214336+1.38510590688316i</v>
      </c>
      <c r="AS110" s="240" t="str">
        <f t="shared" ca="1" si="69"/>
        <v>-1.17525087892911+2.1987397453162i</v>
      </c>
      <c r="AT110" s="240" t="str">
        <f t="shared" ca="1" si="70"/>
        <v>-0.605779904028212+2.41840894059138i</v>
      </c>
      <c r="AU110" s="240" t="str">
        <f t="shared" ca="1" si="71"/>
        <v>-7.40663083142342E-15+2.49312476544131i</v>
      </c>
      <c r="AV110" s="240" t="str">
        <f t="shared" ca="1" si="72"/>
        <v>0.605779904028222+2.41840894059138i</v>
      </c>
      <c r="AW110" s="240" t="str">
        <f t="shared" ca="1" si="73"/>
        <v>1.17525087892912+2.19873974531619i</v>
      </c>
      <c r="AX110" s="240" t="str">
        <f t="shared" ca="1" si="74"/>
        <v>1.67428026178298+1.84728360060406i</v>
      </c>
      <c r="AY110" s="240" t="str">
        <f t="shared" ca="1" si="75"/>
        <v>2.07295748214335+1.38510590688317i</v>
      </c>
      <c r="AZ110" s="240" t="str">
        <f t="shared" ca="1" si="76"/>
        <v>2.34738682666208+0.839908436718025i</v>
      </c>
      <c r="BA110" s="240" t="str">
        <f t="shared" ca="1" si="77"/>
        <v>2.48111968825539+0.244368959993359i</v>
      </c>
      <c r="BB110" s="240" t="str">
        <f t="shared" ca="1" si="78"/>
        <v>2.46614045438599-0.365817379709614i</v>
      </c>
      <c r="BC110" s="240" t="str">
        <f t="shared" ca="1" si="79"/>
        <v>2.30334694278823-0.954077542553482i</v>
      </c>
      <c r="BD110" s="240" t="str">
        <f t="shared" ca="1" si="80"/>
        <v>2.00249658852338-1.48515268878623i</v>
      </c>
      <c r="BE110" s="240" t="str">
        <f t="shared" ca="1" si="81"/>
        <v>1.58162160777805-1.92721150522364i</v>
      </c>
      <c r="BF110" s="240" t="str">
        <f t="shared" ca="1" si="82"/>
        <v>1.06594819202163-2.25375809437982i</v>
      </c>
      <c r="BG110" s="240" t="str">
        <f t="shared" ca="1" si="83"/>
        <v>0.486384513316363-2.44522007215358i</v>
      </c>
      <c r="BH110" s="240" t="str">
        <f t="shared" ca="1" si="84"/>
        <v>-0.122331834048253-2.49012168747536i</v>
      </c>
      <c r="BI110" s="240" t="str">
        <f t="shared" ca="1" si="85"/>
        <v>-0.723715917891191-2.3857716500637i</v>
      </c>
      <c r="BJ110" s="240" t="str">
        <f t="shared" ca="1" si="86"/>
        <v>-1.28172228352941-2.13842443961925i</v>
      </c>
      <c r="BK110" s="240" t="str">
        <f t="shared" ca="1" si="87"/>
        <v>-1.76290542798763-1.76290542798771i</v>
      </c>
      <c r="BL110" s="240" t="str">
        <f t="shared" ca="1" si="88"/>
        <v>-2.13842443961919-1.28172228352952i</v>
      </c>
      <c r="BM110" s="240" t="str">
        <f t="shared" ca="1" si="89"/>
        <v>-2.38577165006367-0.723715917891308i</v>
      </c>
      <c r="BN110" s="240" t="str">
        <f t="shared" ca="1" si="90"/>
        <v>-2.49012168747536-0.122331834048375i</v>
      </c>
      <c r="BO110" s="240" t="str">
        <f t="shared" ca="1" si="91"/>
        <v>-2.44522007215361+0.486384513316243i</v>
      </c>
      <c r="BP110" s="240" t="str">
        <f t="shared" ca="1" si="92"/>
        <v>-2.25375809437988+1.06594819202152i</v>
      </c>
      <c r="BQ110" s="240" t="str">
        <f t="shared" ca="1" si="93"/>
        <v>-1.92721150522371+1.58162160777795i</v>
      </c>
      <c r="BR110" s="240" t="str">
        <f t="shared" ca="1" si="94"/>
        <v>-1.48515268878633+2.00249658852331i</v>
      </c>
      <c r="BS110" s="240" t="str">
        <f t="shared" ca="1" si="95"/>
        <v>-0.954077542553594+2.30334694278818i</v>
      </c>
      <c r="BT110" s="240" t="str">
        <f t="shared" ca="1" si="96"/>
        <v>-0.365817379709733+2.46614045438598i</v>
      </c>
      <c r="BU110" s="240" t="str">
        <f t="shared" ca="1" si="97"/>
        <v>0.244368959993485+2.48111968825538i</v>
      </c>
      <c r="BV110" s="240" t="str">
        <f t="shared" ca="1" si="98"/>
        <v>0.839908436718144+2.34738682666203i</v>
      </c>
      <c r="BW110" s="240" t="str">
        <f t="shared" ca="1" si="99"/>
        <v>1.38510590688326+2.0729574821433i</v>
      </c>
      <c r="BX110" s="240" t="str">
        <f t="shared" ca="1" si="100"/>
        <v>1.84728360060412+1.67428026178291i</v>
      </c>
      <c r="BY110" s="240" t="str">
        <f t="shared" ca="1" si="101"/>
        <v>2.19873974531624+1.17525087892903i</v>
      </c>
      <c r="BZ110" s="240" t="str">
        <f t="shared" ca="1" si="102"/>
        <v>2.41840894059141+0.605779904028124i</v>
      </c>
      <c r="CA110" s="240" t="str">
        <f t="shared" ca="1" si="103"/>
        <v>2.49312476544131-8.26176813656889E-14i</v>
      </c>
      <c r="CB110" s="240" t="str">
        <f t="shared" ca="1" si="104"/>
        <v>2.41840894059137-0.605779904028284i</v>
      </c>
      <c r="CC110" s="240" t="str">
        <f t="shared" ca="1" si="105"/>
        <v>2.19873974531616-1.17525087892918i</v>
      </c>
      <c r="CD110" s="240" t="str">
        <f t="shared" ca="1" si="106"/>
        <v>1.84728360060401-1.67428026178303i</v>
      </c>
      <c r="CE110" s="240" t="str">
        <f t="shared" ca="1" si="107"/>
        <v>1.38510590688312-2.07295748214339i</v>
      </c>
      <c r="CF110" s="240" t="str">
        <f t="shared" ca="1" si="108"/>
        <v>0.839908436717985-2.34738682666209i</v>
      </c>
      <c r="CG110" s="240" t="str">
        <f t="shared" ca="1" si="109"/>
        <v>0.244368959993316-2.4811196882554i</v>
      </c>
      <c r="CH110" s="240" t="str">
        <f t="shared" ca="1" si="110"/>
        <v>-0.365817379709656-2.46614045438599i</v>
      </c>
      <c r="CI110" s="240" t="str">
        <f t="shared" ca="1" si="111"/>
        <v>-0.954077542553522-2.30334694278821i</v>
      </c>
      <c r="CJ110" s="240" t="str">
        <f t="shared" ca="1" si="112"/>
        <v>-1.48515268878627-2.00249658852336i</v>
      </c>
      <c r="CK110" s="240" t="str">
        <f t="shared" ca="1" si="113"/>
        <v>-1.92721150522367-1.58162160777801i</v>
      </c>
      <c r="CL110" s="240" t="str">
        <f t="shared" ca="1" si="114"/>
        <v>-2.25375809437984-1.0659481920216i</v>
      </c>
      <c r="CM110" s="240" t="str">
        <f t="shared" ca="1" si="115"/>
        <v>-2.44522007215359-0.486384513316321i</v>
      </c>
      <c r="CN110" s="240" t="str">
        <f t="shared" ca="1" si="116"/>
        <v>-2.49012168747536+0.122331834048297i</v>
      </c>
      <c r="CO110" s="240" t="str">
        <f t="shared" ca="1" si="117"/>
        <v>-2.38577165006369+0.723715917891233i</v>
      </c>
      <c r="CP110" s="240" t="str">
        <f t="shared" ca="1" si="118"/>
        <v>-2.13842443961923+1.28172228352945i</v>
      </c>
      <c r="CQ110" s="240" t="str">
        <f t="shared" ca="1" si="119"/>
        <v>-1.76290542798768+1.76290542798766i</v>
      </c>
      <c r="CR110" s="240" t="str">
        <f t="shared" ca="1" si="120"/>
        <v>-1.28172228352948+2.13842443961921i</v>
      </c>
      <c r="CS110" s="240" t="str">
        <f t="shared" ca="1" si="121"/>
        <v>-0.723715917891266+2.38577165006368i</v>
      </c>
      <c r="CT110" s="240" t="str">
        <f t="shared" ca="1" si="122"/>
        <v>-0.122331834048331+2.49012168747536i</v>
      </c>
      <c r="CU110" s="240" t="str">
        <f t="shared" ca="1" si="123"/>
        <v>0.486384513316286+2.4452200721536i</v>
      </c>
      <c r="CV110" s="240" t="str">
        <f t="shared" ca="1" si="124"/>
        <v>1.06594819202156+2.25375809437986i</v>
      </c>
      <c r="CW110" s="240" t="str">
        <f t="shared" ca="1" si="125"/>
        <v>1.58162160777799+1.92721150522369i</v>
      </c>
      <c r="CX110" s="240" t="str">
        <f t="shared" ca="1" si="126"/>
        <v>2.00249658852334+1.4851526887863i</v>
      </c>
      <c r="CY110" s="240" t="str">
        <f t="shared" ca="1" si="127"/>
        <v>2.3033469427882+0.954077542553554i</v>
      </c>
      <c r="CZ110" s="240" t="str">
        <f t="shared" ca="1" si="128"/>
        <v>2.46614045438598+0.365817379709691i</v>
      </c>
      <c r="DA110" s="240" t="str">
        <f t="shared" ca="1" si="129"/>
        <v>2.4811196882554-0.244368959993281i</v>
      </c>
      <c r="DB110" s="240" t="str">
        <f t="shared" ca="1" si="130"/>
        <v>2.3473868266621-0.83990843671795i</v>
      </c>
      <c r="DC110" s="240" t="str">
        <f t="shared" ca="1" si="131"/>
        <v>2.07295748214341-1.38510590688309i</v>
      </c>
      <c r="DD110" s="240" t="str">
        <f t="shared" ca="1" si="132"/>
        <v>1.67428026178306-1.84728360060399i</v>
      </c>
      <c r="DE110" s="240" t="str">
        <f t="shared" ca="1" si="133"/>
        <v>1.17525087892921-2.19873974531614i</v>
      </c>
      <c r="DF110" s="240" t="str">
        <f t="shared" ca="1" si="134"/>
        <v>0.605779904028324-2.41840894059136i</v>
      </c>
      <c r="DG110" s="240" t="str">
        <f t="shared" ca="1" si="135"/>
        <v>1.21865175137091E-13-2.49312476544131i</v>
      </c>
      <c r="DH110" s="240" t="str">
        <f t="shared" ca="1" si="136"/>
        <v>-0.605779904028326-2.41840894059135i</v>
      </c>
      <c r="DI110" s="240" t="str">
        <f t="shared" ca="1" si="137"/>
        <v>-1.17525087892921-2.19873974531614i</v>
      </c>
      <c r="DJ110" s="240" t="str">
        <f t="shared" ca="1" si="138"/>
        <v>-1.67428026178306-1.84728360060398i</v>
      </c>
      <c r="DK110" s="240" t="str">
        <f t="shared" ca="1" si="139"/>
        <v>-2.07295748214341-1.38510590688309i</v>
      </c>
      <c r="DL110" s="240" t="str">
        <f t="shared" ca="1" si="140"/>
        <v>-2.3473868266621-0.839908436717947i</v>
      </c>
      <c r="DM110" s="240" t="str">
        <f t="shared" ca="1" si="141"/>
        <v>-2.4811196882554-0.244368959993277i</v>
      </c>
      <c r="DN110" s="240" t="str">
        <f t="shared" ca="1" si="142"/>
        <v>-2.46614045438598+0.365817379709696i</v>
      </c>
      <c r="DO110" s="240" t="str">
        <f t="shared" ca="1" si="143"/>
        <v>-2.3033469427882+0.954077542553556i</v>
      </c>
      <c r="DP110" s="240" t="str">
        <f t="shared" ca="1" si="144"/>
        <v>-2.00249658852333+1.4851526887863i</v>
      </c>
      <c r="DQ110" s="240" t="str">
        <f t="shared" ca="1" si="145"/>
        <v>-1.58162160777798+1.92721150522369i</v>
      </c>
      <c r="DR110" s="240" t="str">
        <f t="shared" ca="1" si="146"/>
        <v>-1.06594819202156+2.25375809437986i</v>
      </c>
      <c r="DS110" s="240" t="str">
        <f t="shared" ca="1" si="147"/>
        <v>-0.486384513316281+2.4452200721536i</v>
      </c>
      <c r="DT110" s="240" t="str">
        <f t="shared" ca="1" si="148"/>
        <v>0.122331834048336+2.49012168747536i</v>
      </c>
      <c r="DU110" s="240" t="str">
        <f t="shared" ca="1" si="149"/>
        <v>0.723715917891271+2.38577165006368i</v>
      </c>
      <c r="DV110" s="240" t="str">
        <f t="shared" ca="1" si="150"/>
        <v>1.28172228352948+2.13842443961921i</v>
      </c>
      <c r="DW110" s="240" t="str">
        <f t="shared" ca="1" si="151"/>
        <v>1.76290542798768+1.76290542798765i</v>
      </c>
      <c r="DX110" s="240" t="str">
        <f t="shared" ca="1" si="152"/>
        <v>2.13842443961923+1.28172228352945i</v>
      </c>
      <c r="DY110" s="240" t="str">
        <f t="shared" ca="1" si="153"/>
        <v>2.38577165006369+0.723715917891228i</v>
      </c>
      <c r="DZ110" s="240" t="str">
        <f t="shared" ca="1" si="154"/>
        <v>2.49012168747536+0.122331834048292i</v>
      </c>
      <c r="EA110" s="240" t="str">
        <f t="shared" ca="1" si="155"/>
        <v>2.44522007215359-0.486384513316326i</v>
      </c>
      <c r="EB110" s="240" t="str">
        <f t="shared" ca="1" si="156"/>
        <v>2.25375809437984-1.0659481920216i</v>
      </c>
      <c r="EC110" s="240" t="str">
        <f t="shared" ca="1" si="157"/>
        <v>1.92721150522366-1.58162160777802i</v>
      </c>
      <c r="ED110" s="240" t="str">
        <f t="shared" ca="1" si="158"/>
        <v>1.48515268878627-2.00249658852336i</v>
      </c>
      <c r="EE110" s="240" t="str">
        <f t="shared" ca="1" si="159"/>
        <v>0.954077542553517-2.30334694278821i</v>
      </c>
      <c r="EF110" s="240" t="str">
        <f t="shared" ca="1" si="160"/>
        <v>0.365817379709651-2.46614045438599i</v>
      </c>
      <c r="EG110" s="240" t="str">
        <f t="shared" ca="1" si="161"/>
        <v>-0.24436895999332-2.4811196882554i</v>
      </c>
      <c r="EH110" s="240" t="str">
        <f t="shared" ca="1" si="162"/>
        <v>-0.839908436717987-2.34738682666209i</v>
      </c>
      <c r="EI110" s="240" t="str">
        <f t="shared" ca="1" si="163"/>
        <v>-1.38510590688312-2.07295748214339i</v>
      </c>
      <c r="EJ110" s="240" t="str">
        <f t="shared" ca="1" si="164"/>
        <v>-1.84728360060401-1.67428026178303i</v>
      </c>
      <c r="EK110" s="240" t="str">
        <f t="shared" ca="1" si="165"/>
        <v>-2.19873974531616-1.17525087892917i</v>
      </c>
      <c r="EL110" s="240" t="str">
        <f t="shared" ca="1" si="166"/>
        <v>-2.41840894059137-0.605779904028286i</v>
      </c>
      <c r="EM110" s="240" t="str">
        <f t="shared" ca="1" si="167"/>
        <v>-2.49312476544131-8.27706740685314E-14i</v>
      </c>
      <c r="EN110" s="240"/>
      <c r="EO110" s="240"/>
      <c r="EP110" s="240"/>
    </row>
    <row r="111" spans="1:146" ht="15.75" thickBot="1">
      <c r="A111" s="277">
        <f t="shared" si="168"/>
        <v>2.1484374999999997E-4</v>
      </c>
      <c r="B111" s="276">
        <v>11</v>
      </c>
      <c r="C111" s="248">
        <f t="shared" si="169"/>
        <v>2200</v>
      </c>
      <c r="D111" s="247">
        <f t="shared" si="170"/>
        <v>13823.00767579509</v>
      </c>
      <c r="E111" s="247" t="str">
        <f t="shared" si="171"/>
        <v>13823.0076757951i</v>
      </c>
      <c r="F111" s="247" t="str">
        <f t="shared" si="172"/>
        <v>0.0137358669641798-0.221293481967026i</v>
      </c>
      <c r="G111" s="247" t="str">
        <f t="shared" si="173"/>
        <v>-3.9858859645215+0.520995260482919i</v>
      </c>
      <c r="H111" s="247" t="str">
        <f t="shared" si="38"/>
        <v>0.00296929013752146-0.0295751067385538i</v>
      </c>
      <c r="I111" s="247" t="str">
        <f t="shared" si="174"/>
        <v>-0.0173838922499716+0.015027014065717i</v>
      </c>
      <c r="J111" s="275" t="str">
        <f ca="1">IMPRODUCT(1/N_FFT2,Z100)</f>
        <v>0.147954161772411+0.000499135063437375i</v>
      </c>
      <c r="K111" s="274" t="str">
        <f t="shared" ca="1" si="175"/>
        <v>-0.00257951971580543+0.00221463235987441i</v>
      </c>
      <c r="N111" s="265">
        <f t="shared" ca="1" si="176"/>
        <v>2.5069161213895708</v>
      </c>
      <c r="O111" s="240">
        <f t="shared" ca="1" si="39"/>
        <v>-2.4930838786104292</v>
      </c>
      <c r="P111" s="240" t="str">
        <f t="shared" ca="1" si="40"/>
        <v>-2.4027745722252+0.664937275880404i</v>
      </c>
      <c r="Q111" s="240" t="str">
        <f t="shared" ca="1" si="41"/>
        <v>-2.13838936981461+1.2817012634975i</v>
      </c>
      <c r="R111" s="240" t="str">
        <f t="shared" ca="1" si="42"/>
        <v>-1.71908241573224+1.80560872663693i</v>
      </c>
      <c r="S111" s="240" t="str">
        <f t="shared" ca="1" si="43"/>
        <v>-1.17523160501046+2.19870368635061i</v>
      </c>
      <c r="T111" s="240" t="str">
        <f t="shared" ca="1" si="44"/>
        <v>-0.546237769618655+2.43250725072491i</v>
      </c>
      <c r="U111" s="241" t="str">
        <f t="shared" ca="1" si="45"/>
        <v>0.1223298278266+2.49008084989446i</v>
      </c>
      <c r="V111" s="240" t="str">
        <f t="shared" ca="1" si="46"/>
        <v>0.782034890002937+2.36725339932279i</v>
      </c>
      <c r="W111" s="240" t="str">
        <f t="shared" ca="1" si="47"/>
        <v>1.385083191377+2.07292348598594i</v>
      </c>
      <c r="X111" s="240" t="str">
        <f t="shared" ca="1" si="48"/>
        <v>1.88778516796652+1.6284146847142i</v>
      </c>
      <c r="Y111" s="240" t="str">
        <f t="shared" ca="1" si="49"/>
        <v>2.2537211331225+1.06593071064881i</v>
      </c>
      <c r="Z111" s="240" t="str">
        <f t="shared" ca="1" si="50"/>
        <v>2.45637980619516+0.426222328725101i</v>
      </c>
      <c r="AA111" s="240" t="str">
        <f t="shared" ca="1" si="51"/>
        <v>2.48107899830578-0.244364952383113i</v>
      </c>
      <c r="AB111" s="240" t="str">
        <f t="shared" ca="1" si="52"/>
        <v>2.32602930563451-0.897248513577298i</v>
      </c>
      <c r="AC111" s="240" t="str">
        <f t="shared" ca="1" si="53"/>
        <v>2.00246374791287-1.48512833252953i</v>
      </c>
      <c r="AD111" s="240" t="str">
        <f t="shared" ca="1" si="54"/>
        <v>1.53382396008842-1.96541376947601i</v>
      </c>
      <c r="AE111" s="240" t="str">
        <f t="shared" ca="1" si="55"/>
        <v>0.954061895840698-2.30330916828203i</v>
      </c>
      <c r="AF111" s="240" t="str">
        <f t="shared" ca="1" si="56"/>
        <v>0.30518008090898-2.47433472755883i</v>
      </c>
      <c r="AG111" s="240" t="str">
        <f t="shared" ca="1" si="57"/>
        <v>-0.365811380365517-2.46610001009332i</v>
      </c>
      <c r="AH111" s="240" t="str">
        <f t="shared" ca="1" si="58"/>
        <v>-1.01030058689274-2.27920160361285i</v>
      </c>
      <c r="AI111" s="240" t="str">
        <f t="shared" ca="1" si="59"/>
        <v>-1.58159566944712-1.92717989927597i</v>
      </c>
      <c r="AJ111" s="240" t="str">
        <f t="shared" ca="1" si="60"/>
        <v>-2.03830751706493-1.43553811919566i</v>
      </c>
      <c r="AK111" s="240" t="str">
        <f t="shared" ca="1" si="61"/>
        <v>-2.34734832990911-0.83989466235958i</v>
      </c>
      <c r="AL111" s="240" t="str">
        <f t="shared" ca="1" si="62"/>
        <v>-2.48632875983767-0.183402627547356i</v>
      </c>
      <c r="AM111" s="240" t="str">
        <f t="shared" ca="1" si="63"/>
        <v>-2.4451799709517+0.486376536691331i</v>
      </c>
      <c r="AN111" s="240" t="str">
        <f t="shared" ca="1" si="64"/>
        <v>-2.22688310529361+1.12091875760249i</v>
      </c>
      <c r="AO111" s="240" t="str">
        <f t="shared" ca="1" si="65"/>
        <v>-1.84725330546069+1.67425280386558i</v>
      </c>
      <c r="AP111" s="240" t="str">
        <f t="shared" ca="1" si="66"/>
        <v>-1.33379394123547+2.10629080331059i</v>
      </c>
      <c r="AQ111" s="240" t="str">
        <f t="shared" ca="1" si="67"/>
        <v>-0.723704049070733+2.38573252380602i</v>
      </c>
      <c r="AR111" s="240" t="str">
        <f t="shared" ca="1" si="68"/>
        <v>-0.723704049070733+2.38573252380602i</v>
      </c>
      <c r="AS111" s="240" t="str">
        <f t="shared" ca="1" si="69"/>
        <v>0.605769969338674+2.41836927908759i</v>
      </c>
      <c r="AT111" s="240" t="str">
        <f t="shared" ca="1" si="70"/>
        <v>1.2288365368443+2.16919985052178i</v>
      </c>
      <c r="AU111" s="240" t="str">
        <f t="shared" ca="1" si="71"/>
        <v>1.76287651663229+1.7628765166323i</v>
      </c>
      <c r="AV111" s="240" t="str">
        <f t="shared" ca="1" si="72"/>
        <v>2.16919985052178+1.22883653684431i</v>
      </c>
      <c r="AW111" s="240" t="str">
        <f t="shared" ca="1" si="73"/>
        <v>2.41836927908759+0.605769969338684i</v>
      </c>
      <c r="AX111" s="240" t="str">
        <f t="shared" ca="1" si="74"/>
        <v>2.4923330083574-0.0611833411917681i</v>
      </c>
      <c r="AY111" s="240" t="str">
        <f t="shared" ca="1" si="75"/>
        <v>2.38573252380602-0.723704049070723i</v>
      </c>
      <c r="AZ111" s="240" t="str">
        <f t="shared" ca="1" si="76"/>
        <v>2.10629080331058-1.33379394123548i</v>
      </c>
      <c r="BA111" s="240" t="str">
        <f t="shared" ca="1" si="77"/>
        <v>1.67425280386551-1.84725330546076i</v>
      </c>
      <c r="BB111" s="240" t="str">
        <f t="shared" ca="1" si="78"/>
        <v>1.12091875760259-2.22688310529356i</v>
      </c>
      <c r="BC111" s="240" t="str">
        <f t="shared" ca="1" si="79"/>
        <v>0.486376536691361-2.4451799709517i</v>
      </c>
      <c r="BD111" s="240" t="str">
        <f t="shared" ca="1" si="80"/>
        <v>-0.183402627547374-2.48632875983767i</v>
      </c>
      <c r="BE111" s="240" t="str">
        <f t="shared" ca="1" si="81"/>
        <v>-0.839894662359667-2.34734832990908i</v>
      </c>
      <c r="BF111" s="240" t="str">
        <f t="shared" ca="1" si="82"/>
        <v>-1.43553811919559-2.03830751706498i</v>
      </c>
      <c r="BG111" s="240" t="str">
        <f t="shared" ca="1" si="83"/>
        <v>-1.92717989927597-1.58159566944712i</v>
      </c>
      <c r="BH111" s="240" t="str">
        <f t="shared" ca="1" si="84"/>
        <v>-2.27920160361287-1.0103005868927i</v>
      </c>
      <c r="BI111" s="240" t="str">
        <f t="shared" ca="1" si="85"/>
        <v>-2.4661000100933-0.36581138036565i</v>
      </c>
      <c r="BJ111" s="240" t="str">
        <f t="shared" ca="1" si="86"/>
        <v>-2.47433472755883+0.305180080908921i</v>
      </c>
      <c r="BK111" s="240" t="str">
        <f t="shared" ca="1" si="87"/>
        <v>-2.30330916828202+0.954061895840718i</v>
      </c>
      <c r="BL111" s="240" t="str">
        <f t="shared" ca="1" si="88"/>
        <v>-1.96541376947597+1.53382396008847i</v>
      </c>
      <c r="BM111" s="240" t="str">
        <f t="shared" ca="1" si="89"/>
        <v>-1.48512833252962+2.00246374791281i</v>
      </c>
      <c r="BN111" s="240" t="str">
        <f t="shared" ca="1" si="90"/>
        <v>-0.897248513577327+2.3260293056345i</v>
      </c>
      <c r="BO111" s="240" t="str">
        <f t="shared" ca="1" si="91"/>
        <v>-0.244364952383093+2.48107899830578i</v>
      </c>
      <c r="BP111" s="240" t="str">
        <f t="shared" ca="1" si="92"/>
        <v>0.426222328725191+2.45637980619515i</v>
      </c>
      <c r="BQ111" s="240" t="str">
        <f t="shared" ca="1" si="93"/>
        <v>1.06593071064873+2.25372113312253i</v>
      </c>
      <c r="BR111" s="240" t="str">
        <f t="shared" ca="1" si="94"/>
        <v>1.62841468471419+1.88778516796653i</v>
      </c>
      <c r="BS111" s="240" t="str">
        <f t="shared" ca="1" si="95"/>
        <v>2.07292348598597+1.38508319137697i</v>
      </c>
      <c r="BT111" s="240" t="str">
        <f t="shared" ca="1" si="96"/>
        <v>2.36725339932283+0.782034890002825i</v>
      </c>
      <c r="BU111" s="240" t="str">
        <f t="shared" ca="1" si="97"/>
        <v>2.49008084989446+0.122329827826656i</v>
      </c>
      <c r="BV111" s="240" t="str">
        <f t="shared" ca="1" si="98"/>
        <v>2.43250725072491-0.546237769618647i</v>
      </c>
      <c r="BW111" s="240" t="str">
        <f t="shared" ca="1" si="99"/>
        <v>2.19870368635058-1.17523160501052i</v>
      </c>
      <c r="BX111" s="240" t="str">
        <f t="shared" ca="1" si="100"/>
        <v>1.80560872663701-1.71908241573215i</v>
      </c>
      <c r="BY111" s="240" t="str">
        <f t="shared" ca="1" si="101"/>
        <v>1.28170126349754-2.13838936981459i</v>
      </c>
      <c r="BZ111" s="240" t="str">
        <f t="shared" ca="1" si="102"/>
        <v>0.664937275880374-2.4027745722252i</v>
      </c>
      <c r="CA111" s="240" t="str">
        <f t="shared" ca="1" si="103"/>
        <v>-9.13208197543205E-14-2.49308387861043i</v>
      </c>
      <c r="CB111" s="240" t="str">
        <f t="shared" ca="1" si="104"/>
        <v>-0.664937275880319-2.40277457222522i</v>
      </c>
      <c r="CC111" s="240" t="str">
        <f t="shared" ca="1" si="105"/>
        <v>-1.28170126349748-2.13838936981462i</v>
      </c>
      <c r="CD111" s="240" t="str">
        <f t="shared" ca="1" si="106"/>
        <v>-1.80560872663696-1.7190824157322i</v>
      </c>
      <c r="CE111" s="240" t="str">
        <f t="shared" ca="1" si="107"/>
        <v>-2.19870368635067-1.17523160501035i</v>
      </c>
      <c r="CF111" s="240" t="str">
        <f t="shared" ca="1" si="108"/>
        <v>-2.4325072507249-0.546237769618712i</v>
      </c>
      <c r="CG111" s="240" t="str">
        <f t="shared" ca="1" si="109"/>
        <v>-2.49008084989446+0.122329827826595i</v>
      </c>
      <c r="CH111" s="240" t="str">
        <f t="shared" ca="1" si="110"/>
        <v>-2.36725339932277+0.782034890002999i</v>
      </c>
      <c r="CI111" s="240" t="str">
        <f t="shared" ca="1" si="111"/>
        <v>-2.072923485986+1.38508319137691i</v>
      </c>
      <c r="CJ111" s="240" t="str">
        <f t="shared" ca="1" si="112"/>
        <v>-1.62841468471424+1.88778516796649i</v>
      </c>
      <c r="CK111" s="240" t="str">
        <f t="shared" ca="1" si="113"/>
        <v>-1.06593071064879+2.2537211331225i</v>
      </c>
      <c r="CL111" s="240" t="str">
        <f t="shared" ca="1" si="114"/>
        <v>-0.426222328725009+2.45637980619518i</v>
      </c>
      <c r="CM111" s="240" t="str">
        <f t="shared" ca="1" si="115"/>
        <v>0.244364952383028+2.48107899830579i</v>
      </c>
      <c r="CN111" s="240" t="str">
        <f t="shared" ca="1" si="116"/>
        <v>0.897248513577268+2.32602930563452i</v>
      </c>
      <c r="CO111" s="240" t="str">
        <f t="shared" ca="1" si="117"/>
        <v>1.48512833252957+2.00246374791285i</v>
      </c>
      <c r="CP111" s="240" t="str">
        <f t="shared" ca="1" si="118"/>
        <v>1.96541376947608+1.53382396008833i</v>
      </c>
      <c r="CQ111" s="240" t="str">
        <f t="shared" ca="1" si="119"/>
        <v>2.303309168282+0.954061895840775i</v>
      </c>
      <c r="CR111" s="240" t="str">
        <f t="shared" ca="1" si="120"/>
        <v>2.47433472755883+0.30518008090899i</v>
      </c>
      <c r="CS111" s="240" t="str">
        <f t="shared" ca="1" si="121"/>
        <v>2.46610001009331-0.365811380365585i</v>
      </c>
      <c r="CT111" s="240" t="str">
        <f t="shared" ca="1" si="122"/>
        <v>2.2792016036129-1.01030058689264i</v>
      </c>
      <c r="CU111" s="240" t="str">
        <f t="shared" ca="1" si="123"/>
        <v>1.92717989927601-1.58159566944707i</v>
      </c>
      <c r="CV111" s="240" t="str">
        <f t="shared" ca="1" si="124"/>
        <v>1.43553811919564-2.03830751706494i</v>
      </c>
      <c r="CW111" s="240" t="str">
        <f t="shared" ca="1" si="125"/>
        <v>0.83989466235949-2.34734832990915i</v>
      </c>
      <c r="CX111" s="240" t="str">
        <f t="shared" ca="1" si="126"/>
        <v>0.183402627547439-2.48632875983767i</v>
      </c>
      <c r="CY111" s="240" t="str">
        <f t="shared" ca="1" si="127"/>
        <v>-0.486376536691301-2.44517997095171i</v>
      </c>
      <c r="CZ111" s="240" t="str">
        <f t="shared" ca="1" si="128"/>
        <v>-1.12091875760253-2.22688310529359i</v>
      </c>
      <c r="DA111" s="240" t="str">
        <f t="shared" ca="1" si="129"/>
        <v>-1.67425280386565-1.84725330546063i</v>
      </c>
      <c r="DB111" s="240" t="str">
        <f t="shared" ca="1" si="130"/>
        <v>-2.10629080331055-1.33379394123553i</v>
      </c>
      <c r="DC111" s="240" t="str">
        <f t="shared" ca="1" si="131"/>
        <v>-2.38573252380602-0.723704049070741i</v>
      </c>
      <c r="DD111" s="240" t="str">
        <f t="shared" ca="1" si="132"/>
        <v>-2.4923330083574-0.061183341191705i</v>
      </c>
      <c r="DE111" s="240" t="str">
        <f t="shared" ca="1" si="133"/>
        <v>-2.41836927908762+0.60576996933857i</v>
      </c>
      <c r="DF111" s="240" t="str">
        <f t="shared" ca="1" si="134"/>
        <v>-2.16919985052181+1.22883653684425i</v>
      </c>
      <c r="DG111" s="240" t="str">
        <f t="shared" ca="1" si="135"/>
        <v>-1.76287651663228+1.76287651663231i</v>
      </c>
      <c r="DH111" s="240" t="str">
        <f t="shared" ca="1" si="136"/>
        <v>-1.22883653684423+2.16919985052182i</v>
      </c>
      <c r="DI111" s="240" t="str">
        <f t="shared" ca="1" si="137"/>
        <v>-0.605769969338784+2.41836927908756i</v>
      </c>
      <c r="DJ111" s="240" t="str">
        <f t="shared" ca="1" si="138"/>
        <v>0.0611833411917309+2.4923330083574i</v>
      </c>
      <c r="DK111" s="240" t="str">
        <f t="shared" ca="1" si="139"/>
        <v>0.723704049070766+2.38573252380601i</v>
      </c>
      <c r="DL111" s="240" t="str">
        <f t="shared" ca="1" si="140"/>
        <v>1.33379394123556+2.10629080331053i</v>
      </c>
      <c r="DM111" s="240" t="str">
        <f t="shared" ca="1" si="141"/>
        <v>1.84725330546065+1.67425280386563i</v>
      </c>
      <c r="DN111" s="240" t="str">
        <f t="shared" ca="1" si="142"/>
        <v>2.2268831052936+1.12091875760251i</v>
      </c>
      <c r="DO111" s="240" t="str">
        <f t="shared" ca="1" si="143"/>
        <v>2.44517997095171+0.486376536691266i</v>
      </c>
      <c r="DP111" s="240" t="str">
        <f t="shared" ca="1" si="144"/>
        <v>2.48632875983768-0.183402627547218i</v>
      </c>
      <c r="DQ111" s="240" t="str">
        <f t="shared" ca="1" si="145"/>
        <v>2.34734832990913-0.839894662359525i</v>
      </c>
      <c r="DR111" s="240" t="str">
        <f t="shared" ca="1" si="146"/>
        <v>2.03830751706493-1.43553811919566i</v>
      </c>
      <c r="DS111" s="240" t="str">
        <f t="shared" ca="1" si="147"/>
        <v>1.58159566944705-1.92717989927603i</v>
      </c>
      <c r="DT111" s="240" t="str">
        <f t="shared" ca="1" si="148"/>
        <v>1.01030058689284-2.27920160361281i</v>
      </c>
      <c r="DU111" s="240" t="str">
        <f t="shared" ca="1" si="149"/>
        <v>0.365811380365557-2.46610001009332i</v>
      </c>
      <c r="DV111" s="240" t="str">
        <f t="shared" ca="1" si="150"/>
        <v>-0.305180080909018-2.47433472755882i</v>
      </c>
      <c r="DW111" s="240" t="str">
        <f t="shared" ca="1" si="151"/>
        <v>-0.954061895840798-2.30330916828199i</v>
      </c>
      <c r="DX111" s="240" t="str">
        <f t="shared" ca="1" si="152"/>
        <v>-1.53382396008835-1.96541376947606i</v>
      </c>
      <c r="DY111" s="240" t="str">
        <f t="shared" ca="1" si="153"/>
        <v>-2.00246374791287-1.48512833252954i</v>
      </c>
      <c r="DZ111" s="240" t="str">
        <f t="shared" ca="1" si="154"/>
        <v>-2.32602930563453-0.897248513577243i</v>
      </c>
      <c r="EA111" s="240" t="str">
        <f t="shared" ca="1" si="155"/>
        <v>-2.48107899830579-0.244364952383003i</v>
      </c>
      <c r="EB111" s="240" t="str">
        <f t="shared" ca="1" si="156"/>
        <v>-2.45637980619517+0.426222328725034i</v>
      </c>
      <c r="EC111" s="240" t="str">
        <f t="shared" ca="1" si="157"/>
        <v>-2.25372113312249+1.06593071064882i</v>
      </c>
      <c r="ED111" s="240" t="str">
        <f t="shared" ca="1" si="158"/>
        <v>-1.88778516796646+1.62841468471426i</v>
      </c>
      <c r="EE111" s="240" t="str">
        <f t="shared" ca="1" si="159"/>
        <v>-1.38508319137709+2.07292348598588i</v>
      </c>
      <c r="EF111" s="240" t="str">
        <f t="shared" ca="1" si="160"/>
        <v>-0.782034890002982+2.36725339932278i</v>
      </c>
      <c r="EG111" s="240" t="str">
        <f t="shared" ca="1" si="161"/>
        <v>-0.122329827826569+2.49008084989447i</v>
      </c>
      <c r="EH111" s="240" t="str">
        <f t="shared" ca="1" si="162"/>
        <v>0.546237769618737+2.43250725072489i</v>
      </c>
      <c r="EI111" s="240" t="str">
        <f t="shared" ca="1" si="163"/>
        <v>1.17523160501038+2.19870368635065i</v>
      </c>
      <c r="EJ111" s="240" t="str">
        <f t="shared" ca="1" si="164"/>
        <v>1.71908241573223+1.80560872663694i</v>
      </c>
      <c r="EK111" s="240" t="str">
        <f t="shared" ca="1" si="165"/>
        <v>2.13838936981464+1.28170126349745i</v>
      </c>
      <c r="EL111" s="240" t="str">
        <f t="shared" ca="1" si="166"/>
        <v>2.40277457222523+0.664937275880294i</v>
      </c>
      <c r="EM111" s="240" t="str">
        <f t="shared" ca="1" si="167"/>
        <v>2.49308387861043+6.53603300335749E-14i</v>
      </c>
      <c r="EN111" s="240"/>
      <c r="EO111" s="240"/>
      <c r="EP111" s="240"/>
    </row>
    <row r="112" spans="1:146" ht="15.75" thickBot="1">
      <c r="A112" s="277">
        <f t="shared" si="168"/>
        <v>2.3437499999999996E-4</v>
      </c>
      <c r="B112" s="276">
        <v>12</v>
      </c>
      <c r="C112" s="248">
        <f t="shared" si="169"/>
        <v>2400</v>
      </c>
      <c r="D112" s="247">
        <f t="shared" si="170"/>
        <v>15079.644737231007</v>
      </c>
      <c r="E112" s="247" t="str">
        <f t="shared" si="171"/>
        <v>15079.644737231i</v>
      </c>
      <c r="F112" s="247" t="str">
        <f t="shared" si="172"/>
        <v>0.0125766600729039-0.202930102486592i</v>
      </c>
      <c r="G112" s="247" t="str">
        <f t="shared" si="173"/>
        <v>-3.97581234733705+0.537447684274779i</v>
      </c>
      <c r="H112" s="247" t="str">
        <f t="shared" si="38"/>
        <v>0.00281443176890943-0.0271151695481227i</v>
      </c>
      <c r="I112" s="247" t="str">
        <f t="shared" si="174"/>
        <v>-0.0159690581351151+0.0150097032916232i</v>
      </c>
      <c r="J112" s="275" t="str">
        <f ca="1">IMPRODUCT(1/N_FFT2,AA100)</f>
        <v>0.0107385150234027-0.0000181931059318992i</v>
      </c>
      <c r="K112" s="274" t="str">
        <f t="shared" ca="1" si="175"/>
        <v>-0.000171210897571534+0.000161472451060198i</v>
      </c>
      <c r="N112" s="265">
        <f t="shared" ca="1" si="176"/>
        <v>2.5069614636886373</v>
      </c>
      <c r="O112" s="240">
        <f t="shared" ca="1" si="39"/>
        <v>-2.4930385363113627</v>
      </c>
      <c r="P112" s="240" t="str">
        <f t="shared" ca="1" si="40"/>
        <v>-2.38568913393113+0.72369088689608i</v>
      </c>
      <c r="Q112" s="240" t="str">
        <f t="shared" ca="1" si="41"/>
        <v>-2.07288578524211+1.38505800054535i</v>
      </c>
      <c r="R112" s="240" t="str">
        <f t="shared" ca="1" si="42"/>
        <v>-1.58156690459709+1.92714484920482i</v>
      </c>
      <c r="S112" s="240" t="str">
        <f t="shared" ca="1" si="43"/>
        <v>-0.954044544094077+2.30326727745996i</v>
      </c>
      <c r="T112" s="240" t="str">
        <f t="shared" ca="1" si="44"/>
        <v>-0.244360508060622+2.48103387434228i</v>
      </c>
      <c r="U112" s="241" t="str">
        <f t="shared" ca="1" si="45"/>
        <v>0.486367690847603+2.4451354998922i</v>
      </c>
      <c r="V112" s="240" t="str">
        <f t="shared" ca="1" si="46"/>
        <v>1.17521023079863+2.19866369801289i</v>
      </c>
      <c r="W112" s="240" t="str">
        <f t="shared" ca="1" si="47"/>
        <v>1.76284445478514+1.76284445478516i</v>
      </c>
      <c r="X112" s="240" t="str">
        <f t="shared" ca="1" si="48"/>
        <v>2.19866369801289+1.17521023079863i</v>
      </c>
      <c r="Y112" s="240" t="str">
        <f t="shared" ca="1" si="49"/>
        <v>2.4451354998922+0.486367690847603i</v>
      </c>
      <c r="Z112" s="240" t="str">
        <f t="shared" ca="1" si="50"/>
        <v>2.48103387434228-0.244360508060622i</v>
      </c>
      <c r="AA112" s="240" t="str">
        <f t="shared" ca="1" si="51"/>
        <v>2.30326727745996-0.954044544094077i</v>
      </c>
      <c r="AB112" s="240" t="str">
        <f t="shared" ca="1" si="52"/>
        <v>1.92714484920482-1.58156690459709i</v>
      </c>
      <c r="AC112" s="240" t="str">
        <f t="shared" ca="1" si="53"/>
        <v>1.38505800054536-2.07288578524211i</v>
      </c>
      <c r="AD112" s="240" t="str">
        <f t="shared" ca="1" si="54"/>
        <v>0.723690886896073-2.38568913393113i</v>
      </c>
      <c r="AE112" s="240" t="str">
        <f t="shared" ca="1" si="55"/>
        <v>4.58151346618427E-16-2.49303853631136i</v>
      </c>
      <c r="AF112" s="240" t="str">
        <f t="shared" ca="1" si="56"/>
        <v>-0.723690886896073-2.38568913393113i</v>
      </c>
      <c r="AG112" s="240" t="str">
        <f t="shared" ca="1" si="57"/>
        <v>-1.38505800054536-2.07288578524211i</v>
      </c>
      <c r="AH112" s="240" t="str">
        <f t="shared" ca="1" si="58"/>
        <v>-1.92714484920482-1.58156690459709i</v>
      </c>
      <c r="AI112" s="240" t="str">
        <f t="shared" ca="1" si="59"/>
        <v>-2.30326727745996-0.954044544094077i</v>
      </c>
      <c r="AJ112" s="240" t="str">
        <f t="shared" ca="1" si="60"/>
        <v>-2.48103387434228-0.244360508060622i</v>
      </c>
      <c r="AK112" s="240" t="str">
        <f t="shared" ca="1" si="61"/>
        <v>-2.4451354998922+0.486367690847605i</v>
      </c>
      <c r="AL112" s="240" t="str">
        <f t="shared" ca="1" si="62"/>
        <v>-2.19866369801289+1.17521023079863i</v>
      </c>
      <c r="AM112" s="240" t="str">
        <f t="shared" ca="1" si="63"/>
        <v>-1.76284445478516+1.76284445478514i</v>
      </c>
      <c r="AN112" s="240" t="str">
        <f t="shared" ca="1" si="64"/>
        <v>-1.17521023079863+2.19866369801289i</v>
      </c>
      <c r="AO112" s="240" t="str">
        <f t="shared" ca="1" si="65"/>
        <v>-0.486367690847605+2.4451354998922i</v>
      </c>
      <c r="AP112" s="240" t="str">
        <f t="shared" ca="1" si="66"/>
        <v>0.244360508060623+2.48103387434228i</v>
      </c>
      <c r="AQ112" s="240" t="str">
        <f t="shared" ca="1" si="67"/>
        <v>0.954044544094077+2.30326727745996i</v>
      </c>
      <c r="AR112" s="240" t="str">
        <f t="shared" ca="1" si="68"/>
        <v>0.954044544094077+2.30326727745996i</v>
      </c>
      <c r="AS112" s="240" t="str">
        <f t="shared" ca="1" si="69"/>
        <v>2.07288578524211+1.38505800054536i</v>
      </c>
      <c r="AT112" s="240" t="str">
        <f t="shared" ca="1" si="70"/>
        <v>2.38568913393113+0.72369088689607i</v>
      </c>
      <c r="AU112" s="240" t="str">
        <f t="shared" ca="1" si="71"/>
        <v>2.49303853631136+9.16302693236854E-16i</v>
      </c>
      <c r="AV112" s="240" t="str">
        <f t="shared" ca="1" si="72"/>
        <v>2.38568913393113-0.723690886896073i</v>
      </c>
      <c r="AW112" s="240" t="str">
        <f t="shared" ca="1" si="73"/>
        <v>2.07288578524207-1.38505800054542i</v>
      </c>
      <c r="AX112" s="240" t="str">
        <f t="shared" ca="1" si="74"/>
        <v>1.58156690459711-1.92714484920481i</v>
      </c>
      <c r="AY112" s="240" t="str">
        <f t="shared" ca="1" si="75"/>
        <v>0.954044544093963-2.30326727746001i</v>
      </c>
      <c r="AZ112" s="240" t="str">
        <f t="shared" ca="1" si="76"/>
        <v>0.24436050806062-2.48103387434228i</v>
      </c>
      <c r="BA112" s="240" t="str">
        <f t="shared" ca="1" si="77"/>
        <v>-0.486367690847508-2.44513549989222i</v>
      </c>
      <c r="BB112" s="240" t="str">
        <f t="shared" ca="1" si="78"/>
        <v>-1.17521023079868-2.19866369801287i</v>
      </c>
      <c r="BC112" s="240" t="str">
        <f t="shared" ca="1" si="79"/>
        <v>-1.76284445478511-1.76284445478519i</v>
      </c>
      <c r="BD112" s="240" t="str">
        <f t="shared" ca="1" si="80"/>
        <v>-2.19866369801293-1.17521023079857i</v>
      </c>
      <c r="BE112" s="240" t="str">
        <f t="shared" ca="1" si="81"/>
        <v>-2.44513549989219-0.486367690847628i</v>
      </c>
      <c r="BF112" s="240" t="str">
        <f t="shared" ca="1" si="82"/>
        <v>-2.48103387434227+0.244360508060746i</v>
      </c>
      <c r="BG112" s="240" t="str">
        <f t="shared" ca="1" si="83"/>
        <v>-2.30326727745996+0.95404454409408i</v>
      </c>
      <c r="BH112" s="240" t="str">
        <f t="shared" ca="1" si="84"/>
        <v>-1.92714484920488+1.58156690459702i</v>
      </c>
      <c r="BI112" s="240" t="str">
        <f t="shared" ca="1" si="85"/>
        <v>-1.38505800054532+2.07288578524214i</v>
      </c>
      <c r="BJ112" s="240" t="str">
        <f t="shared" ca="1" si="86"/>
        <v>-0.723690886896143+2.38568913393111i</v>
      </c>
      <c r="BK112" s="240" t="str">
        <f t="shared" ca="1" si="87"/>
        <v>7.39104888928511E-14+2.49303853631136i</v>
      </c>
      <c r="BL112" s="240" t="str">
        <f t="shared" ca="1" si="88"/>
        <v>0.723690886896053+2.38568913393114i</v>
      </c>
      <c r="BM112" s="240" t="str">
        <f t="shared" ca="1" si="89"/>
        <v>1.38505800054544+2.07288578524205i</v>
      </c>
      <c r="BN112" s="240" t="str">
        <f t="shared" ca="1" si="90"/>
        <v>1.92714484920482+1.58156690459709i</v>
      </c>
      <c r="BO112" s="240" t="str">
        <f t="shared" ca="1" si="91"/>
        <v>2.30326727745993+0.954044544094167i</v>
      </c>
      <c r="BP112" s="240" t="str">
        <f t="shared" ca="1" si="92"/>
        <v>2.48103387434228+0.244360508060594i</v>
      </c>
      <c r="BQ112" s="240" t="str">
        <f t="shared" ca="1" si="93"/>
        <v>2.44513549989221-0.486367690847533i</v>
      </c>
      <c r="BR112" s="240" t="str">
        <f t="shared" ca="1" si="94"/>
        <v>2.19866369801285-1.1752102307987i</v>
      </c>
      <c r="BS112" s="240" t="str">
        <f t="shared" ca="1" si="95"/>
        <v>1.76284445478517-1.76284445478513i</v>
      </c>
      <c r="BT112" s="240" t="str">
        <f t="shared" ca="1" si="96"/>
        <v>1.17521023079855-2.19866369801294i</v>
      </c>
      <c r="BU112" s="240" t="str">
        <f t="shared" ca="1" si="97"/>
        <v>0.486367690847605-2.4451354998922i</v>
      </c>
      <c r="BV112" s="240" t="str">
        <f t="shared" ca="1" si="98"/>
        <v>-0.244360508060521-2.48103387434229i</v>
      </c>
      <c r="BW112" s="240" t="str">
        <f t="shared" ca="1" si="99"/>
        <v>-0.954044544094105-2.30326727745995i</v>
      </c>
      <c r="BX112" s="240" t="str">
        <f t="shared" ca="1" si="100"/>
        <v>-1.58156690459704-1.92714484920487i</v>
      </c>
      <c r="BY112" s="240" t="str">
        <f t="shared" ca="1" si="101"/>
        <v>-2.07288578524215-1.3850580005453i</v>
      </c>
      <c r="BZ112" s="240" t="str">
        <f t="shared" ca="1" si="102"/>
        <v>-2.38568913393112-0.723690886896123i</v>
      </c>
      <c r="CA112" s="240" t="str">
        <f t="shared" ca="1" si="103"/>
        <v>-2.49303853631136+1.04452019930288E-13i</v>
      </c>
      <c r="CB112" s="240" t="str">
        <f t="shared" ca="1" si="104"/>
        <v>-2.38568913393113+0.723690886896078i</v>
      </c>
      <c r="CC112" s="240" t="str">
        <f t="shared" ca="1" si="105"/>
        <v>-2.07288578524218+1.38505800054526i</v>
      </c>
      <c r="CD112" s="240" t="str">
        <f t="shared" ca="1" si="106"/>
        <v>-1.58156690459707+1.92714484920484i</v>
      </c>
      <c r="CE112" s="240" t="str">
        <f t="shared" ca="1" si="107"/>
        <v>-0.954044544094147+2.30326727745993i</v>
      </c>
      <c r="CF112" s="240" t="str">
        <f t="shared" ca="1" si="108"/>
        <v>-0.244360508060568+2.48103387434228i</v>
      </c>
      <c r="CG112" s="240" t="str">
        <f t="shared" ca="1" si="109"/>
        <v>0.486367690847558+2.44513549989221i</v>
      </c>
      <c r="CH112" s="240" t="str">
        <f t="shared" ca="1" si="110"/>
        <v>1.17521023079872+2.19866369801284i</v>
      </c>
      <c r="CI112" s="240" t="str">
        <f t="shared" ca="1" si="111"/>
        <v>1.76284445478514+1.76284445478516i</v>
      </c>
      <c r="CJ112" s="240" t="str">
        <f t="shared" ca="1" si="112"/>
        <v>2.19866369801283+1.17521023079875i</v>
      </c>
      <c r="CK112" s="240" t="str">
        <f t="shared" ca="1" si="113"/>
        <v>2.44513549989221+0.486367690847575i</v>
      </c>
      <c r="CL112" s="240" t="str">
        <f t="shared" ca="1" si="114"/>
        <v>2.48103387434229-0.244360508060551i</v>
      </c>
      <c r="CM112" s="240" t="str">
        <f t="shared" ca="1" si="115"/>
        <v>2.30326727745994-0.954044544094125i</v>
      </c>
      <c r="CN112" s="240" t="str">
        <f t="shared" ca="1" si="116"/>
        <v>1.92714484920485-1.58156690459705i</v>
      </c>
      <c r="CO112" s="240" t="str">
        <f t="shared" ca="1" si="117"/>
        <v>1.38505800054527-2.07288578524217i</v>
      </c>
      <c r="CP112" s="240" t="str">
        <f t="shared" ca="1" si="118"/>
        <v>0.723690886896093-2.38568913393113i</v>
      </c>
      <c r="CQ112" s="240" t="str">
        <f t="shared" ca="1" si="119"/>
        <v>1.21860960214449E-13-2.49303853631136i</v>
      </c>
      <c r="CR112" s="240" t="str">
        <f t="shared" ca="1" si="120"/>
        <v>-0.723690886896098-2.38568913393113i</v>
      </c>
      <c r="CS112" s="240" t="str">
        <f t="shared" ca="1" si="121"/>
        <v>-1.38505800054528-2.07288578524217i</v>
      </c>
      <c r="CT112" s="240" t="str">
        <f t="shared" ca="1" si="122"/>
        <v>-1.92714484920486-1.58156690459705i</v>
      </c>
      <c r="CU112" s="240" t="str">
        <f t="shared" ca="1" si="123"/>
        <v>-2.30326727745995-0.95404454409412i</v>
      </c>
      <c r="CV112" s="240" t="str">
        <f t="shared" ca="1" si="124"/>
        <v>-2.48103387434229-0.244360508060547i</v>
      </c>
      <c r="CW112" s="240" t="str">
        <f t="shared" ca="1" si="125"/>
        <v>-2.4451354998922+0.48636769084758i</v>
      </c>
      <c r="CX112" s="240" t="str">
        <f t="shared" ca="1" si="126"/>
        <v>-2.19866369801295+1.17521023079852i</v>
      </c>
      <c r="CY112" s="240" t="str">
        <f t="shared" ca="1" si="127"/>
        <v>-1.76284445478514+1.76284445478516i</v>
      </c>
      <c r="CZ112" s="240" t="str">
        <f t="shared" ca="1" si="128"/>
        <v>-1.17521023079872+2.19866369801285i</v>
      </c>
      <c r="DA112" s="240" t="str">
        <f t="shared" ca="1" si="129"/>
        <v>-0.486367690847553+2.44513549989221i</v>
      </c>
      <c r="DB112" s="240" t="str">
        <f t="shared" ca="1" si="130"/>
        <v>0.244360508060572+2.48103387434228i</v>
      </c>
      <c r="DC112" s="240" t="str">
        <f t="shared" ca="1" si="131"/>
        <v>0.954044544094152+2.30326727745993i</v>
      </c>
      <c r="DD112" s="240" t="str">
        <f t="shared" ca="1" si="132"/>
        <v>1.58156690459708+1.92714484920484i</v>
      </c>
      <c r="DE112" s="240" t="str">
        <f t="shared" ca="1" si="133"/>
        <v>2.07288578524218+1.38505800054525i</v>
      </c>
      <c r="DF112" s="240" t="str">
        <f t="shared" ca="1" si="134"/>
        <v>2.38568913393113+0.723690886896073i</v>
      </c>
      <c r="DG112" s="240" t="str">
        <f t="shared" ca="1" si="135"/>
        <v>2.49303853631136+1.00176481286742E-13i</v>
      </c>
      <c r="DH112" s="240" t="str">
        <f t="shared" ca="1" si="136"/>
        <v>2.38568913393112-0.723690886896128i</v>
      </c>
      <c r="DI112" s="240" t="str">
        <f t="shared" ca="1" si="137"/>
        <v>2.07288578524215-1.3850580005453i</v>
      </c>
      <c r="DJ112" s="240" t="str">
        <f t="shared" ca="1" si="138"/>
        <v>1.58156690459703-1.92714484920487i</v>
      </c>
      <c r="DK112" s="240" t="str">
        <f t="shared" ca="1" si="139"/>
        <v>0.9540445440941-2.30326727745995i</v>
      </c>
      <c r="DL112" s="240" t="str">
        <f t="shared" ca="1" si="140"/>
        <v>0.244360508060525-2.48103387434229i</v>
      </c>
      <c r="DM112" s="240" t="str">
        <f t="shared" ca="1" si="141"/>
        <v>-0.48636769084761-2.4451354998922i</v>
      </c>
      <c r="DN112" s="240" t="str">
        <f t="shared" ca="1" si="142"/>
        <v>-1.17521023079855-2.19866369801294i</v>
      </c>
      <c r="DO112" s="240" t="str">
        <f t="shared" ca="1" si="143"/>
        <v>-1.76284445478518-1.76284445478512i</v>
      </c>
      <c r="DP112" s="240" t="str">
        <f t="shared" ca="1" si="144"/>
        <v>-2.19866369801286-1.1752102307987i</v>
      </c>
      <c r="DQ112" s="240" t="str">
        <f t="shared" ca="1" si="145"/>
        <v>-2.44513549989222-0.486367690847523i</v>
      </c>
      <c r="DR112" s="240" t="str">
        <f t="shared" ca="1" si="146"/>
        <v>-2.48103387434228+0.244360508060603i</v>
      </c>
      <c r="DS112" s="240" t="str">
        <f t="shared" ca="1" si="147"/>
        <v>-2.30326727745992+0.954044544094172i</v>
      </c>
      <c r="DT112" s="240" t="str">
        <f t="shared" ca="1" si="148"/>
        <v>-1.92714484920482+1.58156690459709i</v>
      </c>
      <c r="DU112" s="240" t="str">
        <f t="shared" ca="1" si="149"/>
        <v>-1.38505800054544+2.07288578524206i</v>
      </c>
      <c r="DV112" s="240" t="str">
        <f t="shared" ca="1" si="150"/>
        <v>-0.723690886896053+2.38568913393114i</v>
      </c>
      <c r="DW112" s="240" t="str">
        <f t="shared" ca="1" si="151"/>
        <v>-6.96349502493051E-14+2.49303853631136i</v>
      </c>
      <c r="DX112" s="240" t="str">
        <f t="shared" ca="1" si="152"/>
        <v>0.72369088689614+2.38568913393111i</v>
      </c>
      <c r="DY112" s="240" t="str">
        <f t="shared" ca="1" si="153"/>
        <v>1.38505800054532+2.07288578524214i</v>
      </c>
      <c r="DZ112" s="240" t="str">
        <f t="shared" ca="1" si="154"/>
        <v>1.92714484920489+1.58156690459701i</v>
      </c>
      <c r="EA112" s="240" t="str">
        <f t="shared" ca="1" si="155"/>
        <v>2.30326727745996+0.95404454409408i</v>
      </c>
      <c r="EB112" s="240" t="str">
        <f t="shared" ca="1" si="156"/>
        <v>2.48103387434227+0.244360508060741i</v>
      </c>
      <c r="EC112" s="240" t="str">
        <f t="shared" ca="1" si="157"/>
        <v>2.44513549989219-0.48636769084764i</v>
      </c>
      <c r="ED112" s="240" t="str">
        <f t="shared" ca="1" si="158"/>
        <v>2.19866369801293-1.17521023079857i</v>
      </c>
      <c r="EE112" s="240" t="str">
        <f t="shared" ca="1" si="159"/>
        <v>1.7628444547851-1.7628444547852i</v>
      </c>
      <c r="EF112" s="240" t="str">
        <f t="shared" ca="1" si="160"/>
        <v>1.17521023079868-2.19866369801287i</v>
      </c>
      <c r="EG112" s="240" t="str">
        <f t="shared" ca="1" si="161"/>
        <v>0.486367690847503-2.44513549989222i</v>
      </c>
      <c r="EH112" s="240" t="str">
        <f t="shared" ca="1" si="162"/>
        <v>-0.244360508060633-2.48103387434228i</v>
      </c>
      <c r="EI112" s="240" t="str">
        <f t="shared" ca="1" si="163"/>
        <v>-0.954044544093963-2.30326727746001i</v>
      </c>
      <c r="EJ112" s="240" t="str">
        <f t="shared" ca="1" si="164"/>
        <v>-1.58156690459712-1.9271448492048i</v>
      </c>
      <c r="EK112" s="240" t="str">
        <f t="shared" ca="1" si="165"/>
        <v>-2.07288578524207-1.38505800054542i</v>
      </c>
      <c r="EL112" s="240" t="str">
        <f t="shared" ca="1" si="166"/>
        <v>-2.38568913393115-0.723690886896023i</v>
      </c>
      <c r="EM112" s="240" t="str">
        <f t="shared" ca="1" si="167"/>
        <v>-2.49303853631136-3.90934192118679E-14i</v>
      </c>
      <c r="EN112" s="240"/>
      <c r="EO112" s="240"/>
      <c r="EP112" s="240"/>
    </row>
    <row r="113" spans="1:146" ht="15.75" thickBot="1">
      <c r="A113" s="277">
        <f t="shared" si="168"/>
        <v>2.5390624999999995E-4</v>
      </c>
      <c r="B113" s="276">
        <v>13</v>
      </c>
      <c r="C113" s="248">
        <f t="shared" si="169"/>
        <v>2600</v>
      </c>
      <c r="D113" s="247">
        <f t="shared" si="170"/>
        <v>16336.281798666923</v>
      </c>
      <c r="E113" s="247" t="str">
        <f t="shared" si="171"/>
        <v>16336.2817986669i</v>
      </c>
      <c r="F113" s="247" t="str">
        <f t="shared" si="172"/>
        <v>0.0116736999493181-0.187388160812272i</v>
      </c>
      <c r="G113" s="247" t="str">
        <f t="shared" si="173"/>
        <v>-3.96510377868747+0.555400921285077i</v>
      </c>
      <c r="H113" s="247" t="str">
        <f t="shared" si="38"/>
        <v>0.00269387875529963-0.0250327315513505i</v>
      </c>
      <c r="I113" s="247" t="str">
        <f t="shared" si="174"/>
        <v>-0.0146947431592548+0.0148788873487987i</v>
      </c>
      <c r="J113" s="275" t="str">
        <f ca="1">IMPRODUCT(1/N_FFT2,AB100)</f>
        <v>-0.10616185311715-0.000499148395947723i</v>
      </c>
      <c r="K113" s="274" t="str">
        <f t="shared" ca="1" si="175"/>
        <v>0.00156744793762069-0.00157223539579298i</v>
      </c>
      <c r="N113" s="265">
        <f t="shared" ca="1" si="176"/>
        <v>2.5070114128911225</v>
      </c>
      <c r="O113" s="240">
        <f t="shared" ca="1" si="39"/>
        <v>-2.4929885871088775</v>
      </c>
      <c r="P113" s="240" t="str">
        <f t="shared" ca="1" si="40"/>
        <v>-2.3671629173567+0.782004998798885i</v>
      </c>
      <c r="Q113" s="240" t="str">
        <f t="shared" ca="1" si="41"/>
        <v>-2.00238720906114+1.48507156744833i</v>
      </c>
      <c r="R113" s="240" t="str">
        <f t="shared" ca="1" si="42"/>
        <v>-1.43548324956849+2.03822960818044i</v>
      </c>
      <c r="S113" s="240" t="str">
        <f t="shared" ca="1" si="43"/>
        <v>-0.723676387407968+2.38564133552453i</v>
      </c>
      <c r="T113" s="240" t="str">
        <f t="shared" ca="1" si="44"/>
        <v>0.0611810026212592+2.49223774555586i</v>
      </c>
      <c r="U113" s="241" t="str">
        <f t="shared" ca="1" si="45"/>
        <v>0.839862559619587+2.34725860876137i</v>
      </c>
      <c r="V113" s="240" t="str">
        <f t="shared" ca="1" si="46"/>
        <v>1.53376533374634+1.96533864676119i</v>
      </c>
      <c r="W113" s="240" t="str">
        <f t="shared" ca="1" si="47"/>
        <v>2.07284425399809+1.38503025025528i</v>
      </c>
      <c r="X113" s="240" t="str">
        <f t="shared" ca="1" si="48"/>
        <v>2.40268273255673+0.664911860421261i</v>
      </c>
      <c r="Y113" s="240" t="str">
        <f t="shared" ca="1" si="49"/>
        <v>2.4899856731757-0.122325152094219i</v>
      </c>
      <c r="Z113" s="240" t="str">
        <f t="shared" ca="1" si="50"/>
        <v>2.32594039934977-0.897214218638865i</v>
      </c>
      <c r="AA113" s="240" t="str">
        <f t="shared" ca="1" si="51"/>
        <v>1.92710623794916-1.58153521715849i</v>
      </c>
      <c r="AB113" s="240" t="str">
        <f t="shared" ca="1" si="52"/>
        <v>1.33374296050895-2.10621029594576i</v>
      </c>
      <c r="AC113" s="240" t="str">
        <f t="shared" ca="1" si="53"/>
        <v>0.605746815392494-2.41827684335292i</v>
      </c>
      <c r="AD113" s="240" t="str">
        <f t="shared" ca="1" si="54"/>
        <v>-0.183395617469615-2.48623372653257i</v>
      </c>
      <c r="AE113" s="240" t="str">
        <f t="shared" ca="1" si="55"/>
        <v>-0.954025429361811-2.30322113041413i</v>
      </c>
      <c r="AF113" s="240" t="str">
        <f t="shared" ca="1" si="56"/>
        <v>-1.62835244289323-1.88771301239854i</v>
      </c>
      <c r="AG113" s="240" t="str">
        <f t="shared" ca="1" si="57"/>
        <v>-2.13830763556744-1.28165227387506i</v>
      </c>
      <c r="AH113" s="240" t="str">
        <f t="shared" ca="1" si="58"/>
        <v>-2.43241427460387-0.546216891132488i</v>
      </c>
      <c r="AI113" s="240" t="str">
        <f t="shared" ca="1" si="59"/>
        <v>-2.48098416565885+0.244355612182649i</v>
      </c>
      <c r="AJ113" s="240" t="str">
        <f t="shared" ca="1" si="60"/>
        <v>-2.2791144871925+1.01026197083944i</v>
      </c>
      <c r="AK113" s="240" t="str">
        <f t="shared" ca="1" si="61"/>
        <v>-1.8471826991154+1.67418881000437i</v>
      </c>
      <c r="AL113" s="240" t="str">
        <f t="shared" ca="1" si="62"/>
        <v>-1.22878956783544+2.16911693862592i</v>
      </c>
      <c r="AM113" s="240" t="str">
        <f t="shared" ca="1" si="63"/>
        <v>-0.486357946241608+2.44508651044963i</v>
      </c>
      <c r="AN113" s="240" t="str">
        <f t="shared" ca="1" si="64"/>
        <v>0.305168416211927+2.47424015269372i</v>
      </c>
      <c r="AO113" s="240" t="str">
        <f t="shared" ca="1" si="65"/>
        <v>1.06588996828197+2.25363499062537i</v>
      </c>
      <c r="AP113" s="240" t="str">
        <f t="shared" ca="1" si="66"/>
        <v>1.71901670837834+1.80553971204491i</v>
      </c>
      <c r="AQ113" s="240" t="str">
        <f t="shared" ca="1" si="67"/>
        <v>2.19861964674908+1.17518668490759i</v>
      </c>
      <c r="AR113" s="240" t="str">
        <f t="shared" ca="1" si="68"/>
        <v>2.19861964674908+1.17518668490759i</v>
      </c>
      <c r="AS113" s="240" t="str">
        <f t="shared" ca="1" si="69"/>
        <v>2.46600574997839-0.365797398198286i</v>
      </c>
      <c r="AT113" s="240" t="str">
        <f t="shared" ca="1" si="70"/>
        <v>2.22679798860873-1.12087591346377i</v>
      </c>
      <c r="AU113" s="240" t="str">
        <f t="shared" ca="1" si="71"/>
        <v>1.76280913536541-1.76280913536531i</v>
      </c>
      <c r="AV113" s="240" t="str">
        <f t="shared" ca="1" si="72"/>
        <v>1.12087591346387-2.22679798860868i</v>
      </c>
      <c r="AW113" s="240" t="str">
        <f t="shared" ca="1" si="73"/>
        <v>0.365797398198178-2.4660057499784i</v>
      </c>
      <c r="AX113" s="240" t="str">
        <f t="shared" ca="1" si="74"/>
        <v>-0.426206037510088-2.45628591760916i</v>
      </c>
      <c r="AY113" s="240" t="str">
        <f t="shared" ca="1" si="75"/>
        <v>-1.17518668490762-2.19861964674906i</v>
      </c>
      <c r="AZ113" s="240" t="str">
        <f t="shared" ca="1" si="76"/>
        <v>-1.80553971204491-1.71901670837834i</v>
      </c>
      <c r="BA113" s="240" t="str">
        <f t="shared" ca="1" si="77"/>
        <v>-2.25363499062536-1.06588996828198i</v>
      </c>
      <c r="BB113" s="240" t="str">
        <f t="shared" ca="1" si="78"/>
        <v>-2.47424015269371-0.305168416211992i</v>
      </c>
      <c r="BC113" s="240" t="str">
        <f t="shared" ca="1" si="79"/>
        <v>-2.44508651044965+0.486357946241518i</v>
      </c>
      <c r="BD113" s="240" t="str">
        <f t="shared" ca="1" si="80"/>
        <v>-2.16911693862598+1.22878956783535i</v>
      </c>
      <c r="BE113" s="240" t="str">
        <f t="shared" ca="1" si="81"/>
        <v>-1.67418881000431+1.84718269911545i</v>
      </c>
      <c r="BF113" s="240" t="str">
        <f t="shared" ca="1" si="82"/>
        <v>-1.01026197083939+2.27911448719252i</v>
      </c>
      <c r="BG113" s="240" t="str">
        <f t="shared" ca="1" si="83"/>
        <v>-0.244355612182613+2.48098416565886i</v>
      </c>
      <c r="BH113" s="240" t="str">
        <f t="shared" ca="1" si="84"/>
        <v>0.546216891132473+2.43241427460387i</v>
      </c>
      <c r="BI113" s="240" t="str">
        <f t="shared" ca="1" si="85"/>
        <v>1.28165227387502+2.13830763556746i</v>
      </c>
      <c r="BJ113" s="240" t="str">
        <f t="shared" ca="1" si="86"/>
        <v>1.8877130123985+1.62835244289328i</v>
      </c>
      <c r="BK113" s="240" t="str">
        <f t="shared" ca="1" si="87"/>
        <v>2.30322113041408+0.954025429361916i</v>
      </c>
      <c r="BL113" s="240" t="str">
        <f t="shared" ca="1" si="88"/>
        <v>2.48623372653258+0.183395617469504i</v>
      </c>
      <c r="BM113" s="240" t="str">
        <f t="shared" ca="1" si="89"/>
        <v>2.4182768433529-0.605746815392571i</v>
      </c>
      <c r="BN113" s="240" t="str">
        <f t="shared" ca="1" si="90"/>
        <v>2.10621029594574-1.33374296050898i</v>
      </c>
      <c r="BO113" s="240" t="str">
        <f t="shared" ca="1" si="91"/>
        <v>1.58153521715848-1.92710623794917i</v>
      </c>
      <c r="BP113" s="240" t="str">
        <f t="shared" ca="1" si="92"/>
        <v>0.89721421863888-2.32594039934977i</v>
      </c>
      <c r="BQ113" s="240" t="str">
        <f t="shared" ca="1" si="93"/>
        <v>0.122325152094283-2.4899856731757i</v>
      </c>
      <c r="BR113" s="240" t="str">
        <f t="shared" ca="1" si="94"/>
        <v>-0.664911860421176-2.40268273255675i</v>
      </c>
      <c r="BS113" s="240" t="str">
        <f t="shared" ca="1" si="95"/>
        <v>-1.38503025025518-2.07284425399816i</v>
      </c>
      <c r="BT113" s="240" t="str">
        <f t="shared" ca="1" si="96"/>
        <v>-1.96533864676124-1.53376533374627i</v>
      </c>
      <c r="BU113" s="240" t="str">
        <f t="shared" ca="1" si="97"/>
        <v>-2.34725860876139-0.839862559619533i</v>
      </c>
      <c r="BV113" s="240" t="str">
        <f t="shared" ca="1" si="98"/>
        <v>-2.49223774555586-0.061181002621224i</v>
      </c>
      <c r="BW113" s="240" t="str">
        <f t="shared" ca="1" si="99"/>
        <v>-2.38564133552453+0.723676387407955i</v>
      </c>
      <c r="BX113" s="240" t="str">
        <f t="shared" ca="1" si="100"/>
        <v>-2.03822960818046+1.43548324956846i</v>
      </c>
      <c r="BY113" s="240" t="str">
        <f t="shared" ca="1" si="101"/>
        <v>-1.48507156744839+2.0023872090611i</v>
      </c>
      <c r="BZ113" s="240" t="str">
        <f t="shared" ca="1" si="102"/>
        <v>-0.78200499879899+2.36716291735666i</v>
      </c>
      <c r="CA113" s="240" t="str">
        <f t="shared" ca="1" si="103"/>
        <v>1.087256504563E-13+2.49298858710888i</v>
      </c>
      <c r="CB113" s="240" t="str">
        <f t="shared" ca="1" si="104"/>
        <v>0.78200499879896+2.36716291735667i</v>
      </c>
      <c r="CC113" s="240" t="str">
        <f t="shared" ca="1" si="105"/>
        <v>1.48507156744837+2.00238720906111i</v>
      </c>
      <c r="CD113" s="240" t="str">
        <f t="shared" ca="1" si="106"/>
        <v>2.03822960818045+1.43548324956849i</v>
      </c>
      <c r="CE113" s="240" t="str">
        <f t="shared" ca="1" si="107"/>
        <v>2.38564133552453+0.723676387407983i</v>
      </c>
      <c r="CF113" s="240" t="str">
        <f t="shared" ca="1" si="108"/>
        <v>2.49223774555587-0.0611810026211936i</v>
      </c>
      <c r="CG113" s="240" t="str">
        <f t="shared" ca="1" si="109"/>
        <v>2.3472586087614-0.839862559619503i</v>
      </c>
      <c r="CH113" s="240" t="str">
        <f t="shared" ca="1" si="110"/>
        <v>1.96533864676111-1.53376533374644i</v>
      </c>
      <c r="CI113" s="240" t="str">
        <f t="shared" ca="1" si="111"/>
        <v>1.38503025025521-2.07284425399814i</v>
      </c>
      <c r="CJ113" s="240" t="str">
        <f t="shared" ca="1" si="112"/>
        <v>0.664911860421206-2.40268273255674i</v>
      </c>
      <c r="CK113" s="240" t="str">
        <f t="shared" ca="1" si="113"/>
        <v>-0.122325152094252-2.4899856731757i</v>
      </c>
      <c r="CL113" s="240" t="str">
        <f t="shared" ca="1" si="114"/>
        <v>-0.89721421863885-2.32594039934978i</v>
      </c>
      <c r="CM113" s="240" t="str">
        <f t="shared" ca="1" si="115"/>
        <v>-1.58153521715846-1.92710623794919i</v>
      </c>
      <c r="CN113" s="240" t="str">
        <f t="shared" ca="1" si="116"/>
        <v>-2.10621029594573-1.33374296050901i</v>
      </c>
      <c r="CO113" s="240" t="str">
        <f t="shared" ca="1" si="117"/>
        <v>-2.41827684335289-0.605746815392606i</v>
      </c>
      <c r="CP113" s="240" t="str">
        <f t="shared" ca="1" si="118"/>
        <v>-2.48623372653257+0.183395617469721i</v>
      </c>
      <c r="CQ113" s="240" t="str">
        <f t="shared" ca="1" si="119"/>
        <v>-2.30322113041409+0.954025429361889i</v>
      </c>
      <c r="CR113" s="240" t="str">
        <f t="shared" ca="1" si="120"/>
        <v>-1.88771301239852+1.62835244289326i</v>
      </c>
      <c r="CS113" s="240" t="str">
        <f t="shared" ca="1" si="121"/>
        <v>-1.28165227387505+2.13830763556744i</v>
      </c>
      <c r="CT113" s="240" t="str">
        <f t="shared" ca="1" si="122"/>
        <v>-0.546216891132506+2.43241427460387i</v>
      </c>
      <c r="CU113" s="240" t="str">
        <f t="shared" ca="1" si="123"/>
        <v>0.244355612182583+2.48098416565886i</v>
      </c>
      <c r="CV113" s="240" t="str">
        <f t="shared" ca="1" si="124"/>
        <v>1.01026197083936+2.27911448719254i</v>
      </c>
      <c r="CW113" s="240" t="str">
        <f t="shared" ca="1" si="125"/>
        <v>1.67418881000447+1.84718269911531i</v>
      </c>
      <c r="CX113" s="240" t="str">
        <f t="shared" ca="1" si="126"/>
        <v>2.16911693862597+1.22878956783537i</v>
      </c>
      <c r="CY113" s="240" t="str">
        <f t="shared" ca="1" si="127"/>
        <v>2.44508651044965+0.486357946241543i</v>
      </c>
      <c r="CZ113" s="240" t="str">
        <f t="shared" ca="1" si="128"/>
        <v>2.47424015269371-0.305168416211957i</v>
      </c>
      <c r="DA113" s="240" t="str">
        <f t="shared" ca="1" si="129"/>
        <v>2.25363499062537-1.06588996828195i</v>
      </c>
      <c r="DB113" s="240" t="str">
        <f t="shared" ca="1" si="130"/>
        <v>1.80553971204493-1.71901670837832i</v>
      </c>
      <c r="DC113" s="240" t="str">
        <f t="shared" ca="1" si="131"/>
        <v>1.17518668490764-2.19861964674905i</v>
      </c>
      <c r="DD113" s="240" t="str">
        <f t="shared" ca="1" si="132"/>
        <v>0.426206037510113-2.45628591760915i</v>
      </c>
      <c r="DE113" s="240" t="str">
        <f t="shared" ca="1" si="133"/>
        <v>-0.365797398198388-2.46600574997837i</v>
      </c>
      <c r="DF113" s="240" t="str">
        <f t="shared" ca="1" si="134"/>
        <v>-1.12087591346384-2.22679798860869i</v>
      </c>
      <c r="DG113" s="240" t="str">
        <f t="shared" ca="1" si="135"/>
        <v>-1.76280913536539-1.76280913536533i</v>
      </c>
      <c r="DH113" s="240" t="str">
        <f t="shared" ca="1" si="136"/>
        <v>-2.22679798860873-1.12087591346377i</v>
      </c>
      <c r="DI113" s="240" t="str">
        <f t="shared" ca="1" si="137"/>
        <v>-2.46600574997839-0.365797398198311i</v>
      </c>
      <c r="DJ113" s="240" t="str">
        <f t="shared" ca="1" si="138"/>
        <v>-2.45628591760918+0.426206037509946i</v>
      </c>
      <c r="DK113" s="240" t="str">
        <f t="shared" ca="1" si="139"/>
        <v>-2.19861964674913+1.1751866849075i</v>
      </c>
      <c r="DL113" s="240" t="str">
        <f t="shared" ca="1" si="140"/>
        <v>-1.71901670837844+1.80553971204482i</v>
      </c>
      <c r="DM113" s="240" t="str">
        <f t="shared" ca="1" si="141"/>
        <v>-1.06588996828189+2.2536349906254i</v>
      </c>
      <c r="DN113" s="240" t="str">
        <f t="shared" ca="1" si="142"/>
        <v>-0.30516841621188+2.47424015269372i</v>
      </c>
      <c r="DO113" s="240" t="str">
        <f t="shared" ca="1" si="143"/>
        <v>0.48635794624162+2.44508651044963i</v>
      </c>
      <c r="DP113" s="240" t="str">
        <f t="shared" ca="1" si="144"/>
        <v>1.22878956783544+2.16911693862592i</v>
      </c>
      <c r="DQ113" s="240" t="str">
        <f t="shared" ca="1" si="145"/>
        <v>1.84718269911536+1.67418881000442i</v>
      </c>
      <c r="DR113" s="240" t="str">
        <f t="shared" ca="1" si="146"/>
        <v>2.27911448719246+1.01026197083952i</v>
      </c>
      <c r="DS113" s="240" t="str">
        <f t="shared" ca="1" si="147"/>
        <v>2.48098416565885+0.244355612182752i</v>
      </c>
      <c r="DT113" s="240" t="str">
        <f t="shared" ca="1" si="148"/>
        <v>2.43241427460385-0.546216891132573i</v>
      </c>
      <c r="DU113" s="240" t="str">
        <f t="shared" ca="1" si="149"/>
        <v>2.1383076355674-1.28165227387512i</v>
      </c>
      <c r="DV113" s="240" t="str">
        <f t="shared" ca="1" si="150"/>
        <v>1.6283524428932-1.88771301239857i</v>
      </c>
      <c r="DW113" s="240" t="str">
        <f t="shared" ca="1" si="151"/>
        <v>0.954025429361809-2.30322113041413i</v>
      </c>
      <c r="DX113" s="240" t="str">
        <f t="shared" ca="1" si="152"/>
        <v>0.183395617469643-2.48623372653257i</v>
      </c>
      <c r="DY113" s="240" t="str">
        <f t="shared" ca="1" si="153"/>
        <v>-0.605746815392434-2.41827684335294i</v>
      </c>
      <c r="DZ113" s="240" t="str">
        <f t="shared" ca="1" si="154"/>
        <v>-1.33374296050887-2.10621029594581i</v>
      </c>
      <c r="EA113" s="240" t="str">
        <f t="shared" ca="1" si="155"/>
        <v>-1.92710623794908-1.58153521715859i</v>
      </c>
      <c r="EB113" s="240" t="str">
        <f t="shared" ca="1" si="156"/>
        <v>-2.32594039934981-0.89721421863877i</v>
      </c>
      <c r="EC113" s="240" t="str">
        <f t="shared" ca="1" si="157"/>
        <v>-2.4899856731757-0.122325152094174i</v>
      </c>
      <c r="ED113" s="240" t="str">
        <f t="shared" ca="1" si="158"/>
        <v>-2.40268273255672+0.664911860421274i</v>
      </c>
      <c r="EE113" s="240" t="str">
        <f t="shared" ca="1" si="159"/>
        <v>-2.07284425399809+1.38503025025528i</v>
      </c>
      <c r="EF113" s="240" t="str">
        <f t="shared" ca="1" si="160"/>
        <v>-1.53376533374638+1.96533864676115i</v>
      </c>
      <c r="EG113" s="240" t="str">
        <f t="shared" ca="1" si="161"/>
        <v>-0.839862559619655+2.34725860876134i</v>
      </c>
      <c r="EH113" s="240" t="str">
        <f t="shared" ca="1" si="162"/>
        <v>-0.0611810026213632+2.49223774555586i</v>
      </c>
      <c r="EI113" s="240" t="str">
        <f t="shared" ca="1" si="163"/>
        <v>0.72367638740805+2.38564133552451i</v>
      </c>
      <c r="EJ113" s="240" t="str">
        <f t="shared" ca="1" si="164"/>
        <v>1.43548324956855+2.0382296081804i</v>
      </c>
      <c r="EK113" s="240" t="str">
        <f t="shared" ca="1" si="165"/>
        <v>2.00238720906116+1.48507156744831i</v>
      </c>
      <c r="EL113" s="240" t="str">
        <f t="shared" ca="1" si="166"/>
        <v>2.3671629173567+0.782004998798878i</v>
      </c>
      <c r="EM113" s="240" t="str">
        <f t="shared" ca="1" si="167"/>
        <v>2.49298858710888+3.05411894138274E-14i</v>
      </c>
      <c r="EN113" s="240"/>
      <c r="EO113" s="240"/>
      <c r="EP113" s="240"/>
    </row>
    <row r="114" spans="1:146" ht="15.75" thickBot="1">
      <c r="A114" s="277">
        <f t="shared" si="168"/>
        <v>2.7343749999999997E-4</v>
      </c>
      <c r="B114" s="276">
        <v>14</v>
      </c>
      <c r="C114" s="248">
        <f t="shared" si="169"/>
        <v>2800</v>
      </c>
      <c r="D114" s="247">
        <f t="shared" si="170"/>
        <v>17592.91886010284</v>
      </c>
      <c r="E114" s="247" t="str">
        <f t="shared" si="171"/>
        <v>17592.9188601028i</v>
      </c>
      <c r="F114" s="247" t="str">
        <f t="shared" si="172"/>
        <v>0.0109565035447668-0.174064874548146i</v>
      </c>
      <c r="G114" s="247" t="str">
        <f t="shared" si="173"/>
        <v>-3.95380885886608+0.574387153957499i</v>
      </c>
      <c r="H114" s="247" t="str">
        <f t="shared" si="38"/>
        <v>0.00259820072160254-0.0232471431891508i</v>
      </c>
      <c r="I114" s="247" t="str">
        <f t="shared" si="174"/>
        <v>-0.0135519020422394+0.0146661733312023i</v>
      </c>
      <c r="J114" s="275" t="str">
        <f ca="1">IMPRODUCT(1/N_FFT2,AC100)</f>
        <v>0.00874046177424094+0.0000178796345553108i</v>
      </c>
      <c r="K114" s="274" t="str">
        <f t="shared" ca="1" si="175"/>
        <v>-0.000118712107587938+0.000127946824319721i</v>
      </c>
      <c r="N114" s="265">
        <f t="shared" ca="1" si="176"/>
        <v>2.5070661386767767</v>
      </c>
      <c r="O114" s="240">
        <f t="shared" ca="1" si="39"/>
        <v>-2.4929338613232233</v>
      </c>
      <c r="P114" s="240" t="str">
        <f t="shared" ca="1" si="40"/>
        <v>-2.34720708202267+0.839844123057682i</v>
      </c>
      <c r="Q114" s="240" t="str">
        <f t="shared" ca="1" si="41"/>
        <v>-1.92706393434478+1.5815004994876i</v>
      </c>
      <c r="R114" s="240" t="str">
        <f t="shared" ca="1" si="42"/>
        <v>-1.28162413919847+2.13826069569538i</v>
      </c>
      <c r="S114" s="240" t="str">
        <f t="shared" ca="1" si="43"/>
        <v>-0.486347269770469+2.4450328362046i</v>
      </c>
      <c r="T114" s="240" t="str">
        <f t="shared" ca="1" si="44"/>
        <v>0.365789368257799+2.46595161651673i</v>
      </c>
      <c r="U114" s="241" t="str">
        <f t="shared" ca="1" si="45"/>
        <v>1.1751608873508+2.19857138291501i</v>
      </c>
      <c r="V114" s="240" t="str">
        <f t="shared" ca="1" si="46"/>
        <v>1.84714214998293+1.67415205841296i</v>
      </c>
      <c r="W114" s="240" t="str">
        <f t="shared" ca="1" si="47"/>
        <v>2.30317057038086+0.954004486710326i</v>
      </c>
      <c r="X114" s="240" t="str">
        <f t="shared" ca="1" si="48"/>
        <v>2.48993101330965+0.122322466827207i</v>
      </c>
      <c r="Y114" s="240" t="str">
        <f t="shared" ca="1" si="49"/>
        <v>2.38558896621283-0.723660501350942i</v>
      </c>
      <c r="Z114" s="240" t="str">
        <f t="shared" ca="1" si="50"/>
        <v>2.00234325289794-1.48503896733588i</v>
      </c>
      <c r="AA114" s="240" t="str">
        <f t="shared" ca="1" si="51"/>
        <v>1.38499984623781-2.0727987511703i</v>
      </c>
      <c r="AB114" s="240" t="str">
        <f t="shared" ca="1" si="52"/>
        <v>0.60573351811125-2.41822375763048i</v>
      </c>
      <c r="AC114" s="240" t="str">
        <f t="shared" ca="1" si="53"/>
        <v>-0.244350248117631-2.48092970339282i</v>
      </c>
      <c r="AD114" s="240" t="str">
        <f t="shared" ca="1" si="54"/>
        <v>-1.06586656999355-2.25358551910108i</v>
      </c>
      <c r="AE114" s="240" t="str">
        <f t="shared" ca="1" si="55"/>
        <v>-1.76277043839122-1.76277043839121i</v>
      </c>
      <c r="AF114" s="240" t="str">
        <f t="shared" ca="1" si="56"/>
        <v>-2.25358551910108-1.06586656999357i</v>
      </c>
      <c r="AG114" s="240" t="str">
        <f t="shared" ca="1" si="57"/>
        <v>-2.48092970339282-0.244350248117621i</v>
      </c>
      <c r="AH114" s="240" t="str">
        <f t="shared" ca="1" si="58"/>
        <v>-2.41822375763048+0.605733518111258i</v>
      </c>
      <c r="AI114" s="240" t="str">
        <f t="shared" ca="1" si="59"/>
        <v>-2.07279875117031+1.38499984623779i</v>
      </c>
      <c r="AJ114" s="240" t="str">
        <f t="shared" ca="1" si="60"/>
        <v>-1.48503896733587+2.00234325289794i</v>
      </c>
      <c r="AK114" s="240" t="str">
        <f t="shared" ca="1" si="61"/>
        <v>-0.723660501350934+2.38558896621284i</v>
      </c>
      <c r="AL114" s="240" t="str">
        <f t="shared" ca="1" si="62"/>
        <v>0.122322466827191+2.48993101330965i</v>
      </c>
      <c r="AM114" s="240" t="str">
        <f t="shared" ca="1" si="63"/>
        <v>0.954004486710333+2.30317057038085i</v>
      </c>
      <c r="AN114" s="240" t="str">
        <f t="shared" ca="1" si="64"/>
        <v>1.67415205841296+1.84714214998293i</v>
      </c>
      <c r="AO114" s="240" t="str">
        <f t="shared" ca="1" si="65"/>
        <v>2.19857138291501+1.17516088735079i</v>
      </c>
      <c r="AP114" s="240" t="str">
        <f t="shared" ca="1" si="66"/>
        <v>2.46595161651673+0.365789368257789i</v>
      </c>
      <c r="AQ114" s="240" t="str">
        <f t="shared" ca="1" si="67"/>
        <v>2.44503283620461-0.486347269770455i</v>
      </c>
      <c r="AR114" s="240" t="str">
        <f t="shared" ca="1" si="68"/>
        <v>2.44503283620461-0.486347269770455i</v>
      </c>
      <c r="AS114" s="240" t="str">
        <f t="shared" ca="1" si="69"/>
        <v>1.58150049948761-1.92706393434477i</v>
      </c>
      <c r="AT114" s="240" t="str">
        <f t="shared" ca="1" si="70"/>
        <v>0.839844123057664-2.34720708202268i</v>
      </c>
      <c r="AU114" s="240" t="str">
        <f t="shared" ca="1" si="71"/>
        <v>-6.09277866823395E-14-2.49293386132322i</v>
      </c>
      <c r="AV114" s="240" t="str">
        <f t="shared" ca="1" si="72"/>
        <v>-0.839844123057774-2.34720708202264i</v>
      </c>
      <c r="AW114" s="240" t="str">
        <f t="shared" ca="1" si="73"/>
        <v>-1.58150049948751-1.92706393434485i</v>
      </c>
      <c r="AX114" s="240" t="str">
        <f t="shared" ca="1" si="74"/>
        <v>-2.13826069569534-1.28162413919853i</v>
      </c>
      <c r="AY114" s="240" t="str">
        <f t="shared" ca="1" si="75"/>
        <v>-2.4450328362046-0.486347269770484i</v>
      </c>
      <c r="AZ114" s="240" t="str">
        <f t="shared" ca="1" si="76"/>
        <v>-2.46595161651673+0.365789368257809i</v>
      </c>
      <c r="BA114" s="240" t="str">
        <f t="shared" ca="1" si="77"/>
        <v>-2.19857138291498+1.17516088735085i</v>
      </c>
      <c r="BB114" s="240" t="str">
        <f t="shared" ca="1" si="78"/>
        <v>-1.6741520584129+1.84714214998299i</v>
      </c>
      <c r="BC114" s="240" t="str">
        <f t="shared" ca="1" si="79"/>
        <v>-0.954004486710433+2.30317057038081i</v>
      </c>
      <c r="BD114" s="240" t="str">
        <f t="shared" ca="1" si="80"/>
        <v>-0.122322466827272+2.48993101330965i</v>
      </c>
      <c r="BE114" s="240" t="str">
        <f t="shared" ca="1" si="81"/>
        <v>0.723660501350904+2.38558896621285i</v>
      </c>
      <c r="BF114" s="240" t="str">
        <f t="shared" ca="1" si="82"/>
        <v>1.48503896733589+2.00234325289793i</v>
      </c>
      <c r="BG114" s="240" t="str">
        <f t="shared" ca="1" si="83"/>
        <v>2.07279875117033+1.38499984623776i</v>
      </c>
      <c r="BH114" s="240" t="str">
        <f t="shared" ca="1" si="84"/>
        <v>2.4182237576305+0.605733518111168i</v>
      </c>
      <c r="BI114" s="240" t="str">
        <f t="shared" ca="1" si="85"/>
        <v>2.48092970339283-0.244350248117515i</v>
      </c>
      <c r="BJ114" s="240" t="str">
        <f t="shared" ca="1" si="86"/>
        <v>2.25358551910111-1.06586656999349i</v>
      </c>
      <c r="BK114" s="240" t="str">
        <f t="shared" ca="1" si="87"/>
        <v>1.76277043839124-1.76277043839119i</v>
      </c>
      <c r="BL114" s="240" t="str">
        <f t="shared" ca="1" si="88"/>
        <v>1.06586656999356-2.25358551910108i</v>
      </c>
      <c r="BM114" s="240" t="str">
        <f t="shared" ca="1" si="89"/>
        <v>0.244350248117584-2.48092970339282i</v>
      </c>
      <c r="BN114" s="240" t="str">
        <f t="shared" ca="1" si="90"/>
        <v>-0.605733518111338-2.41822375763046i</v>
      </c>
      <c r="BO114" s="240" t="str">
        <f t="shared" ca="1" si="91"/>
        <v>-1.38499984623791-2.07279875117023i</v>
      </c>
      <c r="BP114" s="240" t="str">
        <f t="shared" ca="1" si="92"/>
        <v>-2.00234325289789-1.48503896733594i</v>
      </c>
      <c r="BQ114" s="240" t="str">
        <f t="shared" ca="1" si="93"/>
        <v>-2.38558896621283-0.723660501350974i</v>
      </c>
      <c r="BR114" s="240" t="str">
        <f t="shared" ca="1" si="94"/>
        <v>-2.48993101330965+0.122322466827203i</v>
      </c>
      <c r="BS114" s="240" t="str">
        <f t="shared" ca="1" si="95"/>
        <v>-2.30317057038084+0.954004486710363i</v>
      </c>
      <c r="BT114" s="240" t="str">
        <f t="shared" ca="1" si="96"/>
        <v>-1.84714214998287+1.67415205841303i</v>
      </c>
      <c r="BU114" s="240" t="str">
        <f t="shared" ca="1" si="97"/>
        <v>-1.17516088735091+2.19857138291494i</v>
      </c>
      <c r="BV114" s="240" t="str">
        <f t="shared" ca="1" si="98"/>
        <v>-0.365789368257881+2.46595161651672i</v>
      </c>
      <c r="BW114" s="240" t="str">
        <f t="shared" ca="1" si="99"/>
        <v>0.486347269770415+2.44503283620461i</v>
      </c>
      <c r="BX114" s="240" t="str">
        <f t="shared" ca="1" si="100"/>
        <v>1.28162413919847+2.13826069569538i</v>
      </c>
      <c r="BY114" s="240" t="str">
        <f t="shared" ca="1" si="101"/>
        <v>1.92706393434481+1.58150049948757i</v>
      </c>
      <c r="BZ114" s="240" t="str">
        <f t="shared" ca="1" si="102"/>
        <v>2.3472070820227+0.839844123057609i</v>
      </c>
      <c r="CA114" s="240" t="str">
        <f t="shared" ca="1" si="103"/>
        <v>2.49293386132322-1.21855573364679E-13i</v>
      </c>
      <c r="CB114" s="240" t="str">
        <f t="shared" ca="1" si="104"/>
        <v>2.3472070820227-0.839844123057597i</v>
      </c>
      <c r="CC114" s="240" t="str">
        <f t="shared" ca="1" si="105"/>
        <v>1.92706393434482-1.58150049948756i</v>
      </c>
      <c r="CD114" s="240" t="str">
        <f t="shared" ca="1" si="106"/>
        <v>1.28162413919848-2.13826069569538i</v>
      </c>
      <c r="CE114" s="240" t="str">
        <f t="shared" ca="1" si="107"/>
        <v>0.486347269770427-2.44503283620461i</v>
      </c>
      <c r="CF114" s="240" t="str">
        <f t="shared" ca="1" si="108"/>
        <v>-0.365789368257869-2.46595161651672i</v>
      </c>
      <c r="CG114" s="240" t="str">
        <f t="shared" ca="1" si="109"/>
        <v>-1.1751608873509-2.19857138291495i</v>
      </c>
      <c r="CH114" s="240" t="str">
        <f t="shared" ca="1" si="110"/>
        <v>-1.84714214998286-1.67415205841304i</v>
      </c>
      <c r="CI114" s="240" t="str">
        <f t="shared" ca="1" si="111"/>
        <v>-2.30317057038084-0.954004486710376i</v>
      </c>
      <c r="CJ114" s="240" t="str">
        <f t="shared" ca="1" si="112"/>
        <v>-2.48993101330965-0.122322466827216i</v>
      </c>
      <c r="CK114" s="240" t="str">
        <f t="shared" ca="1" si="113"/>
        <v>-2.38558896621283+0.723660501350961i</v>
      </c>
      <c r="CL114" s="240" t="str">
        <f t="shared" ca="1" si="114"/>
        <v>-2.0023432528979+1.48503896733593i</v>
      </c>
      <c r="CM114" s="240" t="str">
        <f t="shared" ca="1" si="115"/>
        <v>-1.3849998462377+2.07279875117037i</v>
      </c>
      <c r="CN114" s="240" t="str">
        <f t="shared" ca="1" si="116"/>
        <v>-0.60573351811135+2.41822375763046i</v>
      </c>
      <c r="CO114" s="240" t="str">
        <f t="shared" ca="1" si="117"/>
        <v>0.244350248117571+2.48092970339282i</v>
      </c>
      <c r="CP114" s="240" t="str">
        <f t="shared" ca="1" si="118"/>
        <v>1.06586656999355+2.25358551910108i</v>
      </c>
      <c r="CQ114" s="240" t="str">
        <f t="shared" ca="1" si="119"/>
        <v>1.76277043839123+1.7627704383912i</v>
      </c>
      <c r="CR114" s="240" t="str">
        <f t="shared" ca="1" si="120"/>
        <v>2.25358551910111+1.0658665699935i</v>
      </c>
      <c r="CS114" s="240" t="str">
        <f t="shared" ca="1" si="121"/>
        <v>2.48092970339283+0.244350248117528i</v>
      </c>
      <c r="CT114" s="240" t="str">
        <f t="shared" ca="1" si="122"/>
        <v>2.4182237576305-0.605733518111151i</v>
      </c>
      <c r="CU114" s="240" t="str">
        <f t="shared" ca="1" si="123"/>
        <v>2.07279875117034-1.38499984623775i</v>
      </c>
      <c r="CV114" s="240" t="str">
        <f t="shared" ca="1" si="124"/>
        <v>1.4850389673359-2.00234325289792i</v>
      </c>
      <c r="CW114" s="240" t="str">
        <f t="shared" ca="1" si="125"/>
        <v>0.723660501350912-2.38558896621284i</v>
      </c>
      <c r="CX114" s="240" t="str">
        <f t="shared" ca="1" si="126"/>
        <v>-0.122322466827259-2.48993101330965i</v>
      </c>
      <c r="CY114" s="240" t="str">
        <f t="shared" ca="1" si="127"/>
        <v>-0.954004486710416-2.30317057038082i</v>
      </c>
      <c r="CZ114" s="240" t="str">
        <f t="shared" ca="1" si="128"/>
        <v>-1.67415205841289-1.847142149983i</v>
      </c>
      <c r="DA114" s="240" t="str">
        <f t="shared" ca="1" si="129"/>
        <v>-2.19857138291497-1.17516088735086i</v>
      </c>
      <c r="DB114" s="240" t="str">
        <f t="shared" ca="1" si="130"/>
        <v>-2.46595161651673-0.365789368257817i</v>
      </c>
      <c r="DC114" s="240" t="str">
        <f t="shared" ca="1" si="131"/>
        <v>-2.4450328362046+0.486347269770469i</v>
      </c>
      <c r="DD114" s="240" t="str">
        <f t="shared" ca="1" si="132"/>
        <v>-2.13826069569535+1.28162413919852i</v>
      </c>
      <c r="DE114" s="240" t="str">
        <f t="shared" ca="1" si="133"/>
        <v>-1.58150049948753+1.92706393434484i</v>
      </c>
      <c r="DF114" s="240" t="str">
        <f t="shared" ca="1" si="134"/>
        <v>-0.839844123057781+2.34720708202264i</v>
      </c>
      <c r="DG114" s="240" t="str">
        <f t="shared" ca="1" si="135"/>
        <v>-6.96320264928187E-14+2.49293386132322i</v>
      </c>
      <c r="DH114" s="240" t="str">
        <f t="shared" ca="1" si="136"/>
        <v>0.839844123057652+2.34720708202268i</v>
      </c>
      <c r="DI114" s="240" t="str">
        <f t="shared" ca="1" si="137"/>
        <v>1.5815004994876+1.92706393434478i</v>
      </c>
      <c r="DJ114" s="240" t="str">
        <f t="shared" ca="1" si="138"/>
        <v>2.13826069569541+1.28162413919842i</v>
      </c>
      <c r="DK114" s="240" t="str">
        <f t="shared" ca="1" si="139"/>
        <v>2.44503283620462+0.486347269770365i</v>
      </c>
      <c r="DL114" s="240" t="str">
        <f t="shared" ca="1" si="140"/>
        <v>2.46595161651675-0.365789368257679i</v>
      </c>
      <c r="DM114" s="240" t="str">
        <f t="shared" ca="1" si="141"/>
        <v>2.19857138291504-1.17516088735073i</v>
      </c>
      <c r="DN114" s="240" t="str">
        <f t="shared" ca="1" si="142"/>
        <v>1.674152058413-1.8471421499829i</v>
      </c>
      <c r="DO114" s="240" t="str">
        <f t="shared" ca="1" si="143"/>
        <v>0.954004486710316-2.30317057038086i</v>
      </c>
      <c r="DP114" s="240" t="str">
        <f t="shared" ca="1" si="144"/>
        <v>0.122322466827151-2.48993101330965i</v>
      </c>
      <c r="DQ114" s="240" t="str">
        <f t="shared" ca="1" si="145"/>
        <v>-0.723660501351016-2.38558896621281i</v>
      </c>
      <c r="DR114" s="240" t="str">
        <f t="shared" ca="1" si="146"/>
        <v>-1.48503896733578-2.00234325289801i</v>
      </c>
      <c r="DS114" s="240" t="str">
        <f t="shared" ca="1" si="147"/>
        <v>-2.07279875117026-1.38499984623787i</v>
      </c>
      <c r="DT114" s="240" t="str">
        <f t="shared" ca="1" si="148"/>
        <v>-2.41822375763047-0.605733518111288i</v>
      </c>
      <c r="DU114" s="240" t="str">
        <f t="shared" ca="1" si="149"/>
        <v>-2.48092970339282+0.244350248117636i</v>
      </c>
      <c r="DV114" s="240" t="str">
        <f t="shared" ca="1" si="150"/>
        <v>-2.25358551910106+1.0658665699936i</v>
      </c>
      <c r="DW114" s="240" t="str">
        <f t="shared" ca="1" si="151"/>
        <v>-1.76277043839116+1.76277043839127i</v>
      </c>
      <c r="DX114" s="240" t="str">
        <f t="shared" ca="1" si="152"/>
        <v>-1.06586656999368+2.25358551910102i</v>
      </c>
      <c r="DY114" s="240" t="str">
        <f t="shared" ca="1" si="153"/>
        <v>-0.24435024811771+2.48092970339281i</v>
      </c>
      <c r="DZ114" s="240" t="str">
        <f t="shared" ca="1" si="154"/>
        <v>0.605733518111215+2.41822375763049i</v>
      </c>
      <c r="EA114" s="240" t="str">
        <f t="shared" ca="1" si="155"/>
        <v>1.3849998462378+2.07279875117031i</v>
      </c>
      <c r="EB114" s="240" t="str">
        <f t="shared" ca="1" si="156"/>
        <v>2.00234325289796+1.48503896733585i</v>
      </c>
      <c r="EC114" s="240" t="str">
        <f t="shared" ca="1" si="157"/>
        <v>2.38558896621286+0.723660501350867i</v>
      </c>
      <c r="ED114" s="240" t="str">
        <f t="shared" ca="1" si="158"/>
        <v>2.48993101330966-0.122322466827077i</v>
      </c>
      <c r="EE114" s="240" t="str">
        <f t="shared" ca="1" si="159"/>
        <v>2.30317057038089-0.954004486710249i</v>
      </c>
      <c r="EF114" s="240" t="str">
        <f t="shared" ca="1" si="160"/>
        <v>1.84714214998296-1.67415205841293i</v>
      </c>
      <c r="EG114" s="240" t="str">
        <f t="shared" ca="1" si="161"/>
        <v>1.17516088735081-2.198571382915i</v>
      </c>
      <c r="EH114" s="240" t="str">
        <f t="shared" ca="1" si="162"/>
        <v>0.365789368257769-2.46595161651673i</v>
      </c>
      <c r="EI114" s="240" t="str">
        <f t="shared" ca="1" si="163"/>
        <v>-0.486347269770534-2.44503283620459i</v>
      </c>
      <c r="EJ114" s="240" t="str">
        <f t="shared" ca="1" si="164"/>
        <v>-1.28162413919857-2.13826069569532i</v>
      </c>
      <c r="EK114" s="240" t="str">
        <f t="shared" ca="1" si="165"/>
        <v>-1.92706393434472-1.58150049948767i</v>
      </c>
      <c r="EL114" s="240" t="str">
        <f t="shared" ca="1" si="166"/>
        <v>-2.34720708202265-0.839844123057736i</v>
      </c>
      <c r="EM114" s="240" t="str">
        <f t="shared" ca="1" si="167"/>
        <v>-2.49293386132322-2.19892601546813E-14i</v>
      </c>
      <c r="EN114" s="240"/>
      <c r="EO114" s="240"/>
      <c r="EP114" s="240"/>
    </row>
    <row r="115" spans="1:146" ht="15.75" thickBot="1">
      <c r="A115" s="277">
        <f t="shared" si="168"/>
        <v>2.9296874999999999E-4</v>
      </c>
      <c r="B115" s="276">
        <v>15</v>
      </c>
      <c r="C115" s="248">
        <f t="shared" si="169"/>
        <v>3000</v>
      </c>
      <c r="D115" s="247">
        <f t="shared" si="170"/>
        <v>18849.555921538758</v>
      </c>
      <c r="E115" s="247" t="str">
        <f t="shared" si="171"/>
        <v>18849.5559215388i</v>
      </c>
      <c r="F115" s="247" t="str">
        <f t="shared" si="172"/>
        <v>0.0103772380837719-0.162517657835561i</v>
      </c>
      <c r="G115" s="247" t="str">
        <f t="shared" si="173"/>
        <v>-3.941976243992+0.594062642213932i</v>
      </c>
      <c r="H115" s="247" t="str">
        <f t="shared" si="38"/>
        <v>0.00252099780193568-0.0216991885305136i</v>
      </c>
      <c r="I115" s="247" t="str">
        <f t="shared" si="174"/>
        <v>-0.0125295341301398+0.0143959936800641i</v>
      </c>
      <c r="J115" s="275" t="str">
        <f ca="1">IMPRODUCT(1/N_FFT2,AD100)</f>
        <v>0.109262489553677+0.000499161498767352i</v>
      </c>
      <c r="K115" s="274" t="str">
        <f t="shared" ca="1" si="175"/>
        <v>-0.00137619401778843+0.00156668784804755i</v>
      </c>
      <c r="N115" s="265">
        <f t="shared" ca="1" si="176"/>
        <v>2.507125830439219</v>
      </c>
      <c r="O115" s="240">
        <f t="shared" ca="1" si="39"/>
        <v>-2.492874169560781</v>
      </c>
      <c r="P115" s="240" t="str">
        <f t="shared" ca="1" si="40"/>
        <v>-2.32583364860134+0.897173040331205i</v>
      </c>
      <c r="Q115" s="240" t="str">
        <f t="shared" ca="1" si="41"/>
        <v>-1.84709792130437+1.67411197187537i</v>
      </c>
      <c r="R115" s="240" t="str">
        <f t="shared" ca="1" si="42"/>
        <v>-1.12082447003785+2.22669578807428i</v>
      </c>
      <c r="S115" s="240" t="str">
        <f t="shared" ca="1" si="43"/>
        <v>-0.244344397301765+2.48087029906253i</v>
      </c>
      <c r="T115" s="240" t="str">
        <f t="shared" ca="1" si="44"/>
        <v>0.664881343801505+2.40257245966236i</v>
      </c>
      <c r="U115" s="241" t="str">
        <f t="shared" ca="1" si="45"/>
        <v>1.4850034089945+2.00229530802478i</v>
      </c>
      <c r="V115" s="240" t="str">
        <f t="shared" ca="1" si="46"/>
        <v>2.10611362987233+1.33368174739304i</v>
      </c>
      <c r="W115" s="240" t="str">
        <f t="shared" ca="1" si="47"/>
        <v>2.44497429140264+0.486335624485303i</v>
      </c>
      <c r="X115" s="240" t="str">
        <f t="shared" ca="1" si="48"/>
        <v>2.45617318455714-0.426186476469866i</v>
      </c>
      <c r="Y115" s="240" t="str">
        <f t="shared" ca="1" si="49"/>
        <v>2.13820949636295-1.2815934514996i</v>
      </c>
      <c r="Z115" s="240" t="str">
        <f t="shared" ca="1" si="50"/>
        <v>1.53369494045624-1.96524844609588i</v>
      </c>
      <c r="AA115" s="240" t="str">
        <f t="shared" ca="1" si="51"/>
        <v>0.723643173746929-2.38553184475765i</v>
      </c>
      <c r="AB115" s="240" t="str">
        <f t="shared" ca="1" si="52"/>
        <v>-0.183387200392621-2.48611961900378i</v>
      </c>
      <c r="AC115" s="240" t="str">
        <f t="shared" ca="1" si="53"/>
        <v>-1.06584104847649-2.25353155838695i</v>
      </c>
      <c r="AD115" s="240" t="str">
        <f t="shared" ca="1" si="54"/>
        <v>-1.80545684546946-1.7189378128399i</v>
      </c>
      <c r="AE115" s="240" t="str">
        <f t="shared" ca="1" si="55"/>
        <v>-2.30311542238327-0.953981643661798i</v>
      </c>
      <c r="AF115" s="240" t="str">
        <f t="shared" ca="1" si="56"/>
        <v>-2.49212336246819-0.0611781946740479i</v>
      </c>
      <c r="AG115" s="240" t="str">
        <f t="shared" ca="1" si="57"/>
        <v>-2.34715087959801+0.839824013508584i</v>
      </c>
      <c r="AH115" s="240" t="str">
        <f t="shared" ca="1" si="58"/>
        <v>-1.88762637441894+1.62827770845804i</v>
      </c>
      <c r="AI115" s="240" t="str">
        <f t="shared" ca="1" si="59"/>
        <v>-1.17513274884877+2.1985187394804i</v>
      </c>
      <c r="AJ115" s="240" t="str">
        <f t="shared" ca="1" si="60"/>
        <v>-0.305154410282625+2.47412659561883i</v>
      </c>
      <c r="AK115" s="240" t="str">
        <f t="shared" ca="1" si="61"/>
        <v>0.605719014196063+2.41816585475536i</v>
      </c>
      <c r="AL115" s="240" t="str">
        <f t="shared" ca="1" si="62"/>
        <v>1.43541736700706+2.03813606213076i</v>
      </c>
      <c r="AM115" s="240" t="str">
        <f t="shared" ca="1" si="63"/>
        <v>2.07274911928373+1.38496668327144i</v>
      </c>
      <c r="AN115" s="240" t="str">
        <f t="shared" ca="1" si="64"/>
        <v>2.43230263715848+0.546191822105787i</v>
      </c>
      <c r="AO115" s="240" t="str">
        <f t="shared" ca="1" si="65"/>
        <v>2.46589257082749-0.365780609657167i</v>
      </c>
      <c r="AP115" s="240" t="str">
        <f t="shared" ca="1" si="66"/>
        <v>2.16901738540577-1.22873317163282i</v>
      </c>
      <c r="AQ115" s="240" t="str">
        <f t="shared" ca="1" si="67"/>
        <v>1.5814626314344-1.92701779198842i</v>
      </c>
      <c r="AR115" s="240" t="str">
        <f t="shared" ca="1" si="68"/>
        <v>1.5814626314344-1.92701779198842i</v>
      </c>
      <c r="AS115" s="240" t="str">
        <f t="shared" ca="1" si="69"/>
        <v>-0.1223195378912-2.48987139344855i</v>
      </c>
      <c r="AT115" s="240" t="str">
        <f t="shared" ca="1" si="70"/>
        <v>-1.01021560412198-2.27900988555377i</v>
      </c>
      <c r="AU115" s="240" t="str">
        <f t="shared" ca="1" si="71"/>
        <v>-1.76272822994117-1.76272822994126i</v>
      </c>
      <c r="AV115" s="240" t="str">
        <f t="shared" ca="1" si="72"/>
        <v>-2.27900988555382-1.01021560412186i</v>
      </c>
      <c r="AW115" s="240" t="str">
        <f t="shared" ca="1" si="73"/>
        <v>-2.48987139344855-0.122319537891322i</v>
      </c>
      <c r="AX115" s="240" t="str">
        <f t="shared" ca="1" si="74"/>
        <v>-2.36705427467041+0.781969108103298i</v>
      </c>
      <c r="AY115" s="240" t="str">
        <f t="shared" ca="1" si="75"/>
        <v>-1.9270177919885+1.58146263143431i</v>
      </c>
      <c r="AZ115" s="240" t="str">
        <f t="shared" ca="1" si="76"/>
        <v>-1.22873317163282+2.16901738540577i</v>
      </c>
      <c r="BA115" s="240" t="str">
        <f t="shared" ca="1" si="77"/>
        <v>-0.365780609657287+2.46589257082747i</v>
      </c>
      <c r="BB115" s="240" t="str">
        <f t="shared" ca="1" si="78"/>
        <v>0.54619182210579+2.43230263715848i</v>
      </c>
      <c r="BC115" s="240" t="str">
        <f t="shared" ca="1" si="79"/>
        <v>1.38496668327152+2.07274911928367i</v>
      </c>
      <c r="BD115" s="240" t="str">
        <f t="shared" ca="1" si="80"/>
        <v>2.03813606213075+1.43541736700708i</v>
      </c>
      <c r="BE115" s="240" t="str">
        <f t="shared" ca="1" si="81"/>
        <v>2.41816585475538+0.605719014195991i</v>
      </c>
      <c r="BF115" s="240" t="str">
        <f t="shared" ca="1" si="82"/>
        <v>2.47412659561883-0.305154410282575i</v>
      </c>
      <c r="BG115" s="240" t="str">
        <f t="shared" ca="1" si="83"/>
        <v>2.19851873948036-1.17513274884884i</v>
      </c>
      <c r="BH115" s="240" t="str">
        <f t="shared" ca="1" si="84"/>
        <v>1.6282777084581-1.88762637441889i</v>
      </c>
      <c r="BI115" s="240" t="str">
        <f t="shared" ca="1" si="85"/>
        <v>0.839824013508534-2.34715087959802i</v>
      </c>
      <c r="BJ115" s="240" t="str">
        <f t="shared" ca="1" si="86"/>
        <v>-0.0611781946739771-2.4921233624682i</v>
      </c>
      <c r="BK115" s="240" t="str">
        <f t="shared" ca="1" si="87"/>
        <v>-0.953981643661825-2.30311542238326i</v>
      </c>
      <c r="BL115" s="240" t="str">
        <f t="shared" ca="1" si="88"/>
        <v>-1.71893781283983-1.80545684546952i</v>
      </c>
      <c r="BM115" s="240" t="str">
        <f t="shared" ca="1" si="89"/>
        <v>-2.25353155838695-1.06584104847648i</v>
      </c>
      <c r="BN115" s="240" t="str">
        <f t="shared" ca="1" si="90"/>
        <v>-2.48611961900377-0.18338720039274i</v>
      </c>
      <c r="BO115" s="240" t="str">
        <f t="shared" ca="1" si="91"/>
        <v>-2.38553184475765+0.723643173746934i</v>
      </c>
      <c r="BP115" s="240" t="str">
        <f t="shared" ca="1" si="92"/>
        <v>-1.96524844609582+1.53369494045633i</v>
      </c>
      <c r="BQ115" s="240" t="str">
        <f t="shared" ca="1" si="93"/>
        <v>-1.28159345149962+2.13820949636294i</v>
      </c>
      <c r="BR115" s="240" t="str">
        <f t="shared" ca="1" si="94"/>
        <v>-0.426186476469791+2.45617318455715i</v>
      </c>
      <c r="BS115" s="240" t="str">
        <f t="shared" ca="1" si="95"/>
        <v>0.486335624485258+2.44497429140265i</v>
      </c>
      <c r="BT115" s="240" t="str">
        <f t="shared" ca="1" si="96"/>
        <v>1.3336817473931+2.10611362987229i</v>
      </c>
      <c r="BU115" s="240" t="str">
        <f t="shared" ca="1" si="97"/>
        <v>2.00229530802474+1.48500340899456i</v>
      </c>
      <c r="BV115" s="240" t="str">
        <f t="shared" ca="1" si="98"/>
        <v>2.40257245966238+0.664881343801455i</v>
      </c>
      <c r="BW115" s="240" t="str">
        <f t="shared" ca="1" si="99"/>
        <v>2.48087029906253-0.244344397301694i</v>
      </c>
      <c r="BX115" s="240" t="str">
        <f t="shared" ca="1" si="100"/>
        <v>2.22669578807427-1.12082447003787i</v>
      </c>
      <c r="BY115" s="240" t="str">
        <f t="shared" ca="1" si="101"/>
        <v>1.67411197187544-1.8470979213043i</v>
      </c>
      <c r="BZ115" s="240" t="str">
        <f t="shared" ca="1" si="102"/>
        <v>0.897173040331195-2.32583364860134i</v>
      </c>
      <c r="CA115" s="240" t="str">
        <f t="shared" ca="1" si="103"/>
        <v>1.21852925886154E-13-2.49287416956078i</v>
      </c>
      <c r="CB115" s="240" t="str">
        <f t="shared" ca="1" si="104"/>
        <v>-0.897173040331198-2.32583364860134i</v>
      </c>
      <c r="CC115" s="240" t="str">
        <f t="shared" ca="1" si="105"/>
        <v>-1.67411197187545-1.8470979213043i</v>
      </c>
      <c r="CD115" s="240" t="str">
        <f t="shared" ca="1" si="106"/>
        <v>-2.22669578807427-1.12082447003787i</v>
      </c>
      <c r="CE115" s="240" t="str">
        <f t="shared" ca="1" si="107"/>
        <v>-2.48087029906253-0.244344397301689i</v>
      </c>
      <c r="CF115" s="240" t="str">
        <f t="shared" ca="1" si="108"/>
        <v>-2.40257245966238+0.664881343801457i</v>
      </c>
      <c r="CG115" s="240" t="str">
        <f t="shared" ca="1" si="109"/>
        <v>-2.00229530802474+1.48500340899456i</v>
      </c>
      <c r="CH115" s="240" t="str">
        <f t="shared" ca="1" si="110"/>
        <v>-1.3336817473931+2.10611362987229i</v>
      </c>
      <c r="CI115" s="240" t="str">
        <f t="shared" ca="1" si="111"/>
        <v>-0.486335624485253+2.44497429140265i</v>
      </c>
      <c r="CJ115" s="240" t="str">
        <f t="shared" ca="1" si="112"/>
        <v>0.426186476469793+2.45617318455715i</v>
      </c>
      <c r="CK115" s="240" t="str">
        <f t="shared" ca="1" si="113"/>
        <v>1.28159345149962+2.13820949636294i</v>
      </c>
      <c r="CL115" s="240" t="str">
        <f t="shared" ca="1" si="114"/>
        <v>1.96524844609582+1.53369494045632i</v>
      </c>
      <c r="CM115" s="240" t="str">
        <f t="shared" ca="1" si="115"/>
        <v>2.38553184475765+0.723643173746929i</v>
      </c>
      <c r="CN115" s="240" t="str">
        <f t="shared" ca="1" si="116"/>
        <v>2.48611961900379-0.183387200392497i</v>
      </c>
      <c r="CO115" s="240" t="str">
        <f t="shared" ca="1" si="117"/>
        <v>2.25353155838695-1.06584104847649i</v>
      </c>
      <c r="CP115" s="240" t="str">
        <f t="shared" ca="1" si="118"/>
        <v>1.71893781283983-1.80545684546953i</v>
      </c>
      <c r="CQ115" s="240" t="str">
        <f t="shared" ca="1" si="119"/>
        <v>0.95398164366182-2.30311542238326i</v>
      </c>
      <c r="CR115" s="240" t="str">
        <f t="shared" ca="1" si="120"/>
        <v>0.0611781946739726-2.4921233624682i</v>
      </c>
      <c r="CS115" s="240" t="str">
        <f t="shared" ca="1" si="121"/>
        <v>-0.839824013508536-2.34715087959802i</v>
      </c>
      <c r="CT115" s="240" t="str">
        <f t="shared" ca="1" si="122"/>
        <v>-1.6282777084581-1.88762637441889i</v>
      </c>
      <c r="CU115" s="240" t="str">
        <f t="shared" ca="1" si="123"/>
        <v>-2.19851873948037-1.17513274884883i</v>
      </c>
      <c r="CV115" s="240" t="str">
        <f t="shared" ca="1" si="124"/>
        <v>-2.47412659561883-0.305154410282575i</v>
      </c>
      <c r="CW115" s="240" t="str">
        <f t="shared" ca="1" si="125"/>
        <v>-2.41816585475538+0.605719014195991i</v>
      </c>
      <c r="CX115" s="240" t="str">
        <f t="shared" ca="1" si="126"/>
        <v>-2.03813606213074+1.43541736700708i</v>
      </c>
      <c r="CY115" s="240" t="str">
        <f t="shared" ca="1" si="127"/>
        <v>-1.38496668327151+2.07274911928368i</v>
      </c>
      <c r="CZ115" s="240" t="str">
        <f t="shared" ca="1" si="128"/>
        <v>-0.54619182210578+2.43230263715849i</v>
      </c>
      <c r="DA115" s="240" t="str">
        <f t="shared" ca="1" si="129"/>
        <v>0.365780609657297+2.46589257082747i</v>
      </c>
      <c r="DB115" s="240" t="str">
        <f t="shared" ca="1" si="130"/>
        <v>1.22873317163283+2.16901738540577i</v>
      </c>
      <c r="DC115" s="240" t="str">
        <f t="shared" ca="1" si="131"/>
        <v>1.92701779198851+1.5814626314343i</v>
      </c>
      <c r="DD115" s="240" t="str">
        <f t="shared" ca="1" si="132"/>
        <v>2.36705427467042+0.781969108103291i</v>
      </c>
      <c r="DE115" s="240" t="str">
        <f t="shared" ca="1" si="133"/>
        <v>2.48987139344855-0.12231953789133i</v>
      </c>
      <c r="DF115" s="240" t="str">
        <f t="shared" ca="1" si="134"/>
        <v>2.27900988555382-1.01021560412187i</v>
      </c>
      <c r="DG115" s="240" t="str">
        <f t="shared" ca="1" si="135"/>
        <v>1.76272822994116-1.76272822994126i</v>
      </c>
      <c r="DH115" s="240" t="str">
        <f t="shared" ca="1" si="136"/>
        <v>1.01021560412197-2.27900988555378i</v>
      </c>
      <c r="DI115" s="240" t="str">
        <f t="shared" ca="1" si="137"/>
        <v>0.122319537891191-2.48987139344855i</v>
      </c>
      <c r="DJ115" s="240" t="str">
        <f t="shared" ca="1" si="138"/>
        <v>-0.781969108103189-2.36705427467045i</v>
      </c>
      <c r="DK115" s="240" t="str">
        <f t="shared" ca="1" si="139"/>
        <v>-1.58146263143441-1.92701779198842i</v>
      </c>
      <c r="DL115" s="240" t="str">
        <f t="shared" ca="1" si="140"/>
        <v>-2.16901738540572-1.22873317163292i</v>
      </c>
      <c r="DM115" s="240" t="str">
        <f t="shared" ca="1" si="141"/>
        <v>-2.46589257082749-0.365780609657157i</v>
      </c>
      <c r="DN115" s="240" t="str">
        <f t="shared" ca="1" si="142"/>
        <v>-2.43230263715851+0.546191822105675i</v>
      </c>
      <c r="DO115" s="240" t="str">
        <f t="shared" ca="1" si="143"/>
        <v>-2.07274911928374+1.38496668327142i</v>
      </c>
      <c r="DP115" s="240" t="str">
        <f t="shared" ca="1" si="144"/>
        <v>-1.43541736700697+2.03813606213082i</v>
      </c>
      <c r="DQ115" s="240" t="str">
        <f t="shared" ca="1" si="145"/>
        <v>-0.605719014196106+2.41816585475534i</v>
      </c>
      <c r="DR115" s="240" t="str">
        <f t="shared" ca="1" si="146"/>
        <v>0.305154410282705+2.47412659561882i</v>
      </c>
      <c r="DS115" s="240" t="str">
        <f t="shared" ca="1" si="147"/>
        <v>1.17513274884873+2.19851873948042i</v>
      </c>
      <c r="DT115" s="240" t="str">
        <f t="shared" ca="1" si="148"/>
        <v>1.88762637441897+1.628277708458i</v>
      </c>
      <c r="DU115" s="240" t="str">
        <f t="shared" ca="1" si="149"/>
        <v>2.34715087959798+0.839824013508648i</v>
      </c>
      <c r="DV115" s="240" t="str">
        <f t="shared" ca="1" si="150"/>
        <v>2.49212336246819-0.061178194674103i</v>
      </c>
      <c r="DW115" s="240" t="str">
        <f t="shared" ca="1" si="151"/>
        <v>2.30311542238331-0.953981643661713i</v>
      </c>
      <c r="DX115" s="240" t="str">
        <f t="shared" ca="1" si="152"/>
        <v>1.80545684546944-1.71893781283992i</v>
      </c>
      <c r="DY115" s="240" t="str">
        <f t="shared" ca="1" si="153"/>
        <v>1.06584104847659-2.2535315583869i</v>
      </c>
      <c r="DZ115" s="240" t="str">
        <f t="shared" ca="1" si="154"/>
        <v>0.183387200392615-2.48611961900378i</v>
      </c>
      <c r="EA115" s="240" t="str">
        <f t="shared" ca="1" si="155"/>
        <v>-0.723643173747053-2.38553184475761i</v>
      </c>
      <c r="EB115" s="240" t="str">
        <f t="shared" ca="1" si="156"/>
        <v>-1.53369494045623-1.96524844609589i</v>
      </c>
      <c r="EC115" s="240" t="str">
        <f t="shared" ca="1" si="157"/>
        <v>-2.138209496363-1.28159345149951i</v>
      </c>
      <c r="ED115" s="240" t="str">
        <f t="shared" ca="1" si="158"/>
        <v>-2.45617318455713-0.42618647646991i</v>
      </c>
      <c r="EE115" s="240" t="str">
        <f t="shared" ca="1" si="159"/>
        <v>-2.44497429140262+0.486335624485383i</v>
      </c>
      <c r="EF115" s="240" t="str">
        <f t="shared" ca="1" si="160"/>
        <v>-2.10611362987236+1.333681747393i</v>
      </c>
      <c r="EG115" s="240" t="str">
        <f t="shared" ca="1" si="161"/>
        <v>-1.48500340899446+2.00229530802482i</v>
      </c>
      <c r="EH115" s="240" t="str">
        <f t="shared" ca="1" si="162"/>
        <v>-0.664881343801572+2.40257245966234i</v>
      </c>
      <c r="EI115" s="240" t="str">
        <f t="shared" ca="1" si="163"/>
        <v>0.244344397301819+2.48087029906252i</v>
      </c>
      <c r="EJ115" s="240" t="str">
        <f t="shared" ca="1" si="164"/>
        <v>1.12082447003776+2.22669578807432i</v>
      </c>
      <c r="EK115" s="240" t="str">
        <f t="shared" ca="1" si="165"/>
        <v>1.84709792130439+1.67411197187535i</v>
      </c>
      <c r="EL115" s="240" t="str">
        <f t="shared" ca="1" si="166"/>
        <v>2.3258336486013+0.897173040331307i</v>
      </c>
      <c r="EM115" s="240" t="str">
        <f t="shared" ca="1" si="167"/>
        <v>2.49287416956078-4.27525675604852E-15i</v>
      </c>
      <c r="EN115" s="240"/>
      <c r="EO115" s="240"/>
      <c r="EP115" s="240"/>
    </row>
    <row r="116" spans="1:146" ht="15.75" thickBot="1">
      <c r="A116" s="277">
        <f t="shared" si="168"/>
        <v>3.1250000000000001E-4</v>
      </c>
      <c r="B116" s="276">
        <v>16</v>
      </c>
      <c r="C116" s="248">
        <f t="shared" si="169"/>
        <v>3200</v>
      </c>
      <c r="D116" s="247">
        <f t="shared" si="170"/>
        <v>20106.192982974677</v>
      </c>
      <c r="E116" s="247" t="str">
        <f t="shared" si="171"/>
        <v>20106.1929829747i</v>
      </c>
      <c r="F116" s="247" t="str">
        <f t="shared" si="172"/>
        <v>0.00990251772880337-0.152414244991369i</v>
      </c>
      <c r="G116" s="247" t="str">
        <f t="shared" si="173"/>
        <v>-3.92965412825258+0.614170248793898i</v>
      </c>
      <c r="H116" s="247" t="str">
        <f t="shared" si="38"/>
        <v>0.00245780306758841-0.0203444120232132i</v>
      </c>
      <c r="I116" s="247" t="str">
        <f t="shared" si="174"/>
        <v>-0.0116160198465762+0.014087007824965i</v>
      </c>
      <c r="J116" s="275" t="str">
        <f ca="1">IMPRODUCT(1/N_FFT2,AE100)</f>
        <v>0.0107385449779504-0.0000175661525957352i</v>
      </c>
      <c r="K116" s="274" t="str">
        <f t="shared" ca="1" si="175"/>
        <v>-0.000124491697058152+0.000151478015910306i</v>
      </c>
      <c r="N116" s="265">
        <f t="shared" ca="1" si="176"/>
        <v>2.5071906989694099</v>
      </c>
      <c r="O116" s="240">
        <f t="shared" ca="1" si="39"/>
        <v>-2.4928093010305901</v>
      </c>
      <c r="P116" s="240" t="str">
        <f t="shared" ca="1" si="40"/>
        <v>-2.30305549167593+0.953956819550007i</v>
      </c>
      <c r="Q116" s="240" t="str">
        <f t="shared" ca="1" si="41"/>
        <v>-1.76268236096363+1.76268236096363i</v>
      </c>
      <c r="R116" s="240" t="str">
        <f t="shared" ca="1" si="42"/>
        <v>-0.953956819550012+2.30305549167593i</v>
      </c>
      <c r="S116" s="240" t="str">
        <f t="shared" ca="1" si="43"/>
        <v>8.70353462923552E-15+2.49280930103059i</v>
      </c>
      <c r="T116" s="240" t="str">
        <f t="shared" ca="1" si="44"/>
        <v>0.953956819550005+2.30305549167593i</v>
      </c>
      <c r="U116" s="241" t="str">
        <f t="shared" ca="1" si="45"/>
        <v>1.76268236096362+1.76268236096364i</v>
      </c>
      <c r="V116" s="240" t="str">
        <f t="shared" ca="1" si="46"/>
        <v>2.30305549167593+0.953956819550005i</v>
      </c>
      <c r="W116" s="240" t="str">
        <f t="shared" ca="1" si="47"/>
        <v>2.49280930103059+8.05461413596488E-15i</v>
      </c>
      <c r="X116" s="240" t="str">
        <f t="shared" ca="1" si="48"/>
        <v>2.30305549167593-0.953956819550012i</v>
      </c>
      <c r="Y116" s="240" t="str">
        <f t="shared" ca="1" si="49"/>
        <v>1.76268236096363-1.76268236096362i</v>
      </c>
      <c r="Z116" s="240" t="str">
        <f t="shared" ca="1" si="50"/>
        <v>0.953956819549995-2.30305549167593i</v>
      </c>
      <c r="AA116" s="240" t="str">
        <f t="shared" ca="1" si="51"/>
        <v>4.5810921953092E-16-2.49280930103059i</v>
      </c>
      <c r="AB116" s="240" t="str">
        <f t="shared" ca="1" si="52"/>
        <v>-0.953956819549997-2.30305549167593i</v>
      </c>
      <c r="AC116" s="240" t="str">
        <f t="shared" ca="1" si="53"/>
        <v>-1.76268236096363-1.76268236096362i</v>
      </c>
      <c r="AD116" s="240" t="str">
        <f t="shared" ca="1" si="54"/>
        <v>-2.30305549167593-0.953956819550012i</v>
      </c>
      <c r="AE116" s="240" t="str">
        <f t="shared" ca="1" si="55"/>
        <v>-2.49280930103059+8.24542540970461E-15i</v>
      </c>
      <c r="AF116" s="240" t="str">
        <f t="shared" ca="1" si="56"/>
        <v>-2.30305549167593+0.953956819550005i</v>
      </c>
      <c r="AG116" s="240" t="str">
        <f t="shared" ca="1" si="57"/>
        <v>-1.76268236096364+1.76268236096362i</v>
      </c>
      <c r="AH116" s="240" t="str">
        <f t="shared" ca="1" si="58"/>
        <v>-0.953956819550005+2.30305549167593i</v>
      </c>
      <c r="AI116" s="240" t="str">
        <f t="shared" ca="1" si="59"/>
        <v>-7.40569364269423E-15+2.49280930103059i</v>
      </c>
      <c r="AJ116" s="240" t="str">
        <f t="shared" ca="1" si="60"/>
        <v>0.953956819550012+2.30305549167593i</v>
      </c>
      <c r="AK116" s="240" t="str">
        <f t="shared" ca="1" si="61"/>
        <v>1.76268236096363+1.76268236096363i</v>
      </c>
      <c r="AL116" s="240" t="str">
        <f t="shared" ca="1" si="62"/>
        <v>2.30305549167592+0.95395681955002i</v>
      </c>
      <c r="AM116" s="240" t="str">
        <f t="shared" ca="1" si="63"/>
        <v>2.49280930103059+9.16218439061839E-16i</v>
      </c>
      <c r="AN116" s="240" t="str">
        <f t="shared" ca="1" si="64"/>
        <v>2.30305549167593-0.95395681955i</v>
      </c>
      <c r="AO116" s="240" t="str">
        <f t="shared" ca="1" si="65"/>
        <v>1.76268236096368-1.76268236096358i</v>
      </c>
      <c r="AP116" s="240" t="str">
        <f t="shared" ca="1" si="66"/>
        <v>0.953956819549897-2.30305549167597i</v>
      </c>
      <c r="AQ116" s="240" t="str">
        <f t="shared" ca="1" si="67"/>
        <v>-6.09247424046487E-14-2.49280930103059i</v>
      </c>
      <c r="AR116" s="240" t="str">
        <f t="shared" ca="1" si="68"/>
        <v>-6.09247424046487E-14-2.49280930103059i</v>
      </c>
      <c r="AS116" s="240" t="str">
        <f t="shared" ca="1" si="69"/>
        <v>-1.76268236096358-1.76268236096367i</v>
      </c>
      <c r="AT116" s="240" t="str">
        <f t="shared" ca="1" si="70"/>
        <v>-2.30305549167588-0.953956819550119i</v>
      </c>
      <c r="AU116" s="240" t="str">
        <f t="shared" ca="1" si="71"/>
        <v>-2.49280930103059+6.96282770338843E-14i</v>
      </c>
      <c r="AV116" s="240" t="str">
        <f t="shared" ca="1" si="72"/>
        <v>-2.30305549167592+0.953956819550015i</v>
      </c>
      <c r="AW116" s="240" t="str">
        <f t="shared" ca="1" si="73"/>
        <v>-1.76268236096366+1.76268236096359i</v>
      </c>
      <c r="AX116" s="240" t="str">
        <f t="shared" ca="1" si="74"/>
        <v>-0.953956819550112+2.30305549167588i</v>
      </c>
      <c r="AY116" s="240" t="str">
        <f t="shared" ca="1" si="75"/>
        <v>7.39036928119135E-14+2.49280930103059i</v>
      </c>
      <c r="AZ116" s="240" t="str">
        <f t="shared" ca="1" si="76"/>
        <v>0.953956819550022+2.30305549167592i</v>
      </c>
      <c r="BA116" s="240" t="str">
        <f t="shared" ca="1" si="77"/>
        <v>1.7626823609636+1.76268236096366i</v>
      </c>
      <c r="BB116" s="240" t="str">
        <f t="shared" ca="1" si="78"/>
        <v>2.30305549167589+0.953956819550102i</v>
      </c>
      <c r="BC116" s="240" t="str">
        <f t="shared" ca="1" si="79"/>
        <v>2.49280930103059-8.26072274411488E-14i</v>
      </c>
      <c r="BD116" s="240" t="str">
        <f t="shared" ca="1" si="80"/>
        <v>2.30305549167592-0.953956819550027i</v>
      </c>
      <c r="BE116" s="240" t="str">
        <f t="shared" ca="1" si="81"/>
        <v>1.76268236096365-1.7626823609636i</v>
      </c>
      <c r="BF116" s="240" t="str">
        <f t="shared" ca="1" si="82"/>
        <v>0.953956819550099-2.30305549167589i</v>
      </c>
      <c r="BG116" s="240" t="str">
        <f t="shared" ca="1" si="83"/>
        <v>-9.13107620703844E-14-2.49280930103059i</v>
      </c>
      <c r="BH116" s="240" t="str">
        <f t="shared" ca="1" si="84"/>
        <v>-0.95395681955004-2.30305549167591i</v>
      </c>
      <c r="BI116" s="240" t="str">
        <f t="shared" ca="1" si="85"/>
        <v>-1.76268236096361-1.76268236096365i</v>
      </c>
      <c r="BJ116" s="240" t="str">
        <f t="shared" ca="1" si="86"/>
        <v>-2.30305549167589-0.953956819550087i</v>
      </c>
      <c r="BK116" s="240" t="str">
        <f t="shared" ca="1" si="87"/>
        <v>-2.49280930103059+1.04442415550826E-13i</v>
      </c>
      <c r="BL116" s="240" t="str">
        <f t="shared" ca="1" si="88"/>
        <v>-2.30305549167591+0.953956819550042i</v>
      </c>
      <c r="BM116" s="240" t="str">
        <f t="shared" ca="1" si="89"/>
        <v>-1.76268236096364+1.76268236096362i</v>
      </c>
      <c r="BN116" s="240" t="str">
        <f t="shared" ca="1" si="90"/>
        <v>-0.953956819550082+2.3030554916759i</v>
      </c>
      <c r="BO116" s="240" t="str">
        <f t="shared" ca="1" si="91"/>
        <v>1.08717831328856E-13+2.49280930103059i</v>
      </c>
      <c r="BP116" s="240" t="str">
        <f t="shared" ca="1" si="92"/>
        <v>0.953956819550054+2.30305549167591i</v>
      </c>
      <c r="BQ116" s="240" t="str">
        <f t="shared" ca="1" si="93"/>
        <v>1.76268236096362+1.76268236096364i</v>
      </c>
      <c r="BR116" s="240" t="str">
        <f t="shared" ca="1" si="94"/>
        <v>2.3030554916759+0.953956819550072i</v>
      </c>
      <c r="BS116" s="240" t="str">
        <f t="shared" ca="1" si="95"/>
        <v>2.49280930103059-1.21849484809297E-13i</v>
      </c>
      <c r="BT116" s="240" t="str">
        <f t="shared" ca="1" si="96"/>
        <v>2.30305549167591-0.953956819550059i</v>
      </c>
      <c r="BU116" s="240" t="str">
        <f t="shared" ca="1" si="97"/>
        <v>1.76268236096363-1.76268236096363i</v>
      </c>
      <c r="BV116" s="240" t="str">
        <f t="shared" ca="1" si="98"/>
        <v>0.953956819550067-2.3030554916759i</v>
      </c>
      <c r="BW116" s="240" t="str">
        <f t="shared" ca="1" si="99"/>
        <v>1.21849755080223E-13-2.49280930103059i</v>
      </c>
      <c r="BX116" s="240" t="str">
        <f t="shared" ca="1" si="100"/>
        <v>-0.953956819550072-2.3030554916759i</v>
      </c>
      <c r="BY116" s="240" t="str">
        <f t="shared" ca="1" si="101"/>
        <v>-1.76268236096363-1.76268236096362i</v>
      </c>
      <c r="BZ116" s="240" t="str">
        <f t="shared" ca="1" si="102"/>
        <v>-2.30305549167591-0.953956819550054i</v>
      </c>
      <c r="CA116" s="240" t="str">
        <f t="shared" ca="1" si="103"/>
        <v>-2.49280930103059-1.17574339302194E-13i</v>
      </c>
      <c r="CB116" s="240" t="str">
        <f t="shared" ca="1" si="104"/>
        <v>-2.3030554916759+0.953956819550074i</v>
      </c>
      <c r="CC116" s="240" t="str">
        <f t="shared" ca="1" si="105"/>
        <v>-1.76268236096362+1.76268236096364i</v>
      </c>
      <c r="CD116" s="240" t="str">
        <f t="shared" ca="1" si="106"/>
        <v>-0.953956819550052+2.30305549167591i</v>
      </c>
      <c r="CE116" s="240" t="str">
        <f t="shared" ca="1" si="107"/>
        <v>-1.04442685821752E-13+2.49280930103059i</v>
      </c>
      <c r="CF116" s="240" t="str">
        <f t="shared" ca="1" si="108"/>
        <v>0.953956819550087+2.30305549167589i</v>
      </c>
      <c r="CG116" s="240" t="str">
        <f t="shared" ca="1" si="109"/>
        <v>1.76268236096364+1.76268236096361i</v>
      </c>
      <c r="CH116" s="240" t="str">
        <f t="shared" ca="1" si="110"/>
        <v>2.30305549167591+0.95395681955004i</v>
      </c>
      <c r="CI116" s="240" t="str">
        <f t="shared" ca="1" si="111"/>
        <v>2.49280930103059+1.00167270043723E-13i</v>
      </c>
      <c r="CJ116" s="240" t="str">
        <f t="shared" ca="1" si="112"/>
        <v>2.30305549167589-0.953956819550092i</v>
      </c>
      <c r="CK116" s="240" t="str">
        <f t="shared" ca="1" si="113"/>
        <v>1.7626823609636-1.76268236096365i</v>
      </c>
      <c r="CL116" s="240" t="str">
        <f t="shared" ca="1" si="114"/>
        <v>0.953956819550035-2.30305549167592i</v>
      </c>
      <c r="CM116" s="240" t="str">
        <f t="shared" ca="1" si="115"/>
        <v>8.70356165632811E-14-2.49280930103059i</v>
      </c>
      <c r="CN116" s="240" t="str">
        <f t="shared" ca="1" si="116"/>
        <v>-0.953956819550094-2.30305549167589i</v>
      </c>
      <c r="CO116" s="240" t="str">
        <f t="shared" ca="1" si="117"/>
        <v>-1.76268236096366-1.7626823609636i</v>
      </c>
      <c r="CP116" s="240" t="str">
        <f t="shared" ca="1" si="118"/>
        <v>-2.30305549167592-0.953956819550022i</v>
      </c>
      <c r="CQ116" s="240" t="str">
        <f t="shared" ca="1" si="119"/>
        <v>-2.49280930103059-8.27602007852518E-14i</v>
      </c>
      <c r="CR116" s="240" t="str">
        <f t="shared" ca="1" si="120"/>
        <v>-2.30305549167589+0.953956819550107i</v>
      </c>
      <c r="CS116" s="240" t="str">
        <f t="shared" ca="1" si="121"/>
        <v>-1.7626823609636+1.76268236096366i</v>
      </c>
      <c r="CT116" s="240" t="str">
        <f t="shared" ca="1" si="122"/>
        <v>-0.95395681955002+2.30305549167592i</v>
      </c>
      <c r="CU116" s="240" t="str">
        <f t="shared" ca="1" si="123"/>
        <v>-6.96285473048101E-14+2.49280930103059i</v>
      </c>
      <c r="CV116" s="240" t="str">
        <f t="shared" ca="1" si="124"/>
        <v>0.953956819550119+2.30305549167588i</v>
      </c>
      <c r="CW116" s="240" t="str">
        <f t="shared" ca="1" si="125"/>
        <v>1.76268236096367+1.76268236096358i</v>
      </c>
      <c r="CX116" s="240" t="str">
        <f t="shared" ca="1" si="126"/>
        <v>2.30305549167592+0.953956819550015i</v>
      </c>
      <c r="CY116" s="240" t="str">
        <f t="shared" ca="1" si="127"/>
        <v>2.49280930103059+6.53531315267809E-14i</v>
      </c>
      <c r="CZ116" s="240" t="str">
        <f t="shared" ca="1" si="128"/>
        <v>2.30305549167588-0.953956819550124i</v>
      </c>
      <c r="DA116" s="240" t="str">
        <f t="shared" ca="1" si="129"/>
        <v>1.76268236096358-1.76268236096368i</v>
      </c>
      <c r="DB116" s="240" t="str">
        <f t="shared" ca="1" si="130"/>
        <v>0.953956819549995-2.30305549167593i</v>
      </c>
      <c r="DC116" s="240" t="str">
        <f t="shared" ca="1" si="131"/>
        <v>6.10777157487517E-14-2.49280930103059i</v>
      </c>
      <c r="DD116" s="240" t="str">
        <f t="shared" ca="1" si="132"/>
        <v>-0.953956819549897-2.30305549167597i</v>
      </c>
      <c r="DE116" s="240" t="str">
        <f t="shared" ca="1" si="133"/>
        <v>-1.76268236096368-1.76268236096358i</v>
      </c>
      <c r="DF116" s="240" t="str">
        <f t="shared" ca="1" si="134"/>
        <v>-2.30305549167593-0.95395681954999i</v>
      </c>
      <c r="DG116" s="240" t="str">
        <f t="shared" ca="1" si="135"/>
        <v>-2.49280930103059-3.90898245658972E-14i</v>
      </c>
      <c r="DH116" s="240" t="str">
        <f t="shared" ca="1" si="136"/>
        <v>-2.30305549167597+0.953956819549902i</v>
      </c>
      <c r="DI116" s="240" t="str">
        <f t="shared" ca="1" si="137"/>
        <v>-1.76268236096357+1.76268236096368i</v>
      </c>
      <c r="DJ116" s="240" t="str">
        <f t="shared" ca="1" si="138"/>
        <v>-0.953956819549987+2.30305549167594i</v>
      </c>
      <c r="DK116" s="240" t="str">
        <f t="shared" ca="1" si="139"/>
        <v>-3.4814408787868E-14+2.49280930103059i</v>
      </c>
      <c r="DL116" s="240" t="str">
        <f t="shared" ca="1" si="140"/>
        <v>0.953956819549922+2.30305549167596i</v>
      </c>
      <c r="DM116" s="240" t="str">
        <f t="shared" ca="1" si="141"/>
        <v>1.76268236096369+1.76268236096357i</v>
      </c>
      <c r="DN116" s="240" t="str">
        <f t="shared" ca="1" si="142"/>
        <v>2.30305549167594+0.953956819549982i</v>
      </c>
      <c r="DO116" s="240" t="str">
        <f t="shared" ca="1" si="143"/>
        <v>2.49280930103059+3.05389930098388E-14i</v>
      </c>
      <c r="DP116" s="240" t="str">
        <f t="shared" ca="1" si="144"/>
        <v>2.30305549167596-0.953956819549927i</v>
      </c>
      <c r="DQ116" s="240" t="str">
        <f t="shared" ca="1" si="145"/>
        <v>1.76268236096355-1.7626823609637i</v>
      </c>
      <c r="DR116" s="240" t="str">
        <f t="shared" ca="1" si="146"/>
        <v>0.95395681954998-2.30305549167594i</v>
      </c>
      <c r="DS116" s="240" t="str">
        <f t="shared" ca="1" si="147"/>
        <v>2.62635772318095E-14-2.49280930103059i</v>
      </c>
      <c r="DT116" s="240" t="str">
        <f t="shared" ca="1" si="148"/>
        <v>-0.95395681954993-2.30305549167596i</v>
      </c>
      <c r="DU116" s="240" t="str">
        <f t="shared" ca="1" si="149"/>
        <v>-1.7626823609637-1.76268236096355i</v>
      </c>
      <c r="DV116" s="240" t="str">
        <f t="shared" ca="1" si="150"/>
        <v>-2.30305549167595-0.953956819549957i</v>
      </c>
      <c r="DW116" s="240" t="str">
        <f t="shared" ca="1" si="151"/>
        <v>-2.49280930103059-2.19881614537802E-14i</v>
      </c>
      <c r="DX116" s="240" t="str">
        <f t="shared" ca="1" si="152"/>
        <v>-2.30305549167596+0.953956819549935i</v>
      </c>
      <c r="DY116" s="240" t="str">
        <f t="shared" ca="1" si="153"/>
        <v>-1.76268236096372+1.76268236096353i</v>
      </c>
      <c r="DZ116" s="240" t="str">
        <f t="shared" ca="1" si="154"/>
        <v>-0.953956819549955+2.30305549167595i</v>
      </c>
      <c r="EA116" s="240" t="str">
        <f t="shared" ca="1" si="155"/>
        <v>-2.70270925976943E-19+2.49280930103059i</v>
      </c>
      <c r="EB116" s="240" t="str">
        <f t="shared" ca="1" si="156"/>
        <v>0.953956819549955+2.30305549167595i</v>
      </c>
      <c r="EC116" s="240" t="str">
        <f t="shared" ca="1" si="157"/>
        <v>1.76268236096353+1.76268236096372i</v>
      </c>
      <c r="ED116" s="240" t="str">
        <f t="shared" ca="1" si="158"/>
        <v>2.30305549167595+0.95395681954995i</v>
      </c>
      <c r="EE116" s="240" t="str">
        <f t="shared" ca="1" si="159"/>
        <v>2.49280930103059-4.27514550710329E-15i</v>
      </c>
      <c r="EF116" s="240" t="str">
        <f t="shared" ca="1" si="160"/>
        <v>2.30305549167595-0.953956819549957i</v>
      </c>
      <c r="EG116" s="240" t="str">
        <f t="shared" ca="1" si="161"/>
        <v>1.7626823609637-1.76268236096355i</v>
      </c>
      <c r="EH116" s="240" t="str">
        <f t="shared" ca="1" si="162"/>
        <v>0.953956819549947-2.30305549167595i</v>
      </c>
      <c r="EI116" s="240" t="str">
        <f t="shared" ca="1" si="163"/>
        <v>-8.55056128513257E-15-2.49280930103059i</v>
      </c>
      <c r="EJ116" s="240" t="str">
        <f t="shared" ca="1" si="164"/>
        <v>-0.953956819549962-2.30305549167595i</v>
      </c>
      <c r="EK116" s="240" t="str">
        <f t="shared" ca="1" si="165"/>
        <v>-1.76268236096355-1.7626823609637i</v>
      </c>
      <c r="EL116" s="240" t="str">
        <f t="shared" ca="1" si="166"/>
        <v>-2.30305549167596-0.953956819549927i</v>
      </c>
      <c r="EM116" s="240" t="str">
        <f t="shared" ca="1" si="167"/>
        <v>-2.49280930103059+1.28259770631618E-14i</v>
      </c>
      <c r="EN116" s="240"/>
      <c r="EO116" s="240"/>
      <c r="EP116" s="240"/>
    </row>
    <row r="117" spans="1:146" ht="15.75" thickBot="1">
      <c r="A117" s="277">
        <f t="shared" si="168"/>
        <v>3.3203125000000002E-4</v>
      </c>
      <c r="B117" s="276">
        <v>17</v>
      </c>
      <c r="C117" s="248">
        <f t="shared" si="169"/>
        <v>3400</v>
      </c>
      <c r="D117" s="247">
        <f t="shared" si="170"/>
        <v>21362.830044410592</v>
      </c>
      <c r="E117" s="247" t="str">
        <f t="shared" si="171"/>
        <v>21362.8300444106i</v>
      </c>
      <c r="F117" s="247" t="str">
        <f t="shared" si="172"/>
        <v>0.00950846781297082-0.143500348192899i</v>
      </c>
      <c r="G117" s="247" t="str">
        <f t="shared" si="173"/>
        <v>-3.91688978022774+0.634515064018216i</v>
      </c>
      <c r="H117" s="247" t="str">
        <f t="shared" si="38"/>
        <v>0.00240542214195109-0.0191487912268609i</v>
      </c>
      <c r="I117" s="247" t="str">
        <f t="shared" si="174"/>
        <v>-0.0107999353804754+0.0137533174572261i</v>
      </c>
      <c r="J117" s="275" t="str">
        <f ca="1">IMPRODUCT(1/N_FFT2,AF100)</f>
        <v>-0.0772450757582746-0.000499174371896637i</v>
      </c>
      <c r="K117" s="274" t="str">
        <f t="shared" ca="1" si="175"/>
        <v>0.000841107130252498-0.00105698499795096i</v>
      </c>
      <c r="N117" s="265">
        <f t="shared" ca="1" si="176"/>
        <v>2.5072609783823436</v>
      </c>
      <c r="O117" s="240">
        <f t="shared" ca="1" si="39"/>
        <v>-2.4927390216176564</v>
      </c>
      <c r="P117" s="240" t="str">
        <f t="shared" ca="1" si="40"/>
        <v>-2.27888633198574+1.01016083659185i</v>
      </c>
      <c r="Q117" s="240" t="str">
        <f t="shared" ca="1" si="41"/>
        <v>-1.67402121206393+1.84699778328382i</v>
      </c>
      <c r="R117" s="240" t="str">
        <f t="shared" ca="1" si="42"/>
        <v>-0.781926714661265+2.36692594788988i</v>
      </c>
      <c r="S117" s="240" t="str">
        <f t="shared" ca="1" si="43"/>
        <v>0.244331150486875+2.48073580189369i</v>
      </c>
      <c r="T117" s="240" t="str">
        <f t="shared" ca="1" si="44"/>
        <v>1.22866655745598+2.16889979493858i</v>
      </c>
      <c r="U117" s="241" t="str">
        <f t="shared" ca="1" si="45"/>
        <v>2.002186756179+1.48492290145878i</v>
      </c>
      <c r="V117" s="240" t="str">
        <f t="shared" ca="1" si="46"/>
        <v>2.4321707730225+0.546162211023851i</v>
      </c>
      <c r="W117" s="240" t="str">
        <f t="shared" ca="1" si="47"/>
        <v>2.44484174028935-0.486309258429569i</v>
      </c>
      <c r="X117" s="240" t="str">
        <f t="shared" ca="1" si="48"/>
        <v>2.03802556722493-1.43533954771435i</v>
      </c>
      <c r="Y117" s="240" t="str">
        <f t="shared" ca="1" si="49"/>
        <v>1.28152397157117-2.13809357610555i</v>
      </c>
      <c r="Z117" s="240" t="str">
        <f t="shared" ca="1" si="50"/>
        <v>0.305137866731648-2.47399246405114i</v>
      </c>
      <c r="AA117" s="240" t="str">
        <f t="shared" ca="1" si="51"/>
        <v>-0.723603942369877-2.38540251623958i</v>
      </c>
      <c r="AB117" s="240" t="str">
        <f t="shared" ca="1" si="52"/>
        <v>-1.62818943349183-1.8875240392008i</v>
      </c>
      <c r="AC117" s="240" t="str">
        <f t="shared" ca="1" si="53"/>
        <v>-2.25340938609337-1.06578326528505i</v>
      </c>
      <c r="AD117" s="240" t="str">
        <f t="shared" ca="1" si="54"/>
        <v>-2.4919882552291-0.0611748779774913i</v>
      </c>
      <c r="AE117" s="240" t="str">
        <f t="shared" ca="1" si="55"/>
        <v>-2.30299056196476+0.953929924783039i</v>
      </c>
      <c r="AF117" s="240" t="str">
        <f t="shared" ca="1" si="56"/>
        <v>-1.71884462285357+1.80535896496589i</v>
      </c>
      <c r="AG117" s="240" t="str">
        <f t="shared" ca="1" si="57"/>
        <v>-0.839778483537836+2.34702363185423i</v>
      </c>
      <c r="AH117" s="240" t="str">
        <f t="shared" ca="1" si="58"/>
        <v>0.183377258293155+2.48598483724987i</v>
      </c>
      <c r="AI117" s="240" t="str">
        <f t="shared" ca="1" si="59"/>
        <v>1.1750690405494+2.19839954963552i</v>
      </c>
      <c r="AJ117" s="240" t="str">
        <f t="shared" ca="1" si="60"/>
        <v>1.96514190269772+1.53361179317223i</v>
      </c>
      <c r="AK117" s="240" t="str">
        <f t="shared" ca="1" si="61"/>
        <v>2.41803475702672+0.605686175924539i</v>
      </c>
      <c r="AL117" s="240" t="str">
        <f t="shared" ca="1" si="62"/>
        <v>2.45604002631036-0.426163371322254i</v>
      </c>
      <c r="AM117" s="240" t="str">
        <f t="shared" ca="1" si="63"/>
        <v>2.07263674787581-1.38489159909725i</v>
      </c>
      <c r="AN117" s="240" t="str">
        <f t="shared" ca="1" si="64"/>
        <v>1.33360944356505-2.1059994496508i</v>
      </c>
      <c r="AO117" s="240" t="str">
        <f t="shared" ca="1" si="65"/>
        <v>0.365760779335244-2.46575888565679i</v>
      </c>
      <c r="AP117" s="240" t="str">
        <f t="shared" ca="1" si="66"/>
        <v>-0.66484529812081-2.40244220730947i</v>
      </c>
      <c r="AQ117" s="240" t="str">
        <f t="shared" ca="1" si="67"/>
        <v>-1.58137689448681-1.92691332121572i</v>
      </c>
      <c r="AR117" s="240" t="str">
        <f t="shared" ca="1" si="68"/>
        <v>-1.58137689448681-1.92691332121572i</v>
      </c>
      <c r="AS117" s="240" t="str">
        <f t="shared" ca="1" si="69"/>
        <v>-2.48973640829704-0.122312906496062i</v>
      </c>
      <c r="AT117" s="240" t="str">
        <f t="shared" ca="1" si="70"/>
        <v>-2.32570755654365+0.897124401257212i</v>
      </c>
      <c r="AU117" s="240" t="str">
        <f t="shared" ca="1" si="71"/>
        <v>-1.7626326659142+1.76263266591413i</v>
      </c>
      <c r="AV117" s="240" t="str">
        <f t="shared" ca="1" si="72"/>
        <v>-0.897124401257314+2.32570755654361i</v>
      </c>
      <c r="AW117" s="240" t="str">
        <f t="shared" ca="1" si="73"/>
        <v>0.122312906495958+2.48973640829704i</v>
      </c>
      <c r="AX117" s="240" t="str">
        <f t="shared" ca="1" si="74"/>
        <v>1.12076370599143+2.22657507064723i</v>
      </c>
      <c r="AY117" s="240" t="str">
        <f t="shared" ca="1" si="75"/>
        <v>1.92691332121565+1.58137689448689i</v>
      </c>
      <c r="AZ117" s="240" t="str">
        <f t="shared" ca="1" si="76"/>
        <v>2.40244220730944+0.66484529812091i</v>
      </c>
      <c r="BA117" s="240" t="str">
        <f t="shared" ca="1" si="77"/>
        <v>2.46575888565677-0.365760779335386i</v>
      </c>
      <c r="BB117" s="240" t="str">
        <f t="shared" ca="1" si="78"/>
        <v>2.10599944965072-1.33360944356517i</v>
      </c>
      <c r="BC117" s="240" t="str">
        <f t="shared" ca="1" si="79"/>
        <v>1.38489159909713-2.07263674787589i</v>
      </c>
      <c r="BD117" s="240" t="str">
        <f t="shared" ca="1" si="80"/>
        <v>0.426163371322187-2.45604002631037i</v>
      </c>
      <c r="BE117" s="240" t="str">
        <f t="shared" ca="1" si="81"/>
        <v>-0.605686175924627-2.4180347570267i</v>
      </c>
      <c r="BF117" s="240" t="str">
        <f t="shared" ca="1" si="82"/>
        <v>-1.5336117931723-1.96514190269766i</v>
      </c>
      <c r="BG117" s="240" t="str">
        <f t="shared" ca="1" si="83"/>
        <v>-2.19839954963558-1.17506904054929i</v>
      </c>
      <c r="BH117" s="240" t="str">
        <f t="shared" ca="1" si="84"/>
        <v>-2.48598483724986-0.183377258293283i</v>
      </c>
      <c r="BI117" s="240" t="str">
        <f t="shared" ca="1" si="85"/>
        <v>-2.34702363185427+0.839778483537739i</v>
      </c>
      <c r="BJ117" s="240" t="str">
        <f t="shared" ca="1" si="86"/>
        <v>-1.80535896496595+1.71884462285351i</v>
      </c>
      <c r="BK117" s="240" t="str">
        <f t="shared" ca="1" si="87"/>
        <v>-0.953929924783116+2.30299056196473i</v>
      </c>
      <c r="BL117" s="240" t="str">
        <f t="shared" ca="1" si="88"/>
        <v>0.0611748779774377+2.49198825522911i</v>
      </c>
      <c r="BM117" s="240" t="str">
        <f t="shared" ca="1" si="89"/>
        <v>1.065783265285+2.25340938609339i</v>
      </c>
      <c r="BN117" s="240" t="str">
        <f t="shared" ca="1" si="90"/>
        <v>1.88752403920078+1.62818943349185i</v>
      </c>
      <c r="BO117" s="240" t="str">
        <f t="shared" ca="1" si="91"/>
        <v>2.38540251623957+0.72360394236991i</v>
      </c>
      <c r="BP117" s="240" t="str">
        <f t="shared" ca="1" si="92"/>
        <v>2.47399246405114-0.305137866731638i</v>
      </c>
      <c r="BQ117" s="240" t="str">
        <f t="shared" ca="1" si="93"/>
        <v>2.13809357610555-1.28152397157117i</v>
      </c>
      <c r="BR117" s="240" t="str">
        <f t="shared" ca="1" si="94"/>
        <v>1.43533954771434-2.03802556722494i</v>
      </c>
      <c r="BS117" s="240" t="str">
        <f t="shared" ca="1" si="95"/>
        <v>0.486309258429527-2.44484174028935i</v>
      </c>
      <c r="BT117" s="240" t="str">
        <f t="shared" ca="1" si="96"/>
        <v>-0.546162211023891-2.4321707730225i</v>
      </c>
      <c r="BU117" s="240" t="str">
        <f t="shared" ca="1" si="97"/>
        <v>-1.48492290145884-2.00218675617896i</v>
      </c>
      <c r="BV117" s="240" t="str">
        <f t="shared" ca="1" si="98"/>
        <v>-2.16889979493862-1.22866655745592i</v>
      </c>
      <c r="BW117" s="240" t="str">
        <f t="shared" ca="1" si="99"/>
        <v>-2.48073580189369-0.244331150486783i</v>
      </c>
      <c r="BX117" s="240" t="str">
        <f t="shared" ca="1" si="100"/>
        <v>-2.36692594788985+0.78192671466135i</v>
      </c>
      <c r="BY117" s="240" t="str">
        <f t="shared" ca="1" si="101"/>
        <v>-1.84699778328374+1.67402121206402i</v>
      </c>
      <c r="BZ117" s="240" t="str">
        <f t="shared" ca="1" si="102"/>
        <v>-1.01016083659196+2.27888633198569i</v>
      </c>
      <c r="CA117" s="240" t="str">
        <f t="shared" ca="1" si="103"/>
        <v>-1.04439741284181E-13+2.49273902161766i</v>
      </c>
      <c r="CB117" s="240" t="str">
        <f t="shared" ca="1" si="104"/>
        <v>1.01016083659177+2.27888633198577i</v>
      </c>
      <c r="CC117" s="240" t="str">
        <f t="shared" ca="1" si="105"/>
        <v>1.84699778328377+1.67402121206399i</v>
      </c>
      <c r="CD117" s="240" t="str">
        <f t="shared" ca="1" si="106"/>
        <v>2.36692594788986+0.781926714661323i</v>
      </c>
      <c r="CE117" s="240" t="str">
        <f t="shared" ca="1" si="107"/>
        <v>2.48073580189369-0.244331150486822i</v>
      </c>
      <c r="CF117" s="240" t="str">
        <f t="shared" ca="1" si="108"/>
        <v>2.1688997949386-1.22866655745595i</v>
      </c>
      <c r="CG117" s="240" t="str">
        <f t="shared" ca="1" si="109"/>
        <v>1.48492290145881-2.00218675617898i</v>
      </c>
      <c r="CH117" s="240" t="str">
        <f t="shared" ca="1" si="110"/>
        <v>0.546162211023864-2.4321707730225i</v>
      </c>
      <c r="CI117" s="240" t="str">
        <f t="shared" ca="1" si="111"/>
        <v>-0.486309258429566-2.44484174028935i</v>
      </c>
      <c r="CJ117" s="240" t="str">
        <f t="shared" ca="1" si="112"/>
        <v>-1.43533954771437-2.03802556722492i</v>
      </c>
      <c r="CK117" s="240" t="str">
        <f t="shared" ca="1" si="113"/>
        <v>-2.13809357610557-1.28152397157114i</v>
      </c>
      <c r="CL117" s="240" t="str">
        <f t="shared" ca="1" si="114"/>
        <v>-2.47399246405114-0.305137866731606i</v>
      </c>
      <c r="CM117" s="240" t="str">
        <f t="shared" ca="1" si="115"/>
        <v>-2.38540251623956+0.723603942369947i</v>
      </c>
      <c r="CN117" s="240" t="str">
        <f t="shared" ca="1" si="116"/>
        <v>-1.88752403920076+1.62818943349188i</v>
      </c>
      <c r="CO117" s="240" t="str">
        <f t="shared" ca="1" si="117"/>
        <v>-1.06578326528497+2.2534093860934i</v>
      </c>
      <c r="CP117" s="240" t="str">
        <f t="shared" ca="1" si="118"/>
        <v>-0.0611748779773988+2.49198825522911i</v>
      </c>
      <c r="CQ117" s="240" t="str">
        <f t="shared" ca="1" si="119"/>
        <v>0.953929924783153+2.30299056196472i</v>
      </c>
      <c r="CR117" s="240" t="str">
        <f t="shared" ca="1" si="120"/>
        <v>1.8053589649658+1.71884462285367i</v>
      </c>
      <c r="CS117" s="240" t="str">
        <f t="shared" ca="1" si="121"/>
        <v>2.3470236318542+0.839778483537935i</v>
      </c>
      <c r="CT117" s="240" t="str">
        <f t="shared" ca="1" si="122"/>
        <v>2.48598483724987-0.183377258293066i</v>
      </c>
      <c r="CU117" s="240" t="str">
        <f t="shared" ca="1" si="123"/>
        <v>2.19839954963556-1.17506904054932i</v>
      </c>
      <c r="CV117" s="240" t="str">
        <f t="shared" ca="1" si="124"/>
        <v>1.53361179317227-1.96514190269769i</v>
      </c>
      <c r="CW117" s="240" t="str">
        <f t="shared" ca="1" si="125"/>
        <v>0.605686175924597-2.4180347570267i</v>
      </c>
      <c r="CX117" s="240" t="str">
        <f t="shared" ca="1" si="126"/>
        <v>-0.426163371322227-2.45604002631037i</v>
      </c>
      <c r="CY117" s="240" t="str">
        <f t="shared" ca="1" si="127"/>
        <v>-1.38489159909717-2.07263674787587i</v>
      </c>
      <c r="CZ117" s="240" t="str">
        <f t="shared" ca="1" si="128"/>
        <v>-2.10599944965074-1.33360944356515i</v>
      </c>
      <c r="DA117" s="240" t="str">
        <f t="shared" ca="1" si="129"/>
        <v>-2.46575888565678-0.365760779335341i</v>
      </c>
      <c r="DB117" s="240" t="str">
        <f t="shared" ca="1" si="130"/>
        <v>-2.40244220730943+0.66484529812094i</v>
      </c>
      <c r="DC117" s="240" t="str">
        <f t="shared" ca="1" si="131"/>
        <v>-1.92691332121563+1.58137689448692i</v>
      </c>
      <c r="DD117" s="240" t="str">
        <f t="shared" ca="1" si="132"/>
        <v>-1.12076370599139+2.22657507064725i</v>
      </c>
      <c r="DE117" s="240" t="str">
        <f t="shared" ca="1" si="133"/>
        <v>-0.122312906495923+2.48973640829705i</v>
      </c>
      <c r="DF117" s="240" t="str">
        <f t="shared" ca="1" si="134"/>
        <v>0.897124401257351+2.3257075565436i</v>
      </c>
      <c r="DG117" s="240" t="str">
        <f t="shared" ca="1" si="135"/>
        <v>1.76263266591422+1.76263266591411i</v>
      </c>
      <c r="DH117" s="240" t="str">
        <f t="shared" ca="1" si="136"/>
        <v>2.32570755654366+0.897124401257182i</v>
      </c>
      <c r="DI117" s="240" t="str">
        <f t="shared" ca="1" si="137"/>
        <v>2.48973640829705-0.122312906495858i</v>
      </c>
      <c r="DJ117" s="240" t="str">
        <f t="shared" ca="1" si="138"/>
        <v>2.22657507064728-1.12076370599133i</v>
      </c>
      <c r="DK117" s="240" t="str">
        <f t="shared" ca="1" si="139"/>
        <v>1.58137689448698-1.92691332121559i</v>
      </c>
      <c r="DL117" s="240" t="str">
        <f t="shared" ca="1" si="140"/>
        <v>0.664845298121019-2.40244220730941i</v>
      </c>
      <c r="DM117" s="240" t="str">
        <f t="shared" ca="1" si="141"/>
        <v>-0.365760779335276-2.46575888565679i</v>
      </c>
      <c r="DN117" s="240" t="str">
        <f t="shared" ca="1" si="142"/>
        <v>-1.33360944356509-2.10599944965077i</v>
      </c>
      <c r="DO117" s="240" t="str">
        <f t="shared" ca="1" si="143"/>
        <v>-2.07263674787583-1.38489159909722i</v>
      </c>
      <c r="DP117" s="240" t="str">
        <f t="shared" ca="1" si="144"/>
        <v>-2.45604002631036-0.426163371322292i</v>
      </c>
      <c r="DQ117" s="240" t="str">
        <f t="shared" ca="1" si="145"/>
        <v>-2.41803475702672+0.605686175924517i</v>
      </c>
      <c r="DR117" s="240" t="str">
        <f t="shared" ca="1" si="146"/>
        <v>-1.96514190269773+1.53361179317222i</v>
      </c>
      <c r="DS117" s="240" t="str">
        <f t="shared" ca="1" si="147"/>
        <v>-1.17506904054938+2.19839954963553i</v>
      </c>
      <c r="DT117" s="240" t="str">
        <f t="shared" ca="1" si="148"/>
        <v>-0.183377258293149+2.48598483724987i</v>
      </c>
      <c r="DU117" s="240" t="str">
        <f t="shared" ca="1" si="149"/>
        <v>0.839778483537873+2.34702363185422i</v>
      </c>
      <c r="DV117" s="240" t="str">
        <f t="shared" ca="1" si="150"/>
        <v>1.71884462285362+1.80535896496584i</v>
      </c>
      <c r="DW117" s="240" t="str">
        <f t="shared" ca="1" si="151"/>
        <v>2.30299056196479+0.953929924782984i</v>
      </c>
      <c r="DX117" s="240" t="str">
        <f t="shared" ca="1" si="152"/>
        <v>2.4919882552291-0.0611748779775812i</v>
      </c>
      <c r="DY117" s="240" t="str">
        <f t="shared" ca="1" si="153"/>
        <v>2.25340938609333-1.06578326528512i</v>
      </c>
      <c r="DZ117" s="240" t="str">
        <f t="shared" ca="1" si="154"/>
        <v>1.62818943349174-1.88752403920088i</v>
      </c>
      <c r="EA117" s="240" t="str">
        <f t="shared" ca="1" si="155"/>
        <v>0.723603942369765-2.38540251623962i</v>
      </c>
      <c r="EB117" s="240" t="str">
        <f t="shared" ca="1" si="156"/>
        <v>-0.305137866731533-2.47399246405115i</v>
      </c>
      <c r="EC117" s="240" t="str">
        <f t="shared" ca="1" si="157"/>
        <v>-1.28152397157108-2.1380935761056i</v>
      </c>
      <c r="ED117" s="240" t="str">
        <f t="shared" ca="1" si="158"/>
        <v>-2.03802556722488-1.43533954771443i</v>
      </c>
      <c r="EE117" s="240" t="str">
        <f t="shared" ca="1" si="159"/>
        <v>-2.44484174028933-0.486309258429629i</v>
      </c>
      <c r="EF117" s="240" t="str">
        <f t="shared" ca="1" si="160"/>
        <v>-2.43217077302252+0.546162211023799i</v>
      </c>
      <c r="EG117" s="240" t="str">
        <f t="shared" ca="1" si="161"/>
        <v>-2.00218675617903+1.48492290145875i</v>
      </c>
      <c r="EH117" s="240" t="str">
        <f t="shared" ca="1" si="162"/>
        <v>-1.22866655745601+2.16889979493857i</v>
      </c>
      <c r="EI117" s="240" t="str">
        <f t="shared" ca="1" si="163"/>
        <v>-0.244331150486896+2.48073580189368i</v>
      </c>
      <c r="EJ117" s="240" t="str">
        <f t="shared" ca="1" si="164"/>
        <v>0.78192671466125+2.36692594788988i</v>
      </c>
      <c r="EK117" s="240" t="str">
        <f t="shared" ca="1" si="165"/>
        <v>1.67402121206394+1.84699778328381i</v>
      </c>
      <c r="EL117" s="240" t="str">
        <f t="shared" ca="1" si="166"/>
        <v>2.27888633198574+1.01016083659183i</v>
      </c>
      <c r="EM117" s="240" t="str">
        <f t="shared" ca="1" si="167"/>
        <v>2.49273902161766-3.90881819855012E-14i</v>
      </c>
      <c r="EN117" s="240"/>
      <c r="EO117" s="240"/>
      <c r="EP117" s="240"/>
    </row>
    <row r="118" spans="1:146" ht="15.75" thickBot="1">
      <c r="A118" s="277">
        <f t="shared" si="168"/>
        <v>3.5156250000000004E-4</v>
      </c>
      <c r="B118" s="276">
        <v>18</v>
      </c>
      <c r="C118" s="248">
        <f t="shared" si="169"/>
        <v>3600</v>
      </c>
      <c r="D118" s="247">
        <f t="shared" si="170"/>
        <v>22619.46710584651</v>
      </c>
      <c r="E118" s="247" t="str">
        <f t="shared" si="171"/>
        <v>22619.4671058465i</v>
      </c>
      <c r="F118" s="247" t="str">
        <f t="shared" si="172"/>
        <v>0.00917764975549025-0.135578058624453i</v>
      </c>
      <c r="G118" s="247" t="str">
        <f t="shared" si="173"/>
        <v>-3.90372913769697+0.654948025970533i</v>
      </c>
      <c r="H118" s="247" t="str">
        <f t="shared" si="38"/>
        <v>0.00236152176704255-0.018085846976315i</v>
      </c>
      <c r="I118" s="247" t="str">
        <f t="shared" si="174"/>
        <v>-0.0100705132429841+0.0134054759419307i</v>
      </c>
      <c r="J118" s="275" t="str">
        <f ca="1">IMPRODUCT(1/N_FFT2,AG100)</f>
        <v>0.00874043234488973+0.0000172526602664064i</v>
      </c>
      <c r="K118" s="274" t="str">
        <f t="shared" ca="1" si="175"/>
        <v>-0.0000882519198007542+0.000116995912377803i</v>
      </c>
      <c r="N118" s="265">
        <f t="shared" ca="1" si="176"/>
        <v>2.5073369283213216</v>
      </c>
      <c r="O118" s="240">
        <f t="shared" ca="1" si="39"/>
        <v>-2.4926630716786784</v>
      </c>
      <c r="P118" s="240" t="str">
        <f t="shared" ca="1" si="40"/>
        <v>-2.25334072816172+1.06575079250179i</v>
      </c>
      <c r="Q118" s="240" t="str">
        <f t="shared" ca="1" si="41"/>
        <v>-1.58132871235568+1.92685461111889i</v>
      </c>
      <c r="R118" s="240" t="str">
        <f t="shared" ca="1" si="42"/>
        <v>-0.605667721594718+2.41796108321223i</v>
      </c>
      <c r="S118" s="240" t="str">
        <f t="shared" ca="1" si="43"/>
        <v>0.486294441331507+2.44476724970715i</v>
      </c>
      <c r="T118" s="240" t="str">
        <f t="shared" ca="1" si="44"/>
        <v>1.48487765813295+2.002125752616i</v>
      </c>
      <c r="U118" s="241" t="str">
        <f t="shared" ca="1" si="45"/>
        <v>2.19833256776932+1.17503323799599i</v>
      </c>
      <c r="V118" s="240" t="str">
        <f t="shared" ca="1" si="46"/>
        <v>2.48966054984309+0.122309179809117i</v>
      </c>
      <c r="W118" s="240" t="str">
        <f t="shared" ca="1" si="47"/>
        <v>2.30292039337064-0.95390085999971i</v>
      </c>
      <c r="X118" s="240" t="str">
        <f t="shared" ca="1" si="48"/>
        <v>1.6739702072023-1.84694150809106i</v>
      </c>
      <c r="Y118" s="240" t="str">
        <f t="shared" ca="1" si="49"/>
        <v>0.723581895266354-2.38532983667948i</v>
      </c>
      <c r="Z118" s="240" t="str">
        <f t="shared" ca="1" si="50"/>
        <v>-0.365749635164767-2.46568375776121i</v>
      </c>
      <c r="AA118" s="240" t="str">
        <f t="shared" ca="1" si="51"/>
        <v>-1.38484940357189-2.07257359780954i</v>
      </c>
      <c r="AB118" s="240" t="str">
        <f t="shared" ca="1" si="52"/>
        <v>-2.13802843166996-1.28148492549912i</v>
      </c>
      <c r="AC118" s="240" t="str">
        <f t="shared" ca="1" si="53"/>
        <v>-2.48066021767442-0.244323706091031i</v>
      </c>
      <c r="AD118" s="240" t="str">
        <f t="shared" ca="1" si="54"/>
        <v>-2.34695212163994+0.839752896774031i</v>
      </c>
      <c r="AE118" s="240" t="str">
        <f t="shared" ca="1" si="55"/>
        <v>-1.76257896119729+1.76257896119727i</v>
      </c>
      <c r="AF118" s="240" t="str">
        <f t="shared" ca="1" si="56"/>
        <v>-0.839752896774028+2.34695212163994i</v>
      </c>
      <c r="AG118" s="240" t="str">
        <f t="shared" ca="1" si="57"/>
        <v>0.244323706091032+2.48066021767442i</v>
      </c>
      <c r="AH118" s="240" t="str">
        <f t="shared" ca="1" si="58"/>
        <v>1.28148492549912+2.13802843166996i</v>
      </c>
      <c r="AI118" s="240" t="str">
        <f t="shared" ca="1" si="59"/>
        <v>2.07257359780954+1.38484940357189i</v>
      </c>
      <c r="AJ118" s="240" t="str">
        <f t="shared" ca="1" si="60"/>
        <v>2.46568375776121+0.365749635164767i</v>
      </c>
      <c r="AK118" s="240" t="str">
        <f t="shared" ca="1" si="61"/>
        <v>2.38532983667948-0.723581895266354i</v>
      </c>
      <c r="AL118" s="240" t="str">
        <f t="shared" ca="1" si="62"/>
        <v>1.84694150809104-1.67397020720232i</v>
      </c>
      <c r="AM118" s="240" t="str">
        <f t="shared" ca="1" si="63"/>
        <v>0.953900859999595-2.30292039337069i</v>
      </c>
      <c r="AN118" s="240" t="str">
        <f t="shared" ca="1" si="64"/>
        <v>-0.12230917980907-2.48966054984309i</v>
      </c>
      <c r="AO118" s="240" t="str">
        <f t="shared" ca="1" si="65"/>
        <v>-1.17503323799604-2.19833256776929i</v>
      </c>
      <c r="AP118" s="240" t="str">
        <f t="shared" ca="1" si="66"/>
        <v>-2.00212575261592-1.48487765813306i</v>
      </c>
      <c r="AQ118" s="240" t="str">
        <f t="shared" ca="1" si="67"/>
        <v>-2.44476724970714-0.486294441331531i</v>
      </c>
      <c r="AR118" s="240" t="str">
        <f t="shared" ca="1" si="68"/>
        <v>-2.44476724970714-0.486294441331531i</v>
      </c>
      <c r="AS118" s="240" t="str">
        <f t="shared" ca="1" si="69"/>
        <v>-1.92685461111895+1.5813287123556i</v>
      </c>
      <c r="AT118" s="240" t="str">
        <f t="shared" ca="1" si="70"/>
        <v>-1.0657507925018+2.25334072816171i</v>
      </c>
      <c r="AU118" s="240" t="str">
        <f t="shared" ca="1" si="71"/>
        <v>7.38993575869529E-14+2.49266307167868i</v>
      </c>
      <c r="AV118" s="240" t="str">
        <f t="shared" ca="1" si="72"/>
        <v>1.06575079250171+2.25334072816176i</v>
      </c>
      <c r="AW118" s="240" t="str">
        <f t="shared" ca="1" si="73"/>
        <v>1.92685461111889+1.58132871235567i</v>
      </c>
      <c r="AX118" s="240" t="str">
        <f t="shared" ca="1" si="74"/>
        <v>2.41796108321225+0.605667721594621i</v>
      </c>
      <c r="AY118" s="240" t="str">
        <f t="shared" ca="1" si="75"/>
        <v>2.44476724970716-0.486294441331437i</v>
      </c>
      <c r="AZ118" s="240" t="str">
        <f t="shared" ca="1" si="76"/>
        <v>2.00212575261598-1.48487765813297i</v>
      </c>
      <c r="BA118" s="240" t="str">
        <f t="shared" ca="1" si="77"/>
        <v>1.17503323799591-2.19833256776936i</v>
      </c>
      <c r="BB118" s="240" t="str">
        <f t="shared" ca="1" si="78"/>
        <v>0.122309179809165-2.48966054984309i</v>
      </c>
      <c r="BC118" s="240" t="str">
        <f t="shared" ca="1" si="79"/>
        <v>-0.953900859999737-2.30292039337063i</v>
      </c>
      <c r="BD118" s="240" t="str">
        <f t="shared" ca="1" si="80"/>
        <v>-1.84694150809098-1.67397020720239i</v>
      </c>
      <c r="BE118" s="240" t="str">
        <f t="shared" ca="1" si="81"/>
        <v>-2.38532983667946-0.723581895266403i</v>
      </c>
      <c r="BF118" s="240" t="str">
        <f t="shared" ca="1" si="82"/>
        <v>-2.4656837577612+0.365749635164817i</v>
      </c>
      <c r="BG118" s="240" t="str">
        <f t="shared" ca="1" si="83"/>
        <v>-2.0725735978096+1.38484940357179i</v>
      </c>
      <c r="BH118" s="240" t="str">
        <f t="shared" ca="1" si="84"/>
        <v>-1.28148492549913+2.13802843166995i</v>
      </c>
      <c r="BI118" s="240" t="str">
        <f t="shared" ca="1" si="85"/>
        <v>-0.244323706090978+2.48066021767443i</v>
      </c>
      <c r="BJ118" s="240" t="str">
        <f t="shared" ca="1" si="86"/>
        <v>0.839752896773934+2.34695212163997i</v>
      </c>
      <c r="BK118" s="240" t="str">
        <f t="shared" ca="1" si="87"/>
        <v>1.76257896119727+1.76257896119729i</v>
      </c>
      <c r="BL118" s="240" t="str">
        <f t="shared" ca="1" si="88"/>
        <v>2.34695212163996+0.839752896773958i</v>
      </c>
      <c r="BM118" s="240" t="str">
        <f t="shared" ca="1" si="89"/>
        <v>2.48066021767443-0.24432370609096i</v>
      </c>
      <c r="BN118" s="240" t="str">
        <f t="shared" ca="1" si="90"/>
        <v>2.13802843166996-1.28148492549912i</v>
      </c>
      <c r="BO118" s="240" t="str">
        <f t="shared" ca="1" si="91"/>
        <v>1.3848494035718-2.0725735978096i</v>
      </c>
      <c r="BP118" s="240" t="str">
        <f t="shared" ca="1" si="92"/>
        <v>0.365749635164842-2.4656837577612i</v>
      </c>
      <c r="BQ118" s="240" t="str">
        <f t="shared" ca="1" si="93"/>
        <v>-0.723581895266379-2.38532983667947i</v>
      </c>
      <c r="BR118" s="240" t="str">
        <f t="shared" ca="1" si="94"/>
        <v>-1.67397020720237-1.84694150809099i</v>
      </c>
      <c r="BS118" s="240" t="str">
        <f t="shared" ca="1" si="95"/>
        <v>-2.30292039337063-0.953900859999752i</v>
      </c>
      <c r="BT118" s="240" t="str">
        <f t="shared" ca="1" si="96"/>
        <v>-2.48966054984309+0.122309179809148i</v>
      </c>
      <c r="BU118" s="240" t="str">
        <f t="shared" ca="1" si="97"/>
        <v>-2.19833256776925+1.17503323799611i</v>
      </c>
      <c r="BV118" s="240" t="str">
        <f t="shared" ca="1" si="98"/>
        <v>-1.484877658133+2.00212575261597i</v>
      </c>
      <c r="BW118" s="240" t="str">
        <f t="shared" ca="1" si="99"/>
        <v>-0.486294441331457+2.44476724970716i</v>
      </c>
      <c r="BX118" s="240" t="str">
        <f t="shared" ca="1" si="100"/>
        <v>0.605667721594601+2.41796108321226i</v>
      </c>
      <c r="BY118" s="240" t="str">
        <f t="shared" ca="1" si="101"/>
        <v>1.58132871235566+1.9268546111189i</v>
      </c>
      <c r="BZ118" s="240" t="str">
        <f t="shared" ca="1" si="102"/>
        <v>2.25334072816175+1.06575079250173i</v>
      </c>
      <c r="CA118" s="240" t="str">
        <f t="shared" ca="1" si="103"/>
        <v>2.49266307167868+1.00161394185118E-13i</v>
      </c>
      <c r="CB118" s="240" t="str">
        <f t="shared" ca="1" si="104"/>
        <v>2.25334072816172-1.06575079250178i</v>
      </c>
      <c r="CC118" s="240" t="str">
        <f t="shared" ca="1" si="105"/>
        <v>1.58132871235562-1.92685461111894i</v>
      </c>
      <c r="CD118" s="240" t="str">
        <f t="shared" ca="1" si="106"/>
        <v>0.605667721594785-2.41796108321221i</v>
      </c>
      <c r="CE118" s="240" t="str">
        <f t="shared" ca="1" si="107"/>
        <v>-0.486294441331514-2.44476724970715i</v>
      </c>
      <c r="CF118" s="240" t="str">
        <f t="shared" ca="1" si="108"/>
        <v>-1.48487765813303-2.00212575261594i</v>
      </c>
      <c r="CG118" s="240" t="str">
        <f t="shared" ca="1" si="109"/>
        <v>-2.19833256776928-1.17503323799606i</v>
      </c>
      <c r="CH118" s="240" t="str">
        <f t="shared" ca="1" si="110"/>
        <v>-2.48966054984309-0.122309179809091i</v>
      </c>
      <c r="CI118" s="240" t="str">
        <f t="shared" ca="1" si="111"/>
        <v>-2.3029203933706+0.953900859999805i</v>
      </c>
      <c r="CJ118" s="240" t="str">
        <f t="shared" ca="1" si="112"/>
        <v>-1.67397020720233+1.84694150809103i</v>
      </c>
      <c r="CK118" s="240" t="str">
        <f t="shared" ca="1" si="113"/>
        <v>-0.723581895266334+2.38532983667948i</v>
      </c>
      <c r="CL118" s="240" t="str">
        <f t="shared" ca="1" si="114"/>
        <v>0.3657496351649+2.46568375776119i</v>
      </c>
      <c r="CM118" s="240" t="str">
        <f t="shared" ca="1" si="115"/>
        <v>1.38484940357185+2.07257359780956i</v>
      </c>
      <c r="CN118" s="240" t="str">
        <f t="shared" ca="1" si="116"/>
        <v>2.13802843166999+1.28148492549906i</v>
      </c>
      <c r="CO118" s="240" t="str">
        <f t="shared" ca="1" si="117"/>
        <v>2.48066021767441+0.244323706091151i</v>
      </c>
      <c r="CP118" s="240" t="str">
        <f t="shared" ca="1" si="118"/>
        <v>2.34695212163995-0.839752896774003i</v>
      </c>
      <c r="CQ118" s="240" t="str">
        <f t="shared" ca="1" si="119"/>
        <v>1.76257896119723-1.76257896119733i</v>
      </c>
      <c r="CR118" s="240" t="str">
        <f t="shared" ca="1" si="120"/>
        <v>0.839752896774123-2.3469521216399i</v>
      </c>
      <c r="CS118" s="240" t="str">
        <f t="shared" ca="1" si="121"/>
        <v>-0.244323706091043-2.48066021767442i</v>
      </c>
      <c r="CT118" s="240" t="str">
        <f t="shared" ca="1" si="122"/>
        <v>-1.28148492549918-2.13802843166992i</v>
      </c>
      <c r="CU118" s="240" t="str">
        <f t="shared" ca="1" si="123"/>
        <v>-2.07257359780949-1.38484940357195i</v>
      </c>
      <c r="CV118" s="240" t="str">
        <f t="shared" ca="1" si="124"/>
        <v>-2.46568375776121-0.36574963516476i</v>
      </c>
      <c r="CW118" s="240" t="str">
        <f t="shared" ca="1" si="125"/>
        <v>-2.38532983667945+0.723581895266448i</v>
      </c>
      <c r="CX118" s="240" t="str">
        <f t="shared" ca="1" si="126"/>
        <v>-1.84694150809111+1.67397020720225i</v>
      </c>
      <c r="CY118" s="240" t="str">
        <f t="shared" ca="1" si="127"/>
        <v>-0.953900859999685+2.30292039337065i</v>
      </c>
      <c r="CZ118" s="240" t="str">
        <f t="shared" ca="1" si="128"/>
        <v>0.122309179809213+2.48966054984309i</v>
      </c>
      <c r="DA118" s="240" t="str">
        <f t="shared" ca="1" si="129"/>
        <v>1.17503323799596+2.19833256776934i</v>
      </c>
      <c r="DB118" s="240" t="str">
        <f t="shared" ca="1" si="130"/>
        <v>2.00212575261601+1.48487765813294i</v>
      </c>
      <c r="DC118" s="240" t="str">
        <f t="shared" ca="1" si="131"/>
        <v>2.44476724970713+0.486294441331619i</v>
      </c>
      <c r="DD118" s="240" t="str">
        <f t="shared" ca="1" si="132"/>
        <v>2.41796108321224-0.605667721594671i</v>
      </c>
      <c r="DE118" s="240" t="str">
        <f t="shared" ca="1" si="133"/>
        <v>1.92685461111886-1.58132871235571i</v>
      </c>
      <c r="DF118" s="240" t="str">
        <f t="shared" ca="1" si="134"/>
        <v>1.06575079250189-2.25334072816167i</v>
      </c>
      <c r="DG118" s="240" t="str">
        <f t="shared" ca="1" si="135"/>
        <v>2.62620365981654E-14-2.49266307167868i</v>
      </c>
      <c r="DH118" s="240" t="str">
        <f t="shared" ca="1" si="136"/>
        <v>-1.06575079250186-2.25334072816169i</v>
      </c>
      <c r="DI118" s="240" t="str">
        <f t="shared" ca="1" si="137"/>
        <v>-1.92685461111883-1.58132871235575i</v>
      </c>
      <c r="DJ118" s="240" t="str">
        <f t="shared" ca="1" si="138"/>
        <v>-2.41796108321223-0.605667721594723i</v>
      </c>
      <c r="DK118" s="240" t="str">
        <f t="shared" ca="1" si="139"/>
        <v>-2.44476724970713+0.486294441331586i</v>
      </c>
      <c r="DL118" s="240" t="str">
        <f t="shared" ca="1" si="140"/>
        <v>-2.00212575261604+1.48487765813289i</v>
      </c>
      <c r="DM118" s="240" t="str">
        <f t="shared" ca="1" si="141"/>
        <v>-1.17503323799599+2.19833256776932i</v>
      </c>
      <c r="DN118" s="240" t="str">
        <f t="shared" ca="1" si="142"/>
        <v>-0.122309179809018+2.4896605498431i</v>
      </c>
      <c r="DO118" s="240" t="str">
        <f t="shared" ca="1" si="143"/>
        <v>0.953900859999653+2.30292039337067i</v>
      </c>
      <c r="DP118" s="240" t="str">
        <f t="shared" ca="1" si="144"/>
        <v>1.84694150809108+1.67397020720227i</v>
      </c>
      <c r="DQ118" s="240" t="str">
        <f t="shared" ca="1" si="145"/>
        <v>2.3853298366795+0.723581895266261i</v>
      </c>
      <c r="DR118" s="240" t="str">
        <f t="shared" ca="1" si="146"/>
        <v>2.46568375776121-0.365749635164728i</v>
      </c>
      <c r="DS118" s="240" t="str">
        <f t="shared" ca="1" si="147"/>
        <v>2.07257359780952-1.38484940357191i</v>
      </c>
      <c r="DT118" s="240" t="str">
        <f t="shared" ca="1" si="148"/>
        <v>1.28148492549921-2.1380284316699i</v>
      </c>
      <c r="DU118" s="240" t="str">
        <f t="shared" ca="1" si="149"/>
        <v>0.244323706091077-2.48066021767442i</v>
      </c>
      <c r="DV118" s="240" t="str">
        <f t="shared" ca="1" si="150"/>
        <v>-0.839752896774073-2.34695212163992i</v>
      </c>
      <c r="DW118" s="240" t="str">
        <f t="shared" ca="1" si="151"/>
        <v>-1.76257896119721-1.76257896119736i</v>
      </c>
      <c r="DX118" s="240" t="str">
        <f t="shared" ca="1" si="152"/>
        <v>-2.34695212163993-0.839752896774053i</v>
      </c>
      <c r="DY118" s="240" t="str">
        <f t="shared" ca="1" si="153"/>
        <v>-2.48066021767442+0.244323706091116i</v>
      </c>
      <c r="DZ118" s="240" t="str">
        <f t="shared" ca="1" si="154"/>
        <v>-2.13802843167001+1.28148492549903i</v>
      </c>
      <c r="EA118" s="240" t="str">
        <f t="shared" ca="1" si="155"/>
        <v>-1.38484940357189+2.07257359780953i</v>
      </c>
      <c r="EB118" s="240" t="str">
        <f t="shared" ca="1" si="156"/>
        <v>-0.365749635164688+2.46568375776122i</v>
      </c>
      <c r="EC118" s="240" t="str">
        <f t="shared" ca="1" si="157"/>
        <v>0.723581895266284+2.3853298366795i</v>
      </c>
      <c r="ED118" s="240" t="str">
        <f t="shared" ca="1" si="158"/>
        <v>1.6739702072023+1.84694150809106i</v>
      </c>
      <c r="EE118" s="240" t="str">
        <f t="shared" ca="1" si="159"/>
        <v>2.30292039337068+0.953900859999615i</v>
      </c>
      <c r="EF118" s="240" t="str">
        <f t="shared" ca="1" si="160"/>
        <v>2.4896605498431-0.122309179809039i</v>
      </c>
      <c r="EG118" s="240" t="str">
        <f t="shared" ca="1" si="161"/>
        <v>2.1983325677693-1.17503323799602i</v>
      </c>
      <c r="EH118" s="240" t="str">
        <f t="shared" ca="1" si="162"/>
        <v>1.48487765813288-2.00212575261606i</v>
      </c>
      <c r="EI118" s="240" t="str">
        <f t="shared" ca="1" si="163"/>
        <v>0.486294441331547-2.44476724970714i</v>
      </c>
      <c r="EJ118" s="240" t="str">
        <f t="shared" ca="1" si="164"/>
        <v>-0.605667721594743-2.41796108321222i</v>
      </c>
      <c r="EK118" s="240" t="str">
        <f t="shared" ca="1" si="165"/>
        <v>-1.58132871235558-1.92685461111897i</v>
      </c>
      <c r="EL118" s="240" t="str">
        <f t="shared" ca="1" si="166"/>
        <v>-2.25334072816171-1.06575079250182i</v>
      </c>
      <c r="EM118" s="240" t="str">
        <f t="shared" ca="1" si="167"/>
        <v>-2.49266307167868+4.76373209887875E-14i</v>
      </c>
      <c r="EN118" s="240"/>
      <c r="EO118" s="240"/>
      <c r="EP118" s="240"/>
    </row>
    <row r="119" spans="1:146" ht="15.75" thickBot="1">
      <c r="A119" s="277">
        <f t="shared" si="168"/>
        <v>3.7109375000000006E-4</v>
      </c>
      <c r="B119" s="276">
        <v>19</v>
      </c>
      <c r="C119" s="248">
        <f t="shared" si="169"/>
        <v>3800</v>
      </c>
      <c r="D119" s="247">
        <f t="shared" si="170"/>
        <v>23876.104167282429</v>
      </c>
      <c r="E119" s="247" t="str">
        <f t="shared" si="171"/>
        <v>23876.1041672824i</v>
      </c>
      <c r="F119" s="247" t="str">
        <f t="shared" si="172"/>
        <v>0.00889708622902731-0.128491047413499i</v>
      </c>
      <c r="G119" s="247" t="str">
        <f t="shared" si="173"/>
        <v>-3.89021646311994+0.67535458579665i</v>
      </c>
      <c r="H119" s="247" t="str">
        <f t="shared" si="38"/>
        <v>0.00232436557915191-0.0171346633286011i</v>
      </c>
      <c r="I119" s="247" t="str">
        <f t="shared" si="174"/>
        <v>-0.00941787191720319+0.0130513025336191i</v>
      </c>
      <c r="J119" s="275" t="str">
        <f ca="1">IMPRODUCT(1/N_FFT2,AH100)</f>
        <v>0.086812658450625+0.000499187015296301i</v>
      </c>
      <c r="K119" s="274" t="str">
        <f t="shared" ca="1" si="175"/>
        <v>-0.00082410553883738+0.00112831698981406i</v>
      </c>
      <c r="N119" s="265">
        <f t="shared" ca="1" si="176"/>
        <v>2.5074188364811443</v>
      </c>
      <c r="O119" s="240">
        <f t="shared" ca="1" si="39"/>
        <v>-2.4925811635188557</v>
      </c>
      <c r="P119" s="240" t="str">
        <f t="shared" ca="1" si="40"/>
        <v>-2.22643406795723+1.12069273120174i</v>
      </c>
      <c r="Q119" s="240" t="str">
        <f t="shared" ca="1" si="41"/>
        <v>-1.48482886549912+2.00205996336513i</v>
      </c>
      <c r="R119" s="240" t="str">
        <f t="shared" ca="1" si="42"/>
        <v>-0.426136383603545+2.45588449225494i</v>
      </c>
      <c r="S119" s="240" t="str">
        <f t="shared" ca="1" si="43"/>
        <v>0.723558118582625+2.38525145545751i</v>
      </c>
      <c r="T119" s="240" t="str">
        <f t="shared" ca="1" si="44"/>
        <v>1.71873577329414+1.80524463669831i</v>
      </c>
      <c r="U119" s="241" t="str">
        <f t="shared" ca="1" si="45"/>
        <v>2.34687500149817+0.839725302746074i</v>
      </c>
      <c r="V119" s="240" t="str">
        <f t="shared" ca="1" si="46"/>
        <v>2.47383579311871-0.305118543215181i</v>
      </c>
      <c r="W119" s="240" t="str">
        <f t="shared" ca="1" si="47"/>
        <v>2.07250549366365-1.38480389783644i</v>
      </c>
      <c r="X119" s="240" t="str">
        <f t="shared" ca="1" si="48"/>
        <v>1.22858874948447-2.16876244466037i</v>
      </c>
      <c r="Y119" s="240" t="str">
        <f t="shared" ca="1" si="49"/>
        <v>0.122305160766198-2.48957874034523i</v>
      </c>
      <c r="Z119" s="240" t="str">
        <f t="shared" ca="1" si="50"/>
        <v>-1.01009686596846-2.2787420165718i</v>
      </c>
      <c r="AA119" s="240" t="str">
        <f t="shared" ca="1" si="51"/>
        <v>-1.92679129525513-1.58127675036917i</v>
      </c>
      <c r="AB119" s="240" t="str">
        <f t="shared" ca="1" si="52"/>
        <v>-2.43201675053926-0.546127624118645i</v>
      </c>
      <c r="AC119" s="240" t="str">
        <f t="shared" ca="1" si="53"/>
        <v>-2.41788162973731+0.605647819535301i</v>
      </c>
      <c r="AD119" s="240" t="str">
        <f t="shared" ca="1" si="54"/>
        <v>-1.88740450765191+1.62808632486864i</v>
      </c>
      <c r="AE119" s="240" t="str">
        <f t="shared" ca="1" si="55"/>
        <v>-0.953869515103963+2.30284472009824i</v>
      </c>
      <c r="AF119" s="240" t="str">
        <f t="shared" ca="1" si="56"/>
        <v>0.183365645531006+2.48582740687442i</v>
      </c>
      <c r="AG119" s="240" t="str">
        <f t="shared" ca="1" si="57"/>
        <v>1.28144281628938+2.13795817669789i</v>
      </c>
      <c r="AH119" s="240" t="str">
        <f t="shared" ca="1" si="58"/>
        <v>2.10586608267317+1.33352498985801i</v>
      </c>
      <c r="AI119" s="240" t="str">
        <f t="shared" ca="1" si="59"/>
        <v>2.48057870392478+0.244315677687443i</v>
      </c>
      <c r="AJ119" s="240" t="str">
        <f t="shared" ca="1" si="60"/>
        <v>2.32556027607421-0.897067588911032i</v>
      </c>
      <c r="AK119" s="240" t="str">
        <f t="shared" ca="1" si="61"/>
        <v>1.67391520104403-1.84688081814792i</v>
      </c>
      <c r="AL119" s="240" t="str">
        <f t="shared" ca="1" si="62"/>
        <v>0.664803195352114-2.40229006745202i</v>
      </c>
      <c r="AM119" s="240" t="str">
        <f t="shared" ca="1" si="63"/>
        <v>-0.486278461842136-2.44468691538967i</v>
      </c>
      <c r="AN119" s="240" t="str">
        <f t="shared" ca="1" si="64"/>
        <v>-1.53351467388307-1.96501745582942i</v>
      </c>
      <c r="AO119" s="240" t="str">
        <f t="shared" ca="1" si="65"/>
        <v>-2.25326668406221-1.06571577225088i</v>
      </c>
      <c r="AP119" s="240" t="str">
        <f t="shared" ca="1" si="66"/>
        <v>-2.49183044467421+0.0611710039457129i</v>
      </c>
      <c r="AQ119" s="240" t="str">
        <f t="shared" ca="1" si="67"/>
        <v>-2.19826033122142+1.17499462675679i</v>
      </c>
      <c r="AR119" s="240" t="str">
        <f t="shared" ca="1" si="68"/>
        <v>-2.19826033122142+1.17499462675679i</v>
      </c>
      <c r="AS119" s="240" t="str">
        <f t="shared" ca="1" si="69"/>
        <v>-0.365737616741737+2.46560273613352i</v>
      </c>
      <c r="AT119" s="240" t="str">
        <f t="shared" ca="1" si="70"/>
        <v>0.78187719745813+2.36677605717652i</v>
      </c>
      <c r="AU119" s="240" t="str">
        <f t="shared" ca="1" si="71"/>
        <v>1.76252104338201+1.76252104338207i</v>
      </c>
      <c r="AV119" s="240" t="str">
        <f t="shared" ca="1" si="72"/>
        <v>2.36677605717657+0.781877197457975i</v>
      </c>
      <c r="AW119" s="240" t="str">
        <f t="shared" ca="1" si="73"/>
        <v>2.46560273613353-0.365737616741652i</v>
      </c>
      <c r="AX119" s="240" t="str">
        <f t="shared" ca="1" si="74"/>
        <v>2.03789650484075-1.43524865172794i</v>
      </c>
      <c r="AY119" s="240" t="str">
        <f t="shared" ca="1" si="75"/>
        <v>1.17499462675665-2.19826033122149i</v>
      </c>
      <c r="AZ119" s="240" t="str">
        <f t="shared" ca="1" si="76"/>
        <v>0.0611710039457999-2.49183044467421i</v>
      </c>
      <c r="BA119" s="240" t="str">
        <f t="shared" ca="1" si="77"/>
        <v>-1.06571577225081-2.25326668406225i</v>
      </c>
      <c r="BB119" s="240" t="str">
        <f t="shared" ca="1" si="78"/>
        <v>-1.96501745582952-1.53351467388294i</v>
      </c>
      <c r="BC119" s="240" t="str">
        <f t="shared" ca="1" si="79"/>
        <v>-2.44468691538965-0.486278461842221i</v>
      </c>
      <c r="BD119" s="240" t="str">
        <f t="shared" ca="1" si="80"/>
        <v>-2.40229006745205+0.664803195352026i</v>
      </c>
      <c r="BE119" s="240" t="str">
        <f t="shared" ca="1" si="81"/>
        <v>-1.84688081814781+1.67391520104415i</v>
      </c>
      <c r="BF119" s="240" t="str">
        <f t="shared" ca="1" si="82"/>
        <v>-0.897067588911046+2.3255602760742i</v>
      </c>
      <c r="BG119" s="240" t="str">
        <f t="shared" ca="1" si="83"/>
        <v>0.244315677687352+2.48057870392479i</v>
      </c>
      <c r="BH119" s="240" t="str">
        <f t="shared" ca="1" si="84"/>
        <v>1.33352498985806+2.10586608267313i</v>
      </c>
      <c r="BI119" s="240" t="str">
        <f t="shared" ca="1" si="85"/>
        <v>2.13795817669788+1.2814428162894i</v>
      </c>
      <c r="BJ119" s="240" t="str">
        <f t="shared" ca="1" si="86"/>
        <v>2.48582740687441+0.183365645531117i</v>
      </c>
      <c r="BK119" s="240" t="str">
        <f t="shared" ca="1" si="87"/>
        <v>2.30284472009822-0.953869515104018i</v>
      </c>
      <c r="BL119" s="240" t="str">
        <f t="shared" ca="1" si="88"/>
        <v>1.62808632486866-1.88740450765189i</v>
      </c>
      <c r="BM119" s="240" t="str">
        <f t="shared" ca="1" si="89"/>
        <v>0.605647819535411-2.41788162973728i</v>
      </c>
      <c r="BN119" s="240" t="str">
        <f t="shared" ca="1" si="90"/>
        <v>-0.546127624118675-2.43201675053925i</v>
      </c>
      <c r="BO119" s="240" t="str">
        <f t="shared" ca="1" si="91"/>
        <v>-1.58127675036914-1.92679129525515i</v>
      </c>
      <c r="BP119" s="240" t="str">
        <f t="shared" ca="1" si="92"/>
        <v>-2.27874201657174-1.01009686596859i</v>
      </c>
      <c r="BQ119" s="240" t="str">
        <f t="shared" ca="1" si="93"/>
        <v>-2.48957874034523+0.122305160766237i</v>
      </c>
      <c r="BR119" s="240" t="str">
        <f t="shared" ca="1" si="94"/>
        <v>-2.1687624446604+1.22858874948441i</v>
      </c>
      <c r="BS119" s="240" t="str">
        <f t="shared" ca="1" si="95"/>
        <v>-1.38480389783635+2.07250549366371i</v>
      </c>
      <c r="BT119" s="240" t="str">
        <f t="shared" ca="1" si="96"/>
        <v>-0.305118543215168+2.47383579311871i</v>
      </c>
      <c r="BU119" s="240" t="str">
        <f t="shared" ca="1" si="97"/>
        <v>0.839725302746014+2.34687500149819i</v>
      </c>
      <c r="BV119" s="240" t="str">
        <f t="shared" ca="1" si="98"/>
        <v>1.80524463669837+1.71873577329407i</v>
      </c>
      <c r="BW119" s="240" t="str">
        <f t="shared" ca="1" si="99"/>
        <v>2.38525145545752+0.723558118582615i</v>
      </c>
      <c r="BX119" s="240" t="str">
        <f t="shared" ca="1" si="100"/>
        <v>2.45588449225495-0.42613638360346i</v>
      </c>
      <c r="BY119" s="240" t="str">
        <f t="shared" ca="1" si="101"/>
        <v>2.00205996336508-1.48482886549919i</v>
      </c>
      <c r="BZ119" s="240" t="str">
        <f t="shared" ca="1" si="102"/>
        <v>1.12069273120174-2.22643406795723i</v>
      </c>
      <c r="CA119" s="240" t="str">
        <f t="shared" ca="1" si="103"/>
        <v>8.70276512171205E-14-2.49258116351886i</v>
      </c>
      <c r="CB119" s="240" t="str">
        <f t="shared" ca="1" si="104"/>
        <v>-1.1206927312018-2.2264340679572i</v>
      </c>
      <c r="CC119" s="240" t="str">
        <f t="shared" ca="1" si="105"/>
        <v>-2.00205996336513-1.48482886549913i</v>
      </c>
      <c r="CD119" s="240" t="str">
        <f t="shared" ca="1" si="106"/>
        <v>-2.45588449225492-0.426136383603632i</v>
      </c>
      <c r="CE119" s="240" t="str">
        <f t="shared" ca="1" si="107"/>
        <v>-2.38525145545749+0.723558118582685i</v>
      </c>
      <c r="CF119" s="240" t="str">
        <f t="shared" ca="1" si="108"/>
        <v>-1.80524463669833+1.71873577329412i</v>
      </c>
      <c r="CG119" s="240" t="str">
        <f t="shared" ca="1" si="109"/>
        <v>-0.839725302746176+2.34687500149813i</v>
      </c>
      <c r="CH119" s="240" t="str">
        <f t="shared" ca="1" si="110"/>
        <v>0.305118543215243+2.4738357931187i</v>
      </c>
      <c r="CI119" s="240" t="str">
        <f t="shared" ca="1" si="111"/>
        <v>1.38480389783641+2.07250549366367i</v>
      </c>
      <c r="CJ119" s="240" t="str">
        <f t="shared" ca="1" si="112"/>
        <v>2.16876244466031+1.22858874948457i</v>
      </c>
      <c r="CK119" s="240" t="str">
        <f t="shared" ca="1" si="113"/>
        <v>2.48957874034524+0.122305160766154i</v>
      </c>
      <c r="CL119" s="240" t="str">
        <f t="shared" ca="1" si="114"/>
        <v>2.27874201657181-1.01009686596843i</v>
      </c>
      <c r="CM119" s="240" t="str">
        <f t="shared" ca="1" si="115"/>
        <v>1.58127675036908-1.9267912952552i</v>
      </c>
      <c r="CN119" s="240" t="str">
        <f t="shared" ca="1" si="116"/>
        <v>0.546127624118613-2.43201675053927i</v>
      </c>
      <c r="CO119" s="240" t="str">
        <f t="shared" ca="1" si="117"/>
        <v>-0.605647819535234-2.41788162973733i</v>
      </c>
      <c r="CP119" s="240" t="str">
        <f t="shared" ca="1" si="118"/>
        <v>-1.62808632486873-1.88740450765183i</v>
      </c>
      <c r="CQ119" s="240" t="str">
        <f t="shared" ca="1" si="119"/>
        <v>-2.30284472009824-0.953869515103948i</v>
      </c>
      <c r="CR119" s="240" t="str">
        <f t="shared" ca="1" si="120"/>
        <v>-2.48582740687442+0.183365645530943i</v>
      </c>
      <c r="CS119" s="240" t="str">
        <f t="shared" ca="1" si="121"/>
        <v>-2.13795817669785+1.28144281628945i</v>
      </c>
      <c r="CT119" s="240" t="str">
        <f t="shared" ca="1" si="122"/>
        <v>-1.333524989858+2.10586608267317i</v>
      </c>
      <c r="CU119" s="240" t="str">
        <f t="shared" ca="1" si="123"/>
        <v>-0.244315677687525+2.48057870392477i</v>
      </c>
      <c r="CV119" s="240" t="str">
        <f t="shared" ca="1" si="124"/>
        <v>0.897067588911116+2.32556027607418i</v>
      </c>
      <c r="CW119" s="240" t="str">
        <f t="shared" ca="1" si="125"/>
        <v>1.84688081814786+1.6739152010441i</v>
      </c>
      <c r="CX119" s="240" t="str">
        <f t="shared" ca="1" si="126"/>
        <v>2.402290067452+0.664803195352203i</v>
      </c>
      <c r="CY119" s="240" t="str">
        <f t="shared" ca="1" si="127"/>
        <v>2.44468691538964-0.486278461842283i</v>
      </c>
      <c r="CZ119" s="240" t="str">
        <f t="shared" ca="1" si="128"/>
        <v>1.96501745582947-1.533514673883i</v>
      </c>
      <c r="DA119" s="240" t="str">
        <f t="shared" ca="1" si="129"/>
        <v>1.06571577225096-2.25326668406217i</v>
      </c>
      <c r="DB119" s="240" t="str">
        <f t="shared" ca="1" si="130"/>
        <v>-0.0611710039458737-2.49183044467421i</v>
      </c>
      <c r="DC119" s="240" t="str">
        <f t="shared" ca="1" si="131"/>
        <v>-1.1749946267567-2.19826033122146i</v>
      </c>
      <c r="DD119" s="240" t="str">
        <f t="shared" ca="1" si="132"/>
        <v>-2.03789650484065-1.43524865172809i</v>
      </c>
      <c r="DE119" s="240" t="str">
        <f t="shared" ca="1" si="133"/>
        <v>-2.46560273613354-0.365737616741575i</v>
      </c>
      <c r="DF119" s="240" t="str">
        <f t="shared" ca="1" si="134"/>
        <v>-2.36677605717655+0.781877197458045i</v>
      </c>
      <c r="DG119" s="240" t="str">
        <f t="shared" ca="1" si="135"/>
        <v>-1.76252104338213+1.76252104338194i</v>
      </c>
      <c r="DH119" s="240" t="str">
        <f t="shared" ca="1" si="136"/>
        <v>-0.781877197458067+2.36677605717654i</v>
      </c>
      <c r="DI119" s="240" t="str">
        <f t="shared" ca="1" si="137"/>
        <v>0.36573761674157+2.46560273613354i</v>
      </c>
      <c r="DJ119" s="240" t="str">
        <f t="shared" ca="1" si="138"/>
        <v>1.43524865172807+2.03789650484066i</v>
      </c>
      <c r="DK119" s="240" t="str">
        <f t="shared" ca="1" si="139"/>
        <v>2.19826033122145+1.17499462675672i</v>
      </c>
      <c r="DL119" s="240" t="str">
        <f t="shared" ca="1" si="140"/>
        <v>2.49183044467421+0.0611710039458959i</v>
      </c>
      <c r="DM119" s="240" t="str">
        <f t="shared" ca="1" si="141"/>
        <v>2.25326668406218-1.06571577225094i</v>
      </c>
      <c r="DN119" s="240" t="str">
        <f t="shared" ca="1" si="142"/>
        <v>1.53351467388301-1.96501745582947i</v>
      </c>
      <c r="DO119" s="240" t="str">
        <f t="shared" ca="1" si="143"/>
        <v>0.486278461842306-2.44468691538964i</v>
      </c>
      <c r="DP119" s="240" t="str">
        <f t="shared" ca="1" si="144"/>
        <v>-0.664803195352181-2.402290067452i</v>
      </c>
      <c r="DQ119" s="240" t="str">
        <f t="shared" ca="1" si="145"/>
        <v>-1.67391520104408-1.84688081814788i</v>
      </c>
      <c r="DR119" s="240" t="str">
        <f t="shared" ca="1" si="146"/>
        <v>-2.32556027607417-0.897067588911136i</v>
      </c>
      <c r="DS119" s="240" t="str">
        <f t="shared" ca="1" si="147"/>
        <v>-2.48057870392477+0.244315677687521i</v>
      </c>
      <c r="DT119" s="240" t="str">
        <f t="shared" ca="1" si="148"/>
        <v>-2.10586608267318+1.33352498985799i</v>
      </c>
      <c r="DU119" s="240" t="str">
        <f t="shared" ca="1" si="149"/>
        <v>-1.28144281628947+2.13795817669783i</v>
      </c>
      <c r="DV119" s="240" t="str">
        <f t="shared" ca="1" si="150"/>
        <v>-0.183365645530965+2.48582740687442i</v>
      </c>
      <c r="DW119" s="240" t="str">
        <f t="shared" ca="1" si="151"/>
        <v>0.953869515103928+2.30284472009826i</v>
      </c>
      <c r="DX119" s="240" t="str">
        <f t="shared" ca="1" si="152"/>
        <v>1.88740450765183+1.62808632486873i</v>
      </c>
      <c r="DY119" s="240" t="str">
        <f t="shared" ca="1" si="153"/>
        <v>2.41788162973732+0.605647819535254i</v>
      </c>
      <c r="DZ119" s="240" t="str">
        <f t="shared" ca="1" si="154"/>
        <v>2.43201675053927-0.54612762411859i</v>
      </c>
      <c r="EA119" s="240" t="str">
        <f t="shared" ca="1" si="155"/>
        <v>1.92679129525506-1.58127675036925i</v>
      </c>
      <c r="EB119" s="240" t="str">
        <f t="shared" ca="1" si="156"/>
        <v>1.01009686596843-2.27874201657181i</v>
      </c>
      <c r="EC119" s="240" t="str">
        <f t="shared" ca="1" si="157"/>
        <v>-0.12230516076615-2.48957874034524i</v>
      </c>
      <c r="ED119" s="240" t="str">
        <f t="shared" ca="1" si="158"/>
        <v>-1.22858874948455-2.16876244466032i</v>
      </c>
      <c r="EE119" s="240" t="str">
        <f t="shared" ca="1" si="159"/>
        <v>-2.07250549366366-1.38480389783643i</v>
      </c>
      <c r="EF119" s="240" t="str">
        <f t="shared" ca="1" si="160"/>
        <v>-2.47383579311869-0.305118543215263i</v>
      </c>
      <c r="EG119" s="240" t="str">
        <f t="shared" ca="1" si="161"/>
        <v>-2.34687500149813+0.839725302746174i</v>
      </c>
      <c r="EH119" s="240" t="str">
        <f t="shared" ca="1" si="162"/>
        <v>-1.71873577329413+1.80524463669831i</v>
      </c>
      <c r="EI119" s="240" t="str">
        <f t="shared" ca="1" si="163"/>
        <v>-0.723558118582697+2.38525145545749i</v>
      </c>
      <c r="EJ119" s="240" t="str">
        <f t="shared" ca="1" si="164"/>
        <v>0.426136383603612+2.45588449225493i</v>
      </c>
      <c r="EK119" s="240" t="str">
        <f t="shared" ca="1" si="165"/>
        <v>1.48482886549911+2.00205996336514i</v>
      </c>
      <c r="EL119" s="240" t="str">
        <f t="shared" ca="1" si="166"/>
        <v>2.2264340679572+1.12069273120181i</v>
      </c>
      <c r="EM119" s="240" t="str">
        <f t="shared" ca="1" si="167"/>
        <v>2.49258116351886-7.38966590300681E-14i</v>
      </c>
      <c r="EN119" s="240"/>
      <c r="EO119" s="240"/>
      <c r="EP119" s="240"/>
    </row>
    <row r="120" spans="1:146" ht="15.75" thickBot="1">
      <c r="A120" s="277">
        <f t="shared" si="168"/>
        <v>3.9062500000000008E-4</v>
      </c>
      <c r="B120" s="276">
        <v>20</v>
      </c>
      <c r="C120" s="248">
        <f t="shared" si="169"/>
        <v>4000</v>
      </c>
      <c r="D120" s="247">
        <f t="shared" si="170"/>
        <v>25132.741228718343</v>
      </c>
      <c r="E120" s="247" t="str">
        <f t="shared" si="171"/>
        <v>25132.7412287183i</v>
      </c>
      <c r="F120" s="247" t="str">
        <f t="shared" si="172"/>
        <v>0.00865695868023092-0.122114194152336i</v>
      </c>
      <c r="G120" s="247" t="str">
        <f t="shared" si="173"/>
        <v>-3.876394060002+0.695646651901699i</v>
      </c>
      <c r="H120" s="247" t="str">
        <f t="shared" si="38"/>
        <v>0.00229263984253499-0.0162784999023064i</v>
      </c>
      <c r="I120" s="247" t="str">
        <f t="shared" si="174"/>
        <v>-0.00883310082978405+0.0126965259734032i</v>
      </c>
      <c r="J120" s="275" t="str">
        <f ca="1">IMPRODUCT(1/N_FFT2,AI100)</f>
        <v>0.0107385738821358-0.0000169391576702186i</v>
      </c>
      <c r="K120" s="274" t="str">
        <f t="shared" ca="1" si="175"/>
        <v>-0.0000946398374136636+0.000136492207499519i</v>
      </c>
      <c r="N120" s="265">
        <f t="shared" ca="1" si="176"/>
        <v>2.5075070214982436</v>
      </c>
      <c r="O120" s="240">
        <f t="shared" ca="1" si="39"/>
        <v>-2.4924929785017564</v>
      </c>
      <c r="P120" s="240" t="str">
        <f t="shared" ca="1" si="40"/>
        <v>-2.19818255897967+1.17495305662744i</v>
      </c>
      <c r="Q120" s="240" t="str">
        <f t="shared" ca="1" si="41"/>
        <v>-1.38475490486595+2.07243217050167i</v>
      </c>
      <c r="R120" s="240" t="str">
        <f t="shared" ca="1" si="42"/>
        <v>-0.24430703404424+2.48049094354264i</v>
      </c>
      <c r="S120" s="240" t="str">
        <f t="shared" ca="1" si="43"/>
        <v>0.953835768158936+2.30276324776587i</v>
      </c>
      <c r="T120" s="240" t="str">
        <f t="shared" ca="1" si="44"/>
        <v>1.92672312731509+1.58122080638655i</v>
      </c>
      <c r="U120" s="241" t="str">
        <f t="shared" ca="1" si="45"/>
        <v>2.44460042482293+0.486261257798848i</v>
      </c>
      <c r="V120" s="240" t="str">
        <f t="shared" ca="1" si="46"/>
        <v>2.38516706765764-0.723532519823405i</v>
      </c>
      <c r="W120" s="240" t="str">
        <f t="shared" ca="1" si="47"/>
        <v>1.76245868715845-1.76245868715844i</v>
      </c>
      <c r="X120" s="240" t="str">
        <f t="shared" ca="1" si="48"/>
        <v>0.723532519823388-2.38516706765765i</v>
      </c>
      <c r="Y120" s="240" t="str">
        <f t="shared" ca="1" si="49"/>
        <v>-0.486261257798843-2.44460042482293i</v>
      </c>
      <c r="Z120" s="240" t="str">
        <f t="shared" ca="1" si="50"/>
        <v>-1.58122080638656-1.92672312731508i</v>
      </c>
      <c r="AA120" s="240" t="str">
        <f t="shared" ca="1" si="51"/>
        <v>-2.30276324776587-0.953835768158944i</v>
      </c>
      <c r="AB120" s="240" t="str">
        <f t="shared" ca="1" si="52"/>
        <v>-2.48049094354264+0.244307034044256i</v>
      </c>
      <c r="AC120" s="240" t="str">
        <f t="shared" ca="1" si="53"/>
        <v>-2.07243217050167+1.38475490486594i</v>
      </c>
      <c r="AD120" s="240" t="str">
        <f t="shared" ca="1" si="54"/>
        <v>-1.17495305662744+2.19818255897967i</v>
      </c>
      <c r="AE120" s="240" t="str">
        <f t="shared" ca="1" si="55"/>
        <v>-7.40475390464855E-15+2.49249297850176i</v>
      </c>
      <c r="AF120" s="240" t="str">
        <f t="shared" ca="1" si="56"/>
        <v>1.17495305662744+2.19818255897966i</v>
      </c>
      <c r="AG120" s="240" t="str">
        <f t="shared" ca="1" si="57"/>
        <v>2.07243217050167+1.38475490486595i</v>
      </c>
      <c r="AH120" s="240" t="str">
        <f t="shared" ca="1" si="58"/>
        <v>2.48049094354264+0.244307034044247i</v>
      </c>
      <c r="AI120" s="240" t="str">
        <f t="shared" ca="1" si="59"/>
        <v>2.30276324776587-0.953835768158931i</v>
      </c>
      <c r="AJ120" s="240" t="str">
        <f t="shared" ca="1" si="60"/>
        <v>1.58122080638657-1.92672312731507i</v>
      </c>
      <c r="AK120" s="240" t="str">
        <f t="shared" ca="1" si="61"/>
        <v>0.486261257798881-2.44460042482292i</v>
      </c>
      <c r="AL120" s="240" t="str">
        <f t="shared" ca="1" si="62"/>
        <v>-0.72353251982335-2.38516706765766i</v>
      </c>
      <c r="AM120" s="240" t="str">
        <f t="shared" ca="1" si="63"/>
        <v>-1.7624586871584-1.76245868715849i</v>
      </c>
      <c r="AN120" s="240" t="str">
        <f t="shared" ca="1" si="64"/>
        <v>-2.38516706765762-0.723532519823467i</v>
      </c>
      <c r="AO120" s="240" t="str">
        <f t="shared" ca="1" si="65"/>
        <v>-2.44460042482294+0.486261257798761i</v>
      </c>
      <c r="AP120" s="240" t="str">
        <f t="shared" ca="1" si="66"/>
        <v>-1.92672312731514+1.58122080638648i</v>
      </c>
      <c r="AQ120" s="240" t="str">
        <f t="shared" ca="1" si="67"/>
        <v>-0.953835768159043+2.30276324776582i</v>
      </c>
      <c r="AR120" s="240" t="str">
        <f t="shared" ca="1" si="68"/>
        <v>-0.953835768159043+2.30276324776582i</v>
      </c>
      <c r="AS120" s="240" t="str">
        <f t="shared" ca="1" si="69"/>
        <v>1.38475490486603+2.07243217050161i</v>
      </c>
      <c r="AT120" s="240" t="str">
        <f t="shared" ca="1" si="70"/>
        <v>2.19818255897971+1.17495305662736i</v>
      </c>
      <c r="AU120" s="240" t="str">
        <f t="shared" ca="1" si="71"/>
        <v>2.49249297850176-8.25967450801141E-14i</v>
      </c>
      <c r="AV120" s="240" t="str">
        <f t="shared" ca="1" si="72"/>
        <v>2.19818255897963-1.17495305662751i</v>
      </c>
      <c r="AW120" s="240" t="str">
        <f t="shared" ca="1" si="73"/>
        <v>1.38475490486589-2.07243217050171i</v>
      </c>
      <c r="AX120" s="240" t="str">
        <f t="shared" ca="1" si="74"/>
        <v>0.244307034044204-2.48049094354265i</v>
      </c>
      <c r="AY120" s="240" t="str">
        <f t="shared" ca="1" si="75"/>
        <v>-0.953835768158971-2.30276324776585i</v>
      </c>
      <c r="AZ120" s="240" t="str">
        <f t="shared" ca="1" si="76"/>
        <v>-1.9267231273151-1.58122080638654i</v>
      </c>
      <c r="BA120" s="240" t="str">
        <f t="shared" ca="1" si="77"/>
        <v>-2.44460042482293-0.486261257798838i</v>
      </c>
      <c r="BB120" s="240" t="str">
        <f t="shared" ca="1" si="78"/>
        <v>-2.38516706765764+0.723532519823393i</v>
      </c>
      <c r="BC120" s="240" t="str">
        <f t="shared" ca="1" si="79"/>
        <v>-1.76245868715846+1.76245868715844i</v>
      </c>
      <c r="BD120" s="240" t="str">
        <f t="shared" ca="1" si="80"/>
        <v>-0.723532519823425+2.38516706765763i</v>
      </c>
      <c r="BE120" s="240" t="str">
        <f t="shared" ca="1" si="81"/>
        <v>0.486261257798803+2.44460042482294i</v>
      </c>
      <c r="BF120" s="240" t="str">
        <f t="shared" ca="1" si="82"/>
        <v>1.58122080638651+1.92672312731512i</v>
      </c>
      <c r="BG120" s="240" t="str">
        <f t="shared" ca="1" si="83"/>
        <v>2.30276324776584+0.953835768159003i</v>
      </c>
      <c r="BH120" s="240" t="str">
        <f t="shared" ca="1" si="84"/>
        <v>2.48049094354265-0.244307034044169i</v>
      </c>
      <c r="BI120" s="240" t="str">
        <f t="shared" ca="1" si="85"/>
        <v>2.07243217050173-1.38475490486586i</v>
      </c>
      <c r="BJ120" s="240" t="str">
        <f t="shared" ca="1" si="86"/>
        <v>1.17495305662754-2.19818255897962i</v>
      </c>
      <c r="BK120" s="240" t="str">
        <f t="shared" ca="1" si="87"/>
        <v>1.21834293078116E-13-2.49249297850176i</v>
      </c>
      <c r="BL120" s="240" t="str">
        <f t="shared" ca="1" si="88"/>
        <v>-1.17495305662754-2.19818255897961i</v>
      </c>
      <c r="BM120" s="240" t="str">
        <f t="shared" ca="1" si="89"/>
        <v>-2.07243217050173-1.38475490486586i</v>
      </c>
      <c r="BN120" s="240" t="str">
        <f t="shared" ca="1" si="90"/>
        <v>-2.48049094354265-0.244307034044165i</v>
      </c>
      <c r="BO120" s="240" t="str">
        <f t="shared" ca="1" si="91"/>
        <v>-2.30276324776584+0.953835768159006i</v>
      </c>
      <c r="BP120" s="240" t="str">
        <f t="shared" ca="1" si="92"/>
        <v>-1.58122080638651+1.92672312731512i</v>
      </c>
      <c r="BQ120" s="240" t="str">
        <f t="shared" ca="1" si="93"/>
        <v>-0.486261257798798+2.44460042482294i</v>
      </c>
      <c r="BR120" s="240" t="str">
        <f t="shared" ca="1" si="94"/>
        <v>0.72353251982343+2.38516706765763i</v>
      </c>
      <c r="BS120" s="240" t="str">
        <f t="shared" ca="1" si="95"/>
        <v>1.76245868715846+1.76245868715843i</v>
      </c>
      <c r="BT120" s="240" t="str">
        <f t="shared" ca="1" si="96"/>
        <v>2.38516706765765+0.723532519823388i</v>
      </c>
      <c r="BU120" s="240" t="str">
        <f t="shared" ca="1" si="97"/>
        <v>2.44460042482293-0.486261257798843i</v>
      </c>
      <c r="BV120" s="240" t="str">
        <f t="shared" ca="1" si="98"/>
        <v>1.92672312731509-1.58122080638654i</v>
      </c>
      <c r="BW120" s="240" t="str">
        <f t="shared" ca="1" si="99"/>
        <v>0.953835768158966-2.30276324776586i</v>
      </c>
      <c r="BX120" s="240" t="str">
        <f t="shared" ca="1" si="100"/>
        <v>-0.244307034044208-2.48049094354265i</v>
      </c>
      <c r="BY120" s="240" t="str">
        <f t="shared" ca="1" si="101"/>
        <v>-1.3847549048659-2.0724321705017i</v>
      </c>
      <c r="BZ120" s="240" t="str">
        <f t="shared" ca="1" si="102"/>
        <v>-2.19818255897963-1.1749530566275i</v>
      </c>
      <c r="CA120" s="240" t="str">
        <f t="shared" ca="1" si="103"/>
        <v>-2.49249297850176-8.27496990128185E-14i</v>
      </c>
      <c r="CB120" s="240" t="str">
        <f t="shared" ca="1" si="104"/>
        <v>-2.19818255897971+1.17495305662736i</v>
      </c>
      <c r="CC120" s="240" t="str">
        <f t="shared" ca="1" si="105"/>
        <v>-1.38475490486603+2.07243217050162i</v>
      </c>
      <c r="CD120" s="240" t="str">
        <f t="shared" ca="1" si="106"/>
        <v>-0.244307034044364+2.48049094354263i</v>
      </c>
      <c r="CE120" s="240" t="str">
        <f t="shared" ca="1" si="107"/>
        <v>0.953835768159051+2.30276324776582i</v>
      </c>
      <c r="CF120" s="240" t="str">
        <f t="shared" ca="1" si="108"/>
        <v>1.92672312731515+1.58122080638647i</v>
      </c>
      <c r="CG120" s="240" t="str">
        <f t="shared" ca="1" si="109"/>
        <v>2.44460042482295+0.486261257798753i</v>
      </c>
      <c r="CH120" s="240" t="str">
        <f t="shared" ca="1" si="110"/>
        <v>2.38516706765762-0.723532519823475i</v>
      </c>
      <c r="CI120" s="240" t="str">
        <f t="shared" ca="1" si="111"/>
        <v>1.7624586871584-1.7624586871585i</v>
      </c>
      <c r="CJ120" s="240" t="str">
        <f t="shared" ca="1" si="112"/>
        <v>0.723532519823343-2.38516706765766i</v>
      </c>
      <c r="CK120" s="240" t="str">
        <f t="shared" ca="1" si="113"/>
        <v>-0.486261257798888-2.44460042482292i</v>
      </c>
      <c r="CL120" s="240" t="str">
        <f t="shared" ca="1" si="114"/>
        <v>-1.58122080638658-1.92672312731506i</v>
      </c>
      <c r="CM120" s="240" t="str">
        <f t="shared" ca="1" si="115"/>
        <v>-2.30276324776587-0.953835768158921i</v>
      </c>
      <c r="CN120" s="240" t="str">
        <f t="shared" ca="1" si="116"/>
        <v>-2.48049094354264+0.244307034044255i</v>
      </c>
      <c r="CO120" s="240" t="str">
        <f t="shared" ca="1" si="117"/>
        <v>-2.07243217050168+1.38475490486594i</v>
      </c>
      <c r="CP120" s="240" t="str">
        <f t="shared" ca="1" si="118"/>
        <v>-1.17495305662746+2.19818255897966i</v>
      </c>
      <c r="CQ120" s="240" t="str">
        <f t="shared" ca="1" si="119"/>
        <v>-3.48099910484833E-14+2.49249297850176i</v>
      </c>
      <c r="CR120" s="240" t="str">
        <f t="shared" ca="1" si="120"/>
        <v>1.1749530566274+2.19818255897969i</v>
      </c>
      <c r="CS120" s="240" t="str">
        <f t="shared" ca="1" si="121"/>
        <v>2.07243217050164+1.38475490486599i</v>
      </c>
      <c r="CT120" s="240" t="str">
        <f t="shared" ca="1" si="122"/>
        <v>2.48049094354263+0.244307034044325i</v>
      </c>
      <c r="CU120" s="240" t="str">
        <f t="shared" ca="1" si="123"/>
        <v>2.3027632477659-0.953835768158859i</v>
      </c>
      <c r="CV120" s="240" t="str">
        <f t="shared" ca="1" si="124"/>
        <v>1.58122080638663-1.92672312731502i</v>
      </c>
      <c r="CW120" s="240" t="str">
        <f t="shared" ca="1" si="125"/>
        <v>0.486261257798958-2.44460042482291i</v>
      </c>
      <c r="CX120" s="240" t="str">
        <f t="shared" ca="1" si="126"/>
        <v>-0.723532519823512-2.38516706765761i</v>
      </c>
      <c r="CY120" s="240" t="str">
        <f t="shared" ca="1" si="127"/>
        <v>-1.76245868715852-1.76245868715837i</v>
      </c>
      <c r="CZ120" s="240" t="str">
        <f t="shared" ca="1" si="128"/>
        <v>-2.38516706765767-0.723532519823305i</v>
      </c>
      <c r="DA120" s="240" t="str">
        <f t="shared" ca="1" si="129"/>
        <v>-2.44460042482291+0.486261257798928i</v>
      </c>
      <c r="DB120" s="240" t="str">
        <f t="shared" ca="1" si="130"/>
        <v>-1.92672312731504+1.58122080638661i</v>
      </c>
      <c r="DC120" s="240" t="str">
        <f t="shared" ca="1" si="131"/>
        <v>-0.953835768158886+2.30276324776589i</v>
      </c>
      <c r="DD120" s="240" t="str">
        <f t="shared" ca="1" si="132"/>
        <v>0.244307034044295+2.48049094354264i</v>
      </c>
      <c r="DE120" s="240" t="str">
        <f t="shared" ca="1" si="133"/>
        <v>1.38475490486597+2.07243217050165i</v>
      </c>
      <c r="DF120" s="240" t="str">
        <f t="shared" ca="1" si="134"/>
        <v>2.19818255897967+1.17495305662743i</v>
      </c>
      <c r="DG120" s="240" t="str">
        <f t="shared" ca="1" si="135"/>
        <v>2.49249297850176-4.27460301681437E-15i</v>
      </c>
      <c r="DH120" s="240" t="str">
        <f t="shared" ca="1" si="136"/>
        <v>2.19818255897967-1.17495305662743i</v>
      </c>
      <c r="DI120" s="240" t="str">
        <f t="shared" ca="1" si="137"/>
        <v>1.38475490486596-2.07243217050166i</v>
      </c>
      <c r="DJ120" s="240" t="str">
        <f t="shared" ca="1" si="138"/>
        <v>0.244307034044286-2.48049094354264i</v>
      </c>
      <c r="DK120" s="240" t="str">
        <f t="shared" ca="1" si="139"/>
        <v>-0.953835768158894-2.30276324776589i</v>
      </c>
      <c r="DL120" s="240" t="str">
        <f t="shared" ca="1" si="140"/>
        <v>-1.92672312731504-1.5812208063866i</v>
      </c>
      <c r="DM120" s="240" t="str">
        <f t="shared" ca="1" si="141"/>
        <v>-2.44460042482291-0.486261257798918i</v>
      </c>
      <c r="DN120" s="240" t="str">
        <f t="shared" ca="1" si="142"/>
        <v>-2.38516706765767+0.723532519823313i</v>
      </c>
      <c r="DO120" s="240" t="str">
        <f t="shared" ca="1" si="143"/>
        <v>-1.76245868715852+1.76245868715838i</v>
      </c>
      <c r="DP120" s="240" t="str">
        <f t="shared" ca="1" si="144"/>
        <v>-0.723532519823505+2.38516706765761i</v>
      </c>
      <c r="DQ120" s="240" t="str">
        <f t="shared" ca="1" si="145"/>
        <v>0.486261257798724+2.44460042482295i</v>
      </c>
      <c r="DR120" s="240" t="str">
        <f t="shared" ca="1" si="146"/>
        <v>1.58122080638645+1.92672312731517i</v>
      </c>
      <c r="DS120" s="240" t="str">
        <f t="shared" ca="1" si="147"/>
        <v>2.3027632477659+0.953835768158849i</v>
      </c>
      <c r="DT120" s="240" t="str">
        <f t="shared" ca="1" si="148"/>
        <v>2.48049094354263-0.244307034044333i</v>
      </c>
      <c r="DU120" s="240" t="str">
        <f t="shared" ca="1" si="149"/>
        <v>2.07243217050163-1.384754904866i</v>
      </c>
      <c r="DV120" s="240" t="str">
        <f t="shared" ca="1" si="150"/>
        <v>1.17495305662739-2.19818255897969i</v>
      </c>
      <c r="DW120" s="240" t="str">
        <f t="shared" ca="1" si="151"/>
        <v>-4.33591970821122E-14-2.49249297850176i</v>
      </c>
      <c r="DX120" s="240" t="str">
        <f t="shared" ca="1" si="152"/>
        <v>-1.17495305662747-2.19818255897965i</v>
      </c>
      <c r="DY120" s="240" t="str">
        <f t="shared" ca="1" si="153"/>
        <v>-2.07243217050168-1.38475490486593i</v>
      </c>
      <c r="DZ120" s="240" t="str">
        <f t="shared" ca="1" si="154"/>
        <v>-2.48049094354264-0.244307034044247i</v>
      </c>
      <c r="EA120" s="240" t="str">
        <f t="shared" ca="1" si="155"/>
        <v>-2.30276324776587+0.953835768158931i</v>
      </c>
      <c r="EB120" s="240" t="str">
        <f t="shared" ca="1" si="156"/>
        <v>-1.58122080638657+1.92672312731507i</v>
      </c>
      <c r="EC120" s="240" t="str">
        <f t="shared" ca="1" si="157"/>
        <v>-0.486261257798881+2.44460042482292i</v>
      </c>
      <c r="ED120" s="240" t="str">
        <f t="shared" ca="1" si="158"/>
        <v>0.72353251982335+2.38516706765766i</v>
      </c>
      <c r="EE120" s="240" t="str">
        <f t="shared" ca="1" si="159"/>
        <v>1.7624586871584+1.76245868715849i</v>
      </c>
      <c r="EF120" s="240" t="str">
        <f t="shared" ca="1" si="160"/>
        <v>2.38516706765762+0.723532519823467i</v>
      </c>
      <c r="EG120" s="240" t="str">
        <f t="shared" ca="1" si="161"/>
        <v>2.44460042482294-0.486261257798761i</v>
      </c>
      <c r="EH120" s="240" t="str">
        <f t="shared" ca="1" si="162"/>
        <v>1.92672312731514-1.58122080638648i</v>
      </c>
      <c r="EI120" s="240" t="str">
        <f t="shared" ca="1" si="163"/>
        <v>0.953835768159043-2.30276324776582i</v>
      </c>
      <c r="EJ120" s="240" t="str">
        <f t="shared" ca="1" si="164"/>
        <v>-0.244307034044126-2.48049094354265i</v>
      </c>
      <c r="EK120" s="240" t="str">
        <f t="shared" ca="1" si="165"/>
        <v>-1.38475490486603-2.07243217050161i</v>
      </c>
      <c r="EL120" s="240" t="str">
        <f t="shared" ca="1" si="166"/>
        <v>-2.19818255897971-1.17495305662736i</v>
      </c>
      <c r="EM120" s="240" t="str">
        <f t="shared" ca="1" si="167"/>
        <v>-2.49249297850176+8.244379114741E-14i</v>
      </c>
      <c r="EN120" s="240"/>
      <c r="EO120" s="240"/>
      <c r="EP120" s="240"/>
    </row>
    <row r="121" spans="1:146" ht="15.75" thickBot="1">
      <c r="A121" s="277">
        <f t="shared" si="168"/>
        <v>4.1015625000000009E-4</v>
      </c>
      <c r="B121" s="276">
        <v>21</v>
      </c>
      <c r="C121" s="248">
        <f t="shared" si="169"/>
        <v>4200</v>
      </c>
      <c r="D121" s="247">
        <f t="shared" si="170"/>
        <v>26389.378290154262</v>
      </c>
      <c r="E121" s="247" t="str">
        <f t="shared" si="171"/>
        <v>26389.3782901543i</v>
      </c>
      <c r="F121" s="247" t="str">
        <f t="shared" si="172"/>
        <v>0.00844972779322906-0.116346171430108i</v>
      </c>
      <c r="G121" s="247" t="str">
        <f t="shared" si="173"/>
        <v>-3.86230204865612+0.715756722907465i</v>
      </c>
      <c r="H121" s="247" t="str">
        <f t="shared" si="38"/>
        <v>0.00226533577111639-0.0155037997188352i</v>
      </c>
      <c r="I121" s="247" t="str">
        <f t="shared" si="174"/>
        <v>-0.00830825877776606+0.0123452861070926i</v>
      </c>
      <c r="J121" s="275" t="str">
        <f ca="1">IMPRODUCT(1/N_FFT2,AJ100)</f>
        <v>-0.0592984046503121-0.00049919942894957i</v>
      </c>
      <c r="K121" s="274" t="str">
        <f t="shared" ca="1" si="175"/>
        <v>0.000498829250718359-0.000727908293064827i</v>
      </c>
      <c r="N121" s="265">
        <f t="shared" ca="1" si="176"/>
        <v>2.5076018362661747</v>
      </c>
      <c r="O121" s="240">
        <f t="shared" ca="1" si="39"/>
        <v>-2.4923981637338253</v>
      </c>
      <c r="P121" s="240" t="str">
        <f t="shared" ca="1" si="40"/>
        <v>-2.16860321892804+1.22849854922124i</v>
      </c>
      <c r="Q121" s="240" t="str">
        <f t="shared" ca="1" si="41"/>
        <v>-1.28134873559771+2.13780121254664i</v>
      </c>
      <c r="R121" s="240" t="str">
        <f t="shared" ca="1" si="42"/>
        <v>-0.0611665129062698+2.49164750000529i</v>
      </c>
      <c r="S121" s="240" t="str">
        <f t="shared" ca="1" si="43"/>
        <v>1.17490836125523+2.19809893981966i</v>
      </c>
      <c r="T121" s="240" t="str">
        <f t="shared" ca="1" si="44"/>
        <v>2.10571147465235+1.33342708540856i</v>
      </c>
      <c r="U121" s="241" t="str">
        <f t="shared" ca="1" si="45"/>
        <v>2.48939596099146+0.122296181392352i</v>
      </c>
      <c r="V121" s="240" t="str">
        <f t="shared" ca="1" si="46"/>
        <v>2.22627060810213-1.12061045242507i</v>
      </c>
      <c r="W121" s="240" t="str">
        <f t="shared" ca="1" si="47"/>
        <v>1.38470222860324-2.07235333490333i</v>
      </c>
      <c r="X121" s="240" t="str">
        <f t="shared" ca="1" si="48"/>
        <v>0.183352183231689-2.48564490293523i</v>
      </c>
      <c r="Y121" s="240" t="str">
        <f t="shared" ca="1" si="49"/>
        <v>-1.06563752976067-2.25310125421591i</v>
      </c>
      <c r="Z121" s="240" t="str">
        <f t="shared" ca="1" si="50"/>
        <v>-2.03774688699567-1.43514327895273i</v>
      </c>
      <c r="AA121" s="240" t="str">
        <f t="shared" ca="1" si="51"/>
        <v>-2.48039658533373-0.244297740571826i</v>
      </c>
      <c r="AB121" s="240" t="str">
        <f t="shared" ca="1" si="52"/>
        <v>-2.27857471638303+1.01002270689512i</v>
      </c>
      <c r="AC121" s="240" t="str">
        <f t="shared" ca="1" si="53"/>
        <v>-1.48471985265445+2.00191297655954i</v>
      </c>
      <c r="AD121" s="240" t="str">
        <f t="shared" ca="1" si="54"/>
        <v>-0.305096142087949+2.47365416957723i</v>
      </c>
      <c r="AE121" s="240" t="str">
        <f t="shared" ca="1" si="55"/>
        <v>0.953799484118113+2.30267565034239i</v>
      </c>
      <c r="AF121" s="240" t="str">
        <f t="shared" ca="1" si="56"/>
        <v>1.96487318860267+1.5334020866342i</v>
      </c>
      <c r="AG121" s="240" t="str">
        <f t="shared" ca="1" si="57"/>
        <v>2.46542171704485+0.365710765096332i</v>
      </c>
      <c r="AH121" s="240" t="str">
        <f t="shared" ca="1" si="58"/>
        <v>2.32538953859259-0.897001728196712i</v>
      </c>
      <c r="AI121" s="240" t="str">
        <f t="shared" ca="1" si="59"/>
        <v>1.58116065653456-1.92664983450832i</v>
      </c>
      <c r="AJ121" s="240" t="str">
        <f t="shared" ca="1" si="60"/>
        <v>0.426105097614603-2.4557041866582i</v>
      </c>
      <c r="AK121" s="240" t="str">
        <f t="shared" ca="1" si="61"/>
        <v>-0.839663651975419-2.34670269913661i</v>
      </c>
      <c r="AL121" s="240" t="str">
        <f t="shared" ca="1" si="62"/>
        <v>-1.88726593859571-1.62796679437886i</v>
      </c>
      <c r="AM121" s="240" t="str">
        <f t="shared" ca="1" si="63"/>
        <v>-2.44450743189417-0.486242760355265i</v>
      </c>
      <c r="AN121" s="240" t="str">
        <f t="shared" ca="1" si="64"/>
        <v>-2.36660229372359+0.781819793767059i</v>
      </c>
      <c r="AO121" s="240" t="str">
        <f t="shared" ca="1" si="65"/>
        <v>-1.67379230589965+1.84674522425127i</v>
      </c>
      <c r="AP121" s="240" t="str">
        <f t="shared" ca="1" si="66"/>
        <v>-0.546087528638879+2.43183819725919i</v>
      </c>
      <c r="AQ121" s="240" t="str">
        <f t="shared" ca="1" si="67"/>
        <v>0.72350499654906+2.3850763355818i</v>
      </c>
      <c r="AR121" s="240" t="str">
        <f t="shared" ca="1" si="68"/>
        <v>0.72350499654906+2.3850763355818i</v>
      </c>
      <c r="AS121" s="240" t="str">
        <f t="shared" ca="1" si="69"/>
        <v>2.41770411422653+0.605603354214522i</v>
      </c>
      <c r="AT121" s="240" t="str">
        <f t="shared" ca="1" si="70"/>
        <v>2.40211369663919-0.664754386974726i</v>
      </c>
      <c r="AU121" s="240" t="str">
        <f t="shared" ca="1" si="71"/>
        <v>1.76239164299311-1.76239164299306i</v>
      </c>
      <c r="AV121" s="240" t="str">
        <f t="shared" ca="1" si="72"/>
        <v>0.664754386974793-2.40211369663917i</v>
      </c>
      <c r="AW121" s="240" t="str">
        <f t="shared" ca="1" si="73"/>
        <v>-0.605603354214692-2.41770411422648i</v>
      </c>
      <c r="AX121" s="240" t="str">
        <f t="shared" ca="1" si="74"/>
        <v>-1.71860958752262-1.80511209963788i</v>
      </c>
      <c r="AY121" s="240" t="str">
        <f t="shared" ca="1" si="75"/>
        <v>-2.38507633558178-0.72350499654913i</v>
      </c>
      <c r="AZ121" s="240" t="str">
        <f t="shared" ca="1" si="76"/>
        <v>-2.43183819725921+0.546087528638807i</v>
      </c>
      <c r="BA121" s="240" t="str">
        <f t="shared" ca="1" si="77"/>
        <v>-1.84674522425115+1.67379230589978i</v>
      </c>
      <c r="BB121" s="240" t="str">
        <f t="shared" ca="1" si="78"/>
        <v>-0.781819793767131+2.36660229372357i</v>
      </c>
      <c r="BC121" s="240" t="str">
        <f t="shared" ca="1" si="79"/>
        <v>0.486242760355196+2.44450743189419i</v>
      </c>
      <c r="BD121" s="240" t="str">
        <f t="shared" ca="1" si="80"/>
        <v>1.6279667943788+1.88726593859576i</v>
      </c>
      <c r="BE121" s="240" t="str">
        <f t="shared" ca="1" si="81"/>
        <v>2.34670269913667+0.839663651975254i</v>
      </c>
      <c r="BF121" s="240" t="str">
        <f t="shared" ca="1" si="82"/>
        <v>2.45570418665821-0.426105097614536i</v>
      </c>
      <c r="BG121" s="240" t="str">
        <f t="shared" ca="1" si="83"/>
        <v>1.92664983450837-1.5811606565345i</v>
      </c>
      <c r="BH121" s="240" t="str">
        <f t="shared" ca="1" si="84"/>
        <v>0.897001728196712-2.32538953859259i</v>
      </c>
      <c r="BI121" s="240" t="str">
        <f t="shared" ca="1" si="85"/>
        <v>-0.365710765096412-2.46542171704484i</v>
      </c>
      <c r="BJ121" s="240" t="str">
        <f t="shared" ca="1" si="86"/>
        <v>-1.5334020866341-1.96487318860275i</v>
      </c>
      <c r="BK121" s="240" t="str">
        <f t="shared" ca="1" si="87"/>
        <v>-2.30267565034238-0.953799484118155i</v>
      </c>
      <c r="BL121" s="240" t="str">
        <f t="shared" ca="1" si="88"/>
        <v>-2.47365416957723+0.305096142087946i</v>
      </c>
      <c r="BM121" s="240" t="str">
        <f t="shared" ca="1" si="89"/>
        <v>-2.0019129765595+1.48471985265451i</v>
      </c>
      <c r="BN121" s="240" t="str">
        <f t="shared" ca="1" si="90"/>
        <v>-1.01002270689523+2.27857471638298i</v>
      </c>
      <c r="BO121" s="240" t="str">
        <f t="shared" ca="1" si="91"/>
        <v>0.244297740571777+2.48039658533374i</v>
      </c>
      <c r="BP121" s="240" t="str">
        <f t="shared" ca="1" si="92"/>
        <v>1.43514327895273+2.03774688699567i</v>
      </c>
      <c r="BQ121" s="240" t="str">
        <f t="shared" ca="1" si="93"/>
        <v>2.25310125421594+1.06563752976062i</v>
      </c>
      <c r="BR121" s="240" t="str">
        <f t="shared" ca="1" si="94"/>
        <v>2.48564490293524-0.183352183231567i</v>
      </c>
      <c r="BS121" s="240" t="str">
        <f t="shared" ca="1" si="95"/>
        <v>2.07235333490337-1.38470222860318i</v>
      </c>
      <c r="BT121" s="240" t="str">
        <f t="shared" ca="1" si="96"/>
        <v>1.12061045242507-2.22627060810213i</v>
      </c>
      <c r="BU121" s="240" t="str">
        <f t="shared" ca="1" si="97"/>
        <v>-0.122296181392405-2.48939596099146i</v>
      </c>
      <c r="BV121" s="240" t="str">
        <f t="shared" ca="1" si="98"/>
        <v>-1.33342708540867-2.10571147465228i</v>
      </c>
      <c r="BW121" s="240" t="str">
        <f t="shared" ca="1" si="99"/>
        <v>-2.19809893981962-1.17490836125529i</v>
      </c>
      <c r="BX121" s="240" t="str">
        <f t="shared" ca="1" si="100"/>
        <v>-2.49164750000529+0.0611665129062733i</v>
      </c>
      <c r="BY121" s="240" t="str">
        <f t="shared" ca="1" si="101"/>
        <v>-2.13780121254661+1.28134873559776i</v>
      </c>
      <c r="BZ121" s="240" t="str">
        <f t="shared" ca="1" si="102"/>
        <v>-1.22849854922114+2.1686032189281i</v>
      </c>
      <c r="CA121" s="240" t="str">
        <f t="shared" ca="1" si="103"/>
        <v>-6.96170635171394E-14+2.49239816373383i</v>
      </c>
      <c r="CB121" s="240" t="str">
        <f t="shared" ca="1" si="104"/>
        <v>1.22849854922123+2.16860321892804i</v>
      </c>
      <c r="CC121" s="240" t="str">
        <f t="shared" ca="1" si="105"/>
        <v>2.13780121254667+1.28134873559765i</v>
      </c>
      <c r="CD121" s="240" t="str">
        <f t="shared" ca="1" si="106"/>
        <v>2.4916475000053+0.0611665129061734i</v>
      </c>
      <c r="CE121" s="240" t="str">
        <f t="shared" ca="1" si="107"/>
        <v>2.19809893981969-1.17490836125516i</v>
      </c>
      <c r="CF121" s="240" t="str">
        <f t="shared" ca="1" si="108"/>
        <v>1.33342708540858-2.10571147465234i</v>
      </c>
      <c r="CG121" s="240" t="str">
        <f t="shared" ca="1" si="109"/>
        <v>0.122296181392296-2.48939596099146i</v>
      </c>
      <c r="CH121" s="240" t="str">
        <f t="shared" ca="1" si="110"/>
        <v>-1.12061045242517-2.22627060810208i</v>
      </c>
      <c r="CI121" s="240" t="str">
        <f t="shared" ca="1" si="111"/>
        <v>-2.07235333490329-1.3847022286033i</v>
      </c>
      <c r="CJ121" s="240" t="str">
        <f t="shared" ca="1" si="112"/>
        <v>-2.48564490293523-0.183352183231714i</v>
      </c>
      <c r="CK121" s="240" t="str">
        <f t="shared" ca="1" si="113"/>
        <v>-2.25310125421589+1.06563752976072i</v>
      </c>
      <c r="CL121" s="240" t="str">
        <f t="shared" ca="1" si="114"/>
        <v>-1.43514327895265+2.03774688699573i</v>
      </c>
      <c r="CM121" s="240" t="str">
        <f t="shared" ca="1" si="115"/>
        <v>-0.244297740571915+2.48039658533373i</v>
      </c>
      <c r="CN121" s="240" t="str">
        <f t="shared" ca="1" si="116"/>
        <v>1.01002270689509+2.27857471638304i</v>
      </c>
      <c r="CO121" s="240" t="str">
        <f t="shared" ca="1" si="117"/>
        <v>2.00191297655956+1.48471985265443i</v>
      </c>
      <c r="CP121" s="240" t="str">
        <f t="shared" ca="1" si="118"/>
        <v>2.47365416957724+0.305096142087849i</v>
      </c>
      <c r="CQ121" s="240" t="str">
        <f t="shared" ca="1" si="119"/>
        <v>2.30267565034243-0.953799484118028i</v>
      </c>
      <c r="CR121" s="240" t="str">
        <f t="shared" ca="1" si="120"/>
        <v>1.53340208663421-1.96487318860266i</v>
      </c>
      <c r="CS121" s="240" t="str">
        <f t="shared" ca="1" si="121"/>
        <v>0.365710765096312-2.46542171704486i</v>
      </c>
      <c r="CT121" s="240" t="str">
        <f t="shared" ca="1" si="122"/>
        <v>-0.897001728196804-2.32538953859255i</v>
      </c>
      <c r="CU121" s="240" t="str">
        <f t="shared" ca="1" si="123"/>
        <v>-1.92664983450828-1.58116065653461i</v>
      </c>
      <c r="CV121" s="240" t="str">
        <f t="shared" ca="1" si="124"/>
        <v>-2.45570418665818-0.426105097614673i</v>
      </c>
      <c r="CW121" s="240" t="str">
        <f t="shared" ca="1" si="125"/>
        <v>-2.34670269913663+0.839663651975357i</v>
      </c>
      <c r="CX121" s="240" t="str">
        <f t="shared" ca="1" si="126"/>
        <v>-1.62796679437872+1.88726593859583i</v>
      </c>
      <c r="CY121" s="240" t="str">
        <f t="shared" ca="1" si="127"/>
        <v>-0.48624276035534+2.44450743189416i</v>
      </c>
      <c r="CZ121" s="240" t="str">
        <f t="shared" ca="1" si="128"/>
        <v>0.781819793766989+2.36660229372362i</v>
      </c>
      <c r="DA121" s="240" t="str">
        <f t="shared" ca="1" si="129"/>
        <v>1.84674522425123+1.6737923058997i</v>
      </c>
      <c r="DB121" s="240" t="str">
        <f t="shared" ca="1" si="130"/>
        <v>2.43183819725923+0.546087528638699i</v>
      </c>
      <c r="DC121" s="240" t="str">
        <f t="shared" ca="1" si="131"/>
        <v>2.38507633558182-0.723504996548998i</v>
      </c>
      <c r="DD121" s="240" t="str">
        <f t="shared" ca="1" si="132"/>
        <v>1.71860958752272-1.80511209963778i</v>
      </c>
      <c r="DE121" s="240" t="str">
        <f t="shared" ca="1" si="133"/>
        <v>0.605603354214595-2.41770411422651i</v>
      </c>
      <c r="DF121" s="240" t="str">
        <f t="shared" ca="1" si="134"/>
        <v>-0.664754386974898-2.40211369663914i</v>
      </c>
      <c r="DG121" s="240" t="str">
        <f t="shared" ca="1" si="135"/>
        <v>-1.76239164299301-1.76239164299316i</v>
      </c>
      <c r="DH121" s="240" t="str">
        <f t="shared" ca="1" si="136"/>
        <v>-2.40211369663915-0.664754386974861i</v>
      </c>
      <c r="DI121" s="240" t="str">
        <f t="shared" ca="1" si="137"/>
        <v>-2.4177041142265+0.605603354214615i</v>
      </c>
      <c r="DJ121" s="240" t="str">
        <f t="shared" ca="1" si="138"/>
        <v>-1.80511209963777+1.71860958752274i</v>
      </c>
      <c r="DK121" s="240" t="str">
        <f t="shared" ca="1" si="139"/>
        <v>-0.723504996549197+2.38507633558176i</v>
      </c>
      <c r="DL121" s="240" t="str">
        <f t="shared" ca="1" si="140"/>
        <v>0.546087528638739+2.43183819725922i</v>
      </c>
      <c r="DM121" s="240" t="str">
        <f t="shared" ca="1" si="141"/>
        <v>1.67379230589973+1.8467452242512i</v>
      </c>
      <c r="DN121" s="240" t="str">
        <f t="shared" ca="1" si="142"/>
        <v>2.36660229372362+0.781819793766969i</v>
      </c>
      <c r="DO121" s="240" t="str">
        <f t="shared" ca="1" si="143"/>
        <v>2.4445074318942-0.486242760355118i</v>
      </c>
      <c r="DP121" s="240" t="str">
        <f t="shared" ca="1" si="144"/>
        <v>1.88726593859581-1.62796679437875i</v>
      </c>
      <c r="DQ121" s="240" t="str">
        <f t="shared" ca="1" si="145"/>
        <v>0.839663651975322-2.34670269913665i</v>
      </c>
      <c r="DR121" s="240" t="str">
        <f t="shared" ca="1" si="146"/>
        <v>-0.42610509761471-2.45570418665818i</v>
      </c>
      <c r="DS121" s="240" t="str">
        <f t="shared" ca="1" si="147"/>
        <v>-1.58116065653444-1.92664983450842i</v>
      </c>
      <c r="DT121" s="240" t="str">
        <f t="shared" ca="1" si="148"/>
        <v>-2.32538953859256-0.897001728196784i</v>
      </c>
      <c r="DU121" s="240" t="str">
        <f t="shared" ca="1" si="149"/>
        <v>-2.46542171704485+0.365710765096335i</v>
      </c>
      <c r="DV121" s="240" t="str">
        <f t="shared" ca="1" si="150"/>
        <v>-1.96487318860264+1.53340208663424i</v>
      </c>
      <c r="DW121" s="240" t="str">
        <f t="shared" ca="1" si="151"/>
        <v>-0.953799484117991+2.30267565034244i</v>
      </c>
      <c r="DX121" s="240" t="str">
        <f t="shared" ca="1" si="152"/>
        <v>0.305096142087886+2.47365416957723i</v>
      </c>
      <c r="DY121" s="240" t="str">
        <f t="shared" ca="1" si="153"/>
        <v>1.48471985265445+2.00191297655955i</v>
      </c>
      <c r="DZ121" s="240" t="str">
        <f t="shared" ca="1" si="154"/>
        <v>2.27857471638305+1.01002270689507i</v>
      </c>
      <c r="EA121" s="240" t="str">
        <f t="shared" ca="1" si="155"/>
        <v>2.48039658533375-0.244297740571708i</v>
      </c>
      <c r="EB121" s="240" t="str">
        <f t="shared" ca="1" si="156"/>
        <v>2.03774688699571-1.43514327895268i</v>
      </c>
      <c r="EC121" s="240" t="str">
        <f t="shared" ca="1" si="157"/>
        <v>1.06563752976068-2.25310125421591i</v>
      </c>
      <c r="ED121" s="240" t="str">
        <f t="shared" ca="1" si="158"/>
        <v>-0.183352183231736-2.48564490293523i</v>
      </c>
      <c r="EE121" s="240" t="str">
        <f t="shared" ca="1" si="159"/>
        <v>-1.38470222860311-2.07235333490342i</v>
      </c>
      <c r="EF121" s="240" t="str">
        <f t="shared" ca="1" si="160"/>
        <v>-2.2262706081021-1.12061045242513i</v>
      </c>
      <c r="EG121" s="240" t="str">
        <f t="shared" ca="1" si="161"/>
        <v>-2.48939596099146+0.122296181392335i</v>
      </c>
      <c r="EH121" s="240" t="str">
        <f t="shared" ca="1" si="162"/>
        <v>-2.10571147465232+1.33342708540861i</v>
      </c>
      <c r="EI121" s="240" t="str">
        <f t="shared" ca="1" si="163"/>
        <v>-1.17490836125513+2.19809893981971i</v>
      </c>
      <c r="EJ121" s="240" t="str">
        <f t="shared" ca="1" si="164"/>
        <v>0.0611665129061948+2.4916475000053i</v>
      </c>
      <c r="EK121" s="240" t="str">
        <f t="shared" ca="1" si="165"/>
        <v>1.28134873559769+2.13780121254665i</v>
      </c>
      <c r="EL121" s="240" t="str">
        <f t="shared" ca="1" si="166"/>
        <v>2.16860321892806+1.2284985492212i</v>
      </c>
      <c r="EM121" s="240" t="str">
        <f t="shared" ca="1" si="167"/>
        <v>2.49239816373383-1.08699630346525E-13i</v>
      </c>
      <c r="EN121" s="240"/>
      <c r="EO121" s="240"/>
      <c r="EP121" s="240"/>
    </row>
    <row r="122" spans="1:146" ht="15.75" thickBot="1">
      <c r="A122" s="277">
        <f t="shared" si="168"/>
        <v>4.2968750000000011E-4</v>
      </c>
      <c r="B122" s="276">
        <v>22</v>
      </c>
      <c r="C122" s="248">
        <f t="shared" si="169"/>
        <v>4400</v>
      </c>
      <c r="D122" s="247">
        <f t="shared" si="170"/>
        <v>27646.01535159018</v>
      </c>
      <c r="E122" s="247" t="str">
        <f t="shared" si="171"/>
        <v>27646.0153515902i</v>
      </c>
      <c r="F122" s="247" t="str">
        <f t="shared" si="172"/>
        <v>0.00826952693293632-0.111104047286728i</v>
      </c>
      <c r="G122" s="247" t="str">
        <f t="shared" si="173"/>
        <v>-3.84797819848178+0.735633518174774i</v>
      </c>
      <c r="H122" s="247" t="str">
        <f t="shared" si="38"/>
        <v>0.0022416683737533-0.0147994670332029i</v>
      </c>
      <c r="I122" s="247" t="str">
        <f t="shared" si="174"/>
        <v>-0.0078363238034496+0.012000521037257i</v>
      </c>
      <c r="J122" s="275" t="str">
        <f ca="1">IMPRODUCT(1/N_FFT2,AK100)</f>
        <v>0.00874040396588312+0.0000166256450837669i</v>
      </c>
      <c r="K122" s="274" t="str">
        <f t="shared" ca="1" si="175"/>
        <v>-0.0000686921520532009+0.000104759117728387i</v>
      </c>
      <c r="N122" s="265">
        <f t="shared" ca="1" si="176"/>
        <v>2.5077036717449994</v>
      </c>
      <c r="O122" s="240">
        <f t="shared" ca="1" si="39"/>
        <v>-2.4922963282550006</v>
      </c>
      <c r="P122" s="240" t="str">
        <f t="shared" ca="1" si="40"/>
        <v>-2.13771386534294+1.28129638169859i</v>
      </c>
      <c r="Q122" s="240" t="str">
        <f t="shared" ca="1" si="41"/>
        <v>-1.17486035634283+2.19800912894541i</v>
      </c>
      <c r="R122" s="240" t="str">
        <f t="shared" ca="1" si="42"/>
        <v>0.122291184562243+2.48929424817793i</v>
      </c>
      <c r="S122" s="240" t="str">
        <f t="shared" ca="1" si="43"/>
        <v>1.38464565184252+2.07226866179725i</v>
      </c>
      <c r="T122" s="240" t="str">
        <f t="shared" ca="1" si="44"/>
        <v>2.25300919603339+1.06559398948301i</v>
      </c>
      <c r="U122" s="241" t="str">
        <f t="shared" ca="1" si="45"/>
        <v>2.48029524022057-0.244287758949408i</v>
      </c>
      <c r="V122" s="240" t="str">
        <f t="shared" ca="1" si="46"/>
        <v>2.00183118153597-1.48465918933055i</v>
      </c>
      <c r="W122" s="240" t="str">
        <f t="shared" ca="1" si="47"/>
        <v>0.953760513367522-2.30258156662783i</v>
      </c>
      <c r="X122" s="240" t="str">
        <f t="shared" ca="1" si="48"/>
        <v>-0.365695822728208-2.46532098378132i</v>
      </c>
      <c r="Y122" s="240" t="str">
        <f t="shared" ca="1" si="49"/>
        <v>-1.58109605279069-1.92657111461868i</v>
      </c>
      <c r="Z122" s="240" t="str">
        <f t="shared" ca="1" si="50"/>
        <v>-2.34660681654593-0.8396293446358i</v>
      </c>
      <c r="AA122" s="240" t="str">
        <f t="shared" ca="1" si="51"/>
        <v>-2.44440755315552+0.486222893238887i</v>
      </c>
      <c r="AB122" s="240" t="str">
        <f t="shared" ca="1" si="52"/>
        <v>-1.84666976913856+1.673723917372i</v>
      </c>
      <c r="AC122" s="240" t="str">
        <f t="shared" ca="1" si="53"/>
        <v>-0.723475435269986+2.38497888510449i</v>
      </c>
      <c r="AD122" s="240" t="str">
        <f t="shared" ca="1" si="54"/>
        <v>0.605578610211629+2.41760533062936i</v>
      </c>
      <c r="AE122" s="240" t="str">
        <f t="shared" ca="1" si="55"/>
        <v>1.76231963443544+1.76231963443545i</v>
      </c>
      <c r="AF122" s="240" t="str">
        <f t="shared" ca="1" si="56"/>
        <v>2.41760533062936+0.605578610211639i</v>
      </c>
      <c r="AG122" s="240" t="str">
        <f t="shared" ca="1" si="57"/>
        <v>2.38497888510449-0.723475435269976i</v>
      </c>
      <c r="AH122" s="240" t="str">
        <f t="shared" ca="1" si="58"/>
        <v>1.67372391737193-1.84666976913863i</v>
      </c>
      <c r="AI122" s="240" t="str">
        <f t="shared" ca="1" si="59"/>
        <v>0.486222893238916-2.44440755315552i</v>
      </c>
      <c r="AJ122" s="240" t="str">
        <f t="shared" ca="1" si="60"/>
        <v>-0.839629344635888-2.3466068165459i</v>
      </c>
      <c r="AK122" s="240" t="str">
        <f t="shared" ca="1" si="61"/>
        <v>-1.92657111461868-1.5810960527907i</v>
      </c>
      <c r="AL122" s="240" t="str">
        <f t="shared" ca="1" si="62"/>
        <v>-2.4653209837813-0.36569582272834i</v>
      </c>
      <c r="AM122" s="240" t="str">
        <f t="shared" ca="1" si="63"/>
        <v>-2.30258156662782+0.953760513367542i</v>
      </c>
      <c r="AN122" s="240" t="str">
        <f t="shared" ca="1" si="64"/>
        <v>-1.48465918933064+2.00183118153591i</v>
      </c>
      <c r="AO122" s="240" t="str">
        <f t="shared" ca="1" si="65"/>
        <v>-0.244287758949389+2.48029524022058i</v>
      </c>
      <c r="AP122" s="240" t="str">
        <f t="shared" ca="1" si="66"/>
        <v>1.06559398948294+2.25300919603343i</v>
      </c>
      <c r="AQ122" s="240" t="str">
        <f t="shared" ca="1" si="67"/>
        <v>2.07226866179727+1.38464565184249i</v>
      </c>
      <c r="AR122" s="240" t="str">
        <f t="shared" ca="1" si="68"/>
        <v>2.07226866179727+1.38464565184249i</v>
      </c>
      <c r="AS122" s="240" t="str">
        <f t="shared" ca="1" si="69"/>
        <v>2.19800912894538-1.17486035634289i</v>
      </c>
      <c r="AT122" s="240" t="str">
        <f t="shared" ca="1" si="70"/>
        <v>1.28129638169862-2.13771386534292i</v>
      </c>
      <c r="AU122" s="240" t="str">
        <f t="shared" ca="1" si="71"/>
        <v>-9.12919720510111E-14-2.492296328255i</v>
      </c>
      <c r="AV122" s="240" t="str">
        <f t="shared" ca="1" si="72"/>
        <v>-1.28129638169856-2.13771386534296i</v>
      </c>
      <c r="AW122" s="240" t="str">
        <f t="shared" ca="1" si="73"/>
        <v>-2.19800912894547-1.17486035634272i</v>
      </c>
      <c r="AX122" s="240" t="str">
        <f t="shared" ca="1" si="74"/>
        <v>-2.48929424817793+0.122291184562238i</v>
      </c>
      <c r="AY122" s="240" t="str">
        <f t="shared" ca="1" si="75"/>
        <v>-2.0722686617973+1.38464565184243i</v>
      </c>
      <c r="AZ122" s="240" t="str">
        <f t="shared" ca="1" si="76"/>
        <v>-1.065593989483+2.2530091960334i</v>
      </c>
      <c r="BA122" s="240" t="str">
        <f t="shared" ca="1" si="77"/>
        <v>0.244287758949324+2.48029524022058i</v>
      </c>
      <c r="BB122" s="240" t="str">
        <f t="shared" ca="1" si="78"/>
        <v>1.48465918933059+2.00183118153595i</v>
      </c>
      <c r="BC122" s="240" t="str">
        <f t="shared" ca="1" si="79"/>
        <v>2.3025815666278+0.953760513367599i</v>
      </c>
      <c r="BD122" s="240" t="str">
        <f t="shared" ca="1" si="80"/>
        <v>2.46532098378131-0.365695822728275i</v>
      </c>
      <c r="BE122" s="240" t="str">
        <f t="shared" ca="1" si="81"/>
        <v>1.92657111461872-1.58109605279064i</v>
      </c>
      <c r="BF122" s="240" t="str">
        <f t="shared" ca="1" si="82"/>
        <v>0.839629344635711-2.34660681654596i</v>
      </c>
      <c r="BG122" s="240" t="str">
        <f t="shared" ca="1" si="83"/>
        <v>-0.486222893238857-2.44440755315553i</v>
      </c>
      <c r="BH122" s="240" t="str">
        <f t="shared" ca="1" si="84"/>
        <v>-1.67372391737207-1.8466697691385i</v>
      </c>
      <c r="BI122" s="240" t="str">
        <f t="shared" ca="1" si="85"/>
        <v>-2.38497888510449-0.723475435269993i</v>
      </c>
      <c r="BJ122" s="240" t="str">
        <f t="shared" ca="1" si="86"/>
        <v>-2.41760533062939+0.605578610211525i</v>
      </c>
      <c r="BK122" s="240" t="str">
        <f t="shared" ca="1" si="87"/>
        <v>-1.76231963443543+1.76231963443546i</v>
      </c>
      <c r="BL122" s="240" t="str">
        <f t="shared" ca="1" si="88"/>
        <v>-0.605578610211739+2.41760533062933i</v>
      </c>
      <c r="BM122" s="240" t="str">
        <f t="shared" ca="1" si="89"/>
        <v>0.723475435270018+2.38497888510448i</v>
      </c>
      <c r="BN122" s="240" t="str">
        <f t="shared" ca="1" si="90"/>
        <v>1.84666976913852+1.67372391737205i</v>
      </c>
      <c r="BO122" s="240" t="str">
        <f t="shared" ca="1" si="91"/>
        <v>2.44440755315553+0.486222893238822i</v>
      </c>
      <c r="BP122" s="240" t="str">
        <f t="shared" ca="1" si="92"/>
        <v>2.34660681654595-0.839629344635746i</v>
      </c>
      <c r="BQ122" s="240" t="str">
        <f t="shared" ca="1" si="93"/>
        <v>1.58109605279062-1.92657111461873i</v>
      </c>
      <c r="BR122" s="240" t="str">
        <f t="shared" ca="1" si="94"/>
        <v>0.365695822728248-2.46532098378131i</v>
      </c>
      <c r="BS122" s="240" t="str">
        <f t="shared" ca="1" si="95"/>
        <v>-0.953760513367622-2.30258156662779i</v>
      </c>
      <c r="BT122" s="240" t="str">
        <f t="shared" ca="1" si="96"/>
        <v>-2.00183118153597-1.48465918933056i</v>
      </c>
      <c r="BU122" s="240" t="str">
        <f t="shared" ca="1" si="97"/>
        <v>-2.48029524022059-0.244287758949298i</v>
      </c>
      <c r="BV122" s="240" t="str">
        <f t="shared" ca="1" si="98"/>
        <v>-2.25300919603339+1.06559398948302i</v>
      </c>
      <c r="BW122" s="240" t="str">
        <f t="shared" ca="1" si="99"/>
        <v>-1.38464565184261+2.07226866179719i</v>
      </c>
      <c r="BX122" s="240" t="str">
        <f t="shared" ca="1" si="100"/>
        <v>-0.122291184562212+2.48929424817793i</v>
      </c>
      <c r="BY122" s="240" t="str">
        <f t="shared" ca="1" si="101"/>
        <v>1.17486035634275+2.19800912894545i</v>
      </c>
      <c r="BZ122" s="240" t="str">
        <f t="shared" ca="1" si="102"/>
        <v>2.13771386534297+1.28129638169853i</v>
      </c>
      <c r="CA122" s="240" t="str">
        <f t="shared" ca="1" si="103"/>
        <v>2.492296328255+6.53396830944203E-14i</v>
      </c>
      <c r="CB122" s="240" t="str">
        <f t="shared" ca="1" si="104"/>
        <v>2.1377138653429-1.28129638169865i</v>
      </c>
      <c r="CC122" s="240" t="str">
        <f t="shared" ca="1" si="105"/>
        <v>1.17486035634287-2.19800912894539i</v>
      </c>
      <c r="CD122" s="240" t="str">
        <f t="shared" ca="1" si="106"/>
        <v>-0.122291184562329-2.48929424817793i</v>
      </c>
      <c r="CE122" s="240" t="str">
        <f t="shared" ca="1" si="107"/>
        <v>-1.38464565184252-2.07226866179725i</v>
      </c>
      <c r="CF122" s="240" t="str">
        <f t="shared" ca="1" si="108"/>
        <v>-2.25300919603344-1.06559398948292i</v>
      </c>
      <c r="CG122" s="240" t="str">
        <f t="shared" ca="1" si="109"/>
        <v>-2.48029524022057+0.244287758949423i</v>
      </c>
      <c r="CH122" s="240" t="str">
        <f t="shared" ca="1" si="110"/>
        <v>-2.00183118153605+1.48465918933045i</v>
      </c>
      <c r="CI122" s="240" t="str">
        <f t="shared" ca="1" si="111"/>
        <v>-0.953760513367515+2.30258156662783i</v>
      </c>
      <c r="CJ122" s="240" t="str">
        <f t="shared" ca="1" si="112"/>
        <v>0.365695822728128+2.46532098378133i</v>
      </c>
      <c r="CK122" s="240" t="str">
        <f t="shared" ca="1" si="113"/>
        <v>1.58109605279072+1.92657111461866i</v>
      </c>
      <c r="CL122" s="240" t="str">
        <f t="shared" ca="1" si="114"/>
        <v>2.34660681654591+0.83962934463586i</v>
      </c>
      <c r="CM122" s="240" t="str">
        <f t="shared" ca="1" si="115"/>
        <v>2.44440755315551-0.486222893238936i</v>
      </c>
      <c r="CN122" s="240" t="str">
        <f t="shared" ca="1" si="116"/>
        <v>1.84666976913861-1.67372391737195i</v>
      </c>
      <c r="CO122" s="240" t="str">
        <f t="shared" ca="1" si="117"/>
        <v>0.723475435269896-2.38497888510452i</v>
      </c>
      <c r="CP122" s="240" t="str">
        <f t="shared" ca="1" si="118"/>
        <v>-0.605578610211612-2.41760533062937i</v>
      </c>
      <c r="CQ122" s="240" t="str">
        <f t="shared" ca="1" si="119"/>
        <v>-1.76231963443552-1.76231963443537i</v>
      </c>
      <c r="CR122" s="240" t="str">
        <f t="shared" ca="1" si="120"/>
        <v>-2.41760533062936-0.605578610211659i</v>
      </c>
      <c r="CS122" s="240" t="str">
        <f t="shared" ca="1" si="121"/>
        <v>-2.38497888510453+0.723475435269869i</v>
      </c>
      <c r="CT122" s="240" t="str">
        <f t="shared" ca="1" si="122"/>
        <v>-1.67372391737198+1.84666976913859i</v>
      </c>
      <c r="CU122" s="240" t="str">
        <f t="shared" ca="1" si="123"/>
        <v>-0.486222893238984+2.4444075531555i</v>
      </c>
      <c r="CV122" s="240" t="str">
        <f t="shared" ca="1" si="124"/>
        <v>0.83962934463583+2.34660681654592i</v>
      </c>
      <c r="CW122" s="240" t="str">
        <f t="shared" ca="1" si="125"/>
        <v>1.92657111461864+1.58109605279074i</v>
      </c>
      <c r="CX122" s="240" t="str">
        <f t="shared" ca="1" si="126"/>
        <v>2.46532098378133+0.365695822728158i</v>
      </c>
      <c r="CY122" s="240" t="str">
        <f t="shared" ca="1" si="127"/>
        <v>2.30258156662785-0.953760513367485i</v>
      </c>
      <c r="CZ122" s="240" t="str">
        <f t="shared" ca="1" si="128"/>
        <v>1.48465918933049-2.00183118153602i</v>
      </c>
      <c r="DA122" s="240" t="str">
        <f t="shared" ca="1" si="129"/>
        <v>0.244287758949454-2.48029524022057i</v>
      </c>
      <c r="DB122" s="240" t="str">
        <f t="shared" ca="1" si="130"/>
        <v>-1.06559398948311-2.25300919603335i</v>
      </c>
      <c r="DC122" s="240" t="str">
        <f t="shared" ca="1" si="131"/>
        <v>-2.07226866179723-1.38464565184254i</v>
      </c>
      <c r="DD122" s="240" t="str">
        <f t="shared" ca="1" si="132"/>
        <v>-2.48929424817792-0.12229118456236i</v>
      </c>
      <c r="DE122" s="240" t="str">
        <f t="shared" ca="1" si="133"/>
        <v>-2.19800912894541+1.17486035634282i</v>
      </c>
      <c r="DF122" s="240" t="str">
        <f t="shared" ca="1" si="134"/>
        <v>-1.28129638169868+2.13771386534289i</v>
      </c>
      <c r="DG122" s="240" t="str">
        <f t="shared" ca="1" si="135"/>
        <v>3.48067042136066E-14+2.492296328255i</v>
      </c>
      <c r="DH122" s="240" t="str">
        <f t="shared" ca="1" si="136"/>
        <v>1.28129638169851+2.13771386534299i</v>
      </c>
      <c r="DI122" s="240" t="str">
        <f t="shared" ca="1" si="137"/>
        <v>2.19800912894544+1.17486035634278i</v>
      </c>
      <c r="DJ122" s="240" t="str">
        <f t="shared" ca="1" si="138"/>
        <v>2.48929424817793-0.122291184562164i</v>
      </c>
      <c r="DK122" s="240" t="str">
        <f t="shared" ca="1" si="139"/>
        <v>2.0722686617972-1.38464565184259i</v>
      </c>
      <c r="DL122" s="240" t="str">
        <f t="shared" ca="1" si="140"/>
        <v>1.06559398948305-2.25300919603338i</v>
      </c>
      <c r="DM122" s="240" t="str">
        <f t="shared" ca="1" si="141"/>
        <v>-0.244287758949505-2.48029524022056i</v>
      </c>
      <c r="DN122" s="240" t="str">
        <f t="shared" ca="1" si="142"/>
        <v>-1.48465918933053-2.00183118153599i</v>
      </c>
      <c r="DO122" s="240" t="str">
        <f t="shared" ca="1" si="143"/>
        <v>-2.30258156662787-0.953760513367423i</v>
      </c>
      <c r="DP122" s="240" t="str">
        <f t="shared" ca="1" si="144"/>
        <v>-2.46532098378132+0.36569582272821i</v>
      </c>
      <c r="DQ122" s="240" t="str">
        <f t="shared" ca="1" si="145"/>
        <v>-1.92657111461875+1.5810960527906i</v>
      </c>
      <c r="DR122" s="240" t="str">
        <f t="shared" ca="1" si="146"/>
        <v>-0.83962934463578+2.34660681654594i</v>
      </c>
      <c r="DS122" s="240" t="str">
        <f t="shared" ca="1" si="147"/>
        <v>0.486222893238792+2.44440755315554i</v>
      </c>
      <c r="DT122" s="240" t="str">
        <f t="shared" ca="1" si="148"/>
        <v>1.67372391737203+1.84666976913854i</v>
      </c>
      <c r="DU122" s="240" t="str">
        <f t="shared" ca="1" si="149"/>
        <v>2.38497888510447+0.723475435270056i</v>
      </c>
      <c r="DV122" s="240" t="str">
        <f t="shared" ca="1" si="150"/>
        <v>2.41760533062934-0.605578610211709i</v>
      </c>
      <c r="DW122" s="240" t="str">
        <f t="shared" ca="1" si="151"/>
        <v>1.76231963443549-1.7623196344354i</v>
      </c>
      <c r="DX122" s="240" t="str">
        <f t="shared" ca="1" si="152"/>
        <v>0.605578610211562-2.41760533062938i</v>
      </c>
      <c r="DY122" s="240" t="str">
        <f t="shared" ca="1" si="153"/>
        <v>-0.723475435269964-2.3849788851045i</v>
      </c>
      <c r="DZ122" s="240" t="str">
        <f t="shared" ca="1" si="154"/>
        <v>-1.84666976913864-1.67372391737191i</v>
      </c>
      <c r="EA122" s="240" t="str">
        <f t="shared" ca="1" si="155"/>
        <v>-2.44440755315552-0.486222893238887i</v>
      </c>
      <c r="EB122" s="240" t="str">
        <f t="shared" ca="1" si="156"/>
        <v>-2.34660681654597+0.839629344635673i</v>
      </c>
      <c r="EC122" s="240" t="str">
        <f t="shared" ca="1" si="157"/>
        <v>-1.58109605279067+1.92657111461869i</v>
      </c>
      <c r="ED122" s="240" t="str">
        <f t="shared" ca="1" si="158"/>
        <v>-0.365695822728305+2.4653209837813i</v>
      </c>
      <c r="EE122" s="240" t="str">
        <f t="shared" ca="1" si="159"/>
        <v>0.953760513367579+2.30258156662781i</v>
      </c>
      <c r="EF122" s="240" t="str">
        <f t="shared" ca="1" si="160"/>
        <v>2.00183118153592+1.48465918933063i</v>
      </c>
      <c r="EG122" s="240" t="str">
        <f t="shared" ca="1" si="161"/>
        <v>2.48029524022058+0.244287758949372i</v>
      </c>
      <c r="EH122" s="240" t="str">
        <f t="shared" ca="1" si="162"/>
        <v>2.25300919603342-1.06559398948296i</v>
      </c>
      <c r="EI122" s="240" t="str">
        <f t="shared" ca="1" si="163"/>
        <v>1.38464565184246-2.07226866179729i</v>
      </c>
      <c r="EJ122" s="240" t="str">
        <f t="shared" ca="1" si="164"/>
        <v>0.12229118456226-2.48929424817793i</v>
      </c>
      <c r="EK122" s="240" t="str">
        <f t="shared" ca="1" si="165"/>
        <v>-1.17486035634293-2.19800912894536i</v>
      </c>
      <c r="EL122" s="240" t="str">
        <f t="shared" ca="1" si="166"/>
        <v>-2.13771386534293-1.28129638169861i</v>
      </c>
      <c r="EM122" s="240" t="str">
        <f t="shared" ca="1" si="167"/>
        <v>-2.492296328255-1.30679366188841E-13i</v>
      </c>
      <c r="EN122" s="240"/>
      <c r="EO122" s="240"/>
      <c r="EP122" s="240"/>
    </row>
    <row r="123" spans="1:146" ht="15.75" thickBot="1">
      <c r="A123" s="277">
        <f t="shared" si="168"/>
        <v>4.4921875000000013E-4</v>
      </c>
      <c r="B123" s="276">
        <v>23</v>
      </c>
      <c r="C123" s="248">
        <f t="shared" si="169"/>
        <v>4600</v>
      </c>
      <c r="D123" s="247">
        <f t="shared" si="170"/>
        <v>28902.652413026095</v>
      </c>
      <c r="E123" s="247" t="str">
        <f t="shared" si="171"/>
        <v>28902.6524130261i</v>
      </c>
      <c r="F123" s="247" t="str">
        <f t="shared" si="172"/>
        <v>0.00811173587244453-0.106319292893226i</v>
      </c>
      <c r="G123" s="247" t="str">
        <f t="shared" si="173"/>
        <v>-3.83345781280533+0.755238656982841i</v>
      </c>
      <c r="H123" s="247" t="str">
        <f t="shared" si="38"/>
        <v>0.0022210194207586-0.0141563331782655i</v>
      </c>
      <c r="I123" s="247" t="str">
        <f t="shared" si="174"/>
        <v>-0.00741111863245703+0.0116642639121587i</v>
      </c>
      <c r="J123" s="275" t="str">
        <f ca="1">IMPRODUCT(1/N_FFT2,AL100)</f>
        <v>0.0721285780843098+0.000499211612832734i</v>
      </c>
      <c r="K123" s="274" t="str">
        <f t="shared" ca="1" si="175"/>
        <v>-0.000540376384973355+0.000837627053898732i</v>
      </c>
      <c r="N123" s="265">
        <f t="shared" ca="1" si="176"/>
        <v>2.5078129613474562</v>
      </c>
      <c r="O123" s="240">
        <f t="shared" ca="1" si="39"/>
        <v>-2.4921870386525438</v>
      </c>
      <c r="P123" s="240" t="str">
        <f t="shared" ca="1" si="40"/>
        <v>-2.10553310487471+1.33331413399258i</v>
      </c>
      <c r="Q123" s="240" t="str">
        <f t="shared" ca="1" si="41"/>
        <v>-1.06554726215683+2.25291039940292i</v>
      </c>
      <c r="R123" s="240" t="str">
        <f t="shared" ca="1" si="42"/>
        <v>0.305070298124198+2.47344463225481i</v>
      </c>
      <c r="S123" s="240" t="str">
        <f t="shared" ca="1" si="43"/>
        <v>1.58102672020085+1.92648663261354i</v>
      </c>
      <c r="T123" s="240" t="str">
        <f t="shared" ca="1" si="44"/>
        <v>2.3664018245093+0.781753567684088i</v>
      </c>
      <c r="U123" s="241" t="str">
        <f t="shared" ca="1" si="45"/>
        <v>2.41749931629932-0.605552055004388i</v>
      </c>
      <c r="V123" s="240" t="str">
        <f t="shared" ca="1" si="46"/>
        <v>1.71846400821914-1.80495919291356i</v>
      </c>
      <c r="W123" s="240" t="str">
        <f t="shared" ca="1" si="47"/>
        <v>0.48620157189514-2.44430036352213i</v>
      </c>
      <c r="X123" s="240" t="str">
        <f t="shared" ca="1" si="48"/>
        <v>-0.896925745327871-2.3251925604121i</v>
      </c>
      <c r="Y123" s="240" t="str">
        <f t="shared" ca="1" si="49"/>
        <v>-2.00174339930417-1.48459408559038i</v>
      </c>
      <c r="Z123" s="240" t="str">
        <f t="shared" ca="1" si="50"/>
        <v>-2.48543434990651-0.183336651907235i</v>
      </c>
      <c r="AA123" s="240" t="str">
        <f t="shared" ca="1" si="51"/>
        <v>-2.19791274412104+1.17480883758085i</v>
      </c>
      <c r="AB123" s="240" t="str">
        <f t="shared" ca="1" si="52"/>
        <v>-1.22839448605033+2.16841952174133i</v>
      </c>
      <c r="AC123" s="240" t="str">
        <f t="shared" ca="1" si="53"/>
        <v>0.122285821975605+2.48918509021959i</v>
      </c>
      <c r="AD123" s="240" t="str">
        <f t="shared" ca="1" si="54"/>
        <v>1.43502171140152+2.03757427433554i</v>
      </c>
      <c r="AE123" s="240" t="str">
        <f t="shared" ca="1" si="55"/>
        <v>2.30248059620099+0.953718690047357i</v>
      </c>
      <c r="AF123" s="240" t="str">
        <f t="shared" ca="1" si="56"/>
        <v>2.45549616983586-0.426069003271975i</v>
      </c>
      <c r="AG123" s="240" t="str">
        <f t="shared" ca="1" si="57"/>
        <v>1.84658879088462-1.67365052296081i</v>
      </c>
      <c r="AH123" s="240" t="str">
        <f t="shared" ca="1" si="58"/>
        <v>0.66469807722223-2.40191021933893i</v>
      </c>
      <c r="AI123" s="240" t="str">
        <f t="shared" ca="1" si="59"/>
        <v>-0.723443710172962-2.38487430147564i</v>
      </c>
      <c r="AJ123" s="240" t="str">
        <f t="shared" ca="1" si="60"/>
        <v>-1.88710607281645-1.6278288932093i</v>
      </c>
      <c r="AK123" s="240" t="str">
        <f t="shared" ca="1" si="61"/>
        <v>-2.46521287707377-0.365679786613118i</v>
      </c>
      <c r="AL123" s="240" t="str">
        <f t="shared" ca="1" si="62"/>
        <v>-2.27838170377401+1.00993715028984i</v>
      </c>
      <c r="AM123" s="240" t="str">
        <f t="shared" ca="1" si="63"/>
        <v>-1.38458493379259+2.07217779081388i</v>
      </c>
      <c r="AN123" s="240" t="str">
        <f t="shared" ca="1" si="64"/>
        <v>-0.0611613316374112+2.49143643851094i</v>
      </c>
      <c r="AO123" s="240" t="str">
        <f t="shared" ca="1" si="65"/>
        <v>1.28124019561402+2.13762012452416i</v>
      </c>
      <c r="AP123" s="240" t="str">
        <f t="shared" ca="1" si="66"/>
        <v>2.2260820260489+1.12051552819662i</v>
      </c>
      <c r="AQ123" s="240" t="str">
        <f t="shared" ca="1" si="67"/>
        <v>2.48018647687743-0.244277046695002i</v>
      </c>
      <c r="AR123" s="240" t="str">
        <f t="shared" ca="1" si="68"/>
        <v>2.48018647687743-0.244277046695002i</v>
      </c>
      <c r="AS123" s="240" t="str">
        <f t="shared" ca="1" si="69"/>
        <v>0.839592526077597-2.34650391556937i</v>
      </c>
      <c r="AT123" s="240" t="str">
        <f t="shared" ca="1" si="70"/>
        <v>-0.546041270871665-2.4316322020677i</v>
      </c>
      <c r="AU123" s="240" t="str">
        <f t="shared" ca="1" si="71"/>
        <v>-1.76224235501641-1.76224235501646i</v>
      </c>
      <c r="AV123" s="240" t="str">
        <f t="shared" ca="1" si="72"/>
        <v>-2.43163220206768-0.546041270871717i</v>
      </c>
      <c r="AW123" s="240" t="str">
        <f t="shared" ca="1" si="73"/>
        <v>-2.34650391556939+0.839592526077547i</v>
      </c>
      <c r="AX123" s="240" t="str">
        <f t="shared" ca="1" si="74"/>
        <v>-1.53327219581454+1.96470674889913i</v>
      </c>
      <c r="AY123" s="240" t="str">
        <f t="shared" ca="1" si="75"/>
        <v>-0.244277046695053+2.48018647687743i</v>
      </c>
      <c r="AZ123" s="240" t="str">
        <f t="shared" ca="1" si="76"/>
        <v>1.12051552819656+2.22608202604893i</v>
      </c>
      <c r="BA123" s="240" t="str">
        <f t="shared" ca="1" si="77"/>
        <v>2.13762012452413+1.28124019561407i</v>
      </c>
      <c r="BB123" s="240" t="str">
        <f t="shared" ca="1" si="78"/>
        <v>2.49143643851094-0.0611613316373546i</v>
      </c>
      <c r="BC123" s="240" t="str">
        <f t="shared" ca="1" si="79"/>
        <v>2.07217779081391-1.38458493379255i</v>
      </c>
      <c r="BD123" s="240" t="str">
        <f t="shared" ca="1" si="80"/>
        <v>1.00993715028966-2.27838170377409i</v>
      </c>
      <c r="BE123" s="240" t="str">
        <f t="shared" ca="1" si="81"/>
        <v>-0.365679786613066-2.46521287707377i</v>
      </c>
      <c r="BF123" s="240" t="str">
        <f t="shared" ca="1" si="82"/>
        <v>-1.62782889320926-1.88710607281649i</v>
      </c>
      <c r="BG123" s="240" t="str">
        <f t="shared" ca="1" si="83"/>
        <v>-2.38487430147562-0.723443710173017i</v>
      </c>
      <c r="BH123" s="240" t="str">
        <f t="shared" ca="1" si="84"/>
        <v>-2.40191021933895+0.664698077222175i</v>
      </c>
      <c r="BI123" s="240" t="str">
        <f t="shared" ca="1" si="85"/>
        <v>-1.67365052296085+1.84658879088459i</v>
      </c>
      <c r="BJ123" s="240" t="str">
        <f t="shared" ca="1" si="86"/>
        <v>-0.426069003271858+2.45549616983588i</v>
      </c>
      <c r="BK123" s="240" t="str">
        <f t="shared" ca="1" si="87"/>
        <v>0.953718690047424+2.30248059620097i</v>
      </c>
      <c r="BL123" s="240" t="str">
        <f t="shared" ca="1" si="88"/>
        <v>2.03757427433556+1.43502171140148i</v>
      </c>
      <c r="BM123" s="240" t="str">
        <f t="shared" ca="1" si="89"/>
        <v>2.48918509021958+0.122285821975613i</v>
      </c>
      <c r="BN123" s="240" t="str">
        <f t="shared" ca="1" si="90"/>
        <v>2.16841952174134-1.22839448605031i</v>
      </c>
      <c r="BO123" s="240" t="str">
        <f t="shared" ca="1" si="91"/>
        <v>1.17480883758092-2.197912744121i</v>
      </c>
      <c r="BP123" s="240" t="str">
        <f t="shared" ca="1" si="92"/>
        <v>-0.18333665190711-2.48543434990652i</v>
      </c>
      <c r="BQ123" s="240" t="str">
        <f t="shared" ca="1" si="93"/>
        <v>-1.48459408559045-2.00174339930412i</v>
      </c>
      <c r="BR123" s="240" t="str">
        <f t="shared" ca="1" si="94"/>
        <v>-2.32519256041211-0.896925745327833i</v>
      </c>
      <c r="BS123" s="240" t="str">
        <f t="shared" ca="1" si="95"/>
        <v>-2.44430036352213+0.486201571895158i</v>
      </c>
      <c r="BT123" s="240" t="str">
        <f t="shared" ca="1" si="96"/>
        <v>-1.80495919291358+1.71846400821911i</v>
      </c>
      <c r="BU123" s="240" t="str">
        <f t="shared" ca="1" si="97"/>
        <v>-0.605552055004438+2.41749931629931i</v>
      </c>
      <c r="BV123" s="240" t="str">
        <f t="shared" ca="1" si="98"/>
        <v>0.781753567683986+2.36640182450933i</v>
      </c>
      <c r="BW123" s="240" t="str">
        <f t="shared" ca="1" si="99"/>
        <v>1.92648663261361+1.58102672020077i</v>
      </c>
      <c r="BX123" s="240" t="str">
        <f t="shared" ca="1" si="100"/>
        <v>2.47344463225482+0.305070298124133i</v>
      </c>
      <c r="BY123" s="240" t="str">
        <f t="shared" ca="1" si="101"/>
        <v>2.25291039940291-1.06554726215686i</v>
      </c>
      <c r="BZ123" s="240" t="str">
        <f t="shared" ca="1" si="102"/>
        <v>1.3333141339926-2.1055331048747i</v>
      </c>
      <c r="CA123" s="240" t="str">
        <f t="shared" ca="1" si="103"/>
        <v>6.10624693499871E-14-2.49218703865254i</v>
      </c>
      <c r="CB123" s="240" t="str">
        <f t="shared" ca="1" si="104"/>
        <v>-1.33331413399251-2.10553310487476i</v>
      </c>
      <c r="CC123" s="240" t="str">
        <f t="shared" ca="1" si="105"/>
        <v>-2.25291039940297-1.06554726215673i</v>
      </c>
      <c r="CD123" s="240" t="str">
        <f t="shared" ca="1" si="106"/>
        <v>-2.4734446322548+0.305070298124275i</v>
      </c>
      <c r="CE123" s="240" t="str">
        <f t="shared" ca="1" si="107"/>
        <v>-1.92648663261352+1.58102672020088i</v>
      </c>
      <c r="CF123" s="240" t="str">
        <f t="shared" ca="1" si="108"/>
        <v>-0.781753567684101+2.36640182450929i</v>
      </c>
      <c r="CG123" s="240" t="str">
        <f t="shared" ca="1" si="109"/>
        <v>0.605552055004338+2.41749931629934i</v>
      </c>
      <c r="CH123" s="240" t="str">
        <f t="shared" ca="1" si="110"/>
        <v>1.8049591929135+1.7184640082192i</v>
      </c>
      <c r="CI123" s="240" t="str">
        <f t="shared" ca="1" si="111"/>
        <v>2.44430036352211+0.48620157189526i</v>
      </c>
      <c r="CJ123" s="240" t="str">
        <f t="shared" ca="1" si="112"/>
        <v>2.32519256041207-0.896925745327958i</v>
      </c>
      <c r="CK123" s="240" t="str">
        <f t="shared" ca="1" si="113"/>
        <v>1.48459408559035-2.00174339930419i</v>
      </c>
      <c r="CL123" s="240" t="str">
        <f t="shared" ca="1" si="114"/>
        <v>0.183336651907214-2.48543434990651i</v>
      </c>
      <c r="CM123" s="240" t="str">
        <f t="shared" ca="1" si="115"/>
        <v>-1.17480883758082-2.19791274412105i</v>
      </c>
      <c r="CN123" s="240" t="str">
        <f t="shared" ca="1" si="116"/>
        <v>-2.16841952174129-1.2283944860504i</v>
      </c>
      <c r="CO123" s="240" t="str">
        <f t="shared" ca="1" si="117"/>
        <v>-2.48918509021959+0.1222858219755i</v>
      </c>
      <c r="CP123" s="240" t="str">
        <f t="shared" ca="1" si="118"/>
        <v>-2.03757427433548+1.4350217114016i</v>
      </c>
      <c r="CQ123" s="240" t="str">
        <f t="shared" ca="1" si="119"/>
        <v>-0.953718690047292+2.30248059620102i</v>
      </c>
      <c r="CR123" s="240" t="str">
        <f t="shared" ca="1" si="120"/>
        <v>0.42606900327199+2.45549616983585i</v>
      </c>
      <c r="CS123" s="240" t="str">
        <f t="shared" ca="1" si="121"/>
        <v>1.67365052296077+1.84658879088466i</v>
      </c>
      <c r="CT123" s="240" t="str">
        <f t="shared" ca="1" si="122"/>
        <v>2.40191021933892+0.664698077222285i</v>
      </c>
      <c r="CU123" s="240" t="str">
        <f t="shared" ca="1" si="123"/>
        <v>2.38487430147565-0.723443710172917i</v>
      </c>
      <c r="CV123" s="240" t="str">
        <f t="shared" ca="1" si="124"/>
        <v>1.62782889320916-1.88710607281657i</v>
      </c>
      <c r="CW123" s="240" t="str">
        <f t="shared" ca="1" si="125"/>
        <v>0.365679786612934-2.46521287707379i</v>
      </c>
      <c r="CX123" s="240" t="str">
        <f t="shared" ca="1" si="126"/>
        <v>-1.00993715028979-2.27838170377404i</v>
      </c>
      <c r="CY123" s="240" t="str">
        <f t="shared" ca="1" si="127"/>
        <v>-2.07217779081385-1.38458493379264i</v>
      </c>
      <c r="CZ123" s="240" t="str">
        <f t="shared" ca="1" si="128"/>
        <v>-2.49143643851094-0.0611613316374587i</v>
      </c>
      <c r="DA123" s="240" t="str">
        <f t="shared" ca="1" si="129"/>
        <v>-2.13762012452419+1.28124019561397i</v>
      </c>
      <c r="DB123" s="240" t="str">
        <f t="shared" ca="1" si="130"/>
        <v>-1.12051552819645+2.22608202604899i</v>
      </c>
      <c r="DC123" s="240" t="str">
        <f t="shared" ca="1" si="131"/>
        <v>0.244277046695196+2.48018647687742i</v>
      </c>
      <c r="DD123" s="240" t="str">
        <f t="shared" ca="1" si="132"/>
        <v>1.53327219581465+1.96470674889905i</v>
      </c>
      <c r="DE123" s="240" t="str">
        <f t="shared" ca="1" si="133"/>
        <v>2.34650391556935+0.839592526077644i</v>
      </c>
      <c r="DF123" s="240" t="str">
        <f t="shared" ca="1" si="134"/>
        <v>2.43163220206771-0.546041270871605i</v>
      </c>
      <c r="DG123" s="240" t="str">
        <f t="shared" ca="1" si="135"/>
        <v>1.7622423550165-1.76224235501637i</v>
      </c>
      <c r="DH123" s="240" t="str">
        <f t="shared" ca="1" si="136"/>
        <v>0.546041270871767-2.43163220206767i</v>
      </c>
      <c r="DI123" s="240" t="str">
        <f t="shared" ca="1" si="137"/>
        <v>-0.839592526077721-2.34650391556932i</v>
      </c>
      <c r="DJ123" s="240" t="str">
        <f t="shared" ca="1" si="138"/>
        <v>-1.9647067488991-1.53327219581459i</v>
      </c>
      <c r="DK123" s="240" t="str">
        <f t="shared" ca="1" si="139"/>
        <v>-2.48018647687742-0.244277046695114i</v>
      </c>
      <c r="DL123" s="240" t="str">
        <f t="shared" ca="1" si="140"/>
        <v>-2.22608202604895+1.12051552819653i</v>
      </c>
      <c r="DM123" s="240" t="str">
        <f t="shared" ca="1" si="141"/>
        <v>-1.28124019561411+2.1376201245241i</v>
      </c>
      <c r="DN123" s="240" t="str">
        <f t="shared" ca="1" si="142"/>
        <v>0.0611613316372935+2.49143643851094i</v>
      </c>
      <c r="DO123" s="240" t="str">
        <f t="shared" ca="1" si="143"/>
        <v>1.38458493379271+2.0721777908138i</v>
      </c>
      <c r="DP123" s="240" t="str">
        <f t="shared" ca="1" si="144"/>
        <v>2.27838170377407+1.00993715028971i</v>
      </c>
      <c r="DQ123" s="240" t="str">
        <f t="shared" ca="1" si="145"/>
        <v>2.46521287707378-0.365679786613014i</v>
      </c>
      <c r="DR123" s="240" t="str">
        <f t="shared" ca="1" si="146"/>
        <v>1.88710607281652-1.62782889320922i</v>
      </c>
      <c r="DS123" s="240" t="str">
        <f t="shared" ca="1" si="147"/>
        <v>0.723443710173074-2.38487430147561i</v>
      </c>
      <c r="DT123" s="240" t="str">
        <f t="shared" ca="1" si="148"/>
        <v>-0.664698077222125-2.40191021933896i</v>
      </c>
      <c r="DU123" s="240" t="str">
        <f t="shared" ca="1" si="149"/>
        <v>-1.84658879088471-1.67365052296071i</v>
      </c>
      <c r="DV123" s="240" t="str">
        <f t="shared" ca="1" si="150"/>
        <v>-2.45549616983587-0.426069003271908i</v>
      </c>
      <c r="DW123" s="240" t="str">
        <f t="shared" ca="1" si="151"/>
        <v>-2.30248059620099+0.953718690047367i</v>
      </c>
      <c r="DX123" s="240" t="str">
        <f t="shared" ca="1" si="152"/>
        <v>-1.43502171140153+2.03757427433553i</v>
      </c>
      <c r="DY123" s="240" t="str">
        <f t="shared" ca="1" si="153"/>
        <v>-0.122285821975683+2.48918509021958i</v>
      </c>
      <c r="DZ123" s="240" t="str">
        <f t="shared" ca="1" si="154"/>
        <v>1.22839448605025+2.16841952174137i</v>
      </c>
      <c r="EA123" s="240" t="str">
        <f t="shared" ca="1" si="155"/>
        <v>2.19791274412109+1.17480883758075i</v>
      </c>
      <c r="EB123" s="240" t="str">
        <f t="shared" ca="1" si="156"/>
        <v>2.4854343499065-0.183336651907314i</v>
      </c>
      <c r="EC123" s="240" t="str">
        <f t="shared" ca="1" si="157"/>
        <v>2.00174339930415-1.4845940855904i</v>
      </c>
      <c r="ED123" s="240" t="str">
        <f t="shared" ca="1" si="158"/>
        <v>0.896925745327883-2.3251925604121i</v>
      </c>
      <c r="EE123" s="240" t="str">
        <f t="shared" ca="1" si="159"/>
        <v>-0.486201571895115-2.44430036352214i</v>
      </c>
      <c r="EF123" s="240" t="str">
        <f t="shared" ca="1" si="160"/>
        <v>-1.71846400821906-1.80495919291362i</v>
      </c>
      <c r="EG123" s="240" t="str">
        <f t="shared" ca="1" si="161"/>
        <v>-2.4174993162993-0.605552055004497i</v>
      </c>
      <c r="EH123" s="240" t="str">
        <f t="shared" ca="1" si="162"/>
        <v>-2.36640182450927+0.781753567684178i</v>
      </c>
      <c r="EI123" s="240" t="str">
        <f t="shared" ca="1" si="163"/>
        <v>-1.58102672020081+1.92648663261358i</v>
      </c>
      <c r="EJ123" s="240" t="str">
        <f t="shared" ca="1" si="164"/>
        <v>-0.305070298124193+2.47344463225481i</v>
      </c>
      <c r="EK123" s="240" t="str">
        <f t="shared" ca="1" si="165"/>
        <v>1.0655472621568+2.25291039940293i</v>
      </c>
      <c r="EL123" s="240" t="str">
        <f t="shared" ca="1" si="166"/>
        <v>2.10553310487468+1.33331413399263i</v>
      </c>
      <c r="EM123" s="240" t="str">
        <f t="shared" ca="1" si="167"/>
        <v>2.49218703865254+1.22124938699974E-13i</v>
      </c>
      <c r="EN123" s="240"/>
      <c r="EO123" s="240"/>
      <c r="EP123" s="240"/>
    </row>
    <row r="124" spans="1:146" ht="15.75" thickBot="1">
      <c r="A124" s="277">
        <f t="shared" si="168"/>
        <v>4.6875000000000015E-4</v>
      </c>
      <c r="B124" s="276">
        <v>24</v>
      </c>
      <c r="C124" s="248">
        <f t="shared" si="169"/>
        <v>4800</v>
      </c>
      <c r="D124" s="247">
        <f t="shared" si="170"/>
        <v>30159.289474462013</v>
      </c>
      <c r="E124" s="247" t="str">
        <f t="shared" si="171"/>
        <v>30159.289474462i</v>
      </c>
      <c r="F124" s="247" t="str">
        <f t="shared" si="172"/>
        <v>0.00797267607109475-0.101934786484107i</v>
      </c>
      <c r="G124" s="247" t="str">
        <f t="shared" si="173"/>
        <v>-3.81877366155478+0.774544088379107i</v>
      </c>
      <c r="H124" s="247" t="str">
        <f t="shared" si="38"/>
        <v>0.00220289667339959-0.0135667557033154i</v>
      </c>
      <c r="I124" s="247" t="str">
        <f t="shared" si="174"/>
        <v>-0.00702722650546854+0.0113378693838253i</v>
      </c>
      <c r="J124" s="275" t="str">
        <f ca="1">IMPRODUCT(1/N_FFT2,AM100)</f>
        <v>0.0107386017359112-0.000016312122740475i</v>
      </c>
      <c r="K124" s="274" t="str">
        <f t="shared" ca="1" si="175"/>
        <v>-0.0000752776420332612+0.000121867492827963i</v>
      </c>
      <c r="N124" s="265">
        <f t="shared" ca="1" si="176"/>
        <v>2.5079301860012579</v>
      </c>
      <c r="O124" s="240">
        <f t="shared" ca="1" si="39"/>
        <v>-2.4920698139987421</v>
      </c>
      <c r="P124" s="240" t="str">
        <f t="shared" ca="1" si="40"/>
        <v>-2.07208032207641+1.3845198072644i</v>
      </c>
      <c r="Q124" s="240" t="str">
        <f t="shared" ca="1" si="41"/>
        <v>-0.953673830114475+2.30237229474265i</v>
      </c>
      <c r="R124" s="240" t="str">
        <f t="shared" ca="1" si="42"/>
        <v>0.486178702499689+2.44418539130718i</v>
      </c>
      <c r="S124" s="240" t="str">
        <f t="shared" ca="1" si="43"/>
        <v>1.7621594646688+1.76215946466882i</v>
      </c>
      <c r="T124" s="240" t="str">
        <f t="shared" ca="1" si="44"/>
        <v>2.44418539130718+0.486178702499689i</v>
      </c>
      <c r="U124" s="241" t="str">
        <f t="shared" ca="1" si="45"/>
        <v>2.30237229474265-0.953673830114475i</v>
      </c>
      <c r="V124" s="240" t="str">
        <f t="shared" ca="1" si="46"/>
        <v>1.3845198072644-2.0720803220764i</v>
      </c>
      <c r="W124" s="240" t="str">
        <f t="shared" ca="1" si="47"/>
        <v>4.57973322321746E-16-2.49206981399874i</v>
      </c>
      <c r="X124" s="240" t="str">
        <f t="shared" ca="1" si="48"/>
        <v>-1.38451980726441-2.0720803220764i</v>
      </c>
      <c r="Y124" s="240" t="str">
        <f t="shared" ca="1" si="49"/>
        <v>-2.30237229474265-0.953673830114475i</v>
      </c>
      <c r="Z124" s="240" t="str">
        <f t="shared" ca="1" si="50"/>
        <v>-2.44418539130718+0.486178702499692i</v>
      </c>
      <c r="AA124" s="240" t="str">
        <f t="shared" ca="1" si="51"/>
        <v>-1.76215946466882+1.7621594646688i</v>
      </c>
      <c r="AB124" s="240" t="str">
        <f t="shared" ca="1" si="52"/>
        <v>-0.486178702499692+2.44418539130718i</v>
      </c>
      <c r="AC124" s="240" t="str">
        <f t="shared" ca="1" si="53"/>
        <v>0.953673830114475+2.30237229474265i</v>
      </c>
      <c r="AD124" s="240" t="str">
        <f t="shared" ca="1" si="54"/>
        <v>2.0720803220764+1.3845198072644i</v>
      </c>
      <c r="AE124" s="240" t="str">
        <f t="shared" ca="1" si="55"/>
        <v>2.49206981399874+9.15946644643491E-16i</v>
      </c>
      <c r="AF124" s="240" t="str">
        <f t="shared" ca="1" si="56"/>
        <v>2.07208032207636-1.38451980726447i</v>
      </c>
      <c r="AG124" s="240" t="str">
        <f t="shared" ca="1" si="57"/>
        <v>0.95367383011436-2.30237229474269i</v>
      </c>
      <c r="AH124" s="240" t="str">
        <f t="shared" ca="1" si="58"/>
        <v>-0.486178702499595-2.4441853913072i</v>
      </c>
      <c r="AI124" s="240" t="str">
        <f t="shared" ca="1" si="59"/>
        <v>-1.76215946466877-1.76215946466885i</v>
      </c>
      <c r="AJ124" s="240" t="str">
        <f t="shared" ca="1" si="60"/>
        <v>-2.44418539130718-0.486178702499714i</v>
      </c>
      <c r="AK124" s="240" t="str">
        <f t="shared" ca="1" si="61"/>
        <v>-2.30237229474264+0.953673830114477i</v>
      </c>
      <c r="AL124" s="240" t="str">
        <f t="shared" ca="1" si="62"/>
        <v>-1.38451980726436+2.07208032207643i</v>
      </c>
      <c r="AM124" s="240" t="str">
        <f t="shared" ca="1" si="63"/>
        <v>7.38817694251476E-14+2.49206981399874i</v>
      </c>
      <c r="AN124" s="240" t="str">
        <f t="shared" ca="1" si="64"/>
        <v>1.38451980726449+2.07208032207635i</v>
      </c>
      <c r="AO124" s="240" t="str">
        <f t="shared" ca="1" si="65"/>
        <v>2.30237229474261+0.953673830114565i</v>
      </c>
      <c r="AP124" s="240" t="str">
        <f t="shared" ca="1" si="66"/>
        <v>2.4441853913072-0.486178702499619i</v>
      </c>
      <c r="AQ124" s="240" t="str">
        <f t="shared" ca="1" si="67"/>
        <v>1.76215946466883-1.76215946466879i</v>
      </c>
      <c r="AR124" s="240" t="str">
        <f t="shared" ca="1" si="68"/>
        <v>1.76215946466883-1.76215946466879i</v>
      </c>
      <c r="AS124" s="240" t="str">
        <f t="shared" ca="1" si="69"/>
        <v>-0.953673830114502-2.30237229474263i</v>
      </c>
      <c r="AT124" s="240" t="str">
        <f t="shared" ca="1" si="70"/>
        <v>-2.07208032207645-1.38451980726434i</v>
      </c>
      <c r="AU124" s="240" t="str">
        <f t="shared" ca="1" si="71"/>
        <v>-2.49206981399874+1.04411432911343E-13i</v>
      </c>
      <c r="AV124" s="240" t="str">
        <f t="shared" ca="1" si="72"/>
        <v>-2.07208032207647+1.3845198072643i</v>
      </c>
      <c r="AW124" s="240" t="str">
        <f t="shared" ca="1" si="73"/>
        <v>-0.953673830114545+2.30237229474262i</v>
      </c>
      <c r="AX124" s="240" t="str">
        <f t="shared" ca="1" si="74"/>
        <v>0.486178702499644+2.44418539130719i</v>
      </c>
      <c r="AY124" s="240" t="str">
        <f t="shared" ca="1" si="75"/>
        <v>1.7621594646688+1.76215946466882i</v>
      </c>
      <c r="AZ124" s="240" t="str">
        <f t="shared" ca="1" si="76"/>
        <v>2.44418539130719+0.486178702499662i</v>
      </c>
      <c r="BA124" s="240" t="str">
        <f t="shared" ca="1" si="77"/>
        <v>2.30237229474263-0.953673830114522i</v>
      </c>
      <c r="BB124" s="240" t="str">
        <f t="shared" ca="1" si="78"/>
        <v>1.38451980726432-2.07208032207646i</v>
      </c>
      <c r="BC124" s="240" t="str">
        <f t="shared" ca="1" si="79"/>
        <v>1.21813608587317E-13-2.49206981399874i</v>
      </c>
      <c r="BD124" s="240" t="str">
        <f t="shared" ca="1" si="80"/>
        <v>-1.38451980726432-2.07208032207646i</v>
      </c>
      <c r="BE124" s="240" t="str">
        <f t="shared" ca="1" si="81"/>
        <v>-2.30237229474263-0.953673830114517i</v>
      </c>
      <c r="BF124" s="240" t="str">
        <f t="shared" ca="1" si="82"/>
        <v>-2.44418539130719+0.486178702499667i</v>
      </c>
      <c r="BG124" s="240" t="str">
        <f t="shared" ca="1" si="83"/>
        <v>-1.7621594646688+1.76215946466882i</v>
      </c>
      <c r="BH124" s="240" t="str">
        <f t="shared" ca="1" si="84"/>
        <v>-0.486178702499639+2.44418539130719i</v>
      </c>
      <c r="BI124" s="240" t="str">
        <f t="shared" ca="1" si="85"/>
        <v>0.95367383011455+2.30237229474261i</v>
      </c>
      <c r="BJ124" s="240" t="str">
        <f t="shared" ca="1" si="86"/>
        <v>2.07208032207647+1.3845198072643i</v>
      </c>
      <c r="BK124" s="240" t="str">
        <f t="shared" ca="1" si="87"/>
        <v>2.49206981399874+1.00137555617841E-13i</v>
      </c>
      <c r="BL124" s="240" t="str">
        <f t="shared" ca="1" si="88"/>
        <v>2.07208032207644-1.38451980726435i</v>
      </c>
      <c r="BM124" s="240" t="str">
        <f t="shared" ca="1" si="89"/>
        <v>0.953673830114497-2.30237229474264i</v>
      </c>
      <c r="BN124" s="240" t="str">
        <f t="shared" ca="1" si="90"/>
        <v>-0.486178702499697-2.44418539130718i</v>
      </c>
      <c r="BO124" s="240" t="str">
        <f t="shared" ca="1" si="91"/>
        <v>-1.76215946466884-1.76215946466878i</v>
      </c>
      <c r="BP124" s="240" t="str">
        <f t="shared" ca="1" si="92"/>
        <v>-2.4441853913072-0.48617870249961i</v>
      </c>
      <c r="BQ124" s="240" t="str">
        <f t="shared" ca="1" si="93"/>
        <v>-2.30237229474261+0.95367383011457i</v>
      </c>
      <c r="BR124" s="240" t="str">
        <f t="shared" ca="1" si="94"/>
        <v>-1.38451980726448+2.07208032207635i</v>
      </c>
      <c r="BS124" s="240" t="str">
        <f t="shared" ca="1" si="95"/>
        <v>-6.96078921316458E-14+2.49206981399874i</v>
      </c>
      <c r="BT124" s="240" t="str">
        <f t="shared" ca="1" si="96"/>
        <v>1.38451980726436+2.07208032207643i</v>
      </c>
      <c r="BU124" s="240" t="str">
        <f t="shared" ca="1" si="97"/>
        <v>2.30237229474264+0.953673830114477i</v>
      </c>
      <c r="BV124" s="240" t="str">
        <f t="shared" ca="1" si="98"/>
        <v>2.44418539130717-0.486178702499727i</v>
      </c>
      <c r="BW124" s="240" t="str">
        <f t="shared" ca="1" si="99"/>
        <v>1.76215946466876-1.76215946466886i</v>
      </c>
      <c r="BX124" s="240" t="str">
        <f t="shared" ca="1" si="100"/>
        <v>0.48617870249959-2.4441853913072i</v>
      </c>
      <c r="BY124" s="240" t="str">
        <f t="shared" ca="1" si="101"/>
        <v>-0.95367383011436-2.30237229474269i</v>
      </c>
      <c r="BZ124" s="240" t="str">
        <f t="shared" ca="1" si="102"/>
        <v>-2.07208032207636-1.38451980726447i</v>
      </c>
      <c r="CA124" s="240" t="str">
        <f t="shared" ca="1" si="103"/>
        <v>-2.49206981399874-3.90782286454505E-14i</v>
      </c>
      <c r="CB124" s="240" t="str">
        <f t="shared" ca="1" si="104"/>
        <v>-2.07208032207641+1.38451980726439i</v>
      </c>
      <c r="CC124" s="240" t="str">
        <f t="shared" ca="1" si="105"/>
        <v>-0.95367383011445+2.30237229474266i</v>
      </c>
      <c r="CD124" s="240" t="str">
        <f t="shared" ca="1" si="106"/>
        <v>0.486178702499739+2.44418539130717i</v>
      </c>
      <c r="CE124" s="240" t="str">
        <f t="shared" ca="1" si="107"/>
        <v>1.76215946466887+1.76215946466875i</v>
      </c>
      <c r="CF124" s="240" t="str">
        <f t="shared" ca="1" si="108"/>
        <v>2.44418539130716+0.486178702499801i</v>
      </c>
      <c r="CG124" s="240" t="str">
        <f t="shared" ca="1" si="109"/>
        <v>2.30237229474268-0.95367383011439i</v>
      </c>
      <c r="CH124" s="240" t="str">
        <f t="shared" ca="1" si="110"/>
        <v>1.38451980726444-2.07208032207638i</v>
      </c>
      <c r="CI124" s="240" t="str">
        <f t="shared" ca="1" si="111"/>
        <v>2.62557861926936E-14-2.49206981399874i</v>
      </c>
      <c r="CJ124" s="240" t="str">
        <f t="shared" ca="1" si="112"/>
        <v>-1.3845198072644-2.07208032207641i</v>
      </c>
      <c r="CK124" s="240" t="str">
        <f t="shared" ca="1" si="113"/>
        <v>-2.30237229474267-0.95367383011442i</v>
      </c>
      <c r="CL124" s="240" t="str">
        <f t="shared" ca="1" si="114"/>
        <v>-2.44418539130717+0.486178702499769i</v>
      </c>
      <c r="CM124" s="240" t="str">
        <f t="shared" ca="1" si="115"/>
        <v>-1.7621594646689+1.76215946466871i</v>
      </c>
      <c r="CN124" s="240" t="str">
        <f t="shared" ca="1" si="116"/>
        <v>-0.486178702499789+2.44418539130716i</v>
      </c>
      <c r="CO124" s="240" t="str">
        <f t="shared" ca="1" si="117"/>
        <v>0.953673830114418+2.30237229474267i</v>
      </c>
      <c r="CP124" s="240" t="str">
        <f t="shared" ca="1" si="118"/>
        <v>2.07208032207639+1.38451980726442i</v>
      </c>
      <c r="CQ124" s="240" t="str">
        <f t="shared" ca="1" si="119"/>
        <v>2.49206981399874-4.27387729350169E-15i</v>
      </c>
      <c r="CR124" s="240" t="str">
        <f t="shared" ca="1" si="120"/>
        <v>2.07208032207639-1.38451980726443i</v>
      </c>
      <c r="CS124" s="240" t="str">
        <f t="shared" ca="1" si="121"/>
        <v>0.95367383011441-2.30237229474267i</v>
      </c>
      <c r="CT124" s="240" t="str">
        <f t="shared" ca="1" si="122"/>
        <v>-0.486178702499799-2.44418539130716i</v>
      </c>
      <c r="CU124" s="240" t="str">
        <f t="shared" ca="1" si="123"/>
        <v>-1.76215946466874-1.76215946466888i</v>
      </c>
      <c r="CV124" s="240" t="str">
        <f t="shared" ca="1" si="124"/>
        <v>-2.44418539130717-0.486178702499759i</v>
      </c>
      <c r="CW124" s="240" t="str">
        <f t="shared" ca="1" si="125"/>
        <v>-2.30237229474267+0.95367383011443i</v>
      </c>
      <c r="CX124" s="240" t="str">
        <f t="shared" ca="1" si="126"/>
        <v>-1.38451980726441+2.0720803220764i</v>
      </c>
      <c r="CY124" s="240" t="str">
        <f t="shared" ca="1" si="127"/>
        <v>3.48035407796969E-14+2.49206981399874i</v>
      </c>
      <c r="CZ124" s="240" t="str">
        <f t="shared" ca="1" si="128"/>
        <v>1.38451980726445+2.07208032207637i</v>
      </c>
      <c r="DA124" s="240" t="str">
        <f t="shared" ca="1" si="129"/>
        <v>2.30237229474268+0.95367383011438i</v>
      </c>
      <c r="DB124" s="240" t="str">
        <f t="shared" ca="1" si="130"/>
        <v>2.44418539130721-0.486178702499567i</v>
      </c>
      <c r="DC124" s="240" t="str">
        <f t="shared" ca="1" si="131"/>
        <v>1.76215946466887-1.76215946466874i</v>
      </c>
      <c r="DD124" s="240" t="str">
        <f t="shared" ca="1" si="132"/>
        <v>0.486178702499729-2.44418539130717i</v>
      </c>
      <c r="DE124" s="240" t="str">
        <f t="shared" ca="1" si="133"/>
        <v>-0.953673830114458-2.30237229474265i</v>
      </c>
      <c r="DF124" s="240" t="str">
        <f t="shared" ca="1" si="134"/>
        <v>-2.07208032207642-1.38451980726438i</v>
      </c>
      <c r="DG124" s="240" t="str">
        <f t="shared" ca="1" si="135"/>
        <v>-2.49206981399874+4.7625983232454E-14i</v>
      </c>
      <c r="DH124" s="240" t="str">
        <f t="shared" ca="1" si="136"/>
        <v>-2.07208032207636+1.38451980726448i</v>
      </c>
      <c r="DI124" s="240" t="str">
        <f t="shared" ca="1" si="137"/>
        <v>-0.953673830114582+2.3023722947426i</v>
      </c>
      <c r="DJ124" s="240" t="str">
        <f t="shared" ca="1" si="138"/>
        <v>0.486178702499597+2.4441853913072i</v>
      </c>
      <c r="DK124" s="240" t="str">
        <f t="shared" ca="1" si="139"/>
        <v>1.76215946466877+1.76215946466885i</v>
      </c>
      <c r="DL124" s="240" t="str">
        <f t="shared" ca="1" si="140"/>
        <v>2.44418539130718+0.486178702499717i</v>
      </c>
      <c r="DM124" s="240" t="str">
        <f t="shared" ca="1" si="141"/>
        <v>2.30237229474264-0.953673830114485i</v>
      </c>
      <c r="DN124" s="240" t="str">
        <f t="shared" ca="1" si="142"/>
        <v>1.38451980726436-2.07208032207644i</v>
      </c>
      <c r="DO124" s="240" t="str">
        <f t="shared" ca="1" si="143"/>
        <v>-7.81556467186491E-14-2.49206981399874i</v>
      </c>
      <c r="DP124" s="240" t="str">
        <f t="shared" ca="1" si="144"/>
        <v>-1.38451980726449-2.07208032207635i</v>
      </c>
      <c r="DQ124" s="240" t="str">
        <f t="shared" ca="1" si="145"/>
        <v>-2.30237229474261-0.95367383011457i</v>
      </c>
      <c r="DR124" s="240" t="str">
        <f t="shared" ca="1" si="146"/>
        <v>-2.44418539130719+0.486178702499627i</v>
      </c>
      <c r="DS124" s="240" t="str">
        <f t="shared" ca="1" si="147"/>
        <v>-1.76215946466883+1.76215946466879i</v>
      </c>
      <c r="DT124" s="240" t="str">
        <f t="shared" ca="1" si="148"/>
        <v>-0.486178702499687+2.44418539130718i</v>
      </c>
      <c r="DU124" s="240" t="str">
        <f t="shared" ca="1" si="149"/>
        <v>0.953673830114515+2.30237229474263i</v>
      </c>
      <c r="DV124" s="240" t="str">
        <f t="shared" ca="1" si="150"/>
        <v>2.07208032207644+1.38451980726435i</v>
      </c>
      <c r="DW124" s="240" t="str">
        <f t="shared" ca="1" si="151"/>
        <v>2.49206981399874-1.08685310204844E-13i</v>
      </c>
      <c r="DX124" s="240" t="str">
        <f t="shared" ca="1" si="152"/>
        <v>2.07208032207648-1.38451980726429i</v>
      </c>
      <c r="DY124" s="240" t="str">
        <f t="shared" ca="1" si="153"/>
        <v>0.953673830114542-2.30237229474262i</v>
      </c>
      <c r="DZ124" s="240" t="str">
        <f t="shared" ca="1" si="154"/>
        <v>-0.486178702499657-2.44418539130719i</v>
      </c>
      <c r="EA124" s="240" t="str">
        <f t="shared" ca="1" si="155"/>
        <v>-1.7621594646688-1.76215946466882i</v>
      </c>
      <c r="EB124" s="240" t="str">
        <f t="shared" ca="1" si="156"/>
        <v>-2.44418539130719-0.486178702499657i</v>
      </c>
      <c r="EC124" s="240" t="str">
        <f t="shared" ca="1" si="157"/>
        <v>-2.30237229474262+0.953673830114542i</v>
      </c>
      <c r="ED124" s="240" t="str">
        <f t="shared" ca="1" si="158"/>
        <v>-1.38451980726432+2.07208032207646i</v>
      </c>
      <c r="EE124" s="240" t="str">
        <f t="shared" ca="1" si="159"/>
        <v>-1.08686120777097E-13+2.49206981399874i</v>
      </c>
      <c r="EF124" s="240" t="str">
        <f t="shared" ca="1" si="160"/>
        <v>1.38451980726432+2.07208032207646i</v>
      </c>
      <c r="EG124" s="240" t="str">
        <f t="shared" ca="1" si="161"/>
        <v>2.30237229474263+0.953673830114515i</v>
      </c>
      <c r="EH124" s="240" t="str">
        <f t="shared" ca="1" si="162"/>
        <v>2.44418539130718-0.486178702499687i</v>
      </c>
      <c r="EI124" s="240" t="str">
        <f t="shared" ca="1" si="163"/>
        <v>1.7621594646688-1.76215946466882i</v>
      </c>
      <c r="EJ124" s="240" t="str">
        <f t="shared" ca="1" si="164"/>
        <v>0.486178702499627-2.44418539130719i</v>
      </c>
      <c r="EK124" s="240" t="str">
        <f t="shared" ca="1" si="165"/>
        <v>-0.953673830114537-2.30237229474262i</v>
      </c>
      <c r="EL124" s="240" t="str">
        <f t="shared" ca="1" si="166"/>
        <v>-2.07208032207634-1.3845198072645i</v>
      </c>
      <c r="EM124" s="240" t="str">
        <f t="shared" ca="1" si="167"/>
        <v>-2.49206981399874-7.81564572909011E-14i</v>
      </c>
      <c r="EN124" s="240"/>
      <c r="EO124" s="240"/>
      <c r="EP124" s="240"/>
    </row>
    <row r="125" spans="1:146" ht="15.75" thickBot="1">
      <c r="A125" s="277">
        <f t="shared" si="168"/>
        <v>4.8828125000000011E-4</v>
      </c>
      <c r="B125" s="276">
        <v>25</v>
      </c>
      <c r="C125" s="248">
        <f t="shared" si="169"/>
        <v>5000</v>
      </c>
      <c r="D125" s="247">
        <f t="shared" si="170"/>
        <v>31415.926535897932</v>
      </c>
      <c r="E125" s="247" t="str">
        <f t="shared" si="171"/>
        <v>31415.9265358979i</v>
      </c>
      <c r="F125" s="247" t="str">
        <f t="shared" si="172"/>
        <v>0.00784938944965464-0.0979025351405281i</v>
      </c>
      <c r="G125" s="247" t="str">
        <f t="shared" si="173"/>
        <v>-3.8039559565516+0.793530069853707i</v>
      </c>
      <c r="H125" s="247" t="str">
        <f t="shared" si="38"/>
        <v>0.00218690428496184-0.0130243135581245i</v>
      </c>
      <c r="I125" s="247" t="str">
        <f t="shared" si="174"/>
        <v>-0.00667990616975363+0.011022185847354i</v>
      </c>
      <c r="J125" s="275" t="str">
        <f ca="1">IMPRODUCT(1/N_FFT2,AN100)</f>
        <v>-0.0470542037423047-0.000499223567109383i</v>
      </c>
      <c r="K125" s="274" t="str">
        <f t="shared" ca="1" si="175"/>
        <v>0.000319820200827124-0.000515305411960922i</v>
      </c>
      <c r="N125" s="265">
        <f t="shared" ca="1" si="176"/>
        <v>2.5080558800072978</v>
      </c>
      <c r="O125" s="240">
        <f t="shared" ca="1" si="39"/>
        <v>-2.4919441199927022</v>
      </c>
      <c r="P125" s="240" t="str">
        <f t="shared" ca="1" si="40"/>
        <v>-2.03737566772842+1.43488183684733i</v>
      </c>
      <c r="Q125" s="240" t="str">
        <f t="shared" ca="1" si="41"/>
        <v>-0.839510689245954+2.34627519694685i</v>
      </c>
      <c r="R125" s="240" t="str">
        <f t="shared" ca="1" si="42"/>
        <v>0.664633287716614+2.40167610014865i</v>
      </c>
      <c r="S125" s="240" t="str">
        <f t="shared" ca="1" si="43"/>
        <v>1.92629885395017+1.58087261423445i</v>
      </c>
      <c r="T125" s="240" t="str">
        <f t="shared" ca="1" si="44"/>
        <v>2.4851920894453+0.183318781702027i</v>
      </c>
      <c r="U125" s="241" t="str">
        <f t="shared" ca="1" si="45"/>
        <v>2.13741176623969-1.28111531046441i</v>
      </c>
      <c r="V125" s="240" t="str">
        <f t="shared" ca="1" si="46"/>
        <v>1.00983870961286-2.27815962516537i</v>
      </c>
      <c r="W125" s="240" t="str">
        <f t="shared" ca="1" si="47"/>
        <v>-0.48615418081557-2.44406211247622i</v>
      </c>
      <c r="X125" s="240" t="str">
        <f t="shared" ca="1" si="48"/>
        <v>-1.80478325978278-1.7182965059541i</v>
      </c>
      <c r="Y125" s="240" t="str">
        <f t="shared" ca="1" si="49"/>
        <v>-2.46497258764164-0.365644143042791i</v>
      </c>
      <c r="Z125" s="240" t="str">
        <f t="shared" ca="1" si="50"/>
        <v>-2.22586504519876+1.12040630921489i</v>
      </c>
      <c r="AA125" s="240" t="str">
        <f t="shared" ca="1" si="51"/>
        <v>-1.17469432651729+2.19769850898942i</v>
      </c>
      <c r="AB125" s="240" t="str">
        <f t="shared" ca="1" si="52"/>
        <v>0.305040562287013+2.47320354045635i</v>
      </c>
      <c r="AC125" s="240" t="str">
        <f t="shared" ca="1" si="53"/>
        <v>1.67348738875947+1.84640880003027i</v>
      </c>
      <c r="AD125" s="240" t="str">
        <f t="shared" ca="1" si="54"/>
        <v>2.43139518581387+0.545988047092014i</v>
      </c>
      <c r="AE125" s="240" t="str">
        <f t="shared" ca="1" si="55"/>
        <v>2.30225616862311-0.953625729100803i</v>
      </c>
      <c r="AF125" s="240" t="str">
        <f t="shared" ca="1" si="56"/>
        <v>1.33318417308766-2.10532787417893i</v>
      </c>
      <c r="AG125" s="240" t="str">
        <f t="shared" ca="1" si="57"/>
        <v>-0.122273902521885-2.48894246416591i</v>
      </c>
      <c r="AH125" s="240" t="str">
        <f t="shared" ca="1" si="58"/>
        <v>-1.5331227445812-1.96451524484133i</v>
      </c>
      <c r="AI125" s="240" t="str">
        <f t="shared" ca="1" si="59"/>
        <v>-2.3846418428117-0.723373194608308i</v>
      </c>
      <c r="AJ125" s="240" t="str">
        <f t="shared" ca="1" si="60"/>
        <v>-2.36617116639617+0.781677368536126i</v>
      </c>
      <c r="AK125" s="240" t="str">
        <f t="shared" ca="1" si="61"/>
        <v>-1.48444937911375+2.00154828520698i</v>
      </c>
      <c r="AL125" s="240" t="str">
        <f t="shared" ca="1" si="62"/>
        <v>-0.0611553701150675+2.49119359301366i</v>
      </c>
      <c r="AM125" s="240" t="str">
        <f t="shared" ca="1" si="63"/>
        <v>1.38444997541626+2.07197581132988i</v>
      </c>
      <c r="AN125" s="240" t="str">
        <f t="shared" ca="1" si="64"/>
        <v>2.32496591905175+0.896838320107952i</v>
      </c>
      <c r="AO125" s="240" t="str">
        <f t="shared" ca="1" si="65"/>
        <v>2.41726367760728-0.60549303058478i</v>
      </c>
      <c r="AP125" s="240" t="str">
        <f t="shared" ca="1" si="66"/>
        <v>1.62767022533763-1.88692213265825i</v>
      </c>
      <c r="AQ125" s="240" t="str">
        <f t="shared" ca="1" si="67"/>
        <v>0.2442532365027-2.47994472793733i</v>
      </c>
      <c r="AR125" s="240" t="str">
        <f t="shared" ca="1" si="68"/>
        <v>0.2442532365027-2.47994472793733i</v>
      </c>
      <c r="AS125" s="240" t="str">
        <f t="shared" ca="1" si="69"/>
        <v>-2.25269080353533-1.06544340104651i</v>
      </c>
      <c r="AT125" s="240" t="str">
        <f t="shared" ca="1" si="70"/>
        <v>-2.45525682751137+0.426027473439201i</v>
      </c>
      <c r="AU125" s="240" t="str">
        <f t="shared" ca="1" si="71"/>
        <v>-1.76207058558479+1.76207058558477i</v>
      </c>
      <c r="AV125" s="240" t="str">
        <f t="shared" ca="1" si="72"/>
        <v>-0.426027473438991+2.45525682751141i</v>
      </c>
      <c r="AW125" s="240" t="str">
        <f t="shared" ca="1" si="73"/>
        <v>1.06544340104648+2.25269080353535i</v>
      </c>
      <c r="AX125" s="240" t="str">
        <f t="shared" ca="1" si="74"/>
        <v>2.16820816137552+1.22827475188199i</v>
      </c>
      <c r="AY125" s="240" t="str">
        <f t="shared" ca="1" si="75"/>
        <v>2.47994472793733-0.244253236502666i</v>
      </c>
      <c r="AZ125" s="240" t="str">
        <f t="shared" ca="1" si="76"/>
        <v>1.88692213265827-1.6276702253376i</v>
      </c>
      <c r="BA125" s="240" t="str">
        <f t="shared" ca="1" si="77"/>
        <v>0.60549303058482-2.41726367760727i</v>
      </c>
      <c r="BB125" s="240" t="str">
        <f t="shared" ca="1" si="78"/>
        <v>-0.896838320107915-2.32496591905176i</v>
      </c>
      <c r="BC125" s="240" t="str">
        <f t="shared" ca="1" si="79"/>
        <v>-2.07197581133-1.38444997541609i</v>
      </c>
      <c r="BD125" s="240" t="str">
        <f t="shared" ca="1" si="80"/>
        <v>-2.49119359301366+0.0611553701150281i</v>
      </c>
      <c r="BE125" s="240" t="str">
        <f t="shared" ca="1" si="81"/>
        <v>-2.00154828520701+1.48444937911372i</v>
      </c>
      <c r="BF125" s="240" t="str">
        <f t="shared" ca="1" si="82"/>
        <v>-0.781677368536163+2.36617116639616i</v>
      </c>
      <c r="BG125" s="240" t="str">
        <f t="shared" ca="1" si="83"/>
        <v>0.723373194608271+2.38464184281171i</v>
      </c>
      <c r="BH125" s="240" t="str">
        <f t="shared" ca="1" si="84"/>
        <v>1.96451524484131+1.53312274458123i</v>
      </c>
      <c r="BI125" s="240" t="str">
        <f t="shared" ca="1" si="85"/>
        <v>2.48894246416591+0.122273902521924i</v>
      </c>
      <c r="BJ125" s="240" t="str">
        <f t="shared" ca="1" si="86"/>
        <v>2.10532787417882-1.33318417308783i</v>
      </c>
      <c r="BK125" s="240" t="str">
        <f t="shared" ca="1" si="87"/>
        <v>0.953625729100838-2.3022561686231i</v>
      </c>
      <c r="BL125" s="240" t="str">
        <f t="shared" ca="1" si="88"/>
        <v>-0.545988047092096-2.43139518581385i</v>
      </c>
      <c r="BM125" s="240" t="str">
        <f t="shared" ca="1" si="89"/>
        <v>-1.84640880003022-1.67348738875952i</v>
      </c>
      <c r="BN125" s="240" t="str">
        <f t="shared" ca="1" si="90"/>
        <v>-2.47320354045635-0.305040562286978i</v>
      </c>
      <c r="BO125" s="240" t="str">
        <f t="shared" ca="1" si="91"/>
        <v>-2.19769850898946+1.17469432651721i</v>
      </c>
      <c r="BP125" s="240" t="str">
        <f t="shared" ca="1" si="92"/>
        <v>-1.12040630921488+2.22586504519876i</v>
      </c>
      <c r="BQ125" s="240" t="str">
        <f t="shared" ca="1" si="93"/>
        <v>0.365644143042659+2.46497258764166i</v>
      </c>
      <c r="BR125" s="240" t="str">
        <f t="shared" ca="1" si="94"/>
        <v>1.71829650595409+1.80478325978278i</v>
      </c>
      <c r="BS125" s="240" t="str">
        <f t="shared" ca="1" si="95"/>
        <v>2.44406211247624+0.486154180815481i</v>
      </c>
      <c r="BT125" s="240" t="str">
        <f t="shared" ca="1" si="96"/>
        <v>2.2781596251654-1.00983870961281i</v>
      </c>
      <c r="BU125" s="240" t="str">
        <f t="shared" ca="1" si="97"/>
        <v>1.28111531046436-2.13741176623972i</v>
      </c>
      <c r="BV125" s="240" t="str">
        <f t="shared" ca="1" si="98"/>
        <v>-0.183318781701943-2.48519208944531i</v>
      </c>
      <c r="BW125" s="240" t="str">
        <f t="shared" ca="1" si="99"/>
        <v>-1.58087261423448-1.92629885395015i</v>
      </c>
      <c r="BX125" s="240" t="str">
        <f t="shared" ca="1" si="100"/>
        <v>-2.40167610014862-0.664633287716719i</v>
      </c>
      <c r="BY125" s="240" t="str">
        <f t="shared" ca="1" si="101"/>
        <v>-2.34627519694685+0.839510689245944i</v>
      </c>
      <c r="BZ125" s="240" t="str">
        <f t="shared" ca="1" si="102"/>
        <v>-1.43488183684725+2.03737566772848i</v>
      </c>
      <c r="CA125" s="240" t="str">
        <f t="shared" ca="1" si="103"/>
        <v>-3.48023257270755E-14+2.4919441199927i</v>
      </c>
      <c r="CB125" s="240" t="str">
        <f t="shared" ca="1" si="104"/>
        <v>1.43488183684739+2.03737566772838i</v>
      </c>
      <c r="CC125" s="240" t="str">
        <f t="shared" ca="1" si="105"/>
        <v>2.34627519694683+0.839510689246011i</v>
      </c>
      <c r="CD125" s="240" t="str">
        <f t="shared" ca="1" si="106"/>
        <v>2.40167610014864-0.664633287716652i</v>
      </c>
      <c r="CE125" s="240" t="str">
        <f t="shared" ca="1" si="107"/>
        <v>1.58087261423453-1.9262988539501i</v>
      </c>
      <c r="CF125" s="240" t="str">
        <f t="shared" ca="1" si="108"/>
        <v>0.183318781702013-2.4851920894453i</v>
      </c>
      <c r="CG125" s="240" t="str">
        <f t="shared" ca="1" si="109"/>
        <v>-1.28111531046451-2.13741176623963i</v>
      </c>
      <c r="CH125" s="240" t="str">
        <f t="shared" ca="1" si="110"/>
        <v>-2.27815962516537-1.00983870961287i</v>
      </c>
      <c r="CI125" s="240" t="str">
        <f t="shared" ca="1" si="111"/>
        <v>-2.44406211247621+0.486154180815655i</v>
      </c>
      <c r="CJ125" s="240" t="str">
        <f t="shared" ca="1" si="112"/>
        <v>-1.71829650595414+1.80478325978274i</v>
      </c>
      <c r="CK125" s="240" t="str">
        <f t="shared" ca="1" si="113"/>
        <v>-0.365644143042729+2.46497258764165i</v>
      </c>
      <c r="CL125" s="240" t="str">
        <f t="shared" ca="1" si="114"/>
        <v>1.12040630921482+2.2258650451988i</v>
      </c>
      <c r="CM125" s="240" t="str">
        <f t="shared" ca="1" si="115"/>
        <v>2.19769850898942+1.17469432651728i</v>
      </c>
      <c r="CN125" s="240" t="str">
        <f t="shared" ca="1" si="116"/>
        <v>2.47320354045633-0.305040562287147i</v>
      </c>
      <c r="CO125" s="240" t="str">
        <f t="shared" ca="1" si="117"/>
        <v>1.84640880003028-1.67348738875946i</v>
      </c>
      <c r="CP125" s="240" t="str">
        <f t="shared" ca="1" si="118"/>
        <v>0.545988047091931-2.43139518581389i</v>
      </c>
      <c r="CQ125" s="240" t="str">
        <f t="shared" ca="1" si="119"/>
        <v>-0.953625729100766-2.30225616862313i</v>
      </c>
      <c r="CR125" s="240" t="str">
        <f t="shared" ca="1" si="120"/>
        <v>-2.10532787417891-1.33318417308769i</v>
      </c>
      <c r="CS125" s="240" t="str">
        <f t="shared" ca="1" si="121"/>
        <v>-2.48894246416591+0.122273902521846i</v>
      </c>
      <c r="CT125" s="240" t="str">
        <f t="shared" ca="1" si="122"/>
        <v>-1.96451524484136+1.53312274458117i</v>
      </c>
      <c r="CU125" s="240" t="str">
        <f t="shared" ca="1" si="123"/>
        <v>-0.723373194608346+2.38464184281169i</v>
      </c>
      <c r="CV125" s="240" t="str">
        <f t="shared" ca="1" si="124"/>
        <v>0.781677368536089+2.36617116639619i</v>
      </c>
      <c r="CW125" s="240" t="str">
        <f t="shared" ca="1" si="125"/>
        <v>2.00154828520711+1.48444937911358i</v>
      </c>
      <c r="CX125" s="240" t="str">
        <f t="shared" ca="1" si="126"/>
        <v>2.49119359301366+0.0611553701151066i</v>
      </c>
      <c r="CY125" s="240" t="str">
        <f t="shared" ca="1" si="127"/>
        <v>2.0719758113299-1.38444997541623i</v>
      </c>
      <c r="CZ125" s="240" t="str">
        <f t="shared" ca="1" si="128"/>
        <v>0.896838320107989-2.32496591905174i</v>
      </c>
      <c r="DA125" s="240" t="str">
        <f t="shared" ca="1" si="129"/>
        <v>-0.605493030584743-2.41726367760729i</v>
      </c>
      <c r="DB125" s="240" t="str">
        <f t="shared" ca="1" si="130"/>
        <v>-1.88692213265822-1.62767022533766i</v>
      </c>
      <c r="DC125" s="240" t="str">
        <f t="shared" ca="1" si="131"/>
        <v>-2.47994472793733-0.244253236502744i</v>
      </c>
      <c r="DD125" s="240" t="str">
        <f t="shared" ca="1" si="132"/>
        <v>-2.16820816137556+1.22827475188193i</v>
      </c>
      <c r="DE125" s="240" t="str">
        <f t="shared" ca="1" si="133"/>
        <v>-1.06544340104655+2.25269080353531i</v>
      </c>
      <c r="DF125" s="240" t="str">
        <f t="shared" ca="1" si="134"/>
        <v>0.426027473439158+2.45525682751138i</v>
      </c>
      <c r="DG125" s="240" t="str">
        <f t="shared" ca="1" si="135"/>
        <v>1.76207058558474+1.76207058558483i</v>
      </c>
      <c r="DH125" s="240" t="str">
        <f t="shared" ca="1" si="136"/>
        <v>2.4552568275114+0.426027473439034i</v>
      </c>
      <c r="DI125" s="240" t="str">
        <f t="shared" ca="1" si="137"/>
        <v>2.25269080353536-1.06544340104644i</v>
      </c>
      <c r="DJ125" s="240" t="str">
        <f t="shared" ca="1" si="138"/>
        <v>1.22827475188203-2.1682081613755i</v>
      </c>
      <c r="DK125" s="240" t="str">
        <f t="shared" ca="1" si="139"/>
        <v>-0.244253236502622-2.47994472793734i</v>
      </c>
      <c r="DL125" s="240" t="str">
        <f t="shared" ca="1" si="140"/>
        <v>-1.62767022533757-1.8869221326583i</v>
      </c>
      <c r="DM125" s="240" t="str">
        <f t="shared" ca="1" si="141"/>
        <v>-2.41726367760732-0.60549303058462i</v>
      </c>
      <c r="DN125" s="240" t="str">
        <f t="shared" ca="1" si="142"/>
        <v>-2.32496591905178+0.896838320107875i</v>
      </c>
      <c r="DO125" s="240" t="str">
        <f t="shared" ca="1" si="143"/>
        <v>-1.38444997541613+2.07197581132997i</v>
      </c>
      <c r="DP125" s="240" t="str">
        <f t="shared" ca="1" si="144"/>
        <v>0.0611553701149845+2.49119359301366i</v>
      </c>
      <c r="DQ125" s="240" t="str">
        <f t="shared" ca="1" si="145"/>
        <v>1.4844493791137+2.00154828520702i</v>
      </c>
      <c r="DR125" s="240" t="str">
        <f t="shared" ca="1" si="146"/>
        <v>2.36617116639615+0.781677368536206i</v>
      </c>
      <c r="DS125" s="240" t="str">
        <f t="shared" ca="1" si="147"/>
        <v>2.38464184281172-0.723373194608246i</v>
      </c>
      <c r="DT125" s="240" t="str">
        <f t="shared" ca="1" si="148"/>
        <v>1.53312274458107-1.96451524484144i</v>
      </c>
      <c r="DU125" s="240" t="str">
        <f t="shared" ca="1" si="149"/>
        <v>0.12227390252195-2.48894246416591i</v>
      </c>
      <c r="DV125" s="240" t="str">
        <f t="shared" ca="1" si="150"/>
        <v>-1.3331841730878-2.10532787417884i</v>
      </c>
      <c r="DW125" s="240" t="str">
        <f t="shared" ca="1" si="151"/>
        <v>-2.30225616862309-0.953625729100863i</v>
      </c>
      <c r="DX125" s="240" t="str">
        <f t="shared" ca="1" si="152"/>
        <v>-2.43139518581386+0.545988047092054i</v>
      </c>
      <c r="DY125" s="240" t="str">
        <f t="shared" ca="1" si="153"/>
        <v>-1.67348738875954+1.84640880003021i</v>
      </c>
      <c r="DZ125" s="240" t="str">
        <f t="shared" ca="1" si="154"/>
        <v>-0.305040562287023+2.47320354045635i</v>
      </c>
      <c r="EA125" s="240" t="str">
        <f t="shared" ca="1" si="155"/>
        <v>1.17469432651719+2.19769850898947i</v>
      </c>
      <c r="EB125" s="240" t="str">
        <f t="shared" ca="1" si="156"/>
        <v>2.22586504519874+1.12040630921493i</v>
      </c>
      <c r="EC125" s="240" t="str">
        <f t="shared" ca="1" si="157"/>
        <v>2.46497258764162-0.365644143042871i</v>
      </c>
      <c r="ED125" s="240" t="str">
        <f t="shared" ca="1" si="158"/>
        <v>1.80478325978282-1.71829650595405i</v>
      </c>
      <c r="EE125" s="240" t="str">
        <f t="shared" ca="1" si="159"/>
        <v>0.486154180815513-2.44406211247624i</v>
      </c>
      <c r="EF125" s="240" t="str">
        <f t="shared" ca="1" si="160"/>
        <v>-1.00983870961276-2.27815962516542i</v>
      </c>
      <c r="EG125" s="240" t="str">
        <f t="shared" ca="1" si="161"/>
        <v>-2.13741176623971-1.28111531046439i</v>
      </c>
      <c r="EH125" s="240" t="str">
        <f t="shared" ca="1" si="162"/>
        <v>-2.48519208944531+0.183318781701891i</v>
      </c>
      <c r="EI125" s="240" t="str">
        <f t="shared" ca="1" si="163"/>
        <v>-1.92629885395017+1.58087261423445i</v>
      </c>
      <c r="EJ125" s="240" t="str">
        <f t="shared" ca="1" si="164"/>
        <v>-0.66463328771653+2.40167610014867i</v>
      </c>
      <c r="EK125" s="240" t="str">
        <f t="shared" ca="1" si="165"/>
        <v>0.839510689245911+2.34627519694687i</v>
      </c>
      <c r="EL125" s="240" t="str">
        <f t="shared" ca="1" si="166"/>
        <v>2.03737566772845+1.43488183684729i</v>
      </c>
      <c r="EM125" s="240" t="str">
        <f t="shared" ca="1" si="167"/>
        <v>2.4919441199927+6.96046514541512E-14i</v>
      </c>
      <c r="EN125" s="240"/>
      <c r="EO125" s="240"/>
      <c r="EP125" s="240"/>
    </row>
    <row r="126" spans="1:146" ht="15.75" thickBot="1">
      <c r="A126" s="277">
        <f t="shared" si="168"/>
        <v>5.0781250000000013E-4</v>
      </c>
      <c r="B126" s="276">
        <v>26</v>
      </c>
      <c r="C126" s="248">
        <f t="shared" si="169"/>
        <v>5200</v>
      </c>
      <c r="D126" s="247">
        <f t="shared" si="170"/>
        <v>32672.563597333847</v>
      </c>
      <c r="E126" s="247" t="str">
        <f t="shared" si="171"/>
        <v>32672.5635973338i</v>
      </c>
      <c r="F126" s="247" t="str">
        <f t="shared" si="172"/>
        <v>0.00773947550449734-0.0941819215060353i</v>
      </c>
      <c r="G126" s="247" t="str">
        <f t="shared" si="173"/>
        <v>-3.78903236395888+0.81218355547129i</v>
      </c>
      <c r="H126" s="247" t="str">
        <f t="shared" si="38"/>
        <v>0.00217272100732937-0.0125235725107755i</v>
      </c>
      <c r="I126" s="247" t="str">
        <f t="shared" si="174"/>
        <v>-0.00636501092136146+0.0107176861471599i</v>
      </c>
      <c r="J126" s="275" t="str">
        <f ca="1">IMPRODUCT(1/N_FFT2,AO100)</f>
        <v>0.00874037663734945+0.0000159985905775831i</v>
      </c>
      <c r="K126" s="274" t="str">
        <f t="shared" ca="1" si="175"/>
        <v>-0.0000558040606261493+0.0000935747824033275i</v>
      </c>
      <c r="N126" s="265">
        <f t="shared" ca="1" si="176"/>
        <v>2.5081906378389291</v>
      </c>
      <c r="O126" s="240">
        <f t="shared" ca="1" si="39"/>
        <v>-2.4918093621610709</v>
      </c>
      <c r="P126" s="240" t="str">
        <f t="shared" ca="1" si="40"/>
        <v>-2.00144004670175+1.48436910396709i</v>
      </c>
      <c r="Q126" s="240" t="str">
        <f t="shared" ca="1" si="41"/>
        <v>-0.723334076474583+2.38451288760707i</v>
      </c>
      <c r="R126" s="240" t="str">
        <f t="shared" ca="1" si="42"/>
        <v>0.839465290699804+2.34614831651025i</v>
      </c>
      <c r="S126" s="240" t="str">
        <f t="shared" ca="1" si="43"/>
        <v>2.07186376428792+1.38437510797625i</v>
      </c>
      <c r="T126" s="240" t="str">
        <f t="shared" ca="1" si="44"/>
        <v>2.48880786865599-0.122267290268521i</v>
      </c>
      <c r="U126" s="241" t="str">
        <f t="shared" ca="1" si="45"/>
        <v>1.92619468473764-1.58078712477108i</v>
      </c>
      <c r="V126" s="240" t="str">
        <f t="shared" ca="1" si="46"/>
        <v>0.60546028710253-2.417132958299i</v>
      </c>
      <c r="W126" s="240" t="str">
        <f t="shared" ca="1" si="47"/>
        <v>-0.953574159511254-2.30213166862062i</v>
      </c>
      <c r="X126" s="240" t="str">
        <f t="shared" ca="1" si="48"/>
        <v>-2.13729618059208-1.28104603109337i</v>
      </c>
      <c r="Y126" s="240" t="str">
        <f t="shared" ca="1" si="49"/>
        <v>-2.47981061900149+0.24424002792546i</v>
      </c>
      <c r="Z126" s="240" t="str">
        <f t="shared" ca="1" si="50"/>
        <v>-1.84630895106328+1.6733968909309i</v>
      </c>
      <c r="AA126" s="240" t="str">
        <f t="shared" ca="1" si="51"/>
        <v>-0.486127890866811+2.44392994397854i</v>
      </c>
      <c r="AB126" s="240" t="str">
        <f t="shared" ca="1" si="52"/>
        <v>1.06538578464923+2.25256898389836i</v>
      </c>
      <c r="AC126" s="240" t="str">
        <f t="shared" ca="1" si="53"/>
        <v>2.19757966319215+1.17463080211521i</v>
      </c>
      <c r="AD126" s="240" t="str">
        <f t="shared" ca="1" si="54"/>
        <v>2.46483928836005-0.365624369962204i</v>
      </c>
      <c r="AE126" s="240" t="str">
        <f t="shared" ca="1" si="55"/>
        <v>1.76197529740827-1.76197529740817i</v>
      </c>
      <c r="AF126" s="240" t="str">
        <f t="shared" ca="1" si="56"/>
        <v>0.365624369962097-2.46483928836007i</v>
      </c>
      <c r="AG126" s="240" t="str">
        <f t="shared" ca="1" si="57"/>
        <v>-1.17463080211524-2.19757966319214i</v>
      </c>
      <c r="AH126" s="240" t="str">
        <f t="shared" ca="1" si="58"/>
        <v>-2.25256898389836-1.06538578464925i</v>
      </c>
      <c r="AI126" s="240" t="str">
        <f t="shared" ca="1" si="59"/>
        <v>-2.44392994397856+0.486127890866721i</v>
      </c>
      <c r="AJ126" s="240" t="str">
        <f t="shared" ca="1" si="60"/>
        <v>-1.67339689093084+1.84630895106333i</v>
      </c>
      <c r="AK126" s="240" t="str">
        <f t="shared" ca="1" si="61"/>
        <v>-0.244240027925424+2.47981061900149i</v>
      </c>
      <c r="AL126" s="240" t="str">
        <f t="shared" ca="1" si="62"/>
        <v>1.28104603109334+2.1372961805921i</v>
      </c>
      <c r="AM126" s="240" t="str">
        <f t="shared" ca="1" si="63"/>
        <v>2.30213166862058+0.953574159511359i</v>
      </c>
      <c r="AN126" s="240" t="str">
        <f t="shared" ca="1" si="64"/>
        <v>2.41713295829898-0.605460287102607i</v>
      </c>
      <c r="AO126" s="240" t="str">
        <f t="shared" ca="1" si="65"/>
        <v>1.58078712477107-1.92619468473765i</v>
      </c>
      <c r="AP126" s="240" t="str">
        <f t="shared" ca="1" si="66"/>
        <v>0.122267290268585-2.48880786865598i</v>
      </c>
      <c r="AQ126" s="240" t="str">
        <f t="shared" ca="1" si="67"/>
        <v>-1.38437510797615-2.07186376428799i</v>
      </c>
      <c r="AR126" s="240" t="str">
        <f t="shared" ca="1" si="68"/>
        <v>-1.38437510797615-2.07186376428799i</v>
      </c>
      <c r="AS126" s="240" t="str">
        <f t="shared" ca="1" si="69"/>
        <v>-2.38451288760708+0.723334076474571i</v>
      </c>
      <c r="AT126" s="240" t="str">
        <f t="shared" ca="1" si="70"/>
        <v>-1.48436910396715+2.00144004670171i</v>
      </c>
      <c r="AU126" s="240" t="str">
        <f t="shared" ca="1" si="71"/>
        <v>1.08674221420424E-13+2.49180936216107i</v>
      </c>
      <c r="AV126" s="240" t="str">
        <f t="shared" ca="1" si="72"/>
        <v>1.48436910396712+2.00144004670173i</v>
      </c>
      <c r="AW126" s="240" t="str">
        <f t="shared" ca="1" si="73"/>
        <v>2.38451288760707+0.723334076474598i</v>
      </c>
      <c r="AX126" s="240" t="str">
        <f t="shared" ca="1" si="74"/>
        <v>2.34614831651028-0.83946529069972i</v>
      </c>
      <c r="AY126" s="240" t="str">
        <f t="shared" ca="1" si="75"/>
        <v>1.38437510797617-2.07186376428797i</v>
      </c>
      <c r="AZ126" s="240" t="str">
        <f t="shared" ca="1" si="76"/>
        <v>-0.122267290268555-2.48880786865599i</v>
      </c>
      <c r="BA126" s="240" t="str">
        <f t="shared" ca="1" si="77"/>
        <v>-1.58078712477105-1.92619468473767i</v>
      </c>
      <c r="BB126" s="240" t="str">
        <f t="shared" ca="1" si="78"/>
        <v>-2.41713295829897-0.605460287102642i</v>
      </c>
      <c r="BC126" s="240" t="str">
        <f t="shared" ca="1" si="79"/>
        <v>-2.30213166862059+0.953574159511331i</v>
      </c>
      <c r="BD126" s="240" t="str">
        <f t="shared" ca="1" si="80"/>
        <v>-1.28104603109336+2.13729618059208i</v>
      </c>
      <c r="BE126" s="240" t="str">
        <f t="shared" ca="1" si="81"/>
        <v>0.244240027925394+2.47981061900149i</v>
      </c>
      <c r="BF126" s="240" t="str">
        <f t="shared" ca="1" si="82"/>
        <v>1.673396890931+1.84630895106319i</v>
      </c>
      <c r="BG126" s="240" t="str">
        <f t="shared" ca="1" si="83"/>
        <v>2.44392994397855+0.486127890866746i</v>
      </c>
      <c r="BH126" s="240" t="str">
        <f t="shared" ca="1" si="84"/>
        <v>2.25256898389837-1.06538578464922i</v>
      </c>
      <c r="BI126" s="240" t="str">
        <f t="shared" ca="1" si="85"/>
        <v>1.17463080211527-2.19757966319212i</v>
      </c>
      <c r="BJ126" s="240" t="str">
        <f t="shared" ca="1" si="86"/>
        <v>-0.365624369962307-2.46483928836004i</v>
      </c>
      <c r="BK126" s="240" t="str">
        <f t="shared" ca="1" si="87"/>
        <v>-1.76197529740825-1.76197529740819i</v>
      </c>
      <c r="BL126" s="240" t="str">
        <f t="shared" ca="1" si="88"/>
        <v>-2.46483928836005-0.365624369962229i</v>
      </c>
      <c r="BM126" s="240" t="str">
        <f t="shared" ca="1" si="89"/>
        <v>-2.1975796631922+1.17463080211512i</v>
      </c>
      <c r="BN126" s="240" t="str">
        <f t="shared" ca="1" si="90"/>
        <v>-1.06538578464916+2.2525689838984i</v>
      </c>
      <c r="BO126" s="240" t="str">
        <f t="shared" ca="1" si="91"/>
        <v>0.486127890866823+2.44392994397854i</v>
      </c>
      <c r="BP126" s="240" t="str">
        <f t="shared" ca="1" si="92"/>
        <v>1.84630895106324+1.67339689093094i</v>
      </c>
      <c r="BQ126" s="240" t="str">
        <f t="shared" ca="1" si="93"/>
        <v>2.47981061900148+0.244240027925563i</v>
      </c>
      <c r="BR126" s="240" t="str">
        <f t="shared" ca="1" si="94"/>
        <v>2.13729618059204-1.28104603109343i</v>
      </c>
      <c r="BS126" s="240" t="str">
        <f t="shared" ca="1" si="95"/>
        <v>0.953574159511252-2.30213166862062i</v>
      </c>
      <c r="BT126" s="240" t="str">
        <f t="shared" ca="1" si="96"/>
        <v>-0.60546028710247-2.41713295829902i</v>
      </c>
      <c r="BU126" s="240" t="str">
        <f t="shared" ca="1" si="97"/>
        <v>-1.92619468473756-1.58078712477118i</v>
      </c>
      <c r="BV126" s="240" t="str">
        <f t="shared" ca="1" si="98"/>
        <v>-2.48880786865599-0.122267290268476i</v>
      </c>
      <c r="BW126" s="240" t="str">
        <f t="shared" ca="1" si="99"/>
        <v>-2.07186376428792+1.38437510797624i</v>
      </c>
      <c r="BX126" s="240" t="str">
        <f t="shared" ca="1" si="100"/>
        <v>-0.839465290699872+2.34614831651022i</v>
      </c>
      <c r="BY126" s="240" t="str">
        <f t="shared" ca="1" si="101"/>
        <v>0.723334076474666+2.38451288760705i</v>
      </c>
      <c r="BZ126" s="240" t="str">
        <f t="shared" ca="1" si="102"/>
        <v>2.00144004670177+1.48436910396706i</v>
      </c>
      <c r="CA126" s="240" t="str">
        <f t="shared" ca="1" si="103"/>
        <v>2.49180936216107+3.05267429247103E-14i</v>
      </c>
      <c r="CB126" s="240" t="str">
        <f t="shared" ca="1" si="104"/>
        <v>2.00144004670181-1.48436910396701i</v>
      </c>
      <c r="CC126" s="240" t="str">
        <f t="shared" ca="1" si="105"/>
        <v>0.723334076474486-2.3845128876071i</v>
      </c>
      <c r="CD126" s="240" t="str">
        <f t="shared" ca="1" si="106"/>
        <v>-0.839465290699814-2.34614831651024i</v>
      </c>
      <c r="CE126" s="240" t="str">
        <f t="shared" ca="1" si="107"/>
        <v>-2.07186376428789-1.3843751079763i</v>
      </c>
      <c r="CF126" s="240" t="str">
        <f t="shared" ca="1" si="108"/>
        <v>-2.48880786865599+0.122267290268415i</v>
      </c>
      <c r="CG126" s="240" t="str">
        <f t="shared" ca="1" si="109"/>
        <v>-1.9261946847376+1.58078712477113i</v>
      </c>
      <c r="CH126" s="240" t="str">
        <f t="shared" ca="1" si="110"/>
        <v>-0.605460287102527+2.417132958299i</v>
      </c>
      <c r="CI126" s="240" t="str">
        <f t="shared" ca="1" si="111"/>
        <v>0.953574159511212+2.30213166862064i</v>
      </c>
      <c r="CJ126" s="240" t="str">
        <f t="shared" ca="1" si="112"/>
        <v>2.13729618059201+1.28104603109349i</v>
      </c>
      <c r="CK126" s="240" t="str">
        <f t="shared" ca="1" si="113"/>
        <v>2.47981061900148-0.244240027925502i</v>
      </c>
      <c r="CL126" s="240" t="str">
        <f t="shared" ca="1" si="114"/>
        <v>1.84630895106328-1.67339689093089i</v>
      </c>
      <c r="CM126" s="240" t="str">
        <f t="shared" ca="1" si="115"/>
        <v>0.486127890866883-2.44392994397852i</v>
      </c>
      <c r="CN126" s="240" t="str">
        <f t="shared" ca="1" si="116"/>
        <v>-1.06538578464933-2.25256898389832i</v>
      </c>
      <c r="CO126" s="240" t="str">
        <f t="shared" ca="1" si="117"/>
        <v>-2.19757966319217-1.17463080211518i</v>
      </c>
      <c r="CP126" s="240" t="str">
        <f t="shared" ca="1" si="118"/>
        <v>-2.46483928836006+0.36562436996217i</v>
      </c>
      <c r="CQ126" s="240" t="str">
        <f t="shared" ca="1" si="119"/>
        <v>-1.76197529740829+1.76197529740815i</v>
      </c>
      <c r="CR126" s="240" t="str">
        <f t="shared" ca="1" si="120"/>
        <v>-0.365624369962122+2.46483928836007i</v>
      </c>
      <c r="CS126" s="240" t="str">
        <f t="shared" ca="1" si="121"/>
        <v>1.17463080211522+2.19757966319215i</v>
      </c>
      <c r="CT126" s="240" t="str">
        <f t="shared" ca="1" si="122"/>
        <v>2.25256898389834+1.06538578464928i</v>
      </c>
      <c r="CU126" s="240" t="str">
        <f t="shared" ca="1" si="123"/>
        <v>2.44392994397856-0.486127890866686i</v>
      </c>
      <c r="CV126" s="240" t="str">
        <f t="shared" ca="1" si="124"/>
        <v>1.67339689093086-1.84630895106331i</v>
      </c>
      <c r="CW126" s="240" t="str">
        <f t="shared" ca="1" si="125"/>
        <v>0.244240027925455-2.47981061900149i</v>
      </c>
      <c r="CX126" s="240" t="str">
        <f t="shared" ca="1" si="126"/>
        <v>-1.28104603109331-2.13729618059211i</v>
      </c>
      <c r="CY126" s="240" t="str">
        <f t="shared" ca="1" si="127"/>
        <v>-2.30213166862057-0.953574159511381i</v>
      </c>
      <c r="CZ126" s="240" t="str">
        <f t="shared" ca="1" si="128"/>
        <v>-2.41713295829899+0.605460287102574i</v>
      </c>
      <c r="DA126" s="240" t="str">
        <f t="shared" ca="1" si="129"/>
        <v>-1.5807871247711+1.92619468473763i</v>
      </c>
      <c r="DB126" s="240" t="str">
        <f t="shared" ca="1" si="130"/>
        <v>-0.122267290268615+2.48880786865598i</v>
      </c>
      <c r="DC126" s="240" t="str">
        <f t="shared" ca="1" si="131"/>
        <v>1.38437510797634+2.07186376428786i</v>
      </c>
      <c r="DD126" s="240" t="str">
        <f t="shared" ca="1" si="132"/>
        <v>2.34614831651026+0.839465290699769i</v>
      </c>
      <c r="DE126" s="240" t="str">
        <f t="shared" ca="1" si="133"/>
        <v>2.38451288760709-0.723334076474533i</v>
      </c>
      <c r="DF126" s="240" t="str">
        <f t="shared" ca="1" si="134"/>
        <v>1.48436910396717-2.00144004670169i</v>
      </c>
      <c r="DG126" s="240" t="str">
        <f t="shared" ca="1" si="135"/>
        <v>-7.81474784957133E-14-2.49180936216107i</v>
      </c>
      <c r="DH126" s="240" t="str">
        <f t="shared" ca="1" si="136"/>
        <v>-1.4843691039671-2.00144004670174i</v>
      </c>
      <c r="DI126" s="240" t="str">
        <f t="shared" ca="1" si="137"/>
        <v>-2.38451288760706-0.723334076474621i</v>
      </c>
      <c r="DJ126" s="240" t="str">
        <f t="shared" ca="1" si="138"/>
        <v>-2.3461483165102+0.839465290699934i</v>
      </c>
      <c r="DK126" s="240" t="str">
        <f t="shared" ca="1" si="139"/>
        <v>-1.3843751079762+2.07186376428795i</v>
      </c>
      <c r="DL126" s="240" t="str">
        <f t="shared" ca="1" si="140"/>
        <v>0.122267290268524+2.48880786865599i</v>
      </c>
      <c r="DM126" s="240" t="str">
        <f t="shared" ca="1" si="141"/>
        <v>1.58078712477101+1.9261946847377i</v>
      </c>
      <c r="DN126" s="240" t="str">
        <f t="shared" ca="1" si="142"/>
        <v>2.41713295829897+0.605460287102664i</v>
      </c>
      <c r="DO126" s="240" t="str">
        <f t="shared" ca="1" si="143"/>
        <v>2.3021316686206-0.953574159511297i</v>
      </c>
      <c r="DP126" s="240" t="str">
        <f t="shared" ca="1" si="144"/>
        <v>1.28104603109338-2.13729618059207i</v>
      </c>
      <c r="DQ126" s="240" t="str">
        <f t="shared" ca="1" si="145"/>
        <v>-0.244240027925364-2.47981061900149i</v>
      </c>
      <c r="DR126" s="240" t="str">
        <f t="shared" ca="1" si="146"/>
        <v>-1.67339689093099-1.84630895106319i</v>
      </c>
      <c r="DS126" s="240" t="str">
        <f t="shared" ca="1" si="147"/>
        <v>-2.44392994397855-0.486127890866776i</v>
      </c>
      <c r="DT126" s="240" t="str">
        <f t="shared" ca="1" si="148"/>
        <v>-2.25256898389839+1.06538578464918i</v>
      </c>
      <c r="DU126" s="240" t="str">
        <f t="shared" ca="1" si="149"/>
        <v>-1.17463080211528+2.19757966319211i</v>
      </c>
      <c r="DV126" s="240" t="str">
        <f t="shared" ca="1" si="150"/>
        <v>0.365624369962277+2.46483928836005i</v>
      </c>
      <c r="DW126" s="240" t="str">
        <f t="shared" ca="1" si="151"/>
        <v>1.76197529740824+1.7619752974082i</v>
      </c>
      <c r="DX126" s="240" t="str">
        <f t="shared" ca="1" si="152"/>
        <v>2.46483928836005+0.365624369962259i</v>
      </c>
      <c r="DY126" s="240" t="str">
        <f t="shared" ca="1" si="153"/>
        <v>2.19757966319222-1.17463080211508i</v>
      </c>
      <c r="DZ126" s="240" t="str">
        <f t="shared" ca="1" si="154"/>
        <v>1.06538578464917-2.25256898389839i</v>
      </c>
      <c r="EA126" s="240" t="str">
        <f t="shared" ca="1" si="155"/>
        <v>-0.486127890866793-2.44392994397854i</v>
      </c>
      <c r="EB126" s="240" t="str">
        <f t="shared" ca="1" si="156"/>
        <v>-1.84630895106323-1.67339689093095i</v>
      </c>
      <c r="EC126" s="240" t="str">
        <f t="shared" ca="1" si="157"/>
        <v>-2.4798106190015-0.244240027925346i</v>
      </c>
      <c r="ED126" s="240" t="str">
        <f t="shared" ca="1" si="158"/>
        <v>-2.13729618059206+1.28104603109339i</v>
      </c>
      <c r="EE126" s="240" t="str">
        <f t="shared" ca="1" si="159"/>
        <v>-0.953574159511279+2.30213166862061i</v>
      </c>
      <c r="EF126" s="240" t="str">
        <f t="shared" ca="1" si="160"/>
        <v>0.60546028710244+2.41713295829903i</v>
      </c>
      <c r="EG126" s="240" t="str">
        <f t="shared" ca="1" si="161"/>
        <v>1.92619468473771+1.580787124771i</v>
      </c>
      <c r="EH126" s="240" t="str">
        <f t="shared" ca="1" si="162"/>
        <v>2.48880786865599+0.122267290268507i</v>
      </c>
      <c r="EI126" s="240" t="str">
        <f t="shared" ca="1" si="163"/>
        <v>2.07186376428795-1.3843751079762i</v>
      </c>
      <c r="EJ126" s="240" t="str">
        <f t="shared" ca="1" si="164"/>
        <v>0.839465290699902-2.34614831651021i</v>
      </c>
      <c r="EK126" s="240" t="str">
        <f t="shared" ca="1" si="165"/>
        <v>-0.723334076474636-2.38451288760706i</v>
      </c>
      <c r="EL126" s="240" t="str">
        <f t="shared" ca="1" si="166"/>
        <v>-2.00144004670177-1.48436910396707i</v>
      </c>
      <c r="EM126" s="240" t="str">
        <f t="shared" ca="1" si="167"/>
        <v>-2.49180936216107-6.10534858494207E-14i</v>
      </c>
      <c r="EN126" s="240"/>
      <c r="EO126" s="240"/>
      <c r="EP126" s="240"/>
    </row>
    <row r="127" spans="1:146" ht="15.75" thickBot="1">
      <c r="A127" s="277">
        <f t="shared" si="168"/>
        <v>5.2734375000000014E-4</v>
      </c>
      <c r="B127" s="276">
        <v>27</v>
      </c>
      <c r="C127" s="248">
        <f t="shared" si="169"/>
        <v>5400</v>
      </c>
      <c r="D127" s="247">
        <f t="shared" si="170"/>
        <v>33929.200658769769</v>
      </c>
      <c r="E127" s="247" t="str">
        <f t="shared" si="171"/>
        <v>33929.2006587698i</v>
      </c>
      <c r="F127" s="247" t="str">
        <f t="shared" si="172"/>
        <v>0.00764096981958977-0.09073833956769i</v>
      </c>
      <c r="G127" s="247" t="str">
        <f t="shared" si="173"/>
        <v>-3.77402804839596+0.830496895433013i</v>
      </c>
      <c r="H127" s="247" t="str">
        <f t="shared" si="38"/>
        <v>0.00216008393641973-0.0120599026208199i</v>
      </c>
      <c r="I127" s="247" t="str">
        <f t="shared" si="174"/>
        <v>-0.00607891416792492+0.0104245665979714i</v>
      </c>
      <c r="J127" s="275" t="str">
        <f ca="1">IMPRODUCT(1/N_FFT2,AP100)</f>
        <v>0.0617569022772434+0.000499235291576352i</v>
      </c>
      <c r="K127" s="274" t="str">
        <f t="shared" ca="1" si="175"/>
        <v>-0.000380619219765385+0.000640754132186444i</v>
      </c>
      <c r="N127" s="265">
        <f t="shared" ca="1" si="176"/>
        <v>2.5083351220593562</v>
      </c>
      <c r="O127" s="240">
        <f t="shared" ca="1" si="39"/>
        <v>-2.4916648779406438</v>
      </c>
      <c r="P127" s="240" t="str">
        <f t="shared" ca="1" si="40"/>
        <v>-1.96429510536719+1.53295094604931i</v>
      </c>
      <c r="Q127" s="240" t="str">
        <f t="shared" ca="1" si="41"/>
        <v>-0.605425180300672+2.41699280408959i</v>
      </c>
      <c r="R127" s="240" t="str">
        <f t="shared" ca="1" si="42"/>
        <v>1.00972554919675+2.27790433935718i</v>
      </c>
      <c r="S127" s="240" t="str">
        <f t="shared" ca="1" si="43"/>
        <v>2.1974522394858+1.17456269272516i</v>
      </c>
      <c r="T127" s="240" t="str">
        <f t="shared" ca="1" si="44"/>
        <v>2.45498169656069-0.425979733690425i</v>
      </c>
      <c r="U127" s="241" t="str">
        <f t="shared" ca="1" si="45"/>
        <v>1.67329986125885-1.84620189531754i</v>
      </c>
      <c r="V127" s="240" t="str">
        <f t="shared" ca="1" si="46"/>
        <v>0.18329823938232-2.48491360401168i</v>
      </c>
      <c r="W127" s="240" t="str">
        <f t="shared" ca="1" si="47"/>
        <v>-1.38429483684425-2.07174363004917i</v>
      </c>
      <c r="X127" s="240" t="str">
        <f t="shared" ca="1" si="48"/>
        <v>-2.36590601819855-0.781589775403219i</v>
      </c>
      <c r="Y127" s="240" t="str">
        <f t="shared" ca="1" si="49"/>
        <v>-2.34601227824999+0.839416615431967i</v>
      </c>
      <c r="Z127" s="240" t="str">
        <f t="shared" ca="1" si="50"/>
        <v>-1.33303477925451+2.10509195553563i</v>
      </c>
      <c r="AA127" s="240" t="str">
        <f t="shared" ca="1" si="51"/>
        <v>0.244225865995335+2.47966683051207i</v>
      </c>
      <c r="AB127" s="240" t="str">
        <f t="shared" ca="1" si="52"/>
        <v>1.7181039572374+1.80458101954114i</v>
      </c>
      <c r="AC127" s="240" t="str">
        <f t="shared" ca="1" si="53"/>
        <v>2.46469636796315+0.365603169723987i</v>
      </c>
      <c r="AD127" s="240" t="str">
        <f t="shared" ca="1" si="54"/>
        <v>2.16796519649864-1.22813711397938i</v>
      </c>
      <c r="AE127" s="240" t="str">
        <f t="shared" ca="1" si="55"/>
        <v>0.953518867793759-2.30199818260664i</v>
      </c>
      <c r="AF127" s="240" t="str">
        <f t="shared" ca="1" si="56"/>
        <v>-0.66455881029879-2.40140697334234i</v>
      </c>
      <c r="AG127" s="240" t="str">
        <f t="shared" ca="1" si="57"/>
        <v>-2.00132399588766-1.48428303481756i</v>
      </c>
      <c r="AH127" s="240" t="str">
        <f t="shared" ca="1" si="58"/>
        <v>-2.49091443506409+0.0611485171719458i</v>
      </c>
      <c r="AI127" s="240" t="str">
        <f t="shared" ca="1" si="59"/>
        <v>-1.92608299692497+1.5806954649519i</v>
      </c>
      <c r="AJ127" s="240" t="str">
        <f t="shared" ca="1" si="60"/>
        <v>-0.545926864812203+2.43112272874886i</v>
      </c>
      <c r="AK127" s="240" t="str">
        <f t="shared" ca="1" si="61"/>
        <v>1.06532400968479+2.25243837171011i</v>
      </c>
      <c r="AL127" s="240" t="str">
        <f t="shared" ca="1" si="62"/>
        <v>2.2256156194119+1.12028075882465i</v>
      </c>
      <c r="AM127" s="240" t="str">
        <f t="shared" ca="1" si="63"/>
        <v>2.44378823598191-0.486099703393649i</v>
      </c>
      <c r="AN127" s="240" t="str">
        <f t="shared" ca="1" si="64"/>
        <v>1.62748783201261-1.88671068810612i</v>
      </c>
      <c r="AO127" s="240" t="str">
        <f t="shared" ca="1" si="65"/>
        <v>0.122260200763912-2.48866355847313i</v>
      </c>
      <c r="AP127" s="240" t="str">
        <f t="shared" ca="1" si="66"/>
        <v>-1.43472104698633-2.03714736366749i</v>
      </c>
      <c r="AQ127" s="240" t="str">
        <f t="shared" ca="1" si="67"/>
        <v>-2.38437462482866-0.723292134919321i</v>
      </c>
      <c r="AR127" s="240" t="str">
        <f t="shared" ca="1" si="68"/>
        <v>-2.38437462482866-0.723292134919321i</v>
      </c>
      <c r="AS127" s="240" t="str">
        <f t="shared" ca="1" si="69"/>
        <v>-1.28097175135917+2.13717225234251i</v>
      </c>
      <c r="AT127" s="240" t="str">
        <f t="shared" ca="1" si="70"/>
        <v>0.305006380078869+2.47292639843448i</v>
      </c>
      <c r="AU127" s="240" t="str">
        <f t="shared" ca="1" si="71"/>
        <v>1.76187313163617+1.76187313163619i</v>
      </c>
      <c r="AV127" s="240" t="str">
        <f t="shared" ca="1" si="72"/>
        <v>2.47292639843448+0.305006380078894i</v>
      </c>
      <c r="AW127" s="240" t="str">
        <f t="shared" ca="1" si="73"/>
        <v>2.13717225234252-1.28097175135916i</v>
      </c>
      <c r="AX127" s="240" t="str">
        <f t="shared" ca="1" si="74"/>
        <v>0.896737822279384-2.32470538822806i</v>
      </c>
      <c r="AY127" s="240" t="str">
        <f t="shared" ca="1" si="75"/>
        <v>-0.723292134919296-2.38437462482867i</v>
      </c>
      <c r="AZ127" s="240" t="str">
        <f t="shared" ca="1" si="76"/>
        <v>-2.03714736366748-1.43472104698635i</v>
      </c>
      <c r="BA127" s="240" t="str">
        <f t="shared" ca="1" si="77"/>
        <v>-2.48866355847313+0.122260200763894i</v>
      </c>
      <c r="BB127" s="240" t="str">
        <f t="shared" ca="1" si="78"/>
        <v>-1.88671068810613+1.6274878320126i</v>
      </c>
      <c r="BC127" s="240" t="str">
        <f t="shared" ca="1" si="79"/>
        <v>-0.486099703393669+2.4437882359819i</v>
      </c>
      <c r="BD127" s="240" t="str">
        <f t="shared" ca="1" si="80"/>
        <v>1.12028075882462+2.22561561941192i</v>
      </c>
      <c r="BE127" s="240" t="str">
        <f t="shared" ca="1" si="81"/>
        <v>2.2524383717101+1.0653240096848i</v>
      </c>
      <c r="BF127" s="240" t="str">
        <f t="shared" ca="1" si="82"/>
        <v>2.43112272874886-0.545926864812181i</v>
      </c>
      <c r="BG127" s="240" t="str">
        <f t="shared" ca="1" si="83"/>
        <v>1.58069546495191-1.92608299692496i</v>
      </c>
      <c r="BH127" s="240" t="str">
        <f t="shared" ca="1" si="84"/>
        <v>0.061148517171972-2.49091443506409i</v>
      </c>
      <c r="BI127" s="240" t="str">
        <f t="shared" ca="1" si="85"/>
        <v>-1.48428303481754-2.00132399588767i</v>
      </c>
      <c r="BJ127" s="240" t="str">
        <f t="shared" ca="1" si="86"/>
        <v>-2.40140697334234-0.664558810298805i</v>
      </c>
      <c r="BK127" s="240" t="str">
        <f t="shared" ca="1" si="87"/>
        <v>-2.30199818260655+0.953518867793968i</v>
      </c>
      <c r="BL127" s="240" t="str">
        <f t="shared" ca="1" si="88"/>
        <v>-1.22813711397951+2.16796519649856i</v>
      </c>
      <c r="BM127" s="240" t="str">
        <f t="shared" ca="1" si="89"/>
        <v>0.365603169724119+2.46469636796313i</v>
      </c>
      <c r="BN127" s="240" t="str">
        <f t="shared" ca="1" si="90"/>
        <v>1.80458101954105+1.7181039572375i</v>
      </c>
      <c r="BO127" s="240" t="str">
        <f t="shared" ca="1" si="91"/>
        <v>2.47966683051206+0.244225865995454i</v>
      </c>
      <c r="BP127" s="240" t="str">
        <f t="shared" ca="1" si="92"/>
        <v>2.10509195553569-1.33303477925442i</v>
      </c>
      <c r="BQ127" s="240" t="str">
        <f t="shared" ca="1" si="93"/>
        <v>0.839416615432059-2.34601227824996i</v>
      </c>
      <c r="BR127" s="240" t="str">
        <f t="shared" ca="1" si="94"/>
        <v>-0.781589775403134-2.36590601819858i</v>
      </c>
      <c r="BS127" s="240" t="str">
        <f t="shared" ca="1" si="95"/>
        <v>-2.07174363004913-1.38429483684431i</v>
      </c>
      <c r="BT127" s="240" t="str">
        <f t="shared" ca="1" si="96"/>
        <v>-2.48491360401168+0.183298239382249i</v>
      </c>
      <c r="BU127" s="240" t="str">
        <f t="shared" ca="1" si="97"/>
        <v>-1.84620189531759+1.6732998612588i</v>
      </c>
      <c r="BV127" s="240" t="str">
        <f t="shared" ca="1" si="98"/>
        <v>-0.4259797336905+2.45498169656068i</v>
      </c>
      <c r="BW127" s="240" t="str">
        <f t="shared" ca="1" si="99"/>
        <v>1.17456269272513+2.19745223948582i</v>
      </c>
      <c r="BX127" s="240" t="str">
        <f t="shared" ca="1" si="100"/>
        <v>2.27790433935716+1.0097255491968i</v>
      </c>
      <c r="BY127" s="240" t="str">
        <f t="shared" ca="1" si="101"/>
        <v>2.4169928040896-0.605425180300625i</v>
      </c>
      <c r="BZ127" s="240" t="str">
        <f t="shared" ca="1" si="102"/>
        <v>1.53295094604932-1.96429510536718i</v>
      </c>
      <c r="CA127" s="240" t="str">
        <f t="shared" ca="1" si="103"/>
        <v>2.6251519893851E-14-2.49166487794064i</v>
      </c>
      <c r="CB127" s="240" t="str">
        <f t="shared" ca="1" si="104"/>
        <v>-1.5329509460493-1.9642951053672i</v>
      </c>
      <c r="CC127" s="240" t="str">
        <f t="shared" ca="1" si="105"/>
        <v>-2.41699280408959-0.605425180300677i</v>
      </c>
      <c r="CD127" s="240" t="str">
        <f t="shared" ca="1" si="106"/>
        <v>-2.27790433935718+1.00972554919675i</v>
      </c>
      <c r="CE127" s="240" t="str">
        <f t="shared" ca="1" si="107"/>
        <v>-1.17456269272516+2.19745223948581i</v>
      </c>
      <c r="CF127" s="240" t="str">
        <f t="shared" ca="1" si="108"/>
        <v>0.425979733690447+2.45498169656069i</v>
      </c>
      <c r="CG127" s="240" t="str">
        <f t="shared" ca="1" si="109"/>
        <v>1.84620189531756+1.67329986125882i</v>
      </c>
      <c r="CH127" s="240" t="str">
        <f t="shared" ca="1" si="110"/>
        <v>2.48491360401168+0.183298239382284i</v>
      </c>
      <c r="CI127" s="240" t="str">
        <f t="shared" ca="1" si="111"/>
        <v>2.07174363004916-1.38429483684427i</v>
      </c>
      <c r="CJ127" s="240" t="str">
        <f t="shared" ca="1" si="112"/>
        <v>0.781589775403167-2.36590601819857i</v>
      </c>
      <c r="CK127" s="240" t="str">
        <f t="shared" ca="1" si="113"/>
        <v>-0.83941661543201-2.34601227824997i</v>
      </c>
      <c r="CL127" s="240" t="str">
        <f t="shared" ca="1" si="114"/>
        <v>-2.10509195553566-1.33303477925447i</v>
      </c>
      <c r="CM127" s="240" t="str">
        <f t="shared" ca="1" si="115"/>
        <v>-2.47966683051207+0.244225865995419i</v>
      </c>
      <c r="CN127" s="240" t="str">
        <f t="shared" ca="1" si="116"/>
        <v>-1.80458101954108+1.71810395723746i</v>
      </c>
      <c r="CO127" s="240" t="str">
        <f t="shared" ca="1" si="117"/>
        <v>-0.365603169723908+2.46469636796316i</v>
      </c>
      <c r="CP127" s="240" t="str">
        <f t="shared" ca="1" si="118"/>
        <v>1.22813711397946+2.16796519649859i</v>
      </c>
      <c r="CQ127" s="240" t="str">
        <f t="shared" ca="1" si="119"/>
        <v>2.30199818260663+0.953518867793779i</v>
      </c>
      <c r="CR127" s="240" t="str">
        <f t="shared" ca="1" si="120"/>
        <v>2.40140697334228-0.664558810299011i</v>
      </c>
      <c r="CS127" s="240" t="str">
        <f t="shared" ca="1" si="121"/>
        <v>1.48428303481758-2.00132399588764i</v>
      </c>
      <c r="CT127" s="240" t="str">
        <f t="shared" ca="1" si="122"/>
        <v>-0.0611485171721763-2.49091443506408i</v>
      </c>
      <c r="CU127" s="240" t="str">
        <f t="shared" ca="1" si="123"/>
        <v>-1.58069546495187-1.92608299692499i</v>
      </c>
      <c r="CV127" s="240" t="str">
        <f t="shared" ca="1" si="124"/>
        <v>-2.43112272874885-0.545926864812223i</v>
      </c>
      <c r="CW127" s="240" t="str">
        <f t="shared" ca="1" si="125"/>
        <v>-2.25243837171012+1.06532400968477i</v>
      </c>
      <c r="CX127" s="240" t="str">
        <f t="shared" ca="1" si="126"/>
        <v>-1.12028075882467+2.22561561941189i</v>
      </c>
      <c r="CY127" s="240" t="str">
        <f t="shared" ca="1" si="127"/>
        <v>0.486099703393627+2.44378823598191i</v>
      </c>
      <c r="CZ127" s="240" t="str">
        <f t="shared" ca="1" si="128"/>
        <v>1.8867106881061+1.62748783201262i</v>
      </c>
      <c r="DA127" s="240" t="str">
        <f t="shared" ca="1" si="129"/>
        <v>2.48866355847313+0.122260200763938i</v>
      </c>
      <c r="DB127" s="240" t="str">
        <f t="shared" ca="1" si="130"/>
        <v>2.0371473636675-1.43472104698631i</v>
      </c>
      <c r="DC127" s="240" t="str">
        <f t="shared" ca="1" si="131"/>
        <v>0.723292134919346-2.38437462482865i</v>
      </c>
      <c r="DD127" s="240" t="str">
        <f t="shared" ca="1" si="132"/>
        <v>-0.896737822279342-2.32470538822808i</v>
      </c>
      <c r="DE127" s="240" t="str">
        <f t="shared" ca="1" si="133"/>
        <v>-2.13717225234251-1.28097175135919i</v>
      </c>
      <c r="DF127" s="240" t="str">
        <f t="shared" ca="1" si="134"/>
        <v>-2.47292639843449+0.305006380078842i</v>
      </c>
      <c r="DG127" s="240" t="str">
        <f t="shared" ca="1" si="135"/>
        <v>-1.7618731316362+1.76187313163616i</v>
      </c>
      <c r="DH127" s="240" t="str">
        <f t="shared" ca="1" si="136"/>
        <v>-0.305006380078904+2.47292639843448i</v>
      </c>
      <c r="DI127" s="240" t="str">
        <f t="shared" ca="1" si="137"/>
        <v>1.28097175135914+2.13717225234254i</v>
      </c>
      <c r="DJ127" s="240" t="str">
        <f t="shared" ca="1" si="138"/>
        <v>2.32470538822805+0.896737822279417i</v>
      </c>
      <c r="DK127" s="240" t="str">
        <f t="shared" ca="1" si="139"/>
        <v>2.38437462482867-0.723292134919288i</v>
      </c>
      <c r="DL127" s="240" t="str">
        <f t="shared" ca="1" si="140"/>
        <v>1.43472104698637-2.03714736366747i</v>
      </c>
      <c r="DM127" s="240" t="str">
        <f t="shared" ca="1" si="141"/>
        <v>-0.122260200763859-2.48866355847313i</v>
      </c>
      <c r="DN127" s="240" t="str">
        <f t="shared" ca="1" si="142"/>
        <v>-1.62748783201259-1.88671068810613i</v>
      </c>
      <c r="DO127" s="240" t="str">
        <f t="shared" ca="1" si="143"/>
        <v>-2.4437882359819-0.486099703393687i</v>
      </c>
      <c r="DP127" s="240" t="str">
        <f t="shared" ca="1" si="144"/>
        <v>-2.22561561941193+1.1202807588246i</v>
      </c>
      <c r="DQ127" s="240" t="str">
        <f t="shared" ca="1" si="145"/>
        <v>-1.06532400968481+2.2524383717101i</v>
      </c>
      <c r="DR127" s="240" t="str">
        <f t="shared" ca="1" si="146"/>
        <v>0.545926864812166+2.43112272874887i</v>
      </c>
      <c r="DS127" s="240" t="str">
        <f t="shared" ca="1" si="147"/>
        <v>1.92608299692494+1.58069546495193i</v>
      </c>
      <c r="DT127" s="240" t="str">
        <f t="shared" ca="1" si="148"/>
        <v>2.49091443506409+0.0611485171720071i</v>
      </c>
      <c r="DU127" s="240" t="str">
        <f t="shared" ca="1" si="149"/>
        <v>2.00132399588768-1.48428303481753i</v>
      </c>
      <c r="DV127" s="240" t="str">
        <f t="shared" ca="1" si="150"/>
        <v>0.664558810298832-2.40140697334233i</v>
      </c>
      <c r="DW127" s="240" t="str">
        <f t="shared" ca="1" si="151"/>
        <v>-0.953518867793936-2.30199818260657i</v>
      </c>
      <c r="DX127" s="240" t="str">
        <f t="shared" ca="1" si="152"/>
        <v>-2.16796519649868-1.2281371139793i</v>
      </c>
      <c r="DY127" s="240" t="str">
        <f t="shared" ca="1" si="153"/>
        <v>-2.46469636796313+0.365603169724092i</v>
      </c>
      <c r="DZ127" s="240" t="str">
        <f t="shared" ca="1" si="154"/>
        <v>-1.71810395723734+1.8045810195412i</v>
      </c>
      <c r="EA127" s="240" t="str">
        <f t="shared" ca="1" si="155"/>
        <v>-0.244225865995462+2.47966683051206i</v>
      </c>
      <c r="EB127" s="240" t="str">
        <f t="shared" ca="1" si="156"/>
        <v>1.33303477925442+2.10509195553569i</v>
      </c>
      <c r="EC127" s="240" t="str">
        <f t="shared" ca="1" si="157"/>
        <v>2.34601227824995+0.839416615432084i</v>
      </c>
      <c r="ED127" s="240" t="str">
        <f t="shared" ca="1" si="158"/>
        <v>2.36590601819859-0.781589775403092i</v>
      </c>
      <c r="EE127" s="240" t="str">
        <f t="shared" ca="1" si="159"/>
        <v>1.38429483684432-2.07174363004912i</v>
      </c>
      <c r="EF127" s="240" t="str">
        <f t="shared" ca="1" si="160"/>
        <v>-0.183298239382223-2.48491360401168i</v>
      </c>
      <c r="EG127" s="240" t="str">
        <f t="shared" ca="1" si="161"/>
        <v>-1.67329986125877-1.84620189531762i</v>
      </c>
      <c r="EH127" s="240" t="str">
        <f t="shared" ca="1" si="162"/>
        <v>-2.45498169656067-0.425979733690507i</v>
      </c>
      <c r="EI127" s="240" t="str">
        <f t="shared" ca="1" si="163"/>
        <v>-2.19745223948584+1.1745626927251i</v>
      </c>
      <c r="EJ127" s="240" t="str">
        <f t="shared" ca="1" si="164"/>
        <v>-1.00972554919682+2.27790433935715i</v>
      </c>
      <c r="EK127" s="240" t="str">
        <f t="shared" ca="1" si="165"/>
        <v>0.605425180300617+2.4169928040896i</v>
      </c>
      <c r="EL127" s="240" t="str">
        <f t="shared" ca="1" si="166"/>
        <v>1.96429510536716+1.53295094604934i</v>
      </c>
      <c r="EM127" s="240" t="str">
        <f t="shared" ca="1" si="167"/>
        <v>2.49166487794064+5.2503039787702E-14i</v>
      </c>
      <c r="EN127" s="240"/>
      <c r="EO127" s="240"/>
      <c r="EP127" s="240"/>
    </row>
    <row r="128" spans="1:146" ht="15.75" thickBot="1">
      <c r="A128" s="277">
        <f t="shared" si="168"/>
        <v>5.4687500000000016E-4</v>
      </c>
      <c r="B128" s="276">
        <v>28</v>
      </c>
      <c r="C128" s="248">
        <f t="shared" si="169"/>
        <v>5600</v>
      </c>
      <c r="D128" s="247">
        <f t="shared" si="170"/>
        <v>35185.83772020568</v>
      </c>
      <c r="E128" s="247" t="str">
        <f t="shared" si="171"/>
        <v>35185.8377202057i</v>
      </c>
      <c r="F128" s="247" t="str">
        <f t="shared" si="172"/>
        <v>0.00755225237495002-0.0875421223857835i</v>
      </c>
      <c r="G128" s="247" t="str">
        <f t="shared" si="173"/>
        <v>-3.75896574336799+0.848466776848861i</v>
      </c>
      <c r="H128" s="247" t="str">
        <f t="shared" si="38"/>
        <v>0.00214877624426353-0.0116293347739412i</v>
      </c>
      <c r="I128" s="247" t="str">
        <f t="shared" si="174"/>
        <v>-0.0058184425096199+0.0101428218940315i</v>
      </c>
      <c r="J128" s="275" t="str">
        <f ca="1">IMPRODUCT(1/N_FFT2,AQ100)</f>
        <v>0.0107386285391883-0.0000156850490065233i</v>
      </c>
      <c r="K128" s="274" t="str">
        <f t="shared" ca="1" si="175"/>
        <v>-0.0000623230021289583+0.000109011259215056i</v>
      </c>
      <c r="N128" s="265">
        <f t="shared" ca="1" si="176"/>
        <v>2.5084900725726644</v>
      </c>
      <c r="O128" s="240">
        <f t="shared" ca="1" si="39"/>
        <v>-2.4915099274273356</v>
      </c>
      <c r="P128" s="240" t="str">
        <f t="shared" ca="1" si="40"/>
        <v>-1.92596321855836+1.58059716538695i</v>
      </c>
      <c r="Q128" s="240" t="str">
        <f t="shared" ca="1" si="41"/>
        <v>-0.486069474048191+2.44363626279925i</v>
      </c>
      <c r="R128" s="240" t="str">
        <f t="shared" ca="1" si="42"/>
        <v>1.17448964955882+2.1973155853332i</v>
      </c>
      <c r="S128" s="240" t="str">
        <f t="shared" ca="1" si="43"/>
        <v>2.3018550269988+0.953459570799587i</v>
      </c>
      <c r="T128" s="240" t="str">
        <f t="shared" ca="1" si="44"/>
        <v>2.38422634643244-0.723247155159542i</v>
      </c>
      <c r="U128" s="241" t="str">
        <f t="shared" ca="1" si="45"/>
        <v>1.38420875095146-2.07161479340594i</v>
      </c>
      <c r="V128" s="240" t="str">
        <f t="shared" ca="1" si="46"/>
        <v>-0.244210678189137-2.47951262612784i</v>
      </c>
      <c r="W128" s="240" t="str">
        <f t="shared" ca="1" si="47"/>
        <v>-1.76176356507748-1.76176356507747i</v>
      </c>
      <c r="X128" s="240" t="str">
        <f t="shared" ca="1" si="48"/>
        <v>-2.47951262612784-0.244210678189127i</v>
      </c>
      <c r="Y128" s="240" t="str">
        <f t="shared" ca="1" si="49"/>
        <v>-2.07161479340595+1.38420875095145i</v>
      </c>
      <c r="Z128" s="240" t="str">
        <f t="shared" ca="1" si="50"/>
        <v>-0.723247155159535+2.38422634643245i</v>
      </c>
      <c r="AA128" s="240" t="str">
        <f t="shared" ca="1" si="51"/>
        <v>0.953459570799594+2.30185502699879i</v>
      </c>
      <c r="AB128" s="240" t="str">
        <f t="shared" ca="1" si="52"/>
        <v>2.1973155853332+1.17448964955881i</v>
      </c>
      <c r="AC128" s="240" t="str">
        <f t="shared" ca="1" si="53"/>
        <v>2.44363626279925-0.486069474048176i</v>
      </c>
      <c r="AD128" s="240" t="str">
        <f t="shared" ca="1" si="54"/>
        <v>1.58059716538697-1.92596321855835i</v>
      </c>
      <c r="AE128" s="240" t="str">
        <f t="shared" ca="1" si="55"/>
        <v>-6.08929854619764E-14-2.49150992742734i</v>
      </c>
      <c r="AF128" s="240" t="str">
        <f t="shared" ca="1" si="56"/>
        <v>-1.58059716538687-1.92596321855843i</v>
      </c>
      <c r="AG128" s="240" t="str">
        <f t="shared" ca="1" si="57"/>
        <v>-2.44363626279925-0.486069474048206i</v>
      </c>
      <c r="AH128" s="240" t="str">
        <f t="shared" ca="1" si="58"/>
        <v>-2.19731558533317+1.17448964955888i</v>
      </c>
      <c r="AI128" s="240" t="str">
        <f t="shared" ca="1" si="59"/>
        <v>-0.953459570799694+2.30185502699875i</v>
      </c>
      <c r="AJ128" s="240" t="str">
        <f t="shared" ca="1" si="60"/>
        <v>0.723247155159505+2.38422634643245i</v>
      </c>
      <c r="AK128" s="240" t="str">
        <f t="shared" ca="1" si="61"/>
        <v>2.07161479340598+1.38420875095142i</v>
      </c>
      <c r="AL128" s="240" t="str">
        <f t="shared" ca="1" si="62"/>
        <v>2.47951262612785-0.244210678189022i</v>
      </c>
      <c r="AM128" s="240" t="str">
        <f t="shared" ca="1" si="63"/>
        <v>1.7617635650775-1.76176356507745i</v>
      </c>
      <c r="AN128" s="240" t="str">
        <f t="shared" ca="1" si="64"/>
        <v>0.244210678189091-2.47951262612784i</v>
      </c>
      <c r="AO128" s="240" t="str">
        <f t="shared" ca="1" si="65"/>
        <v>-1.38420875095157-2.07161479340588i</v>
      </c>
      <c r="AP128" s="240" t="str">
        <f t="shared" ca="1" si="66"/>
        <v>-2.38422634643243-0.723247155159574i</v>
      </c>
      <c r="AQ128" s="240" t="str">
        <f t="shared" ca="1" si="67"/>
        <v>-2.30185502699878+0.953459570799624i</v>
      </c>
      <c r="AR128" s="240" t="str">
        <f t="shared" ca="1" si="68"/>
        <v>-2.30185502699878+0.953459570799624i</v>
      </c>
      <c r="AS128" s="240" t="str">
        <f t="shared" ca="1" si="69"/>
        <v>0.486069474048136+2.44363626279926i</v>
      </c>
      <c r="AT128" s="240" t="str">
        <f t="shared" ca="1" si="70"/>
        <v>1.92596321855839+1.58059716538692i</v>
      </c>
      <c r="AU128" s="240" t="str">
        <f t="shared" ca="1" si="71"/>
        <v>2.49150992742734-1.21785970923953E-13i</v>
      </c>
      <c r="AV128" s="240" t="str">
        <f t="shared" ca="1" si="72"/>
        <v>1.9259632185584-1.58059716538691i</v>
      </c>
      <c r="AW128" s="240" t="str">
        <f t="shared" ca="1" si="73"/>
        <v>0.486069474048149-2.44363626279926i</v>
      </c>
      <c r="AX128" s="240" t="str">
        <f t="shared" ca="1" si="74"/>
        <v>-1.17448964955892-2.19731558533314i</v>
      </c>
      <c r="AY128" s="240" t="str">
        <f t="shared" ca="1" si="75"/>
        <v>-2.30185502699878-0.953459570799636i</v>
      </c>
      <c r="AZ128" s="240" t="str">
        <f t="shared" ca="1" si="76"/>
        <v>-2.38422634643244+0.723247155159562i</v>
      </c>
      <c r="BA128" s="240" t="str">
        <f t="shared" ca="1" si="77"/>
        <v>-1.38420875095136+2.07161479340601i</v>
      </c>
      <c r="BB128" s="240" t="str">
        <f t="shared" ca="1" si="78"/>
        <v>0.244210678189078+2.47951262612784i</v>
      </c>
      <c r="BC128" s="240" t="str">
        <f t="shared" ca="1" si="79"/>
        <v>1.76176356507749+1.76176356507746i</v>
      </c>
      <c r="BD128" s="240" t="str">
        <f t="shared" ca="1" si="80"/>
        <v>2.47951262612785+0.244210678189035i</v>
      </c>
      <c r="BE128" s="240" t="str">
        <f t="shared" ca="1" si="81"/>
        <v>2.07161479340598-1.38420875095141i</v>
      </c>
      <c r="BF128" s="240" t="str">
        <f t="shared" ca="1" si="82"/>
        <v>0.723247155159512-2.38422634643245i</v>
      </c>
      <c r="BG128" s="240" t="str">
        <f t="shared" ca="1" si="83"/>
        <v>-0.953459570799676-2.30185502699876i</v>
      </c>
      <c r="BH128" s="240" t="str">
        <f t="shared" ca="1" si="84"/>
        <v>-2.19731558533316-1.17448964955888i</v>
      </c>
      <c r="BI128" s="240" t="str">
        <f t="shared" ca="1" si="85"/>
        <v>-2.44363626279925+0.486069474048191i</v>
      </c>
      <c r="BJ128" s="240" t="str">
        <f t="shared" ca="1" si="86"/>
        <v>-1.58059716538689+1.92596321855842i</v>
      </c>
      <c r="BK128" s="240" t="str">
        <f t="shared" ca="1" si="87"/>
        <v>-6.95922535151635E-14+2.49150992742734i</v>
      </c>
      <c r="BL128" s="240" t="str">
        <f t="shared" ca="1" si="88"/>
        <v>1.58059716538696+1.92596321855836i</v>
      </c>
      <c r="BM128" s="240" t="str">
        <f t="shared" ca="1" si="89"/>
        <v>2.44363626279927+0.486069474048086i</v>
      </c>
      <c r="BN128" s="240" t="str">
        <f t="shared" ca="1" si="90"/>
        <v>2.19731558533323-1.17448964955876i</v>
      </c>
      <c r="BO128" s="240" t="str">
        <f t="shared" ca="1" si="91"/>
        <v>0.953459570799577-2.3018550269988i</v>
      </c>
      <c r="BP128" s="240" t="str">
        <f t="shared" ca="1" si="92"/>
        <v>-0.723247155159617-2.38422634643242i</v>
      </c>
      <c r="BQ128" s="240" t="str">
        <f t="shared" ca="1" si="93"/>
        <v>-2.0716147934059-1.38420875095153i</v>
      </c>
      <c r="BR128" s="240" t="str">
        <f t="shared" ca="1" si="94"/>
        <v>-2.47951262612784+0.244210678189143i</v>
      </c>
      <c r="BS128" s="240" t="str">
        <f t="shared" ca="1" si="95"/>
        <v>-1.76176356507742+1.76176356507753i</v>
      </c>
      <c r="BT128" s="240" t="str">
        <f t="shared" ca="1" si="96"/>
        <v>-0.244210678189216+2.47951262612783i</v>
      </c>
      <c r="BU128" s="240" t="str">
        <f t="shared" ca="1" si="97"/>
        <v>1.38420875095145+2.07161479340595i</v>
      </c>
      <c r="BV128" s="240" t="str">
        <f t="shared" ca="1" si="98"/>
        <v>2.38422634643247+0.723247155159467i</v>
      </c>
      <c r="BW128" s="240" t="str">
        <f t="shared" ca="1" si="99"/>
        <v>2.30185502699883-0.953459570799509i</v>
      </c>
      <c r="BX128" s="240" t="str">
        <f t="shared" ca="1" si="100"/>
        <v>1.17448964955884-2.19731558533319i</v>
      </c>
      <c r="BY128" s="240" t="str">
        <f t="shared" ca="1" si="101"/>
        <v>-0.486069474048256-2.44363626279924i</v>
      </c>
      <c r="BZ128" s="240" t="str">
        <f t="shared" ca="1" si="102"/>
        <v>-1.9259632185583-1.58059716538703i</v>
      </c>
      <c r="CA128" s="240" t="str">
        <f t="shared" ca="1" si="103"/>
        <v>-2.49150992742734-2.19767001532446E-14i</v>
      </c>
      <c r="CB128" s="240" t="str">
        <f t="shared" ca="1" si="104"/>
        <v>-1.92596321855832+1.58059716538701i</v>
      </c>
      <c r="CC128" s="240" t="str">
        <f t="shared" ca="1" si="105"/>
        <v>-0.486069474048281+2.44363626279923i</v>
      </c>
      <c r="CD128" s="240" t="str">
        <f t="shared" ca="1" si="106"/>
        <v>1.17448964955881+2.1973155853332i</v>
      </c>
      <c r="CE128" s="240" t="str">
        <f t="shared" ca="1" si="107"/>
        <v>2.30185502699882+0.953459570799532i</v>
      </c>
      <c r="CF128" s="240" t="str">
        <f t="shared" ca="1" si="108"/>
        <v>2.38422634643247-0.723247155159442i</v>
      </c>
      <c r="CG128" s="240" t="str">
        <f t="shared" ca="1" si="109"/>
        <v>1.38420875095148-2.07161479340594i</v>
      </c>
      <c r="CH128" s="240" t="str">
        <f t="shared" ca="1" si="110"/>
        <v>-0.24421067818919-2.47951262612783i</v>
      </c>
      <c r="CI128" s="240" t="str">
        <f t="shared" ca="1" si="111"/>
        <v>-1.7617635650774-1.76176356507755i</v>
      </c>
      <c r="CJ128" s="240" t="str">
        <f t="shared" ca="1" si="112"/>
        <v>-2.47951262612784-0.244210678189169i</v>
      </c>
      <c r="CK128" s="240" t="str">
        <f t="shared" ca="1" si="113"/>
        <v>-2.07161479340592+1.38420875095151i</v>
      </c>
      <c r="CL128" s="240" t="str">
        <f t="shared" ca="1" si="114"/>
        <v>-0.723247155159642+2.38422634643241i</v>
      </c>
      <c r="CM128" s="240" t="str">
        <f t="shared" ca="1" si="115"/>
        <v>0.953459570799552+2.30185502699881i</v>
      </c>
      <c r="CN128" s="240" t="str">
        <f t="shared" ca="1" si="116"/>
        <v>2.19731558533322+1.17448964955878i</v>
      </c>
      <c r="CO128" s="240" t="str">
        <f t="shared" ca="1" si="117"/>
        <v>2.44363626279928-0.486069474048059i</v>
      </c>
      <c r="CP128" s="240" t="str">
        <f t="shared" ca="1" si="118"/>
        <v>1.58059716538698-1.92596321855834i</v>
      </c>
      <c r="CQ128" s="240" t="str">
        <f t="shared" ca="1" si="119"/>
        <v>-4.3342096008751E-14-2.49150992742734i</v>
      </c>
      <c r="CR128" s="240" t="str">
        <f t="shared" ca="1" si="120"/>
        <v>-1.58059716538685-1.92596321855845i</v>
      </c>
      <c r="CS128" s="240" t="str">
        <f t="shared" ca="1" si="121"/>
        <v>-2.44363626279924-0.486069474048218i</v>
      </c>
      <c r="CT128" s="240" t="str">
        <f t="shared" ca="1" si="122"/>
        <v>-2.19731558533318+1.17448964955886i</v>
      </c>
      <c r="CU128" s="240" t="str">
        <f t="shared" ca="1" si="123"/>
        <v>-0.953459570799472+2.30185502699884i</v>
      </c>
      <c r="CV128" s="240" t="str">
        <f t="shared" ca="1" si="124"/>
        <v>0.723247155159487+2.38422634643246i</v>
      </c>
      <c r="CW128" s="240" t="str">
        <f t="shared" ca="1" si="125"/>
        <v>2.07161479340597+1.38420875095142i</v>
      </c>
      <c r="CX128" s="240" t="str">
        <f t="shared" ca="1" si="126"/>
        <v>2.47951262612785-0.244210678189009i</v>
      </c>
      <c r="CY128" s="240" t="str">
        <f t="shared" ca="1" si="127"/>
        <v>1.76176356507751-1.76176356507743i</v>
      </c>
      <c r="CZ128" s="240" t="str">
        <f t="shared" ca="1" si="128"/>
        <v>0.244210678189104-2.47951262612784i</v>
      </c>
      <c r="DA128" s="240" t="str">
        <f t="shared" ca="1" si="129"/>
        <v>-1.38420875095155-2.07161479340589i</v>
      </c>
      <c r="DB128" s="240" t="str">
        <f t="shared" ca="1" si="130"/>
        <v>-2.38422634643243-0.723247155159579i</v>
      </c>
      <c r="DC128" s="240" t="str">
        <f t="shared" ca="1" si="131"/>
        <v>-2.30185502699879+0.953459570799612i</v>
      </c>
      <c r="DD128" s="240" t="str">
        <f t="shared" ca="1" si="132"/>
        <v>-1.17448964955895+2.19731558533312i</v>
      </c>
      <c r="DE128" s="240" t="str">
        <f t="shared" ca="1" si="133"/>
        <v>0.486069474048106+2.44363626279927i</v>
      </c>
      <c r="DF128" s="240" t="str">
        <f t="shared" ca="1" si="134"/>
        <v>1.92596321855839+1.58059716538693i</v>
      </c>
      <c r="DG128" s="240" t="str">
        <f t="shared" ca="1" si="135"/>
        <v>2.49150992742734-1.08660892170746E-13i</v>
      </c>
      <c r="DH128" s="240" t="str">
        <f t="shared" ca="1" si="136"/>
        <v>1.92596321855841-1.5805971653869i</v>
      </c>
      <c r="DI128" s="240" t="str">
        <f t="shared" ca="1" si="137"/>
        <v>0.486069474048171-2.44363626279925i</v>
      </c>
      <c r="DJ128" s="240" t="str">
        <f t="shared" ca="1" si="138"/>
        <v>-1.17448964955893-2.19731558533314i</v>
      </c>
      <c r="DK128" s="240" t="str">
        <f t="shared" ca="1" si="139"/>
        <v>-2.30185502699877-0.953459570799641i</v>
      </c>
      <c r="DL128" s="240" t="str">
        <f t="shared" ca="1" si="140"/>
        <v>-2.38422634643244+0.72324715515955i</v>
      </c>
      <c r="DM128" s="240" t="str">
        <f t="shared" ca="1" si="141"/>
        <v>-1.38420875095138+2.071614793406i</v>
      </c>
      <c r="DN128" s="240" t="str">
        <f t="shared" ca="1" si="142"/>
        <v>0.244210678189056+2.47951262612785i</v>
      </c>
      <c r="DO128" s="240" t="str">
        <f t="shared" ca="1" si="143"/>
        <v>1.76176356507749+1.76176356507745i</v>
      </c>
      <c r="DP128" s="240" t="str">
        <f t="shared" ca="1" si="144"/>
        <v>2.47951262612785+0.244210678189039i</v>
      </c>
      <c r="DQ128" s="240" t="str">
        <f t="shared" ca="1" si="145"/>
        <v>2.07161479340599-1.3842087509514i</v>
      </c>
      <c r="DR128" s="240" t="str">
        <f t="shared" ca="1" si="146"/>
        <v>0.723247155159532-2.38422634643245i</v>
      </c>
      <c r="DS128" s="240" t="str">
        <f t="shared" ca="1" si="147"/>
        <v>-0.953459570799656-2.30185502699877i</v>
      </c>
      <c r="DT128" s="240" t="str">
        <f t="shared" ca="1" si="148"/>
        <v>-2.19731558533316-1.17448964955888i</v>
      </c>
      <c r="DU128" s="240" t="str">
        <f t="shared" ca="1" si="149"/>
        <v>-2.44363626279925+0.486069474048189i</v>
      </c>
      <c r="DV128" s="240" t="str">
        <f t="shared" ca="1" si="150"/>
        <v>-1.58059716538689+1.92596321855842i</v>
      </c>
      <c r="DW128" s="240" t="str">
        <f t="shared" ca="1" si="151"/>
        <v>-9.15689536684081E-14+2.49150992742734i</v>
      </c>
      <c r="DX128" s="240" t="str">
        <f t="shared" ca="1" si="152"/>
        <v>1.58059716538694+1.92596321855837i</v>
      </c>
      <c r="DY128" s="240" t="str">
        <f t="shared" ca="1" si="153"/>
        <v>2.44363626279927+0.486069474048089i</v>
      </c>
      <c r="DZ128" s="240" t="str">
        <f t="shared" ca="1" si="154"/>
        <v>2.19731558533323-1.17448964955875i</v>
      </c>
      <c r="EA128" s="240" t="str">
        <f t="shared" ca="1" si="155"/>
        <v>0.953459570799597-2.30185502699879i</v>
      </c>
      <c r="EB128" s="240" t="str">
        <f t="shared" ca="1" si="156"/>
        <v>-0.723247155159594-2.38422634643243i</v>
      </c>
      <c r="EC128" s="240" t="str">
        <f t="shared" ca="1" si="157"/>
        <v>-2.07161479340589-1.38420875095155i</v>
      </c>
      <c r="ED128" s="240" t="str">
        <f t="shared" ca="1" si="158"/>
        <v>-2.47951262612784+0.244210678189138i</v>
      </c>
      <c r="EE128" s="240" t="str">
        <f t="shared" ca="1" si="159"/>
        <v>-1.76176356507742+1.76176356507752i</v>
      </c>
      <c r="EF128" s="240" t="str">
        <f t="shared" ca="1" si="160"/>
        <v>-0.244210678189238+2.47951262612783i</v>
      </c>
      <c r="EG128" s="240" t="str">
        <f t="shared" ca="1" si="161"/>
        <v>1.38420875095143+2.07161479340596i</v>
      </c>
      <c r="EH128" s="240" t="str">
        <f t="shared" ca="1" si="162"/>
        <v>2.38422634643246+0.723247155159487i</v>
      </c>
      <c r="EI128" s="240" t="str">
        <f t="shared" ca="1" si="163"/>
        <v>2.30185502699883-0.953459570799504i</v>
      </c>
      <c r="EJ128" s="240" t="str">
        <f t="shared" ca="1" si="164"/>
        <v>1.17448964955884-2.19731558533319i</v>
      </c>
      <c r="EK128" s="240" t="str">
        <f t="shared" ca="1" si="165"/>
        <v>-0.486069474048233-2.44363626279924i</v>
      </c>
      <c r="EL128" s="240" t="str">
        <f t="shared" ca="1" si="166"/>
        <v>-1.92596321855829-1.58059716538704i</v>
      </c>
      <c r="EM128" s="240" t="str">
        <f t="shared" ca="1" si="167"/>
        <v>-2.49150992742734-4.39534003064891E-14i</v>
      </c>
      <c r="EN128" s="240"/>
      <c r="EO128" s="240"/>
      <c r="EP128" s="240"/>
    </row>
    <row r="129" spans="1:146" ht="15.75" thickBot="1">
      <c r="A129" s="277">
        <f t="shared" si="168"/>
        <v>5.6640625000000018E-4</v>
      </c>
      <c r="B129" s="276">
        <v>29</v>
      </c>
      <c r="C129" s="248">
        <f t="shared" si="169"/>
        <v>5800</v>
      </c>
      <c r="D129" s="247">
        <f t="shared" si="170"/>
        <v>36442.474781641598</v>
      </c>
      <c r="E129" s="247" t="str">
        <f t="shared" si="171"/>
        <v>36442.4747816416i</v>
      </c>
      <c r="F129" s="247" t="str">
        <f t="shared" si="172"/>
        <v>0.00747197758349512-0.0845676914022078i</v>
      </c>
      <c r="G129" s="247" t="str">
        <f t="shared" si="173"/>
        <v>-3.74386584293277+0.866093354495016i</v>
      </c>
      <c r="H129" s="247" t="str">
        <f t="shared" si="38"/>
        <v>0.00213861781825267-0.0112284468629194i</v>
      </c>
      <c r="I129" s="247" t="str">
        <f t="shared" si="174"/>
        <v>-0.00558081647182862+0.00987230169541157i</v>
      </c>
      <c r="J129" s="275" t="str">
        <f ca="1">IMPRODUCT(1/N_FFT2,AR100)</f>
        <v>0.0107386285391883-0.0000156850490065233i</v>
      </c>
      <c r="K129" s="274" t="str">
        <f t="shared" ca="1" si="175"/>
        <v>-0.0000597754675004513+0.000106102516113681i</v>
      </c>
      <c r="N129" s="265">
        <f t="shared" ca="1" si="176"/>
        <v>2.5086563174747809</v>
      </c>
      <c r="O129" s="240">
        <f t="shared" ca="1" si="39"/>
        <v>-2.4913436825252191</v>
      </c>
      <c r="P129" s="240" t="str">
        <f t="shared" ca="1" si="40"/>
        <v>-1.88646747609614+1.62727803588993i</v>
      </c>
      <c r="Q129" s="240" t="str">
        <f t="shared" ca="1" si="41"/>
        <v>-0.365556040568282+2.4643786490031i</v>
      </c>
      <c r="R129" s="240" t="str">
        <f t="shared" ca="1" si="42"/>
        <v>1.33286294047174+2.10482059244377i</v>
      </c>
      <c r="S129" s="240" t="str">
        <f t="shared" ca="1" si="43"/>
        <v>2.38406725998+0.723198896811776i</v>
      </c>
      <c r="T129" s="240" t="str">
        <f t="shared" ca="1" si="44"/>
        <v>2.27761069937491-1.00959538754456i</v>
      </c>
      <c r="U129" s="241" t="str">
        <f t="shared" ca="1" si="45"/>
        <v>1.06518668094903-2.25214801449352i</v>
      </c>
      <c r="V129" s="240" t="str">
        <f t="shared" ca="1" si="46"/>
        <v>-0.664473143383963-2.40109741288848i</v>
      </c>
      <c r="W129" s="240" t="str">
        <f t="shared" ca="1" si="47"/>
        <v>-2.07147656582164-1.38411639023245i</v>
      </c>
      <c r="X129" s="240" t="str">
        <f t="shared" ca="1" si="48"/>
        <v>-2.47260761855807+0.304967062331218i</v>
      </c>
      <c r="Y129" s="240" t="str">
        <f t="shared" ca="1" si="49"/>
        <v>-1.67308415960137+1.84596390521302i</v>
      </c>
      <c r="Z129" s="240" t="str">
        <f t="shared" ca="1" si="50"/>
        <v>-0.0611406346419725+2.49059333638671i</v>
      </c>
      <c r="AA129" s="240" t="str">
        <f t="shared" ca="1" si="51"/>
        <v>1.58049170073752+1.92583470951121i</v>
      </c>
      <c r="AB129" s="240" t="str">
        <f t="shared" ca="1" si="52"/>
        <v>2.45466522989903+0.425924821515548i</v>
      </c>
      <c r="AC129" s="240" t="str">
        <f t="shared" ca="1" si="53"/>
        <v>2.13689675384532-1.28080662391465i</v>
      </c>
      <c r="AD129" s="240" t="str">
        <f t="shared" ca="1" si="54"/>
        <v>0.781489022266206-2.36560103410016i</v>
      </c>
      <c r="AE129" s="240" t="str">
        <f t="shared" ca="1" si="55"/>
        <v>-0.953395951629834-2.30170143673635i</v>
      </c>
      <c r="AF129" s="240" t="str">
        <f t="shared" ca="1" si="56"/>
        <v>-2.22532871986141-1.12013634572685i</v>
      </c>
      <c r="AG129" s="240" t="str">
        <f t="shared" ca="1" si="57"/>
        <v>-2.41668123449823+0.605347136180898i</v>
      </c>
      <c r="AH129" s="240" t="str">
        <f t="shared" ca="1" si="58"/>
        <v>-1.43453610003515+2.03688475917374i</v>
      </c>
      <c r="AI129" s="240" t="str">
        <f t="shared" ca="1" si="59"/>
        <v>0.244194383339113+2.47934718174038i</v>
      </c>
      <c r="AJ129" s="240" t="str">
        <f t="shared" ca="1" si="60"/>
        <v>1.80434839469848+1.71788247997567i</v>
      </c>
      <c r="AK129" s="240" t="str">
        <f t="shared" ca="1" si="61"/>
        <v>2.48834274995165+0.122244440451881i</v>
      </c>
      <c r="AL129" s="240" t="str">
        <f t="shared" ca="1" si="62"/>
        <v>1.96404189210881-1.53275333648306i</v>
      </c>
      <c r="AM129" s="240" t="str">
        <f t="shared" ca="1" si="63"/>
        <v>0.486037041276696-2.44347321224631i</v>
      </c>
      <c r="AN129" s="240" t="str">
        <f t="shared" ca="1" si="64"/>
        <v>-1.22797879733969-2.16768572854611i</v>
      </c>
      <c r="AO129" s="240" t="str">
        <f t="shared" ca="1" si="65"/>
        <v>-2.34570985861285-0.8393084079555i</v>
      </c>
      <c r="AP129" s="240" t="str">
        <f t="shared" ca="1" si="66"/>
        <v>-2.32440571521846+0.896622225643598i</v>
      </c>
      <c r="AQ129" s="240" t="str">
        <f t="shared" ca="1" si="67"/>
        <v>-1.17441128225456+2.19716897041887i</v>
      </c>
      <c r="AR129" s="240" t="str">
        <f t="shared" ca="1" si="68"/>
        <v>-1.17441128225456+2.19716897041887i</v>
      </c>
      <c r="AS129" s="240" t="str">
        <f t="shared" ca="1" si="69"/>
        <v>2.00106600931094+1.48409169893194i</v>
      </c>
      <c r="AT129" s="240" t="str">
        <f t="shared" ca="1" si="70"/>
        <v>2.48459327888914-0.183274610781844i</v>
      </c>
      <c r="AU129" s="240" t="str">
        <f t="shared" ca="1" si="71"/>
        <v>1.76164601217985-1.76164601217985i</v>
      </c>
      <c r="AV129" s="240" t="str">
        <f t="shared" ca="1" si="72"/>
        <v>0.183274610781853-2.48459327888914i</v>
      </c>
      <c r="AW129" s="240" t="str">
        <f t="shared" ca="1" si="73"/>
        <v>-1.48409169893194-2.00106600931094i</v>
      </c>
      <c r="AX129" s="240" t="str">
        <f t="shared" ca="1" si="74"/>
        <v>-2.43080933769788-0.545856490498291i</v>
      </c>
      <c r="AY129" s="240" t="str">
        <f t="shared" ca="1" si="75"/>
        <v>-2.19716897041899+1.17441128225434i</v>
      </c>
      <c r="AZ129" s="240" t="str">
        <f t="shared" ca="1" si="76"/>
        <v>-0.896622225643598+2.32440571521846i</v>
      </c>
      <c r="BA129" s="240" t="str">
        <f t="shared" ca="1" si="77"/>
        <v>0.839308407955492+2.34570985861285i</v>
      </c>
      <c r="BB129" s="240" t="str">
        <f t="shared" ca="1" si="78"/>
        <v>2.16768572854611+1.22797879733969i</v>
      </c>
      <c r="BC129" s="240" t="str">
        <f t="shared" ca="1" si="79"/>
        <v>2.44347321224632-0.486037041276689i</v>
      </c>
      <c r="BD129" s="240" t="str">
        <f t="shared" ca="1" si="80"/>
        <v>1.53275333648306-1.96404189210881i</v>
      </c>
      <c r="BE129" s="240" t="str">
        <f t="shared" ca="1" si="81"/>
        <v>-0.122244440451876-2.48834274995165i</v>
      </c>
      <c r="BF129" s="240" t="str">
        <f t="shared" ca="1" si="82"/>
        <v>-1.71788247997566-1.80434839469848i</v>
      </c>
      <c r="BG129" s="240" t="str">
        <f t="shared" ca="1" si="83"/>
        <v>-2.47934718174035-0.244194383339364i</v>
      </c>
      <c r="BH129" s="240" t="str">
        <f t="shared" ca="1" si="84"/>
        <v>-2.03688475917374+1.43453610003515i</v>
      </c>
      <c r="BI129" s="240" t="str">
        <f t="shared" ca="1" si="85"/>
        <v>-0.605347136180898+2.41668123449823i</v>
      </c>
      <c r="BJ129" s="240" t="str">
        <f t="shared" ca="1" si="86"/>
        <v>1.12013634572685+2.22532871986141i</v>
      </c>
      <c r="BK129" s="240" t="str">
        <f t="shared" ca="1" si="87"/>
        <v>2.30170143673634+0.953395951629841i</v>
      </c>
      <c r="BL129" s="240" t="str">
        <f t="shared" ca="1" si="88"/>
        <v>2.36560103410016-0.781489022266193i</v>
      </c>
      <c r="BM129" s="240" t="str">
        <f t="shared" ca="1" si="89"/>
        <v>1.28080662391461-2.13689675384535i</v>
      </c>
      <c r="BN129" s="240" t="str">
        <f t="shared" ca="1" si="90"/>
        <v>-0.425924821515523-2.45466522989904i</v>
      </c>
      <c r="BO129" s="240" t="str">
        <f t="shared" ca="1" si="91"/>
        <v>-1.92583470951129-1.58049170073743i</v>
      </c>
      <c r="BP129" s="240" t="str">
        <f t="shared" ca="1" si="92"/>
        <v>-2.49059333638671+0.0611406346419857i</v>
      </c>
      <c r="BQ129" s="240" t="str">
        <f t="shared" ca="1" si="93"/>
        <v>-1.84596390521307+1.67308415960131i</v>
      </c>
      <c r="BR129" s="240" t="str">
        <f t="shared" ca="1" si="94"/>
        <v>-0.304967062331121+2.47260761855808i</v>
      </c>
      <c r="BS129" s="240" t="str">
        <f t="shared" ca="1" si="95"/>
        <v>1.38411639023245+2.07147656582164i</v>
      </c>
      <c r="BT129" s="240" t="str">
        <f t="shared" ca="1" si="96"/>
        <v>2.40109741288845+0.664473143384068i</v>
      </c>
      <c r="BU129" s="240" t="str">
        <f t="shared" ca="1" si="97"/>
        <v>2.25214801449351-1.06518668094906i</v>
      </c>
      <c r="BV129" s="240" t="str">
        <f t="shared" ca="1" si="98"/>
        <v>1.00959538754458-2.2776106993749i</v>
      </c>
      <c r="BW129" s="240" t="str">
        <f t="shared" ca="1" si="99"/>
        <v>-0.723198896811656-2.38406725998004i</v>
      </c>
      <c r="BX129" s="240" t="str">
        <f t="shared" ca="1" si="100"/>
        <v>-2.10482059244378-1.33286294047173i</v>
      </c>
      <c r="BY129" s="240" t="str">
        <f t="shared" ca="1" si="101"/>
        <v>-2.46437864900311+0.365556040568222i</v>
      </c>
      <c r="BZ129" s="240" t="str">
        <f t="shared" ca="1" si="102"/>
        <v>-1.62727803588985+1.8864674760962i</v>
      </c>
      <c r="CA129" s="240" t="str">
        <f t="shared" ca="1" si="103"/>
        <v>-2.70112023300187E-19+2.49134368252522i</v>
      </c>
      <c r="CB129" s="240" t="str">
        <f t="shared" ca="1" si="104"/>
        <v>1.62727803588985+1.8864674760962i</v>
      </c>
      <c r="CC129" s="240" t="str">
        <f t="shared" ca="1" si="105"/>
        <v>2.46437864900311+0.365556040568239i</v>
      </c>
      <c r="CD129" s="240" t="str">
        <f t="shared" ca="1" si="106"/>
        <v>2.10482059244379-1.33286294047171i</v>
      </c>
      <c r="CE129" s="240" t="str">
        <f t="shared" ca="1" si="107"/>
        <v>0.723198896811656-2.38406725998004i</v>
      </c>
      <c r="CF129" s="240" t="str">
        <f t="shared" ca="1" si="108"/>
        <v>-1.00959538754458-2.2776106993749i</v>
      </c>
      <c r="CG129" s="240" t="str">
        <f t="shared" ca="1" si="109"/>
        <v>-2.2521480144935-1.06518668094908i</v>
      </c>
      <c r="CH129" s="240" t="str">
        <f t="shared" ca="1" si="110"/>
        <v>-2.40109741288846+0.66447314338405i</v>
      </c>
      <c r="CI129" s="240" t="str">
        <f t="shared" ca="1" si="111"/>
        <v>-1.38411639023246+2.07147656582163i</v>
      </c>
      <c r="CJ129" s="240" t="str">
        <f t="shared" ca="1" si="112"/>
        <v>0.304967062331121+2.47260761855808i</v>
      </c>
      <c r="CK129" s="240" t="str">
        <f t="shared" ca="1" si="113"/>
        <v>1.84596390521307+1.67308415960131i</v>
      </c>
      <c r="CL129" s="240" t="str">
        <f t="shared" ca="1" si="114"/>
        <v>2.49059333638671+0.0611406346420034i</v>
      </c>
      <c r="CM129" s="240" t="str">
        <f t="shared" ca="1" si="115"/>
        <v>1.92583470951129-1.58049170073742i</v>
      </c>
      <c r="CN129" s="240" t="str">
        <f t="shared" ca="1" si="116"/>
        <v>0.425924821515523-2.45466522989904i</v>
      </c>
      <c r="CO129" s="240" t="str">
        <f t="shared" ca="1" si="117"/>
        <v>-1.28080662391461-2.13689675384535i</v>
      </c>
      <c r="CP129" s="240" t="str">
        <f t="shared" ca="1" si="118"/>
        <v>-2.36560103410016-0.781489022266211i</v>
      </c>
      <c r="CQ129" s="240" t="str">
        <f t="shared" ca="1" si="119"/>
        <v>-2.30170143673635+0.953395951629826i</v>
      </c>
      <c r="CR129" s="240" t="str">
        <f t="shared" ca="1" si="120"/>
        <v>-1.12013634572686+2.2253287198614i</v>
      </c>
      <c r="CS129" s="240" t="str">
        <f t="shared" ca="1" si="121"/>
        <v>0.605347136180898+2.41668123449823i</v>
      </c>
      <c r="CT129" s="240" t="str">
        <f t="shared" ca="1" si="122"/>
        <v>2.03688475917374+1.43453610003515i</v>
      </c>
      <c r="CU129" s="240" t="str">
        <f t="shared" ca="1" si="123"/>
        <v>2.47934718174035-0.244194383339356i</v>
      </c>
      <c r="CV129" s="240" t="str">
        <f t="shared" ca="1" si="124"/>
        <v>1.71788247997567-1.80434839469847i</v>
      </c>
      <c r="CW129" s="240" t="str">
        <f t="shared" ca="1" si="125"/>
        <v>0.122244440451894-2.48834274995165i</v>
      </c>
      <c r="CX129" s="240" t="str">
        <f t="shared" ca="1" si="126"/>
        <v>-1.53275333648306-1.96404189210881i</v>
      </c>
      <c r="CY129" s="240" t="str">
        <f t="shared" ca="1" si="127"/>
        <v>-2.44347321224631-0.486037041276696i</v>
      </c>
      <c r="CZ129" s="240" t="str">
        <f t="shared" ca="1" si="128"/>
        <v>-2.16768572854611+1.22797879733969i</v>
      </c>
      <c r="DA129" s="240" t="str">
        <f t="shared" ca="1" si="129"/>
        <v>-0.839308407955492+2.34570985861285i</v>
      </c>
      <c r="DB129" s="240" t="str">
        <f t="shared" ca="1" si="130"/>
        <v>0.896622225643598+2.32440571521846i</v>
      </c>
      <c r="DC129" s="240" t="str">
        <f t="shared" ca="1" si="131"/>
        <v>2.19716897041887+1.17441128225456i</v>
      </c>
      <c r="DD129" s="240" t="str">
        <f t="shared" ca="1" si="132"/>
        <v>2.43080933769788-0.545856490498284i</v>
      </c>
      <c r="DE129" s="240" t="str">
        <f t="shared" ca="1" si="133"/>
        <v>1.48409169893195-2.00106600931094i</v>
      </c>
      <c r="DF129" s="240" t="str">
        <f t="shared" ca="1" si="134"/>
        <v>-0.183274610781835-2.48459327888914i</v>
      </c>
      <c r="DG129" s="240" t="str">
        <f t="shared" ca="1" si="135"/>
        <v>-1.76164601217983-1.76164601217986i</v>
      </c>
      <c r="DH129" s="240" t="str">
        <f t="shared" ca="1" si="136"/>
        <v>-2.48459327888914-0.18327461078187i</v>
      </c>
      <c r="DI129" s="240" t="str">
        <f t="shared" ca="1" si="137"/>
        <v>-2.00106600931094+1.48409169893195i</v>
      </c>
      <c r="DJ129" s="240" t="str">
        <f t="shared" ca="1" si="138"/>
        <v>-0.545856490498284+2.43080933769788i</v>
      </c>
      <c r="DK129" s="240" t="str">
        <f t="shared" ca="1" si="139"/>
        <v>1.17441128225435+2.19716897041899i</v>
      </c>
      <c r="DL129" s="240" t="str">
        <f t="shared" ca="1" si="140"/>
        <v>2.32440571521846+0.896622225643598i</v>
      </c>
      <c r="DM129" s="240" t="str">
        <f t="shared" ca="1" si="141"/>
        <v>2.34570985861285-0.839308407955492i</v>
      </c>
      <c r="DN129" s="240" t="str">
        <f t="shared" ca="1" si="142"/>
        <v>1.2279787973397-2.16768572854611i</v>
      </c>
      <c r="DO129" s="240" t="str">
        <f t="shared" ca="1" si="143"/>
        <v>-0.486037041276679-2.44347321224632i</v>
      </c>
      <c r="DP129" s="240" t="str">
        <f t="shared" ca="1" si="144"/>
        <v>-1.9640418921088-1.53275333648307i</v>
      </c>
      <c r="DQ129" s="240" t="str">
        <f t="shared" ca="1" si="145"/>
        <v>-2.48834274995165+0.122244440451859i</v>
      </c>
      <c r="DR129" s="240" t="str">
        <f t="shared" ca="1" si="146"/>
        <v>-1.80434839469849+1.71788247997565i</v>
      </c>
      <c r="DS129" s="240" t="str">
        <f t="shared" ca="1" si="147"/>
        <v>-0.244194383339356+2.47934718174035i</v>
      </c>
      <c r="DT129" s="240" t="str">
        <f t="shared" ca="1" si="148"/>
        <v>1.43453610003515+2.03688475917374i</v>
      </c>
      <c r="DU129" s="240" t="str">
        <f t="shared" ca="1" si="149"/>
        <v>2.41668123449823+0.605347136180898i</v>
      </c>
      <c r="DV129" s="240" t="str">
        <f t="shared" ca="1" si="150"/>
        <v>2.22532871986141-1.12013634572685i</v>
      </c>
      <c r="DW129" s="240" t="str">
        <f t="shared" ca="1" si="151"/>
        <v>0.953395951629841-2.30170143673634i</v>
      </c>
      <c r="DX129" s="240" t="str">
        <f t="shared" ca="1" si="152"/>
        <v>-0.781489022266193-2.36560103410016i</v>
      </c>
      <c r="DY129" s="240" t="str">
        <f t="shared" ca="1" si="153"/>
        <v>-2.13689675384534-1.28080662391462i</v>
      </c>
      <c r="DZ129" s="240" t="str">
        <f t="shared" ca="1" si="154"/>
        <v>-2.45466522989904+0.425924821515505i</v>
      </c>
      <c r="EA129" s="240" t="str">
        <f t="shared" ca="1" si="155"/>
        <v>-1.58049170073745+1.92583470951127i</v>
      </c>
      <c r="EB129" s="240" t="str">
        <f t="shared" ca="1" si="156"/>
        <v>0.0611406346420034+2.49059333638671i</v>
      </c>
      <c r="EC129" s="240" t="str">
        <f t="shared" ca="1" si="157"/>
        <v>1.67308415960131+1.84596390521307i</v>
      </c>
      <c r="ED129" s="240" t="str">
        <f t="shared" ca="1" si="158"/>
        <v>2.47260761855808+0.304967062331121i</v>
      </c>
      <c r="EE129" s="240" t="str">
        <f t="shared" ca="1" si="159"/>
        <v>2.07147656582164-1.38411639023245i</v>
      </c>
      <c r="EF129" s="240" t="str">
        <f t="shared" ca="1" si="160"/>
        <v>0.664473143384068-2.40109741288845i</v>
      </c>
      <c r="EG129" s="240" t="str">
        <f t="shared" ca="1" si="161"/>
        <v>-1.06518668094906-2.25214801449351i</v>
      </c>
      <c r="EH129" s="240" t="str">
        <f t="shared" ca="1" si="162"/>
        <v>-2.2776106993749-1.00959538754459i</v>
      </c>
      <c r="EI129" s="240" t="str">
        <f t="shared" ca="1" si="163"/>
        <v>-2.38406725997997+0.723198896811876i</v>
      </c>
      <c r="EJ129" s="240" t="str">
        <f t="shared" ca="1" si="164"/>
        <v>-1.33286294047174+2.10482059244377i</v>
      </c>
      <c r="EK129" s="240" t="str">
        <f t="shared" ca="1" si="165"/>
        <v>0.365556040568239+2.46437864900311i</v>
      </c>
      <c r="EL129" s="240" t="str">
        <f t="shared" ca="1" si="166"/>
        <v>1.8864674760962+1.62727803588985i</v>
      </c>
      <c r="EM129" s="240" t="str">
        <f t="shared" ca="1" si="167"/>
        <v>2.49134368252522+5.40224046600376E-19i</v>
      </c>
      <c r="EN129" s="240"/>
      <c r="EO129" s="240"/>
      <c r="EP129" s="240"/>
    </row>
    <row r="130" spans="1:146" ht="15.75" thickBot="1">
      <c r="A130" s="277">
        <f t="shared" si="168"/>
        <v>5.859375000000002E-4</v>
      </c>
      <c r="B130" s="276">
        <v>30</v>
      </c>
      <c r="C130" s="248">
        <f t="shared" si="169"/>
        <v>6000</v>
      </c>
      <c r="D130" s="247">
        <f t="shared" si="170"/>
        <v>37699.111843077517</v>
      </c>
      <c r="E130" s="247" t="str">
        <f t="shared" si="171"/>
        <v>37699.1118430775i</v>
      </c>
      <c r="F130" s="247" t="str">
        <f t="shared" si="172"/>
        <v>0.00739902036511345-0.0817928756942659i</v>
      </c>
      <c r="G130" s="247" t="str">
        <f t="shared" si="173"/>
        <v>-3.72874650989559+0.883379533499127i</v>
      </c>
      <c r="H130" s="247" t="str">
        <f t="shared" si="38"/>
        <v>0.00212945804610326-0.0108542727065857i</v>
      </c>
      <c r="I130" s="247" t="str">
        <f t="shared" si="174"/>
        <v>-0.00536359854288744+0.00961275329946801i</v>
      </c>
      <c r="J130" s="275" t="str">
        <f ca="1">IMPRODUCT(1/N_FFT2,AS100)</f>
        <v>0.00874035035928844+0.0000153714982086811i</v>
      </c>
      <c r="K130" s="274" t="str">
        <f t="shared" ca="1" si="175"/>
        <v>-0.0000470274928715285+0.0000839363852093623i</v>
      </c>
      <c r="N130" s="265">
        <f t="shared" ca="1" si="176"/>
        <v>2.5088347858318434</v>
      </c>
      <c r="O130" s="240">
        <f t="shared" ca="1" si="39"/>
        <v>-2.4911652141681566</v>
      </c>
      <c r="P130" s="240" t="str">
        <f t="shared" ca="1" si="40"/>
        <v>-1.84583166888302+1.67296430757802i</v>
      </c>
      <c r="Q130" s="240" t="str">
        <f t="shared" ca="1" si="41"/>
        <v>-0.244176890381229+2.47916957275722i</v>
      </c>
      <c r="R130" s="240" t="str">
        <f t="shared" ca="1" si="42"/>
        <v>1.48398538545571+2.00092266218246i</v>
      </c>
      <c r="S130" s="240" t="str">
        <f t="shared" ca="1" si="43"/>
        <v>2.44329817310869+0.486002223827445i</v>
      </c>
      <c r="T130" s="240" t="str">
        <f t="shared" ca="1" si="44"/>
        <v>2.13674367642948-1.28071487284255i</v>
      </c>
      <c r="U130" s="241" t="str">
        <f t="shared" ca="1" si="45"/>
        <v>0.723147090182339-2.38389647641048i</v>
      </c>
      <c r="V130" s="240" t="str">
        <f t="shared" ca="1" si="46"/>
        <v>-1.06511037589392-2.25198668100959i</v>
      </c>
      <c r="W130" s="240" t="str">
        <f t="shared" ca="1" si="47"/>
        <v>-2.30153655347405-0.95332765474639i</v>
      </c>
      <c r="X130" s="240" t="str">
        <f t="shared" ca="1" si="48"/>
        <v>-2.34554182279042+0.839248283776909i</v>
      </c>
      <c r="Y130" s="240" t="str">
        <f t="shared" ca="1" si="49"/>
        <v>-1.1743271528533+2.19701157537982i</v>
      </c>
      <c r="Z130" s="240" t="str">
        <f t="shared" ca="1" si="50"/>
        <v>0.605303771907317+2.4165081146142i</v>
      </c>
      <c r="AA130" s="240" t="str">
        <f t="shared" ca="1" si="51"/>
        <v>2.07132817480598+1.38401723852574i</v>
      </c>
      <c r="AB130" s="240" t="str">
        <f t="shared" ca="1" si="52"/>
        <v>2.46420211229652-0.365529853821585i</v>
      </c>
      <c r="AC130" s="240" t="str">
        <f t="shared" ca="1" si="53"/>
        <v>1.58037848161038-1.92569675160559i</v>
      </c>
      <c r="AD130" s="240" t="str">
        <f t="shared" ca="1" si="54"/>
        <v>-0.122235683424555-2.48816449656754i</v>
      </c>
      <c r="AE130" s="240" t="str">
        <f t="shared" ca="1" si="55"/>
        <v>-1.7615198159943-1.76151981599439i</v>
      </c>
      <c r="AF130" s="240" t="str">
        <f t="shared" ca="1" si="56"/>
        <v>-2.48816449656754-0.122235683424676i</v>
      </c>
      <c r="AG130" s="240" t="str">
        <f t="shared" ca="1" si="57"/>
        <v>-1.92569675160567+1.58037848161029i</v>
      </c>
      <c r="AH130" s="240" t="str">
        <f t="shared" ca="1" si="58"/>
        <v>-0.365529853821704+2.46420211229651i</v>
      </c>
      <c r="AI130" s="240" t="str">
        <f t="shared" ca="1" si="59"/>
        <v>1.38401723852582+2.07132817480592i</v>
      </c>
      <c r="AJ130" s="240" t="str">
        <f t="shared" ca="1" si="60"/>
        <v>2.41650811461421+0.605303771907245i</v>
      </c>
      <c r="AK130" s="240" t="str">
        <f t="shared" ca="1" si="61"/>
        <v>2.19701157537979-1.17432715285337i</v>
      </c>
      <c r="AL130" s="240" t="str">
        <f t="shared" ca="1" si="62"/>
        <v>0.839248283776859-2.34554182279043i</v>
      </c>
      <c r="AM130" s="240" t="str">
        <f t="shared" ca="1" si="63"/>
        <v>-0.953327654746417-2.30153655347404i</v>
      </c>
      <c r="AN130" s="240" t="str">
        <f t="shared" ca="1" si="64"/>
        <v>-2.25198668100959-1.06511037589392i</v>
      </c>
      <c r="AO130" s="240" t="str">
        <f t="shared" ca="1" si="65"/>
        <v>-2.38389647641048+0.723147090182344i</v>
      </c>
      <c r="AP130" s="240" t="str">
        <f t="shared" ca="1" si="66"/>
        <v>-1.28071487284256+2.13674367642947i</v>
      </c>
      <c r="AQ130" s="240" t="str">
        <f t="shared" ca="1" si="67"/>
        <v>0.4860022238274+2.4432981731087i</v>
      </c>
      <c r="AR130" s="240" t="str">
        <f t="shared" ca="1" si="68"/>
        <v>0.4860022238274+2.4432981731087i</v>
      </c>
      <c r="AS130" s="240" t="str">
        <f t="shared" ca="1" si="69"/>
        <v>2.47916957275723-0.244176890381158i</v>
      </c>
      <c r="AT130" s="240" t="str">
        <f t="shared" ca="1" si="70"/>
        <v>1.67296430757809-1.84583166888296i</v>
      </c>
      <c r="AU130" s="240" t="str">
        <f t="shared" ca="1" si="71"/>
        <v>1.21769391298912E-13-2.49116521416816i</v>
      </c>
      <c r="AV130" s="240" t="str">
        <f t="shared" ca="1" si="72"/>
        <v>-1.67296430757809-1.84583166888295i</v>
      </c>
      <c r="AW130" s="240" t="str">
        <f t="shared" ca="1" si="73"/>
        <v>-2.47916957275723-0.244176890381154i</v>
      </c>
      <c r="AX130" s="240" t="str">
        <f t="shared" ca="1" si="74"/>
        <v>-2.00092266218242+1.48398538545577i</v>
      </c>
      <c r="AY130" s="240" t="str">
        <f t="shared" ca="1" si="75"/>
        <v>-0.486002223827395+2.4432981731087i</v>
      </c>
      <c r="AZ130" s="240" t="str">
        <f t="shared" ca="1" si="76"/>
        <v>1.28071487284257+2.13674367642947i</v>
      </c>
      <c r="BA130" s="240" t="str">
        <f t="shared" ca="1" si="77"/>
        <v>2.38389647641048+0.723147090182339i</v>
      </c>
      <c r="BB130" s="240" t="str">
        <f t="shared" ca="1" si="78"/>
        <v>2.25198668100959-1.06511037589392i</v>
      </c>
      <c r="BC130" s="240" t="str">
        <f t="shared" ca="1" si="79"/>
        <v>0.953327654746412-2.30153655347404i</v>
      </c>
      <c r="BD130" s="240" t="str">
        <f t="shared" ca="1" si="80"/>
        <v>-0.839248283776861-2.34554182279043i</v>
      </c>
      <c r="BE130" s="240" t="str">
        <f t="shared" ca="1" si="81"/>
        <v>-2.19701157537979-1.17432715285337i</v>
      </c>
      <c r="BF130" s="240" t="str">
        <f t="shared" ca="1" si="82"/>
        <v>-2.41650811461421+0.605303771907245i</v>
      </c>
      <c r="BG130" s="240" t="str">
        <f t="shared" ca="1" si="83"/>
        <v>-1.38401723852581+2.07132817480593i</v>
      </c>
      <c r="BH130" s="240" t="str">
        <f t="shared" ca="1" si="84"/>
        <v>0.365529853821714+2.4642021122965i</v>
      </c>
      <c r="BI130" s="240" t="str">
        <f t="shared" ca="1" si="85"/>
        <v>1.92569675160568+1.58037848161028i</v>
      </c>
      <c r="BJ130" s="240" t="str">
        <f t="shared" ca="1" si="86"/>
        <v>2.48816449656754-0.122235683424685i</v>
      </c>
      <c r="BK130" s="240" t="str">
        <f t="shared" ca="1" si="87"/>
        <v>1.76151981599429-1.76151981599439i</v>
      </c>
      <c r="BL130" s="240" t="str">
        <f t="shared" ca="1" si="88"/>
        <v>0.122235683424546-2.48816449656754i</v>
      </c>
      <c r="BM130" s="240" t="str">
        <f t="shared" ca="1" si="89"/>
        <v>-1.58037848161039-1.92569675160559i</v>
      </c>
      <c r="BN130" s="240" t="str">
        <f t="shared" ca="1" si="90"/>
        <v>-2.46420211229653-0.365529853821575i</v>
      </c>
      <c r="BO130" s="240" t="str">
        <f t="shared" ca="1" si="91"/>
        <v>-2.07132817480599+1.38401723852572i</v>
      </c>
      <c r="BP130" s="240" t="str">
        <f t="shared" ca="1" si="92"/>
        <v>-0.605303771907359+2.41650811461418i</v>
      </c>
      <c r="BQ130" s="240" t="str">
        <f t="shared" ca="1" si="93"/>
        <v>1.17432715285327+2.19701157537984i</v>
      </c>
      <c r="BR130" s="240" t="str">
        <f t="shared" ca="1" si="94"/>
        <v>2.34554182279039+0.839248283776973i</v>
      </c>
      <c r="BS130" s="240" t="str">
        <f t="shared" ca="1" si="95"/>
        <v>2.30153655347409-0.953327654746305i</v>
      </c>
      <c r="BT130" s="240" t="str">
        <f t="shared" ca="1" si="96"/>
        <v>1.06511037589403-2.25198668100954i</v>
      </c>
      <c r="BU130" s="240" t="str">
        <f t="shared" ca="1" si="97"/>
        <v>-0.723147090182463-2.38389647641044i</v>
      </c>
      <c r="BV130" s="240" t="str">
        <f t="shared" ca="1" si="98"/>
        <v>-2.13674367642954-1.28071487284246i</v>
      </c>
      <c r="BW130" s="240" t="str">
        <f t="shared" ca="1" si="99"/>
        <v>-2.44329817310867+0.486002223827524i</v>
      </c>
      <c r="BX130" s="240" t="str">
        <f t="shared" ca="1" si="100"/>
        <v>-1.48398538545566+2.00092266218249i</v>
      </c>
      <c r="BY130" s="240" t="str">
        <f t="shared" ca="1" si="101"/>
        <v>0.244176890381283+2.47916957275722i</v>
      </c>
      <c r="BZ130" s="240" t="str">
        <f t="shared" ca="1" si="102"/>
        <v>1.84583166888304+1.672964307578i</v>
      </c>
      <c r="CA130" s="240" t="str">
        <f t="shared" ca="1" si="103"/>
        <v>2.49116521416816-4.27232591293686E-15i</v>
      </c>
      <c r="CB130" s="240" t="str">
        <f t="shared" ca="1" si="104"/>
        <v>1.84583166888303-1.672964307578i</v>
      </c>
      <c r="CC130" s="240" t="str">
        <f t="shared" ca="1" si="105"/>
        <v>0.244176890381275-2.47916957275722i</v>
      </c>
      <c r="CD130" s="240" t="str">
        <f t="shared" ca="1" si="106"/>
        <v>-1.48398538545567-2.00092266218249i</v>
      </c>
      <c r="CE130" s="240" t="str">
        <f t="shared" ca="1" si="107"/>
        <v>-2.44329817310868-0.486002223827514i</v>
      </c>
      <c r="CF130" s="240" t="str">
        <f t="shared" ca="1" si="108"/>
        <v>-2.13674367642953+1.28071487284246i</v>
      </c>
      <c r="CG130" s="240" t="str">
        <f t="shared" ca="1" si="109"/>
        <v>-0.723147090182456+2.38389647641044i</v>
      </c>
      <c r="CH130" s="240" t="str">
        <f t="shared" ca="1" si="110"/>
        <v>1.06511037589404+2.25198668100954i</v>
      </c>
      <c r="CI130" s="240" t="str">
        <f t="shared" ca="1" si="111"/>
        <v>2.30153655347409+0.953327654746295i</v>
      </c>
      <c r="CJ130" s="240" t="str">
        <f t="shared" ca="1" si="112"/>
        <v>2.34554182279039-0.839248283776981i</v>
      </c>
      <c r="CK130" s="240" t="str">
        <f t="shared" ca="1" si="113"/>
        <v>1.17432715285326-2.19701157537985i</v>
      </c>
      <c r="CL130" s="240" t="str">
        <f t="shared" ca="1" si="114"/>
        <v>-0.605303771907367-2.41650811461418i</v>
      </c>
      <c r="CM130" s="240" t="str">
        <f t="shared" ca="1" si="115"/>
        <v>-2.07132817480599-1.38401723852572i</v>
      </c>
      <c r="CN130" s="240" t="str">
        <f t="shared" ca="1" si="116"/>
        <v>-2.46420211229652+0.365529853821585i</v>
      </c>
      <c r="CO130" s="240" t="str">
        <f t="shared" ca="1" si="117"/>
        <v>-1.58037848161038+1.92569675160559i</v>
      </c>
      <c r="CP130" s="240" t="str">
        <f t="shared" ca="1" si="118"/>
        <v>0.122235683424554+2.48816449656754i</v>
      </c>
      <c r="CQ130" s="240" t="str">
        <f t="shared" ca="1" si="119"/>
        <v>1.7615198159943+1.76151981599439i</v>
      </c>
      <c r="CR130" s="240" t="str">
        <f t="shared" ca="1" si="120"/>
        <v>2.48816449656754+0.122235683424676i</v>
      </c>
      <c r="CS130" s="240" t="str">
        <f t="shared" ca="1" si="121"/>
        <v>1.92569675160567-1.58037848161029i</v>
      </c>
      <c r="CT130" s="240" t="str">
        <f t="shared" ca="1" si="122"/>
        <v>0.365529853821704-2.46420211229651i</v>
      </c>
      <c r="CU130" s="240" t="str">
        <f t="shared" ca="1" si="123"/>
        <v>-1.38401723852582-2.07132817480592i</v>
      </c>
      <c r="CV130" s="240" t="str">
        <f t="shared" ca="1" si="124"/>
        <v>-2.41650811461421-0.605303771907245i</v>
      </c>
      <c r="CW130" s="240" t="str">
        <f t="shared" ca="1" si="125"/>
        <v>-2.19701157537979+1.17432715285337i</v>
      </c>
      <c r="CX130" s="240" t="str">
        <f t="shared" ca="1" si="126"/>
        <v>-0.839248283776846+2.34554182279044i</v>
      </c>
      <c r="CY130" s="240" t="str">
        <f t="shared" ca="1" si="127"/>
        <v>0.95332765474643+2.30153655347404i</v>
      </c>
      <c r="CZ130" s="240" t="str">
        <f t="shared" ca="1" si="128"/>
        <v>2.25198668100959+1.06511037589391i</v>
      </c>
      <c r="DA130" s="240" t="str">
        <f t="shared" ca="1" si="129"/>
        <v>2.38389647641047-0.723147090182356i</v>
      </c>
      <c r="DB130" s="240" t="str">
        <f t="shared" ca="1" si="130"/>
        <v>1.28071487284255-2.13674367642948i</v>
      </c>
      <c r="DC130" s="240" t="str">
        <f t="shared" ca="1" si="131"/>
        <v>-0.486002223827412-2.4432981731087i</v>
      </c>
      <c r="DD130" s="240" t="str">
        <f t="shared" ca="1" si="132"/>
        <v>-2.00092266218243-1.48398538545575i</v>
      </c>
      <c r="DE130" s="240" t="str">
        <f t="shared" ca="1" si="133"/>
        <v>-2.47916957275723+0.244176890381171i</v>
      </c>
      <c r="DF130" s="240" t="str">
        <f t="shared" ca="1" si="134"/>
        <v>-1.67296430757808+1.84583166888296i</v>
      </c>
      <c r="DG130" s="240" t="str">
        <f t="shared" ca="1" si="135"/>
        <v>-1.08646668653448E-13+2.49116521416816i</v>
      </c>
      <c r="DH130" s="240" t="str">
        <f t="shared" ca="1" si="136"/>
        <v>1.67296430757792+1.84583166888311i</v>
      </c>
      <c r="DI130" s="240" t="str">
        <f t="shared" ca="1" si="137"/>
        <v>2.47916957275723+0.24417689038114i</v>
      </c>
      <c r="DJ130" s="240" t="str">
        <f t="shared" ca="1" si="138"/>
        <v>2.00092266218241-1.48398538545578i</v>
      </c>
      <c r="DK130" s="240" t="str">
        <f t="shared" ca="1" si="139"/>
        <v>0.486002223827382-2.4432981731087i</v>
      </c>
      <c r="DL130" s="240" t="str">
        <f t="shared" ca="1" si="140"/>
        <v>-1.28071487284258-2.13674367642946i</v>
      </c>
      <c r="DM130" s="240" t="str">
        <f t="shared" ca="1" si="141"/>
        <v>-2.38389647641048-0.723147090182326i</v>
      </c>
      <c r="DN130" s="240" t="str">
        <f t="shared" ca="1" si="142"/>
        <v>-2.25198668100958+1.06511037589394i</v>
      </c>
      <c r="DO130" s="240" t="str">
        <f t="shared" ca="1" si="143"/>
        <v>-0.9533276547464+2.30153655347405i</v>
      </c>
      <c r="DP130" s="240" t="str">
        <f t="shared" ca="1" si="144"/>
        <v>0.839248283776874+2.34554182279043i</v>
      </c>
      <c r="DQ130" s="240" t="str">
        <f t="shared" ca="1" si="145"/>
        <v>2.19701157537979+1.17432715285336i</v>
      </c>
      <c r="DR130" s="240" t="str">
        <f t="shared" ca="1" si="146"/>
        <v>2.41650811461421-0.605303771907257i</v>
      </c>
      <c r="DS130" s="240" t="str">
        <f t="shared" ca="1" si="147"/>
        <v>1.38401723852581-2.07132817480593i</v>
      </c>
      <c r="DT130" s="240" t="str">
        <f t="shared" ca="1" si="148"/>
        <v>-0.365529853821473-2.46420211229654i</v>
      </c>
      <c r="DU130" s="240" t="str">
        <f t="shared" ca="1" si="149"/>
        <v>-1.92569675160568-1.58037848161028i</v>
      </c>
      <c r="DV130" s="240" t="str">
        <f t="shared" ca="1" si="150"/>
        <v>-2.48816449656754+0.122235683424689i</v>
      </c>
      <c r="DW130" s="240" t="str">
        <f t="shared" ca="1" si="151"/>
        <v>-1.76151981599429+1.76151981599439i</v>
      </c>
      <c r="DX130" s="240" t="str">
        <f t="shared" ca="1" si="152"/>
        <v>-0.122235683424541+2.48816449656754i</v>
      </c>
      <c r="DY130" s="240" t="str">
        <f t="shared" ca="1" si="153"/>
        <v>1.58037848161039+1.92569675160558i</v>
      </c>
      <c r="DZ130" s="240" t="str">
        <f t="shared" ca="1" si="154"/>
        <v>2.46420211229653+0.365529853821572i</v>
      </c>
      <c r="EA130" s="240" t="str">
        <f t="shared" ca="1" si="155"/>
        <v>2.07132817480599-1.38401723852573i</v>
      </c>
      <c r="EB130" s="240" t="str">
        <f t="shared" ca="1" si="156"/>
        <v>0.605303771907354-2.41650811461419i</v>
      </c>
      <c r="EC130" s="240" t="str">
        <f t="shared" ca="1" si="157"/>
        <v>-1.17432715285327-2.19701157537984i</v>
      </c>
      <c r="ED130" s="240" t="str">
        <f t="shared" ca="1" si="158"/>
        <v>-2.34554182279039-0.839248283776968i</v>
      </c>
      <c r="EE130" s="240" t="str">
        <f t="shared" ca="1" si="159"/>
        <v>-2.30153655347409+0.953327654746307i</v>
      </c>
      <c r="EF130" s="240" t="str">
        <f t="shared" ca="1" si="160"/>
        <v>-1.06511037589403+2.25198668100954i</v>
      </c>
      <c r="EG130" s="240" t="str">
        <f t="shared" ca="1" si="161"/>
        <v>0.723147090182231+2.38389647641051i</v>
      </c>
      <c r="EH130" s="240" t="str">
        <f t="shared" ca="1" si="162"/>
        <v>2.13674367642954+1.28071487284245i</v>
      </c>
      <c r="EI130" s="240" t="str">
        <f t="shared" ca="1" si="163"/>
        <v>2.44329817310867-0.486002223827527i</v>
      </c>
      <c r="EJ130" s="240" t="str">
        <f t="shared" ca="1" si="164"/>
        <v>1.48398538545566-2.0009226621825i</v>
      </c>
      <c r="EK130" s="240" t="str">
        <f t="shared" ca="1" si="165"/>
        <v>-0.244176890381288-2.47916957275722i</v>
      </c>
      <c r="EL130" s="240" t="str">
        <f t="shared" ca="1" si="166"/>
        <v>-1.84583166888304-1.672964307578i</v>
      </c>
      <c r="EM130" s="240" t="str">
        <f t="shared" ca="1" si="167"/>
        <v>-2.49116521416816+8.54465182587372E-15i</v>
      </c>
      <c r="EN130" s="240"/>
      <c r="EO130" s="240"/>
      <c r="EP130" s="240"/>
    </row>
    <row r="131" spans="1:146" ht="15.75" thickBot="1">
      <c r="A131" s="277">
        <f t="shared" si="168"/>
        <v>6.0546875000000021E-4</v>
      </c>
      <c r="B131" s="276">
        <v>31</v>
      </c>
      <c r="C131" s="248">
        <f t="shared" si="169"/>
        <v>6200</v>
      </c>
      <c r="D131" s="247">
        <f t="shared" si="170"/>
        <v>38955.748904513435</v>
      </c>
      <c r="E131" s="247" t="str">
        <f t="shared" si="171"/>
        <v>38955.7489045134i</v>
      </c>
      <c r="F131" s="247" t="str">
        <f t="shared" si="172"/>
        <v>0.00733243419040415-0.0791983628465029i</v>
      </c>
      <c r="G131" s="247" t="str">
        <f t="shared" si="173"/>
        <v>-3.71362379625605+0.900330375159028i</v>
      </c>
      <c r="H131" s="247" t="str">
        <f t="shared" si="38"/>
        <v>0.00212117020231088-0.0105042285787225i</v>
      </c>
      <c r="I131" s="247" t="str">
        <f t="shared" si="174"/>
        <v>-0.00516464792772095+0.00936385374670419i</v>
      </c>
      <c r="J131" s="275" t="str">
        <f ca="1">IMPRODUCT(1/N_FFT2,AT100)</f>
        <v>0.0540265393099148+0.00049925805120375i</v>
      </c>
      <c r="K131" s="274" t="str">
        <f t="shared" ca="1" si="175"/>
        <v>-0.000283703033662222+0.000503318120479059i</v>
      </c>
      <c r="N131" s="265">
        <f t="shared" ca="1" si="176"/>
        <v>2.5090265227943513</v>
      </c>
      <c r="O131" s="240">
        <f t="shared" ca="1" si="39"/>
        <v>-2.4909734772056487</v>
      </c>
      <c r="P131" s="240" t="str">
        <f t="shared" ca="1" si="40"/>
        <v>-1.80408027457566+1.71762720839797i</v>
      </c>
      <c r="Q131" s="240" t="str">
        <f t="shared" ca="1" si="41"/>
        <v>-0.122226275337753+2.4879729905606i</v>
      </c>
      <c r="R131" s="240" t="str">
        <f t="shared" ca="1" si="42"/>
        <v>1.62703622782886+1.88618715335314i</v>
      </c>
      <c r="S131" s="240" t="str">
        <f t="shared" ca="1" si="43"/>
        <v>2.4789787590606+0.244158096872485i</v>
      </c>
      <c r="T131" s="240" t="str">
        <f t="shared" ca="1" si="44"/>
        <v>1.9637500420677-1.53252557447539i</v>
      </c>
      <c r="U131" s="241" t="str">
        <f t="shared" ca="1" si="45"/>
        <v>0.365501720166103-2.46401245059712i</v>
      </c>
      <c r="V131" s="240" t="str">
        <f t="shared" ca="1" si="46"/>
        <v>-1.43432293277961-2.03658208492672i</v>
      </c>
      <c r="W131" s="240" t="str">
        <f t="shared" ca="1" si="47"/>
        <v>-2.44311012031815-0.485964817801694i</v>
      </c>
      <c r="X131" s="240" t="str">
        <f t="shared" ca="1" si="48"/>
        <v>-2.10450782315965+1.3326648815069i</v>
      </c>
      <c r="Y131" s="240" t="str">
        <f t="shared" ca="1" si="49"/>
        <v>-0.605257183625688+2.41632212376817i</v>
      </c>
      <c r="Z131" s="240" t="str">
        <f t="shared" ca="1" si="50"/>
        <v>1.22779632380701+2.16736361771347i</v>
      </c>
      <c r="AA131" s="240" t="str">
        <f t="shared" ca="1" si="51"/>
        <v>2.3837129955772+0.723091431880057i</v>
      </c>
      <c r="AB131" s="240" t="str">
        <f t="shared" ca="1" si="52"/>
        <v>2.22499804347357-1.1199698972208i</v>
      </c>
      <c r="AC131" s="240" t="str">
        <f t="shared" ca="1" si="53"/>
        <v>0.839183689539702-2.3453612939913i</v>
      </c>
      <c r="AD131" s="240" t="str">
        <f t="shared" ca="1" si="54"/>
        <v>-1.00944536505446-2.27727225406012i</v>
      </c>
      <c r="AE131" s="240" t="str">
        <f t="shared" ca="1" si="55"/>
        <v>-2.30135941161872-0.953254280187573i</v>
      </c>
      <c r="AF131" s="240" t="str">
        <f t="shared" ca="1" si="56"/>
        <v>-2.32406031632123+0.896488990586548i</v>
      </c>
      <c r="AG131" s="240" t="str">
        <f t="shared" ca="1" si="57"/>
        <v>-1.06502839777903+2.25181335284837i</v>
      </c>
      <c r="AH131" s="240" t="str">
        <f t="shared" ca="1" si="58"/>
        <v>0.781372895617387+2.36524951371658i</v>
      </c>
      <c r="AI131" s="240" t="str">
        <f t="shared" ca="1" si="59"/>
        <v>2.19684247847547+1.17423676867477i</v>
      </c>
      <c r="AJ131" s="240" t="str">
        <f t="shared" ca="1" si="60"/>
        <v>2.40074061786207-0.664374404902259i</v>
      </c>
      <c r="AK131" s="240" t="str">
        <f t="shared" ca="1" si="61"/>
        <v>1.28061630034399-2.13657921815113i</v>
      </c>
      <c r="AL131" s="240" t="str">
        <f t="shared" ca="1" si="62"/>
        <v>-0.545775378053643-2.43044812757903i</v>
      </c>
      <c r="AM131" s="240" t="str">
        <f t="shared" ca="1" si="63"/>
        <v>-2.07116875134814-1.38391071517674i</v>
      </c>
      <c r="AN131" s="240" t="str">
        <f t="shared" ca="1" si="64"/>
        <v>-2.45430047487454+0.425861530515014i</v>
      </c>
      <c r="AO131" s="240" t="str">
        <f t="shared" ca="1" si="65"/>
        <v>-1.48387116788056+2.00076865761006i</v>
      </c>
      <c r="AP131" s="240" t="str">
        <f t="shared" ca="1" si="66"/>
        <v>0.304921745248065+2.47224019735479i</v>
      </c>
      <c r="AQ131" s="240" t="str">
        <f t="shared" ca="1" si="67"/>
        <v>1.92554853692932+1.580256844969i</v>
      </c>
      <c r="AR131" s="240" t="str">
        <f t="shared" ca="1" si="68"/>
        <v>1.92554853692932+1.580256844969i</v>
      </c>
      <c r="AS131" s="240" t="str">
        <f t="shared" ca="1" si="69"/>
        <v>1.67283554490394-1.84568960116481i</v>
      </c>
      <c r="AT131" s="240" t="str">
        <f t="shared" ca="1" si="70"/>
        <v>-0.0611315493485727-2.49022324256607i</v>
      </c>
      <c r="AU131" s="240" t="str">
        <f t="shared" ca="1" si="71"/>
        <v>-1.76138423748795-1.76138423748794i</v>
      </c>
      <c r="AV131" s="240" t="str">
        <f t="shared" ca="1" si="72"/>
        <v>-2.49022324256607-0.0611315493485553i</v>
      </c>
      <c r="AW131" s="240" t="str">
        <f t="shared" ca="1" si="73"/>
        <v>-1.8456896011648+1.67283554490396i</v>
      </c>
      <c r="AX131" s="240" t="str">
        <f t="shared" ca="1" si="74"/>
        <v>-0.183247376789059+2.48422407665692i</v>
      </c>
      <c r="AY131" s="240" t="str">
        <f t="shared" ca="1" si="75"/>
        <v>1.58025684496901+1.92554853692931i</v>
      </c>
      <c r="AZ131" s="240" t="str">
        <f t="shared" ca="1" si="76"/>
        <v>2.47224019735479+0.304921745248055i</v>
      </c>
      <c r="BA131" s="240" t="str">
        <f t="shared" ca="1" si="77"/>
        <v>2.00076865761006-1.48387116788057i</v>
      </c>
      <c r="BB131" s="240" t="str">
        <f t="shared" ca="1" si="78"/>
        <v>0.425861530514997-2.45430047487455i</v>
      </c>
      <c r="BC131" s="240" t="str">
        <f t="shared" ca="1" si="79"/>
        <v>-1.38391071517674-2.07116875134814i</v>
      </c>
      <c r="BD131" s="240" t="str">
        <f t="shared" ca="1" si="80"/>
        <v>-2.43044812757903-0.545775378053626i</v>
      </c>
      <c r="BE131" s="240" t="str">
        <f t="shared" ca="1" si="81"/>
        <v>-2.13657921815112+1.28061630034401i</v>
      </c>
      <c r="BF131" s="240" t="str">
        <f t="shared" ca="1" si="82"/>
        <v>-0.664374404902251+2.40074061786207i</v>
      </c>
      <c r="BG131" s="240" t="str">
        <f t="shared" ca="1" si="83"/>
        <v>1.17423676867478+2.19684247847546i</v>
      </c>
      <c r="BH131" s="240" t="str">
        <f t="shared" ca="1" si="84"/>
        <v>2.36524951371658+0.78137289561737i</v>
      </c>
      <c r="BI131" s="240" t="str">
        <f t="shared" ca="1" si="85"/>
        <v>2.25181335284837-1.06502839777905i</v>
      </c>
      <c r="BJ131" s="240" t="str">
        <f t="shared" ca="1" si="86"/>
        <v>0.896488990586546-2.32406031632123i</v>
      </c>
      <c r="BK131" s="240" t="str">
        <f t="shared" ca="1" si="87"/>
        <v>-0.953254280187351-2.30135941161881i</v>
      </c>
      <c r="BL131" s="240" t="str">
        <f t="shared" ca="1" si="88"/>
        <v>-2.27727225406013-1.00944536505445i</v>
      </c>
      <c r="BM131" s="240" t="str">
        <f t="shared" ca="1" si="89"/>
        <v>-2.34536129399129+0.839183689539717i</v>
      </c>
      <c r="BN131" s="240" t="str">
        <f t="shared" ca="1" si="90"/>
        <v>-1.11996989722074+2.2249980434736i</v>
      </c>
      <c r="BO131" s="240" t="str">
        <f t="shared" ca="1" si="91"/>
        <v>0.723091431880159+2.38371299557717i</v>
      </c>
      <c r="BP131" s="240" t="str">
        <f t="shared" ca="1" si="92"/>
        <v>2.16736361771342+1.22779632380709i</v>
      </c>
      <c r="BQ131" s="240" t="str">
        <f t="shared" ca="1" si="93"/>
        <v>2.41632212376818-0.60525718362565i</v>
      </c>
      <c r="BR131" s="240" t="str">
        <f t="shared" ca="1" si="94"/>
        <v>1.33266488150689-2.10450782315966i</v>
      </c>
      <c r="BS131" s="240" t="str">
        <f t="shared" ca="1" si="95"/>
        <v>-0.485964817801761-2.44311012031814i</v>
      </c>
      <c r="BT131" s="240" t="str">
        <f t="shared" ca="1" si="96"/>
        <v>-2.03658208492666-1.43432293277971i</v>
      </c>
      <c r="BU131" s="240" t="str">
        <f t="shared" ca="1" si="97"/>
        <v>-2.46401245059713+0.365501720166035i</v>
      </c>
      <c r="BV131" s="240" t="str">
        <f t="shared" ca="1" si="98"/>
        <v>-1.5325255744754+1.96375004206769i</v>
      </c>
      <c r="BW131" s="240" t="str">
        <f t="shared" ca="1" si="99"/>
        <v>0.244158096872523+2.47897875906059i</v>
      </c>
      <c r="BX131" s="240" t="str">
        <f t="shared" ca="1" si="100"/>
        <v>1.8861871533532+1.62703622782879i</v>
      </c>
      <c r="BY131" s="240" t="str">
        <f t="shared" ca="1" si="101"/>
        <v>2.4879729905606-0.122226275337674i</v>
      </c>
      <c r="BZ131" s="240" t="str">
        <f t="shared" ca="1" si="102"/>
        <v>1.717627208398-1.80408027457563i</v>
      </c>
      <c r="CA131" s="240" t="str">
        <f t="shared" ca="1" si="103"/>
        <v>-8.54426424343051E-15-2.49097347720565i</v>
      </c>
      <c r="CB131" s="240" t="str">
        <f t="shared" ca="1" si="104"/>
        <v>-1.71762720839802-1.80408027457562i</v>
      </c>
      <c r="CC131" s="240" t="str">
        <f t="shared" ca="1" si="105"/>
        <v>-2.48797299056061-0.122226275337639i</v>
      </c>
      <c r="CD131" s="240" t="str">
        <f t="shared" ca="1" si="106"/>
        <v>-1.88618715335318+1.62703622782882i</v>
      </c>
      <c r="CE131" s="240" t="str">
        <f t="shared" ca="1" si="107"/>
        <v>-0.244158096872506+2.47897875906059i</v>
      </c>
      <c r="CF131" s="240" t="str">
        <f t="shared" ca="1" si="108"/>
        <v>1.53252557447541+1.96375004206768i</v>
      </c>
      <c r="CG131" s="240" t="str">
        <f t="shared" ca="1" si="109"/>
        <v>2.46401245059713+0.365501720166018i</v>
      </c>
      <c r="CH131" s="240" t="str">
        <f t="shared" ca="1" si="110"/>
        <v>2.03658208492679-1.43432293277952i</v>
      </c>
      <c r="CI131" s="240" t="str">
        <f t="shared" ca="1" si="111"/>
        <v>0.485964817801726-2.44311012031814i</v>
      </c>
      <c r="CJ131" s="240" t="str">
        <f t="shared" ca="1" si="112"/>
        <v>-1.33266488150692-2.10450782315964i</v>
      </c>
      <c r="CK131" s="240" t="str">
        <f t="shared" ca="1" si="113"/>
        <v>-2.41632212376818-0.605257183625635i</v>
      </c>
      <c r="CL131" s="240" t="str">
        <f t="shared" ca="1" si="114"/>
        <v>-2.16736361771353+1.22779632380689i</v>
      </c>
      <c r="CM131" s="240" t="str">
        <f t="shared" ca="1" si="115"/>
        <v>-0.723091431880141+2.38371299557718i</v>
      </c>
      <c r="CN131" s="240" t="str">
        <f t="shared" ca="1" si="116"/>
        <v>1.11996989722077+2.22499804347359i</v>
      </c>
      <c r="CO131" s="240" t="str">
        <f t="shared" ca="1" si="117"/>
        <v>2.3453612939913+0.839183689539685i</v>
      </c>
      <c r="CP131" s="240" t="str">
        <f t="shared" ca="1" si="118"/>
        <v>2.27727225406012-1.00944536505447i</v>
      </c>
      <c r="CQ131" s="240" t="str">
        <f t="shared" ca="1" si="119"/>
        <v>0.953254280187566-2.30135941161872i</v>
      </c>
      <c r="CR131" s="240" t="str">
        <f t="shared" ca="1" si="120"/>
        <v>-0.896488990586561-2.32406031632122i</v>
      </c>
      <c r="CS131" s="240" t="str">
        <f t="shared" ca="1" si="121"/>
        <v>-2.25181335284838-1.06502839777901i</v>
      </c>
      <c r="CT131" s="240" t="str">
        <f t="shared" ca="1" si="122"/>
        <v>-2.36524951371657+0.781372895617402i</v>
      </c>
      <c r="CU131" s="240" t="str">
        <f t="shared" ca="1" si="123"/>
        <v>-1.17423676867475+2.19684247847548i</v>
      </c>
      <c r="CV131" s="240" t="str">
        <f t="shared" ca="1" si="124"/>
        <v>0.664374404902266+2.40074061786207i</v>
      </c>
      <c r="CW131" s="240" t="str">
        <f t="shared" ca="1" si="125"/>
        <v>2.13657921815113+1.28061630034398i</v>
      </c>
      <c r="CX131" s="240" t="str">
        <f t="shared" ca="1" si="126"/>
        <v>2.43044812757903-0.545775378053653i</v>
      </c>
      <c r="CY131" s="240" t="str">
        <f t="shared" ca="1" si="127"/>
        <v>1.38391071517672-2.07116875134815i</v>
      </c>
      <c r="CZ131" s="240" t="str">
        <f t="shared" ca="1" si="128"/>
        <v>-0.425861530514788-2.45430047487458i</v>
      </c>
      <c r="DA131" s="240" t="str">
        <f t="shared" ca="1" si="129"/>
        <v>-2.00076865761008-1.48387116788054i</v>
      </c>
      <c r="DB131" s="240" t="str">
        <f t="shared" ca="1" si="130"/>
        <v>-2.47224019735479+0.30492174524809i</v>
      </c>
      <c r="DC131" s="240" t="str">
        <f t="shared" ca="1" si="131"/>
        <v>-1.58025684496898+1.92554853692933i</v>
      </c>
      <c r="DD131" s="240" t="str">
        <f t="shared" ca="1" si="132"/>
        <v>0.183247376789067+2.48422407665692i</v>
      </c>
      <c r="DE131" s="240" t="str">
        <f t="shared" ca="1" si="133"/>
        <v>1.84568960116481+1.67283554490394i</v>
      </c>
      <c r="DF131" s="240" t="str">
        <f t="shared" ca="1" si="134"/>
        <v>2.49022324256607-0.0611315493485725i</v>
      </c>
      <c r="DG131" s="240" t="str">
        <f t="shared" ca="1" si="135"/>
        <v>1.76138423748794-1.76138423748796i</v>
      </c>
      <c r="DH131" s="240" t="str">
        <f t="shared" ca="1" si="136"/>
        <v>0.0611315493485468-2.49022324256607i</v>
      </c>
      <c r="DI131" s="240" t="str">
        <f t="shared" ca="1" si="137"/>
        <v>-1.67283554490378-1.84568960116496i</v>
      </c>
      <c r="DJ131" s="240" t="str">
        <f t="shared" ca="1" si="138"/>
        <v>-2.48422407665692-0.183247376789042i</v>
      </c>
      <c r="DK131" s="240" t="str">
        <f t="shared" ca="1" si="139"/>
        <v>-1.92554853692929+1.58025684496902i</v>
      </c>
      <c r="DL131" s="240" t="str">
        <f t="shared" ca="1" si="140"/>
        <v>-0.30492174524803+2.4722401973548i</v>
      </c>
      <c r="DM131" s="240" t="str">
        <f t="shared" ca="1" si="141"/>
        <v>1.48387116788059+2.00076865761004i</v>
      </c>
      <c r="DN131" s="240" t="str">
        <f t="shared" ca="1" si="142"/>
        <v>2.45430047487454+0.425861530515007i</v>
      </c>
      <c r="DO131" s="240" t="str">
        <f t="shared" ca="1" si="143"/>
        <v>2.07116875134814-1.38391071517674i</v>
      </c>
      <c r="DP131" s="240" t="str">
        <f t="shared" ca="1" si="144"/>
        <v>0.545775378053626-2.43044812757903i</v>
      </c>
      <c r="DQ131" s="240" t="str">
        <f t="shared" ca="1" si="145"/>
        <v>-1.28061630034401-2.13657921815112i</v>
      </c>
      <c r="DR131" s="240" t="str">
        <f t="shared" ca="1" si="146"/>
        <v>-2.40074061786201-0.664374404902481i</v>
      </c>
      <c r="DS131" s="240" t="str">
        <f t="shared" ca="1" si="147"/>
        <v>-2.19684247847546+1.17423676867478i</v>
      </c>
      <c r="DT131" s="240" t="str">
        <f t="shared" ca="1" si="148"/>
        <v>-0.781372895617363+2.36524951371659i</v>
      </c>
      <c r="DU131" s="240" t="str">
        <f t="shared" ca="1" si="149"/>
        <v>1.06502839777905+2.25181335284836i</v>
      </c>
      <c r="DV131" s="240" t="str">
        <f t="shared" ca="1" si="150"/>
        <v>2.32406031632123+0.896488990586521i</v>
      </c>
      <c r="DW131" s="240" t="str">
        <f t="shared" ca="1" si="151"/>
        <v>2.3013594116188-0.953254280187376i</v>
      </c>
      <c r="DX131" s="240" t="str">
        <f t="shared" ca="1" si="152"/>
        <v>1.00944536505443-2.27727225406014i</v>
      </c>
      <c r="DY131" s="240" t="str">
        <f t="shared" ca="1" si="153"/>
        <v>-0.839183689539709-2.34536129399129i</v>
      </c>
      <c r="DZ131" s="240" t="str">
        <f t="shared" ca="1" si="154"/>
        <v>-2.2249980434736-1.11996989722075i</v>
      </c>
      <c r="EA131" s="240" t="str">
        <f t="shared" ca="1" si="155"/>
        <v>-2.38371299557717+0.723091431880166i</v>
      </c>
      <c r="EB131" s="240" t="str">
        <f t="shared" ca="1" si="156"/>
        <v>-1.22779632380708+2.16736361771342i</v>
      </c>
      <c r="EC131" s="240" t="str">
        <f t="shared" ca="1" si="157"/>
        <v>0.60525718362566+2.41632212376817i</v>
      </c>
      <c r="ED131" s="240" t="str">
        <f t="shared" ca="1" si="158"/>
        <v>2.10450782315967+1.33266488150688i</v>
      </c>
      <c r="EE131" s="240" t="str">
        <f t="shared" ca="1" si="159"/>
        <v>2.44311012031814-0.485964817801769i</v>
      </c>
      <c r="EF131" s="240" t="str">
        <f t="shared" ca="1" si="160"/>
        <v>1.43432293277969-2.03658208492667i</v>
      </c>
      <c r="EG131" s="240" t="str">
        <f t="shared" ca="1" si="161"/>
        <v>-0.365501720166063-2.46401245059713i</v>
      </c>
      <c r="EH131" s="240" t="str">
        <f t="shared" ca="1" si="162"/>
        <v>-1.96375004206771-1.53252557447538i</v>
      </c>
      <c r="EI131" s="240" t="str">
        <f t="shared" ca="1" si="163"/>
        <v>-2.47897875906059+0.244158096872549i</v>
      </c>
      <c r="EJ131" s="240" t="str">
        <f t="shared" ca="1" si="164"/>
        <v>-1.6270362278288+1.8861871533532i</v>
      </c>
      <c r="EK131" s="240" t="str">
        <f t="shared" ca="1" si="165"/>
        <v>0.122226275337665+2.4879729905606i</v>
      </c>
      <c r="EL131" s="240" t="str">
        <f t="shared" ca="1" si="166"/>
        <v>1.80408027457564+1.717627208398i</v>
      </c>
      <c r="EM131" s="240" t="str">
        <f t="shared" ca="1" si="167"/>
        <v>2.49097347720565-1.7088528486861E-14i</v>
      </c>
      <c r="EN131" s="240"/>
      <c r="EO131" s="240"/>
      <c r="EP131" s="240"/>
    </row>
    <row r="132" spans="1:146" ht="15.75" thickBot="1">
      <c r="A132" s="277">
        <f t="shared" si="168"/>
        <v>6.2500000000000023E-4</v>
      </c>
      <c r="B132" s="276">
        <v>32</v>
      </c>
      <c r="C132" s="248">
        <f t="shared" si="169"/>
        <v>6400</v>
      </c>
      <c r="D132" s="247">
        <f t="shared" si="170"/>
        <v>40212.385965949354</v>
      </c>
      <c r="E132" s="247" t="str">
        <f t="shared" si="171"/>
        <v>40212.3859659494i</v>
      </c>
      <c r="F132" s="247" t="str">
        <f t="shared" si="172"/>
        <v>0.00727141815134621-0.076767252682304i</v>
      </c>
      <c r="G132" s="247" t="str">
        <f t="shared" si="173"/>
        <v>-3.69851177209834+0.916952603713659i</v>
      </c>
      <c r="H132" s="247" t="str">
        <f t="shared" si="38"/>
        <v>0.00211364704237217-0.0101760534991697i</v>
      </c>
      <c r="I132" s="247" t="str">
        <f t="shared" si="174"/>
        <v>-0.0049820813291388+0.00912523390326366i</v>
      </c>
      <c r="J132" s="275" t="str">
        <f ca="1">IMPRODUCT(1/N_FFT2,AU100)</f>
        <v>0.0107386542918935-0.0000150579382107736i</v>
      </c>
      <c r="K132" s="274" t="str">
        <f t="shared" ca="1" si="175"/>
        <v>-0.0000533634418394446+0.0000980677520926296i</v>
      </c>
      <c r="N132" s="265">
        <f t="shared" ca="1" si="176"/>
        <v>2.5092327075564524</v>
      </c>
      <c r="O132" s="240">
        <f t="shared" ca="1" si="39"/>
        <v>-2.4907672924435476</v>
      </c>
      <c r="P132" s="240" t="str">
        <f t="shared" ca="1" si="40"/>
        <v>-1.76123844284449+1.76123844284449i</v>
      </c>
      <c r="Q132" s="240" t="str">
        <f t="shared" ca="1" si="41"/>
        <v>8.69640504557937E-15+2.49076729244355i</v>
      </c>
      <c r="R132" s="240" t="str">
        <f t="shared" ca="1" si="42"/>
        <v>1.76123844284448+1.7612384428445i</v>
      </c>
      <c r="S132" s="240" t="str">
        <f t="shared" ca="1" si="43"/>
        <v>2.49076729244355+8.04801612173886E-15i</v>
      </c>
      <c r="T132" s="240" t="str">
        <f t="shared" ca="1" si="44"/>
        <v>1.76123844284449-1.76123844284449i</v>
      </c>
      <c r="U132" s="241" t="str">
        <f t="shared" ca="1" si="45"/>
        <v>4.57733954981121E-16-2.49076729244355i</v>
      </c>
      <c r="V132" s="240" t="str">
        <f t="shared" ca="1" si="46"/>
        <v>-1.76123844284449-1.76123844284449i</v>
      </c>
      <c r="W132" s="240" t="str">
        <f t="shared" ca="1" si="47"/>
        <v>-2.49076729244355+8.23867109059826E-15i</v>
      </c>
      <c r="X132" s="240" t="str">
        <f t="shared" ca="1" si="48"/>
        <v>-1.7612384428445+1.76123844284448i</v>
      </c>
      <c r="Y132" s="240" t="str">
        <f t="shared" ca="1" si="49"/>
        <v>-7.39962719789834E-15+2.49076729244355i</v>
      </c>
      <c r="Z132" s="240" t="str">
        <f t="shared" ca="1" si="50"/>
        <v>1.76123844284449+1.76123844284449i</v>
      </c>
      <c r="AA132" s="240" t="str">
        <f t="shared" ca="1" si="51"/>
        <v>2.49076729244355+9.15467909962242E-16i</v>
      </c>
      <c r="AB132" s="240" t="str">
        <f t="shared" ca="1" si="52"/>
        <v>1.76123844284454-1.76123844284444i</v>
      </c>
      <c r="AC132" s="240" t="str">
        <f t="shared" ca="1" si="53"/>
        <v>-6.08748353190556E-14-2.49076729244355i</v>
      </c>
      <c r="AD132" s="240" t="str">
        <f t="shared" ca="1" si="54"/>
        <v>-1.76123844284445-1.76123844284453i</v>
      </c>
      <c r="AE132" s="240" t="str">
        <f t="shared" ca="1" si="55"/>
        <v>-2.49076729244355+6.95712403646351E-14i</v>
      </c>
      <c r="AF132" s="240" t="str">
        <f t="shared" ca="1" si="56"/>
        <v>-1.76123844284453+1.76123844284445i</v>
      </c>
      <c r="AG132" s="240" t="str">
        <f t="shared" ca="1" si="57"/>
        <v>7.38431538949279E-14+2.49076729244355i</v>
      </c>
      <c r="AH132" s="240" t="str">
        <f t="shared" ca="1" si="58"/>
        <v>1.76123844284446+1.76123844284452i</v>
      </c>
      <c r="AI132" s="240" t="str">
        <f t="shared" ca="1" si="59"/>
        <v>2.49076729244355-8.25395589405071E-14i</v>
      </c>
      <c r="AJ132" s="240" t="str">
        <f t="shared" ca="1" si="60"/>
        <v>1.76123844284451-1.76123844284447i</v>
      </c>
      <c r="AK132" s="240" t="str">
        <f t="shared" ca="1" si="61"/>
        <v>-9.12359639860865E-14-2.49076729244355i</v>
      </c>
      <c r="AL132" s="240" t="str">
        <f t="shared" ca="1" si="62"/>
        <v>-1.76123844284447-1.76123844284451i</v>
      </c>
      <c r="AM132" s="240" t="str">
        <f t="shared" ca="1" si="63"/>
        <v>-2.49076729244355+1.04356860546952E-13i</v>
      </c>
      <c r="AN132" s="240" t="str">
        <f t="shared" ca="1" si="64"/>
        <v>-1.7612384428445+1.76123844284448i</v>
      </c>
      <c r="AO132" s="240" t="str">
        <f t="shared" ca="1" si="65"/>
        <v>1.08628774077245E-13+2.49076729244355i</v>
      </c>
      <c r="AP132" s="240" t="str">
        <f t="shared" ca="1" si="66"/>
        <v>1.76123844284448+1.7612384428445i</v>
      </c>
      <c r="AQ132" s="240" t="str">
        <f t="shared" ca="1" si="67"/>
        <v>2.49076729244355-1.21749670638111E-13i</v>
      </c>
      <c r="AR132" s="240" t="str">
        <f t="shared" ca="1" si="68"/>
        <v>2.49076729244355-1.21749670638111E-13i</v>
      </c>
      <c r="AS132" s="240" t="str">
        <f t="shared" ca="1" si="69"/>
        <v>1.21749940687642E-13-2.49076729244355i</v>
      </c>
      <c r="AT132" s="240" t="str">
        <f t="shared" ca="1" si="70"/>
        <v>-1.76123844284449-1.76123844284449i</v>
      </c>
      <c r="AU132" s="240" t="str">
        <f t="shared" ca="1" si="71"/>
        <v>-2.49076729244355-1.17478027157349E-13i</v>
      </c>
      <c r="AV132" s="240" t="str">
        <f t="shared" ca="1" si="72"/>
        <v>-1.76123844284448+1.7612384428445i</v>
      </c>
      <c r="AW132" s="240" t="str">
        <f t="shared" ca="1" si="73"/>
        <v>-1.04357130596483E-13+2.49076729244355i</v>
      </c>
      <c r="AX132" s="240" t="str">
        <f t="shared" ca="1" si="74"/>
        <v>1.76123844284451+1.76123844284447i</v>
      </c>
      <c r="AY132" s="240" t="str">
        <f t="shared" ca="1" si="75"/>
        <v>2.49076729244355+1.00085217066191E-13i</v>
      </c>
      <c r="AZ132" s="240" t="str">
        <f t="shared" ca="1" si="76"/>
        <v>1.76123844284447-1.76123844284451i</v>
      </c>
      <c r="BA132" s="240" t="str">
        <f t="shared" ca="1" si="77"/>
        <v>8.69643205053246E-14-2.49076729244355i</v>
      </c>
      <c r="BB132" s="240" t="str">
        <f t="shared" ca="1" si="78"/>
        <v>-1.76123844284452-1.76123844284446i</v>
      </c>
      <c r="BC132" s="240" t="str">
        <f t="shared" ca="1" si="79"/>
        <v>-2.49076729244355-8.26924069750318E-14i</v>
      </c>
      <c r="BD132" s="240" t="str">
        <f t="shared" ca="1" si="80"/>
        <v>-1.76123844284446+1.76123844284452i</v>
      </c>
      <c r="BE132" s="240" t="str">
        <f t="shared" ca="1" si="81"/>
        <v>-6.95715104141659E-14+2.49076729244355i</v>
      </c>
      <c r="BF132" s="240" t="str">
        <f t="shared" ca="1" si="82"/>
        <v>1.76123844284454+1.76123844284444i</v>
      </c>
      <c r="BG132" s="240" t="str">
        <f t="shared" ca="1" si="83"/>
        <v>2.49076729244355+6.52995968838731E-14i</v>
      </c>
      <c r="BH132" s="240" t="str">
        <f t="shared" ca="1" si="84"/>
        <v>1.76123844284444-1.76123844284454i</v>
      </c>
      <c r="BI132" s="240" t="str">
        <f t="shared" ca="1" si="85"/>
        <v>6.10276833535804E-14-2.49076729244355i</v>
      </c>
      <c r="BJ132" s="240" t="str">
        <f t="shared" ca="1" si="86"/>
        <v>-1.76123844284454-1.76123844284444i</v>
      </c>
      <c r="BK132" s="240" t="str">
        <f t="shared" ca="1" si="87"/>
        <v>-2.49076729244355-3.90578037621412E-14i</v>
      </c>
      <c r="BL132" s="240" t="str">
        <f t="shared" ca="1" si="88"/>
        <v>-1.76123844284443+1.76123844284454i</v>
      </c>
      <c r="BM132" s="240" t="str">
        <f t="shared" ca="1" si="89"/>
        <v>-3.47858902318484E-14+2.49076729244355i</v>
      </c>
      <c r="BN132" s="240" t="str">
        <f t="shared" ca="1" si="90"/>
        <v>1.76123844284455+1.76123844284443i</v>
      </c>
      <c r="BO132" s="240" t="str">
        <f t="shared" ca="1" si="91"/>
        <v>2.49076729244355+3.05139767015556E-14i</v>
      </c>
      <c r="BP132" s="240" t="str">
        <f t="shared" ca="1" si="92"/>
        <v>1.76123844284442-1.76123844284456i</v>
      </c>
      <c r="BQ132" s="240" t="str">
        <f t="shared" ca="1" si="93"/>
        <v>2.62420631712628E-14-2.49076729244355i</v>
      </c>
      <c r="BR132" s="240" t="str">
        <f t="shared" ca="1" si="94"/>
        <v>-1.76123844284456-1.76123844284441i</v>
      </c>
      <c r="BS132" s="240" t="str">
        <f t="shared" ca="1" si="95"/>
        <v>-2.49076729244355-2.197014964097E-14i</v>
      </c>
      <c r="BT132" s="240" t="str">
        <f t="shared" ca="1" si="96"/>
        <v>-1.76123844284458+1.76123844284439i</v>
      </c>
      <c r="BU132" s="240" t="str">
        <f t="shared" ca="1" si="97"/>
        <v>-2.70049530962312E-19+2.49076729244355i</v>
      </c>
      <c r="BV132" s="240" t="str">
        <f t="shared" ca="1" si="98"/>
        <v>1.7612384428444+1.76123844284458i</v>
      </c>
      <c r="BW132" s="240" t="str">
        <f t="shared" ca="1" si="99"/>
        <v>2.49076729244355-4.27164348076187E-15i</v>
      </c>
      <c r="BX132" s="240" t="str">
        <f t="shared" ca="1" si="100"/>
        <v>1.76123844284456-1.76123844284441i</v>
      </c>
      <c r="BY132" s="240" t="str">
        <f t="shared" ca="1" si="101"/>
        <v>-8.5435570110547E-15-2.49076729244355i</v>
      </c>
      <c r="BZ132" s="240" t="str">
        <f t="shared" ca="1" si="102"/>
        <v>-1.76123844284442-1.76123844284456i</v>
      </c>
      <c r="CA132" s="240" t="str">
        <f t="shared" ca="1" si="103"/>
        <v>-2.49076729244355+1.28154705413475E-14i</v>
      </c>
      <c r="CB132" s="240" t="str">
        <f t="shared" ca="1" si="104"/>
        <v>-1.76123844284456+1.76123844284442i</v>
      </c>
      <c r="CC132" s="240" t="str">
        <f t="shared" ca="1" si="105"/>
        <v>3.47853501327864E-14+2.49076729244355i</v>
      </c>
      <c r="CD132" s="240" t="str">
        <f t="shared" ca="1" si="106"/>
        <v>1.76123844284442+1.76123844284456i</v>
      </c>
      <c r="CE132" s="240" t="str">
        <f t="shared" ca="1" si="107"/>
        <v>2.49076729244355-3.90572636630795E-14i</v>
      </c>
      <c r="CF132" s="240" t="str">
        <f t="shared" ca="1" si="108"/>
        <v>1.76123844284455-1.76123844284442i</v>
      </c>
      <c r="CG132" s="240" t="str">
        <f t="shared" ca="1" si="109"/>
        <v>-4.33291771933723E-14-2.49076729244355i</v>
      </c>
      <c r="CH132" s="240" t="str">
        <f t="shared" ca="1" si="110"/>
        <v>-1.76123844284444-1.76123844284454i</v>
      </c>
      <c r="CI132" s="240" t="str">
        <f t="shared" ca="1" si="111"/>
        <v>-2.49076729244355+4.7601090723665E-14i</v>
      </c>
      <c r="CJ132" s="240" t="str">
        <f t="shared" ca="1" si="112"/>
        <v>-1.76123844284454+1.76123844284444i</v>
      </c>
      <c r="CK132" s="240" t="str">
        <f t="shared" ca="1" si="113"/>
        <v>6.9570970315104E-14+2.49076729244355i</v>
      </c>
      <c r="CL132" s="240" t="str">
        <f t="shared" ca="1" si="114"/>
        <v>1.76123844284445+1.76123844284453i</v>
      </c>
      <c r="CM132" s="240" t="str">
        <f t="shared" ca="1" si="115"/>
        <v>2.49076729244355-7.38428838453968E-14i</v>
      </c>
      <c r="CN132" s="240" t="str">
        <f t="shared" ca="1" si="116"/>
        <v>1.76123844284453-1.76123844284445i</v>
      </c>
      <c r="CO132" s="240" t="str">
        <f t="shared" ca="1" si="117"/>
        <v>-7.81147973756895E-14-2.49076729244355i</v>
      </c>
      <c r="CP132" s="240" t="str">
        <f t="shared" ca="1" si="118"/>
        <v>-1.76123844284447-1.76123844284451i</v>
      </c>
      <c r="CQ132" s="240" t="str">
        <f t="shared" ca="1" si="119"/>
        <v>-2.49076729244355+8.23867109059826E-14i</v>
      </c>
      <c r="CR132" s="240" t="str">
        <f t="shared" ca="1" si="120"/>
        <v>-1.76123844284451+1.76123844284447i</v>
      </c>
      <c r="CS132" s="240" t="str">
        <f t="shared" ca="1" si="121"/>
        <v>8.66586244362754E-14+2.49076729244355i</v>
      </c>
      <c r="CT132" s="240" t="str">
        <f t="shared" ca="1" si="122"/>
        <v>1.76123844284447+1.76123844284451i</v>
      </c>
      <c r="CU132" s="240" t="str">
        <f t="shared" ca="1" si="123"/>
        <v>2.49076729244355-1.08628504027714E-13i</v>
      </c>
      <c r="CV132" s="240" t="str">
        <f t="shared" ca="1" si="124"/>
        <v>1.76123844284449-1.76123844284449i</v>
      </c>
      <c r="CW132" s="240" t="str">
        <f t="shared" ca="1" si="125"/>
        <v>-1.30598383619153E-13-2.49076729244355i</v>
      </c>
      <c r="CX132" s="240" t="str">
        <f t="shared" ca="1" si="126"/>
        <v>-1.76123844284448-1.7612384428445i</v>
      </c>
      <c r="CY132" s="240" t="str">
        <f t="shared" ca="1" si="127"/>
        <v>-2.49076729244355-1.30599193767746E-13i</v>
      </c>
      <c r="CZ132" s="240" t="str">
        <f t="shared" ca="1" si="128"/>
        <v>-1.76123844284449+1.76123844284449i</v>
      </c>
      <c r="DA132" s="240" t="str">
        <f t="shared" ca="1" si="129"/>
        <v>-1.08629314176307E-13+2.49076729244355i</v>
      </c>
      <c r="DB132" s="240" t="str">
        <f t="shared" ca="1" si="130"/>
        <v>1.76123844284451+1.76123844284447i</v>
      </c>
      <c r="DC132" s="240" t="str">
        <f t="shared" ca="1" si="131"/>
        <v>2.49076729244355+1.2205536670716E-13i</v>
      </c>
      <c r="DD132" s="240" t="str">
        <f t="shared" ca="1" si="132"/>
        <v>1.76123844284448-1.7612384428445i</v>
      </c>
      <c r="DE132" s="240" t="str">
        <f t="shared" ca="1" si="133"/>
        <v>1.00085487115722E-13-2.49076729244355i</v>
      </c>
      <c r="DF132" s="240" t="str">
        <f t="shared" ca="1" si="134"/>
        <v>-1.76123844284451-1.76123844284447i</v>
      </c>
      <c r="DG132" s="240" t="str">
        <f t="shared" ca="1" si="135"/>
        <v>-2.49076729244355-7.81156075242826E-14i</v>
      </c>
      <c r="DH132" s="240" t="str">
        <f t="shared" ca="1" si="136"/>
        <v>-1.76123844284447+1.76123844284451i</v>
      </c>
      <c r="DI132" s="240" t="str">
        <f t="shared" ca="1" si="137"/>
        <v>-9.15416600551359E-14+2.49076729244355i</v>
      </c>
      <c r="DJ132" s="240" t="str">
        <f t="shared" ca="1" si="138"/>
        <v>1.76123844284452+1.76123844284446i</v>
      </c>
      <c r="DK132" s="240" t="str">
        <f t="shared" ca="1" si="139"/>
        <v>2.49076729244355+6.9571780463697E-14i</v>
      </c>
      <c r="DL132" s="240" t="str">
        <f t="shared" ca="1" si="140"/>
        <v>1.76123844284444-1.76123844284454i</v>
      </c>
      <c r="DM132" s="240" t="str">
        <f t="shared" ca="1" si="141"/>
        <v>8.29978329945501E-14-2.49076729244355i</v>
      </c>
      <c r="DN132" s="240" t="str">
        <f t="shared" ca="1" si="142"/>
        <v>-1.76123844284453-1.76123844284445i</v>
      </c>
      <c r="DO132" s="240" t="str">
        <f t="shared" ca="1" si="143"/>
        <v>-2.49076729244355-6.10279534031112E-14i</v>
      </c>
      <c r="DP132" s="240" t="str">
        <f t="shared" ca="1" si="144"/>
        <v>-1.76123844284444+1.76123844284454i</v>
      </c>
      <c r="DQ132" s="240" t="str">
        <f t="shared" ca="1" si="145"/>
        <v>-3.90580738116723E-14+2.49076729244355i</v>
      </c>
      <c r="DR132" s="240" t="str">
        <f t="shared" ca="1" si="146"/>
        <v>1.76123844284453+1.76123844284445i</v>
      </c>
      <c r="DS132" s="240" t="str">
        <f t="shared" ca="1" si="147"/>
        <v>2.49076729244355+5.24841263425256E-14i</v>
      </c>
      <c r="DT132" s="240" t="str">
        <f t="shared" ca="1" si="148"/>
        <v>1.76123844284443-1.76123844284455i</v>
      </c>
      <c r="DU132" s="240" t="str">
        <f t="shared" ca="1" si="149"/>
        <v>3.05142467510867E-14-2.49076729244355i</v>
      </c>
      <c r="DV132" s="240" t="str">
        <f t="shared" ca="1" si="150"/>
        <v>-1.76123844284456-1.76123844284442i</v>
      </c>
      <c r="DW132" s="240" t="str">
        <f t="shared" ca="1" si="151"/>
        <v>-2.49076729244355-4.39402992819398E-14i</v>
      </c>
      <c r="DX132" s="240" t="str">
        <f t="shared" ca="1" si="152"/>
        <v>-1.76123844284443+1.76123844284455i</v>
      </c>
      <c r="DY132" s="240" t="str">
        <f t="shared" ca="1" si="153"/>
        <v>-2.19704196905009E-14+2.49076729244355i</v>
      </c>
      <c r="DZ132" s="240" t="str">
        <f t="shared" ca="1" si="154"/>
        <v>1.76123844284457+1.76123844284441i</v>
      </c>
      <c r="EA132" s="240" t="str">
        <f t="shared" ca="1" si="155"/>
        <v>2.49076729244355+5.40099061924627E-19i</v>
      </c>
      <c r="EB132" s="240" t="str">
        <f t="shared" ca="1" si="156"/>
        <v>1.76123844284457-1.76123844284441i</v>
      </c>
      <c r="EC132" s="240" t="str">
        <f t="shared" ca="1" si="157"/>
        <v>1.34265926299153E-14-2.49076729244355i</v>
      </c>
      <c r="ED132" s="240" t="str">
        <f t="shared" ca="1" si="158"/>
        <v>-1.7612384428444-1.76123844284458i</v>
      </c>
      <c r="EE132" s="240" t="str">
        <f t="shared" ca="1" si="159"/>
        <v>-2.49076729244355+8.54328696152374E-15i</v>
      </c>
      <c r="EF132" s="240" t="str">
        <f t="shared" ca="1" si="160"/>
        <v>-1.76123844284456+1.76123844284442i</v>
      </c>
      <c r="EG132" s="240" t="str">
        <f t="shared" ca="1" si="161"/>
        <v>3.05131665529628E-14+2.49076729244355i</v>
      </c>
      <c r="EH132" s="240" t="str">
        <f t="shared" ca="1" si="162"/>
        <v>1.76123844284441+1.76123844284457i</v>
      </c>
      <c r="EI132" s="240" t="str">
        <f t="shared" ca="1" si="163"/>
        <v>2.49076729244355-1.70871140221094E-14i</v>
      </c>
      <c r="EJ132" s="240" t="str">
        <f t="shared" ca="1" si="164"/>
        <v>1.76123844284456-1.76123844284442i</v>
      </c>
      <c r="EK132" s="240" t="str">
        <f t="shared" ca="1" si="165"/>
        <v>-3.90569936135484E-14-2.49076729244355i</v>
      </c>
      <c r="EL132" s="240" t="str">
        <f t="shared" ca="1" si="166"/>
        <v>-1.76123844284444-1.76123844284454i</v>
      </c>
      <c r="EM132" s="240" t="str">
        <f t="shared" ca="1" si="167"/>
        <v>-2.49076729244355-9.6545515834149E-13i</v>
      </c>
      <c r="EN132" s="240"/>
      <c r="EO132" s="240"/>
      <c r="EP132" s="240"/>
    </row>
    <row r="133" spans="1:146" ht="15.7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0.00721529090571044-0.0744846920600738i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-3.68342265959866+0.933254196678932i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0.00210679731668538-0.00986776037103621i</v>
      </c>
      <c r="I133" s="247" t="str">
        <f t="shared" si="174"/>
        <v>-0.00481423905340568+0.00889649644938254i</v>
      </c>
      <c r="J133" s="275" t="str">
        <f ca="1">IMPRODUCT(1/N_FFT2,AV100)</f>
        <v>-0.0313721556324321-0.000499269086353988i</v>
      </c>
      <c r="K133" s="274" t="str">
        <f t="shared" ca="1" si="175"/>
        <v>0.00015547480248921-0.000276698670459725i</v>
      </c>
      <c r="N133" s="265">
        <f t="shared" ca="1" si="176"/>
        <v>2.5094546748017379</v>
      </c>
      <c r="O133" s="240">
        <f t="shared" ca="1" si="39"/>
        <v>-2.4905453251982621</v>
      </c>
      <c r="P133" s="240" t="str">
        <f t="shared" ca="1" si="40"/>
        <v>-1.71733198022957+1.80377018673325i</v>
      </c>
      <c r="Q133" s="240" t="str">
        <f t="shared" ca="1" si="41"/>
        <v>0.122205266914509+2.48754535428106i</v>
      </c>
      <c r="R133" s="240" t="str">
        <f t="shared" ca="1" si="42"/>
        <v>1.8858629528655+1.62675657056498i</v>
      </c>
      <c r="S133" s="240" t="str">
        <f t="shared" ca="1" si="43"/>
        <v>2.47855266872215-0.244116130637078i</v>
      </c>
      <c r="T133" s="240" t="str">
        <f t="shared" ca="1" si="44"/>
        <v>1.53226216183488-1.96341250996219i</v>
      </c>
      <c r="U133" s="241" t="str">
        <f t="shared" ca="1" si="45"/>
        <v>-0.36543889721892-2.46358893268872i</v>
      </c>
      <c r="V133" s="240" t="str">
        <f t="shared" ca="1" si="46"/>
        <v>-2.03623203434777-1.43407639934658i</v>
      </c>
      <c r="W133" s="240" t="str">
        <f t="shared" ca="1" si="47"/>
        <v>-2.44269019513153+0.485881289488696i</v>
      </c>
      <c r="X133" s="240" t="str">
        <f t="shared" ca="1" si="48"/>
        <v>-1.332435821202+2.10414609740975i</v>
      </c>
      <c r="Y133" s="240" t="str">
        <f t="shared" ca="1" si="49"/>
        <v>0.605153151173892+2.41590680293989i</v>
      </c>
      <c r="Z133" s="240" t="str">
        <f t="shared" ca="1" si="50"/>
        <v>2.16699108822162+1.22758528845657i</v>
      </c>
      <c r="AA133" s="240" t="str">
        <f t="shared" ca="1" si="51"/>
        <v>2.38330327965151-0.722967145912779i</v>
      </c>
      <c r="AB133" s="240" t="str">
        <f t="shared" ca="1" si="52"/>
        <v>1.11977739522755-2.22461560769593i</v>
      </c>
      <c r="AC133" s="240" t="str">
        <f t="shared" ca="1" si="53"/>
        <v>-0.839039449472814-2.34495817000971i</v>
      </c>
      <c r="AD133" s="240" t="str">
        <f t="shared" ca="1" si="54"/>
        <v>-2.27688083331809-1.00927186017228i</v>
      </c>
      <c r="AE133" s="240" t="str">
        <f t="shared" ca="1" si="55"/>
        <v>-2.30096385074234+0.953090433507708i</v>
      </c>
      <c r="AF133" s="240" t="str">
        <f t="shared" ca="1" si="56"/>
        <v>-0.896334900804309+2.32366085358149i</v>
      </c>
      <c r="AG133" s="240" t="str">
        <f t="shared" ca="1" si="57"/>
        <v>1.06484533920742+2.25142630801791i</v>
      </c>
      <c r="AH133" s="240" t="str">
        <f t="shared" ca="1" si="58"/>
        <v>2.36484297132004+0.781238592150401i</v>
      </c>
      <c r="AI133" s="240" t="str">
        <f t="shared" ca="1" si="59"/>
        <v>2.1964648821157-1.17403493921577i</v>
      </c>
      <c r="AJ133" s="240" t="str">
        <f t="shared" ca="1" si="60"/>
        <v>0.664260211299818-2.40032797520481i</v>
      </c>
      <c r="AK133" s="240" t="str">
        <f t="shared" ca="1" si="61"/>
        <v>-1.280396186222-2.13621197992499i</v>
      </c>
      <c r="AL133" s="240" t="str">
        <f t="shared" ca="1" si="62"/>
        <v>-2.43003037875343-0.545681569417902i</v>
      </c>
      <c r="AM133" s="240" t="str">
        <f t="shared" ca="1" si="63"/>
        <v>-2.07081275596458+1.38367284666618i</v>
      </c>
      <c r="AN133" s="240" t="str">
        <f t="shared" ca="1" si="64"/>
        <v>-0.425788332838946+2.45387862627416i</v>
      </c>
      <c r="AO133" s="240" t="str">
        <f t="shared" ca="1" si="65"/>
        <v>1.48361611802752+2.00042476269313i</v>
      </c>
      <c r="AP133" s="240" t="str">
        <f t="shared" ca="1" si="66"/>
        <v>2.47181526524976+0.304869334871778i</v>
      </c>
      <c r="AQ133" s="240" t="str">
        <f t="shared" ca="1" si="67"/>
        <v>1.92521757095199-1.5799852282109i</v>
      </c>
      <c r="AR133" s="240" t="str">
        <f t="shared" ca="1" si="68"/>
        <v>1.92521757095199-1.5799852282109i</v>
      </c>
      <c r="AS133" s="240" t="str">
        <f t="shared" ca="1" si="69"/>
        <v>-1.67254801558935-1.84537236145311i</v>
      </c>
      <c r="AT133" s="240" t="str">
        <f t="shared" ca="1" si="70"/>
        <v>-2.48979521951006-0.0611210419722995i</v>
      </c>
      <c r="AU133" s="240" t="str">
        <f t="shared" ca="1" si="71"/>
        <v>-1.76108148830014+1.76108148830016i</v>
      </c>
      <c r="AV133" s="240" t="str">
        <f t="shared" ca="1" si="72"/>
        <v>0.0611210419723254+2.48979521951006i</v>
      </c>
      <c r="AW133" s="240" t="str">
        <f t="shared" ca="1" si="73"/>
        <v>1.84537236145313+1.67254801558933i</v>
      </c>
      <c r="AX133" s="240" t="str">
        <f t="shared" ca="1" si="74"/>
        <v>2.48379708474596-0.183215879973277i</v>
      </c>
      <c r="AY133" s="240" t="str">
        <f t="shared" ca="1" si="75"/>
        <v>1.57998522821088-1.925217570952i</v>
      </c>
      <c r="AZ133" s="240" t="str">
        <f t="shared" ca="1" si="76"/>
        <v>-0.304869334871805-2.47181526524976i</v>
      </c>
      <c r="BA133" s="240" t="str">
        <f t="shared" ca="1" si="77"/>
        <v>-2.00042476269315-1.4836161180275i</v>
      </c>
      <c r="BB133" s="240" t="str">
        <f t="shared" ca="1" si="78"/>
        <v>-2.45387862627415+0.425788332838971i</v>
      </c>
      <c r="BC133" s="240" t="str">
        <f t="shared" ca="1" si="79"/>
        <v>-1.38367284666636+2.07081275596446i</v>
      </c>
      <c r="BD133" s="240" t="str">
        <f t="shared" ca="1" si="80"/>
        <v>0.545681569417926+2.43003037875342i</v>
      </c>
      <c r="BE133" s="240" t="str">
        <f t="shared" ca="1" si="81"/>
        <v>2.13621197992501+1.28039618622197i</v>
      </c>
      <c r="BF133" s="240" t="str">
        <f t="shared" ca="1" si="82"/>
        <v>2.4003279752048-0.66426021129985i</v>
      </c>
      <c r="BG133" s="240" t="str">
        <f t="shared" ca="1" si="83"/>
        <v>1.17403493921575-2.19646488211571i</v>
      </c>
      <c r="BH133" s="240" t="str">
        <f t="shared" ca="1" si="84"/>
        <v>-0.781238592150436-2.36484297132002i</v>
      </c>
      <c r="BI133" s="240" t="str">
        <f t="shared" ca="1" si="85"/>
        <v>-2.25142630801782-1.06484533920762i</v>
      </c>
      <c r="BJ133" s="240" t="str">
        <f t="shared" ca="1" si="86"/>
        <v>-2.32366085358147+0.896334900804342i</v>
      </c>
      <c r="BK133" s="240" t="str">
        <f t="shared" ca="1" si="87"/>
        <v>-0.95309043350768+2.30096385074235i</v>
      </c>
      <c r="BL133" s="240" t="str">
        <f t="shared" ca="1" si="88"/>
        <v>1.0092718601723+2.27688083331809i</v>
      </c>
      <c r="BM133" s="240" t="str">
        <f t="shared" ca="1" si="89"/>
        <v>2.34495817000972+0.839039449472786i</v>
      </c>
      <c r="BN133" s="240" t="str">
        <f t="shared" ca="1" si="90"/>
        <v>2.22461560769603-1.11977739522735i</v>
      </c>
      <c r="BO133" s="240" t="str">
        <f t="shared" ca="1" si="91"/>
        <v>0.7229671459127-2.38330327965153i</v>
      </c>
      <c r="BP133" s="240" t="str">
        <f t="shared" ca="1" si="92"/>
        <v>-1.2275852884566-2.1669910882216i</v>
      </c>
      <c r="BQ133" s="240" t="str">
        <f t="shared" ca="1" si="93"/>
        <v>-2.41590680293988-0.605153151173922i</v>
      </c>
      <c r="BR133" s="240" t="str">
        <f t="shared" ca="1" si="94"/>
        <v>-2.10414609740977+1.33243582120196i</v>
      </c>
      <c r="BS133" s="240" t="str">
        <f t="shared" ca="1" si="95"/>
        <v>-0.485881289488793+2.44269019513151i</v>
      </c>
      <c r="BT133" s="240" t="str">
        <f t="shared" ca="1" si="96"/>
        <v>1.43407639934667+2.03623203434771i</v>
      </c>
      <c r="BU133" s="240" t="str">
        <f t="shared" ca="1" si="97"/>
        <v>2.46358893268873+0.36543889721887i</v>
      </c>
      <c r="BV133" s="240" t="str">
        <f t="shared" ca="1" si="98"/>
        <v>1.96341250996218-1.53226216183489i</v>
      </c>
      <c r="BW133" s="240" t="str">
        <f t="shared" ca="1" si="99"/>
        <v>0.244116130637124-2.47855266872215i</v>
      </c>
      <c r="BX133" s="240" t="str">
        <f t="shared" ca="1" si="100"/>
        <v>-1.62675657056492-1.88586295286555i</v>
      </c>
      <c r="BY133" s="240" t="str">
        <f t="shared" ca="1" si="101"/>
        <v>-2.48754535428105-0.122205266914625i</v>
      </c>
      <c r="BZ133" s="240" t="str">
        <f t="shared" ca="1" si="102"/>
        <v>-1.8037701867332+1.71733198022962i</v>
      </c>
      <c r="CA133" s="240" t="str">
        <f t="shared" ca="1" si="103"/>
        <v>3.47822502011434E-14+2.49054532519826i</v>
      </c>
      <c r="CB133" s="240" t="str">
        <f t="shared" ca="1" si="104"/>
        <v>1.80377018673324+1.71733198022958i</v>
      </c>
      <c r="CC133" s="240" t="str">
        <f t="shared" ca="1" si="105"/>
        <v>2.48754535428106-0.12220526691443i</v>
      </c>
      <c r="CD133" s="240" t="str">
        <f t="shared" ca="1" si="106"/>
        <v>1.62675657056507-1.88586295286542i</v>
      </c>
      <c r="CE133" s="240" t="str">
        <f t="shared" ca="1" si="107"/>
        <v>-0.244116130637176-2.47855266872214i</v>
      </c>
      <c r="CF133" s="240" t="str">
        <f t="shared" ca="1" si="108"/>
        <v>-1.96341250996223-1.53226216183483i</v>
      </c>
      <c r="CG133" s="240" t="str">
        <f t="shared" ca="1" si="109"/>
        <v>-2.46358893268872+0.365438897218922i</v>
      </c>
      <c r="CH133" s="240" t="str">
        <f t="shared" ca="1" si="110"/>
        <v>-1.43407639934661+2.03623203434775i</v>
      </c>
      <c r="CI133" s="240" t="str">
        <f t="shared" ca="1" si="111"/>
        <v>0.485881289488602+2.44269019513155i</v>
      </c>
      <c r="CJ133" s="240" t="str">
        <f t="shared" ca="1" si="112"/>
        <v>2.10414609740967+1.33243582120213i</v>
      </c>
      <c r="CK133" s="240" t="str">
        <f t="shared" ca="1" si="113"/>
        <v>2.41590680293987-0.605153151173972i</v>
      </c>
      <c r="CL133" s="240" t="str">
        <f t="shared" ca="1" si="114"/>
        <v>1.22758528845655-2.16699108822163i</v>
      </c>
      <c r="CM133" s="240" t="str">
        <f t="shared" ca="1" si="115"/>
        <v>-0.722967145912767-2.38330327965151i</v>
      </c>
      <c r="CN133" s="240" t="str">
        <f t="shared" ca="1" si="116"/>
        <v>-2.22461560769594-1.11977739522752i</v>
      </c>
      <c r="CO133" s="240" t="str">
        <f t="shared" ca="1" si="117"/>
        <v>-2.34495817000978+0.839039449472599i</v>
      </c>
      <c r="CP133" s="240" t="str">
        <f t="shared" ca="1" si="118"/>
        <v>-1.00927186017225+2.27688083331811i</v>
      </c>
      <c r="CQ133" s="240" t="str">
        <f t="shared" ca="1" si="119"/>
        <v>0.953090433507745+2.30096385074232i</v>
      </c>
      <c r="CR133" s="240" t="str">
        <f t="shared" ca="1" si="120"/>
        <v>2.32366085358149+0.896334900804294i</v>
      </c>
      <c r="CS133" s="240" t="str">
        <f t="shared" ca="1" si="121"/>
        <v>2.2514263080179-1.06484533920744i</v>
      </c>
      <c r="CT133" s="240" t="str">
        <f t="shared" ca="1" si="122"/>
        <v>0.781238592150602-2.36484297131997i</v>
      </c>
      <c r="CU133" s="240" t="str">
        <f t="shared" ca="1" si="123"/>
        <v>-1.17403493921581-2.19646488211568i</v>
      </c>
      <c r="CV133" s="240" t="str">
        <f t="shared" ca="1" si="124"/>
        <v>-2.40032797520482-0.6642602112998i</v>
      </c>
      <c r="CW133" s="240" t="str">
        <f t="shared" ca="1" si="125"/>
        <v>-2.13621197992498+1.28039618622203i</v>
      </c>
      <c r="CX133" s="240" t="str">
        <f t="shared" ca="1" si="126"/>
        <v>-0.545681569417859+2.43003037875344i</v>
      </c>
      <c r="CY133" s="240" t="str">
        <f t="shared" ca="1" si="127"/>
        <v>1.3836728466662+2.07081275596457i</v>
      </c>
      <c r="CZ133" s="240" t="str">
        <f t="shared" ca="1" si="128"/>
        <v>2.45387862627416+0.425788332838918i</v>
      </c>
      <c r="DA133" s="240" t="str">
        <f t="shared" ca="1" si="129"/>
        <v>2.00042476269311-1.48361611802755i</v>
      </c>
      <c r="DB133" s="240" t="str">
        <f t="shared" ca="1" si="130"/>
        <v>0.30486933487176-2.47181526524976i</v>
      </c>
      <c r="DC133" s="240" t="str">
        <f t="shared" ca="1" si="131"/>
        <v>-1.57998522821092-1.92521757095197i</v>
      </c>
      <c r="DD133" s="240" t="str">
        <f t="shared" ca="1" si="132"/>
        <v>-2.48379708474595-0.183215879973464i</v>
      </c>
      <c r="DE133" s="240" t="str">
        <f t="shared" ca="1" si="133"/>
        <v>-1.84537236145325+1.6725480155892i</v>
      </c>
      <c r="DF133" s="240" t="str">
        <f t="shared" ca="1" si="134"/>
        <v>-0.0611210419722825+2.48979521951006i</v>
      </c>
      <c r="DG133" s="240" t="str">
        <f t="shared" ca="1" si="135"/>
        <v>1.76108148830018+1.76108148830012i</v>
      </c>
      <c r="DH133" s="240" t="str">
        <f t="shared" ca="1" si="136"/>
        <v>2.48979521951006-0.0611210419723692i</v>
      </c>
      <c r="DI133" s="240" t="str">
        <f t="shared" ca="1" si="137"/>
        <v>1.67254801558932-1.84537236145314i</v>
      </c>
      <c r="DJ133" s="240" t="str">
        <f t="shared" ca="1" si="138"/>
        <v>-0.183215879973303-2.48379708474596i</v>
      </c>
      <c r="DK133" s="240" t="str">
        <f t="shared" ca="1" si="139"/>
        <v>-1.92521757095203-1.57998522821085i</v>
      </c>
      <c r="DL133" s="240" t="str">
        <f t="shared" ca="1" si="140"/>
        <v>-2.47181526524975+0.304869334871847i</v>
      </c>
      <c r="DM133" s="240" t="str">
        <f t="shared" ca="1" si="141"/>
        <v>-1.48361611802748+2.00042476269316i</v>
      </c>
      <c r="DN133" s="240" t="str">
        <f t="shared" ca="1" si="142"/>
        <v>0.425788332839006+2.45387862627415i</v>
      </c>
      <c r="DO133" s="240" t="str">
        <f t="shared" ca="1" si="143"/>
        <v>2.07081275596448+1.38367284666633i</v>
      </c>
      <c r="DP133" s="240" t="str">
        <f t="shared" ca="1" si="144"/>
        <v>2.43003037875342-0.545681569417941i</v>
      </c>
      <c r="DQ133" s="240" t="str">
        <f t="shared" ca="1" si="145"/>
        <v>1.28039618622196-2.13621197992502i</v>
      </c>
      <c r="DR133" s="240" t="str">
        <f t="shared" ca="1" si="146"/>
        <v>-0.664260211299885-2.4003279752048i</v>
      </c>
      <c r="DS133" s="240" t="str">
        <f t="shared" ca="1" si="147"/>
        <v>-2.19646488211572-1.17403493921573i</v>
      </c>
      <c r="DT133" s="240" t="str">
        <f t="shared" ca="1" si="148"/>
        <v>-2.36484297132002+0.781238592150451i</v>
      </c>
      <c r="DU133" s="240" t="str">
        <f t="shared" ca="1" si="149"/>
        <v>-1.06484533920759+2.25142630801783i</v>
      </c>
      <c r="DV133" s="240" t="str">
        <f t="shared" ca="1" si="150"/>
        <v>0.896334900804374+2.32366085358146i</v>
      </c>
      <c r="DW133" s="240" t="str">
        <f t="shared" ca="1" si="151"/>
        <v>2.30096385074236+0.953090433507663i</v>
      </c>
      <c r="DX133" s="240" t="str">
        <f t="shared" ca="1" si="152"/>
        <v>2.27688083331807-1.00927186017233i</v>
      </c>
      <c r="DY133" s="240" t="str">
        <f t="shared" ca="1" si="153"/>
        <v>0.839039449472751-2.34495817000973i</v>
      </c>
      <c r="DZ133" s="240" t="str">
        <f t="shared" ca="1" si="154"/>
        <v>-1.11977739522736-2.22461560769602i</v>
      </c>
      <c r="EA133" s="240" t="str">
        <f t="shared" ca="1" si="155"/>
        <v>-2.38330327965154-0.722967145912684i</v>
      </c>
      <c r="EB133" s="240" t="str">
        <f t="shared" ca="1" si="156"/>
        <v>-2.16699108822159+1.22758528845663i</v>
      </c>
      <c r="EC133" s="240" t="str">
        <f t="shared" ca="1" si="157"/>
        <v>-0.605153151173869+2.41590680293989i</v>
      </c>
      <c r="ED133" s="240" t="str">
        <f t="shared" ca="1" si="158"/>
        <v>1.33243582120198+2.10414609740976i</v>
      </c>
      <c r="EE133" s="240" t="str">
        <f t="shared" ca="1" si="159"/>
        <v>2.44269019513152+0.485881289488761i</v>
      </c>
      <c r="EF133" s="240" t="str">
        <f t="shared" ca="1" si="160"/>
        <v>2.03623203434783-1.4340763993465i</v>
      </c>
      <c r="EG133" s="240" t="str">
        <f t="shared" ca="1" si="161"/>
        <v>0.365438897218853-2.46358893268873i</v>
      </c>
      <c r="EH133" s="240" t="str">
        <f t="shared" ca="1" si="162"/>
        <v>-1.5322621618349-1.96341250996217i</v>
      </c>
      <c r="EI133" s="240" t="str">
        <f t="shared" ca="1" si="163"/>
        <v>-2.47855266872222-0.24411613063635i</v>
      </c>
      <c r="EJ133" s="240" t="str">
        <f t="shared" ca="1" si="164"/>
        <v>-1.88586295286602+1.62675657056437i</v>
      </c>
      <c r="EK133" s="240" t="str">
        <f t="shared" ca="1" si="165"/>
        <v>-0.122205266914361+2.48754535428106i</v>
      </c>
      <c r="EL133" s="240" t="str">
        <f t="shared" ca="1" si="166"/>
        <v>1.71733198023036+1.8037701867325i</v>
      </c>
      <c r="EM133" s="240" t="str">
        <f t="shared" ca="1" si="167"/>
        <v>2.49054532519826+4.25934388489965E-13i</v>
      </c>
      <c r="EN133" s="240"/>
      <c r="EO133" s="240"/>
      <c r="EP133" s="240"/>
    </row>
    <row r="134" spans="1:146" ht="15.75" thickBot="1">
      <c r="A134" s="277">
        <f t="shared" si="168"/>
        <v>6.6406250000000026E-4</v>
      </c>
      <c r="B134" s="276">
        <v>34</v>
      </c>
      <c r="C134" s="248">
        <f t="shared" si="169"/>
        <v>6800</v>
      </c>
      <c r="D134" s="247">
        <f t="shared" si="170"/>
        <v>42725.660088821183</v>
      </c>
      <c r="E134" s="247" t="str">
        <f t="shared" si="171"/>
        <v>42725.6600888212i</v>
      </c>
      <c r="F134" s="247" t="str">
        <f t="shared" si="177"/>
        <v>0.00716346990303697-0.0723375740611256i</v>
      </c>
      <c r="G134" s="247" t="str">
        <f t="shared" si="178"/>
        <v>-3.66836696929769+0.949244044893086i</v>
      </c>
      <c r="H134" s="247" t="str">
        <f t="shared" si="179"/>
        <v>0.00210054299110303-0.00957759573325482i</v>
      </c>
      <c r="I134" s="247" t="str">
        <f t="shared" si="174"/>
        <v>-0.00465965576797568+0.0086772292385659i</v>
      </c>
      <c r="J134" s="275" t="str">
        <f ca="1">IMPRODUCT(1/N_FFT2,AW100)</f>
        <v>0.00874032513195336+0.0000147443693887077i</v>
      </c>
      <c r="K134" s="274" t="str">
        <f t="shared" ca="1" si="175"/>
        <v>-0.0000408548466882532+0.0000757731011036908i</v>
      </c>
      <c r="N134" s="265">
        <f t="shared" ca="1" si="176"/>
        <v>2.5096939404482441</v>
      </c>
      <c r="O134" s="240">
        <f t="shared" ca="1" si="39"/>
        <v>-2.4903060595517559</v>
      </c>
      <c r="P134" s="240" t="str">
        <f t="shared" ca="1" si="40"/>
        <v>-1.67238733460177+1.84519507730315i</v>
      </c>
      <c r="Q134" s="240" t="str">
        <f t="shared" ca="1" si="41"/>
        <v>0.244092678502645+2.47831455520513i</v>
      </c>
      <c r="R134" s="240" t="str">
        <f t="shared" ca="1" si="42"/>
        <v>2.00023258272386+1.48347358764827i</v>
      </c>
      <c r="S134" s="240" t="str">
        <f t="shared" ca="1" si="43"/>
        <v>2.44245552690733-0.485834611076679i</v>
      </c>
      <c r="T134" s="240" t="str">
        <f t="shared" ca="1" si="44"/>
        <v>1.28027317909658-2.13600675493458i</v>
      </c>
      <c r="U134" s="241" t="str">
        <f t="shared" ca="1" si="45"/>
        <v>-0.722897690761805-2.38307431670341i</v>
      </c>
      <c r="V134" s="240" t="str">
        <f t="shared" ca="1" si="46"/>
        <v>-2.25121001443522-1.06474303996165i</v>
      </c>
      <c r="W134" s="240" t="str">
        <f t="shared" ca="1" si="47"/>
        <v>-2.3007427981087+0.952998870508846i</v>
      </c>
      <c r="X134" s="240" t="str">
        <f t="shared" ca="1" si="48"/>
        <v>-0.838958843304146+2.34473289086027i</v>
      </c>
      <c r="Y134" s="240" t="str">
        <f t="shared" ca="1" si="49"/>
        <v>1.17392215017071+2.19625386865425i</v>
      </c>
      <c r="Z134" s="240" t="str">
        <f t="shared" ca="1" si="50"/>
        <v>2.41567470778496+0.605095014364069i</v>
      </c>
      <c r="AA134" s="240" t="str">
        <f t="shared" ca="1" si="51"/>
        <v>2.07061381385013-1.38353991779537i</v>
      </c>
      <c r="AB134" s="240" t="str">
        <f t="shared" ca="1" si="52"/>
        <v>0.365403789656983-2.46335225673157i</v>
      </c>
      <c r="AC134" s="240" t="str">
        <f t="shared" ca="1" si="53"/>
        <v>-1.57983343969158-1.92503261610614i</v>
      </c>
      <c r="AD134" s="240" t="str">
        <f t="shared" ca="1" si="54"/>
        <v>-2.4873063768405-0.122193526705762i</v>
      </c>
      <c r="AE134" s="240" t="str">
        <f t="shared" ca="1" si="55"/>
        <v>-1.76091230193903+1.76091230193896i</v>
      </c>
      <c r="AF134" s="240" t="str">
        <f t="shared" ca="1" si="56"/>
        <v>0.122193526705657+2.4873063768405i</v>
      </c>
      <c r="AG134" s="240" t="str">
        <f t="shared" ca="1" si="57"/>
        <v>1.92503261610608+1.57983343969166i</v>
      </c>
      <c r="AH134" s="240" t="str">
        <f t="shared" ca="1" si="58"/>
        <v>2.46335225673155-0.365403789657124i</v>
      </c>
      <c r="AI134" s="240" t="str">
        <f t="shared" ca="1" si="59"/>
        <v>1.38353991779525-2.07061381385021i</v>
      </c>
      <c r="AJ134" s="240" t="str">
        <f t="shared" ca="1" si="60"/>
        <v>-0.605095014364156-2.41567470778494i</v>
      </c>
      <c r="AK134" s="240" t="str">
        <f t="shared" ca="1" si="61"/>
        <v>-2.19625386865431-1.1739221501706i</v>
      </c>
      <c r="AL134" s="240" t="str">
        <f t="shared" ca="1" si="62"/>
        <v>-2.34473289086031+0.838958843304049i</v>
      </c>
      <c r="AM134" s="240" t="str">
        <f t="shared" ca="1" si="63"/>
        <v>-0.952998870508923+2.30074279810867i</v>
      </c>
      <c r="AN134" s="240" t="str">
        <f t="shared" ca="1" si="64"/>
        <v>1.0647430399616+2.25121001443524i</v>
      </c>
      <c r="AO134" s="240" t="str">
        <f t="shared" ca="1" si="65"/>
        <v>2.3830743167034+0.722897690761837i</v>
      </c>
      <c r="AP134" s="240" t="str">
        <f t="shared" ca="1" si="66"/>
        <v>2.13600675493458-1.28027317909657i</v>
      </c>
      <c r="AQ134" s="240" t="str">
        <f t="shared" ca="1" si="67"/>
        <v>0.485834611076637-2.44245552690734i</v>
      </c>
      <c r="AR134" s="240" t="str">
        <f t="shared" ca="1" si="68"/>
        <v>0.485834611076637-2.44245552690734i</v>
      </c>
      <c r="AS134" s="240" t="str">
        <f t="shared" ca="1" si="69"/>
        <v>-2.47831455520514-0.244092678502553i</v>
      </c>
      <c r="AT134" s="240" t="str">
        <f t="shared" ca="1" si="70"/>
        <v>-1.84519507730307+1.67238733460186i</v>
      </c>
      <c r="AU134" s="240" t="str">
        <f t="shared" ca="1" si="71"/>
        <v>-1.0433780605289E-13+2.49030605955176i</v>
      </c>
      <c r="AV134" s="240" t="str">
        <f t="shared" ca="1" si="72"/>
        <v>1.84519507730309+1.67238733460183i</v>
      </c>
      <c r="AW134" s="240" t="str">
        <f t="shared" ca="1" si="73"/>
        <v>2.47831455520514-0.244092678502592i</v>
      </c>
      <c r="AX134" s="240" t="str">
        <f t="shared" ca="1" si="74"/>
        <v>1.48347358764829-2.00023258272384i</v>
      </c>
      <c r="AY134" s="240" t="str">
        <f t="shared" ca="1" si="75"/>
        <v>-0.485834611076677-2.44245552690733i</v>
      </c>
      <c r="AZ134" s="240" t="str">
        <f t="shared" ca="1" si="76"/>
        <v>-2.1360067549346-1.28027317909654i</v>
      </c>
      <c r="BA134" s="240" t="str">
        <f t="shared" ca="1" si="77"/>
        <v>-2.38307431670339+0.722897690761875i</v>
      </c>
      <c r="BB134" s="240" t="str">
        <f t="shared" ca="1" si="78"/>
        <v>-1.06474303996158+2.25121001443525i</v>
      </c>
      <c r="BC134" s="240" t="str">
        <f t="shared" ca="1" si="79"/>
        <v>0.95299887050896+2.30074279810865i</v>
      </c>
      <c r="BD134" s="240" t="str">
        <f t="shared" ca="1" si="80"/>
        <v>2.34473289086024+0.838958843304245i</v>
      </c>
      <c r="BE134" s="240" t="str">
        <f t="shared" ca="1" si="81"/>
        <v>2.19625386865429-1.17392215017064i</v>
      </c>
      <c r="BF134" s="240" t="str">
        <f t="shared" ca="1" si="82"/>
        <v>0.605095014364126-2.41567470778494i</v>
      </c>
      <c r="BG134" s="240" t="str">
        <f t="shared" ca="1" si="83"/>
        <v>-1.38353991779529-2.07061381385018i</v>
      </c>
      <c r="BH134" s="240" t="str">
        <f t="shared" ca="1" si="84"/>
        <v>-2.46335225673155-0.36540378965708i</v>
      </c>
      <c r="BI134" s="240" t="str">
        <f t="shared" ca="1" si="85"/>
        <v>-1.92503261610605+1.57983343969169i</v>
      </c>
      <c r="BJ134" s="240" t="str">
        <f t="shared" ca="1" si="86"/>
        <v>-0.122193526705623+2.48730637684051i</v>
      </c>
      <c r="BK134" s="240" t="str">
        <f t="shared" ca="1" si="87"/>
        <v>1.76091230193906+1.76091230193894i</v>
      </c>
      <c r="BL134" s="240" t="str">
        <f t="shared" ca="1" si="88"/>
        <v>2.48730637684051-0.122193526705558i</v>
      </c>
      <c r="BM134" s="240" t="str">
        <f t="shared" ca="1" si="89"/>
        <v>1.57983343969174-1.92503261610601i</v>
      </c>
      <c r="BN134" s="240" t="str">
        <f t="shared" ca="1" si="90"/>
        <v>-0.365403789657015-2.46335225673156i</v>
      </c>
      <c r="BO134" s="240" t="str">
        <f t="shared" ca="1" si="91"/>
        <v>-2.07061381385015-1.38353991779534i</v>
      </c>
      <c r="BP134" s="240" t="str">
        <f t="shared" ca="1" si="92"/>
        <v>-2.41567470778496+0.605095014364047i</v>
      </c>
      <c r="BQ134" s="240" t="str">
        <f t="shared" ca="1" si="93"/>
        <v>-1.17392215017069+2.19625386865426i</v>
      </c>
      <c r="BR134" s="240" t="str">
        <f t="shared" ca="1" si="94"/>
        <v>0.838958843304183+2.34473289086026i</v>
      </c>
      <c r="BS134" s="240" t="str">
        <f t="shared" ca="1" si="95"/>
        <v>2.30074279810872+0.952998870508791i</v>
      </c>
      <c r="BT134" s="240" t="str">
        <f t="shared" ca="1" si="96"/>
        <v>2.25121001443518-1.06474303996173i</v>
      </c>
      <c r="BU134" s="240" t="str">
        <f t="shared" ca="1" si="97"/>
        <v>0.722897690761693-2.38307431670345i</v>
      </c>
      <c r="BV134" s="240" t="str">
        <f t="shared" ca="1" si="98"/>
        <v>-1.28027317909648-2.13600675493463i</v>
      </c>
      <c r="BW134" s="240" t="str">
        <f t="shared" ca="1" si="99"/>
        <v>-2.44245552690732-0.485834611076739i</v>
      </c>
      <c r="BX134" s="240" t="str">
        <f t="shared" ca="1" si="100"/>
        <v>-2.00023258272389+1.48347358764823i</v>
      </c>
      <c r="BY134" s="240" t="str">
        <f t="shared" ca="1" si="101"/>
        <v>-0.244092678502666+2.47831455520513i</v>
      </c>
      <c r="BZ134" s="240" t="str">
        <f t="shared" ca="1" si="102"/>
        <v>1.67238733460179+1.84519507730314i</v>
      </c>
      <c r="CA134" s="240" t="str">
        <f t="shared" ca="1" si="103"/>
        <v>2.49030605955176-3.90500311549606E-14i</v>
      </c>
      <c r="CB134" s="240" t="str">
        <f t="shared" ca="1" si="104"/>
        <v>1.67238733460173-1.84519507730319i</v>
      </c>
      <c r="CC134" s="240" t="str">
        <f t="shared" ca="1" si="105"/>
        <v>-0.244092678502726-2.47831455520512i</v>
      </c>
      <c r="CD134" s="240" t="str">
        <f t="shared" ca="1" si="106"/>
        <v>-2.00023258272378-1.48347358764838i</v>
      </c>
      <c r="CE134" s="240" t="str">
        <f t="shared" ca="1" si="107"/>
        <v>-2.44245552690735+0.485834611076575i</v>
      </c>
      <c r="CF134" s="240" t="str">
        <f t="shared" ca="1" si="108"/>
        <v>-1.28027317909663+2.13600675493454i</v>
      </c>
      <c r="CG134" s="240" t="str">
        <f t="shared" ca="1" si="109"/>
        <v>0.722897690761768+2.38307431670342i</v>
      </c>
      <c r="CH134" s="240" t="str">
        <f t="shared" ca="1" si="110"/>
        <v>2.25121001443521+1.06474303996167i</v>
      </c>
      <c r="CI134" s="240" t="str">
        <f t="shared" ca="1" si="111"/>
        <v>2.30074279810869-0.952998870508863i</v>
      </c>
      <c r="CJ134" s="240" t="str">
        <f t="shared" ca="1" si="112"/>
        <v>0.838958843304108-2.34473289086028i</v>
      </c>
      <c r="CK134" s="240" t="str">
        <f t="shared" ca="1" si="113"/>
        <v>-1.17392215017076-2.19625386865422i</v>
      </c>
      <c r="CL134" s="240" t="str">
        <f t="shared" ca="1" si="114"/>
        <v>-2.41567470778498-0.605095014363987i</v>
      </c>
      <c r="CM134" s="240" t="str">
        <f t="shared" ca="1" si="115"/>
        <v>-2.07061381385025+1.38353991779518i</v>
      </c>
      <c r="CN134" s="240" t="str">
        <f t="shared" ca="1" si="116"/>
        <v>-0.365403789657184+2.46335225673154i</v>
      </c>
      <c r="CO134" s="240" t="str">
        <f t="shared" ca="1" si="117"/>
        <v>1.5798334396916+1.92503261610613i</v>
      </c>
      <c r="CP134" s="240" t="str">
        <f t="shared" ca="1" si="118"/>
        <v>2.4873063768405+0.122193526705727i</v>
      </c>
      <c r="CQ134" s="240" t="str">
        <f t="shared" ca="1" si="119"/>
        <v>1.760912301939-1.76091230193899i</v>
      </c>
      <c r="CR134" s="240" t="str">
        <f t="shared" ca="1" si="120"/>
        <v>-0.122193526705683-2.4873063768405i</v>
      </c>
      <c r="CS134" s="240" t="str">
        <f t="shared" ca="1" si="121"/>
        <v>-1.9250326161061-1.57983343969163i</v>
      </c>
      <c r="CT134" s="240" t="str">
        <f t="shared" ca="1" si="122"/>
        <v>-2.46335225673154+0.365403789657174i</v>
      </c>
      <c r="CU134" s="240" t="str">
        <f t="shared" ca="1" si="123"/>
        <v>-1.38353991779522+2.07061381385023i</v>
      </c>
      <c r="CV134" s="240" t="str">
        <f t="shared" ca="1" si="124"/>
        <v>0.605095014363962+2.41567470778498i</v>
      </c>
      <c r="CW134" s="240" t="str">
        <f t="shared" ca="1" si="125"/>
        <v>2.1962538686542+1.1739221501708i</v>
      </c>
      <c r="CX134" s="240" t="str">
        <f t="shared" ca="1" si="126"/>
        <v>2.34473289086029-0.838958843304086i</v>
      </c>
      <c r="CY134" s="240" t="str">
        <f t="shared" ca="1" si="127"/>
        <v>0.952998870508871-2.30074279810869i</v>
      </c>
      <c r="CZ134" s="240" t="str">
        <f t="shared" ca="1" si="128"/>
        <v>-1.06474303996163-2.25121001443523i</v>
      </c>
      <c r="DA134" s="240" t="str">
        <f t="shared" ca="1" si="129"/>
        <v>-2.38307431670342-0.722897690761793i</v>
      </c>
      <c r="DB134" s="240" t="str">
        <f t="shared" ca="1" si="130"/>
        <v>-2.13600675493457+1.28027317909659i</v>
      </c>
      <c r="DC134" s="240" t="str">
        <f t="shared" ca="1" si="131"/>
        <v>-0.4858346110766+2.44245552690735i</v>
      </c>
      <c r="DD134" s="240" t="str">
        <f t="shared" ca="1" si="132"/>
        <v>1.48347358764816+2.00023258272394i</v>
      </c>
      <c r="DE134" s="240" t="str">
        <f t="shared" ca="1" si="133"/>
        <v>2.47831455520514+0.244092678502523i</v>
      </c>
      <c r="DF134" s="240" t="str">
        <f t="shared" ca="1" si="134"/>
        <v>1.84519507730321-1.67238733460171i</v>
      </c>
      <c r="DG134" s="240" t="str">
        <f t="shared" ca="1" si="135"/>
        <v>8.29824637022679E-14-2.49030605955176i</v>
      </c>
      <c r="DH134" s="240" t="str">
        <f t="shared" ca="1" si="136"/>
        <v>-1.84519507730312-1.67238733460181i</v>
      </c>
      <c r="DI134" s="240" t="str">
        <f t="shared" ca="1" si="137"/>
        <v>-2.47831455520513+0.24409267850264i</v>
      </c>
      <c r="DJ134" s="240" t="str">
        <f t="shared" ca="1" si="138"/>
        <v>-1.48347358764827+2.00023258272386i</v>
      </c>
      <c r="DK134" s="240" t="str">
        <f t="shared" ca="1" si="139"/>
        <v>0.485834611076714+2.44245552690732i</v>
      </c>
      <c r="DL134" s="240" t="str">
        <f t="shared" ca="1" si="140"/>
        <v>2.13600675493461+1.28027317909652i</v>
      </c>
      <c r="DM134" s="240" t="str">
        <f t="shared" ca="1" si="141"/>
        <v>2.38307431670338-0.722897690761905i</v>
      </c>
      <c r="DN134" s="240" t="str">
        <f t="shared" ca="1" si="142"/>
        <v>1.06474303996175-2.25121001443517i</v>
      </c>
      <c r="DO134" s="240" t="str">
        <f t="shared" ca="1" si="143"/>
        <v>-0.952998870508751-2.30074279810874i</v>
      </c>
      <c r="DP134" s="240" t="str">
        <f t="shared" ca="1" si="144"/>
        <v>-2.34473289086025-0.838958843304208i</v>
      </c>
      <c r="DQ134" s="240" t="str">
        <f t="shared" ca="1" si="145"/>
        <v>-2.19625386865428+1.17392215017065i</v>
      </c>
      <c r="DR134" s="240" t="str">
        <f t="shared" ca="1" si="146"/>
        <v>-0.605095014364089+2.41567470778495i</v>
      </c>
      <c r="DS134" s="240" t="str">
        <f t="shared" ca="1" si="147"/>
        <v>1.38353991779532+2.07061381385016i</v>
      </c>
      <c r="DT134" s="240" t="str">
        <f t="shared" ca="1" si="148"/>
        <v>2.46335225673156+0.36540378965706i</v>
      </c>
      <c r="DU134" s="240" t="str">
        <f t="shared" ca="1" si="149"/>
        <v>1.92503261610603-1.57983343969172i</v>
      </c>
      <c r="DV134" s="240" t="str">
        <f t="shared" ca="1" si="150"/>
        <v>0.122193526705566-2.48730637684051i</v>
      </c>
      <c r="DW134" s="240" t="str">
        <f t="shared" ca="1" si="151"/>
        <v>-1.76091230193891-1.76091230193909i</v>
      </c>
      <c r="DX134" s="240" t="str">
        <f t="shared" ca="1" si="152"/>
        <v>-2.48730637684051+0.122193526705597i</v>
      </c>
      <c r="DY134" s="240" t="str">
        <f t="shared" ca="1" si="153"/>
        <v>-1.57983343969173+1.92503261610602i</v>
      </c>
      <c r="DZ134" s="240" t="str">
        <f t="shared" ca="1" si="154"/>
        <v>0.365403789657055+2.46335225673156i</v>
      </c>
      <c r="EA134" s="240" t="str">
        <f t="shared" ca="1" si="155"/>
        <v>2.07061381385018+1.38353991779529i</v>
      </c>
      <c r="EB134" s="240" t="str">
        <f t="shared" ca="1" si="156"/>
        <v>2.41567470778495-0.605095014364084i</v>
      </c>
      <c r="EC134" s="240" t="str">
        <f t="shared" ca="1" si="157"/>
        <v>1.17392215017066-2.19625386865428i</v>
      </c>
      <c r="ED134" s="240" t="str">
        <f t="shared" ca="1" si="158"/>
        <v>-0.838958843304203-2.34473289086025i</v>
      </c>
      <c r="EE134" s="240" t="str">
        <f t="shared" ca="1" si="159"/>
        <v>-2.30074279810902-0.952998870508069i</v>
      </c>
      <c r="EF134" s="240" t="str">
        <f t="shared" ca="1" si="160"/>
        <v>-2.2512100144357+1.06474303996063i</v>
      </c>
      <c r="EG134" s="240" t="str">
        <f t="shared" ca="1" si="161"/>
        <v>-0.722897690762383+2.38307431670324i</v>
      </c>
      <c r="EH134" s="240" t="str">
        <f t="shared" ca="1" si="162"/>
        <v>1.28027317909651+2.13600675493461i</v>
      </c>
      <c r="EI134" s="240" t="str">
        <f t="shared" ca="1" si="163"/>
        <v>2.44245552690743+0.485834611076199i</v>
      </c>
      <c r="EJ134" s="240" t="str">
        <f t="shared" ca="1" si="164"/>
        <v>2.00023258272328-1.48347358764906i</v>
      </c>
      <c r="EK134" s="240" t="str">
        <f t="shared" ca="1" si="165"/>
        <v>0.244092678503595-2.47831455520504i</v>
      </c>
      <c r="EL134" s="240" t="str">
        <f t="shared" ca="1" si="166"/>
        <v>-1.67238733460143-1.84519507730346i</v>
      </c>
      <c r="EM134" s="240" t="str">
        <f t="shared" ca="1" si="167"/>
        <v>-2.49030605955176+7.8100062309921E-14i</v>
      </c>
      <c r="EN134" s="240"/>
      <c r="EO134" s="240"/>
      <c r="EP134" s="240"/>
    </row>
    <row r="135" spans="1:146" ht="15.75" thickBot="1">
      <c r="A135" s="277">
        <f t="shared" si="168"/>
        <v>6.8359375000000028E-4</v>
      </c>
      <c r="B135" s="276">
        <v>35</v>
      </c>
      <c r="C135" s="248">
        <f t="shared" si="169"/>
        <v>7000</v>
      </c>
      <c r="D135" s="247">
        <f t="shared" si="170"/>
        <v>43982.297150257102</v>
      </c>
      <c r="E135" s="247" t="str">
        <f t="shared" si="171"/>
        <v>43982.2971502571i</v>
      </c>
      <c r="F135" s="247" t="str">
        <f t="shared" si="177"/>
        <v>0.00711545470318299-0.070314288703206i</v>
      </c>
      <c r="G135" s="247" t="str">
        <f t="shared" si="178"/>
        <v>-3.65335363624223+0.964931671062524i</v>
      </c>
      <c r="H135" s="247" t="str">
        <f t="shared" si="179"/>
        <v>0.00209481701505425-0.00930400640705074i</v>
      </c>
      <c r="I135" s="247" t="str">
        <f t="shared" si="174"/>
        <v>-0.00451703529399738+0.00846701514042664i</v>
      </c>
      <c r="J135" s="275" t="str">
        <f ca="1">IMPRODUCT(1/N_FFT2,AX100)</f>
        <v>0.0480302113626156+0.000499279891763262i</v>
      </c>
      <c r="K135" s="274" t="str">
        <f t="shared" ca="1" si="175"/>
        <v>-0.000221181570305959+0.00040441726191248i</v>
      </c>
      <c r="N135" s="265">
        <f t="shared" ca="1" si="176"/>
        <v>2.5099522327287129</v>
      </c>
      <c r="O135" s="240">
        <f t="shared" ca="1" si="39"/>
        <v>-2.4900477672712871</v>
      </c>
      <c r="P135" s="240" t="str">
        <f t="shared" ca="1" si="40"/>
        <v>-1.62643157923929+1.88548619760154i</v>
      </c>
      <c r="Q135" s="240" t="str">
        <f t="shared" ca="1" si="41"/>
        <v>0.365365890308236+2.46309676007501i</v>
      </c>
      <c r="R135" s="240" t="str">
        <f t="shared" ca="1" si="42"/>
        <v>2.10372573382122+1.33216962889531i</v>
      </c>
      <c r="S135" s="240" t="str">
        <f t="shared" ca="1" si="43"/>
        <v>2.38282714640182-0.722822712470549i</v>
      </c>
      <c r="T135" s="240" t="str">
        <f t="shared" ca="1" si="44"/>
        <v>1.00907022914422-2.2764259610072i</v>
      </c>
      <c r="U135" s="241" t="str">
        <f t="shared" ca="1" si="45"/>
        <v>-1.06463260578153-2.25097652097918i</v>
      </c>
      <c r="V135" s="240" t="str">
        <f t="shared" ca="1" si="46"/>
        <v>-2.39984844078344-0.664127506253148i</v>
      </c>
      <c r="W135" s="240" t="str">
        <f t="shared" ca="1" si="47"/>
        <v>-2.07039905166788+1.38339641829284i</v>
      </c>
      <c r="X135" s="240" t="str">
        <f t="shared" ca="1" si="48"/>
        <v>-0.304808428469984+2.47132144918996i</v>
      </c>
      <c r="Y135" s="240" t="str">
        <f t="shared" ca="1" si="49"/>
        <v>1.67221387610786+1.84500369534727i</v>
      </c>
      <c r="Z135" s="240" t="str">
        <f t="shared" ca="1" si="50"/>
        <v>2.48929781143823-0.0611088312895732i</v>
      </c>
      <c r="AA135" s="240" t="str">
        <f t="shared" ca="1" si="51"/>
        <v>1.5796695808036-1.92483295347323i</v>
      </c>
      <c r="AB135" s="240" t="str">
        <f t="shared" ca="1" si="52"/>
        <v>-0.425703269396149-2.45338839357289i</v>
      </c>
      <c r="AC135" s="240" t="str">
        <f t="shared" ca="1" si="53"/>
        <v>-2.13578521025585-1.28014039032643i</v>
      </c>
      <c r="AD135" s="240" t="str">
        <f t="shared" ca="1" si="54"/>
        <v>-2.36437052604685+0.781082517314062i</v>
      </c>
      <c r="AE135" s="240" t="str">
        <f t="shared" ca="1" si="55"/>
        <v>-0.95290002633251+2.30050416715733i</v>
      </c>
      <c r="AF135" s="240" t="str">
        <f t="shared" ca="1" si="56"/>
        <v>1.11955368754632+2.22417117686435i</v>
      </c>
      <c r="AG135" s="240" t="str">
        <f t="shared" ca="1" si="57"/>
        <v>2.41542415620047+0.605032254459211i</v>
      </c>
      <c r="AH135" s="240" t="str">
        <f t="shared" ca="1" si="58"/>
        <v>2.03582523854304-1.43378990141648i</v>
      </c>
      <c r="AI135" s="240" t="str">
        <f t="shared" ca="1" si="59"/>
        <v>0.244067361431891-2.4780575066726i</v>
      </c>
      <c r="AJ135" s="240" t="str">
        <f t="shared" ca="1" si="60"/>
        <v>-1.71698889386549-1.80340983185611i</v>
      </c>
      <c r="AK135" s="240" t="str">
        <f t="shared" ca="1" si="61"/>
        <v>-2.4870483956844+0.122180852904184i</v>
      </c>
      <c r="AL135" s="240" t="str">
        <f t="shared" ca="1" si="62"/>
        <v>-1.53195604847997+1.96302026194799i</v>
      </c>
      <c r="AM135" s="240" t="str">
        <f t="shared" ca="1" si="63"/>
        <v>0.485784220752454+2.44220219764062i</v>
      </c>
      <c r="AN135" s="240" t="str">
        <f t="shared" ca="1" si="64"/>
        <v>2.16655816954207+1.22734004305378i</v>
      </c>
      <c r="AO135" s="240" t="str">
        <f t="shared" ca="1" si="65"/>
        <v>2.34448969729654-0.838871827255564i</v>
      </c>
      <c r="AP135" s="240" t="str">
        <f t="shared" ca="1" si="66"/>
        <v>0.896155832175955-2.32319663561864i</v>
      </c>
      <c r="AQ135" s="240" t="str">
        <f t="shared" ca="1" si="67"/>
        <v>-1.17380039203265-2.19602607519964i</v>
      </c>
      <c r="AR135" s="240" t="str">
        <f t="shared" ca="1" si="68"/>
        <v>-1.17380039203265-2.19602607519964i</v>
      </c>
      <c r="AS135" s="240" t="str">
        <f t="shared" ca="1" si="69"/>
        <v>-2.00002512041882+1.4833197231165i</v>
      </c>
      <c r="AT135" s="240" t="str">
        <f t="shared" ca="1" si="70"/>
        <v>-0.183179277341718+2.48330087497373i</v>
      </c>
      <c r="AU135" s="240" t="str">
        <f t="shared" ca="1" si="71"/>
        <v>1.76072966171597+1.76072966171593i</v>
      </c>
      <c r="AV135" s="240" t="str">
        <f t="shared" ca="1" si="72"/>
        <v>2.48330087497374-0.183179277341514i</v>
      </c>
      <c r="AW135" s="240" t="str">
        <f t="shared" ca="1" si="73"/>
        <v>1.48331972311646-2.00002512041885i</v>
      </c>
      <c r="AX135" s="240" t="str">
        <f t="shared" ca="1" si="74"/>
        <v>-0.545572553859059-2.42954491042426i</v>
      </c>
      <c r="AY135" s="240" t="str">
        <f t="shared" ca="1" si="75"/>
        <v>-2.19602607519966-1.17380039203261i</v>
      </c>
      <c r="AZ135" s="240" t="str">
        <f t="shared" ca="1" si="76"/>
        <v>-2.32319663561862+0.896155832175995i</v>
      </c>
      <c r="BA135" s="240" t="str">
        <f t="shared" ca="1" si="77"/>
        <v>-0.838871827255748+2.34448969729648i</v>
      </c>
      <c r="BB135" s="240" t="str">
        <f t="shared" ca="1" si="78"/>
        <v>1.22734004305382+2.16655816954204i</v>
      </c>
      <c r="BC135" s="240" t="str">
        <f t="shared" ca="1" si="79"/>
        <v>2.44220219764063+0.485784220752404i</v>
      </c>
      <c r="BD135" s="240" t="str">
        <f t="shared" ca="1" si="80"/>
        <v>1.96302026194796-1.53195604848001i</v>
      </c>
      <c r="BE135" s="240" t="str">
        <f t="shared" ca="1" si="81"/>
        <v>0.122180852904132-2.4870483956844i</v>
      </c>
      <c r="BF135" s="240" t="str">
        <f t="shared" ca="1" si="82"/>
        <v>-1.80340983185598-1.71698889386563i</v>
      </c>
      <c r="BG135" s="240" t="str">
        <f t="shared" ca="1" si="83"/>
        <v>-2.47805750667259+0.244067361431943i</v>
      </c>
      <c r="BH135" s="240" t="str">
        <f t="shared" ca="1" si="84"/>
        <v>-1.43378990141644+2.03582523854307i</v>
      </c>
      <c r="BI135" s="240" t="str">
        <f t="shared" ca="1" si="85"/>
        <v>0.605032254459258+2.41542415620045i</v>
      </c>
      <c r="BJ135" s="240" t="str">
        <f t="shared" ca="1" si="86"/>
        <v>2.22417117686438+1.11955368754627i</v>
      </c>
      <c r="BK135" s="240" t="str">
        <f t="shared" ca="1" si="87"/>
        <v>2.3005041671574-0.952900026332325i</v>
      </c>
      <c r="BL135" s="240" t="str">
        <f t="shared" ca="1" si="88"/>
        <v>0.781082517314018-2.36437052604686i</v>
      </c>
      <c r="BM135" s="240" t="str">
        <f t="shared" ca="1" si="89"/>
        <v>-1.28014039032647-2.13578521025582i</v>
      </c>
      <c r="BN135" s="240" t="str">
        <f t="shared" ca="1" si="90"/>
        <v>-2.4533883935729-0.425703269396102i</v>
      </c>
      <c r="BO135" s="240" t="str">
        <f t="shared" ca="1" si="91"/>
        <v>-1.9248329534732+1.57966958080364i</v>
      </c>
      <c r="BP135" s="240" t="str">
        <f t="shared" ca="1" si="92"/>
        <v>-0.0611088312896494+2.48929781143822i</v>
      </c>
      <c r="BQ135" s="240" t="str">
        <f t="shared" ca="1" si="93"/>
        <v>1.84500369534728+1.67221387610784i</v>
      </c>
      <c r="BR135" s="240" t="str">
        <f t="shared" ca="1" si="94"/>
        <v>2.47132144918995-0.304808428470103i</v>
      </c>
      <c r="BS135" s="240" t="str">
        <f t="shared" ca="1" si="95"/>
        <v>1.38339641829287-2.07039905166786i</v>
      </c>
      <c r="BT135" s="240" t="str">
        <f t="shared" ca="1" si="96"/>
        <v>-0.664127506253215-2.39984844078342i</v>
      </c>
      <c r="BU135" s="240" t="str">
        <f t="shared" ca="1" si="97"/>
        <v>-2.25097652097915-1.0646326057816i</v>
      </c>
      <c r="BV135" s="240" t="str">
        <f t="shared" ca="1" si="98"/>
        <v>-2.27642596100719+1.00907022914424i</v>
      </c>
      <c r="BW135" s="240" t="str">
        <f t="shared" ca="1" si="99"/>
        <v>-0.722822712470649+2.38282714640179i</v>
      </c>
      <c r="BX135" s="240" t="str">
        <f t="shared" ca="1" si="100"/>
        <v>1.33216962889531+2.10372573382123i</v>
      </c>
      <c r="BY135" s="240" t="str">
        <f t="shared" ca="1" si="101"/>
        <v>2.46309676007502+0.365365890308141i</v>
      </c>
      <c r="BZ135" s="240" t="str">
        <f t="shared" ca="1" si="102"/>
        <v>1.88548619760158-1.62643157923925i</v>
      </c>
      <c r="CA135" s="240" t="str">
        <f t="shared" ca="1" si="103"/>
        <v>-4.33166603943206E-14-2.49004776727129i</v>
      </c>
      <c r="CB135" s="240" t="str">
        <f t="shared" ca="1" si="104"/>
        <v>-1.88548619760147-1.62643157923937i</v>
      </c>
      <c r="CC135" s="240" t="str">
        <f t="shared" ca="1" si="105"/>
        <v>-2.46309676007501+0.365365890308228i</v>
      </c>
      <c r="CD135" s="240" t="str">
        <f t="shared" ca="1" si="106"/>
        <v>-1.33216962889524+2.10372573382127i</v>
      </c>
      <c r="CE135" s="240" t="str">
        <f t="shared" ca="1" si="107"/>
        <v>0.722822712470494+2.38282714640184i</v>
      </c>
      <c r="CF135" s="240" t="str">
        <f t="shared" ca="1" si="108"/>
        <v>2.27642596100723+1.00907022914416i</v>
      </c>
      <c r="CG135" s="240" t="str">
        <f t="shared" ca="1" si="109"/>
        <v>2.25097652097922-1.06463260578146i</v>
      </c>
      <c r="CH135" s="240" t="str">
        <f t="shared" ca="1" si="110"/>
        <v>0.664127506253133-2.39984844078344i</v>
      </c>
      <c r="CI135" s="240" t="str">
        <f t="shared" ca="1" si="111"/>
        <v>-1.38339641829294-2.07039905166782i</v>
      </c>
      <c r="CJ135" s="240" t="str">
        <f t="shared" ca="1" si="112"/>
        <v>-2.47132144918996-0.304808428470016i</v>
      </c>
      <c r="CK135" s="240" t="str">
        <f t="shared" ca="1" si="113"/>
        <v>-1.84500369534722+1.6722138761079i</v>
      </c>
      <c r="CL135" s="240" t="str">
        <f t="shared" ca="1" si="114"/>
        <v>0.0611088312894883+2.48929781143823i</v>
      </c>
      <c r="CM135" s="240" t="str">
        <f t="shared" ca="1" si="115"/>
        <v>1.92483295347327+1.57966958080356i</v>
      </c>
      <c r="CN135" s="240" t="str">
        <f t="shared" ca="1" si="116"/>
        <v>2.45338839357288-0.425703269396187i</v>
      </c>
      <c r="CO135" s="240" t="str">
        <f t="shared" ca="1" si="117"/>
        <v>1.28014039032638-2.13578521025588i</v>
      </c>
      <c r="CP135" s="240" t="str">
        <f t="shared" ca="1" si="118"/>
        <v>-0.7810825173141-2.36437052604684i</v>
      </c>
      <c r="CQ135" s="240" t="str">
        <f t="shared" ca="1" si="119"/>
        <v>-2.30050416715735-0.952900026332457i</v>
      </c>
      <c r="CR135" s="240" t="str">
        <f t="shared" ca="1" si="120"/>
        <v>-2.22417117686434+1.11955368754635i</v>
      </c>
      <c r="CS135" s="240" t="str">
        <f t="shared" ca="1" si="121"/>
        <v>-0.605032254459398+2.41542415620042i</v>
      </c>
      <c r="CT135" s="240" t="str">
        <f t="shared" ca="1" si="122"/>
        <v>1.43378990141651+2.03582523854302i</v>
      </c>
      <c r="CU135" s="240" t="str">
        <f t="shared" ca="1" si="123"/>
        <v>2.4780575066726+0.244067361431839i</v>
      </c>
      <c r="CV135" s="240" t="str">
        <f t="shared" ca="1" si="124"/>
        <v>1.80340983185609-1.71698889386551i</v>
      </c>
      <c r="CW135" s="240" t="str">
        <f t="shared" ca="1" si="125"/>
        <v>-0.122180852904236-2.48704839568439i</v>
      </c>
      <c r="CX135" s="240" t="str">
        <f t="shared" ca="1" si="126"/>
        <v>-1.96302026194786-1.53195604848014i</v>
      </c>
      <c r="CY135" s="240" t="str">
        <f t="shared" ca="1" si="127"/>
        <v>-2.44220219764061+0.485784220752506i</v>
      </c>
      <c r="CZ135" s="240" t="str">
        <f t="shared" ca="1" si="128"/>
        <v>-1.22734004305375+2.16655816954209i</v>
      </c>
      <c r="DA135" s="240" t="str">
        <f t="shared" ca="1" si="129"/>
        <v>0.838871827255614+2.34448969729653i</v>
      </c>
      <c r="DB135" s="240" t="str">
        <f t="shared" ca="1" si="130"/>
        <v>2.32319663561865+0.896155832175923i</v>
      </c>
      <c r="DC135" s="240" t="str">
        <f t="shared" ca="1" si="131"/>
        <v>2.19602607519973-1.17380039203247i</v>
      </c>
      <c r="DD135" s="240" t="str">
        <f t="shared" ca="1" si="132"/>
        <v>0.545572553858982-2.42954491042428i</v>
      </c>
      <c r="DE135" s="240" t="str">
        <f t="shared" ca="1" si="133"/>
        <v>-1.48331972311654-2.00002512041879i</v>
      </c>
      <c r="DF135" s="240" t="str">
        <f t="shared" ca="1" si="134"/>
        <v>-2.48330087497373-0.183179277341683i</v>
      </c>
      <c r="DG135" s="240" t="str">
        <f t="shared" ca="1" si="135"/>
        <v>-1.7607296617159+1.760729661716i</v>
      </c>
      <c r="DH135" s="240" t="str">
        <f t="shared" ca="1" si="136"/>
        <v>0.183179277341548+2.48330087497374i</v>
      </c>
      <c r="DI135" s="240" t="str">
        <f t="shared" ca="1" si="137"/>
        <v>2.00002512041888+1.48331972311642i</v>
      </c>
      <c r="DJ135" s="240" t="str">
        <f t="shared" ca="1" si="138"/>
        <v>2.42954491042425-0.545572553859091i</v>
      </c>
      <c r="DK135" s="240" t="str">
        <f t="shared" ca="1" si="139"/>
        <v>1.17380039203256-2.19602607519968i</v>
      </c>
      <c r="DL135" s="240" t="str">
        <f t="shared" ca="1" si="140"/>
        <v>-0.896155832176027-2.32319663561861i</v>
      </c>
      <c r="DM135" s="240" t="str">
        <f t="shared" ca="1" si="141"/>
        <v>-2.34448969729649-0.838871827255708i</v>
      </c>
      <c r="DN135" s="240" t="str">
        <f t="shared" ca="1" si="142"/>
        <v>-2.16655816954203+1.22734004305384i</v>
      </c>
      <c r="DO135" s="240" t="str">
        <f t="shared" ca="1" si="143"/>
        <v>-0.485784220752603+2.44220219764059i</v>
      </c>
      <c r="DP135" s="240" t="str">
        <f t="shared" ca="1" si="144"/>
        <v>1.53195604848003+1.96302026194794i</v>
      </c>
      <c r="DQ135" s="240" t="str">
        <f t="shared" ca="1" si="145"/>
        <v>2.4870483956844+0.122180852904089i</v>
      </c>
      <c r="DR135" s="240" t="str">
        <f t="shared" ca="1" si="146"/>
        <v>1.71698889386561-1.80340983185599i</v>
      </c>
      <c r="DS135" s="240" t="str">
        <f t="shared" ca="1" si="147"/>
        <v>-0.244067361431986-2.47805750667259i</v>
      </c>
      <c r="DT135" s="240" t="str">
        <f t="shared" ca="1" si="148"/>
        <v>-2.03582523854295-1.43378990141662i</v>
      </c>
      <c r="DU135" s="240" t="str">
        <f t="shared" ca="1" si="149"/>
        <v>-2.41542415620044+0.605032254459301i</v>
      </c>
      <c r="DV135" s="240" t="str">
        <f t="shared" ca="1" si="150"/>
        <v>-1.11955368754625+2.22417117686439i</v>
      </c>
      <c r="DW135" s="240" t="str">
        <f t="shared" ca="1" si="151"/>
        <v>0.952900026332365+2.30050416715739i</v>
      </c>
      <c r="DX135" s="240" t="str">
        <f t="shared" ca="1" si="152"/>
        <v>2.36437052604687+0.781082517313993i</v>
      </c>
      <c r="DY135" s="240" t="str">
        <f t="shared" ca="1" si="153"/>
        <v>2.13578521025593-1.2801403903263i</v>
      </c>
      <c r="DZ135" s="240" t="str">
        <f t="shared" ca="1" si="154"/>
        <v>0.425703269396042-2.45338839357291i</v>
      </c>
      <c r="EA135" s="240" t="str">
        <f t="shared" ca="1" si="155"/>
        <v>-1.57966958080367-1.92483295347318i</v>
      </c>
      <c r="EB135" s="240" t="str">
        <f t="shared" ca="1" si="156"/>
        <v>-2.48929781143821-0.061108831290119i</v>
      </c>
      <c r="EC135" s="240" t="str">
        <f t="shared" ca="1" si="157"/>
        <v>-1.67221387610818+1.84500369534698i</v>
      </c>
      <c r="ED135" s="240" t="str">
        <f t="shared" ca="1" si="158"/>
        <v>0.304808428469637+2.47132144919001i</v>
      </c>
      <c r="EE135" s="240" t="str">
        <f t="shared" ca="1" si="159"/>
        <v>2.07039905166775+1.38339641829304i</v>
      </c>
      <c r="EF135" s="240" t="str">
        <f t="shared" ca="1" si="160"/>
        <v>2.39984844078347-0.664127506253036i</v>
      </c>
      <c r="EG135" s="240" t="str">
        <f t="shared" ca="1" si="161"/>
        <v>1.06463260578156-2.25097652097917i</v>
      </c>
      <c r="EH135" s="240" t="str">
        <f t="shared" ca="1" si="162"/>
        <v>-1.0090702291443-2.27642596100717i</v>
      </c>
      <c r="EI135" s="240" t="str">
        <f t="shared" ca="1" si="163"/>
        <v>-2.38282714640188-0.72282271247037i</v>
      </c>
      <c r="EJ135" s="240" t="str">
        <f t="shared" ca="1" si="164"/>
        <v>-2.10372573382106+1.33216962889557i</v>
      </c>
      <c r="EK135" s="240" t="str">
        <f t="shared" ca="1" si="165"/>
        <v>-0.365365890307855+2.46309676007506i</v>
      </c>
      <c r="EL135" s="240" t="str">
        <f t="shared" ca="1" si="166"/>
        <v>1.62643157923967+1.88548619760121i</v>
      </c>
      <c r="EM135" s="240" t="str">
        <f t="shared" ca="1" si="167"/>
        <v>2.49004776727129-5.82033219553116E-13i</v>
      </c>
      <c r="EN135" s="240"/>
      <c r="EO135" s="240"/>
      <c r="EP135" s="240"/>
    </row>
    <row r="136" spans="1:146" ht="15.75" thickBot="1">
      <c r="A136" s="277">
        <f t="shared" si="168"/>
        <v>7.031250000000003E-4</v>
      </c>
      <c r="B136" s="276">
        <v>36</v>
      </c>
      <c r="C136" s="248">
        <f t="shared" si="169"/>
        <v>7200</v>
      </c>
      <c r="D136" s="247">
        <f t="shared" si="170"/>
        <v>45238.93421169302</v>
      </c>
      <c r="E136" s="247" t="str">
        <f t="shared" si="171"/>
        <v>45238.934211693i</v>
      </c>
      <c r="F136" s="247" t="str">
        <f t="shared" si="177"/>
        <v>0.00707081349130329-0.0684045151697595i</v>
      </c>
      <c r="G136" s="247" t="str">
        <f t="shared" si="178"/>
        <v>-3.63839015402636+0.980326997616316i</v>
      </c>
      <c r="H136" s="247" t="str">
        <f t="shared" si="179"/>
        <v>0.00208956151733719-0.00904561169704633i</v>
      </c>
      <c r="I136" s="247" t="str">
        <f t="shared" si="174"/>
        <v>-0.00438522888047944+0.00826543921366633i</v>
      </c>
      <c r="J136" s="275" t="str">
        <f ca="1">IMPRODUCT(1/N_FFT2,AY100)</f>
        <v>0.0107386789939797-0.0000144307917926507i</v>
      </c>
      <c r="K136" s="274" t="str">
        <f t="shared" ca="1" si="175"/>
        <v>-0.0000469722884302305+0.000088823180784752i</v>
      </c>
      <c r="N136" s="265">
        <f t="shared" ca="1" si="176"/>
        <v>2.5102315299387898</v>
      </c>
      <c r="O136" s="240">
        <f t="shared" ca="1" si="39"/>
        <v>-2.4897684700612102</v>
      </c>
      <c r="P136" s="240" t="str">
        <f t="shared" ca="1" si="40"/>
        <v>-1.57949239652923+1.92461705381026i</v>
      </c>
      <c r="Q136" s="240" t="str">
        <f t="shared" ca="1" si="41"/>
        <v>0.485729732569846+2.4419282670481i</v>
      </c>
      <c r="R136" s="240" t="str">
        <f t="shared" ca="1" si="42"/>
        <v>2.19577975705105+1.17366873223911i</v>
      </c>
      <c r="S136" s="240" t="str">
        <f t="shared" ca="1" si="43"/>
        <v>2.30024613018149-0.952793143917408i</v>
      </c>
      <c r="T136" s="240" t="str">
        <f t="shared" ca="1" si="44"/>
        <v>0.722741636770047-2.38255987563585i</v>
      </c>
      <c r="U136" s="241" t="str">
        <f t="shared" ca="1" si="45"/>
        <v>-1.38324124907677-2.07016682452489i</v>
      </c>
      <c r="V136" s="240" t="str">
        <f t="shared" ca="1" si="46"/>
        <v>-2.47777955435492-0.244039985518094i</v>
      </c>
      <c r="W136" s="240" t="str">
        <f t="shared" ca="1" si="47"/>
        <v>-1.76053216876475+1.76053216876473i</v>
      </c>
      <c r="X136" s="240" t="str">
        <f t="shared" ca="1" si="48"/>
        <v>0.244039985518095+2.47777955435492i</v>
      </c>
      <c r="Y136" s="240" t="str">
        <f t="shared" ca="1" si="49"/>
        <v>2.07016682452489+1.38324124907677i</v>
      </c>
      <c r="Z136" s="240" t="str">
        <f t="shared" ca="1" si="50"/>
        <v>2.38255987563585-0.722741636770047i</v>
      </c>
      <c r="AA136" s="240" t="str">
        <f t="shared" ca="1" si="51"/>
        <v>0.952793143917293-2.30024613018154i</v>
      </c>
      <c r="AB136" s="240" t="str">
        <f t="shared" ca="1" si="52"/>
        <v>-1.17366873223915-2.19577975705103i</v>
      </c>
      <c r="AC136" s="240" t="str">
        <f t="shared" ca="1" si="53"/>
        <v>-2.4419282670481-0.485729732569871i</v>
      </c>
      <c r="AD136" s="240" t="str">
        <f t="shared" ca="1" si="54"/>
        <v>-1.92461705381033+1.57949239652915i</v>
      </c>
      <c r="AE136" s="240" t="str">
        <f t="shared" ca="1" si="55"/>
        <v>7.38135420579986E-14+2.48976847006121i</v>
      </c>
      <c r="AF136" s="240" t="str">
        <f t="shared" ca="1" si="56"/>
        <v>1.92461705381027+1.57949239652922i</v>
      </c>
      <c r="AG136" s="240" t="str">
        <f t="shared" ca="1" si="57"/>
        <v>2.44192826704812-0.485729732569777i</v>
      </c>
      <c r="AH136" s="240" t="str">
        <f t="shared" ca="1" si="58"/>
        <v>1.17366873223902-2.1957797570511i</v>
      </c>
      <c r="AI136" s="240" t="str">
        <f t="shared" ca="1" si="59"/>
        <v>-0.952793143917435-2.30024613018148i</v>
      </c>
      <c r="AJ136" s="240" t="str">
        <f t="shared" ca="1" si="60"/>
        <v>-2.38255987563583-0.722741636770096i</v>
      </c>
      <c r="AK136" s="240" t="str">
        <f t="shared" ca="1" si="61"/>
        <v>-2.07016682452496+1.38324124907667i</v>
      </c>
      <c r="AL136" s="240" t="str">
        <f t="shared" ca="1" si="62"/>
        <v>-0.24403998551804+2.47777955435492i</v>
      </c>
      <c r="AM136" s="240" t="str">
        <f t="shared" ca="1" si="63"/>
        <v>1.76053216876473+1.76053216876475i</v>
      </c>
      <c r="AN136" s="240" t="str">
        <f t="shared" ca="1" si="64"/>
        <v>2.47777955435493-0.244039985518023i</v>
      </c>
      <c r="AO136" s="240" t="str">
        <f t="shared" ca="1" si="65"/>
        <v>1.38324124907668-2.07016682452495i</v>
      </c>
      <c r="AP136" s="240" t="str">
        <f t="shared" ca="1" si="66"/>
        <v>-0.722741636770071-2.38255987563584i</v>
      </c>
      <c r="AQ136" s="240" t="str">
        <f t="shared" ca="1" si="67"/>
        <v>-2.30024613018147-0.95279314391745i</v>
      </c>
      <c r="AR136" s="240" t="str">
        <f t="shared" ca="1" si="68"/>
        <v>-2.30024613018147-0.95279314391745i</v>
      </c>
      <c r="AS136" s="240" t="str">
        <f t="shared" ca="1" si="69"/>
        <v>-0.485729732569797+2.44192826704812i</v>
      </c>
      <c r="AT136" s="240" t="str">
        <f t="shared" ca="1" si="70"/>
        <v>1.57949239652921+1.92461705381028i</v>
      </c>
      <c r="AU136" s="240" t="str">
        <f t="shared" ca="1" si="71"/>
        <v>2.48976847006121+1.00045081901717E-13i</v>
      </c>
      <c r="AV136" s="240" t="str">
        <f t="shared" ca="1" si="72"/>
        <v>1.57949239652917-1.92461705381031i</v>
      </c>
      <c r="AW136" s="240" t="str">
        <f t="shared" ca="1" si="73"/>
        <v>-0.485729732569854-2.4419282670481i</v>
      </c>
      <c r="AX136" s="240" t="str">
        <f t="shared" ca="1" si="74"/>
        <v>-2.19577975705102-1.17366873223917i</v>
      </c>
      <c r="AY136" s="240" t="str">
        <f t="shared" ca="1" si="75"/>
        <v>-2.30024613018145+0.952793143917502i</v>
      </c>
      <c r="AZ136" s="240" t="str">
        <f t="shared" ca="1" si="76"/>
        <v>-0.722741636770027+2.38255987563585i</v>
      </c>
      <c r="BA136" s="240" t="str">
        <f t="shared" ca="1" si="77"/>
        <v>1.38324124907673+2.07016682452492i</v>
      </c>
      <c r="BB136" s="240" t="str">
        <f t="shared" ca="1" si="78"/>
        <v>2.47777955435491+0.244039985518213i</v>
      </c>
      <c r="BC136" s="240" t="str">
        <f t="shared" ca="1" si="79"/>
        <v>1.76053216876469-1.76053216876479i</v>
      </c>
      <c r="BD136" s="240" t="str">
        <f t="shared" ca="1" si="80"/>
        <v>-0.244039985518105-2.47777955435492i</v>
      </c>
      <c r="BE136" s="240" t="str">
        <f t="shared" ca="1" si="81"/>
        <v>-2.07016682452485-1.38324124907684i</v>
      </c>
      <c r="BF136" s="240" t="str">
        <f t="shared" ca="1" si="82"/>
        <v>-2.38255987563582+0.722741636770141i</v>
      </c>
      <c r="BG136" s="240" t="str">
        <f t="shared" ca="1" si="83"/>
        <v>-0.952793143917383+2.3002461301815i</v>
      </c>
      <c r="BH136" s="240" t="str">
        <f t="shared" ca="1" si="84"/>
        <v>1.17366873223907+2.19577975705107i</v>
      </c>
      <c r="BI136" s="240" t="str">
        <f t="shared" ca="1" si="85"/>
        <v>2.44192826704808+0.485729732569958i</v>
      </c>
      <c r="BJ136" s="240" t="str">
        <f t="shared" ca="1" si="86"/>
        <v>1.92461705381024-1.57949239652926i</v>
      </c>
      <c r="BK136" s="240" t="str">
        <f t="shared" ca="1" si="87"/>
        <v>2.62315398437189E-14-2.48976847006121i</v>
      </c>
      <c r="BL136" s="240" t="str">
        <f t="shared" ca="1" si="88"/>
        <v>-1.9246170538102-1.5794923965293i</v>
      </c>
      <c r="BM136" s="240" t="str">
        <f t="shared" ca="1" si="89"/>
        <v>-2.44192826704809+0.485729732569926i</v>
      </c>
      <c r="BN136" s="240" t="str">
        <f t="shared" ca="1" si="90"/>
        <v>-1.1736687322391+2.19577975705106i</v>
      </c>
      <c r="BO136" s="240" t="str">
        <f t="shared" ca="1" si="91"/>
        <v>0.95279314391735+2.30024613018151i</v>
      </c>
      <c r="BP136" s="240" t="str">
        <f t="shared" ca="1" si="92"/>
        <v>2.38255987563587+0.722741636769954i</v>
      </c>
      <c r="BQ136" s="240" t="str">
        <f t="shared" ca="1" si="93"/>
        <v>2.07016682452487-1.38324124907679i</v>
      </c>
      <c r="BR136" s="240" t="str">
        <f t="shared" ca="1" si="94"/>
        <v>0.24403998551814-2.47777955435491i</v>
      </c>
      <c r="BS136" s="240" t="str">
        <f t="shared" ca="1" si="95"/>
        <v>-1.76053216876466-1.76053216876481i</v>
      </c>
      <c r="BT136" s="240" t="str">
        <f t="shared" ca="1" si="96"/>
        <v>-2.47777955435491+0.244039985518178i</v>
      </c>
      <c r="BU136" s="240" t="str">
        <f t="shared" ca="1" si="97"/>
        <v>-1.38324124907678+2.07016682452489i</v>
      </c>
      <c r="BV136" s="240" t="str">
        <f t="shared" ca="1" si="98"/>
        <v>0.722741636769977+2.38255987563587i</v>
      </c>
      <c r="BW136" s="240" t="str">
        <f t="shared" ca="1" si="99"/>
        <v>2.30024613018153+0.952793143917313i</v>
      </c>
      <c r="BX136" s="240" t="str">
        <f t="shared" ca="1" si="100"/>
        <v>2.19577975705104-1.17366873223913i</v>
      </c>
      <c r="BY136" s="240" t="str">
        <f t="shared" ca="1" si="101"/>
        <v>0.485729732569886-2.4419282670481i</v>
      </c>
      <c r="BZ136" s="240" t="str">
        <f t="shared" ca="1" si="102"/>
        <v>-1.57949239652913-1.92461705381035i</v>
      </c>
      <c r="CA136" s="240" t="str">
        <f t="shared" ca="1" si="103"/>
        <v>-2.48976847006121+4.75820022142797E-14i</v>
      </c>
      <c r="CB136" s="240" t="str">
        <f t="shared" ca="1" si="104"/>
        <v>-1.57949239652924+1.92461705381025i</v>
      </c>
      <c r="CC136" s="240" t="str">
        <f t="shared" ca="1" si="105"/>
        <v>0.485729732569754+2.44192826704812i</v>
      </c>
      <c r="CD136" s="240" t="str">
        <f t="shared" ca="1" si="106"/>
        <v>2.19577975705109+1.17366873223903i</v>
      </c>
      <c r="CE136" s="240" t="str">
        <f t="shared" ca="1" si="107"/>
        <v>2.30024613018149-0.952793143917418i</v>
      </c>
      <c r="CF136" s="240" t="str">
        <f t="shared" ca="1" si="108"/>
        <v>0.722741636770121-2.38255987563582i</v>
      </c>
      <c r="CG136" s="240" t="str">
        <f t="shared" ca="1" si="109"/>
        <v>-1.38324124907665-2.07016682452497i</v>
      </c>
      <c r="CH136" s="240" t="str">
        <f t="shared" ca="1" si="110"/>
        <v>-2.47777955435492-0.244039985518066i</v>
      </c>
      <c r="CI136" s="240" t="str">
        <f t="shared" ca="1" si="111"/>
        <v>-1.76053216876476+1.76053216876472i</v>
      </c>
      <c r="CJ136" s="240" t="str">
        <f t="shared" ca="1" si="112"/>
        <v>0.244039985518005+2.47777955435493i</v>
      </c>
      <c r="CK136" s="240" t="str">
        <f t="shared" ca="1" si="113"/>
        <v>2.07016682452493+1.38324124907671i</v>
      </c>
      <c r="CL136" s="240" t="str">
        <f t="shared" ca="1" si="114"/>
        <v>2.38255987563584-0.722741636770064i</v>
      </c>
      <c r="CM136" s="240" t="str">
        <f t="shared" ca="1" si="115"/>
        <v>0.952793143917475-2.30024613018146i</v>
      </c>
      <c r="CN136" s="240" t="str">
        <f t="shared" ca="1" si="116"/>
        <v>-1.17366873223921-2.195779757051i</v>
      </c>
      <c r="CO136" s="240" t="str">
        <f t="shared" ca="1" si="117"/>
        <v>-2.44192826704811-0.485729732569814i</v>
      </c>
      <c r="CP136" s="240" t="str">
        <f t="shared" ca="1" si="118"/>
        <v>-1.9246170538103+1.57949239652918i</v>
      </c>
      <c r="CQ136" s="240" t="str">
        <f t="shared" ca="1" si="119"/>
        <v>-1.08585752744171E-13+2.48976847006121i</v>
      </c>
      <c r="CR136" s="240" t="str">
        <f t="shared" ca="1" si="120"/>
        <v>1.9246170538103+1.57949239652918i</v>
      </c>
      <c r="CS136" s="240" t="str">
        <f t="shared" ca="1" si="121"/>
        <v>2.4419282670481-0.485729732569844i</v>
      </c>
      <c r="CT136" s="240" t="str">
        <f t="shared" ca="1" si="122"/>
        <v>1.17366873223919-2.19577975705101i</v>
      </c>
      <c r="CU136" s="240" t="str">
        <f t="shared" ca="1" si="123"/>
        <v>-0.95279314391747-2.30024613018146i</v>
      </c>
      <c r="CV136" s="240" t="str">
        <f t="shared" ca="1" si="124"/>
        <v>-2.38255987563585-0.722741636770034i</v>
      </c>
      <c r="CW136" s="240" t="str">
        <f t="shared" ca="1" si="125"/>
        <v>-2.07016682452493+1.38324124907671i</v>
      </c>
      <c r="CX136" s="240" t="str">
        <f t="shared" ca="1" si="126"/>
        <v>-0.244039985518222+2.47777955435491i</v>
      </c>
      <c r="CY136" s="240" t="str">
        <f t="shared" ca="1" si="127"/>
        <v>1.76053216876477+1.76053216876471i</v>
      </c>
      <c r="CZ136" s="240" t="str">
        <f t="shared" ca="1" si="128"/>
        <v>2.47777955435492-0.244039985518061i</v>
      </c>
      <c r="DA136" s="240" t="str">
        <f t="shared" ca="1" si="129"/>
        <v>1.38324124907684-2.07016682452484i</v>
      </c>
      <c r="DB136" s="240" t="str">
        <f t="shared" ca="1" si="130"/>
        <v>-0.722741636770116-2.38255987563582i</v>
      </c>
      <c r="DC136" s="240" t="str">
        <f t="shared" ca="1" si="131"/>
        <v>-2.3002461301815-0.95279314391739i</v>
      </c>
      <c r="DD136" s="240" t="str">
        <f t="shared" ca="1" si="132"/>
        <v>-2.19577975705109+1.17366873223904i</v>
      </c>
      <c r="DE136" s="240" t="str">
        <f t="shared" ca="1" si="133"/>
        <v>-0.485729732569759+2.44192826704812i</v>
      </c>
      <c r="DF136" s="240" t="str">
        <f t="shared" ca="1" si="134"/>
        <v>1.57949239652925+1.92461705381024i</v>
      </c>
      <c r="DG136" s="240" t="str">
        <f t="shared" ca="1" si="135"/>
        <v>2.48976847006121+5.24630796874377E-14i</v>
      </c>
      <c r="DH136" s="240" t="str">
        <f t="shared" ca="1" si="136"/>
        <v>1.57949239652931-1.9246170538102i</v>
      </c>
      <c r="DI136" s="240" t="str">
        <f t="shared" ca="1" si="137"/>
        <v>-0.485729732569899-2.4419282670481i</v>
      </c>
      <c r="DJ136" s="240" t="str">
        <f t="shared" ca="1" si="138"/>
        <v>-2.19577975705104-1.17366873223914i</v>
      </c>
      <c r="DK136" s="240" t="str">
        <f t="shared" ca="1" si="139"/>
        <v>-2.30024613018153+0.952793143917326i</v>
      </c>
      <c r="DL136" s="240" t="str">
        <f t="shared" ca="1" si="140"/>
        <v>-0.722741636769979+2.38255987563587i</v>
      </c>
      <c r="DM136" s="240" t="str">
        <f t="shared" ca="1" si="141"/>
        <v>1.38324124907679+2.07016682452488i</v>
      </c>
      <c r="DN136" s="240" t="str">
        <f t="shared" ca="1" si="142"/>
        <v>2.47777955435491+0.244039985518166i</v>
      </c>
      <c r="DO136" s="240" t="str">
        <f t="shared" ca="1" si="143"/>
        <v>1.76053216876482-1.76053216876466i</v>
      </c>
      <c r="DP136" s="240" t="str">
        <f t="shared" ca="1" si="144"/>
        <v>-0.244039985518153-2.47777955435491i</v>
      </c>
      <c r="DQ136" s="240" t="str">
        <f t="shared" ca="1" si="145"/>
        <v>-2.07016682452487-1.3832412490768i</v>
      </c>
      <c r="DR136" s="240" t="str">
        <f t="shared" ca="1" si="146"/>
        <v>-2.38255987563587+0.722741636769967i</v>
      </c>
      <c r="DS136" s="240" t="str">
        <f t="shared" ca="1" si="147"/>
        <v>-0.952793143917338+2.30024613018152i</v>
      </c>
      <c r="DT136" s="240" t="str">
        <f t="shared" ca="1" si="148"/>
        <v>1.17366873223913+2.19577975705104i</v>
      </c>
      <c r="DU136" s="240" t="str">
        <f t="shared" ca="1" si="149"/>
        <v>2.44192826704809+0.485729732569914i</v>
      </c>
      <c r="DV136" s="240" t="str">
        <f t="shared" ca="1" si="150"/>
        <v>1.92461705381021-1.5794923965293i</v>
      </c>
      <c r="DW136" s="240" t="str">
        <f t="shared" ca="1" si="151"/>
        <v>-3.90413313718262E-14-2.48976847006121i</v>
      </c>
      <c r="DX136" s="240" t="str">
        <f t="shared" ca="1" si="152"/>
        <v>-1.92461705381023-1.57949239652926i</v>
      </c>
      <c r="DY136" s="240" t="str">
        <f t="shared" ca="1" si="153"/>
        <v>-2.44192826704798+0.485729732570476i</v>
      </c>
      <c r="DZ136" s="240" t="str">
        <f t="shared" ca="1" si="154"/>
        <v>-1.17366873223884+2.1957797570512i</v>
      </c>
      <c r="EA136" s="240" t="str">
        <f t="shared" ca="1" si="155"/>
        <v>0.952793143917378+2.3002461301815i</v>
      </c>
      <c r="EB136" s="240" t="str">
        <f t="shared" ca="1" si="156"/>
        <v>2.38255987563575+0.722741636770368i</v>
      </c>
      <c r="EC136" s="240" t="str">
        <f t="shared" ca="1" si="157"/>
        <v>2.07016682452526-1.38324124907622i</v>
      </c>
      <c r="ED136" s="240" t="str">
        <f t="shared" ca="1" si="158"/>
        <v>0.244039985519061-2.47777955435482i</v>
      </c>
      <c r="EE136" s="240" t="str">
        <f t="shared" ca="1" si="159"/>
        <v>-1.76053216876557-1.7605321687639i</v>
      </c>
      <c r="EF136" s="240" t="str">
        <f t="shared" ca="1" si="160"/>
        <v>-2.47777955435483+0.244039985518983i</v>
      </c>
      <c r="EG136" s="240" t="str">
        <f t="shared" ca="1" si="161"/>
        <v>-1.38324124907631+2.0701668245252i</v>
      </c>
      <c r="EH136" s="240" t="str">
        <f t="shared" ca="1" si="162"/>
        <v>0.722741636770258+2.38255987563578i</v>
      </c>
      <c r="EI136" s="240" t="str">
        <f t="shared" ca="1" si="163"/>
        <v>2.30024613018146+0.952793143917482i</v>
      </c>
      <c r="EJ136" s="240" t="str">
        <f t="shared" ca="1" si="164"/>
        <v>2.19577975705125-1.17366873223874i</v>
      </c>
      <c r="EK136" s="240" t="str">
        <f t="shared" ca="1" si="165"/>
        <v>0.485729732570586-2.44192826704796i</v>
      </c>
      <c r="EL136" s="240" t="str">
        <f t="shared" ca="1" si="166"/>
        <v>-1.57949239652841-1.92461705381093i</v>
      </c>
      <c r="EM136" s="240" t="str">
        <f t="shared" ca="1" si="167"/>
        <v>-2.48976847006121+1.12123440650195E-12i</v>
      </c>
      <c r="EN136" s="240"/>
      <c r="EO136" s="240"/>
      <c r="EP136" s="240"/>
    </row>
    <row r="137" spans="1:146" ht="15.75" thickBot="1">
      <c r="A137" s="277">
        <f t="shared" si="168"/>
        <v>7.2265625000000032E-4</v>
      </c>
      <c r="B137" s="276">
        <v>37</v>
      </c>
      <c r="C137" s="248">
        <f t="shared" si="169"/>
        <v>7400</v>
      </c>
      <c r="D137" s="247">
        <f t="shared" si="170"/>
        <v>46495.571273128939</v>
      </c>
      <c r="E137" s="247" t="str">
        <f t="shared" si="171"/>
        <v>46495.5712731289i</v>
      </c>
      <c r="F137" s="247" t="str">
        <f t="shared" si="177"/>
        <v>0.00702917210797996-0.0665990477072498i</v>
      </c>
      <c r="G137" s="247" t="str">
        <f t="shared" si="178"/>
        <v>-3.62348270515176+0.995440156243648i</v>
      </c>
      <c r="H137" s="247" t="str">
        <f t="shared" si="179"/>
        <v>0.00208472633842848-0.00880118009701049i</v>
      </c>
      <c r="I137" s="247" t="str">
        <f t="shared" si="174"/>
        <v>-0.00426321647278964+0.00807209385372529i</v>
      </c>
      <c r="J137" s="275" t="str">
        <f ca="1">IMPRODUCT(1/N_FFT2,AZ100)</f>
        <v>-0.026027041929948-0.000499290467356387i</v>
      </c>
      <c r="K137" s="274" t="str">
        <f t="shared" ca="1" si="175"/>
        <v>0.000114989233406512-0.000207964141848243i</v>
      </c>
      <c r="N137" s="265">
        <f t="shared" ca="1" si="176"/>
        <v>2.510534106580053</v>
      </c>
      <c r="O137" s="240">
        <f t="shared" ca="1" si="39"/>
        <v>-2.489465893419947</v>
      </c>
      <c r="P137" s="240" t="str">
        <f t="shared" ca="1" si="40"/>
        <v>-1.53159806130497+1.96256154377589i</v>
      </c>
      <c r="Q137" s="240" t="str">
        <f t="shared" ca="1" si="41"/>
        <v>0.604890870646221+2.41485972037923i</v>
      </c>
      <c r="R137" s="240" t="str">
        <f t="shared" ca="1" si="42"/>
        <v>2.27589400625572+1.0088344298201i</v>
      </c>
      <c r="S137" s="240" t="str">
        <f t="shared" ca="1" si="43"/>
        <v>2.19551290827702-1.17352609859778i</v>
      </c>
      <c r="T137" s="240" t="str">
        <f t="shared" ca="1" si="44"/>
        <v>0.425603791143419-2.45281508627649i</v>
      </c>
      <c r="U137" s="241" t="str">
        <f t="shared" ca="1" si="45"/>
        <v>-1.6718231135124-1.84457255526229i</v>
      </c>
      <c r="V137" s="240" t="str">
        <f t="shared" ca="1" si="46"/>
        <v>-2.4827205777348+0.183136472045702i</v>
      </c>
      <c r="W137" s="240" t="str">
        <f t="shared" ca="1" si="47"/>
        <v>-1.38307314650166+2.0699152412423i</v>
      </c>
      <c r="X137" s="240" t="str">
        <f t="shared" ca="1" si="48"/>
        <v>0.780899994111657+2.36381802042746i</v>
      </c>
      <c r="Y137" s="240" t="str">
        <f t="shared" ca="1" si="49"/>
        <v>2.3439418374251+0.838675799859168i</v>
      </c>
      <c r="Z137" s="240" t="str">
        <f t="shared" ca="1" si="50"/>
        <v>2.1032341356234-1.33185832776977i</v>
      </c>
      <c r="AA137" s="240" t="str">
        <f t="shared" ca="1" si="51"/>
        <v>0.244010327820985-2.47747843470289i</v>
      </c>
      <c r="AB137" s="240" t="str">
        <f t="shared" ca="1" si="52"/>
        <v>-1.80298841141657-1.71658766825313i</v>
      </c>
      <c r="AC137" s="240" t="str">
        <f t="shared" ca="1" si="53"/>
        <v>-2.4625211841295+0.365280511681965i</v>
      </c>
      <c r="AD137" s="240" t="str">
        <f t="shared" ca="1" si="54"/>
        <v>-1.22705323848438+2.16605188867353i</v>
      </c>
      <c r="AE137" s="240" t="str">
        <f t="shared" ca="1" si="55"/>
        <v>0.952677352849786+2.29996658581561i</v>
      </c>
      <c r="AF137" s="240" t="str">
        <f t="shared" ca="1" si="56"/>
        <v>2.39928764469221+0.66397231307373i</v>
      </c>
      <c r="AG137" s="240" t="str">
        <f t="shared" ca="1" si="57"/>
        <v>1.99955775495908-1.48297310126791i</v>
      </c>
      <c r="AH137" s="240" t="str">
        <f t="shared" ca="1" si="58"/>
        <v>0.0610945513903921-2.48871611283641i</v>
      </c>
      <c r="AI137" s="240" t="str">
        <f t="shared" ca="1" si="59"/>
        <v>-1.92438315890364-1.57930044394005i</v>
      </c>
      <c r="AJ137" s="240" t="str">
        <f t="shared" ca="1" si="60"/>
        <v>-2.42897717486811+0.545445064576561i</v>
      </c>
      <c r="AK137" s="240" t="str">
        <f t="shared" ca="1" si="61"/>
        <v>-1.06438382265265+2.25045051324763i</v>
      </c>
      <c r="AL137" s="240" t="str">
        <f t="shared" ca="1" si="62"/>
        <v>1.11929207047035+2.22365143300009i</v>
      </c>
      <c r="AM137" s="240" t="str">
        <f t="shared" ca="1" si="63"/>
        <v>2.44163150433217+0.48567070279544i</v>
      </c>
      <c r="AN137" s="240" t="str">
        <f t="shared" ca="1" si="64"/>
        <v>1.88504559757374-1.62605151504159i</v>
      </c>
      <c r="AO137" s="240" t="str">
        <f t="shared" ca="1" si="65"/>
        <v>-0.122152301707569-2.48646722272559i</v>
      </c>
      <c r="AP137" s="240" t="str">
        <f t="shared" ca="1" si="66"/>
        <v>-2.035349507319-1.43345485368653i</v>
      </c>
      <c r="AQ137" s="240" t="str">
        <f t="shared" ca="1" si="67"/>
        <v>-2.38227032784316+0.72265380340743i</v>
      </c>
      <c r="AR137" s="240" t="str">
        <f t="shared" ca="1" si="68"/>
        <v>-2.38227032784316+0.72265380340743i</v>
      </c>
      <c r="AS137" s="240" t="str">
        <f t="shared" ca="1" si="69"/>
        <v>1.27984124738265+2.13528612040616i</v>
      </c>
      <c r="AT137" s="240" t="str">
        <f t="shared" ca="1" si="70"/>
        <v>2.47074395130079+0.304737200898928i</v>
      </c>
      <c r="AU137" s="240" t="str">
        <f t="shared" ca="1" si="71"/>
        <v>1.76031821476985-1.7603182147699i</v>
      </c>
      <c r="AV137" s="240" t="str">
        <f t="shared" ca="1" si="72"/>
        <v>-0.30473720089899-2.47074395130079i</v>
      </c>
      <c r="AW137" s="240" t="str">
        <f t="shared" ca="1" si="73"/>
        <v>-2.13528612040619-1.2798412473826i</v>
      </c>
      <c r="AX137" s="240" t="str">
        <f t="shared" ca="1" si="74"/>
        <v>-2.32265375150549+0.895946418665008i</v>
      </c>
      <c r="AY137" s="240" t="str">
        <f t="shared" ca="1" si="75"/>
        <v>-0.722653803407373+2.38227032784318i</v>
      </c>
      <c r="AZ137" s="240" t="str">
        <f t="shared" ca="1" si="76"/>
        <v>1.43345485368658+2.03534950731897i</v>
      </c>
      <c r="BA137" s="240" t="str">
        <f t="shared" ca="1" si="77"/>
        <v>2.48646722272559+0.122152301707499i</v>
      </c>
      <c r="BB137" s="240" t="str">
        <f t="shared" ca="1" si="78"/>
        <v>1.62605151504154-1.88504559757378i</v>
      </c>
      <c r="BC137" s="240" t="str">
        <f t="shared" ca="1" si="79"/>
        <v>-0.485670702795508-2.44163150433215i</v>
      </c>
      <c r="BD137" s="240" t="str">
        <f t="shared" ca="1" si="80"/>
        <v>-2.22365143300012-1.11929207047031i</v>
      </c>
      <c r="BE137" s="240" t="str">
        <f t="shared" ca="1" si="81"/>
        <v>-2.2504505132476+1.0643838226527i</v>
      </c>
      <c r="BF137" s="240" t="str">
        <f t="shared" ca="1" si="82"/>
        <v>-0.545445064576493+2.42897717486812i</v>
      </c>
      <c r="BG137" s="240" t="str">
        <f t="shared" ca="1" si="83"/>
        <v>1.5793004439401+1.9243831589036i</v>
      </c>
      <c r="BH137" s="240" t="str">
        <f t="shared" ca="1" si="84"/>
        <v>2.48871611283641-0.0610945513904615i</v>
      </c>
      <c r="BI137" s="240" t="str">
        <f t="shared" ca="1" si="85"/>
        <v>1.48297310126787-1.99955775495912i</v>
      </c>
      <c r="BJ137" s="240" t="str">
        <f t="shared" ca="1" si="86"/>
        <v>-0.663972313073789-2.39928764469219i</v>
      </c>
      <c r="BK137" s="240" t="str">
        <f t="shared" ca="1" si="87"/>
        <v>-2.29996658581563-0.952677352849721i</v>
      </c>
      <c r="BL137" s="240" t="str">
        <f t="shared" ca="1" si="88"/>
        <v>-2.1660518886735+1.22705323848443i</v>
      </c>
      <c r="BM137" s="240" t="str">
        <f t="shared" ca="1" si="89"/>
        <v>-0.365280511681901+2.46252118412951i</v>
      </c>
      <c r="BN137" s="240" t="str">
        <f t="shared" ca="1" si="90"/>
        <v>1.71658766825318+1.80298841141652i</v>
      </c>
      <c r="BO137" s="240" t="str">
        <f t="shared" ca="1" si="91"/>
        <v>2.47747843470288-0.244010327821045i</v>
      </c>
      <c r="BP137" s="240" t="str">
        <f t="shared" ca="1" si="92"/>
        <v>1.33185832776973-2.10323413562342i</v>
      </c>
      <c r="BQ137" s="240" t="str">
        <f t="shared" ca="1" si="93"/>
        <v>-0.83867579985922-2.34394183742508i</v>
      </c>
      <c r="BR137" s="240" t="str">
        <f t="shared" ca="1" si="94"/>
        <v>-2.36381802042748-0.780899994111599i</v>
      </c>
      <c r="BS137" s="240" t="str">
        <f t="shared" ca="1" si="95"/>
        <v>-2.06991524124226+1.38307314650172i</v>
      </c>
      <c r="BT137" s="240" t="str">
        <f t="shared" ca="1" si="96"/>
        <v>-0.183136472045644+2.48272057773481i</v>
      </c>
      <c r="BU137" s="240" t="str">
        <f t="shared" ca="1" si="97"/>
        <v>1.84457255526234+1.67182311351236i</v>
      </c>
      <c r="BV137" s="240" t="str">
        <f t="shared" ca="1" si="98"/>
        <v>2.45281508627647-0.425603791143489i</v>
      </c>
      <c r="BW137" s="240" t="str">
        <f t="shared" ca="1" si="99"/>
        <v>1.17352609859773-2.19551290827705i</v>
      </c>
      <c r="BX137" s="240" t="str">
        <f t="shared" ca="1" si="100"/>
        <v>-1.00883442982016-2.2758940062557i</v>
      </c>
      <c r="BY137" s="240" t="str">
        <f t="shared" ca="1" si="101"/>
        <v>-2.41485972037924-0.604890870646166i</v>
      </c>
      <c r="BZ137" s="240" t="str">
        <f t="shared" ca="1" si="102"/>
        <v>-1.96256154377586+1.53159806130502i</v>
      </c>
      <c r="CA137" s="240" t="str">
        <f t="shared" ca="1" si="103"/>
        <v>6.95346202341014E-14+2.48946589341995i</v>
      </c>
      <c r="CB137" s="240" t="str">
        <f t="shared" ca="1" si="104"/>
        <v>1.96256154377593+1.53159806130493i</v>
      </c>
      <c r="CC137" s="240" t="str">
        <f t="shared" ca="1" si="105"/>
        <v>2.41485972037921-0.604890870646283i</v>
      </c>
      <c r="CD137" s="240" t="str">
        <f t="shared" ca="1" si="106"/>
        <v>1.00883442982005-2.27589400625574i</v>
      </c>
      <c r="CE137" s="240" t="str">
        <f t="shared" ca="1" si="107"/>
        <v>-1.17352609859784-2.195512908277i</v>
      </c>
      <c r="CF137" s="240" t="str">
        <f t="shared" ca="1" si="108"/>
        <v>-2.4528150862765-0.425603791143352i</v>
      </c>
      <c r="CG137" s="240" t="str">
        <f t="shared" ca="1" si="109"/>
        <v>-1.84457255526226+1.67182311351244i</v>
      </c>
      <c r="CH137" s="240" t="str">
        <f t="shared" ca="1" si="110"/>
        <v>0.183136472045765+2.4827205777348i</v>
      </c>
      <c r="CI137" s="240" t="str">
        <f t="shared" ca="1" si="111"/>
        <v>2.06991524124233+1.38307314650162i</v>
      </c>
      <c r="CJ137" s="240" t="str">
        <f t="shared" ca="1" si="112"/>
        <v>2.36381802042743-0.780899994111731i</v>
      </c>
      <c r="CK137" s="240" t="str">
        <f t="shared" ca="1" si="113"/>
        <v>0.838675799859106-2.34394183742512i</v>
      </c>
      <c r="CL137" s="240" t="str">
        <f t="shared" ca="1" si="114"/>
        <v>-1.33185832776983-2.10323413562335i</v>
      </c>
      <c r="CM137" s="240" t="str">
        <f t="shared" ca="1" si="115"/>
        <v>-2.47747843470289-0.244010327820907i</v>
      </c>
      <c r="CN137" s="240" t="str">
        <f t="shared" ca="1" si="116"/>
        <v>-1.71658766825308+1.80298841141662i</v>
      </c>
      <c r="CO137" s="240" t="str">
        <f t="shared" ca="1" si="117"/>
        <v>0.36528051168202+2.46252118412949i</v>
      </c>
      <c r="CP137" s="240" t="str">
        <f t="shared" ca="1" si="118"/>
        <v>2.16605188867355+1.22705323848434i</v>
      </c>
      <c r="CQ137" s="240" t="str">
        <f t="shared" ca="1" si="119"/>
        <v>2.29996658581558-0.95267735284985i</v>
      </c>
      <c r="CR137" s="240" t="str">
        <f t="shared" ca="1" si="120"/>
        <v>0.663972313073672-2.39928764469223i</v>
      </c>
      <c r="CS137" s="240" t="str">
        <f t="shared" ca="1" si="121"/>
        <v>-1.48297310126795-1.99955775495905i</v>
      </c>
      <c r="CT137" s="240" t="str">
        <f t="shared" ca="1" si="122"/>
        <v>-2.48871611283641-0.0610945513903226i</v>
      </c>
      <c r="CU137" s="240" t="str">
        <f t="shared" ca="1" si="123"/>
        <v>-1.57930044394+1.92438315890368i</v>
      </c>
      <c r="CV137" s="240" t="str">
        <f t="shared" ca="1" si="124"/>
        <v>0.54544506457661+2.42897717486809i</v>
      </c>
      <c r="CW137" s="240" t="str">
        <f t="shared" ca="1" si="125"/>
        <v>2.25045051324766+1.06438382265258i</v>
      </c>
      <c r="CX137" s="240" t="str">
        <f t="shared" ca="1" si="126"/>
        <v>2.22365143300006-1.11929207047041i</v>
      </c>
      <c r="CY137" s="240" t="str">
        <f t="shared" ca="1" si="127"/>
        <v>0.485670702795391-2.44163150433218i</v>
      </c>
      <c r="CZ137" s="240" t="str">
        <f t="shared" ca="1" si="128"/>
        <v>-1.62605151504165-1.88504559757368i</v>
      </c>
      <c r="DA137" s="240" t="str">
        <f t="shared" ca="1" si="129"/>
        <v>-2.48646722272559+0.122152301707638i</v>
      </c>
      <c r="DB137" s="240" t="str">
        <f t="shared" ca="1" si="130"/>
        <v>-1.43345485368648+2.03534950731904i</v>
      </c>
      <c r="DC137" s="240" t="str">
        <f t="shared" ca="1" si="131"/>
        <v>0.722653803407472+2.38227032784315i</v>
      </c>
      <c r="DD137" s="240" t="str">
        <f t="shared" ca="1" si="132"/>
        <v>2.32265375150545+0.895946418665118i</v>
      </c>
      <c r="DE137" s="240" t="str">
        <f t="shared" ca="1" si="133"/>
        <v>2.13528612040613-1.2798412473827i</v>
      </c>
      <c r="DF137" s="240" t="str">
        <f t="shared" ca="1" si="134"/>
        <v>0.304737200898878-2.4707439513008i</v>
      </c>
      <c r="DG137" s="240" t="str">
        <f t="shared" ca="1" si="135"/>
        <v>-1.76031821476994-1.7603182147698i</v>
      </c>
      <c r="DH137" s="240" t="str">
        <f t="shared" ca="1" si="136"/>
        <v>-2.47074395130078+0.30473720089905i</v>
      </c>
      <c r="DI137" s="240" t="str">
        <f t="shared" ca="1" si="137"/>
        <v>-1.27984124738255+2.13528612040622i</v>
      </c>
      <c r="DJ137" s="240" t="str">
        <f t="shared" ca="1" si="138"/>
        <v>0.895946418665081+2.32265375150546i</v>
      </c>
      <c r="DK137" s="240" t="str">
        <f t="shared" ca="1" si="139"/>
        <v>2.38227032784319+0.722653803407306i</v>
      </c>
      <c r="DL137" s="240" t="str">
        <f t="shared" ca="1" si="140"/>
        <v>2.03534950731894-1.43345485368662i</v>
      </c>
      <c r="DM137" s="240" t="str">
        <f t="shared" ca="1" si="141"/>
        <v>0.122152301707677-2.48646722272559i</v>
      </c>
      <c r="DN137" s="240" t="str">
        <f t="shared" ca="1" si="142"/>
        <v>-1.88504559757366-1.62605151504168i</v>
      </c>
      <c r="DO137" s="240" t="str">
        <f t="shared" ca="1" si="143"/>
        <v>-2.44163150433214+0.48567070279556i</v>
      </c>
      <c r="DP137" s="240" t="str">
        <f t="shared" ca="1" si="144"/>
        <v>-1.11929207047026+2.22365143300014i</v>
      </c>
      <c r="DQ137" s="240" t="str">
        <f t="shared" ca="1" si="145"/>
        <v>1.06438382265277+2.25045051324757i</v>
      </c>
      <c r="DR137" s="240" t="str">
        <f t="shared" ca="1" si="146"/>
        <v>2.42897717486813+0.545445064576441i</v>
      </c>
      <c r="DS137" s="240" t="str">
        <f t="shared" ca="1" si="147"/>
        <v>1.92438315890357-1.57930044394014i</v>
      </c>
      <c r="DT137" s="240" t="str">
        <f t="shared" ca="1" si="148"/>
        <v>-0.0610945513902835-2.48871611283641i</v>
      </c>
      <c r="DU137" s="240" t="str">
        <f t="shared" ca="1" si="149"/>
        <v>-1.99955775495916-1.48297310126781i</v>
      </c>
      <c r="DV137" s="240" t="str">
        <f t="shared" ca="1" si="150"/>
        <v>-2.39928764469238+0.663972313073122i</v>
      </c>
      <c r="DW137" s="240" t="str">
        <f t="shared" ca="1" si="151"/>
        <v>-0.952677352848742+2.29996658581604i</v>
      </c>
      <c r="DX137" s="240" t="str">
        <f t="shared" ca="1" si="152"/>
        <v>1.22705323848471+2.16605188867334i</v>
      </c>
      <c r="DY137" s="240" t="str">
        <f t="shared" ca="1" si="153"/>
        <v>2.46252118412944+0.365280511682339i</v>
      </c>
      <c r="DZ137" s="240" t="str">
        <f t="shared" ca="1" si="154"/>
        <v>1.80298841141735-1.71658766825231i</v>
      </c>
      <c r="EA137" s="240" t="str">
        <f t="shared" ca="1" si="155"/>
        <v>-0.244010327821607-2.47747843470283i</v>
      </c>
      <c r="EB137" s="240" t="str">
        <f t="shared" ca="1" si="156"/>
        <v>-2.10323413562331-1.3318583277699i</v>
      </c>
      <c r="EC137" s="240" t="str">
        <f t="shared" ca="1" si="157"/>
        <v>-2.3439418374254+0.838675799858336i</v>
      </c>
      <c r="ED137" s="240" t="str">
        <f t="shared" ca="1" si="158"/>
        <v>-0.780899994110828+2.36381802042773i</v>
      </c>
      <c r="EE137" s="240" t="str">
        <f t="shared" ca="1" si="159"/>
        <v>1.38307314650177+2.06991524124223i</v>
      </c>
      <c r="EF137" s="240" t="str">
        <f t="shared" ca="1" si="160"/>
        <v>2.48272057773475+0.183136472046333i</v>
      </c>
      <c r="EG137" s="240" t="str">
        <f t="shared" ca="1" si="161"/>
        <v>1.67182311351157-1.84457255526305i</v>
      </c>
      <c r="EH137" s="240" t="str">
        <f t="shared" ca="1" si="162"/>
        <v>-0.425603791143785-2.45281508627642i</v>
      </c>
      <c r="EI137" s="240" t="str">
        <f t="shared" ca="1" si="163"/>
        <v>-2.19551290827685-1.17352609859812i</v>
      </c>
      <c r="EJ137" s="240" t="str">
        <f t="shared" ca="1" si="164"/>
        <v>-2.27589400625618+1.00883442981906i</v>
      </c>
      <c r="EK137" s="240" t="str">
        <f t="shared" ca="1" si="165"/>
        <v>-0.604890870645619+2.41485972037938i</v>
      </c>
      <c r="EL137" s="240" t="str">
        <f t="shared" ca="1" si="166"/>
        <v>1.53159806130487+1.96256154377597i</v>
      </c>
      <c r="EM137" s="240" t="str">
        <f t="shared" ca="1" si="167"/>
        <v>2.48946589341995+8.86876465297197E-13i</v>
      </c>
      <c r="EN137" s="240"/>
      <c r="EO137" s="240"/>
      <c r="EP137" s="240"/>
    </row>
    <row r="138" spans="1:146" ht="15.75" thickBot="1">
      <c r="A138" s="277">
        <f t="shared" si="168"/>
        <v>7.4218750000000033E-4</v>
      </c>
      <c r="B138" s="276">
        <v>38</v>
      </c>
      <c r="C138" s="248">
        <f t="shared" si="169"/>
        <v>7600</v>
      </c>
      <c r="D138" s="247">
        <f t="shared" si="170"/>
        <v>47752.208334564857</v>
      </c>
      <c r="E138" s="247" t="str">
        <f t="shared" si="171"/>
        <v>47752.2083345649i</v>
      </c>
      <c r="F138" s="247" t="str">
        <f t="shared" si="177"/>
        <v>0.00699020507231866-0.0648896489934877i</v>
      </c>
      <c r="G138" s="247" t="str">
        <f t="shared" si="178"/>
        <v>-3.60863628647725+1.01028133272533i</v>
      </c>
      <c r="H138" s="247" t="str">
        <f t="shared" si="179"/>
        <v>0.00208026782944424-0.008569609671116i</v>
      </c>
      <c r="I138" s="247" t="str">
        <f t="shared" si="174"/>
        <v>-0.00415009055099001+0.00788658240641981i</v>
      </c>
      <c r="J138" s="275" t="str">
        <f ca="1">IMPRODUCT(1/N_FFT2,BA100)</f>
        <v>0.00874030095523793+0.0000141172056758246i</v>
      </c>
      <c r="K138" s="274" t="str">
        <f t="shared" ca="1" si="175"/>
        <v>-0.0000363843769130527+0.0000688725160585121i</v>
      </c>
      <c r="N138" s="265">
        <f t="shared" ca="1" si="176"/>
        <v>2.5108625901566031</v>
      </c>
      <c r="O138" s="240">
        <f t="shared" ca="1" si="39"/>
        <v>-2.4891374098433969</v>
      </c>
      <c r="P138" s="240" t="str">
        <f t="shared" ca="1" si="40"/>
        <v>-1.48277742382981+1.99929391447644i</v>
      </c>
      <c r="Q138" s="240" t="str">
        <f t="shared" ca="1" si="41"/>
        <v>0.7225584496584+2.38195598865914i</v>
      </c>
      <c r="R138" s="240" t="str">
        <f t="shared" ca="1" si="42"/>
        <v>2.34363255566309+0.83856513707523i</v>
      </c>
      <c r="S138" s="240" t="str">
        <f t="shared" ca="1" si="43"/>
        <v>2.06964211713025-1.38289065080451i</v>
      </c>
      <c r="T138" s="240" t="str">
        <f t="shared" ca="1" si="44"/>
        <v>0.122136183782386-2.4861391348219i</v>
      </c>
      <c r="U138" s="241" t="str">
        <f t="shared" ca="1" si="45"/>
        <v>-1.9241292376652-1.57909205616514i</v>
      </c>
      <c r="V138" s="240" t="str">
        <f t="shared" ca="1" si="46"/>
        <v>-2.41454108104381+0.604811055647696i</v>
      </c>
      <c r="W138" s="240" t="str">
        <f t="shared" ca="1" si="47"/>
        <v>-0.952551647627218+2.29966310656247i</v>
      </c>
      <c r="X138" s="240" t="str">
        <f t="shared" ca="1" si="48"/>
        <v>1.2796723730745+2.13500437064465i</v>
      </c>
      <c r="Y138" s="240" t="str">
        <f t="shared" ca="1" si="49"/>
        <v>2.47715153286454+0.243978130800175i</v>
      </c>
      <c r="Z138" s="240" t="str">
        <f t="shared" ca="1" si="50"/>
        <v>1.67160251742499-1.84432916498665i</v>
      </c>
      <c r="AA138" s="240" t="str">
        <f t="shared" ca="1" si="51"/>
        <v>-0.485606618828647-2.44130933247545i</v>
      </c>
      <c r="AB138" s="240" t="str">
        <f t="shared" ca="1" si="52"/>
        <v>-2.25015356761144-1.06424337782642i</v>
      </c>
      <c r="AC138" s="240" t="str">
        <f t="shared" ca="1" si="53"/>
        <v>-2.19522321162585+1.17337125251174i</v>
      </c>
      <c r="AD138" s="240" t="str">
        <f t="shared" ca="1" si="54"/>
        <v>-0.365232313131029+2.46219625589165i</v>
      </c>
      <c r="AE138" s="240" t="str">
        <f t="shared" ca="1" si="55"/>
        <v>1.76008594180535+1.76008594180542i</v>
      </c>
      <c r="AF138" s="240" t="str">
        <f t="shared" ca="1" si="56"/>
        <v>2.46219625589166-0.365232313130945i</v>
      </c>
      <c r="AG138" s="240" t="str">
        <f t="shared" ca="1" si="57"/>
        <v>1.1733712525116-2.19522321162593i</v>
      </c>
      <c r="AH138" s="240" t="str">
        <f t="shared" ca="1" si="58"/>
        <v>-1.06424337782634-2.25015356761148i</v>
      </c>
      <c r="AI138" s="240" t="str">
        <f t="shared" ca="1" si="59"/>
        <v>-2.44130933247543-0.485606618828732i</v>
      </c>
      <c r="AJ138" s="240" t="str">
        <f t="shared" ca="1" si="60"/>
        <v>-1.84432916498654+1.67160251742511i</v>
      </c>
      <c r="AK138" s="240" t="str">
        <f t="shared" ca="1" si="61"/>
        <v>0.243978130800084+2.47715153286455i</v>
      </c>
      <c r="AL138" s="240" t="str">
        <f t="shared" ca="1" si="62"/>
        <v>2.13500437064464+1.27967237307452i</v>
      </c>
      <c r="AM138" s="240" t="str">
        <f t="shared" ca="1" si="63"/>
        <v>2.29966310656245-0.952551647627273i</v>
      </c>
      <c r="AN138" s="240" t="str">
        <f t="shared" ca="1" si="64"/>
        <v>0.604811055647805-2.41454108104378i</v>
      </c>
      <c r="AO138" s="240" t="str">
        <f t="shared" ca="1" si="65"/>
        <v>-1.57909205616511-1.92412923766522i</v>
      </c>
      <c r="AP138" s="240" t="str">
        <f t="shared" ca="1" si="66"/>
        <v>-2.4861391348219+0.122136183782425i</v>
      </c>
      <c r="AQ138" s="240" t="str">
        <f t="shared" ca="1" si="67"/>
        <v>-1.38289065080441+2.06964211713031i</v>
      </c>
      <c r="AR138" s="240" t="str">
        <f t="shared" ca="1" si="68"/>
        <v>-1.38289065080441+2.06964211713031i</v>
      </c>
      <c r="AS138" s="240" t="str">
        <f t="shared" ca="1" si="69"/>
        <v>2.38195598865914+0.722558449658391i</v>
      </c>
      <c r="AT138" s="240" t="str">
        <f t="shared" ca="1" si="70"/>
        <v>1.99929391447639-1.48277742382988i</v>
      </c>
      <c r="AU138" s="240" t="str">
        <f t="shared" ca="1" si="71"/>
        <v>8.6907413690603E-14-2.4891374098434i</v>
      </c>
      <c r="AV138" s="240" t="str">
        <f t="shared" ca="1" si="72"/>
        <v>-1.99929391447643-1.48277742382982i</v>
      </c>
      <c r="AW138" s="240" t="str">
        <f t="shared" ca="1" si="73"/>
        <v>-2.38195598865912+0.72255844965846i</v>
      </c>
      <c r="AX138" s="240" t="str">
        <f t="shared" ca="1" si="74"/>
        <v>-0.838565137075332+2.34363255566305i</v>
      </c>
      <c r="AY138" s="240" t="str">
        <f t="shared" ca="1" si="75"/>
        <v>1.38289065080447+2.06964211713027i</v>
      </c>
      <c r="AZ138" s="240" t="str">
        <f t="shared" ca="1" si="76"/>
        <v>2.4861391348219+0.122136183782343i</v>
      </c>
      <c r="BA138" s="240" t="str">
        <f t="shared" ca="1" si="77"/>
        <v>1.57909205616505-1.92412923766527i</v>
      </c>
      <c r="BB138" s="240" t="str">
        <f t="shared" ca="1" si="78"/>
        <v>-0.604811055647628-2.41454108104383i</v>
      </c>
      <c r="BC138" s="240" t="str">
        <f t="shared" ca="1" si="79"/>
        <v>-2.29966310656248-0.952551647627203i</v>
      </c>
      <c r="BD138" s="240" t="str">
        <f t="shared" ca="1" si="80"/>
        <v>-2.13500437064461+1.27967237307457i</v>
      </c>
      <c r="BE138" s="240" t="str">
        <f t="shared" ca="1" si="81"/>
        <v>-0.243978130800257+2.47715153286453i</v>
      </c>
      <c r="BF138" s="240" t="str">
        <f t="shared" ca="1" si="82"/>
        <v>1.84432916498659+1.67160251742506i</v>
      </c>
      <c r="BG138" s="240" t="str">
        <f t="shared" ca="1" si="83"/>
        <v>2.44130933247542-0.485606618828794i</v>
      </c>
      <c r="BH138" s="240" t="str">
        <f t="shared" ca="1" si="84"/>
        <v>1.0642433778265-2.25015356761141i</v>
      </c>
      <c r="BI138" s="240" t="str">
        <f t="shared" ca="1" si="85"/>
        <v>-1.17337125251166-2.1952232116259i</v>
      </c>
      <c r="BJ138" s="240" t="str">
        <f t="shared" ca="1" si="86"/>
        <v>-2.46219625589167-0.365232313130868i</v>
      </c>
      <c r="BK138" s="240" t="str">
        <f t="shared" ca="1" si="87"/>
        <v>-1.76008594180548+1.76008594180529i</v>
      </c>
      <c r="BL138" s="240" t="str">
        <f t="shared" ca="1" si="88"/>
        <v>0.365232313130863+2.46219625589167i</v>
      </c>
      <c r="BM138" s="240" t="str">
        <f t="shared" ca="1" si="89"/>
        <v>2.19522321162589+1.17337125251168i</v>
      </c>
      <c r="BN138" s="240" t="str">
        <f t="shared" ca="1" si="90"/>
        <v>2.25015356761142-1.06424337782648i</v>
      </c>
      <c r="BO138" s="240" t="str">
        <f t="shared" ca="1" si="91"/>
        <v>0.485606618828816-2.44130933247541i</v>
      </c>
      <c r="BP138" s="240" t="str">
        <f t="shared" ca="1" si="92"/>
        <v>-1.67160251742504-1.8443291649866i</v>
      </c>
      <c r="BQ138" s="240" t="str">
        <f t="shared" ca="1" si="93"/>
        <v>-2.47715153286453+0.243978130800253i</v>
      </c>
      <c r="BR138" s="240" t="str">
        <f t="shared" ca="1" si="94"/>
        <v>-1.27967237307459+2.1350043706446i</v>
      </c>
      <c r="BS138" s="240" t="str">
        <f t="shared" ca="1" si="95"/>
        <v>0.952551647627184+2.29966310656249i</v>
      </c>
      <c r="BT138" s="240" t="str">
        <f t="shared" ca="1" si="96"/>
        <v>2.41454108104382+0.604811055647648i</v>
      </c>
      <c r="BU138" s="240" t="str">
        <f t="shared" ca="1" si="97"/>
        <v>1.92412923766512-1.57909205616523i</v>
      </c>
      <c r="BV138" s="240" t="str">
        <f t="shared" ca="1" si="98"/>
        <v>-0.122136183782339-2.4861391348219i</v>
      </c>
      <c r="BW138" s="240" t="str">
        <f t="shared" ca="1" si="99"/>
        <v>-2.06964211713026-1.38289065080449i</v>
      </c>
      <c r="BX138" s="240" t="str">
        <f t="shared" ca="1" si="100"/>
        <v>-2.34363255566305+0.838565137075329i</v>
      </c>
      <c r="BY138" s="240" t="str">
        <f t="shared" ca="1" si="101"/>
        <v>-0.722558449658473+2.38195598865912i</v>
      </c>
      <c r="BZ138" s="240" t="str">
        <f t="shared" ca="1" si="102"/>
        <v>1.4827774238298+1.99929391447645i</v>
      </c>
      <c r="CA138" s="240" t="str">
        <f t="shared" ca="1" si="103"/>
        <v>2.4891374098434-7.37945633010048E-14i</v>
      </c>
      <c r="CB138" s="240" t="str">
        <f t="shared" ca="1" si="104"/>
        <v>1.48277742382989-1.99929391447638i</v>
      </c>
      <c r="CC138" s="240" t="str">
        <f t="shared" ca="1" si="105"/>
        <v>-0.722558449658378-2.38195598865915i</v>
      </c>
      <c r="CD138" s="240" t="str">
        <f t="shared" ca="1" si="106"/>
        <v>-2.3436325556631-0.83856513707519i</v>
      </c>
      <c r="CE138" s="240" t="str">
        <f t="shared" ca="1" si="107"/>
        <v>-2.06964211713018+1.38289065080461i</v>
      </c>
      <c r="CF138" s="240" t="str">
        <f t="shared" ca="1" si="108"/>
        <v>-0.122136183782456+2.48613913482189i</v>
      </c>
      <c r="CG138" s="240" t="str">
        <f t="shared" ca="1" si="109"/>
        <v>1.92412923766522+1.57909205616512i</v>
      </c>
      <c r="CH138" s="240" t="str">
        <f t="shared" ca="1" si="110"/>
        <v>2.41454108104379-0.604811055647793i</v>
      </c>
      <c r="CI138" s="240" t="str">
        <f t="shared" ca="1" si="111"/>
        <v>0.952551647627293-2.29966310656244i</v>
      </c>
      <c r="CJ138" s="240" t="str">
        <f t="shared" ca="1" si="112"/>
        <v>-1.27967237307449-2.13500437064466i</v>
      </c>
      <c r="CK138" s="240" t="str">
        <f t="shared" ca="1" si="113"/>
        <v>-2.47715153286455-0.243978130800088i</v>
      </c>
      <c r="CL138" s="240" t="str">
        <f t="shared" ca="1" si="114"/>
        <v>-1.67160251742511+1.84432916498653i</v>
      </c>
      <c r="CM138" s="240" t="str">
        <f t="shared" ca="1" si="115"/>
        <v>0.485606618828719+2.44130933247543i</v>
      </c>
      <c r="CN138" s="240" t="str">
        <f t="shared" ca="1" si="116"/>
        <v>2.25015356761147+1.06424337782636i</v>
      </c>
      <c r="CO138" s="240" t="str">
        <f t="shared" ca="1" si="117"/>
        <v>2.19522321162594-1.17337125251157i</v>
      </c>
      <c r="CP138" s="240" t="str">
        <f t="shared" ca="1" si="118"/>
        <v>0.365232313130945-2.46219625589166i</v>
      </c>
      <c r="CQ138" s="240" t="str">
        <f t="shared" ca="1" si="119"/>
        <v>-1.76008594180541-1.76008594180536i</v>
      </c>
      <c r="CR138" s="240" t="str">
        <f t="shared" ca="1" si="120"/>
        <v>-2.46219625589165+0.365232313131012i</v>
      </c>
      <c r="CS138" s="240" t="str">
        <f t="shared" ca="1" si="121"/>
        <v>-1.17337125251176+2.19522321162584i</v>
      </c>
      <c r="CT138" s="240" t="str">
        <f t="shared" ca="1" si="122"/>
        <v>1.06424337782639+2.25015356761146i</v>
      </c>
      <c r="CU138" s="240" t="str">
        <f t="shared" ca="1" si="123"/>
        <v>2.44130933247545+0.485606618828649i</v>
      </c>
      <c r="CV138" s="240" t="str">
        <f t="shared" ca="1" si="124"/>
        <v>1.84432916498665-1.67160251742498i</v>
      </c>
      <c r="CW138" s="240" t="str">
        <f t="shared" ca="1" si="125"/>
        <v>-0.243978130800158-2.47715153286454i</v>
      </c>
      <c r="CX138" s="240" t="str">
        <f t="shared" ca="1" si="126"/>
        <v>-2.13500437064468-1.27967237307446i</v>
      </c>
      <c r="CY138" s="240" t="str">
        <f t="shared" ca="1" si="127"/>
        <v>-2.29966310656252+0.952551647627096i</v>
      </c>
      <c r="CZ138" s="240" t="str">
        <f t="shared" ca="1" si="128"/>
        <v>-0.604811055647726+2.4145410810438i</v>
      </c>
      <c r="DA138" s="240" t="str">
        <f t="shared" ca="1" si="129"/>
        <v>1.57909205616517+1.92412923766517i</v>
      </c>
      <c r="DB138" s="240" t="str">
        <f t="shared" ca="1" si="130"/>
        <v>2.48613913482189-0.12213618378249i</v>
      </c>
      <c r="DC138" s="240" t="str">
        <f t="shared" ca="1" si="131"/>
        <v>1.38289065080457-2.06964211713021i</v>
      </c>
      <c r="DD138" s="240" t="str">
        <f t="shared" ca="1" si="132"/>
        <v>-0.838565137075222-2.34363255566309i</v>
      </c>
      <c r="DE138" s="240" t="str">
        <f t="shared" ca="1" si="133"/>
        <v>-2.38195598865917-0.722558449658311i</v>
      </c>
      <c r="DF138" s="240" t="str">
        <f t="shared" ca="1" si="134"/>
        <v>-1.99929391447649+1.48277742382974i</v>
      </c>
      <c r="DG138" s="240" t="str">
        <f t="shared" ca="1" si="135"/>
        <v>-2.19560429139629E-14+2.4891374098434i</v>
      </c>
      <c r="DH138" s="240" t="str">
        <f t="shared" ca="1" si="136"/>
        <v>1.99929391447647+1.48277742382977i</v>
      </c>
      <c r="DI138" s="240" t="str">
        <f t="shared" ca="1" si="137"/>
        <v>2.38195598865917-0.722558449658303i</v>
      </c>
      <c r="DJ138" s="240" t="str">
        <f t="shared" ca="1" si="138"/>
        <v>0.838565137075262-2.34363255566308i</v>
      </c>
      <c r="DK138" s="240" t="str">
        <f t="shared" ca="1" si="139"/>
        <v>-1.38289065080453-2.06964211713023i</v>
      </c>
      <c r="DL138" s="240" t="str">
        <f t="shared" ca="1" si="140"/>
        <v>-2.4861391348219-0.122136183782287i</v>
      </c>
      <c r="DM138" s="240" t="str">
        <f t="shared" ca="1" si="141"/>
        <v>-1.5790920561652+1.92412923766514i</v>
      </c>
      <c r="DN138" s="240" t="str">
        <f t="shared" ca="1" si="142"/>
        <v>0.604811055647716+2.41454108104381i</v>
      </c>
      <c r="DO138" s="240" t="str">
        <f t="shared" ca="1" si="143"/>
        <v>2.29966310656251+0.952551647627136i</v>
      </c>
      <c r="DP138" s="240" t="str">
        <f t="shared" ca="1" si="144"/>
        <v>2.1350043706447-1.27967237307442i</v>
      </c>
      <c r="DQ138" s="240" t="str">
        <f t="shared" ca="1" si="145"/>
        <v>0.243978130800201-2.47715153286454i</v>
      </c>
      <c r="DR138" s="240" t="str">
        <f t="shared" ca="1" si="146"/>
        <v>-1.84432916498662-1.67160251742501i</v>
      </c>
      <c r="DS138" s="240" t="str">
        <f t="shared" ca="1" si="147"/>
        <v>-2.4413093324753+0.485606618829371i</v>
      </c>
      <c r="DT138" s="240" t="str">
        <f t="shared" ca="1" si="148"/>
        <v>-1.06424337782688+2.25015356761123i</v>
      </c>
      <c r="DU138" s="240" t="str">
        <f t="shared" ca="1" si="149"/>
        <v>1.17337125251238+2.19522321162551i</v>
      </c>
      <c r="DV138" s="240" t="str">
        <f t="shared" ca="1" si="150"/>
        <v>2.46219625589161+0.365232313131301i</v>
      </c>
      <c r="DW138" s="240" t="str">
        <f t="shared" ca="1" si="151"/>
        <v>1.76008594180471-1.76008594180606i</v>
      </c>
      <c r="DX138" s="240" t="str">
        <f t="shared" ca="1" si="152"/>
        <v>-0.365232313130691-2.4621962558917i</v>
      </c>
      <c r="DY138" s="240" t="str">
        <f t="shared" ca="1" si="153"/>
        <v>-2.19522321162639-1.17337125251074i</v>
      </c>
      <c r="DZ138" s="240" t="str">
        <f t="shared" ca="1" si="154"/>
        <v>-2.25015356761149+1.06424337782632i</v>
      </c>
      <c r="EA138" s="240" t="str">
        <f t="shared" ca="1" si="155"/>
        <v>-0.485606618827547+2.44130933247566i</v>
      </c>
      <c r="EB138" s="240" t="str">
        <f t="shared" ca="1" si="156"/>
        <v>1.6716025174251+1.84432916498654i</v>
      </c>
      <c r="EC138" s="240" t="str">
        <f t="shared" ca="1" si="157"/>
        <v>2.47715153286465-0.243978130799094i</v>
      </c>
      <c r="ED138" s="240" t="str">
        <f t="shared" ca="1" si="158"/>
        <v>1.27967237307431-2.13500437064476i</v>
      </c>
      <c r="EE138" s="240" t="str">
        <f t="shared" ca="1" si="159"/>
        <v>-0.952551647626337-2.29966310656284i</v>
      </c>
      <c r="EF138" s="240" t="str">
        <f t="shared" ca="1" si="160"/>
        <v>-2.4145410810439-0.604811055647355i</v>
      </c>
      <c r="EG138" s="240" t="str">
        <f t="shared" ca="1" si="161"/>
        <v>-1.92412923766571+1.57909205616451i</v>
      </c>
      <c r="EH138" s="240" t="str">
        <f t="shared" ca="1" si="162"/>
        <v>0.122136183782907+2.48613913482187i</v>
      </c>
      <c r="EI138" s="240" t="str">
        <f t="shared" ca="1" si="163"/>
        <v>2.06964211712989+1.38289065080505i</v>
      </c>
      <c r="EJ138" s="240" t="str">
        <f t="shared" ca="1" si="164"/>
        <v>2.34363255566287-0.838565137075847i</v>
      </c>
      <c r="EK138" s="240" t="str">
        <f t="shared" ca="1" si="165"/>
        <v>0.722558449658893-2.38195598865899i</v>
      </c>
      <c r="EL138" s="240" t="str">
        <f t="shared" ca="1" si="166"/>
        <v>-1.48277742383047-1.99929391447595i</v>
      </c>
      <c r="EM138" s="240" t="str">
        <f t="shared" ca="1" si="167"/>
        <v>-2.4891374098434-3.47629654762413E-13i</v>
      </c>
      <c r="EN138" s="240"/>
      <c r="EO138" s="240"/>
      <c r="EP138" s="240"/>
    </row>
    <row r="139" spans="1:146" ht="15.75" thickBot="1">
      <c r="A139" s="277">
        <f t="shared" si="168"/>
        <v>7.6171875000000035E-4</v>
      </c>
      <c r="B139" s="276">
        <v>39</v>
      </c>
      <c r="C139" s="248">
        <f t="shared" si="169"/>
        <v>7800</v>
      </c>
      <c r="D139" s="247">
        <f t="shared" si="170"/>
        <v>49008.845396000776</v>
      </c>
      <c r="E139" s="247" t="str">
        <f t="shared" si="171"/>
        <v>49008.8453960008i</v>
      </c>
      <c r="F139" s="247" t="str">
        <f t="shared" si="177"/>
        <v>0.00695362819470562-0.0632689260499998i</v>
      </c>
      <c r="G139" s="247" t="str">
        <f t="shared" si="178"/>
        <v>-3.59385482883648+1.02486064166425i</v>
      </c>
      <c r="H139" s="247" t="str">
        <f t="shared" si="179"/>
        <v>0.00207614786379139-0.00834991145149542i</v>
      </c>
      <c r="I139" s="247" t="str">
        <f t="shared" si="174"/>
        <v>-0.00404504217114216+0.00770852162247289i</v>
      </c>
      <c r="J139" s="275" t="str">
        <f ca="1">IMPRODUCT(1/N_FFT2,BB100)</f>
        <v>0.0432327456717789+0.000499300813181676i</v>
      </c>
      <c r="K139" s="274" t="str">
        <f t="shared" ca="1" si="175"/>
        <v>-0.000178727150531139+0.000331240861964373i</v>
      </c>
      <c r="N139" s="265">
        <f t="shared" ca="1" si="176"/>
        <v>2.5112200316051272</v>
      </c>
      <c r="O139" s="240">
        <f t="shared" ca="1" si="39"/>
        <v>-2.4887799683948728</v>
      </c>
      <c r="P139" s="240" t="str">
        <f t="shared" ca="1" si="40"/>
        <v>-1.43305989243841+2.03478870543553i</v>
      </c>
      <c r="Q139" s="240" t="str">
        <f t="shared" ca="1" si="41"/>
        <v>0.838444718678043+2.34329600878858i</v>
      </c>
      <c r="R139" s="240" t="str">
        <f t="shared" ca="1" si="42"/>
        <v>2.39862656657011+0.663789368118888i</v>
      </c>
      <c r="S139" s="240" t="str">
        <f t="shared" ca="1" si="43"/>
        <v>1.92385293168902-1.57886529771072i</v>
      </c>
      <c r="T139" s="240" t="str">
        <f t="shared" ca="1" si="44"/>
        <v>-0.183086012270562-2.4820365112533i</v>
      </c>
      <c r="U139" s="241" t="str">
        <f t="shared" ca="1" si="45"/>
        <v>-2.13469778288786-1.27948861144493i</v>
      </c>
      <c r="V139" s="240" t="str">
        <f t="shared" ca="1" si="46"/>
        <v>-2.27526692690612+1.00855646466163i</v>
      </c>
      <c r="W139" s="240" t="str">
        <f t="shared" ca="1" si="47"/>
        <v>-0.48553688546145+2.44095875916411i</v>
      </c>
      <c r="X139" s="240" t="str">
        <f t="shared" ca="1" si="48"/>
        <v>1.7161146951377+1.80249163221803i</v>
      </c>
      <c r="Y139" s="240" t="str">
        <f t="shared" ca="1" si="49"/>
        <v>2.4618426832071-0.365179865577578i</v>
      </c>
      <c r="Z139" s="240" t="str">
        <f t="shared" ca="1" si="50"/>
        <v>1.11898367080786-2.22303874809886i</v>
      </c>
      <c r="AA139" s="240" t="str">
        <f t="shared" ca="1" si="51"/>
        <v>-1.1732027557793-2.19490797641164i</v>
      </c>
      <c r="AB139" s="240" t="str">
        <f t="shared" ca="1" si="52"/>
        <v>-2.47006318475113-0.304653236353555i</v>
      </c>
      <c r="AC139" s="240" t="str">
        <f t="shared" ca="1" si="53"/>
        <v>-1.67136247441939+1.84406431834312i</v>
      </c>
      <c r="AD139" s="240" t="str">
        <f t="shared" ca="1" si="54"/>
        <v>0.545294777552887+2.4283079163601i</v>
      </c>
      <c r="AE139" s="240" t="str">
        <f t="shared" ca="1" si="55"/>
        <v>2.29933287372407+0.952414860706925i</v>
      </c>
      <c r="AF139" s="240" t="str">
        <f t="shared" ca="1" si="56"/>
        <v>2.10265462942044-1.33149135951398i</v>
      </c>
      <c r="AG139" s="240" t="str">
        <f t="shared" ca="1" si="57"/>
        <v>0.122118644961856-2.48578212392725i</v>
      </c>
      <c r="AH139" s="240" t="str">
        <f t="shared" ca="1" si="58"/>
        <v>-1.96202079723281-1.53117605856071i</v>
      </c>
      <c r="AI139" s="240" t="str">
        <f t="shared" ca="1" si="59"/>
        <v>-2.38161393851939+0.722454689882873i</v>
      </c>
      <c r="AJ139" s="240" t="str">
        <f t="shared" ca="1" si="60"/>
        <v>-0.780684831956105+2.36316671528634i</v>
      </c>
      <c r="AK139" s="240" t="str">
        <f t="shared" ca="1" si="61"/>
        <v>1.48256449620756+1.9990068148129i</v>
      </c>
      <c r="AL139" s="240" t="str">
        <f t="shared" ca="1" si="62"/>
        <v>2.48803039439913-0.0610777179475675i</v>
      </c>
      <c r="AM139" s="240" t="str">
        <f t="shared" ca="1" si="63"/>
        <v>1.38269206697558-2.06934491542768i</v>
      </c>
      <c r="AN139" s="240" t="str">
        <f t="shared" ca="1" si="64"/>
        <v>-0.895699557653012-2.32201378839657i</v>
      </c>
      <c r="AO139" s="240" t="str">
        <f t="shared" ca="1" si="65"/>
        <v>-2.41419435166753-0.604724204460333i</v>
      </c>
      <c r="AP139" s="240" t="str">
        <f t="shared" ca="1" si="66"/>
        <v>-1.8845262090767+1.62560348744292i</v>
      </c>
      <c r="AQ139" s="240" t="str">
        <f t="shared" ca="1" si="67"/>
        <v>0.243943095411499+2.4767958125943i</v>
      </c>
      <c r="AR139" s="240" t="str">
        <f t="shared" ca="1" si="68"/>
        <v>0.243943095411499+2.4767958125943i</v>
      </c>
      <c r="AS139" s="240" t="str">
        <f t="shared" ca="1" si="69"/>
        <v>2.24983044436907-1.06409055191447i</v>
      </c>
      <c r="AT139" s="240" t="str">
        <f t="shared" ca="1" si="70"/>
        <v>0.425486524105694-2.45213925968491i</v>
      </c>
      <c r="AU139" s="240" t="str">
        <f t="shared" ca="1" si="71"/>
        <v>-1.75983319253328-1.75983319253323i</v>
      </c>
      <c r="AV139" s="240" t="str">
        <f t="shared" ca="1" si="72"/>
        <v>-2.45213925968494+0.425486524105527i</v>
      </c>
      <c r="AW139" s="240" t="str">
        <f t="shared" ca="1" si="73"/>
        <v>-1.06409055191441+2.2498304443691i</v>
      </c>
      <c r="AX139" s="240" t="str">
        <f t="shared" ca="1" si="74"/>
        <v>1.22671514727953+2.16545507423233i</v>
      </c>
      <c r="AY139" s="240" t="str">
        <f t="shared" ca="1" si="75"/>
        <v>2.47679581259428+0.243943095411668i</v>
      </c>
      <c r="AZ139" s="240" t="str">
        <f t="shared" ca="1" si="76"/>
        <v>1.62560348744286-1.88452620907675i</v>
      </c>
      <c r="BA139" s="240" t="str">
        <f t="shared" ca="1" si="77"/>
        <v>-0.604724204460161-2.41419435166757i</v>
      </c>
      <c r="BB139" s="240" t="str">
        <f t="shared" ca="1" si="78"/>
        <v>-2.3220137883966-0.895699557652932i</v>
      </c>
      <c r="BC139" s="240" t="str">
        <f t="shared" ca="1" si="79"/>
        <v>-2.06934491542763+1.38269206697565i</v>
      </c>
      <c r="BD139" s="240" t="str">
        <f t="shared" ca="1" si="80"/>
        <v>-0.0610777179477368+2.48803039439913i</v>
      </c>
      <c r="BE139" s="240" t="str">
        <f t="shared" ca="1" si="81"/>
        <v>1.99900681481294+1.4825644962075i</v>
      </c>
      <c r="BF139" s="240" t="str">
        <f t="shared" ca="1" si="82"/>
        <v>2.3631667152864-0.780684831955933i</v>
      </c>
      <c r="BG139" s="240" t="str">
        <f t="shared" ca="1" si="83"/>
        <v>0.722454689882789-2.38161393851941i</v>
      </c>
      <c r="BH139" s="240" t="str">
        <f t="shared" ca="1" si="84"/>
        <v>-1.53117605856077-1.96202079723276i</v>
      </c>
      <c r="BI139" s="240" t="str">
        <f t="shared" ca="1" si="85"/>
        <v>-2.48578212392726+0.122118644961686i</v>
      </c>
      <c r="BJ139" s="240" t="str">
        <f t="shared" ca="1" si="86"/>
        <v>-1.33149135951392+2.10265462942048i</v>
      </c>
      <c r="BK139" s="240" t="str">
        <f t="shared" ca="1" si="87"/>
        <v>0.952414860706778+2.29933287372413i</v>
      </c>
      <c r="BL139" s="240" t="str">
        <f t="shared" ca="1" si="88"/>
        <v>2.42830791636012+0.545294777552805i</v>
      </c>
      <c r="BM139" s="240" t="str">
        <f t="shared" ca="1" si="89"/>
        <v>1.84406431834307-1.67136247441945i</v>
      </c>
      <c r="BN139" s="240" t="str">
        <f t="shared" ca="1" si="90"/>
        <v>-0.304653236353383-2.47006318475115i</v>
      </c>
      <c r="BO139" s="240" t="str">
        <f t="shared" ca="1" si="91"/>
        <v>-2.19490797641168-1.17320275577923i</v>
      </c>
      <c r="BP139" s="240" t="str">
        <f t="shared" ca="1" si="92"/>
        <v>-2.22303874809893+1.11898367080771i</v>
      </c>
      <c r="BQ139" s="240" t="str">
        <f t="shared" ca="1" si="93"/>
        <v>-0.365179865577496+2.46184268320711i</v>
      </c>
      <c r="BR139" s="240" t="str">
        <f t="shared" ca="1" si="94"/>
        <v>1.80249163221802+1.71611469513771i</v>
      </c>
      <c r="BS139" s="240" t="str">
        <f t="shared" ca="1" si="95"/>
        <v>2.44095875916413-0.485536885461325i</v>
      </c>
      <c r="BT139" s="240" t="str">
        <f t="shared" ca="1" si="96"/>
        <v>1.0085564646616-2.27526692690613i</v>
      </c>
      <c r="BU139" s="240" t="str">
        <f t="shared" ca="1" si="97"/>
        <v>-1.27948861144487-2.13469778288789i</v>
      </c>
      <c r="BV139" s="240" t="str">
        <f t="shared" ca="1" si="98"/>
        <v>-2.48203651125331-0.183086012270482i</v>
      </c>
      <c r="BW139" s="240" t="str">
        <f t="shared" ca="1" si="99"/>
        <v>-1.57886529771073+1.923852931689i</v>
      </c>
      <c r="BX139" s="240" t="str">
        <f t="shared" ca="1" si="100"/>
        <v>0.663789368118767+2.39862656657014i</v>
      </c>
      <c r="BY139" s="240" t="str">
        <f t="shared" ca="1" si="101"/>
        <v>2.34329600878859+0.838444718678008i</v>
      </c>
      <c r="BZ139" s="240" t="str">
        <f t="shared" ca="1" si="102"/>
        <v>2.03478870543556-1.43305989243836i</v>
      </c>
      <c r="CA139" s="240" t="str">
        <f t="shared" ca="1" si="103"/>
        <v>-7.80524714346621E-14-2.48877996839487i</v>
      </c>
      <c r="CB139" s="240" t="str">
        <f t="shared" ca="1" si="104"/>
        <v>-2.03478870543551-1.43305989243844i</v>
      </c>
      <c r="CC139" s="240" t="str">
        <f t="shared" ca="1" si="105"/>
        <v>-2.34329600878862+0.838444718677921i</v>
      </c>
      <c r="CD139" s="240" t="str">
        <f t="shared" ca="1" si="106"/>
        <v>-0.663789368118871+2.39862656657011i</v>
      </c>
      <c r="CE139" s="240" t="str">
        <f t="shared" ca="1" si="107"/>
        <v>1.57886529771065+1.92385293168907i</v>
      </c>
      <c r="CF139" s="240" t="str">
        <f t="shared" ca="1" si="108"/>
        <v>2.48203651125329-0.183086012270655i</v>
      </c>
      <c r="CG139" s="240" t="str">
        <f t="shared" ca="1" si="109"/>
        <v>1.27948861144493-2.13469778288785i</v>
      </c>
      <c r="CH139" s="240" t="str">
        <f t="shared" ca="1" si="110"/>
        <v>-1.00855646466153-2.27526692690616i</v>
      </c>
      <c r="CI139" s="240" t="str">
        <f t="shared" ca="1" si="111"/>
        <v>-2.44095875916411-0.485536885461415i</v>
      </c>
      <c r="CJ139" s="240" t="str">
        <f t="shared" ca="1" si="112"/>
        <v>-1.80249163221808+1.71611469513765i</v>
      </c>
      <c r="CK139" s="240" t="str">
        <f t="shared" ca="1" si="113"/>
        <v>0.36517986557765+2.46184268320709i</v>
      </c>
      <c r="CL139" s="240" t="str">
        <f t="shared" ca="1" si="114"/>
        <v>2.22303874809889+1.1189836708078i</v>
      </c>
      <c r="CM139" s="240" t="str">
        <f t="shared" ca="1" si="115"/>
        <v>2.19490797641173-1.17320275577913i</v>
      </c>
      <c r="CN139" s="240" t="str">
        <f t="shared" ca="1" si="116"/>
        <v>0.30465323635349-2.47006318475114i</v>
      </c>
      <c r="CO139" s="240" t="str">
        <f t="shared" ca="1" si="117"/>
        <v>-1.84406431834302-1.6713624744195i</v>
      </c>
      <c r="CP139" s="240" t="str">
        <f t="shared" ca="1" si="118"/>
        <v>-2.42830791636008+0.545294777552975i</v>
      </c>
      <c r="CQ139" s="240" t="str">
        <f t="shared" ca="1" si="119"/>
        <v>-0.952414860706845+2.2993328737241i</v>
      </c>
      <c r="CR139" s="240" t="str">
        <f t="shared" ca="1" si="120"/>
        <v>1.33149135951384+2.10265462942053i</v>
      </c>
      <c r="CS139" s="240" t="str">
        <f t="shared" ca="1" si="121"/>
        <v>2.48578212392725+0.122118644961778i</v>
      </c>
      <c r="CT139" s="240" t="str">
        <f t="shared" ca="1" si="122"/>
        <v>1.53117605856084-1.96202079723271i</v>
      </c>
      <c r="CU139" s="240" t="str">
        <f t="shared" ca="1" si="123"/>
        <v>-0.722454689882938-2.38161393851937i</v>
      </c>
      <c r="CV139" s="240" t="str">
        <f t="shared" ca="1" si="124"/>
        <v>-2.36316671528637-0.780684831956038i</v>
      </c>
      <c r="CW139" s="240" t="str">
        <f t="shared" ca="1" si="125"/>
        <v>-1.99900681481286+1.48256449620761i</v>
      </c>
      <c r="CX139" s="240" t="str">
        <f t="shared" ca="1" si="126"/>
        <v>0.0610777179476631+2.48803039439913i</v>
      </c>
      <c r="CY139" s="240" t="str">
        <f t="shared" ca="1" si="127"/>
        <v>2.06934491542759+1.38269206697571i</v>
      </c>
      <c r="CZ139" s="240" t="str">
        <f t="shared" ca="1" si="128"/>
        <v>2.32201378839654-0.895699557653094i</v>
      </c>
      <c r="DA139" s="240" t="str">
        <f t="shared" ca="1" si="129"/>
        <v>0.604724204460248-2.41419435166755i</v>
      </c>
      <c r="DB139" s="240" t="str">
        <f t="shared" ca="1" si="130"/>
        <v>-1.62560348744279-1.88452620907681i</v>
      </c>
      <c r="DC139" s="240" t="str">
        <f t="shared" ca="1" si="131"/>
        <v>-2.47679581259429+0.243943095411577i</v>
      </c>
      <c r="DD139" s="240" t="str">
        <f t="shared" ca="1" si="132"/>
        <v>-1.22671514727961+2.16545507423229i</v>
      </c>
      <c r="DE139" s="240" t="str">
        <f t="shared" ca="1" si="133"/>
        <v>1.06409055191454+2.24983044436904i</v>
      </c>
      <c r="DF139" s="240" t="str">
        <f t="shared" ca="1" si="134"/>
        <v>2.45213925968492+0.425486524105634i</v>
      </c>
      <c r="DG139" s="240" t="str">
        <f t="shared" ca="1" si="135"/>
        <v>1.75983319253334-1.75983319253318i</v>
      </c>
      <c r="DH139" s="240" t="str">
        <f t="shared" ca="1" si="136"/>
        <v>-0.425486524105622-2.45213925968492i</v>
      </c>
      <c r="DI139" s="240" t="str">
        <f t="shared" ca="1" si="137"/>
        <v>-2.24983044436904-1.06409055191455i</v>
      </c>
      <c r="DJ139" s="240" t="str">
        <f t="shared" ca="1" si="138"/>
        <v>-2.16545507423229+1.22671514727959i</v>
      </c>
      <c r="DK139" s="240" t="str">
        <f t="shared" ca="1" si="139"/>
        <v>-0.24394309541159+2.47679581259429i</v>
      </c>
      <c r="DL139" s="240" t="str">
        <f t="shared" ca="1" si="140"/>
        <v>1.8845262090768+1.6256034874428i</v>
      </c>
      <c r="DM139" s="240" t="str">
        <f t="shared" ca="1" si="141"/>
        <v>2.41419435166755-0.604724204460236i</v>
      </c>
      <c r="DN139" s="240" t="str">
        <f t="shared" ca="1" si="142"/>
        <v>0.895699557653106-2.32201378839653i</v>
      </c>
      <c r="DO139" s="240" t="str">
        <f t="shared" ca="1" si="143"/>
        <v>-1.3826920669757-2.0693449154276i</v>
      </c>
      <c r="DP139" s="240" t="str">
        <f t="shared" ca="1" si="144"/>
        <v>-2.48803039439912-0.0610777179481716i</v>
      </c>
      <c r="DQ139" s="240" t="str">
        <f t="shared" ca="1" si="145"/>
        <v>-1.48256449620722+1.99900681481315i</v>
      </c>
      <c r="DR139" s="240" t="str">
        <f t="shared" ca="1" si="146"/>
        <v>0.780684831954851+2.36316671528676i</v>
      </c>
      <c r="DS139" s="240" t="str">
        <f t="shared" ca="1" si="147"/>
        <v>2.38161393851929+0.722454689883189i</v>
      </c>
      <c r="DT139" s="240" t="str">
        <f t="shared" ca="1" si="148"/>
        <v>1.96202079723241-1.53117605856122i</v>
      </c>
      <c r="DU139" s="240" t="str">
        <f t="shared" ca="1" si="149"/>
        <v>-0.122118644960775-2.4857821239273i</v>
      </c>
      <c r="DV139" s="240" t="str">
        <f t="shared" ca="1" si="150"/>
        <v>-2.10265462942039-1.33149135951406i</v>
      </c>
      <c r="DW139" s="240" t="str">
        <f t="shared" ca="1" si="151"/>
        <v>-2.29933287372382+0.95241486070752i</v>
      </c>
      <c r="DX139" s="240" t="str">
        <f t="shared" ca="1" si="152"/>
        <v>-0.545294777553714+2.42830791635991i</v>
      </c>
      <c r="DY139" s="240" t="str">
        <f t="shared" ca="1" si="153"/>
        <v>1.67136247441952+1.84406431834301i</v>
      </c>
      <c r="DZ139" s="240" t="str">
        <f t="shared" ca="1" si="154"/>
        <v>2.47006318475102-0.304653236354461i</v>
      </c>
      <c r="EA139" s="240" t="str">
        <f t="shared" ca="1" si="155"/>
        <v>1.1732027557798-2.19490797641137i</v>
      </c>
      <c r="EB139" s="240" t="str">
        <f t="shared" ca="1" si="156"/>
        <v>-1.11898367080801-2.22303874809879i</v>
      </c>
      <c r="EC139" s="240" t="str">
        <f t="shared" ca="1" si="157"/>
        <v>-2.46184268320727-0.365179865576438i</v>
      </c>
      <c r="ED139" s="240" t="str">
        <f t="shared" ca="1" si="158"/>
        <v>-1.71611469513802+1.80249163221773i</v>
      </c>
      <c r="EE139" s="240" t="str">
        <f t="shared" ca="1" si="159"/>
        <v>0.485536885461888+2.44095875916402i</v>
      </c>
      <c r="EF139" s="240" t="str">
        <f t="shared" ca="1" si="160"/>
        <v>2.27526692690566+1.00855646466268i</v>
      </c>
      <c r="EG139" s="240" t="str">
        <f t="shared" ca="1" si="161"/>
        <v>2.13469778288798-1.27948861144471i</v>
      </c>
      <c r="EH139" s="240" t="str">
        <f t="shared" ca="1" si="162"/>
        <v>0.183086012269892-2.48203651125335i</v>
      </c>
      <c r="EI139" s="240" t="str">
        <f t="shared" ca="1" si="163"/>
        <v>-1.92385293168841-1.57886529771145i</v>
      </c>
      <c r="EJ139" s="240" t="str">
        <f t="shared" ca="1" si="164"/>
        <v>-2.39862656657012+0.663789368118859i</v>
      </c>
      <c r="EK139" s="240" t="str">
        <f t="shared" ca="1" si="165"/>
        <v>-0.838444718677236+2.34329600878887i</v>
      </c>
      <c r="EL139" s="240" t="str">
        <f t="shared" ca="1" si="166"/>
        <v>1.43305989243782+2.03478870543595i</v>
      </c>
      <c r="EM139" s="240" t="str">
        <f t="shared" ca="1" si="167"/>
        <v>2.48877996839487-1.56104942869324E-13i</v>
      </c>
      <c r="EN139" s="240"/>
      <c r="EO139" s="240"/>
      <c r="EP139" s="240"/>
    </row>
    <row r="140" spans="1:146" ht="15.75" thickBot="1">
      <c r="A140" s="277">
        <f t="shared" si="168"/>
        <v>7.8125000000000037E-4</v>
      </c>
      <c r="B140" s="276">
        <v>40</v>
      </c>
      <c r="C140" s="248">
        <f t="shared" si="169"/>
        <v>8000</v>
      </c>
      <c r="D140" s="247">
        <f t="shared" si="170"/>
        <v>50265.482457436687</v>
      </c>
      <c r="E140" s="247" t="str">
        <f t="shared" si="171"/>
        <v>50265.4824574367i</v>
      </c>
      <c r="F140" s="247" t="str">
        <f t="shared" si="177"/>
        <v>0.006919192465456-0.061730224756069i</v>
      </c>
      <c r="G140" s="247" t="str">
        <f t="shared" si="178"/>
        <v>-3.57914131017064+1.03918802653101i</v>
      </c>
      <c r="H140" s="247" t="str">
        <f t="shared" si="179"/>
        <v>0.00207233301952896-0.00814119532462452i</v>
      </c>
      <c r="I140" s="247" t="str">
        <f t="shared" si="174"/>
        <v>-0.00394734889424603+0.00753754323927127i</v>
      </c>
      <c r="J140" s="275" t="str">
        <f ca="1">IMPRODUCT(1/N_FFT2,BC100)</f>
        <v>0.0107387026453086-0.0000138036112078254i</v>
      </c>
      <c r="K140" s="274" t="str">
        <f t="shared" ca="1" si="175"/>
        <v>-0.0000422853606962587+0.0000809979231921282i</v>
      </c>
      <c r="N140" s="265">
        <f t="shared" ca="1" si="176"/>
        <v>2.5116099933324092</v>
      </c>
      <c r="O140" s="240">
        <f t="shared" ca="1" si="39"/>
        <v>-2.4883900066675908</v>
      </c>
      <c r="P140" s="240" t="str">
        <f t="shared" ca="1" si="40"/>
        <v>-1.38247541584796+2.06902067410143i</v>
      </c>
      <c r="Q140" s="240" t="str">
        <f t="shared" ca="1" si="41"/>
        <v>0.95226562881454+2.29897259606581i</v>
      </c>
      <c r="R140" s="240" t="str">
        <f t="shared" ca="1" si="42"/>
        <v>2.44057629044207+0.485460807702498i</v>
      </c>
      <c r="S140" s="240" t="str">
        <f t="shared" ca="1" si="43"/>
        <v>1.7595574479515-1.75955744795149i</v>
      </c>
      <c r="T140" s="240" t="str">
        <f t="shared" ca="1" si="44"/>
        <v>-0.485460807702493-2.44057629044207i</v>
      </c>
      <c r="U140" s="241" t="str">
        <f t="shared" ca="1" si="45"/>
        <v>-2.29897259606581-0.952265628814548i</v>
      </c>
      <c r="V140" s="240" t="str">
        <f t="shared" ca="1" si="46"/>
        <v>-2.06902067410143+1.38247541584796i</v>
      </c>
      <c r="W140" s="240" t="str">
        <f t="shared" ca="1" si="47"/>
        <v>-7.39256470412853E-15+2.48839000666759i</v>
      </c>
      <c r="X140" s="240" t="str">
        <f t="shared" ca="1" si="48"/>
        <v>2.06902067410142+1.38247541584797i</v>
      </c>
      <c r="Y140" s="240" t="str">
        <f t="shared" ca="1" si="49"/>
        <v>2.29897259606581-0.952265628814535i</v>
      </c>
      <c r="Z140" s="240" t="str">
        <f t="shared" ca="1" si="50"/>
        <v>0.48546080770253-2.44057629044206i</v>
      </c>
      <c r="AA140" s="240" t="str">
        <f t="shared" ca="1" si="51"/>
        <v>-1.75955744795145-1.75955744795154i</v>
      </c>
      <c r="AB140" s="240" t="str">
        <f t="shared" ca="1" si="52"/>
        <v>-2.44057629044209+0.485460807702411i</v>
      </c>
      <c r="AC140" s="240" t="str">
        <f t="shared" ca="1" si="53"/>
        <v>-0.952265628814647+2.29897259606577i</v>
      </c>
      <c r="AD140" s="240" t="str">
        <f t="shared" ca="1" si="54"/>
        <v>1.38247541584805+2.06902067410137i</v>
      </c>
      <c r="AE140" s="240" t="str">
        <f t="shared" ca="1" si="55"/>
        <v>2.48839000666759-8.24607799554054E-14i</v>
      </c>
      <c r="AF140" s="240" t="str">
        <f t="shared" ca="1" si="56"/>
        <v>1.38247541584791-2.06902067410146i</v>
      </c>
      <c r="AG140" s="240" t="str">
        <f t="shared" ca="1" si="57"/>
        <v>-0.952265628814575-2.2989725960658i</v>
      </c>
      <c r="AH140" s="240" t="str">
        <f t="shared" ca="1" si="58"/>
        <v>-2.44057629044207-0.485460807702488i</v>
      </c>
      <c r="AI140" s="240" t="str">
        <f t="shared" ca="1" si="59"/>
        <v>-1.7595574479515+1.75955744795148i</v>
      </c>
      <c r="AJ140" s="240" t="str">
        <f t="shared" ca="1" si="60"/>
        <v>0.485460807702453+2.44057629044208i</v>
      </c>
      <c r="AK140" s="240" t="str">
        <f t="shared" ca="1" si="61"/>
        <v>2.29897259606578+0.952265628814608i</v>
      </c>
      <c r="AL140" s="240" t="str">
        <f t="shared" ca="1" si="62"/>
        <v>2.06902067410148-1.38247541584788i</v>
      </c>
      <c r="AM140" s="240" t="str">
        <f t="shared" ca="1" si="63"/>
        <v>1.21633737779768E-13-2.48839000666759i</v>
      </c>
      <c r="AN140" s="240" t="str">
        <f t="shared" ca="1" si="64"/>
        <v>-2.06902067410149-1.38247541584788i</v>
      </c>
      <c r="AO140" s="240" t="str">
        <f t="shared" ca="1" si="65"/>
        <v>-2.29897259606578+0.95226562881461i</v>
      </c>
      <c r="AP140" s="240" t="str">
        <f t="shared" ca="1" si="66"/>
        <v>-0.485460807702448+2.44057629044208i</v>
      </c>
      <c r="AQ140" s="240" t="str">
        <f t="shared" ca="1" si="67"/>
        <v>1.75955744795151+1.75955744795148i</v>
      </c>
      <c r="AR140" s="240" t="str">
        <f t="shared" ca="1" si="68"/>
        <v>1.75955744795151+1.75955744795148i</v>
      </c>
      <c r="AS140" s="240" t="str">
        <f t="shared" ca="1" si="69"/>
        <v>0.95226562881457-2.2989725960658i</v>
      </c>
      <c r="AT140" s="240" t="str">
        <f t="shared" ca="1" si="70"/>
        <v>-1.38247541584792-2.06902067410146i</v>
      </c>
      <c r="AU140" s="240" t="str">
        <f t="shared" ca="1" si="71"/>
        <v>-2.48839000666759-8.26134821057846E-14i</v>
      </c>
      <c r="AV140" s="240" t="str">
        <f t="shared" ca="1" si="72"/>
        <v>-1.38247541584805+2.06902067410137i</v>
      </c>
      <c r="AW140" s="240" t="str">
        <f t="shared" ca="1" si="73"/>
        <v>0.952265628814655+2.29897259606576i</v>
      </c>
      <c r="AX140" s="240" t="str">
        <f t="shared" ca="1" si="74"/>
        <v>2.44057629044209+0.485460807702403i</v>
      </c>
      <c r="AY140" s="240" t="str">
        <f t="shared" ca="1" si="75"/>
        <v>1.75955744795144-1.75955744795154i</v>
      </c>
      <c r="AZ140" s="240" t="str">
        <f t="shared" ca="1" si="76"/>
        <v>-0.485460807702538-2.44057629044206i</v>
      </c>
      <c r="BA140" s="240" t="str">
        <f t="shared" ca="1" si="77"/>
        <v>-2.29897259606582-0.952265628814525i</v>
      </c>
      <c r="BB140" s="240" t="str">
        <f t="shared" ca="1" si="78"/>
        <v>-2.06902067410143+1.38247541584795i</v>
      </c>
      <c r="BC140" s="240" t="str">
        <f t="shared" ca="1" si="79"/>
        <v>-3.4752689216923E-14+2.48839000666759i</v>
      </c>
      <c r="BD140" s="240" t="str">
        <f t="shared" ca="1" si="80"/>
        <v>2.0690206741014+1.38247541584801i</v>
      </c>
      <c r="BE140" s="240" t="str">
        <f t="shared" ca="1" si="81"/>
        <v>2.29897259606584-0.952265628814463i</v>
      </c>
      <c r="BF140" s="240" t="str">
        <f t="shared" ca="1" si="82"/>
        <v>0.485460807702607-2.44057629044205i</v>
      </c>
      <c r="BG140" s="240" t="str">
        <f t="shared" ca="1" si="83"/>
        <v>-1.75955744795157-1.75955744795142i</v>
      </c>
      <c r="BH140" s="240" t="str">
        <f t="shared" ca="1" si="84"/>
        <v>-2.44057629044205+0.485460807702577i</v>
      </c>
      <c r="BI140" s="240" t="str">
        <f t="shared" ca="1" si="85"/>
        <v>-0.952265628814491+2.29897259606583i</v>
      </c>
      <c r="BJ140" s="240" t="str">
        <f t="shared" ca="1" si="86"/>
        <v>1.38247541584799+2.06902067410141i</v>
      </c>
      <c r="BK140" s="240" t="str">
        <f t="shared" ca="1" si="87"/>
        <v>2.48839000666759-4.26756645706014E-15i</v>
      </c>
      <c r="BL140" s="240" t="str">
        <f t="shared" ca="1" si="88"/>
        <v>1.38247541584798-2.06902067410142i</v>
      </c>
      <c r="BM140" s="240" t="str">
        <f t="shared" ca="1" si="89"/>
        <v>-0.952265628814498-2.29897259606583i</v>
      </c>
      <c r="BN140" s="240" t="str">
        <f t="shared" ca="1" si="90"/>
        <v>-2.44057629044206-0.485460807702567i</v>
      </c>
      <c r="BO140" s="240" t="str">
        <f t="shared" ca="1" si="91"/>
        <v>-1.75955744795156+1.75955744795142i</v>
      </c>
      <c r="BP140" s="240" t="str">
        <f t="shared" ca="1" si="92"/>
        <v>0.485460807702373+2.44057629044209i</v>
      </c>
      <c r="BQ140" s="240" t="str">
        <f t="shared" ca="1" si="93"/>
        <v>2.29897259606585+0.952265628814453i</v>
      </c>
      <c r="BR140" s="240" t="str">
        <f t="shared" ca="1" si="94"/>
        <v>2.06902067410139-1.38247541584802i</v>
      </c>
      <c r="BS140" s="240" t="str">
        <f t="shared" ca="1" si="95"/>
        <v>-4.32878221310434E-14-2.48839000666759i</v>
      </c>
      <c r="BT140" s="240" t="str">
        <f t="shared" ca="1" si="96"/>
        <v>-2.06902067410144-1.38247541584795i</v>
      </c>
      <c r="BU140" s="240" t="str">
        <f t="shared" ca="1" si="97"/>
        <v>-2.29897259606581+0.952265628814535i</v>
      </c>
      <c r="BV140" s="240" t="str">
        <f t="shared" ca="1" si="98"/>
        <v>-0.48546080770253+2.44057629044206i</v>
      </c>
      <c r="BW140" s="240" t="str">
        <f t="shared" ca="1" si="99"/>
        <v>1.75955744795145+1.75955744795154i</v>
      </c>
      <c r="BX140" s="240" t="str">
        <f t="shared" ca="1" si="100"/>
        <v>2.44057629044209-0.485460807702411i</v>
      </c>
      <c r="BY140" s="240" t="str">
        <f t="shared" ca="1" si="101"/>
        <v>0.952265628814647-2.29897259606577i</v>
      </c>
      <c r="BZ140" s="240" t="str">
        <f t="shared" ca="1" si="102"/>
        <v>-1.38247541584805-2.06902067410137i</v>
      </c>
      <c r="CA140" s="240" t="str">
        <f t="shared" ca="1" si="103"/>
        <v>-2.48839000666759+8.23080778050266E-14i</v>
      </c>
      <c r="CB140" s="240" t="str">
        <f t="shared" ca="1" si="104"/>
        <v>-1.38247541584792+2.06902067410146i</v>
      </c>
      <c r="CC140" s="240" t="str">
        <f t="shared" ca="1" si="105"/>
        <v>0.952265628814588+2.29897259606579i</v>
      </c>
      <c r="CD140" s="240" t="str">
        <f t="shared" ca="1" si="106"/>
        <v>2.44057629044207+0.485460807702475i</v>
      </c>
      <c r="CE140" s="240" t="str">
        <f t="shared" ca="1" si="107"/>
        <v>1.7595574479515-1.75955744795149i</v>
      </c>
      <c r="CF140" s="240" t="str">
        <f t="shared" ca="1" si="108"/>
        <v>-0.485460807702465-2.44057629044208i</v>
      </c>
      <c r="CG140" s="240" t="str">
        <f t="shared" ca="1" si="109"/>
        <v>-2.29897259606579-0.952265628814595i</v>
      </c>
      <c r="CH140" s="240" t="str">
        <f t="shared" ca="1" si="110"/>
        <v>-2.06902067410148+1.3824754158479i</v>
      </c>
      <c r="CI140" s="240" t="str">
        <f t="shared" ca="1" si="111"/>
        <v>-1.08525634107829E-13+2.48839000666759i</v>
      </c>
      <c r="CJ140" s="240" t="str">
        <f t="shared" ca="1" si="112"/>
        <v>2.06902067410135+1.38247541584807i</v>
      </c>
      <c r="CK140" s="240" t="str">
        <f t="shared" ca="1" si="113"/>
        <v>2.29897259606578-0.952265628814622i</v>
      </c>
      <c r="CL140" s="240" t="str">
        <f t="shared" ca="1" si="114"/>
        <v>0.485460807702435-2.44057629044208i</v>
      </c>
      <c r="CM140" s="240" t="str">
        <f t="shared" ca="1" si="115"/>
        <v>-1.75955744795152-1.75955744795147i</v>
      </c>
      <c r="CN140" s="240" t="str">
        <f t="shared" ca="1" si="116"/>
        <v>-2.44057629044207+0.485460807702505i</v>
      </c>
      <c r="CO140" s="240" t="str">
        <f t="shared" ca="1" si="117"/>
        <v>-0.952265628814558+2.2989725960658i</v>
      </c>
      <c r="CP140" s="240" t="str">
        <f t="shared" ca="1" si="118"/>
        <v>1.38247541584793+2.06902067410145i</v>
      </c>
      <c r="CQ140" s="240" t="str">
        <f t="shared" ca="1" si="119"/>
        <v>2.48839000666759+6.95053784338462E-14i</v>
      </c>
      <c r="CR140" s="240" t="str">
        <f t="shared" ca="1" si="120"/>
        <v>1.38247541584804-2.06902067410138i</v>
      </c>
      <c r="CS140" s="240" t="str">
        <f t="shared" ca="1" si="121"/>
        <v>-0.952265628814431-2.29897259606586i</v>
      </c>
      <c r="CT140" s="240" t="str">
        <f t="shared" ca="1" si="122"/>
        <v>-2.44057629044209-0.485460807702398i</v>
      </c>
      <c r="CU140" s="240" t="str">
        <f t="shared" ca="1" si="123"/>
        <v>-1.75955744795144+1.75955744795154i</v>
      </c>
      <c r="CV140" s="240" t="str">
        <f t="shared" ca="1" si="124"/>
        <v>0.485460807702543+2.44057629044206i</v>
      </c>
      <c r="CW140" s="240" t="str">
        <f t="shared" ca="1" si="125"/>
        <v>2.29897259606582+0.952265628814523i</v>
      </c>
      <c r="CX140" s="240" t="str">
        <f t="shared" ca="1" si="126"/>
        <v>2.06902067410143-1.38247541584796i</v>
      </c>
      <c r="CY140" s="240" t="str">
        <f t="shared" ca="1" si="127"/>
        <v>3.0485122759863E-14-2.48839000666759i</v>
      </c>
      <c r="CZ140" s="240" t="str">
        <f t="shared" ca="1" si="128"/>
        <v>-2.0690206741014-1.38247541584801i</v>
      </c>
      <c r="DA140" s="240" t="str">
        <f t="shared" ca="1" si="129"/>
        <v>-2.29897259606584+0.952265628814466i</v>
      </c>
      <c r="DB140" s="240" t="str">
        <f t="shared" ca="1" si="130"/>
        <v>-0.485460807702602+2.44057629044205i</v>
      </c>
      <c r="DC140" s="240" t="str">
        <f t="shared" ca="1" si="131"/>
        <v>1.7595574479514+1.75955744795159i</v>
      </c>
      <c r="DD140" s="240" t="str">
        <f t="shared" ca="1" si="132"/>
        <v>2.44057629044205-0.48546080770258i</v>
      </c>
      <c r="DE140" s="240" t="str">
        <f t="shared" ca="1" si="133"/>
        <v>0.952265628814486-2.29897259606583i</v>
      </c>
      <c r="DF140" s="240" t="str">
        <f t="shared" ca="1" si="134"/>
        <v>-1.38247541584799-2.06902067410141i</v>
      </c>
      <c r="DG140" s="240" t="str">
        <f t="shared" ca="1" si="135"/>
        <v>-2.48839000666759+8.53513291412028E-15i</v>
      </c>
      <c r="DH140" s="240" t="str">
        <f t="shared" ca="1" si="136"/>
        <v>-1.38247541584798+2.06902067410142i</v>
      </c>
      <c r="DI140" s="240" t="str">
        <f t="shared" ca="1" si="137"/>
        <v>0.952265628814503+2.29897259606583i</v>
      </c>
      <c r="DJ140" s="240" t="str">
        <f t="shared" ca="1" si="138"/>
        <v>2.44057629044206+0.485460807702565i</v>
      </c>
      <c r="DK140" s="240" t="str">
        <f t="shared" ca="1" si="139"/>
        <v>1.75955744795156-1.75955744795142i</v>
      </c>
      <c r="DL140" s="240" t="str">
        <f t="shared" ca="1" si="140"/>
        <v>-0.485460807702376-2.44057629044209i</v>
      </c>
      <c r="DM140" s="240" t="str">
        <f t="shared" ca="1" si="141"/>
        <v>-2.29897259606613-0.952265628813764i</v>
      </c>
      <c r="DN140" s="240" t="str">
        <f t="shared" ca="1" si="142"/>
        <v>-2.06902067410208+1.38247541584699i</v>
      </c>
      <c r="DO140" s="240" t="str">
        <f t="shared" ca="1" si="143"/>
        <v>-6.95049737461684E-13+2.48839000666759i</v>
      </c>
      <c r="DP140" s="240" t="str">
        <f t="shared" ca="1" si="144"/>
        <v>2.0690206741013+1.38247541584815i</v>
      </c>
      <c r="DQ140" s="240" t="str">
        <f t="shared" ca="1" si="145"/>
        <v>2.29897259606572-0.952265628814767i</v>
      </c>
      <c r="DR140" s="240" t="str">
        <f t="shared" ca="1" si="146"/>
        <v>0.485460807701798-2.44057629044221i</v>
      </c>
      <c r="DS140" s="240" t="str">
        <f t="shared" ca="1" si="147"/>
        <v>-1.75955744795233-1.75955744795066i</v>
      </c>
      <c r="DT140" s="240" t="str">
        <f t="shared" ca="1" si="148"/>
        <v>-2.44057629044223+0.485460807701686i</v>
      </c>
      <c r="DU140" s="240" t="str">
        <f t="shared" ca="1" si="149"/>
        <v>-0.952265628814871+2.29897259606568i</v>
      </c>
      <c r="DV140" s="240" t="str">
        <f t="shared" ca="1" si="150"/>
        <v>1.38247541584806+2.06902067410137i</v>
      </c>
      <c r="DW140" s="240" t="str">
        <f t="shared" ca="1" si="151"/>
        <v>2.48839000666759-5.81645728295277E-13i</v>
      </c>
      <c r="DX140" s="240" t="str">
        <f t="shared" ca="1" si="152"/>
        <v>1.38247541584709-2.06902067410201i</v>
      </c>
      <c r="DY140" s="240" t="str">
        <f t="shared" ca="1" si="153"/>
        <v>-0.95226562881366-2.29897259606618i</v>
      </c>
      <c r="DZ140" s="240" t="str">
        <f t="shared" ca="1" si="154"/>
        <v>-2.44057629044197-0.485460807702973i</v>
      </c>
      <c r="EA140" s="240" t="str">
        <f t="shared" ca="1" si="155"/>
        <v>-1.75955744795151+1.75955744795148i</v>
      </c>
      <c r="EB140" s="240" t="str">
        <f t="shared" ca="1" si="156"/>
        <v>0.485460807702938+2.44057629044198i</v>
      </c>
      <c r="EC140" s="240" t="str">
        <f t="shared" ca="1" si="157"/>
        <v>2.29897259606616+0.952265628813692i</v>
      </c>
      <c r="ED140" s="240" t="str">
        <f t="shared" ca="1" si="158"/>
        <v>2.06902067410203-1.38247541584706i</v>
      </c>
      <c r="EE140" s="240" t="str">
        <f t="shared" ca="1" si="159"/>
        <v>6.17009226113718E-13-2.48839000666759i</v>
      </c>
      <c r="EF140" s="240" t="str">
        <f t="shared" ca="1" si="160"/>
        <v>-2.06902067410135-1.38247541584809i</v>
      </c>
      <c r="EG140" s="240" t="str">
        <f t="shared" ca="1" si="161"/>
        <v>-2.29897259606569+0.952265628814839i</v>
      </c>
      <c r="EH140" s="240" t="str">
        <f t="shared" ca="1" si="162"/>
        <v>-0.485460807701721+2.44057629044222i</v>
      </c>
      <c r="EI140" s="240" t="str">
        <f t="shared" ca="1" si="163"/>
        <v>1.75955744795063+1.75955744795235i</v>
      </c>
      <c r="EJ140" s="240" t="str">
        <f t="shared" ca="1" si="164"/>
        <v>2.44057629044222-0.485460807701764i</v>
      </c>
      <c r="EK140" s="240" t="str">
        <f t="shared" ca="1" si="165"/>
        <v>0.952265628814799-2.29897259606571i</v>
      </c>
      <c r="EL140" s="240" t="str">
        <f t="shared" ca="1" si="166"/>
        <v>-1.38247541584812-2.06902067410132i</v>
      </c>
      <c r="EM140" s="240" t="str">
        <f t="shared" ca="1" si="167"/>
        <v>-2.48839000666759+6.59686239643246E-13i</v>
      </c>
      <c r="EN140" s="240"/>
      <c r="EO140" s="240"/>
      <c r="EP140" s="240"/>
    </row>
    <row r="141" spans="1:146" ht="15.75" thickBot="1">
      <c r="A141" s="277">
        <f t="shared" si="168"/>
        <v>8.0078125000000039E-4</v>
      </c>
      <c r="B141" s="276">
        <v>41</v>
      </c>
      <c r="C141" s="248">
        <f t="shared" si="169"/>
        <v>8200</v>
      </c>
      <c r="D141" s="247">
        <f t="shared" si="170"/>
        <v>51522.119518872605</v>
      </c>
      <c r="E141" s="247" t="str">
        <f t="shared" si="171"/>
        <v>51522.1195188726i</v>
      </c>
      <c r="F141" s="247" t="str">
        <f t="shared" si="177"/>
        <v>0.00688667897358205-0.0602675397907006i</v>
      </c>
      <c r="G141" s="247" t="str">
        <f t="shared" si="178"/>
        <v>-3.56449786175083+1.05327318111198i</v>
      </c>
      <c r="H141" s="247" t="str">
        <f t="shared" si="179"/>
        <v>0.00206879389955525-0.00794265798189844i</v>
      </c>
      <c r="I141" s="247" t="str">
        <f t="shared" si="174"/>
        <v>-0.00385636433275864+0.00737329490865979i</v>
      </c>
      <c r="J141" s="275" t="str">
        <f ca="1">IMPRODUCT(1/N_FFT2,BD100)</f>
        <v>-0.0216944282024779-0.00049931092915791i</v>
      </c>
      <c r="K141" s="274" t="str">
        <f t="shared" ca="1" si="175"/>
        <v>0.0000873431858714271-0.000158033892153455i</v>
      </c>
      <c r="N141" s="265">
        <f t="shared" ca="1" si="176"/>
        <v>2.512036660214493</v>
      </c>
      <c r="O141" s="240">
        <f t="shared" ca="1" si="39"/>
        <v>-2.487963339785507</v>
      </c>
      <c r="P141" s="240" t="str">
        <f t="shared" ca="1" si="40"/>
        <v>-1.3310544651516+2.10196469782835i</v>
      </c>
      <c r="Q141" s="240" t="str">
        <f t="shared" ca="1" si="41"/>
        <v>1.06374139819311+2.24909222084974i</v>
      </c>
      <c r="R141" s="240" t="str">
        <f t="shared" ca="1" si="42"/>
        <v>2.46925269756897+0.304553272294045i</v>
      </c>
      <c r="S141" s="240" t="str">
        <f t="shared" ca="1" si="43"/>
        <v>1.57834723400528-1.92322166923746i</v>
      </c>
      <c r="T141" s="240" t="str">
        <f t="shared" ca="1" si="44"/>
        <v>-0.78042867047255-2.36239130340871i</v>
      </c>
      <c r="U141" s="241" t="str">
        <f t="shared" ca="1" si="45"/>
        <v>-2.41340219639422-0.604525779893818i</v>
      </c>
      <c r="V141" s="240" t="str">
        <f t="shared" ca="1" si="46"/>
        <v>-1.80190019132985+1.71555159660154i</v>
      </c>
      <c r="W141" s="240" t="str">
        <f t="shared" ca="1" si="47"/>
        <v>0.485377569123066+2.44015782184449i</v>
      </c>
      <c r="X141" s="240" t="str">
        <f t="shared" ca="1" si="48"/>
        <v>2.32125187978471+0.895405657069808i</v>
      </c>
      <c r="Y141" s="240" t="str">
        <f t="shared" ca="1" si="49"/>
        <v>1.99835089256347-1.48207803111288i</v>
      </c>
      <c r="Z141" s="240" t="str">
        <f t="shared" ca="1" si="50"/>
        <v>-0.183025937343323-2.48122209533452i</v>
      </c>
      <c r="AA141" s="240" t="str">
        <f t="shared" ca="1" si="51"/>
        <v>-2.19418777427603-1.17281779971753i</v>
      </c>
      <c r="AB141" s="240" t="str">
        <f t="shared" ca="1" si="52"/>
        <v>-2.16474453630281+1.22631263251415i</v>
      </c>
      <c r="AC141" s="240" t="str">
        <f t="shared" ca="1" si="53"/>
        <v>-0.122078574895222+2.48496647898281i</v>
      </c>
      <c r="AD141" s="240" t="str">
        <f t="shared" ca="1" si="54"/>
        <v>2.03412104228651+1.43258967099582i</v>
      </c>
      <c r="AE141" s="240" t="str">
        <f t="shared" ca="1" si="55"/>
        <v>2.29857840726624-0.95210235046765i</v>
      </c>
      <c r="AF141" s="240" t="str">
        <f t="shared" ca="1" si="56"/>
        <v>0.425346911736045-2.45133465377399i</v>
      </c>
      <c r="AG141" s="240" t="str">
        <f t="shared" ca="1" si="57"/>
        <v>-1.84345923645604-1.67081406016396i</v>
      </c>
      <c r="AH141" s="240" t="str">
        <f t="shared" ca="1" si="58"/>
        <v>-2.39783951946178+0.663571562850572i</v>
      </c>
      <c r="AI141" s="240" t="str">
        <f t="shared" ca="1" si="59"/>
        <v>-0.722217635110599+2.38083247366376i</v>
      </c>
      <c r="AJ141" s="240" t="str">
        <f t="shared" ca="1" si="60"/>
        <v>1.62507008781248+1.8839078506694i</v>
      </c>
      <c r="AK141" s="240" t="str">
        <f t="shared" ca="1" si="61"/>
        <v>2.46103489336934-0.365060041274337i</v>
      </c>
      <c r="AL141" s="240" t="str">
        <f t="shared" ca="1" si="62"/>
        <v>1.00822553301082-2.27452035706469i</v>
      </c>
      <c r="AM141" s="240" t="str">
        <f t="shared" ca="1" si="63"/>
        <v>-1.38223837242879-2.06866591355445i</v>
      </c>
      <c r="AN141" s="240" t="str">
        <f t="shared" ca="1" si="64"/>
        <v>-2.48721401174304+0.0610576768782639i</v>
      </c>
      <c r="AO141" s="240" t="str">
        <f t="shared" ca="1" si="65"/>
        <v>-1.27906878043585+2.13399733716586i</v>
      </c>
      <c r="AP141" s="240" t="str">
        <f t="shared" ca="1" si="66"/>
        <v>1.11861650533293+2.22230931557995i</v>
      </c>
      <c r="AQ141" s="240" t="str">
        <f t="shared" ca="1" si="67"/>
        <v>2.4759831162749+0.243863051810455i</v>
      </c>
      <c r="AR141" s="240" t="str">
        <f t="shared" ca="1" si="68"/>
        <v>2.4759831162749+0.243863051810455i</v>
      </c>
      <c r="AS141" s="240" t="str">
        <f t="shared" ca="1" si="69"/>
        <v>-0.83816960478551-2.34252711696799i</v>
      </c>
      <c r="AT141" s="240" t="str">
        <f t="shared" ca="1" si="70"/>
        <v>-2.42751113008649-0.54511585321183i</v>
      </c>
      <c r="AU141" s="240" t="str">
        <f t="shared" ca="1" si="71"/>
        <v>-1.75925574890583+1.75925574890589i</v>
      </c>
      <c r="AV141" s="240" t="str">
        <f t="shared" ca="1" si="72"/>
        <v>0.545115853211925+2.42751113008647i</v>
      </c>
      <c r="AW141" s="240" t="str">
        <f t="shared" ca="1" si="73"/>
        <v>2.34252711696794+0.838169604785655i</v>
      </c>
      <c r="AX141" s="240" t="str">
        <f t="shared" ca="1" si="74"/>
        <v>1.9613770109859-1.53067364284249i</v>
      </c>
      <c r="AY141" s="240" t="str">
        <f t="shared" ca="1" si="75"/>
        <v>-0.243863051810558-2.47598311627489i</v>
      </c>
      <c r="AZ141" s="240" t="str">
        <f t="shared" ca="1" si="76"/>
        <v>-2.22230931557998-1.11861650533285i</v>
      </c>
      <c r="BA141" s="240" t="str">
        <f t="shared" ca="1" si="77"/>
        <v>-2.13399733716582+1.27906878043593i</v>
      </c>
      <c r="BB141" s="240" t="str">
        <f t="shared" ca="1" si="78"/>
        <v>-0.0610576768784159+2.48721401174303i</v>
      </c>
      <c r="BC141" s="240" t="str">
        <f t="shared" ca="1" si="79"/>
        <v>2.06866591355437+1.38223837242891i</v>
      </c>
      <c r="BD141" s="240" t="str">
        <f t="shared" ca="1" si="80"/>
        <v>2.27452035706465-1.00822553301091i</v>
      </c>
      <c r="BE141" s="240" t="str">
        <f t="shared" ca="1" si="81"/>
        <v>0.36506004127425-2.46103489336935i</v>
      </c>
      <c r="BF141" s="240" t="str">
        <f t="shared" ca="1" si="82"/>
        <v>-1.88390785066945-1.62507008781242i</v>
      </c>
      <c r="BG141" s="240" t="str">
        <f t="shared" ca="1" si="83"/>
        <v>-2.38083247366381+0.722217635110455i</v>
      </c>
      <c r="BH141" s="240" t="str">
        <f t="shared" ca="1" si="84"/>
        <v>-0.663571562850719+2.39783951946174i</v>
      </c>
      <c r="BI141" s="240" t="str">
        <f t="shared" ca="1" si="85"/>
        <v>1.67081406016404+1.84345923645597i</v>
      </c>
      <c r="BJ141" s="240" t="str">
        <f t="shared" ca="1" si="86"/>
        <v>2.45133465377398-0.425346911736149i</v>
      </c>
      <c r="BK141" s="240" t="str">
        <f t="shared" ca="1" si="87"/>
        <v>0.952102350467571-2.29857840726628i</v>
      </c>
      <c r="BL141" s="240" t="str">
        <f t="shared" ca="1" si="88"/>
        <v>-1.43258967099569-2.0341210422866i</v>
      </c>
      <c r="BM141" s="240" t="str">
        <f t="shared" ca="1" si="89"/>
        <v>-2.48496647898281+0.12207857489507i</v>
      </c>
      <c r="BN141" s="240" t="str">
        <f t="shared" ca="1" si="90"/>
        <v>-1.22631263251428+2.16474453630274i</v>
      </c>
      <c r="BO141" s="240" t="str">
        <f t="shared" ca="1" si="91"/>
        <v>1.17281779971762+2.19418777427598i</v>
      </c>
      <c r="BP141" s="240" t="str">
        <f t="shared" ca="1" si="92"/>
        <v>2.48122209533453+0.183025937343219i</v>
      </c>
      <c r="BQ141" s="240" t="str">
        <f t="shared" ca="1" si="93"/>
        <v>1.48207803111301-1.99835089256337i</v>
      </c>
      <c r="BR141" s="240" t="str">
        <f t="shared" ca="1" si="94"/>
        <v>-0.895405657069731-2.32125187978474i</v>
      </c>
      <c r="BS141" s="240" t="str">
        <f t="shared" ca="1" si="95"/>
        <v>-2.44015782184448-0.485377569123116i</v>
      </c>
      <c r="BT141" s="240" t="str">
        <f t="shared" ca="1" si="96"/>
        <v>-1.71555159660154+1.80190019132985i</v>
      </c>
      <c r="BU141" s="240" t="str">
        <f t="shared" ca="1" si="97"/>
        <v>0.604525779893868+2.4134021963942i</v>
      </c>
      <c r="BV141" s="240" t="str">
        <f t="shared" ca="1" si="98"/>
        <v>2.36239130340874+0.780428670472466i</v>
      </c>
      <c r="BW141" s="240" t="str">
        <f t="shared" ca="1" si="99"/>
        <v>1.92322166923753-1.5783472340052i</v>
      </c>
      <c r="BX141" s="240" t="str">
        <f t="shared" ca="1" si="100"/>
        <v>-0.304553272293993-2.46925269756898i</v>
      </c>
      <c r="BY141" s="240" t="str">
        <f t="shared" ca="1" si="101"/>
        <v>-2.24909222084974-1.06374139819311i</v>
      </c>
      <c r="BZ141" s="240" t="str">
        <f t="shared" ca="1" si="102"/>
        <v>-2.10196469782833+1.33105446515164i</v>
      </c>
      <c r="CA141" s="240" t="str">
        <f t="shared" ca="1" si="103"/>
        <v>8.65610694856112E-14+2.48796333978551i</v>
      </c>
      <c r="CB141" s="240" t="str">
        <f t="shared" ca="1" si="104"/>
        <v>2.10196469782829+1.33105446515169i</v>
      </c>
      <c r="CC141" s="240" t="str">
        <f t="shared" ca="1" si="105"/>
        <v>2.24909222084977-1.06374139819306i</v>
      </c>
      <c r="CD141" s="240" t="str">
        <f t="shared" ca="1" si="106"/>
        <v>0.304553272294048-2.46925269756897i</v>
      </c>
      <c r="CE141" s="240" t="str">
        <f t="shared" ca="1" si="107"/>
        <v>-1.92322166923749-1.57834723400525i</v>
      </c>
      <c r="CF141" s="240" t="str">
        <f t="shared" ca="1" si="108"/>
        <v>-2.36239130340868+0.780428670472645i</v>
      </c>
      <c r="CG141" s="240" t="str">
        <f t="shared" ca="1" si="109"/>
        <v>-0.604525779893908+2.41340219639419i</v>
      </c>
      <c r="CH141" s="240" t="str">
        <f t="shared" ca="1" si="110"/>
        <v>1.71555159660151+1.80190019132988i</v>
      </c>
      <c r="CI141" s="240" t="str">
        <f t="shared" ca="1" si="111"/>
        <v>2.44015782184449-0.485377569123076i</v>
      </c>
      <c r="CJ141" s="240" t="str">
        <f t="shared" ca="1" si="112"/>
        <v>0.895405657069801-2.32125187978471i</v>
      </c>
      <c r="CK141" s="240" t="str">
        <f t="shared" ca="1" si="113"/>
        <v>-1.48207803111295-1.99835089256342i</v>
      </c>
      <c r="CL141" s="240" t="str">
        <f t="shared" ca="1" si="114"/>
        <v>-2.48122209533454+0.183025937343163i</v>
      </c>
      <c r="CM141" s="240" t="str">
        <f t="shared" ca="1" si="115"/>
        <v>-1.17281779971767+2.19418777427595i</v>
      </c>
      <c r="CN141" s="240" t="str">
        <f t="shared" ca="1" si="116"/>
        <v>1.22631263251423+2.16474453630277i</v>
      </c>
      <c r="CO141" s="240" t="str">
        <f t="shared" ca="1" si="117"/>
        <v>2.48496647898281+0.122078574895127i</v>
      </c>
      <c r="CP141" s="240" t="str">
        <f t="shared" ca="1" si="118"/>
        <v>1.43258967099573-2.03412104228657i</v>
      </c>
      <c r="CQ141" s="240" t="str">
        <f t="shared" ca="1" si="119"/>
        <v>-0.952102350467518-2.2985784072663i</v>
      </c>
      <c r="CR141" s="240" t="str">
        <f t="shared" ca="1" si="120"/>
        <v>-2.45133465377397-0.425346911736186i</v>
      </c>
      <c r="CS141" s="240" t="str">
        <f t="shared" ca="1" si="121"/>
        <v>-1.67081406016407+1.84345923645594i</v>
      </c>
      <c r="CT141" s="240" t="str">
        <f t="shared" ca="1" si="122"/>
        <v>0.663571562850682+2.39783951946175i</v>
      </c>
      <c r="CU141" s="240" t="str">
        <f t="shared" ca="1" si="123"/>
        <v>2.38083247366378+0.722217635110525i</v>
      </c>
      <c r="CV141" s="240" t="str">
        <f t="shared" ca="1" si="124"/>
        <v>1.88390785066934-1.62507008781255i</v>
      </c>
      <c r="CW141" s="240" t="str">
        <f t="shared" ca="1" si="125"/>
        <v>-0.365060041274177-2.46103489336936i</v>
      </c>
      <c r="CX141" s="240" t="str">
        <f t="shared" ca="1" si="126"/>
        <v>-2.27452035706463-1.00822553301096i</v>
      </c>
      <c r="CY141" s="240" t="str">
        <f t="shared" ca="1" si="127"/>
        <v>-2.0686659135544+1.38223837242887i</v>
      </c>
      <c r="CZ141" s="240" t="str">
        <f t="shared" ca="1" si="128"/>
        <v>0.0610576768783595+2.48721401174303i</v>
      </c>
      <c r="DA141" s="240" t="str">
        <f t="shared" ca="1" si="129"/>
        <v>2.13399733716591+1.27906878043577i</v>
      </c>
      <c r="DB141" s="240" t="str">
        <f t="shared" ca="1" si="130"/>
        <v>2.22230931558001-1.1186165053328i</v>
      </c>
      <c r="DC141" s="240" t="str">
        <f t="shared" ca="1" si="131"/>
        <v>0.243863051810597-2.47598311627488i</v>
      </c>
      <c r="DD141" s="240" t="str">
        <f t="shared" ca="1" si="132"/>
        <v>-1.96137701098587-1.53067364284252i</v>
      </c>
      <c r="DE141" s="240" t="str">
        <f t="shared" ca="1" si="133"/>
        <v>-2.34252711696795+0.838169604785617i</v>
      </c>
      <c r="DF141" s="240" t="str">
        <f t="shared" ca="1" si="134"/>
        <v>-0.545115853211756+2.42751113008651i</v>
      </c>
      <c r="DG141" s="240" t="str">
        <f t="shared" ca="1" si="135"/>
        <v>1.75925574890578+1.75925574890595i</v>
      </c>
      <c r="DH141" s="240" t="str">
        <f t="shared" ca="1" si="136"/>
        <v>2.4275111300865-0.545115853211768i</v>
      </c>
      <c r="DI141" s="240" t="str">
        <f t="shared" ca="1" si="137"/>
        <v>0.838169604785572-2.34252711696797i</v>
      </c>
      <c r="DJ141" s="240" t="str">
        <f t="shared" ca="1" si="138"/>
        <v>-1.53067364284255-1.96137701098584i</v>
      </c>
      <c r="DK141" s="240" t="str">
        <f t="shared" ca="1" si="139"/>
        <v>-2.4759831162749+0.243863051810398i</v>
      </c>
      <c r="DL141" s="240" t="str">
        <f t="shared" ca="1" si="140"/>
        <v>-1.11861650533298+2.22230931557992i</v>
      </c>
      <c r="DM141" s="240" t="str">
        <f t="shared" ca="1" si="141"/>
        <v>1.27906878043581+2.13399733716589i</v>
      </c>
      <c r="DN141" s="240" t="str">
        <f t="shared" ca="1" si="142"/>
        <v>2.48721401174303+0.0610576768783119i</v>
      </c>
      <c r="DO141" s="240" t="str">
        <f t="shared" ca="1" si="143"/>
        <v>1.38223837242883-2.06866591355443i</v>
      </c>
      <c r="DP141" s="240" t="str">
        <f t="shared" ca="1" si="144"/>
        <v>-1.00822553301101-2.27452035706461i</v>
      </c>
      <c r="DQ141" s="240" t="str">
        <f t="shared" ca="1" si="145"/>
        <v>-2.46103489336937-0.36506004127413i</v>
      </c>
      <c r="DR141" s="240" t="str">
        <f t="shared" ca="1" si="146"/>
        <v>-1.62507008781235+1.88390785066951i</v>
      </c>
      <c r="DS141" s="240" t="str">
        <f t="shared" ca="1" si="147"/>
        <v>0.722217635110773+2.38083247366371i</v>
      </c>
      <c r="DT141" s="240" t="str">
        <f t="shared" ca="1" si="148"/>
        <v>2.39783951946183+0.663571562850395i</v>
      </c>
      <c r="DU141" s="240" t="str">
        <f t="shared" ca="1" si="149"/>
        <v>1.84345923645574-1.67081406016429i</v>
      </c>
      <c r="DV141" s="240" t="str">
        <f t="shared" ca="1" si="150"/>
        <v>-0.425346911736478-2.45133465377392i</v>
      </c>
      <c r="DW141" s="240" t="str">
        <f t="shared" ca="1" si="151"/>
        <v>-2.29857840726641-0.952102350467245i</v>
      </c>
      <c r="DX141" s="240" t="str">
        <f t="shared" ca="1" si="152"/>
        <v>-2.03412104228625+1.43258967099618i</v>
      </c>
      <c r="DY141" s="240" t="str">
        <f t="shared" ca="1" si="153"/>
        <v>0.122078574895669+2.48496647898278i</v>
      </c>
      <c r="DZ141" s="240" t="str">
        <f t="shared" ca="1" si="154"/>
        <v>2.16474453630303+1.22631263251376i</v>
      </c>
      <c r="EA141" s="240" t="str">
        <f t="shared" ca="1" si="155"/>
        <v>2.1941877742757-1.17281779971815i</v>
      </c>
      <c r="EB141" s="240" t="str">
        <f t="shared" ca="1" si="156"/>
        <v>0.183025937342622-2.48122209533458i</v>
      </c>
      <c r="EC141" s="240" t="str">
        <f t="shared" ca="1" si="157"/>
        <v>-1.99835089256389-1.48207803111232i</v>
      </c>
      <c r="ED141" s="240" t="str">
        <f t="shared" ca="1" si="158"/>
        <v>-2.32125187978444+0.895405657070505i</v>
      </c>
      <c r="EE141" s="240" t="str">
        <f t="shared" ca="1" si="159"/>
        <v>-0.485377569122302+2.44015782184464i</v>
      </c>
      <c r="EF141" s="240" t="str">
        <f t="shared" ca="1" si="160"/>
        <v>1.80190019133042+1.71555159660094i</v>
      </c>
      <c r="EG141" s="240" t="str">
        <f t="shared" ca="1" si="161"/>
        <v>2.413402196394-0.604525779894674i</v>
      </c>
      <c r="EH141" s="240" t="str">
        <f t="shared" ca="1" si="162"/>
        <v>0.780428670471662-2.362391303409i</v>
      </c>
      <c r="EI141" s="240" t="str">
        <f t="shared" ca="1" si="163"/>
        <v>-1.57834723400605-1.92322166923683i</v>
      </c>
      <c r="EJ141" s="240" t="str">
        <f t="shared" ca="1" si="164"/>
        <v>-2.46925269756885+0.304553272295078i</v>
      </c>
      <c r="EK141" s="240" t="str">
        <f t="shared" ca="1" si="165"/>
        <v>-1.06374139819212+2.24909222085021i</v>
      </c>
      <c r="EL141" s="240" t="str">
        <f t="shared" ca="1" si="166"/>
        <v>1.33105446515257+2.10196469782774i</v>
      </c>
      <c r="EM141" s="240" t="str">
        <f t="shared" ca="1" si="167"/>
        <v>2.48796333978551-1.16309253460756E-12i</v>
      </c>
      <c r="EN141" s="240"/>
      <c r="EO141" s="240"/>
      <c r="EP141" s="240"/>
    </row>
    <row r="142" spans="1:146" ht="15.75" thickBot="1">
      <c r="A142" s="277">
        <f t="shared" si="168"/>
        <v>8.203125000000004E-4</v>
      </c>
      <c r="B142" s="276">
        <v>42</v>
      </c>
      <c r="C142" s="248">
        <f t="shared" si="169"/>
        <v>8400</v>
      </c>
      <c r="D142" s="247">
        <f t="shared" si="170"/>
        <v>52778.756580308524</v>
      </c>
      <c r="E142" s="247" t="str">
        <f t="shared" si="171"/>
        <v>52778.7565803085i</v>
      </c>
      <c r="F142" s="247" t="str">
        <f t="shared" si="177"/>
        <v>0.0068558946619088-0.0588754374328738i</v>
      </c>
      <c r="G142" s="247" t="str">
        <f t="shared" si="178"/>
        <v>-3.54992586725841+1.06712548901003i</v>
      </c>
      <c r="H142" s="247" t="str">
        <f t="shared" si="179"/>
        <v>0.00206550456369589-0.00775357259059359i</v>
      </c>
      <c r="I142" s="247" t="str">
        <f t="shared" si="174"/>
        <v>-0.00377150908397906+0.00721544063803963i</v>
      </c>
      <c r="J142" s="275" t="str">
        <f ca="1">IMPRODUCT(1/N_FFT2,BE100)</f>
        <v>0.00874027782920051+0.0000134900085167547i</v>
      </c>
      <c r="K142" s="274" t="str">
        <f t="shared" ca="1" si="175"/>
        <v>-0.0000330613735849898+0.0000630140781469063i</v>
      </c>
      <c r="N142" s="265">
        <f t="shared" ca="1" si="176"/>
        <v>2.5125049808574165</v>
      </c>
      <c r="O142" s="240">
        <f t="shared" ca="1" si="39"/>
        <v>-2.4874950191425835</v>
      </c>
      <c r="P142" s="240" t="str">
        <f t="shared" ca="1" si="40"/>
        <v>-1.27882801550817+2.13359564515177i</v>
      </c>
      <c r="Q142" s="240" t="str">
        <f t="shared" ca="1" si="41"/>
        <v>1.17259703489473+2.19377475234247i</v>
      </c>
      <c r="R142" s="240" t="str">
        <f t="shared" ca="1" si="42"/>
        <v>2.48449872245261+0.122055595490369i</v>
      </c>
      <c r="S142" s="240" t="str">
        <f t="shared" ca="1" si="43"/>
        <v>1.38197818742015-2.06827651917099i</v>
      </c>
      <c r="T142" s="240" t="str">
        <f t="shared" ca="1" si="44"/>
        <v>-1.06354116531686-2.24866886400279i</v>
      </c>
      <c r="U142" s="241" t="str">
        <f t="shared" ca="1" si="45"/>
        <v>-2.47551705072386-0.24381714836037i</v>
      </c>
      <c r="V142" s="240" t="str">
        <f t="shared" ca="1" si="46"/>
        <v>-1.48179905283162+1.99797473389592i</v>
      </c>
      <c r="W142" s="240" t="str">
        <f t="shared" ca="1" si="47"/>
        <v>0.951923131916554+2.2981457354096i</v>
      </c>
      <c r="X142" s="240" t="str">
        <f t="shared" ca="1" si="48"/>
        <v>2.46057164159024+0.364991324364136i</v>
      </c>
      <c r="Y142" s="240" t="str">
        <f t="shared" ca="1" si="49"/>
        <v>1.57805013453459-1.92285965248494i</v>
      </c>
      <c r="Z142" s="240" t="str">
        <f t="shared" ca="1" si="50"/>
        <v>-0.838011832312915-2.34208617244599i</v>
      </c>
      <c r="AA142" s="240" t="str">
        <f t="shared" ca="1" si="51"/>
        <v>-2.43969849985139-0.485286204298068i</v>
      </c>
      <c r="AB142" s="240" t="str">
        <f t="shared" ca="1" si="52"/>
        <v>-1.67049955524249+1.84311223374861i</v>
      </c>
      <c r="AC142" s="240" t="str">
        <f t="shared" ca="1" si="53"/>
        <v>0.722081688803859+2.38038431875051i</v>
      </c>
      <c r="AD142" s="240" t="str">
        <f t="shared" ca="1" si="54"/>
        <v>2.41294791073409+0.604411987259651i</v>
      </c>
      <c r="AE142" s="240" t="str">
        <f t="shared" ca="1" si="55"/>
        <v>1.75892459620351-1.75892459620346i</v>
      </c>
      <c r="AF142" s="240" t="str">
        <f t="shared" ca="1" si="56"/>
        <v>-0.60441198725982-2.41294791073405i</v>
      </c>
      <c r="AG142" s="240" t="str">
        <f t="shared" ca="1" si="57"/>
        <v>-2.38038431875049-0.722081688803929i</v>
      </c>
      <c r="AH142" s="240" t="str">
        <f t="shared" ca="1" si="58"/>
        <v>-1.8431122337485+1.67049955524262i</v>
      </c>
      <c r="AI142" s="240" t="str">
        <f t="shared" ca="1" si="59"/>
        <v>0.485286204297999+2.43969849985141i</v>
      </c>
      <c r="AJ142" s="240" t="str">
        <f t="shared" ca="1" si="60"/>
        <v>2.34208617244605+0.83801183231275i</v>
      </c>
      <c r="AK142" s="240" t="str">
        <f t="shared" ca="1" si="61"/>
        <v>1.92285965248499-1.57805013453453i</v>
      </c>
      <c r="AL142" s="240" t="str">
        <f t="shared" ca="1" si="62"/>
        <v>-0.364991324364216-2.46057164159022i</v>
      </c>
      <c r="AM142" s="240" t="str">
        <f t="shared" ca="1" si="63"/>
        <v>-2.29814573540959-0.951923131916596i</v>
      </c>
      <c r="AN142" s="240" t="str">
        <f t="shared" ca="1" si="64"/>
        <v>-1.99797473389587+1.48179905283168i</v>
      </c>
      <c r="AO142" s="240" t="str">
        <f t="shared" ca="1" si="65"/>
        <v>0.243817148360321+2.47551705072387i</v>
      </c>
      <c r="AP142" s="240" t="str">
        <f t="shared" ca="1" si="66"/>
        <v>2.24866886400282+1.06354116531681i</v>
      </c>
      <c r="AQ142" s="240" t="str">
        <f t="shared" ca="1" si="67"/>
        <v>2.06827651917103-1.38197818742009i</v>
      </c>
      <c r="AR142" s="240" t="str">
        <f t="shared" ca="1" si="68"/>
        <v>2.06827651917103-1.38197818742009i</v>
      </c>
      <c r="AS142" s="240" t="str">
        <f t="shared" ca="1" si="69"/>
        <v>-2.19377475234243-1.1725970348948i</v>
      </c>
      <c r="AT142" s="240" t="str">
        <f t="shared" ca="1" si="70"/>
        <v>-2.13359564515174+1.27882801550822i</v>
      </c>
      <c r="AU142" s="240" t="str">
        <f t="shared" ca="1" si="71"/>
        <v>-6.948011006668E-14+2.48749501914258i</v>
      </c>
      <c r="AV142" s="240" t="str">
        <f t="shared" ca="1" si="72"/>
        <v>2.1335956451518+1.27882801550812i</v>
      </c>
      <c r="AW142" s="240" t="str">
        <f t="shared" ca="1" si="73"/>
        <v>2.1937747523425-1.17259703489467i</v>
      </c>
      <c r="AX142" s="240" t="str">
        <f t="shared" ca="1" si="74"/>
        <v>0.122055595490313-2.48449872245261i</v>
      </c>
      <c r="AY142" s="240" t="str">
        <f t="shared" ca="1" si="75"/>
        <v>-2.06827651917095-1.38197818742022i</v>
      </c>
      <c r="AZ142" s="240" t="str">
        <f t="shared" ca="1" si="76"/>
        <v>-2.24866886400277+1.06354116531691i</v>
      </c>
      <c r="BA142" s="240" t="str">
        <f t="shared" ca="1" si="77"/>
        <v>-0.243817148360459+2.47551705072386i</v>
      </c>
      <c r="BB142" s="240" t="str">
        <f t="shared" ca="1" si="78"/>
        <v>1.99797473389593+1.4817990528316i</v>
      </c>
      <c r="BC142" s="240" t="str">
        <f t="shared" ca="1" si="79"/>
        <v>2.29814573540964-0.951923131916469i</v>
      </c>
      <c r="BD142" s="240" t="str">
        <f t="shared" ca="1" si="80"/>
        <v>0.364991324364116-2.46057164159024i</v>
      </c>
      <c r="BE142" s="240" t="str">
        <f t="shared" ca="1" si="81"/>
        <v>-1.9228596524849-1.57805013453465i</v>
      </c>
      <c r="BF142" s="240" t="str">
        <f t="shared" ca="1" si="82"/>
        <v>-2.34208617244601+0.838011832312852i</v>
      </c>
      <c r="BG142" s="240" t="str">
        <f t="shared" ca="1" si="83"/>
        <v>-0.485286204298143+2.43969849985138i</v>
      </c>
      <c r="BH142" s="240" t="str">
        <f t="shared" ca="1" si="84"/>
        <v>1.84311223374857+1.67049955524254i</v>
      </c>
      <c r="BI142" s="240" t="str">
        <f t="shared" ca="1" si="85"/>
        <v>2.38038431875053-0.722081688803797i</v>
      </c>
      <c r="BJ142" s="240" t="str">
        <f t="shared" ca="1" si="86"/>
        <v>0.604411987259723-2.41294791073407i</v>
      </c>
      <c r="BK142" s="240" t="str">
        <f t="shared" ca="1" si="87"/>
        <v>-1.75892459620341-1.75892459620355i</v>
      </c>
      <c r="BL142" s="240" t="str">
        <f t="shared" ca="1" si="88"/>
        <v>-2.41294791073406+0.604411987259743i</v>
      </c>
      <c r="BM142" s="240" t="str">
        <f t="shared" ca="1" si="89"/>
        <v>-0.722081688803996+2.38038431875047i</v>
      </c>
      <c r="BN142" s="240" t="str">
        <f t="shared" ca="1" si="90"/>
        <v>1.67049955524257+1.84311223374854i</v>
      </c>
      <c r="BO142" s="240" t="str">
        <f t="shared" ca="1" si="91"/>
        <v>2.43969849985142-0.485286204297922i</v>
      </c>
      <c r="BP142" s="240" t="str">
        <f t="shared" ca="1" si="92"/>
        <v>0.838011832312818-2.34208617244603i</v>
      </c>
      <c r="BQ142" s="240" t="str">
        <f t="shared" ca="1" si="93"/>
        <v>-1.57805013453447-1.92285965248504i</v>
      </c>
      <c r="BR142" s="240" t="str">
        <f t="shared" ca="1" si="94"/>
        <v>-2.46057164159024+0.364991324364139i</v>
      </c>
      <c r="BS142" s="240" t="str">
        <f t="shared" ca="1" si="95"/>
        <v>-0.951923131916432+2.29814573540965i</v>
      </c>
      <c r="BT142" s="240" t="str">
        <f t="shared" ca="1" si="96"/>
        <v>1.48179905283162+1.99797473389592i</v>
      </c>
      <c r="BU142" s="240" t="str">
        <f t="shared" ca="1" si="97"/>
        <v>2.47551705072388-0.243817148360252i</v>
      </c>
      <c r="BV142" s="240" t="str">
        <f t="shared" ca="1" si="98"/>
        <v>1.06354116531687-2.24866886400279i</v>
      </c>
      <c r="BW142" s="240" t="str">
        <f t="shared" ca="1" si="99"/>
        <v>-1.38197818742003-2.06827651917107i</v>
      </c>
      <c r="BX142" s="240" t="str">
        <f t="shared" ca="1" si="100"/>
        <v>-2.48449872245261+0.122055595490352i</v>
      </c>
      <c r="BY142" s="240" t="str">
        <f t="shared" ca="1" si="101"/>
        <v>-1.17259703489463+2.19377475234252i</v>
      </c>
      <c r="BZ142" s="240" t="str">
        <f t="shared" ca="1" si="102"/>
        <v>1.27882801550816+2.13359564515178i</v>
      </c>
      <c r="CA142" s="240" t="str">
        <f t="shared" ca="1" si="103"/>
        <v>2.48749501914258-1.08485792119407E-13i</v>
      </c>
      <c r="CB142" s="240" t="str">
        <f t="shared" ca="1" si="104"/>
        <v>1.27882801550818-2.13359564515176i</v>
      </c>
      <c r="CC142" s="240" t="str">
        <f t="shared" ca="1" si="105"/>
        <v>-1.17259703489484-2.19377475234241i</v>
      </c>
      <c r="CD142" s="240" t="str">
        <f t="shared" ca="1" si="106"/>
        <v>-2.48449872245261-0.1220555954904i</v>
      </c>
      <c r="CE142" s="240" t="str">
        <f t="shared" ca="1" si="107"/>
        <v>-1.38197818742007+2.06827651917105i</v>
      </c>
      <c r="CF142" s="240" t="str">
        <f t="shared" ca="1" si="108"/>
        <v>1.06354116531684+2.2486688640028i</v>
      </c>
      <c r="CG142" s="240" t="str">
        <f t="shared" ca="1" si="109"/>
        <v>2.47551705072387+0.243817148360282i</v>
      </c>
      <c r="CH142" s="240" t="str">
        <f t="shared" ca="1" si="110"/>
        <v>1.48179905283165-1.9979747338959i</v>
      </c>
      <c r="CI142" s="240" t="str">
        <f t="shared" ca="1" si="111"/>
        <v>-0.951923131916616-2.29814573540957i</v>
      </c>
      <c r="CJ142" s="240" t="str">
        <f t="shared" ca="1" si="112"/>
        <v>-2.46057164159023-0.364991324364186i</v>
      </c>
      <c r="CK142" s="240" t="str">
        <f t="shared" ca="1" si="113"/>
        <v>-1.57805013453451+1.92285965248501i</v>
      </c>
      <c r="CL142" s="240" t="str">
        <f t="shared" ca="1" si="114"/>
        <v>0.838011832312788+2.34208617244604i</v>
      </c>
      <c r="CM142" s="240" t="str">
        <f t="shared" ca="1" si="115"/>
        <v>2.43969849985142+0.485286204297952i</v>
      </c>
      <c r="CN142" s="240" t="str">
        <f t="shared" ca="1" si="116"/>
        <v>1.6704995552426-1.84311223374851i</v>
      </c>
      <c r="CO142" s="240" t="str">
        <f t="shared" ca="1" si="117"/>
        <v>-0.722081688803949-2.38038431875048i</v>
      </c>
      <c r="CP142" s="240" t="str">
        <f t="shared" ca="1" si="118"/>
        <v>-2.41294791073405-0.60441198725979i</v>
      </c>
      <c r="CQ142" s="240" t="str">
        <f t="shared" ca="1" si="119"/>
        <v>-1.75892459620343+1.75892459620353i</v>
      </c>
      <c r="CR142" s="240" t="str">
        <f t="shared" ca="1" si="120"/>
        <v>0.604411987259693+2.41294791073408i</v>
      </c>
      <c r="CS142" s="240" t="str">
        <f t="shared" ca="1" si="121"/>
        <v>2.38038431875051+0.722081688803842i</v>
      </c>
      <c r="CT142" s="240" t="str">
        <f t="shared" ca="1" si="122"/>
        <v>1.8431122337486-1.6704995552425i</v>
      </c>
      <c r="CU142" s="240" t="str">
        <f t="shared" ca="1" si="123"/>
        <v>-0.485286204298096-2.43969849985139i</v>
      </c>
      <c r="CV142" s="240" t="str">
        <f t="shared" ca="1" si="124"/>
        <v>-2.342086172446-0.838011832312882i</v>
      </c>
      <c r="CW142" s="240" t="str">
        <f t="shared" ca="1" si="125"/>
        <v>-1.92285965248492+1.57805013453462i</v>
      </c>
      <c r="CX142" s="240" t="str">
        <f t="shared" ca="1" si="126"/>
        <v>0.364991324364086+2.46057164159024i</v>
      </c>
      <c r="CY142" s="240" t="str">
        <f t="shared" ca="1" si="127"/>
        <v>2.29814573540962+0.951923131916512i</v>
      </c>
      <c r="CZ142" s="240" t="str">
        <f t="shared" ca="1" si="128"/>
        <v>1.99797473389596-1.48179905283156i</v>
      </c>
      <c r="DA142" s="240" t="str">
        <f t="shared" ca="1" si="129"/>
        <v>-0.243817148360429-2.47551705072386i</v>
      </c>
      <c r="DB142" s="240" t="str">
        <f t="shared" ca="1" si="130"/>
        <v>-2.24866886400276-1.06354116531693i</v>
      </c>
      <c r="DC142" s="240" t="str">
        <f t="shared" ca="1" si="131"/>
        <v>-2.06827651917097+1.38197818742019i</v>
      </c>
      <c r="DD142" s="240" t="str">
        <f t="shared" ca="1" si="132"/>
        <v>0.122055595490265+2.48449872245261i</v>
      </c>
      <c r="DE142" s="240" t="str">
        <f t="shared" ca="1" si="133"/>
        <v>2.19377475234248+1.17259703489471i</v>
      </c>
      <c r="DF142" s="240" t="str">
        <f t="shared" ca="1" si="134"/>
        <v>2.13359564515182-1.2788280155081i</v>
      </c>
      <c r="DG142" s="240" t="str">
        <f t="shared" ca="1" si="135"/>
        <v>-3.90056820527272E-14-2.48749501914258i</v>
      </c>
      <c r="DH142" s="240" t="str">
        <f t="shared" ca="1" si="136"/>
        <v>-2.13359564515173-1.27882801550824i</v>
      </c>
      <c r="DI142" s="240" t="str">
        <f t="shared" ca="1" si="137"/>
        <v>-2.19377475234221+1.17259703489521i</v>
      </c>
      <c r="DJ142" s="240" t="str">
        <f t="shared" ca="1" si="138"/>
        <v>-0.122055595490222+2.48449872245262i</v>
      </c>
      <c r="DK142" s="240" t="str">
        <f t="shared" ca="1" si="139"/>
        <v>2.06827651917087+1.38197818742033i</v>
      </c>
      <c r="DL142" s="240" t="str">
        <f t="shared" ca="1" si="140"/>
        <v>2.24866886400304-1.06354116531633i</v>
      </c>
      <c r="DM142" s="240" t="str">
        <f t="shared" ca="1" si="141"/>
        <v>0.243817148361336-2.47551705072377i</v>
      </c>
      <c r="DN142" s="240" t="str">
        <f t="shared" ca="1" si="142"/>
        <v>-1.9979747338966-1.48179905283071i</v>
      </c>
      <c r="DO142" s="240" t="str">
        <f t="shared" ca="1" si="143"/>
        <v>-2.29814573540932+0.951923131917238i</v>
      </c>
      <c r="DP142" s="240" t="str">
        <f t="shared" ca="1" si="144"/>
        <v>-0.364991324363765+2.46057164159029i</v>
      </c>
      <c r="DQ142" s="240" t="str">
        <f t="shared" ca="1" si="145"/>
        <v>1.92285965248497+1.57805013453456i</v>
      </c>
      <c r="DR142" s="240" t="str">
        <f t="shared" ca="1" si="146"/>
        <v>2.34208617244614-0.838011832312489i</v>
      </c>
      <c r="DS142" s="240" t="str">
        <f t="shared" ca="1" si="147"/>
        <v>0.485286204298782-2.43969849985125i</v>
      </c>
      <c r="DT142" s="240" t="str">
        <f t="shared" ca="1" si="148"/>
        <v>-1.8431122337478-1.67049955524339i</v>
      </c>
      <c r="DU142" s="240" t="str">
        <f t="shared" ca="1" si="149"/>
        <v>-2.38038431875022+0.722081688804829i</v>
      </c>
      <c r="DV142" s="240" t="str">
        <f t="shared" ca="1" si="150"/>
        <v>-0.604411987259139+2.41294791073422i</v>
      </c>
      <c r="DW142" s="240" t="str">
        <f t="shared" ca="1" si="151"/>
        <v>1.75892459620366+1.7589245962033i</v>
      </c>
      <c r="DX142" s="240" t="str">
        <f t="shared" ca="1" si="152"/>
        <v>2.41294791073409-0.604411987259626i</v>
      </c>
      <c r="DY142" s="240" t="str">
        <f t="shared" ca="1" si="153"/>
        <v>0.722081688804382-2.38038431875035i</v>
      </c>
      <c r="DZ142" s="240" t="str">
        <f t="shared" ca="1" si="154"/>
        <v>-1.6704995552419-1.84311223374915i</v>
      </c>
      <c r="EA142" s="240" t="str">
        <f t="shared" ca="1" si="155"/>
        <v>-2.43969849985164+0.485286204296815i</v>
      </c>
      <c r="EB142" s="240" t="str">
        <f t="shared" ca="1" si="156"/>
        <v>-0.838011832312016+2.34208617244631i</v>
      </c>
      <c r="EC142" s="240" t="str">
        <f t="shared" ca="1" si="157"/>
        <v>1.57805013453495+1.92285965248465i</v>
      </c>
      <c r="ED142" s="240" t="str">
        <f t="shared" ca="1" si="158"/>
        <v>2.46057164159022-0.364991324364228i</v>
      </c>
      <c r="EE142" s="240" t="str">
        <f t="shared" ca="1" si="159"/>
        <v>0.951923131916805-2.2981457354095i</v>
      </c>
      <c r="EF142" s="240" t="str">
        <f t="shared" ca="1" si="160"/>
        <v>-1.48179905283111-1.9979747338963i</v>
      </c>
      <c r="EG142" s="240" t="str">
        <f t="shared" ca="1" si="161"/>
        <v>-2.47551705072396+0.243817148359375i</v>
      </c>
      <c r="EH142" s="240" t="str">
        <f t="shared" ca="1" si="162"/>
        <v>-1.06354116531588+2.24866886400326i</v>
      </c>
      <c r="EI142" s="240" t="str">
        <f t="shared" ca="1" si="163"/>
        <v>1.38197818742075+2.06827651917059i</v>
      </c>
      <c r="EJ142" s="240" t="str">
        <f t="shared" ca="1" si="164"/>
        <v>2.48449872245259-0.12205559549069i</v>
      </c>
      <c r="EK142" s="240" t="str">
        <f t="shared" ca="1" si="165"/>
        <v>1.17259703489477-2.19377475234245i</v>
      </c>
      <c r="EL142" s="240" t="str">
        <f t="shared" ca="1" si="166"/>
        <v>-1.27882801550783-2.13359564515198i</v>
      </c>
      <c r="EM142" s="240" t="str">
        <f t="shared" ca="1" si="167"/>
        <v>-2.48749501914258-7.72812464772253E-13i</v>
      </c>
      <c r="EN142" s="240"/>
      <c r="EO142" s="240"/>
      <c r="EP142" s="240"/>
    </row>
    <row r="143" spans="1:146" ht="15.75" thickBot="1">
      <c r="A143" s="277">
        <f t="shared" si="168"/>
        <v>8.3984375000000042E-4</v>
      </c>
      <c r="B143" s="276">
        <v>43</v>
      </c>
      <c r="C143" s="248">
        <f t="shared" si="169"/>
        <v>8600</v>
      </c>
      <c r="D143" s="247">
        <f t="shared" si="170"/>
        <v>54035.393641744442</v>
      </c>
      <c r="E143" s="247" t="str">
        <f t="shared" si="171"/>
        <v>54035.3936417444i</v>
      </c>
      <c r="F143" s="247" t="str">
        <f t="shared" si="177"/>
        <v>0.00682666876482947-0.0575489891281418i</v>
      </c>
      <c r="G143" s="247" t="str">
        <f t="shared" si="178"/>
        <v>-3.53542605464743+1.08075397832401i</v>
      </c>
      <c r="H143" s="247" t="str">
        <f t="shared" si="179"/>
        <v>0.00206244205212645-0.00757327990532298i</v>
      </c>
      <c r="I143" s="247" t="str">
        <f t="shared" si="174"/>
        <v>-0.00369226285346796+0.00706366087260997i</v>
      </c>
      <c r="J143" s="275" t="str">
        <f ca="1">IMPRODUCT(1/N_FFT2,BF100)</f>
        <v>0.0392979929161371+0.0004993208153515i</v>
      </c>
      <c r="K143" s="274" t="str">
        <f t="shared" ca="1" si="175"/>
        <v>-0.000148625552366378+0.000275744071235336i</v>
      </c>
      <c r="N143" s="265">
        <f t="shared" ca="1" si="176"/>
        <v>2.5130208491983419</v>
      </c>
      <c r="O143" s="240">
        <f t="shared" ca="1" si="39"/>
        <v>-2.4869791508016581</v>
      </c>
      <c r="P143" s="240" t="str">
        <f t="shared" ca="1" si="40"/>
        <v>-1.2258275275433+2.16388820627111i</v>
      </c>
      <c r="Q143" s="240" t="str">
        <f t="shared" ca="1" si="41"/>
        <v>1.27856280617846+2.13315317011677i</v>
      </c>
      <c r="R143" s="240" t="str">
        <f t="shared" ca="1" si="42"/>
        <v>2.48623011917851-0.0610335236715337i</v>
      </c>
      <c r="S143" s="240" t="str">
        <f t="shared" ca="1" si="43"/>
        <v>1.1723538562422-2.19331979708299i</v>
      </c>
      <c r="T143" s="240" t="str">
        <f t="shared" ca="1" si="44"/>
        <v>-1.33052792638773-2.10113320225646i</v>
      </c>
      <c r="U143" s="241" t="str">
        <f t="shared" ca="1" si="45"/>
        <v>-2.48398347549769+0.122030283030622i</v>
      </c>
      <c r="V143" s="240" t="str">
        <f t="shared" ca="1" si="46"/>
        <v>-1.11817400281521+2.22143021406263i</v>
      </c>
      <c r="W143" s="240" t="str">
        <f t="shared" ca="1" si="47"/>
        <v>1.38169158632577+2.06784759032157i</v>
      </c>
      <c r="X143" s="240" t="str">
        <f t="shared" ca="1" si="48"/>
        <v>2.48024057305337-0.182953535910196i</v>
      </c>
      <c r="Y143" s="240" t="str">
        <f t="shared" ca="1" si="49"/>
        <v>1.06332060318019-2.24820252454592i</v>
      </c>
      <c r="Z143" s="240" t="str">
        <f t="shared" ca="1" si="50"/>
        <v>-1.43202296691692-2.03331638432011i</v>
      </c>
      <c r="AA143" s="240" t="str">
        <f t="shared" ca="1" si="51"/>
        <v>-2.47500366642999+0.24376658442093i</v>
      </c>
      <c r="AB143" s="240" t="str">
        <f t="shared" ca="1" si="52"/>
        <v>-1.00782669897382+2.27362060189418i</v>
      </c>
      <c r="AC143" s="240" t="str">
        <f t="shared" ca="1" si="53"/>
        <v>1.48149175041974+1.99756038455922i</v>
      </c>
      <c r="AD143" s="240" t="str">
        <f t="shared" ca="1" si="54"/>
        <v>2.46827591014433-0.304432797055959i</v>
      </c>
      <c r="AE143" s="240" t="str">
        <f t="shared" ca="1" si="55"/>
        <v>0.951725717649287-2.29766913520791i</v>
      </c>
      <c r="AF143" s="240" t="str">
        <f t="shared" ca="1" si="56"/>
        <v>-1.53006813868864-1.96060112911628i</v>
      </c>
      <c r="AG143" s="240" t="str">
        <f t="shared" ca="1" si="57"/>
        <v>-2.46006135674515+0.364915630757765i</v>
      </c>
      <c r="AH143" s="240" t="str">
        <f t="shared" ca="1" si="58"/>
        <v>-0.895051452339521+2.32033363855008i</v>
      </c>
      <c r="AI143" s="240" t="str">
        <f t="shared" ca="1" si="59"/>
        <v>1.57772287112353+1.9224608808649i</v>
      </c>
      <c r="AJ143" s="240" t="str">
        <f t="shared" ca="1" si="60"/>
        <v>2.45036495437233-0.425178652928436i</v>
      </c>
      <c r="AK143" s="240" t="str">
        <f t="shared" ca="1" si="61"/>
        <v>0.837838041502994-2.34160045967124i</v>
      </c>
      <c r="AL143" s="240" t="str">
        <f t="shared" ca="1" si="62"/>
        <v>-1.62442724229591-1.88316261406418i</v>
      </c>
      <c r="AM143" s="240" t="str">
        <f t="shared" ca="1" si="63"/>
        <v>-2.439192543776+0.485185563377272i</v>
      </c>
      <c r="AN143" s="240" t="str">
        <f t="shared" ca="1" si="64"/>
        <v>-0.78011994835929+2.36145678823349i</v>
      </c>
      <c r="AO143" s="240" t="str">
        <f t="shared" ca="1" si="65"/>
        <v>1.67015311923878+1.84273000052073i</v>
      </c>
      <c r="AP143" s="240" t="str">
        <f t="shared" ca="1" si="66"/>
        <v>2.42655085479857-0.544900216184992i</v>
      </c>
      <c r="AQ143" s="240" t="str">
        <f t="shared" ca="1" si="67"/>
        <v>0.721931940129015-2.37989066352715i</v>
      </c>
      <c r="AR143" s="240" t="str">
        <f t="shared" ca="1" si="68"/>
        <v>0.721931940129015-2.37989066352715i</v>
      </c>
      <c r="AS143" s="240" t="str">
        <f t="shared" ca="1" si="69"/>
        <v>-2.41244750232086+0.604286641477367i</v>
      </c>
      <c r="AT143" s="240" t="str">
        <f t="shared" ca="1" si="70"/>
        <v>-0.663309067092788+2.39689098167493i</v>
      </c>
      <c r="AU143" s="240" t="str">
        <f t="shared" ca="1" si="71"/>
        <v>1.75855982220146+1.75855982220137i</v>
      </c>
      <c r="AV143" s="240" t="str">
        <f t="shared" ca="1" si="72"/>
        <v>2.3968909816749-0.663309067092895i</v>
      </c>
      <c r="AW143" s="240" t="str">
        <f t="shared" ca="1" si="73"/>
        <v>0.604286641477506-2.41244750232082i</v>
      </c>
      <c r="AX143" s="240" t="str">
        <f t="shared" ca="1" si="74"/>
        <v>-1.80118739532915-1.71487295839357i</v>
      </c>
      <c r="AY143" s="240" t="str">
        <f t="shared" ca="1" si="75"/>
        <v>-2.37989066352712+0.721931940129122i</v>
      </c>
      <c r="AZ143" s="240" t="str">
        <f t="shared" ca="1" si="76"/>
        <v>-0.544900216184875+2.4265508547986i</v>
      </c>
      <c r="BA143" s="240" t="str">
        <f t="shared" ca="1" si="77"/>
        <v>1.8427300005208+1.6701531192387i</v>
      </c>
      <c r="BB143" s="240" t="str">
        <f t="shared" ca="1" si="78"/>
        <v>2.36145678823354-0.780119948359153i</v>
      </c>
      <c r="BC143" s="240" t="str">
        <f t="shared" ca="1" si="79"/>
        <v>0.485185563377404-2.43919254377597i</v>
      </c>
      <c r="BD143" s="240" t="str">
        <f t="shared" ca="1" si="80"/>
        <v>-1.88316261406425-1.62442724229583i</v>
      </c>
      <c r="BE143" s="240" t="str">
        <f t="shared" ca="1" si="81"/>
        <v>-2.3416004596712+0.837838041503108i</v>
      </c>
      <c r="BF143" s="240" t="str">
        <f t="shared" ca="1" si="82"/>
        <v>-0.425178652928568+2.4503649543723i</v>
      </c>
      <c r="BG143" s="240" t="str">
        <f t="shared" ca="1" si="83"/>
        <v>1.92246088086482+1.57772287112363i</v>
      </c>
      <c r="BH143" s="240" t="str">
        <f t="shared" ca="1" si="84"/>
        <v>2.32033363855004-0.895051452339626i</v>
      </c>
      <c r="BI143" s="240" t="str">
        <f t="shared" ca="1" si="85"/>
        <v>0.364915630757663-2.46006135674517i</v>
      </c>
      <c r="BJ143" s="240" t="str">
        <f t="shared" ca="1" si="86"/>
        <v>-1.96060112911635-1.53006813868855i</v>
      </c>
      <c r="BK143" s="240" t="str">
        <f t="shared" ca="1" si="87"/>
        <v>-2.29766913520797+0.951725717649156i</v>
      </c>
      <c r="BL143" s="240" t="str">
        <f t="shared" ca="1" si="88"/>
        <v>-0.304432797056088+2.46827591014431i</v>
      </c>
      <c r="BM143" s="240" t="str">
        <f t="shared" ca="1" si="89"/>
        <v>1.99756038455929+1.48149175041965i</v>
      </c>
      <c r="BN143" s="240" t="str">
        <f t="shared" ca="1" si="90"/>
        <v>2.27362060189413-1.00782669897393i</v>
      </c>
      <c r="BO143" s="240" t="str">
        <f t="shared" ca="1" si="91"/>
        <v>0.243766584420818-2.47500366643i</v>
      </c>
      <c r="BP143" s="240" t="str">
        <f t="shared" ca="1" si="92"/>
        <v>-2.03331638432002-1.43202296691704i</v>
      </c>
      <c r="BQ143" s="240" t="str">
        <f t="shared" ca="1" si="93"/>
        <v>-2.24820252454598+1.06332060318007i</v>
      </c>
      <c r="BR143" s="240" t="str">
        <f t="shared" ca="1" si="94"/>
        <v>-0.18295353591011+2.48024057305337i</v>
      </c>
      <c r="BS143" s="240" t="str">
        <f t="shared" ca="1" si="95"/>
        <v>2.06784759032159+1.38169158632573i</v>
      </c>
      <c r="BT143" s="240" t="str">
        <f t="shared" ca="1" si="96"/>
        <v>2.22143021406263-1.1181740028152i</v>
      </c>
      <c r="BU143" s="240" t="str">
        <f t="shared" ca="1" si="97"/>
        <v>0.12203028303069-2.48398347549769i</v>
      </c>
      <c r="BV143" s="240" t="str">
        <f t="shared" ca="1" si="98"/>
        <v>-2.10113320225641-1.33052792638782i</v>
      </c>
      <c r="BW143" s="240" t="str">
        <f t="shared" ca="1" si="99"/>
        <v>-2.19331979708296+1.17235385624225i</v>
      </c>
      <c r="BX143" s="240" t="str">
        <f t="shared" ca="1" si="100"/>
        <v>-0.0610335236715324+2.48623011917851i</v>
      </c>
      <c r="BY143" s="240" t="str">
        <f t="shared" ca="1" si="101"/>
        <v>2.13315317011675+1.27856280617849i</v>
      </c>
      <c r="BZ143" s="240" t="str">
        <f t="shared" ca="1" si="102"/>
        <v>2.16388820627115-1.22582752754324i</v>
      </c>
      <c r="CA143" s="240" t="str">
        <f t="shared" ca="1" si="103"/>
        <v>-1.30399760015554E-13-2.48697915080166i</v>
      </c>
      <c r="CB143" s="240" t="str">
        <f t="shared" ca="1" si="104"/>
        <v>-2.16388820627114-1.22582752754325i</v>
      </c>
      <c r="CC143" s="240" t="str">
        <f t="shared" ca="1" si="105"/>
        <v>-2.13315317011676+1.27856280617847i</v>
      </c>
      <c r="CD143" s="240" t="str">
        <f t="shared" ca="1" si="106"/>
        <v>0.0610335236715105+2.48623011917851i</v>
      </c>
      <c r="CE143" s="240" t="str">
        <f t="shared" ca="1" si="107"/>
        <v>2.19331979708294+1.17235385624229i</v>
      </c>
      <c r="CF143" s="240" t="str">
        <f t="shared" ca="1" si="108"/>
        <v>2.10113320225642-1.3305279263878i</v>
      </c>
      <c r="CG143" s="240" t="str">
        <f t="shared" ca="1" si="109"/>
        <v>-0.122030283030669-2.48398347549769i</v>
      </c>
      <c r="CH143" s="240" t="str">
        <f t="shared" ca="1" si="110"/>
        <v>-2.22143021406262-1.11817400281524i</v>
      </c>
      <c r="CI143" s="240" t="str">
        <f t="shared" ca="1" si="111"/>
        <v>-2.0678475903216+1.38169158632571i</v>
      </c>
      <c r="CJ143" s="240" t="str">
        <f t="shared" ca="1" si="112"/>
        <v>0.182953535910088+2.48024057305337i</v>
      </c>
      <c r="CK143" s="240" t="str">
        <f t="shared" ca="1" si="113"/>
        <v>2.24820252454597+1.06332060318008i</v>
      </c>
      <c r="CL143" s="240" t="str">
        <f t="shared" ca="1" si="114"/>
        <v>2.03331638432005-1.43202296691701i</v>
      </c>
      <c r="CM143" s="240" t="str">
        <f t="shared" ca="1" si="115"/>
        <v>-0.243766584420796-2.47500366643i</v>
      </c>
      <c r="CN143" s="240" t="str">
        <f t="shared" ca="1" si="116"/>
        <v>-2.27362060189413-1.00782669897394i</v>
      </c>
      <c r="CO143" s="240" t="str">
        <f t="shared" ca="1" si="117"/>
        <v>-1.99756038455917+1.48149175041982i</v>
      </c>
      <c r="CP143" s="240" t="str">
        <f t="shared" ca="1" si="118"/>
        <v>0.304432797056068+2.46827591014432i</v>
      </c>
      <c r="CQ143" s="240" t="str">
        <f t="shared" ca="1" si="119"/>
        <v>2.29766913520796+0.951725717649175i</v>
      </c>
      <c r="CR143" s="240" t="str">
        <f t="shared" ca="1" si="120"/>
        <v>1.96060112911635-1.53006813868854i</v>
      </c>
      <c r="CS143" s="240" t="str">
        <f t="shared" ca="1" si="121"/>
        <v>-0.364915630757624-2.46006135674517i</v>
      </c>
      <c r="CT143" s="240" t="str">
        <f t="shared" ca="1" si="122"/>
        <v>-2.32033363855012-0.895051452339417i</v>
      </c>
      <c r="CU143" s="240" t="str">
        <f t="shared" ca="1" si="123"/>
        <v>-1.92246088086482+1.57772287112363i</v>
      </c>
      <c r="CV143" s="240" t="str">
        <f t="shared" ca="1" si="124"/>
        <v>0.425178652928528+2.45036495437231i</v>
      </c>
      <c r="CW143" s="240" t="str">
        <f t="shared" ca="1" si="125"/>
        <v>2.34160045967119+0.837838041503131i</v>
      </c>
      <c r="CX143" s="240" t="str">
        <f t="shared" ca="1" si="126"/>
        <v>1.88316261406426-1.62442724229581i</v>
      </c>
      <c r="CY143" s="240" t="str">
        <f t="shared" ca="1" si="127"/>
        <v>-0.485185563377158-2.43919254377602i</v>
      </c>
      <c r="CZ143" s="240" t="str">
        <f t="shared" ca="1" si="128"/>
        <v>-2.36145678823352-0.780119948359193i</v>
      </c>
      <c r="DA143" s="240" t="str">
        <f t="shared" ca="1" si="129"/>
        <v>-1.84273000052082+1.67015311923868i</v>
      </c>
      <c r="DB143" s="240" t="str">
        <f t="shared" ca="1" si="130"/>
        <v>0.544900216184871+2.4265508547986i</v>
      </c>
      <c r="DC143" s="240" t="str">
        <f t="shared" ca="1" si="131"/>
        <v>2.37989066352711+0.721931940129162i</v>
      </c>
      <c r="DD143" s="240" t="str">
        <f t="shared" ca="1" si="132"/>
        <v>1.80118739532917-1.71487295839356i</v>
      </c>
      <c r="DE143" s="240" t="str">
        <f t="shared" ca="1" si="133"/>
        <v>-0.604286641477486-2.41244750232083i</v>
      </c>
      <c r="DF143" s="240" t="str">
        <f t="shared" ca="1" si="134"/>
        <v>-2.39689098167523-0.663309067091709i</v>
      </c>
      <c r="DG143" s="240" t="str">
        <f t="shared" ca="1" si="135"/>
        <v>-1.75855982220113+1.7585598222017i</v>
      </c>
      <c r="DH143" s="240" t="str">
        <f t="shared" ca="1" si="136"/>
        <v>0.663309067092527+2.39689098167501i</v>
      </c>
      <c r="DI143" s="240" t="str">
        <f t="shared" ca="1" si="137"/>
        <v>2.41244750232054+0.604286641478615i</v>
      </c>
      <c r="DJ143" s="240" t="str">
        <f t="shared" ca="1" si="138"/>
        <v>1.71487295839315-1.80118739532956i</v>
      </c>
      <c r="DK143" s="240" t="str">
        <f t="shared" ca="1" si="139"/>
        <v>-0.721931940128757-2.37989066352723i</v>
      </c>
      <c r="DL143" s="240" t="str">
        <f t="shared" ca="1" si="140"/>
        <v>-2.42655085479835-0.544900216185972i</v>
      </c>
      <c r="DM143" s="240" t="str">
        <f t="shared" ca="1" si="141"/>
        <v>-1.67015311923823+1.84273000052122i</v>
      </c>
      <c r="DN143" s="240" t="str">
        <f t="shared" ca="1" si="142"/>
        <v>0.780119948359026+2.36145678823358i</v>
      </c>
      <c r="DO143" s="240" t="str">
        <f t="shared" ca="1" si="143"/>
        <v>2.4391925437758+0.485185563378264i</v>
      </c>
      <c r="DP143" s="240" t="str">
        <f t="shared" ca="1" si="144"/>
        <v>1.62442724229536-1.88316261406466i</v>
      </c>
      <c r="DQ143" s="240" t="str">
        <f t="shared" ca="1" si="145"/>
        <v>-0.837838041502966-2.34160045967125i</v>
      </c>
      <c r="DR143" s="240" t="str">
        <f t="shared" ca="1" si="146"/>
        <v>-2.45036495437215-0.425178652929431i</v>
      </c>
      <c r="DS143" s="240" t="str">
        <f t="shared" ca="1" si="147"/>
        <v>-1.57772287112297+1.92246088086536i</v>
      </c>
      <c r="DT143" s="240" t="str">
        <f t="shared" ca="1" si="148"/>
        <v>0.895051452339484+2.32033363855009i</v>
      </c>
      <c r="DU143" s="240" t="str">
        <f t="shared" ca="1" si="149"/>
        <v>2.46006135674504+0.364915630758529i</v>
      </c>
      <c r="DV143" s="240" t="str">
        <f t="shared" ca="1" si="150"/>
        <v>1.53006813868787-1.96060112911687i</v>
      </c>
      <c r="DW143" s="240" t="str">
        <f t="shared" ca="1" si="151"/>
        <v>-0.951725717649275-2.29766913520792i</v>
      </c>
      <c r="DX143" s="240" t="str">
        <f t="shared" ca="1" si="152"/>
        <v>-2.46827591014424-0.304432797056732i</v>
      </c>
      <c r="DY143" s="240" t="str">
        <f t="shared" ca="1" si="153"/>
        <v>-1.48149175041896+1.9975603845598i</v>
      </c>
      <c r="DZ143" s="240" t="str">
        <f t="shared" ca="1" si="154"/>
        <v>1.00782669897403+2.27362060189409i</v>
      </c>
      <c r="EA143" s="240" t="str">
        <f t="shared" ca="1" si="155"/>
        <v>2.47500366642994+0.243766584421462i</v>
      </c>
      <c r="EB143" s="240" t="str">
        <f t="shared" ca="1" si="156"/>
        <v>1.43202296691614-2.03331638432066i</v>
      </c>
      <c r="EC143" s="240" t="str">
        <f t="shared" ca="1" si="157"/>
        <v>-1.0633206031804-2.24820252454582i</v>
      </c>
      <c r="ED143" s="240" t="str">
        <f t="shared" ca="1" si="158"/>
        <v>-2.48024057305333-0.182953535910755i</v>
      </c>
      <c r="EE143" s="240" t="str">
        <f t="shared" ca="1" si="159"/>
        <v>-1.38169158632483+2.06784759032219i</v>
      </c>
      <c r="EF143" s="240" t="str">
        <f t="shared" ca="1" si="160"/>
        <v>1.11817400281552+2.22143021406247i</v>
      </c>
      <c r="EG143" s="240" t="str">
        <f t="shared" ca="1" si="161"/>
        <v>2.48398347549767+0.12203028303109i</v>
      </c>
      <c r="EH143" s="240" t="str">
        <f t="shared" ca="1" si="162"/>
        <v>1.33052792638876-2.10113320225582i</v>
      </c>
      <c r="EI143" s="240" t="str">
        <f t="shared" ca="1" si="163"/>
        <v>-1.17235385624257-2.1933197970828i</v>
      </c>
      <c r="EJ143" s="240" t="str">
        <f t="shared" ca="1" si="164"/>
        <v>-2.4862301191785-0.0610335236719321i</v>
      </c>
      <c r="EK143" s="240" t="str">
        <f t="shared" ca="1" si="165"/>
        <v>-1.27856280617944+2.13315317011618i</v>
      </c>
      <c r="EL143" s="240" t="str">
        <f t="shared" ca="1" si="166"/>
        <v>1.22582752754375+2.16388820627086i</v>
      </c>
      <c r="EM143" s="240" t="str">
        <f t="shared" ca="1" si="167"/>
        <v>2.48697915080166+3.04674070237353E-13i</v>
      </c>
      <c r="EN143" s="240"/>
      <c r="EO143" s="240"/>
      <c r="EP143" s="240"/>
    </row>
    <row r="144" spans="1:146" ht="15.75" thickBot="1">
      <c r="A144" s="277">
        <f t="shared" si="168"/>
        <v>8.5937500000000044E-4</v>
      </c>
      <c r="B144" s="276">
        <v>44</v>
      </c>
      <c r="C144" s="248">
        <f t="shared" si="169"/>
        <v>8800</v>
      </c>
      <c r="D144" s="247">
        <f t="shared" si="170"/>
        <v>55292.03070318036</v>
      </c>
      <c r="E144" s="247" t="str">
        <f t="shared" si="171"/>
        <v>55292.0307031804i</v>
      </c>
      <c r="F144" s="247" t="str">
        <f t="shared" si="177"/>
        <v>0.00679884980605408-0.0562837141097726i</v>
      </c>
      <c r="G144" s="247" t="str">
        <f t="shared" si="178"/>
        <v>-3.5209985808436+1.09416728903928i</v>
      </c>
      <c r="H144" s="247" t="str">
        <f t="shared" si="179"/>
        <v>0.00205958598372066-0.00740118059095222i</v>
      </c>
      <c r="I144" s="247" t="str">
        <f t="shared" si="174"/>
        <v>-0.00361815760069954+0.0069176523164001i</v>
      </c>
      <c r="J144" s="275" t="str">
        <f ca="1">IMPRODUCT(1/N_FFT2,BG100)</f>
        <v>0.0107387252459325-0.0000131763979259389i</v>
      </c>
      <c r="K144" s="274" t="str">
        <f t="shared" ca="1" si="175"/>
        <v>-0.0000387632506307605+0.0000743344418570148i</v>
      </c>
      <c r="N144" s="265">
        <f t="shared" ca="1" si="176"/>
        <v>2.5135913405533801</v>
      </c>
      <c r="O144" s="240">
        <f t="shared" ca="1" si="39"/>
        <v>-2.4864086594466199</v>
      </c>
      <c r="P144" s="240" t="str">
        <f t="shared" ca="1" si="40"/>
        <v>-1.17208492847904+2.19281666862586i</v>
      </c>
      <c r="Q144" s="240" t="str">
        <f t="shared" ca="1" si="41"/>
        <v>1.38137463831071+2.06737324409578i</v>
      </c>
      <c r="R144" s="240" t="str">
        <f t="shared" ca="1" si="42"/>
        <v>2.47443592214677-0.243710666489603i</v>
      </c>
      <c r="S144" s="240" t="str">
        <f t="shared" ca="1" si="43"/>
        <v>0.951507400059302-2.29714206992156i</v>
      </c>
      <c r="T144" s="240" t="str">
        <f t="shared" ca="1" si="44"/>
        <v>-1.57736095523927-1.92201988508386i</v>
      </c>
      <c r="U144" s="241" t="str">
        <f t="shared" ca="1" si="45"/>
        <v>-2.43863301425237+0.485074266035135i</v>
      </c>
      <c r="V144" s="240" t="str">
        <f t="shared" ca="1" si="46"/>
        <v>-0.721766335230164+2.37934473733832i</v>
      </c>
      <c r="W144" s="240" t="str">
        <f t="shared" ca="1" si="47"/>
        <v>1.75815642389566+1.75815642389566i</v>
      </c>
      <c r="X144" s="240" t="str">
        <f t="shared" ca="1" si="48"/>
        <v>2.37934473733832-0.721766335230154i</v>
      </c>
      <c r="Y144" s="240" t="str">
        <f t="shared" ca="1" si="49"/>
        <v>0.485074266035165-2.43863301425237i</v>
      </c>
      <c r="Z144" s="240" t="str">
        <f t="shared" ca="1" si="50"/>
        <v>-1.92201988508386-1.57736095523928i</v>
      </c>
      <c r="AA144" s="240" t="str">
        <f t="shared" ca="1" si="51"/>
        <v>-2.29714206992155+0.951507400059322i</v>
      </c>
      <c r="AB144" s="240" t="str">
        <f t="shared" ca="1" si="52"/>
        <v>-0.243710666489584+2.47443592214677i</v>
      </c>
      <c r="AC144" s="240" t="str">
        <f t="shared" ca="1" si="53"/>
        <v>2.0673732440958+1.38137463831068i</v>
      </c>
      <c r="AD144" s="240" t="str">
        <f t="shared" ca="1" si="54"/>
        <v>2.19281666862583-1.17208492847911i</v>
      </c>
      <c r="AE144" s="240" t="str">
        <f t="shared" ca="1" si="55"/>
        <v>-9.10763087327264E-14-2.48640865944662i</v>
      </c>
      <c r="AF144" s="240" t="str">
        <f t="shared" ca="1" si="56"/>
        <v>-2.19281666862592-1.17208492847894i</v>
      </c>
      <c r="AG144" s="240" t="str">
        <f t="shared" ca="1" si="57"/>
        <v>-2.06737324409583+1.38137463831062i</v>
      </c>
      <c r="AH144" s="240" t="str">
        <f t="shared" ca="1" si="58"/>
        <v>0.243710666489519+2.47443592214678i</v>
      </c>
      <c r="AI144" s="240" t="str">
        <f t="shared" ca="1" si="59"/>
        <v>2.29714206992153+0.951507400059379i</v>
      </c>
      <c r="AJ144" s="240" t="str">
        <f t="shared" ca="1" si="60"/>
        <v>1.9220198850839-1.57736095523923i</v>
      </c>
      <c r="AK144" s="240" t="str">
        <f t="shared" ca="1" si="61"/>
        <v>-0.485074266035105-2.43863301425238i</v>
      </c>
      <c r="AL144" s="240" t="str">
        <f t="shared" ca="1" si="62"/>
        <v>-2.37934473733832-0.721766335230172i</v>
      </c>
      <c r="AM144" s="240" t="str">
        <f t="shared" ca="1" si="63"/>
        <v>-1.75815642389565+1.75815642389567i</v>
      </c>
      <c r="AN144" s="240" t="str">
        <f t="shared" ca="1" si="64"/>
        <v>0.721766335230196+2.37934473733831i</v>
      </c>
      <c r="AO144" s="240" t="str">
        <f t="shared" ca="1" si="65"/>
        <v>2.43863301425238+0.485074266035071i</v>
      </c>
      <c r="AP144" s="240" t="str">
        <f t="shared" ca="1" si="66"/>
        <v>1.57736095523921-1.92201988508392i</v>
      </c>
      <c r="AQ144" s="240" t="str">
        <f t="shared" ca="1" si="67"/>
        <v>-0.951507400059402-2.29714206992152i</v>
      </c>
      <c r="AR144" s="240" t="str">
        <f t="shared" ca="1" si="68"/>
        <v>-0.951507400059402-2.29714206992152i</v>
      </c>
      <c r="AS144" s="240" t="str">
        <f t="shared" ca="1" si="69"/>
        <v>-1.3813746383108+2.06737324409572i</v>
      </c>
      <c r="AT144" s="240" t="str">
        <f t="shared" ca="1" si="70"/>
        <v>1.17208492847897+2.1928166686259i</v>
      </c>
      <c r="AU144" s="240" t="str">
        <f t="shared" ca="1" si="71"/>
        <v>2.48640865944662+6.51853280886599E-14i</v>
      </c>
      <c r="AV144" s="240" t="str">
        <f t="shared" ca="1" si="72"/>
        <v>1.17208492847908-2.19281666862584i</v>
      </c>
      <c r="AW144" s="240" t="str">
        <f t="shared" ca="1" si="73"/>
        <v>-1.3813746383107-2.06737324409578i</v>
      </c>
      <c r="AX144" s="240" t="str">
        <f t="shared" ca="1" si="74"/>
        <v>-2.47443592214677+0.243710666489618i</v>
      </c>
      <c r="AY144" s="240" t="str">
        <f t="shared" ca="1" si="75"/>
        <v>-0.951507400059295+2.29714206992157i</v>
      </c>
      <c r="AZ144" s="240" t="str">
        <f t="shared" ca="1" si="76"/>
        <v>1.5773609552393+1.92201988508384i</v>
      </c>
      <c r="BA144" s="240" t="str">
        <f t="shared" ca="1" si="77"/>
        <v>2.43863301425236-0.485074266035185i</v>
      </c>
      <c r="BB144" s="240" t="str">
        <f t="shared" ca="1" si="78"/>
        <v>0.721766335230075-2.37934473733835i</v>
      </c>
      <c r="BC144" s="240" t="str">
        <f t="shared" ca="1" si="79"/>
        <v>-1.75815642389573-1.75815642389558i</v>
      </c>
      <c r="BD144" s="240" t="str">
        <f t="shared" ca="1" si="80"/>
        <v>-2.37934473733835+0.721766335230047i</v>
      </c>
      <c r="BE144" s="240" t="str">
        <f t="shared" ca="1" si="81"/>
        <v>-0.485074266035232+2.43863301425235i</v>
      </c>
      <c r="BF144" s="240" t="str">
        <f t="shared" ca="1" si="82"/>
        <v>1.92201988508382+1.57736095523932i</v>
      </c>
      <c r="BG144" s="240" t="str">
        <f t="shared" ca="1" si="83"/>
        <v>2.29714206992158-0.951507400059265i</v>
      </c>
      <c r="BH144" s="240" t="str">
        <f t="shared" ca="1" si="84"/>
        <v>0.243710666489649-2.47443592214676i</v>
      </c>
      <c r="BI144" s="240" t="str">
        <f t="shared" ca="1" si="85"/>
        <v>-2.06737324409576-1.38137463831073i</v>
      </c>
      <c r="BJ144" s="240" t="str">
        <f t="shared" ca="1" si="86"/>
        <v>-2.19281666862586+1.17208492847904i</v>
      </c>
      <c r="BK144" s="240" t="str">
        <f t="shared" ca="1" si="87"/>
        <v>3.47244786995705E-14+2.48640865944662i</v>
      </c>
      <c r="BL144" s="240" t="str">
        <f t="shared" ca="1" si="88"/>
        <v>2.19281666862589+1.17208492847899i</v>
      </c>
      <c r="BM144" s="240" t="str">
        <f t="shared" ca="1" si="89"/>
        <v>2.06737324409573-1.38137463831077i</v>
      </c>
      <c r="BN144" s="240" t="str">
        <f t="shared" ca="1" si="90"/>
        <v>-0.2437106664897-2.47443592214676i</v>
      </c>
      <c r="BO144" s="240" t="str">
        <f t="shared" ca="1" si="91"/>
        <v>-2.29714206992161-0.951507400059203i</v>
      </c>
      <c r="BP144" s="240" t="str">
        <f t="shared" ca="1" si="92"/>
        <v>-1.92201988508394+1.57736095523918i</v>
      </c>
      <c r="BQ144" s="240" t="str">
        <f t="shared" ca="1" si="93"/>
        <v>0.485074266035041+2.43863301425239i</v>
      </c>
      <c r="BR144" s="240" t="str">
        <f t="shared" ca="1" si="94"/>
        <v>2.3793447373383+0.721766335230234i</v>
      </c>
      <c r="BS144" s="240" t="str">
        <f t="shared" ca="1" si="95"/>
        <v>1.7581564238957-1.75815642389562i</v>
      </c>
      <c r="BT144" s="240" t="str">
        <f t="shared" ca="1" si="96"/>
        <v>-0.721766335230142-2.37934473733833i</v>
      </c>
      <c r="BU144" s="240" t="str">
        <f t="shared" ca="1" si="97"/>
        <v>-2.43863301425237-0.485074266035135i</v>
      </c>
      <c r="BV144" s="240" t="str">
        <f t="shared" ca="1" si="98"/>
        <v>-1.57736095523926+1.92201988508387i</v>
      </c>
      <c r="BW144" s="240" t="str">
        <f t="shared" ca="1" si="99"/>
        <v>0.951507400059359+2.29714206992154i</v>
      </c>
      <c r="BX144" s="240" t="str">
        <f t="shared" ca="1" si="100"/>
        <v>2.47443592214677+0.243710666489567i</v>
      </c>
      <c r="BY144" s="240" t="str">
        <f t="shared" ca="1" si="101"/>
        <v>1.38137463831065-2.06737324409582i</v>
      </c>
      <c r="BZ144" s="240" t="str">
        <f t="shared" ca="1" si="102"/>
        <v>-1.17208492847914-2.19281666862581i</v>
      </c>
      <c r="CA144" s="240" t="str">
        <f t="shared" ca="1" si="103"/>
        <v>-2.48640865944662-1.3037065617732E-13i</v>
      </c>
      <c r="CB144" s="240" t="str">
        <f t="shared" ca="1" si="104"/>
        <v>-1.17208492847913+2.19281666862582i</v>
      </c>
      <c r="CC144" s="240" t="str">
        <f t="shared" ca="1" si="105"/>
        <v>1.38137463831064+2.06737324409583i</v>
      </c>
      <c r="CD144" s="240" t="str">
        <f t="shared" ca="1" si="106"/>
        <v>2.47443592214677-0.243710666489553i</v>
      </c>
      <c r="CE144" s="240" t="str">
        <f t="shared" ca="1" si="107"/>
        <v>0.951507400059337-2.29714206992155i</v>
      </c>
      <c r="CF144" s="240" t="str">
        <f t="shared" ca="1" si="108"/>
        <v>-1.57736095523925-1.92201988508388i</v>
      </c>
      <c r="CG144" s="240" t="str">
        <f t="shared" ca="1" si="109"/>
        <v>-2.43863301425237+0.48507426603514i</v>
      </c>
      <c r="CH144" s="240" t="str">
        <f t="shared" ca="1" si="110"/>
        <v>-0.721766335230154+2.37934473733832i</v>
      </c>
      <c r="CI144" s="240" t="str">
        <f t="shared" ca="1" si="111"/>
        <v>1.75815642389569+1.75815642389563i</v>
      </c>
      <c r="CJ144" s="240" t="str">
        <f t="shared" ca="1" si="112"/>
        <v>2.3793447373383-0.721766335230236i</v>
      </c>
      <c r="CK144" s="240" t="str">
        <f t="shared" ca="1" si="113"/>
        <v>0.485074266035056-2.43863301425239i</v>
      </c>
      <c r="CL144" s="240" t="str">
        <f t="shared" ca="1" si="114"/>
        <v>-1.92201988508378-1.57736095523937i</v>
      </c>
      <c r="CM144" s="240" t="str">
        <f t="shared" ca="1" si="115"/>
        <v>-2.29714206992161+0.95150740005919i</v>
      </c>
      <c r="CN144" s="240" t="str">
        <f t="shared" ca="1" si="116"/>
        <v>-0.243710666489713+2.47443592214676i</v>
      </c>
      <c r="CO144" s="240" t="str">
        <f t="shared" ca="1" si="117"/>
        <v>2.06737324409574+1.38137463831077i</v>
      </c>
      <c r="CP144" s="240" t="str">
        <f t="shared" ca="1" si="118"/>
        <v>2.19281666862589-1.17208492847898i</v>
      </c>
      <c r="CQ144" s="240" t="str">
        <f t="shared" ca="1" si="119"/>
        <v>3.04608493890894E-14-2.48640865944662i</v>
      </c>
      <c r="CR144" s="240" t="str">
        <f t="shared" ca="1" si="120"/>
        <v>-2.19281666862585-1.17208492847907i</v>
      </c>
      <c r="CS144" s="240" t="str">
        <f t="shared" ca="1" si="121"/>
        <v>-2.06737324409577+1.38137463831072i</v>
      </c>
      <c r="CT144" s="240" t="str">
        <f t="shared" ca="1" si="122"/>
        <v>0.243710666489653+2.47443592214676i</v>
      </c>
      <c r="CU144" s="240" t="str">
        <f t="shared" ca="1" si="123"/>
        <v>2.29714206992157+0.951507400059277i</v>
      </c>
      <c r="CV144" s="240" t="str">
        <f t="shared" ca="1" si="124"/>
        <v>1.92201988508382-1.57736095523932i</v>
      </c>
      <c r="CW144" s="240" t="str">
        <f t="shared" ca="1" si="125"/>
        <v>-0.485074266034996-2.4386330142524i</v>
      </c>
      <c r="CX144" s="240" t="str">
        <f t="shared" ca="1" si="126"/>
        <v>-2.37934473733828-0.721766335230296i</v>
      </c>
      <c r="CY144" s="240" t="str">
        <f t="shared" ca="1" si="127"/>
        <v>-1.75815642389573+1.75815642389558i</v>
      </c>
      <c r="CZ144" s="240" t="str">
        <f t="shared" ca="1" si="128"/>
        <v>0.721766335230062+2.37934473733835i</v>
      </c>
      <c r="DA144" s="240" t="str">
        <f t="shared" ca="1" si="129"/>
        <v>2.43863301425236+0.4850742660352i</v>
      </c>
      <c r="DB144" s="240" t="str">
        <f t="shared" ca="1" si="130"/>
        <v>1.57736095523929-1.92201988508384i</v>
      </c>
      <c r="DC144" s="240" t="str">
        <f t="shared" ca="1" si="131"/>
        <v>-0.951507400059282-2.29714206992157i</v>
      </c>
      <c r="DD144" s="240" t="str">
        <f t="shared" ca="1" si="132"/>
        <v>-2.47443592214684-0.243710666488876i</v>
      </c>
      <c r="DE144" s="240" t="str">
        <f t="shared" ca="1" si="133"/>
        <v>-1.38137463831113+2.0673732440955i</v>
      </c>
      <c r="DF144" s="240" t="str">
        <f t="shared" ca="1" si="134"/>
        <v>1.17208492847972+2.1928166686255i</v>
      </c>
      <c r="DG144" s="240" t="str">
        <f t="shared" ca="1" si="135"/>
        <v>2.48640865944662+4.25226933709084E-13i</v>
      </c>
      <c r="DH144" s="240" t="str">
        <f t="shared" ca="1" si="136"/>
        <v>1.17208492847832-2.19281666862624i</v>
      </c>
      <c r="DI144" s="240" t="str">
        <f t="shared" ca="1" si="137"/>
        <v>-1.38137463831039-2.06737324409599i</v>
      </c>
      <c r="DJ144" s="240" t="str">
        <f t="shared" ca="1" si="138"/>
        <v>-2.47443592214668+0.243710666490491i</v>
      </c>
      <c r="DK144" s="240" t="str">
        <f t="shared" ca="1" si="139"/>
        <v>-0.951507400059643+2.29714206992142i</v>
      </c>
      <c r="DL144" s="240" t="str">
        <f t="shared" ca="1" si="140"/>
        <v>1.57736095523998+1.92201988508328i</v>
      </c>
      <c r="DM144" s="240" t="str">
        <f t="shared" ca="1" si="141"/>
        <v>2.43863301425244-0.485074266034814i</v>
      </c>
      <c r="DN144" s="240" t="str">
        <f t="shared" ca="1" si="142"/>
        <v>0.721766335229254-2.3793447373386i</v>
      </c>
      <c r="DO144" s="240" t="str">
        <f t="shared" ca="1" si="143"/>
        <v>-1.75815642389548-1.75815642389584i</v>
      </c>
      <c r="DP144" s="240" t="str">
        <f t="shared" ca="1" si="144"/>
        <v>-2.37934473733803+0.721766335231104i</v>
      </c>
      <c r="DQ144" s="240" t="str">
        <f t="shared" ca="1" si="145"/>
        <v>-0.485074266035344+2.43863301425233i</v>
      </c>
      <c r="DR144" s="240" t="str">
        <f t="shared" ca="1" si="146"/>
        <v>1.92201988508454+1.57736095523845i</v>
      </c>
      <c r="DS144" s="240" t="str">
        <f t="shared" ca="1" si="147"/>
        <v>2.29714206992163-0.951507400059146i</v>
      </c>
      <c r="DT144" s="240" t="str">
        <f t="shared" ca="1" si="148"/>
        <v>0.24371066648853-2.47443592214688i</v>
      </c>
      <c r="DU144" s="240" t="str">
        <f t="shared" ca="1" si="149"/>
        <v>-2.06737324409569-1.38137463831084i</v>
      </c>
      <c r="DV144" s="240" t="str">
        <f t="shared" ca="1" si="150"/>
        <v>-2.19281666862533+1.17208492848003i</v>
      </c>
      <c r="DW144" s="240" t="str">
        <f t="shared" ca="1" si="151"/>
        <v>-1.13313173588757E-13+2.48640865944662i</v>
      </c>
      <c r="DX144" s="240" t="str">
        <f t="shared" ca="1" si="152"/>
        <v>2.19281666862641+1.17208492847802i</v>
      </c>
      <c r="DY144" s="240" t="str">
        <f t="shared" ca="1" si="153"/>
        <v>2.0673732440958-1.38137463831068i</v>
      </c>
      <c r="DZ144" s="240" t="str">
        <f t="shared" ca="1" si="154"/>
        <v>-0.243710666490801-2.47443592214665i</v>
      </c>
      <c r="EA144" s="240" t="str">
        <f t="shared" ca="1" si="155"/>
        <v>-2.29714206992155-0.951507400059322i</v>
      </c>
      <c r="EB144" s="240" t="str">
        <f t="shared" ca="1" si="156"/>
        <v>-1.92201988508466+1.5773609552383i</v>
      </c>
      <c r="EC144" s="240" t="str">
        <f t="shared" ca="1" si="157"/>
        <v>0.485074266035155+2.43863301425237i</v>
      </c>
      <c r="ED144" s="240" t="str">
        <f t="shared" ca="1" si="158"/>
        <v>2.37934473733798+0.721766335231288i</v>
      </c>
      <c r="EE144" s="240" t="str">
        <f t="shared" ca="1" si="159"/>
        <v>1.75815642389559-1.75815642389573i</v>
      </c>
      <c r="EF144" s="240" t="str">
        <f t="shared" ca="1" si="160"/>
        <v>-0.721766335229035-2.37934473733866i</v>
      </c>
      <c r="EG144" s="240" t="str">
        <f t="shared" ca="1" si="161"/>
        <v>-2.43863301425239-0.485074266035038i</v>
      </c>
      <c r="EH144" s="240" t="str">
        <f t="shared" ca="1" si="162"/>
        <v>-1.57736095524012+1.92201988508317i</v>
      </c>
      <c r="EI144" s="240" t="str">
        <f t="shared" ca="1" si="163"/>
        <v>0.951507400059466+2.29714206992149i</v>
      </c>
      <c r="EJ144" s="240" t="str">
        <f t="shared" ca="1" si="164"/>
        <v>2.47443592214667+0.243710666490646i</v>
      </c>
      <c r="EK144" s="240" t="str">
        <f t="shared" ca="1" si="165"/>
        <v>1.38137463831052-2.0673732440959i</v>
      </c>
      <c r="EL144" s="240" t="str">
        <f t="shared" ca="1" si="166"/>
        <v>-1.17208492847813-2.19281666862635i</v>
      </c>
      <c r="EM144" s="240" t="str">
        <f t="shared" ca="1" si="167"/>
        <v>-2.48640865944662+2.33934578753586E-13i</v>
      </c>
      <c r="EN144" s="240"/>
      <c r="EO144" s="240"/>
      <c r="EP144" s="240"/>
    </row>
    <row r="145" spans="1:146" ht="15.75" thickBot="1">
      <c r="A145" s="277">
        <f t="shared" si="168"/>
        <v>8.7890625000000046E-4</v>
      </c>
      <c r="B145" s="276">
        <v>45</v>
      </c>
      <c r="C145" s="248">
        <f t="shared" si="169"/>
        <v>9000</v>
      </c>
      <c r="D145" s="247">
        <f t="shared" si="170"/>
        <v>56548.667764616279</v>
      </c>
      <c r="E145" s="247" t="str">
        <f t="shared" si="171"/>
        <v>56548.6677646163i</v>
      </c>
      <c r="F145" s="247" t="str">
        <f t="shared" si="177"/>
        <v>0.0067723030579533-0.0550755296667226i</v>
      </c>
      <c r="G145" s="247" t="str">
        <f t="shared" si="178"/>
        <v>-3.50664310943303+1.10737365101075i</v>
      </c>
      <c r="H145" s="247" t="str">
        <f t="shared" si="179"/>
        <v>0.00205691821615831-0.00723672856863058i</v>
      </c>
      <c r="I145" s="247" t="str">
        <f t="shared" si="174"/>
        <v>-0.00354877156390531+0.00677712756657426i</v>
      </c>
      <c r="J145" s="275" t="str">
        <f ca="1">IMPRODUCT(1/N_FFT2,BH100)</f>
        <v>-0.0181027451380237-0.000499330471736238i</v>
      </c>
      <c r="K145" s="274" t="str">
        <f t="shared" ca="1" si="175"/>
        <v>0.0000676265334792778-0.00012091260332648i</v>
      </c>
      <c r="N145" s="265">
        <f t="shared" ca="1" si="176"/>
        <v>2.5142250221509181</v>
      </c>
      <c r="O145" s="240">
        <f t="shared" ca="1" si="39"/>
        <v>-2.4857749778490819</v>
      </c>
      <c r="P145" s="240" t="str">
        <f t="shared" ca="1" si="40"/>
        <v>-1.11763259301288+2.22035461751854i</v>
      </c>
      <c r="Q145" s="240" t="str">
        <f t="shared" ca="1" si="41"/>
        <v>1.48077442542938+1.99659318377452i</v>
      </c>
      <c r="R145" s="240" t="str">
        <f t="shared" ca="1" si="42"/>
        <v>2.44917850968457-0.424972785246162i</v>
      </c>
      <c r="S145" s="240" t="str">
        <f t="shared" ca="1" si="43"/>
        <v>0.721582387172131-2.37873834185763i</v>
      </c>
      <c r="T145" s="240" t="str">
        <f t="shared" ca="1" si="44"/>
        <v>-1.80031527658095-1.71404263231982i</v>
      </c>
      <c r="U145" s="241" t="str">
        <f t="shared" ca="1" si="45"/>
        <v>-2.34046667777426+0.837432367853626i</v>
      </c>
      <c r="V145" s="240" t="str">
        <f t="shared" ca="1" si="46"/>
        <v>-0.304285393431827+2.46708079313278i</v>
      </c>
      <c r="W145" s="240" t="str">
        <f t="shared" ca="1" si="47"/>
        <v>2.06684635710354+1.38102258367792i</v>
      </c>
      <c r="X145" s="240" t="str">
        <f t="shared" ca="1" si="48"/>
        <v>2.16284047105004-1.22523399287183i</v>
      </c>
      <c r="Y145" s="240" t="str">
        <f t="shared" ca="1" si="49"/>
        <v>-0.121971197064302-2.48278075302418i</v>
      </c>
      <c r="Z145" s="240" t="str">
        <f t="shared" ca="1" si="50"/>
        <v>-2.27251973523338-1.00733871834424i</v>
      </c>
      <c r="AA145" s="240" t="str">
        <f t="shared" ca="1" si="51"/>
        <v>-1.92153004258493+1.57695895188942i</v>
      </c>
      <c r="AB145" s="240" t="str">
        <f t="shared" ca="1" si="52"/>
        <v>0.544636380397645+2.42537594068383i</v>
      </c>
      <c r="AC145" s="240" t="str">
        <f t="shared" ca="1" si="53"/>
        <v>2.41127941692261+0.603994051316715i</v>
      </c>
      <c r="AD145" s="240" t="str">
        <f t="shared" ca="1" si="54"/>
        <v>1.62364070922509-1.88225080365175i</v>
      </c>
      <c r="AE145" s="240" t="str">
        <f t="shared" ca="1" si="55"/>
        <v>-0.951264900610575-2.29655662446345i</v>
      </c>
      <c r="AF145" s="240" t="str">
        <f t="shared" ca="1" si="56"/>
        <v>-2.47903966285958-0.182864951452312i</v>
      </c>
      <c r="AG145" s="240" t="str">
        <f t="shared" ca="1" si="57"/>
        <v>-1.27794373755908+2.13212031652394i</v>
      </c>
      <c r="AH145" s="240" t="str">
        <f t="shared" ca="1" si="58"/>
        <v>1.32988369672422+2.10011585244427i</v>
      </c>
      <c r="AI145" s="240" t="str">
        <f t="shared" ca="1" si="59"/>
        <v>2.47380529189933-0.243648554831462i</v>
      </c>
      <c r="AJ145" s="240" t="str">
        <f t="shared" ca="1" si="60"/>
        <v>0.894618076470744-2.31921015385678i</v>
      </c>
      <c r="AK145" s="240" t="str">
        <f t="shared" ca="1" si="61"/>
        <v>-1.66934444610928-1.8418377672164i</v>
      </c>
      <c r="AL145" s="240" t="str">
        <f t="shared" ca="1" si="62"/>
        <v>-2.39573042860415+0.662987898804187i</v>
      </c>
      <c r="AM145" s="240" t="str">
        <f t="shared" ca="1" si="63"/>
        <v>-0.484950640888164+2.43801150866905i</v>
      </c>
      <c r="AN145" s="240" t="str">
        <f t="shared" ca="1" si="64"/>
        <v>1.95965182367086+1.5293272934477i</v>
      </c>
      <c r="AO145" s="240" t="str">
        <f t="shared" ca="1" si="65"/>
        <v>2.24711396508974-1.06280575290091i</v>
      </c>
      <c r="AP145" s="240" t="str">
        <f t="shared" ca="1" si="66"/>
        <v>0.0610039717878481-2.48502630890031i</v>
      </c>
      <c r="AQ145" s="240" t="str">
        <f t="shared" ca="1" si="67"/>
        <v>-2.19225781135013-1.17178621304183i</v>
      </c>
      <c r="AR145" s="240" t="str">
        <f t="shared" ca="1" si="68"/>
        <v>-2.19225781135013-1.17178621304183i</v>
      </c>
      <c r="AS145" s="240" t="str">
        <f t="shared" ca="1" si="69"/>
        <v>0.364738941888943+2.45887021714655i</v>
      </c>
      <c r="AT145" s="240" t="str">
        <f t="shared" ca="1" si="70"/>
        <v>2.36031339208073+0.77974222129174i</v>
      </c>
      <c r="AU145" s="240" t="str">
        <f t="shared" ca="1" si="71"/>
        <v>1.75770834334088-1.75770834334097i</v>
      </c>
      <c r="AV145" s="240" t="str">
        <f t="shared" ca="1" si="72"/>
        <v>-0.779742221291638-2.36031339208076i</v>
      </c>
      <c r="AW145" s="240" t="str">
        <f t="shared" ca="1" si="73"/>
        <v>-2.45887021714654-0.36473894188905i</v>
      </c>
      <c r="AX145" s="240" t="str">
        <f t="shared" ca="1" si="74"/>
        <v>-1.43132959426693+2.03233187080168i</v>
      </c>
      <c r="AY145" s="240" t="str">
        <f t="shared" ca="1" si="75"/>
        <v>1.17178621304173+2.19225781135019i</v>
      </c>
      <c r="AZ145" s="240" t="str">
        <f t="shared" ca="1" si="76"/>
        <v>2.48502630890031-0.0610039717879781i</v>
      </c>
      <c r="BA145" s="240" t="str">
        <f t="shared" ca="1" si="77"/>
        <v>1.06280575290102-2.24711396508969i</v>
      </c>
      <c r="BB145" s="240" t="str">
        <f t="shared" ca="1" si="78"/>
        <v>-1.5293272934476-1.95965182367094i</v>
      </c>
      <c r="BC145" s="240" t="str">
        <f t="shared" ca="1" si="79"/>
        <v>-2.43801150866903+0.484950640888293i</v>
      </c>
      <c r="BD145" s="240" t="str">
        <f t="shared" ca="1" si="80"/>
        <v>-0.662987898804302+2.39573042860412i</v>
      </c>
      <c r="BE145" s="240" t="str">
        <f t="shared" ca="1" si="81"/>
        <v>1.84183776721649+1.66934444610918i</v>
      </c>
      <c r="BF145" s="240" t="str">
        <f t="shared" ca="1" si="82"/>
        <v>2.31921015385673-0.894618076470864i</v>
      </c>
      <c r="BG145" s="240" t="str">
        <f t="shared" ca="1" si="83"/>
        <v>0.243648554831578-2.47380529189932i</v>
      </c>
      <c r="BH145" s="240" t="str">
        <f t="shared" ca="1" si="84"/>
        <v>-2.10011585244434-1.32988369672411i</v>
      </c>
      <c r="BI145" s="240" t="str">
        <f t="shared" ca="1" si="85"/>
        <v>-2.132120316524+1.27794373755898i</v>
      </c>
      <c r="BJ145" s="240" t="str">
        <f t="shared" ca="1" si="86"/>
        <v>0.182864951452442+2.47903966285957i</v>
      </c>
      <c r="BK145" s="240" t="str">
        <f t="shared" ca="1" si="87"/>
        <v>2.2965566244635+0.951264900610453i</v>
      </c>
      <c r="BL145" s="240" t="str">
        <f t="shared" ca="1" si="88"/>
        <v>1.88225080365182-1.623640709225i</v>
      </c>
      <c r="BM145" s="240" t="str">
        <f t="shared" ca="1" si="89"/>
        <v>-0.603994051316837-2.41127941692257i</v>
      </c>
      <c r="BN145" s="240" t="str">
        <f t="shared" ca="1" si="90"/>
        <v>-2.4253759406838-0.544636380397762i</v>
      </c>
      <c r="BO145" s="240" t="str">
        <f t="shared" ca="1" si="91"/>
        <v>-1.57695895188951+1.92153004258485i</v>
      </c>
      <c r="BP145" s="240" t="str">
        <f t="shared" ca="1" si="92"/>
        <v>1.00733871834435+2.27251973523333i</v>
      </c>
      <c r="BQ145" s="240" t="str">
        <f t="shared" ca="1" si="93"/>
        <v>2.48278075302417+0.121971197064424i</v>
      </c>
      <c r="BR145" s="240" t="str">
        <f t="shared" ca="1" si="94"/>
        <v>1.22523399287183-2.16284047105004i</v>
      </c>
      <c r="BS145" s="240" t="str">
        <f t="shared" ca="1" si="95"/>
        <v>-1.381022583678-2.06684635710348i</v>
      </c>
      <c r="BT145" s="240" t="str">
        <f t="shared" ca="1" si="96"/>
        <v>-2.46708079313278+0.304285393431778i</v>
      </c>
      <c r="BU145" s="240" t="str">
        <f t="shared" ca="1" si="97"/>
        <v>-0.837432367853564+2.34046667777428i</v>
      </c>
      <c r="BV145" s="240" t="str">
        <f t="shared" ca="1" si="98"/>
        <v>1.71404263231975+1.80031527658102i</v>
      </c>
      <c r="BW145" s="240" t="str">
        <f t="shared" ca="1" si="99"/>
        <v>2.37873834185762-0.721582387172148i</v>
      </c>
      <c r="BX145" s="240" t="str">
        <f t="shared" ca="1" si="100"/>
        <v>0.42497278524609-2.44917850968458i</v>
      </c>
      <c r="BY145" s="240" t="str">
        <f t="shared" ca="1" si="101"/>
        <v>-1.99659318377449-1.48077442542943i</v>
      </c>
      <c r="BZ145" s="240" t="str">
        <f t="shared" ca="1" si="102"/>
        <v>-2.22035461751853+1.1176325930129i</v>
      </c>
      <c r="CA145" s="240" t="str">
        <f t="shared" ca="1" si="103"/>
        <v>-1.08411585401646E-13+2.48577497784908i</v>
      </c>
      <c r="CB145" s="240" t="str">
        <f t="shared" ca="1" si="104"/>
        <v>2.22035461751853+1.1176325930129i</v>
      </c>
      <c r="CC145" s="240" t="str">
        <f t="shared" ca="1" si="105"/>
        <v>1.99659318377447-1.48077442542946i</v>
      </c>
      <c r="CD145" s="240" t="str">
        <f t="shared" ca="1" si="106"/>
        <v>-0.424972785246085-2.44917850968458i</v>
      </c>
      <c r="CE145" s="240" t="str">
        <f t="shared" ca="1" si="107"/>
        <v>-2.37873834185763-0.721582387172118i</v>
      </c>
      <c r="CF145" s="240" t="str">
        <f t="shared" ca="1" si="108"/>
        <v>-1.71404263231975+1.80031527658101i</v>
      </c>
      <c r="CG145" s="240" t="str">
        <f t="shared" ca="1" si="109"/>
        <v>0.837432367853591+2.34046667777427i</v>
      </c>
      <c r="CH145" s="240" t="str">
        <f t="shared" ca="1" si="110"/>
        <v>2.46708079313278+0.304285393431783i</v>
      </c>
      <c r="CI145" s="240" t="str">
        <f t="shared" ca="1" si="111"/>
        <v>1.38102258367799-2.06684635710349i</v>
      </c>
      <c r="CJ145" s="240" t="str">
        <f t="shared" ca="1" si="112"/>
        <v>-1.22523399287183-2.16284047105004i</v>
      </c>
      <c r="CK145" s="240" t="str">
        <f t="shared" ca="1" si="113"/>
        <v>-2.48278075302417+0.121971197064437i</v>
      </c>
      <c r="CL145" s="240" t="str">
        <f t="shared" ca="1" si="114"/>
        <v>-1.00733871834436+2.27251973523333i</v>
      </c>
      <c r="CM145" s="240" t="str">
        <f t="shared" ca="1" si="115"/>
        <v>1.57695895188952+1.92153004258484i</v>
      </c>
      <c r="CN145" s="240" t="str">
        <f t="shared" ca="1" si="116"/>
        <v>2.4253759406838-0.544636380397757i</v>
      </c>
      <c r="CO145" s="240" t="str">
        <f t="shared" ca="1" si="117"/>
        <v>0.603994051316824-2.41127941692258i</v>
      </c>
      <c r="CP145" s="240" t="str">
        <f t="shared" ca="1" si="118"/>
        <v>-1.88225080365182-1.62364070922501i</v>
      </c>
      <c r="CQ145" s="240" t="str">
        <f t="shared" ca="1" si="119"/>
        <v>-2.2965566244635+0.951264900610465i</v>
      </c>
      <c r="CR145" s="240" t="str">
        <f t="shared" ca="1" si="120"/>
        <v>-0.182864951452447+2.47903966285957i</v>
      </c>
      <c r="CS145" s="240" t="str">
        <f t="shared" ca="1" si="121"/>
        <v>2.13212031652388+1.27794373755918i</v>
      </c>
      <c r="CT145" s="240" t="str">
        <f t="shared" ca="1" si="122"/>
        <v>2.10011585244434-1.32988369672411i</v>
      </c>
      <c r="CU145" s="240" t="str">
        <f t="shared" ca="1" si="123"/>
        <v>-0.243648554831591-2.47380529189932i</v>
      </c>
      <c r="CV145" s="240" t="str">
        <f t="shared" ca="1" si="124"/>
        <v>-2.31921015385673-0.894618076470869i</v>
      </c>
      <c r="CW145" s="240" t="str">
        <f t="shared" ca="1" si="125"/>
        <v>-1.84183776721648+1.66934444610919i</v>
      </c>
      <c r="CX145" s="240" t="str">
        <f t="shared" ca="1" si="126"/>
        <v>0.662987898804297+2.39573042860412i</v>
      </c>
      <c r="CY145" s="240" t="str">
        <f t="shared" ca="1" si="127"/>
        <v>2.43801150866903+0.48495064088828i</v>
      </c>
      <c r="CZ145" s="240" t="str">
        <f t="shared" ca="1" si="128"/>
        <v>1.52932729344758-1.95965182367096i</v>
      </c>
      <c r="DA145" s="240" t="str">
        <f t="shared" ca="1" si="129"/>
        <v>-1.06280575290103-2.24711396508968i</v>
      </c>
      <c r="DB145" s="240" t="str">
        <f t="shared" ca="1" si="130"/>
        <v>-2.4850263089003-0.0610039717884775i</v>
      </c>
      <c r="DC145" s="240" t="str">
        <f t="shared" ca="1" si="131"/>
        <v>-1.1717862130415+2.19225781135031i</v>
      </c>
      <c r="DD145" s="240" t="str">
        <f t="shared" ca="1" si="132"/>
        <v>1.43132959426796+2.03233187080096i</v>
      </c>
      <c r="DE145" s="240" t="str">
        <f t="shared" ca="1" si="133"/>
        <v>2.45887021714661-0.364738941888576i</v>
      </c>
      <c r="DF145" s="240" t="str">
        <f t="shared" ca="1" si="134"/>
        <v>0.779742221291374-2.36031339208085i</v>
      </c>
      <c r="DG145" s="240" t="str">
        <f t="shared" ca="1" si="135"/>
        <v>-1.75770834334176-1.75770834334009i</v>
      </c>
      <c r="DH145" s="240" t="str">
        <f t="shared" ca="1" si="136"/>
        <v>-2.36031339208087+0.7797422212913i</v>
      </c>
      <c r="DI145" s="240" t="str">
        <f t="shared" ca="1" si="137"/>
        <v>-0.364738941888687+2.45887021714659i</v>
      </c>
      <c r="DJ145" s="240" t="str">
        <f t="shared" ca="1" si="138"/>
        <v>2.03233187080233+1.43132959426601i</v>
      </c>
      <c r="DK145" s="240" t="str">
        <f t="shared" ca="1" si="139"/>
        <v>2.19225781135037-1.1717862130414i</v>
      </c>
      <c r="DL145" s="240" t="str">
        <f t="shared" ca="1" si="140"/>
        <v>-0.0610039717883641-2.4850263089003i</v>
      </c>
      <c r="DM145" s="240" t="str">
        <f t="shared" ca="1" si="141"/>
        <v>-2.24711396508921-1.06280575290203i</v>
      </c>
      <c r="DN145" s="240" t="str">
        <f t="shared" ca="1" si="142"/>
        <v>-1.95965182367116+1.52932729344732i</v>
      </c>
      <c r="DO145" s="240" t="str">
        <f t="shared" ca="1" si="143"/>
        <v>0.484950640888653+2.43801150866896i</v>
      </c>
      <c r="DP145" s="240" t="str">
        <f t="shared" ca="1" si="144"/>
        <v>2.39573042860382+0.662987898805358i</v>
      </c>
      <c r="DQ145" s="240" t="str">
        <f t="shared" ca="1" si="145"/>
        <v>1.66934444610946-1.84183776721624i</v>
      </c>
      <c r="DR145" s="240" t="str">
        <f t="shared" ca="1" si="146"/>
        <v>-0.894618076471224-2.3192101538566i</v>
      </c>
      <c r="DS145" s="240" t="str">
        <f t="shared" ca="1" si="147"/>
        <v>-2.47380529189921-0.243648554832688i</v>
      </c>
      <c r="DT145" s="240" t="str">
        <f t="shared" ca="1" si="148"/>
        <v>-1.32988369672441+2.10011585244415i</v>
      </c>
      <c r="DU145" s="240" t="str">
        <f t="shared" ca="1" si="149"/>
        <v>1.27794373755951+2.13212031652368i</v>
      </c>
      <c r="DV145" s="240" t="str">
        <f t="shared" ca="1" si="150"/>
        <v>2.47903966285965-0.182864951451347i</v>
      </c>
      <c r="DW145" s="240" t="str">
        <f t="shared" ca="1" si="151"/>
        <v>0.951264900610798-2.29655662446336i</v>
      </c>
      <c r="DX145" s="240" t="str">
        <f t="shared" ca="1" si="152"/>
        <v>-1.62364070922548-1.88225080365141i</v>
      </c>
      <c r="DY145" s="240" t="str">
        <f t="shared" ca="1" si="153"/>
        <v>-2.41127941692285+0.603994051315756i</v>
      </c>
      <c r="DZ145" s="240" t="str">
        <f t="shared" ca="1" si="154"/>
        <v>-0.544636380397869+2.42537594068378i</v>
      </c>
      <c r="EA145" s="240" t="str">
        <f t="shared" ca="1" si="155"/>
        <v>1.92153004258527+1.57695895188901i</v>
      </c>
      <c r="EB145" s="240" t="str">
        <f t="shared" ca="1" si="156"/>
        <v>2.27251973523377-1.00733871834335i</v>
      </c>
      <c r="EC145" s="240" t="str">
        <f t="shared" ca="1" si="157"/>
        <v>0.12197119706455-2.48278075302416i</v>
      </c>
      <c r="ED145" s="240" t="str">
        <f t="shared" ca="1" si="158"/>
        <v>-2.16284047105033-1.22523399287131i</v>
      </c>
      <c r="EE145" s="240" t="str">
        <f t="shared" ca="1" si="159"/>
        <v>-2.06684635710408+1.3810225836771i</v>
      </c>
      <c r="EF145" s="240" t="str">
        <f t="shared" ca="1" si="160"/>
        <v>0.304285393431671+2.4670807931328i</v>
      </c>
      <c r="EG145" s="240" t="str">
        <f t="shared" ca="1" si="161"/>
        <v>2.34046667777448+0.837432367853i</v>
      </c>
      <c r="EH145" s="240" t="str">
        <f t="shared" ca="1" si="162"/>
        <v>1.80031527658163-1.71404263231911i</v>
      </c>
      <c r="EI145" s="240" t="str">
        <f t="shared" ca="1" si="163"/>
        <v>-0.721582387172044-2.37873834185765i</v>
      </c>
      <c r="EJ145" s="240" t="str">
        <f t="shared" ca="1" si="164"/>
        <v>-2.44917850968469-0.424972785245466i</v>
      </c>
      <c r="EK145" s="240" t="str">
        <f t="shared" ca="1" si="165"/>
        <v>-1.48077442543014+1.99659318377396i</v>
      </c>
      <c r="EL145" s="240" t="str">
        <f t="shared" ca="1" si="166"/>
        <v>1.11763259301277+2.22035461751859i</v>
      </c>
      <c r="EM145" s="240" t="str">
        <f t="shared" ca="1" si="167"/>
        <v>2.48577497784908-7.72276467013846E-13i</v>
      </c>
      <c r="EN145" s="240"/>
      <c r="EO145" s="240"/>
      <c r="EP145" s="240"/>
    </row>
    <row r="146" spans="1:146" ht="15.75" thickBot="1">
      <c r="A146" s="277">
        <f t="shared" si="168"/>
        <v>8.9843750000000047E-4</v>
      </c>
      <c r="B146" s="276">
        <v>46</v>
      </c>
      <c r="C146" s="248">
        <f t="shared" si="169"/>
        <v>9200</v>
      </c>
      <c r="D146" s="247">
        <f t="shared" si="170"/>
        <v>57805.30482605219</v>
      </c>
      <c r="E146" s="247" t="str">
        <f t="shared" si="171"/>
        <v>57805.3048260522i</v>
      </c>
      <c r="F146" s="247" t="str">
        <f t="shared" si="177"/>
        <v>0.0067469083831244-0.0539207078954211i</v>
      </c>
      <c r="G146" s="247" t="str">
        <f t="shared" si="178"/>
        <v>-3.49235888157446+1.12038087072031i</v>
      </c>
      <c r="H146" s="247" t="str">
        <f t="shared" si="179"/>
        <v>0.00205442255717381-0.00707942522932996i</v>
      </c>
      <c r="I146" s="247" t="str">
        <f t="shared" si="174"/>
        <v>-0.00348372404214312+0.00664181461770651i</v>
      </c>
      <c r="J146" s="275" t="str">
        <f ca="1">IMPRODUCT(1/N_FFT2,BI100)</f>
        <v>0.0087402557539525+0.0000128627795552942i</v>
      </c>
      <c r="K146" s="274" t="str">
        <f t="shared" ca="1" si="175"/>
        <v>-0.0000305340713017988+0.0000580063480547096i</v>
      </c>
      <c r="N146" s="265">
        <f t="shared" ca="1" si="176"/>
        <v>2.5149323670864021</v>
      </c>
      <c r="O146" s="240">
        <f t="shared" ca="1" si="39"/>
        <v>-2.4850676329135979</v>
      </c>
      <c r="P146" s="240" t="str">
        <f t="shared" ca="1" si="40"/>
        <v>-1.06250332397095+2.24647453284151i</v>
      </c>
      <c r="Q146" s="240" t="str">
        <f t="shared" ca="1" si="41"/>
        <v>1.57651021701283+1.92098325755561i</v>
      </c>
      <c r="R146" s="240" t="str">
        <f t="shared" ca="1" si="42"/>
        <v>2.41059327022837-0.603822180517134i</v>
      </c>
      <c r="S146" s="240" t="str">
        <f t="shared" ca="1" si="43"/>
        <v>0.484812644736966-2.43731775516816i</v>
      </c>
      <c r="T146" s="240" t="str">
        <f t="shared" ca="1" si="44"/>
        <v>-1.99602503899498-1.48035306054329i</v>
      </c>
      <c r="U146" s="241" t="str">
        <f t="shared" ca="1" si="45"/>
        <v>-2.19163398881034+1.17145277294737i</v>
      </c>
      <c r="V146" s="240" t="str">
        <f t="shared" ca="1" si="46"/>
        <v>0.121936489293402+2.48207426011665i</v>
      </c>
      <c r="W146" s="240" t="str">
        <f t="shared" ca="1" si="47"/>
        <v>2.29590312295514+0.950994211422778i</v>
      </c>
      <c r="X146" s="240" t="str">
        <f t="shared" ca="1" si="48"/>
        <v>1.84131365919049-1.66886942228363i</v>
      </c>
      <c r="Y146" s="240" t="str">
        <f t="shared" ca="1" si="49"/>
        <v>-0.721377055775789-2.3780614549576i</v>
      </c>
      <c r="Z146" s="240" t="str">
        <f t="shared" ca="1" si="50"/>
        <v>-2.45817052815189-0.364635152831202i</v>
      </c>
      <c r="AA146" s="240" t="str">
        <f t="shared" ca="1" si="51"/>
        <v>-1.38062960388724+2.0662582212843i</v>
      </c>
      <c r="AB146" s="240" t="str">
        <f t="shared" ca="1" si="52"/>
        <v>1.2775800895866+2.13151360653567i</v>
      </c>
      <c r="AC146" s="240" t="str">
        <f t="shared" ca="1" si="53"/>
        <v>2.47310135302305-0.243579222903625i</v>
      </c>
      <c r="AD146" s="240" t="str">
        <f t="shared" ca="1" si="54"/>
        <v>0.837194070521963-2.33980068134823i</v>
      </c>
      <c r="AE146" s="240" t="str">
        <f t="shared" ca="1" si="55"/>
        <v>-1.75720817494039-1.75720817494043i</v>
      </c>
      <c r="AF146" s="240" t="str">
        <f t="shared" ca="1" si="56"/>
        <v>-2.33980068134825+0.837194070521914i</v>
      </c>
      <c r="AG146" s="240" t="str">
        <f t="shared" ca="1" si="57"/>
        <v>-0.243579222903676+2.47310135302305i</v>
      </c>
      <c r="AH146" s="240" t="str">
        <f t="shared" ca="1" si="58"/>
        <v>2.13151360653564+1.27758008958665i</v>
      </c>
      <c r="AI146" s="240" t="str">
        <f t="shared" ca="1" si="59"/>
        <v>2.06625822128433-1.3806296038872i</v>
      </c>
      <c r="AJ146" s="240" t="str">
        <f t="shared" ca="1" si="60"/>
        <v>-0.36463515283115-2.4581705281519i</v>
      </c>
      <c r="AK146" s="240" t="str">
        <f t="shared" ca="1" si="61"/>
        <v>-2.37806145495758-0.721377055775844i</v>
      </c>
      <c r="AL146" s="240" t="str">
        <f t="shared" ca="1" si="62"/>
        <v>-1.66886942228367+1.84131365919046i</v>
      </c>
      <c r="AM146" s="240" t="str">
        <f t="shared" ca="1" si="63"/>
        <v>0.950994211422845+2.29590312295511i</v>
      </c>
      <c r="AN146" s="240" t="str">
        <f t="shared" ca="1" si="64"/>
        <v>2.48207426011664+0.12193648929341i</v>
      </c>
      <c r="AO146" s="240" t="str">
        <f t="shared" ca="1" si="65"/>
        <v>1.17145277294744-2.1916339888103i</v>
      </c>
      <c r="AP146" s="240" t="str">
        <f t="shared" ca="1" si="66"/>
        <v>-1.48035306054336-1.99602503899493i</v>
      </c>
      <c r="AQ146" s="240" t="str">
        <f t="shared" ca="1" si="67"/>
        <v>-2.43731775516815+0.484812644736983i</v>
      </c>
      <c r="AR146" s="240" t="str">
        <f t="shared" ca="1" si="68"/>
        <v>-2.43731775516815+0.484812644736983i</v>
      </c>
      <c r="AS146" s="240" t="str">
        <f t="shared" ca="1" si="69"/>
        <v>1.92098325755567+1.57651021701275i</v>
      </c>
      <c r="AT146" s="240" t="str">
        <f t="shared" ca="1" si="70"/>
        <v>2.2464745328415-1.06250332397097i</v>
      </c>
      <c r="AU146" s="240" t="str">
        <f t="shared" ca="1" si="71"/>
        <v>6.08880328057061E-14-2.4850676329136i</v>
      </c>
      <c r="AV146" s="240" t="str">
        <f t="shared" ca="1" si="72"/>
        <v>-2.24647453284156-1.06250332397084i</v>
      </c>
      <c r="AW146" s="240" t="str">
        <f t="shared" ca="1" si="73"/>
        <v>-1.92098325755558+1.57651021701286i</v>
      </c>
      <c r="AX146" s="240" t="str">
        <f t="shared" ca="1" si="74"/>
        <v>0.603822180517085+2.41059327022839i</v>
      </c>
      <c r="AY146" s="240" t="str">
        <f t="shared" ca="1" si="75"/>
        <v>2.43731775516813+0.484812644737085i</v>
      </c>
      <c r="AZ146" s="240" t="str">
        <f t="shared" ca="1" si="76"/>
        <v>1.48035306054326-1.996025038995i</v>
      </c>
      <c r="BA146" s="240" t="str">
        <f t="shared" ca="1" si="77"/>
        <v>-1.17145277294734-2.19163398881035i</v>
      </c>
      <c r="BB146" s="240" t="str">
        <f t="shared" ca="1" si="78"/>
        <v>-2.48207426011665+0.121936489293297i</v>
      </c>
      <c r="BC146" s="240" t="str">
        <f t="shared" ca="1" si="79"/>
        <v>-0.950994211422713+2.29590312295517i</v>
      </c>
      <c r="BD146" s="240" t="str">
        <f t="shared" ca="1" si="80"/>
        <v>1.6688694222836+1.84131365919053i</v>
      </c>
      <c r="BE146" s="240" t="str">
        <f t="shared" ca="1" si="81"/>
        <v>2.37806145495761-0.721377055775744i</v>
      </c>
      <c r="BF146" s="240" t="str">
        <f t="shared" ca="1" si="82"/>
        <v>0.364635152831018-2.45817052815192i</v>
      </c>
      <c r="BG146" s="240" t="str">
        <f t="shared" ca="1" si="83"/>
        <v>-2.06625822128426-1.38062960388729i</v>
      </c>
      <c r="BH146" s="240" t="str">
        <f t="shared" ca="1" si="84"/>
        <v>-2.13151360653569+1.27758008958655i</v>
      </c>
      <c r="BI146" s="240" t="str">
        <f t="shared" ca="1" si="85"/>
        <v>0.243579222903819+2.47310135302304i</v>
      </c>
      <c r="BJ146" s="240" t="str">
        <f t="shared" ca="1" si="86"/>
        <v>2.33980068134822+0.837194070522011i</v>
      </c>
      <c r="BK146" s="240" t="str">
        <f t="shared" ca="1" si="87"/>
        <v>1.75720817494047-1.75720817494034i</v>
      </c>
      <c r="BL146" s="240" t="str">
        <f t="shared" ca="1" si="88"/>
        <v>-0.837194070522088-2.33980068134819i</v>
      </c>
      <c r="BM146" s="240" t="str">
        <f t="shared" ca="1" si="89"/>
        <v>-2.47310135302304-0.243579222903737i</v>
      </c>
      <c r="BN146" s="240" t="str">
        <f t="shared" ca="1" si="90"/>
        <v>-1.27758008958669+2.13151360653561i</v>
      </c>
      <c r="BO146" s="240" t="str">
        <f t="shared" ca="1" si="91"/>
        <v>1.38062960388736+2.06625822128422i</v>
      </c>
      <c r="BP146" s="240" t="str">
        <f t="shared" ca="1" si="92"/>
        <v>2.45817052815191-0.364635152831098i</v>
      </c>
      <c r="BQ146" s="240" t="str">
        <f t="shared" ca="1" si="93"/>
        <v>0.721377055775901-2.37806145495756i</v>
      </c>
      <c r="BR146" s="240" t="str">
        <f t="shared" ca="1" si="94"/>
        <v>-1.84131365919058-1.66886942228353i</v>
      </c>
      <c r="BS146" s="240" t="str">
        <f t="shared" ca="1" si="95"/>
        <v>-2.29590312295514+0.950994211422788i</v>
      </c>
      <c r="BT146" s="240" t="str">
        <f t="shared" ca="1" si="96"/>
        <v>-0.12193648929348+2.48207426011664i</v>
      </c>
      <c r="BU146" s="240" t="str">
        <f t="shared" ca="1" si="97"/>
        <v>2.19163398881039+1.17145277294727i</v>
      </c>
      <c r="BV146" s="240" t="str">
        <f t="shared" ca="1" si="98"/>
        <v>1.99602503899496-1.48035306054331i</v>
      </c>
      <c r="BW146" s="240" t="str">
        <f t="shared" ca="1" si="99"/>
        <v>-0.484812644736941-2.43731775516816i</v>
      </c>
      <c r="BX146" s="240" t="str">
        <f t="shared" ca="1" si="100"/>
        <v>-2.41059327022835-0.603822180517244i</v>
      </c>
      <c r="BY146" s="240" t="str">
        <f t="shared" ca="1" si="101"/>
        <v>-1.57651021701278+1.92098325755565i</v>
      </c>
      <c r="BZ146" s="240" t="str">
        <f t="shared" ca="1" si="102"/>
        <v>1.06250332397092+2.24647453284152i</v>
      </c>
      <c r="CA146" s="240" t="str">
        <f t="shared" ca="1" si="103"/>
        <v>2.4850676329136+1.21776065611412E-13i</v>
      </c>
      <c r="CB146" s="240" t="str">
        <f t="shared" ca="1" si="104"/>
        <v>1.06250332397088-2.24647453284154i</v>
      </c>
      <c r="CC146" s="240" t="str">
        <f t="shared" ca="1" si="105"/>
        <v>-1.57651021701281-1.92098325755562i</v>
      </c>
      <c r="CD146" s="240" t="str">
        <f t="shared" ca="1" si="106"/>
        <v>-2.4105932702284+0.603822180517043i</v>
      </c>
      <c r="CE146" s="240" t="str">
        <f t="shared" ca="1" si="107"/>
        <v>-0.484812644736904+2.43731775516817i</v>
      </c>
      <c r="CF146" s="240" t="str">
        <f t="shared" ca="1" si="108"/>
        <v>1.99602503899497+1.48035306054331i</v>
      </c>
      <c r="CG146" s="240" t="str">
        <f t="shared" ca="1" si="109"/>
        <v>2.19163398881037-1.1714527729473i</v>
      </c>
      <c r="CH146" s="240" t="str">
        <f t="shared" ca="1" si="110"/>
        <v>-0.121936489293483-2.48207426011664i</v>
      </c>
      <c r="CI146" s="240" t="str">
        <f t="shared" ca="1" si="111"/>
        <v>-2.29590312295515-0.950994211422753i</v>
      </c>
      <c r="CJ146" s="240" t="str">
        <f t="shared" ca="1" si="112"/>
        <v>-1.84131365919057+1.66886942228355i</v>
      </c>
      <c r="CK146" s="240" t="str">
        <f t="shared" ca="1" si="113"/>
        <v>0.721377055775906+2.37806145495756i</v>
      </c>
      <c r="CL146" s="240" t="str">
        <f t="shared" ca="1" si="114"/>
        <v>2.45817052815191+0.364635152831061i</v>
      </c>
      <c r="CM146" s="240" t="str">
        <f t="shared" ca="1" si="115"/>
        <v>1.38062960388734-2.06625822128423i</v>
      </c>
      <c r="CN146" s="240" t="str">
        <f t="shared" ca="1" si="116"/>
        <v>-1.27758008958673-2.13151360653559i</v>
      </c>
      <c r="CO146" s="240" t="str">
        <f t="shared" ca="1" si="117"/>
        <v>-2.47310135302304+0.243579222903758i</v>
      </c>
      <c r="CP146" s="240" t="str">
        <f t="shared" ca="1" si="118"/>
        <v>-0.837194070522085+2.33980068134819i</v>
      </c>
      <c r="CQ146" s="240" t="str">
        <f t="shared" ca="1" si="119"/>
        <v>1.75720817494049+1.75720817494033i</v>
      </c>
      <c r="CR146" s="240" t="str">
        <f t="shared" ca="1" si="120"/>
        <v>2.33980068134821-0.837194070522031i</v>
      </c>
      <c r="CS146" s="240" t="str">
        <f t="shared" ca="1" si="121"/>
        <v>0.24357922290378-2.47310135302304i</v>
      </c>
      <c r="CT146" s="240" t="str">
        <f t="shared" ca="1" si="122"/>
        <v>-2.13151360653571-1.27758008958654i</v>
      </c>
      <c r="CU146" s="240" t="str">
        <f t="shared" ca="1" si="123"/>
        <v>-2.06625822128424+1.38062960388733i</v>
      </c>
      <c r="CV146" s="240" t="str">
        <f t="shared" ca="1" si="124"/>
        <v>0.364635152831038+2.45817052815192i</v>
      </c>
      <c r="CW146" s="240" t="str">
        <f t="shared" ca="1" si="125"/>
        <v>2.37806145495755+0.72137705577596i</v>
      </c>
      <c r="CX146" s="240" t="str">
        <f t="shared" ca="1" si="126"/>
        <v>1.66886942228357-1.84131365919055i</v>
      </c>
      <c r="CY146" s="240" t="str">
        <f t="shared" ca="1" si="127"/>
        <v>-0.950994211422733-2.29590312295516i</v>
      </c>
      <c r="CZ146" s="240" t="str">
        <f t="shared" ca="1" si="128"/>
        <v>-2.48207426011664-0.121936489293505i</v>
      </c>
      <c r="DA146" s="240" t="str">
        <f t="shared" ca="1" si="129"/>
        <v>-1.1714527729471+2.19163398881048i</v>
      </c>
      <c r="DB146" s="240" t="str">
        <f t="shared" ca="1" si="130"/>
        <v>1.48035306054389+1.99602503899454i</v>
      </c>
      <c r="DC146" s="240" t="str">
        <f t="shared" ca="1" si="131"/>
        <v>2.43731775516793-0.484812644738094i</v>
      </c>
      <c r="DD146" s="240" t="str">
        <f t="shared" ca="1" si="132"/>
        <v>0.603822180518022-2.41059327022815i</v>
      </c>
      <c r="DE146" s="240" t="str">
        <f t="shared" ca="1" si="133"/>
        <v>-1.92098325755529-1.57651021701321i</v>
      </c>
      <c r="DF146" s="240" t="str">
        <f t="shared" ca="1" si="134"/>
        <v>-2.24647453284155+1.06250332397086i</v>
      </c>
      <c r="DG146" s="240" t="str">
        <f t="shared" ca="1" si="135"/>
        <v>3.47059927914674E-13+2.4850676329136i</v>
      </c>
      <c r="DH146" s="240" t="str">
        <f t="shared" ca="1" si="136"/>
        <v>2.24647453284183+1.06250332397027i</v>
      </c>
      <c r="DI146" s="240" t="str">
        <f t="shared" ca="1" si="137"/>
        <v>1.92098325755488-1.57651021701372i</v>
      </c>
      <c r="DJ146" s="240" t="str">
        <f t="shared" ca="1" si="138"/>
        <v>-0.603822180516265-2.41059327022859i</v>
      </c>
      <c r="DK146" s="240" t="str">
        <f t="shared" ca="1" si="139"/>
        <v>-2.43731775516806-0.484812644737448i</v>
      </c>
      <c r="DL146" s="240" t="str">
        <f t="shared" ca="1" si="140"/>
        <v>-1.48035306054333+1.99602503899495i</v>
      </c>
      <c r="DM146" s="240" t="str">
        <f t="shared" ca="1" si="141"/>
        <v>1.17145277294769+2.19163398881017i</v>
      </c>
      <c r="DN146" s="240" t="str">
        <f t="shared" ca="1" si="142"/>
        <v>2.48207426011661-0.121936489294163i</v>
      </c>
      <c r="DO146" s="240" t="str">
        <f t="shared" ca="1" si="143"/>
        <v>0.950994211421667-2.2959031229556i</v>
      </c>
      <c r="DP146" s="240" t="str">
        <f t="shared" ca="1" si="144"/>
        <v>-1.66886942228296-1.84131365919111i</v>
      </c>
      <c r="DQ146" s="240" t="str">
        <f t="shared" ca="1" si="145"/>
        <v>-2.37806145495771+0.721377055775406i</v>
      </c>
      <c r="DR146" s="240" t="str">
        <f t="shared" ca="1" si="146"/>
        <v>-0.36463515283112+2.4581705281519i</v>
      </c>
      <c r="DS146" s="240" t="str">
        <f t="shared" ca="1" si="147"/>
        <v>2.06625822128447+1.38062960388698i</v>
      </c>
      <c r="DT146" s="240" t="str">
        <f t="shared" ca="1" si="148"/>
        <v>2.13151360653524-1.27758008958731i</v>
      </c>
      <c r="DU146" s="240" t="str">
        <f t="shared" ca="1" si="149"/>
        <v>-0.243579222904928-2.47310135302293i</v>
      </c>
      <c r="DV146" s="240" t="str">
        <f t="shared" ca="1" si="150"/>
        <v>-2.33980068134793-0.837194070522808i</v>
      </c>
      <c r="DW146" s="240" t="str">
        <f t="shared" ca="1" si="151"/>
        <v>-1.75720817494072+1.7572081749401i</v>
      </c>
      <c r="DX146" s="240" t="str">
        <f t="shared" ca="1" si="152"/>
        <v>0.837194070521973+2.33980068134823i</v>
      </c>
      <c r="DY146" s="240" t="str">
        <f t="shared" ca="1" si="153"/>
        <v>2.47310135302308+0.243579222903384i</v>
      </c>
      <c r="DZ146" s="240" t="str">
        <f t="shared" ca="1" si="154"/>
        <v>1.27758008958595-2.13151360653606i</v>
      </c>
      <c r="EA146" s="240" t="str">
        <f t="shared" ca="1" si="155"/>
        <v>-1.3806296038883-2.06625822128359i</v>
      </c>
      <c r="EB146" s="240" t="str">
        <f t="shared" ca="1" si="156"/>
        <v>-2.45817052815203+0.36463515283028i</v>
      </c>
      <c r="EC146" s="240" t="str">
        <f t="shared" ca="1" si="157"/>
        <v>-0.721377055776254+2.37806145495746i</v>
      </c>
      <c r="ED146" s="240" t="str">
        <f t="shared" ca="1" si="158"/>
        <v>1.84131365919051+1.66886942228361i</v>
      </c>
      <c r="EE146" s="240" t="str">
        <f t="shared" ca="1" si="159"/>
        <v>2.29590312295498-0.950994211423165i</v>
      </c>
      <c r="EF146" s="240" t="str">
        <f t="shared" ca="1" si="160"/>
        <v>0.121936489292614-2.48207426011668i</v>
      </c>
      <c r="EG146" s="240" t="str">
        <f t="shared" ca="1" si="161"/>
        <v>-2.19163398880975-1.17145277294847i</v>
      </c>
      <c r="EH146" s="240" t="str">
        <f t="shared" ca="1" si="162"/>
        <v>-1.99602503899546+1.48035306054265i</v>
      </c>
      <c r="EI146" s="240" t="str">
        <f t="shared" ca="1" si="163"/>
        <v>0.484812644736546+2.43731775516824i</v>
      </c>
      <c r="EJ146" s="240" t="str">
        <f t="shared" ca="1" si="164"/>
        <v>2.41059327022838+0.603822180517122i</v>
      </c>
      <c r="EK146" s="240" t="str">
        <f t="shared" ca="1" si="165"/>
        <v>1.57651021701249-1.92098325755588i</v>
      </c>
      <c r="EL146" s="240" t="str">
        <f t="shared" ca="1" si="166"/>
        <v>-1.06250332397173-2.24647453284114i</v>
      </c>
      <c r="EM146" s="240" t="str">
        <f t="shared" ca="1" si="167"/>
        <v>-2.4850676329136-1.23237031370883E-12i</v>
      </c>
      <c r="EN146" s="240"/>
      <c r="EO146" s="240"/>
      <c r="EP146" s="240"/>
    </row>
    <row r="147" spans="1:146" ht="15.75" thickBot="1">
      <c r="A147" s="277">
        <f t="shared" si="168"/>
        <v>9.1796875000000049E-4</v>
      </c>
      <c r="B147" s="276">
        <v>47</v>
      </c>
      <c r="C147" s="248">
        <f t="shared" si="169"/>
        <v>9400</v>
      </c>
      <c r="D147" s="247">
        <f t="shared" si="170"/>
        <v>59061.941887488108</v>
      </c>
      <c r="E147" s="247" t="str">
        <f t="shared" si="171"/>
        <v>59061.9418874881i</v>
      </c>
      <c r="F147" s="247" t="str">
        <f t="shared" si="177"/>
        <v>0.00672255839384423-0.0528158379701898i</v>
      </c>
      <c r="G147" s="247" t="str">
        <f t="shared" si="178"/>
        <v>-3.47814478042365+1.13319632525109i</v>
      </c>
      <c r="H147" s="247" t="str">
        <f t="shared" si="179"/>
        <v>0.00205208451833691-0.00692881438575483i</v>
      </c>
      <c r="I147" s="247" t="str">
        <f t="shared" si="174"/>
        <v>-0.00342267083052603+0.00651145627905061i</v>
      </c>
      <c r="J147" s="275" t="str">
        <f ca="1">IMPRODUCT(1/N_FFT2,BJ100)</f>
        <v>0.0360041267065586+0.00049933989828916i</v>
      </c>
      <c r="K147" s="274" t="str">
        <f t="shared" ca="1" si="175"/>
        <v>-0.000126481704173197+0.000232730220810763i</v>
      </c>
      <c r="N147" s="265">
        <f t="shared" ca="1" si="176"/>
        <v>2.5157263142325972</v>
      </c>
      <c r="O147" s="240">
        <f t="shared" ca="1" si="39"/>
        <v>-2.4842736857674028</v>
      </c>
      <c r="P147" s="240" t="str">
        <f t="shared" ca="1" si="40"/>
        <v>-1.00673033276841+2.27114723936613i</v>
      </c>
      <c r="Q147" s="240" t="str">
        <f t="shared" ca="1" si="41"/>
        <v>1.6683362399679+1.84072538315908i</v>
      </c>
      <c r="R147" s="240" t="str">
        <f t="shared" ca="1" si="42"/>
        <v>2.35888787294188-0.779271293378696i</v>
      </c>
      <c r="S147" s="240" t="str">
        <f t="shared" ca="1" si="43"/>
        <v>0.243501402474896-2.47231122894936i</v>
      </c>
      <c r="T147" s="240" t="str">
        <f t="shared" ca="1" si="44"/>
        <v>-2.16153421633991-1.22449400871878i</v>
      </c>
      <c r="U147" s="241" t="str">
        <f t="shared" ca="1" si="45"/>
        <v>-1.99538733466756+1.47988010678049i</v>
      </c>
      <c r="V147" s="240" t="str">
        <f t="shared" ca="1" si="46"/>
        <v>0.544307445440729+2.42391112680192i</v>
      </c>
      <c r="W147" s="240" t="str">
        <f t="shared" ca="1" si="47"/>
        <v>2.43653906349375+0.484657753332551i</v>
      </c>
      <c r="X147" s="240" t="str">
        <f t="shared" ca="1" si="48"/>
        <v>1.43046513798871-2.03110443719551i</v>
      </c>
      <c r="Y147" s="240" t="str">
        <f t="shared" ca="1" si="49"/>
        <v>-1.27717191917998-2.13083261535355i</v>
      </c>
      <c r="Z147" s="240" t="str">
        <f t="shared" ca="1" si="50"/>
        <v>-2.46559079146626+0.304101619254371i</v>
      </c>
      <c r="AA147" s="240" t="str">
        <f t="shared" ca="1" si="51"/>
        <v>-0.721146585084805+2.37730169490893i</v>
      </c>
      <c r="AB147" s="240" t="str">
        <f t="shared" ca="1" si="52"/>
        <v>1.8811140120063+1.62266010600801i</v>
      </c>
      <c r="AC147" s="240" t="str">
        <f t="shared" ca="1" si="53"/>
        <v>2.24575681312208-1.0621638678246i</v>
      </c>
      <c r="AD147" s="240" t="str">
        <f t="shared" ca="1" si="54"/>
        <v>-0.0609671282357965-2.48352546897974i</v>
      </c>
      <c r="AE147" s="240" t="str">
        <f t="shared" ca="1" si="55"/>
        <v>-2.29516961143685-0.950690381003822i</v>
      </c>
      <c r="AF147" s="240" t="str">
        <f t="shared" ca="1" si="56"/>
        <v>-1.7992279701702+1.71300743055995i</v>
      </c>
      <c r="AG147" s="240" t="str">
        <f t="shared" ca="1" si="57"/>
        <v>0.836926597784234+2.33905314512468i</v>
      </c>
      <c r="AH147" s="240" t="str">
        <f t="shared" ca="1" si="58"/>
        <v>2.47754243859382+0.182754509555717i</v>
      </c>
      <c r="AI147" s="240" t="str">
        <f t="shared" ca="1" si="59"/>
        <v>1.17107850885354-2.19093378993929i</v>
      </c>
      <c r="AJ147" s="240" t="str">
        <f t="shared" ca="1" si="60"/>
        <v>-1.52840365113218-1.95846828542159i</v>
      </c>
      <c r="AK147" s="240" t="str">
        <f t="shared" ca="1" si="61"/>
        <v>-2.40982311668321+0.603629267096589i</v>
      </c>
      <c r="AL147" s="240" t="str">
        <f t="shared" ca="1" si="62"/>
        <v>-0.424716121516431+2.44769932016177i</v>
      </c>
      <c r="AM147" s="240" t="str">
        <f t="shared" ca="1" si="63"/>
        <v>2.0655980783585+1.38018851048616i</v>
      </c>
      <c r="AN147" s="240" t="str">
        <f t="shared" ca="1" si="64"/>
        <v>2.09884748047656-1.3290805090338i</v>
      </c>
      <c r="AO147" s="240" t="str">
        <f t="shared" ca="1" si="65"/>
        <v>-0.364518656589721-2.45738517428473i</v>
      </c>
      <c r="AP147" s="240" t="str">
        <f t="shared" ca="1" si="66"/>
        <v>-2.39428351922807-0.662587485053253i</v>
      </c>
      <c r="AQ147" s="240" t="str">
        <f t="shared" ca="1" si="67"/>
        <v>-1.57600654227524+1.92036952811223i</v>
      </c>
      <c r="AR147" s="240" t="str">
        <f t="shared" ca="1" si="68"/>
        <v>-1.57600654227524+1.92036952811223i</v>
      </c>
      <c r="AS147" s="240" t="str">
        <f t="shared" ca="1" si="69"/>
        <v>2.48128126931455-0.121897532153498i</v>
      </c>
      <c r="AT147" s="240" t="str">
        <f t="shared" ca="1" si="70"/>
        <v>0.894077768902102-2.31780945915565i</v>
      </c>
      <c r="AU147" s="240" t="str">
        <f t="shared" ca="1" si="71"/>
        <v>-1.75664676952948-1.75664676952938i</v>
      </c>
      <c r="AV147" s="240" t="str">
        <f t="shared" ca="1" si="72"/>
        <v>-2.31780945915559+0.894077768902238i</v>
      </c>
      <c r="AW147" s="240" t="str">
        <f t="shared" ca="1" si="73"/>
        <v>-0.121897532153351+2.48128126931456i</v>
      </c>
      <c r="AX147" s="240" t="str">
        <f t="shared" ca="1" si="74"/>
        <v>2.21901362694802+1.11695759508378i</v>
      </c>
      <c r="AY147" s="240" t="str">
        <f t="shared" ca="1" si="75"/>
        <v>1.92036952811215-1.57600654227534i</v>
      </c>
      <c r="AZ147" s="240" t="str">
        <f t="shared" ca="1" si="76"/>
        <v>-0.662587485053397-2.39428351922803i</v>
      </c>
      <c r="BA147" s="240" t="str">
        <f t="shared" ca="1" si="77"/>
        <v>-2.45738517428475-0.364518656589577i</v>
      </c>
      <c r="BB147" s="240" t="str">
        <f t="shared" ca="1" si="78"/>
        <v>-1.32908050903368+2.09884748047664i</v>
      </c>
      <c r="BC147" s="240" t="str">
        <f t="shared" ca="1" si="79"/>
        <v>1.38018851048629+2.06559807835842i</v>
      </c>
      <c r="BD147" s="240" t="str">
        <f t="shared" ca="1" si="80"/>
        <v>2.44769932016179-0.424716121516342i</v>
      </c>
      <c r="BE147" s="240" t="str">
        <f t="shared" ca="1" si="81"/>
        <v>0.603629267096693-2.40982311668319i</v>
      </c>
      <c r="BF147" s="240" t="str">
        <f t="shared" ca="1" si="82"/>
        <v>-1.95846828542152-1.52840365113226i</v>
      </c>
      <c r="BG147" s="240" t="str">
        <f t="shared" ca="1" si="83"/>
        <v>-2.19093378993934+1.17107850885345i</v>
      </c>
      <c r="BH147" s="240" t="str">
        <f t="shared" ca="1" si="84"/>
        <v>0.182754509555617+2.47754243859383i</v>
      </c>
      <c r="BI147" s="240" t="str">
        <f t="shared" ca="1" si="85"/>
        <v>2.33905314512465+0.836926597784328i</v>
      </c>
      <c r="BJ147" s="240" t="str">
        <f t="shared" ca="1" si="86"/>
        <v>1.71300743056003-1.79922797017012i</v>
      </c>
      <c r="BK147" s="240" t="str">
        <f t="shared" ca="1" si="87"/>
        <v>-0.95069038100373-2.29516961143688i</v>
      </c>
      <c r="BL147" s="240" t="str">
        <f t="shared" ca="1" si="88"/>
        <v>-2.48352546897974-0.0609671282358874i</v>
      </c>
      <c r="BM147" s="240" t="str">
        <f t="shared" ca="1" si="89"/>
        <v>-1.0621638678247+2.24575681312203i</v>
      </c>
      <c r="BN147" s="240" t="str">
        <f t="shared" ca="1" si="90"/>
        <v>1.62266010600793+1.88111401200637i</v>
      </c>
      <c r="BO147" s="240" t="str">
        <f t="shared" ca="1" si="91"/>
        <v>2.37730169490896-0.721146585084704i</v>
      </c>
      <c r="BP147" s="240" t="str">
        <f t="shared" ca="1" si="92"/>
        <v>0.304101619254475-2.46559079146625i</v>
      </c>
      <c r="BQ147" s="240" t="str">
        <f t="shared" ca="1" si="93"/>
        <v>-2.13083261535351-1.27717191918007i</v>
      </c>
      <c r="BR147" s="240" t="str">
        <f t="shared" ca="1" si="94"/>
        <v>-2.03110443719557+1.43046513798862i</v>
      </c>
      <c r="BS147" s="240" t="str">
        <f t="shared" ca="1" si="95"/>
        <v>0.484657753332484+2.43653906349376i</v>
      </c>
      <c r="BT147" s="240" t="str">
        <f t="shared" ca="1" si="96"/>
        <v>2.42391112680191+0.544307445440771i</v>
      </c>
      <c r="BU147" s="240" t="str">
        <f t="shared" ca="1" si="97"/>
        <v>1.47988010678055-1.99538733466752i</v>
      </c>
      <c r="BV147" s="240" t="str">
        <f t="shared" ca="1" si="98"/>
        <v>-1.2244940087187-2.16153421633995i</v>
      </c>
      <c r="BW147" s="240" t="str">
        <f t="shared" ca="1" si="99"/>
        <v>-2.47231122894937+0.243501402474829i</v>
      </c>
      <c r="BX147" s="240" t="str">
        <f t="shared" ca="1" si="100"/>
        <v>-0.779271293378769+2.35888787294185i</v>
      </c>
      <c r="BY147" s="240" t="str">
        <f t="shared" ca="1" si="101"/>
        <v>1.840725383159+1.66833623996798i</v>
      </c>
      <c r="BZ147" s="240" t="str">
        <f t="shared" ca="1" si="102"/>
        <v>2.27114723936616-1.00673033276833i</v>
      </c>
      <c r="CA147" s="240" t="str">
        <f t="shared" ca="1" si="103"/>
        <v>9.98245571648218E-14-2.4842736857674i</v>
      </c>
      <c r="CB147" s="240" t="str">
        <f t="shared" ca="1" si="104"/>
        <v>-2.27114723936608-1.00673033276851i</v>
      </c>
      <c r="CC147" s="240" t="str">
        <f t="shared" ca="1" si="105"/>
        <v>-1.84072538315913+1.66833623996783i</v>
      </c>
      <c r="CD147" s="240" t="str">
        <f t="shared" ca="1" si="106"/>
        <v>0.77927129337858+2.35888787294191i</v>
      </c>
      <c r="CE147" s="240" t="str">
        <f t="shared" ca="1" si="107"/>
        <v>2.47231122894937+0.243501402474782i</v>
      </c>
      <c r="CF147" s="240" t="str">
        <f t="shared" ca="1" si="108"/>
        <v>1.2244940087189-2.16153421633984i</v>
      </c>
      <c r="CG147" s="240" t="str">
        <f t="shared" ca="1" si="109"/>
        <v>-1.47988010678039-1.99538733466764i</v>
      </c>
      <c r="CH147" s="240" t="str">
        <f t="shared" ca="1" si="110"/>
        <v>-2.4239111268019+0.544307445440816i</v>
      </c>
      <c r="CI147" s="240" t="str">
        <f t="shared" ca="1" si="111"/>
        <v>-0.484657753332471+2.43653906349377i</v>
      </c>
      <c r="CJ147" s="240" t="str">
        <f t="shared" ca="1" si="112"/>
        <v>2.0311044371956+1.43046513798859i</v>
      </c>
      <c r="CK147" s="240" t="str">
        <f t="shared" ca="1" si="113"/>
        <v>2.13083261535348-1.27717191918011i</v>
      </c>
      <c r="CL147" s="240" t="str">
        <f t="shared" ca="1" si="114"/>
        <v>-0.304101619254505-2.46559079146624i</v>
      </c>
      <c r="CM147" s="240" t="str">
        <f t="shared" ca="1" si="115"/>
        <v>-2.37730169490898-0.721146585084656i</v>
      </c>
      <c r="CN147" s="240" t="str">
        <f t="shared" ca="1" si="116"/>
        <v>-1.6226601060079+1.8811140120064i</v>
      </c>
      <c r="CO147" s="240" t="str">
        <f t="shared" ca="1" si="117"/>
        <v>1.06216386782473+2.24575681312202i</v>
      </c>
      <c r="CP147" s="240" t="str">
        <f t="shared" ca="1" si="118"/>
        <v>2.48352546897973-0.0609671282359525i</v>
      </c>
      <c r="CQ147" s="240" t="str">
        <f t="shared" ca="1" si="119"/>
        <v>0.950690381003686-2.2951696114369i</v>
      </c>
      <c r="CR147" s="240" t="str">
        <f t="shared" ca="1" si="120"/>
        <v>-1.71300743056005-1.7992279701701i</v>
      </c>
      <c r="CS147" s="240" t="str">
        <f t="shared" ca="1" si="121"/>
        <v>-2.33905314512463+0.83692659778439i</v>
      </c>
      <c r="CT147" s="240" t="str">
        <f t="shared" ca="1" si="122"/>
        <v>-0.18275450955557+2.47754243859383i</v>
      </c>
      <c r="CU147" s="240" t="str">
        <f t="shared" ca="1" si="123"/>
        <v>2.19093378993935+1.17107850885342i</v>
      </c>
      <c r="CV147" s="240" t="str">
        <f t="shared" ca="1" si="124"/>
        <v>1.95846828542148-1.52840365113231i</v>
      </c>
      <c r="CW147" s="240" t="str">
        <f t="shared" ca="1" si="125"/>
        <v>-0.603629267096741-2.40982311668317i</v>
      </c>
      <c r="CX147" s="240" t="str">
        <f t="shared" ca="1" si="126"/>
        <v>-2.44769932016171-0.424716121516782i</v>
      </c>
      <c r="CY147" s="240" t="str">
        <f t="shared" ca="1" si="127"/>
        <v>-1.38018851048667+2.06559807835816i</v>
      </c>
      <c r="CZ147" s="240" t="str">
        <f t="shared" ca="1" si="128"/>
        <v>1.3290805090333+2.09884748047688i</v>
      </c>
      <c r="DA147" s="240" t="str">
        <f t="shared" ca="1" si="129"/>
        <v>2.45738517428481-0.364518656589135i</v>
      </c>
      <c r="DB147" s="240" t="str">
        <f t="shared" ca="1" si="130"/>
        <v>0.662587485053844-2.39428351922791i</v>
      </c>
      <c r="DC147" s="240" t="str">
        <f t="shared" ca="1" si="131"/>
        <v>-1.92036952811187-1.57600654227569i</v>
      </c>
      <c r="DD147" s="240" t="str">
        <f t="shared" ca="1" si="132"/>
        <v>-2.21901362694822+1.11695759508338i</v>
      </c>
      <c r="DE147" s="240" t="str">
        <f t="shared" ca="1" si="133"/>
        <v>0.121897532152887+2.48128126931458i</v>
      </c>
      <c r="DF147" s="240" t="str">
        <f t="shared" ca="1" si="134"/>
        <v>2.31780945915544+0.894077768902638i</v>
      </c>
      <c r="DG147" s="240" t="str">
        <f t="shared" ca="1" si="135"/>
        <v>1.7566467695298-1.75664676952906i</v>
      </c>
      <c r="DH147" s="240" t="str">
        <f t="shared" ca="1" si="136"/>
        <v>-0.894077768901667-2.31780945915582i</v>
      </c>
      <c r="DI147" s="240" t="str">
        <f t="shared" ca="1" si="137"/>
        <v>-2.48128126931453-0.121897532153962i</v>
      </c>
      <c r="DJ147" s="240" t="str">
        <f t="shared" ca="1" si="138"/>
        <v>-1.11695759508431+2.21901362694776i</v>
      </c>
      <c r="DK147" s="240" t="str">
        <f t="shared" ca="1" si="139"/>
        <v>1.57600654227488+1.92036952811253i</v>
      </c>
      <c r="DL147" s="240" t="str">
        <f t="shared" ca="1" si="140"/>
        <v>2.3942835192282-0.662587485052806i</v>
      </c>
      <c r="DM147" s="240" t="str">
        <f t="shared" ca="1" si="141"/>
        <v>0.364518656590163-2.45738517428466i</v>
      </c>
      <c r="DN147" s="240" t="str">
        <f t="shared" ca="1" si="142"/>
        <v>-2.09884748047632-1.32908050903418i</v>
      </c>
      <c r="DO147" s="240" t="str">
        <f t="shared" ca="1" si="143"/>
        <v>-2.06559807835876+1.38018851048578i</v>
      </c>
      <c r="DP147" s="240" t="str">
        <f t="shared" ca="1" si="144"/>
        <v>0.424716121515756+2.44769932016189i</v>
      </c>
      <c r="DQ147" s="240" t="str">
        <f t="shared" ca="1" si="145"/>
        <v>2.40982311668304+0.60362926709727i</v>
      </c>
      <c r="DR147" s="240" t="str">
        <f t="shared" ca="1" si="146"/>
        <v>1.52840365113275-1.95846828542115i</v>
      </c>
      <c r="DS147" s="240" t="str">
        <f t="shared" ca="1" si="147"/>
        <v>-1.17107850885294-2.19093378993961i</v>
      </c>
      <c r="DT147" s="240" t="str">
        <f t="shared" ca="1" si="148"/>
        <v>-2.47754243859387+0.182754509555025i</v>
      </c>
      <c r="DU147" s="240" t="str">
        <f t="shared" ca="1" si="149"/>
        <v>-0.836926597784904+2.33905314512444i</v>
      </c>
      <c r="DV147" s="240" t="str">
        <f t="shared" ca="1" si="150"/>
        <v>1.7992279701697+1.71300743056047i</v>
      </c>
      <c r="DW147" s="240" t="str">
        <f t="shared" ca="1" si="151"/>
        <v>2.29516961143713-0.950690381003149i</v>
      </c>
      <c r="DX147" s="240" t="str">
        <f t="shared" ca="1" si="152"/>
        <v>0.0609671282364635-2.48352546897972i</v>
      </c>
      <c r="DY147" s="240" t="str">
        <f t="shared" ca="1" si="153"/>
        <v>-2.24575681312179-1.06216386782522i</v>
      </c>
      <c r="DZ147" s="240" t="str">
        <f t="shared" ca="1" si="154"/>
        <v>-1.88111401200675+1.62266010600748i</v>
      </c>
      <c r="EA147" s="240" t="str">
        <f t="shared" ca="1" si="155"/>
        <v>0.721146585084135+2.37730169490913i</v>
      </c>
      <c r="EB147" s="240" t="str">
        <f t="shared" ca="1" si="156"/>
        <v>2.46559079146617+0.304101619255084i</v>
      </c>
      <c r="EC147" s="240" t="str">
        <f t="shared" ca="1" si="157"/>
        <v>1.27717191918061-2.13083261535318i</v>
      </c>
      <c r="ED147" s="240" t="str">
        <f t="shared" ca="1" si="158"/>
        <v>-1.43046513798811-2.03110443719593i</v>
      </c>
      <c r="EE147" s="240" t="str">
        <f t="shared" ca="1" si="159"/>
        <v>-2.43653906349387+0.484657753331935i</v>
      </c>
      <c r="EF147" s="240" t="str">
        <f t="shared" ca="1" si="160"/>
        <v>-0.54430744544135+2.42391112680178i</v>
      </c>
      <c r="EG147" s="240" t="str">
        <f t="shared" ca="1" si="161"/>
        <v>1.99538733466716+1.47988010678103i</v>
      </c>
      <c r="EH147" s="240" t="str">
        <f t="shared" ca="1" si="162"/>
        <v>2.16153421634024-1.22449400871818i</v>
      </c>
      <c r="EI147" s="240" t="str">
        <f t="shared" ca="1" si="163"/>
        <v>-0.243501402474203-2.47231122894943i</v>
      </c>
      <c r="EJ147" s="240" t="str">
        <f t="shared" ca="1" si="164"/>
        <v>-2.35888787294165-0.779271293379367i</v>
      </c>
      <c r="EK147" s="240" t="str">
        <f t="shared" ca="1" si="165"/>
        <v>-1.6683362399684+1.84072538315862i</v>
      </c>
      <c r="EL147" s="240" t="str">
        <f t="shared" ca="1" si="166"/>
        <v>1.00673033276778+2.2711472393664i</v>
      </c>
      <c r="EM147" s="240" t="str">
        <f t="shared" ca="1" si="167"/>
        <v>2.4842736857674+6.93900248227003E-13i</v>
      </c>
      <c r="EN147" s="240"/>
      <c r="EO147" s="240"/>
      <c r="EP147" s="240"/>
    </row>
    <row r="148" spans="1:146" ht="15.75" thickBot="1">
      <c r="A148" s="277">
        <f t="shared" si="168"/>
        <v>9.3750000000000051E-4</v>
      </c>
      <c r="B148" s="276">
        <v>48</v>
      </c>
      <c r="C148" s="248">
        <f t="shared" si="169"/>
        <v>9600</v>
      </c>
      <c r="D148" s="247">
        <f t="shared" si="170"/>
        <v>60318.578948924027</v>
      </c>
      <c r="E148" s="247" t="str">
        <f t="shared" si="171"/>
        <v>60318.578948924i</v>
      </c>
      <c r="F148" s="247" t="str">
        <f t="shared" si="177"/>
        <v>0.00669915687699863-0.0517577931278768i</v>
      </c>
      <c r="G148" s="247" t="str">
        <f t="shared" si="178"/>
        <v>-3.46399938940198+1.14582696214637i</v>
      </c>
      <c r="H148" s="247" t="str">
        <f t="shared" si="179"/>
        <v>0.00204989110435352-0.00678447785499557i</v>
      </c>
      <c r="I148" s="247" t="str">
        <f t="shared" si="174"/>
        <v>-0.00336530021973868+0.00638580953731019i</v>
      </c>
      <c r="J148" s="275" t="str">
        <f ca="1">IMPRODUCT(1/N_FFT2,BK100)</f>
        <v>0.0107387467957265-0.0000125491534291675i</v>
      </c>
      <c r="K148" s="274" t="str">
        <f t="shared" ca="1" si="175"/>
        <v>-0.0000360589704477233+0.0000686178233757022i</v>
      </c>
      <c r="N148" s="265">
        <f t="shared" ca="1" si="176"/>
        <v>2.5166230378757151</v>
      </c>
      <c r="O148" s="240">
        <f t="shared" ca="1" si="39"/>
        <v>-2.4833769621242849</v>
      </c>
      <c r="P148" s="240" t="str">
        <f t="shared" ca="1" si="40"/>
        <v>-0.950347219722116+2.29434114681668i</v>
      </c>
      <c r="Q148" s="240" t="str">
        <f t="shared" ca="1" si="41"/>
        <v>1.75601269016052+1.75601269016054i</v>
      </c>
      <c r="R148" s="240" t="str">
        <f t="shared" ca="1" si="42"/>
        <v>2.29434114681668-0.950347219722116i</v>
      </c>
      <c r="S148" s="240" t="str">
        <f t="shared" ca="1" si="43"/>
        <v>4.56375817215335E-16-2.48337696212428i</v>
      </c>
      <c r="T148" s="240" t="str">
        <f t="shared" ca="1" si="44"/>
        <v>-2.29434114681668-0.950347219722116i</v>
      </c>
      <c r="U148" s="241" t="str">
        <f t="shared" ca="1" si="45"/>
        <v>-1.75601269016054+1.75601269016052i</v>
      </c>
      <c r="V148" s="240" t="str">
        <f t="shared" ca="1" si="46"/>
        <v>0.950347219722116+2.29434114681668i</v>
      </c>
      <c r="W148" s="240" t="str">
        <f t="shared" ca="1" si="47"/>
        <v>2.48337696212428+9.12751634430669E-16i</v>
      </c>
      <c r="X148" s="240" t="str">
        <f t="shared" ca="1" si="48"/>
        <v>0.950347219722002-2.29434114681673i</v>
      </c>
      <c r="Y148" s="240" t="str">
        <f t="shared" ca="1" si="49"/>
        <v>-1.75601269016049-1.75601269016057i</v>
      </c>
      <c r="Z148" s="240" t="str">
        <f t="shared" ca="1" si="50"/>
        <v>-2.29434114681668+0.950347219722119i</v>
      </c>
      <c r="AA148" s="240" t="str">
        <f t="shared" ca="1" si="51"/>
        <v>7.36240546234884E-14+2.48337696212428i</v>
      </c>
      <c r="AB148" s="240" t="str">
        <f t="shared" ca="1" si="52"/>
        <v>2.29434114681664+0.950347219722206i</v>
      </c>
      <c r="AC148" s="240" t="str">
        <f t="shared" ca="1" si="53"/>
        <v>1.75601269016055-1.75601269016051i</v>
      </c>
      <c r="AD148" s="240" t="str">
        <f t="shared" ca="1" si="54"/>
        <v>-0.950347219722144-2.29434114681667i</v>
      </c>
      <c r="AE148" s="240" t="str">
        <f t="shared" ca="1" si="55"/>
        <v>-2.48337696212428+1.04047224366622E-13i</v>
      </c>
      <c r="AF148" s="240" t="str">
        <f t="shared" ca="1" si="56"/>
        <v>-0.950347219722186+2.29434114681665i</v>
      </c>
      <c r="AG148" s="240" t="str">
        <f t="shared" ca="1" si="57"/>
        <v>1.75601269016052+1.75601269016054i</v>
      </c>
      <c r="AH148" s="240" t="str">
        <f t="shared" ca="1" si="58"/>
        <v>2.29434114681666-0.950347219722164i</v>
      </c>
      <c r="AI148" s="240" t="str">
        <f t="shared" ca="1" si="59"/>
        <v>1.21388697675996E-13-2.48337696212428i</v>
      </c>
      <c r="AJ148" s="240" t="str">
        <f t="shared" ca="1" si="60"/>
        <v>-2.29434114681666-0.950347219722159i</v>
      </c>
      <c r="AK148" s="240" t="str">
        <f t="shared" ca="1" si="61"/>
        <v>-1.75601269016052+1.75601269016054i</v>
      </c>
      <c r="AL148" s="240" t="str">
        <f t="shared" ca="1" si="62"/>
        <v>0.950347219722191+2.29434114681665i</v>
      </c>
      <c r="AM148" s="240" t="str">
        <f t="shared" ca="1" si="63"/>
        <v>2.48337696212428+9.97882552358189E-14i</v>
      </c>
      <c r="AN148" s="240" t="str">
        <f t="shared" ca="1" si="64"/>
        <v>0.950347219722139-2.29434114681667i</v>
      </c>
      <c r="AO148" s="240" t="str">
        <f t="shared" ca="1" si="65"/>
        <v>-1.75601269016056-1.7560126901605i</v>
      </c>
      <c r="AP148" s="240" t="str">
        <f t="shared" ca="1" si="66"/>
        <v>-2.29434114681664+0.950347219722211i</v>
      </c>
      <c r="AQ148" s="240" t="str">
        <f t="shared" ca="1" si="67"/>
        <v>-6.93650854926847E-14+2.48337696212428i</v>
      </c>
      <c r="AR148" s="240" t="str">
        <f t="shared" ca="1" si="68"/>
        <v>-6.93650854926847E-14+2.48337696212428i</v>
      </c>
      <c r="AS148" s="240" t="str">
        <f t="shared" ca="1" si="69"/>
        <v>1.75601269016048-1.75601269016058i</v>
      </c>
      <c r="AT148" s="240" t="str">
        <f t="shared" ca="1" si="70"/>
        <v>-0.950347219722002-2.29434114681673i</v>
      </c>
      <c r="AU148" s="240" t="str">
        <f t="shared" ca="1" si="71"/>
        <v>-2.48337696212428-3.89419157495505E-14i</v>
      </c>
      <c r="AV148" s="240" t="str">
        <f t="shared" ca="1" si="72"/>
        <v>-0.950347219722092+2.29434114681669i</v>
      </c>
      <c r="AW148" s="240" t="str">
        <f t="shared" ca="1" si="73"/>
        <v>1.75601269016059+1.75601269016047i</v>
      </c>
      <c r="AX148" s="240" t="str">
        <f t="shared" ca="1" si="74"/>
        <v>2.29434114681672-0.950347219722032i</v>
      </c>
      <c r="AY148" s="240" t="str">
        <f t="shared" ca="1" si="75"/>
        <v>2.61642006123305E-14-2.48337696212428i</v>
      </c>
      <c r="AZ148" s="240" t="str">
        <f t="shared" ca="1" si="76"/>
        <v>-2.2943411468167-0.950347219722062i</v>
      </c>
      <c r="BA148" s="240" t="str">
        <f t="shared" ca="1" si="77"/>
        <v>-1.75601269016063+1.75601269016043i</v>
      </c>
      <c r="BB148" s="240" t="str">
        <f t="shared" ca="1" si="78"/>
        <v>0.950347219722059+2.2943411468167i</v>
      </c>
      <c r="BC148" s="240" t="str">
        <f t="shared" ca="1" si="79"/>
        <v>2.48337696212428-4.25896913080363E-15i</v>
      </c>
      <c r="BD148" s="240" t="str">
        <f t="shared" ca="1" si="80"/>
        <v>0.950347219722052-2.29434114681671i</v>
      </c>
      <c r="BE148" s="240" t="str">
        <f t="shared" ca="1" si="81"/>
        <v>-1.75601269016046-1.7560126901606i</v>
      </c>
      <c r="BF148" s="240" t="str">
        <f t="shared" ca="1" si="82"/>
        <v>-2.2943411468167+0.950347219722072i</v>
      </c>
      <c r="BG148" s="240" t="str">
        <f t="shared" ca="1" si="83"/>
        <v>3.46821388739377E-14+2.48337696212428i</v>
      </c>
      <c r="BH148" s="240" t="str">
        <f t="shared" ca="1" si="84"/>
        <v>2.29434114681672+0.950347219722022i</v>
      </c>
      <c r="BI148" s="240" t="str">
        <f t="shared" ca="1" si="85"/>
        <v>1.7560126901606-1.75601269016046i</v>
      </c>
      <c r="BJ148" s="240" t="str">
        <f t="shared" ca="1" si="86"/>
        <v>-0.950347219722099-2.29434114681669i</v>
      </c>
      <c r="BK148" s="240" t="str">
        <f t="shared" ca="1" si="87"/>
        <v>-2.48337696212428+4.74598540111579E-14i</v>
      </c>
      <c r="BL148" s="240" t="str">
        <f t="shared" ca="1" si="88"/>
        <v>-0.950347219722223+2.29434114681664i</v>
      </c>
      <c r="BM148" s="240" t="str">
        <f t="shared" ca="1" si="89"/>
        <v>1.75601269016049+1.75601269016057i</v>
      </c>
      <c r="BN148" s="240" t="str">
        <f t="shared" ca="1" si="90"/>
        <v>2.29434114681668-0.950347219722126i</v>
      </c>
      <c r="BO148" s="240" t="str">
        <f t="shared" ca="1" si="91"/>
        <v>-7.78830237542918E-14-2.48337696212428i</v>
      </c>
      <c r="BP148" s="240" t="str">
        <f t="shared" ca="1" si="92"/>
        <v>-2.29434114681664-0.950347219722211i</v>
      </c>
      <c r="BQ148" s="240" t="str">
        <f t="shared" ca="1" si="93"/>
        <v>-1.75601269016055+1.75601269016051i</v>
      </c>
      <c r="BR148" s="240" t="str">
        <f t="shared" ca="1" si="94"/>
        <v>0.950347219722156+2.29434114681666i</v>
      </c>
      <c r="BS148" s="240" t="str">
        <f t="shared" ca="1" si="95"/>
        <v>2.48337696212428-1.08306193497426E-13i</v>
      </c>
      <c r="BT148" s="240" t="str">
        <f t="shared" ca="1" si="96"/>
        <v>0.950347219722183-2.29434114681665i</v>
      </c>
      <c r="BU148" s="240" t="str">
        <f t="shared" ca="1" si="97"/>
        <v>-1.75601269016052-1.75601269016054i</v>
      </c>
      <c r="BV148" s="240" t="str">
        <f t="shared" ca="1" si="98"/>
        <v>-2.29434114681665+0.950347219722183i</v>
      </c>
      <c r="BW148" s="240" t="str">
        <f t="shared" ca="1" si="99"/>
        <v>-1.08307001242235E-13+2.48337696212428i</v>
      </c>
      <c r="BX148" s="240" t="str">
        <f t="shared" ca="1" si="100"/>
        <v>2.29434114681666+0.950347219722156i</v>
      </c>
      <c r="BY148" s="240" t="str">
        <f t="shared" ca="1" si="101"/>
        <v>1.75601269016052-1.75601269016054i</v>
      </c>
      <c r="BZ148" s="240" t="str">
        <f t="shared" ca="1" si="102"/>
        <v>-0.950347219722179-2.29434114681665i</v>
      </c>
      <c r="CA148" s="240" t="str">
        <f t="shared" ca="1" si="103"/>
        <v>-2.48337696212428-7.78838314991012E-14i</v>
      </c>
      <c r="CB148" s="240" t="str">
        <f t="shared" ca="1" si="104"/>
        <v>-0.950347219722126+2.29434114681668i</v>
      </c>
      <c r="CC148" s="240" t="str">
        <f t="shared" ca="1" si="105"/>
        <v>1.75601269016056+1.7560126901605i</v>
      </c>
      <c r="CD148" s="240" t="str">
        <f t="shared" ca="1" si="106"/>
        <v>2.29434114681664-0.950347219722206i</v>
      </c>
      <c r="CE148" s="240" t="str">
        <f t="shared" ca="1" si="107"/>
        <v>8.27515709677949E-14-2.48337696212428i</v>
      </c>
      <c r="CF148" s="240" t="str">
        <f t="shared" ca="1" si="108"/>
        <v>-2.29434114681669-0.950347219722099i</v>
      </c>
      <c r="CG148" s="240" t="str">
        <f t="shared" ca="1" si="109"/>
        <v>-1.75601269016048+1.75601269016058i</v>
      </c>
      <c r="CH148" s="240" t="str">
        <f t="shared" ca="1" si="110"/>
        <v>0.950347219722007+2.29434114681673i</v>
      </c>
      <c r="CI148" s="240" t="str">
        <f t="shared" ca="1" si="111"/>
        <v>2.48337696212428+5.2328401224661E-14i</v>
      </c>
      <c r="CJ148" s="240" t="str">
        <f t="shared" ca="1" si="112"/>
        <v>0.950347219722104-2.29434114681669i</v>
      </c>
      <c r="CK148" s="240" t="str">
        <f t="shared" ca="1" si="113"/>
        <v>-1.7560126901606-1.75601269016046i</v>
      </c>
      <c r="CL148" s="240" t="str">
        <f t="shared" ca="1" si="114"/>
        <v>-2.29434114681672+0.950347219722034i</v>
      </c>
      <c r="CM148" s="240" t="str">
        <f t="shared" ca="1" si="115"/>
        <v>-2.19052314815268E-14+2.48337696212428i</v>
      </c>
      <c r="CN148" s="240" t="str">
        <f t="shared" ca="1" si="116"/>
        <v>2.2943411468167+0.950347219722074i</v>
      </c>
      <c r="CO148" s="240" t="str">
        <f t="shared" ca="1" si="117"/>
        <v>1.75601269016061-1.75601269016045i</v>
      </c>
      <c r="CP148" s="240" t="str">
        <f t="shared" ca="1" si="118"/>
        <v>-0.950347219722062-2.2943411468167i</v>
      </c>
      <c r="CQ148" s="240" t="str">
        <f t="shared" ca="1" si="119"/>
        <v>-2.48337696212428+8.51793826160727E-15i</v>
      </c>
      <c r="CR148" s="240" t="str">
        <f t="shared" ca="1" si="120"/>
        <v>-0.950347219722047+2.29434114681671i</v>
      </c>
      <c r="CS148" s="240" t="str">
        <f t="shared" ca="1" si="121"/>
        <v>1.75601269016045+1.75601269016061i</v>
      </c>
      <c r="CT148" s="240" t="str">
        <f t="shared" ca="1" si="122"/>
        <v>2.29434114681669-0.950347219722092i</v>
      </c>
      <c r="CU148" s="240" t="str">
        <f t="shared" ca="1" si="123"/>
        <v>-3.89411080047414E-14-2.48337696212428i</v>
      </c>
      <c r="CV148" s="240" t="str">
        <f t="shared" ca="1" si="124"/>
        <v>-2.294341146817-0.950347219721334i</v>
      </c>
      <c r="CW148" s="240" t="str">
        <f t="shared" ca="1" si="125"/>
        <v>-1.75601269016024+1.75601269016082i</v>
      </c>
      <c r="CX148" s="240" t="str">
        <f t="shared" ca="1" si="126"/>
        <v>0.950347219722087+2.29434114681669i</v>
      </c>
      <c r="CY148" s="240" t="str">
        <f t="shared" ca="1" si="127"/>
        <v>2.48337696212428+4.24708451217715E-13i</v>
      </c>
      <c r="CZ148" s="240" t="str">
        <f t="shared" ca="1" si="128"/>
        <v>0.950347219722904-2.29434114681636i</v>
      </c>
      <c r="DA148" s="240" t="str">
        <f t="shared" ca="1" si="129"/>
        <v>-1.75601269016136-1.7560126901597i</v>
      </c>
      <c r="DB148" s="240" t="str">
        <f t="shared" ca="1" si="130"/>
        <v>-2.2943411468164+0.950347219722799i</v>
      </c>
      <c r="DC148" s="240" t="str">
        <f t="shared" ca="1" si="131"/>
        <v>3.46823811973806E-13+2.48337696212428i</v>
      </c>
      <c r="DD148" s="240" t="str">
        <f t="shared" ca="1" si="132"/>
        <v>2.29434114681665+0.950347219722191i</v>
      </c>
      <c r="DE148" s="240" t="str">
        <f t="shared" ca="1" si="133"/>
        <v>1.7560126901609-1.75601269016016i</v>
      </c>
      <c r="DF148" s="240" t="str">
        <f t="shared" ca="1" si="134"/>
        <v>-0.95034721972123-2.29434114681705i</v>
      </c>
      <c r="DG148" s="240" t="str">
        <f t="shared" ca="1" si="135"/>
        <v>-2.48337696212428+1.11835607516533E-12i</v>
      </c>
      <c r="DH148" s="240" t="str">
        <f t="shared" ca="1" si="136"/>
        <v>-0.950347219721478+2.29434114681695i</v>
      </c>
      <c r="DI148" s="240" t="str">
        <f t="shared" ca="1" si="137"/>
        <v>1.75601269016071+1.75601269016035i</v>
      </c>
      <c r="DJ148" s="240" t="str">
        <f t="shared" ca="1" si="138"/>
        <v>2.29434114681675-0.950347219721943i</v>
      </c>
      <c r="DK148" s="240" t="str">
        <f t="shared" ca="1" si="139"/>
        <v>6.15766215682937E-13-2.48337696212428i</v>
      </c>
      <c r="DL148" s="240" t="str">
        <f t="shared" ca="1" si="140"/>
        <v>-2.29434114681628-0.95034721972308i</v>
      </c>
      <c r="DM148" s="240" t="str">
        <f t="shared" ca="1" si="141"/>
        <v>-1.75601269015981+1.75601269016125i</v>
      </c>
      <c r="DN148" s="240" t="str">
        <f t="shared" ca="1" si="142"/>
        <v>0.950347219722655+2.29434114681646i</v>
      </c>
      <c r="DO148" s="240" t="str">
        <f t="shared" ca="1" si="143"/>
        <v>2.48337696212428-1.55766047508584E-13i</v>
      </c>
      <c r="DP148" s="240" t="str">
        <f t="shared" ca="1" si="144"/>
        <v>0.950347219722367-2.29434114681658i</v>
      </c>
      <c r="DQ148" s="240" t="str">
        <f t="shared" ca="1" si="145"/>
        <v>-1.75601269016003-1.75601269016103i</v>
      </c>
      <c r="DR148" s="240" t="str">
        <f t="shared" ca="1" si="146"/>
        <v>-2.29434114681711+0.950347219721086i</v>
      </c>
      <c r="DS148" s="240" t="str">
        <f t="shared" ca="1" si="147"/>
        <v>9.27298310700103E-13+2.48337696212428i</v>
      </c>
      <c r="DT148" s="240" t="str">
        <f t="shared" ca="1" si="148"/>
        <v>2.29434114681687+0.950347219721654i</v>
      </c>
      <c r="DU148" s="240" t="str">
        <f t="shared" ca="1" si="149"/>
        <v>1.75601269016046-1.7560126901606i</v>
      </c>
      <c r="DV148" s="240" t="str">
        <f t="shared" ca="1" si="150"/>
        <v>-0.950347219721766-2.29434114681683i</v>
      </c>
      <c r="DW148" s="240" t="str">
        <f t="shared" ca="1" si="151"/>
        <v>-2.48337696212428-7.71533070936329E-13i</v>
      </c>
      <c r="DX148" s="240" t="str">
        <f t="shared" ca="1" si="152"/>
        <v>-0.950347219723256+2.29434114681621i</v>
      </c>
      <c r="DY148" s="240" t="str">
        <f t="shared" ca="1" si="153"/>
        <v>1.75601269016112+1.75601269015994i</v>
      </c>
      <c r="DZ148" s="240" t="str">
        <f t="shared" ca="1" si="154"/>
        <v>2.29434114681652-0.950347219722511i</v>
      </c>
      <c r="EA148" s="240" t="str">
        <f t="shared" ca="1" si="155"/>
        <v>3.5291716956637E-14-2.48337696212428i</v>
      </c>
      <c r="EB148" s="240" t="str">
        <f t="shared" ca="1" si="156"/>
        <v>-2.29434114681652-0.950347219722511i</v>
      </c>
      <c r="EC148" s="240" t="str">
        <f t="shared" ca="1" si="157"/>
        <v>-1.75601269016117+1.75601269015989i</v>
      </c>
      <c r="ED148" s="240" t="str">
        <f t="shared" ca="1" si="158"/>
        <v>0.950347219723192+2.29434114681624i</v>
      </c>
      <c r="EE148" s="240" t="str">
        <f t="shared" ca="1" si="159"/>
        <v>2.48337696212428-7.71531455446712E-13i</v>
      </c>
      <c r="EF148" s="240" t="str">
        <f t="shared" ca="1" si="160"/>
        <v>0.950347219721831-2.2943411468168i</v>
      </c>
      <c r="EG148" s="240" t="str">
        <f t="shared" ca="1" si="161"/>
        <v>-1.75601269016046-1.7560126901606i</v>
      </c>
      <c r="EH148" s="240" t="str">
        <f t="shared" ca="1" si="162"/>
        <v>-2.2943411468169+0.95034721972159i</v>
      </c>
      <c r="EI148" s="240" t="str">
        <f t="shared" ca="1" si="163"/>
        <v>-9.62590835401551E-13+2.48337696212428i</v>
      </c>
      <c r="EJ148" s="240" t="str">
        <f t="shared" ca="1" si="164"/>
        <v>2.29434114681711+0.950347219721086i</v>
      </c>
      <c r="EK148" s="240" t="str">
        <f t="shared" ca="1" si="165"/>
        <v>1.75601269016008-1.75601269016098i</v>
      </c>
      <c r="EL148" s="240" t="str">
        <f t="shared" ca="1" si="166"/>
        <v>-0.950347219722335-2.29434114681659i</v>
      </c>
      <c r="EM148" s="240" t="str">
        <f t="shared" ca="1" si="167"/>
        <v>-2.48337696212428-1.55767662998202E-13i</v>
      </c>
      <c r="EN148" s="240"/>
      <c r="EO148" s="240"/>
      <c r="EP148" s="240"/>
    </row>
    <row r="149" spans="1:146" ht="15.75" thickBot="1">
      <c r="A149" s="277">
        <f t="shared" si="168"/>
        <v>9.5703125000000052E-4</v>
      </c>
      <c r="B149" s="276">
        <v>49</v>
      </c>
      <c r="C149" s="248">
        <f t="shared" si="169"/>
        <v>9800</v>
      </c>
      <c r="D149" s="247">
        <f t="shared" si="170"/>
        <v>61575.216010359945</v>
      </c>
      <c r="E149" s="247" t="str">
        <f t="shared" si="171"/>
        <v>61575.2160103599i</v>
      </c>
      <c r="F149" s="247" t="str">
        <f t="shared" si="177"/>
        <v>0.00667661744160646-0.050743701693576i</v>
      </c>
      <c r="G149" s="247" t="str">
        <f t="shared" si="178"/>
        <v>-3.44992104466668+1.15827930401685i</v>
      </c>
      <c r="H149" s="247" t="str">
        <f t="shared" si="179"/>
        <v>0.00204783063214943-0.00664603158186282i</v>
      </c>
      <c r="I149" s="247" t="str">
        <f t="shared" si="174"/>
        <v>-0.00331132948386254+0.00626464488932532i</v>
      </c>
      <c r="J149" s="275" t="str">
        <f ca="1">IMPRODUCT(1/N_FFT2,BL100)</f>
        <v>-0.0150689877214455-0.000499349095031398i</v>
      </c>
      <c r="K149" s="274" t="str">
        <f t="shared" ca="1" si="175"/>
        <v>0.0000530266280901627-0.000092748347535342i</v>
      </c>
      <c r="N149" s="265">
        <f t="shared" ca="1" si="176"/>
        <v>2.5176430248040269</v>
      </c>
      <c r="O149" s="240">
        <f t="shared" ca="1" si="39"/>
        <v>-2.4823569751959731</v>
      </c>
      <c r="P149" s="240" t="str">
        <f t="shared" ca="1" si="40"/>
        <v>-0.893387954281044+2.31602118199502i</v>
      </c>
      <c r="Q149" s="240" t="str">
        <f t="shared" ca="1" si="41"/>
        <v>1.8393051943042+1.66704905581981i</v>
      </c>
      <c r="R149" s="240" t="str">
        <f t="shared" ca="1" si="42"/>
        <v>2.21730157448724-1.11609582029525i</v>
      </c>
      <c r="S149" s="240" t="str">
        <f t="shared" ca="1" si="43"/>
        <v>-0.243313531985846-2.47040374786323i</v>
      </c>
      <c r="T149" s="240" t="str">
        <f t="shared" ca="1" si="44"/>
        <v>-2.39243623945424-0.662076273891575i</v>
      </c>
      <c r="U149" s="241" t="str">
        <f t="shared" ca="1" si="45"/>
        <v>-1.47873832362617+1.99384781830092i</v>
      </c>
      <c r="V149" s="240" t="str">
        <f t="shared" ca="1" si="46"/>
        <v>1.32805507343998+2.0972281407168i</v>
      </c>
      <c r="W149" s="240" t="str">
        <f t="shared" ca="1" si="47"/>
        <v>2.4346591819785-0.484283821649961i</v>
      </c>
      <c r="X149" s="240" t="str">
        <f t="shared" ca="1" si="48"/>
        <v>0.424388437056774-2.44581082808884i</v>
      </c>
      <c r="Y149" s="240" t="str">
        <f t="shared" ca="1" si="49"/>
        <v>-2.12918859785929-1.27618653301549i</v>
      </c>
      <c r="Z149" s="240" t="str">
        <f t="shared" ca="1" si="50"/>
        <v>-1.95695725348969+1.52722443023879i</v>
      </c>
      <c r="AA149" s="240" t="str">
        <f t="shared" ca="1" si="51"/>
        <v>0.720590193375098+2.37546751725123i</v>
      </c>
      <c r="AB149" s="240" t="str">
        <f t="shared" ca="1" si="52"/>
        <v>2.47563092143273+0.182613507578771i</v>
      </c>
      <c r="AC149" s="240" t="str">
        <f t="shared" ca="1" si="53"/>
        <v>1.06134436845722-2.24402412728746i</v>
      </c>
      <c r="AD149" s="240" t="str">
        <f t="shared" ca="1" si="54"/>
        <v>-1.71168578090842-1.79783979812998i</v>
      </c>
      <c r="AE149" s="240" t="str">
        <f t="shared" ca="1" si="55"/>
        <v>-2.29339880177017+0.949956887623452i</v>
      </c>
      <c r="AF149" s="240" t="str">
        <f t="shared" ca="1" si="56"/>
        <v>0.0609200898036679+2.4816093356857i</v>
      </c>
      <c r="AG149" s="240" t="str">
        <f t="shared" ca="1" si="57"/>
        <v>2.33724847766147+0.836280877440854i</v>
      </c>
      <c r="AH149" s="240" t="str">
        <f t="shared" ca="1" si="58"/>
        <v>1.62140816271491-1.87966266180545i</v>
      </c>
      <c r="AI149" s="240" t="str">
        <f t="shared" ca="1" si="59"/>
        <v>-1.17017497774474-2.18924340212874i</v>
      </c>
      <c r="AJ149" s="240" t="str">
        <f t="shared" ca="1" si="60"/>
        <v>-2.46368849545036+0.303866993419225i</v>
      </c>
      <c r="AK149" s="240" t="str">
        <f t="shared" ca="1" si="61"/>
        <v>-0.603163544417334+2.40796384752554i</v>
      </c>
      <c r="AL149" s="240" t="str">
        <f t="shared" ca="1" si="62"/>
        <v>2.02953736374115+1.42936148034103i</v>
      </c>
      <c r="AM149" s="240" t="str">
        <f t="shared" ca="1" si="63"/>
        <v>2.06400439176275-1.37912364314741i</v>
      </c>
      <c r="AN149" s="240" t="str">
        <f t="shared" ca="1" si="64"/>
        <v>-0.543887491777569-2.42204098821469i</v>
      </c>
      <c r="AO149" s="240" t="str">
        <f t="shared" ca="1" si="65"/>
        <v>-2.45548920921108-0.364237416738105i</v>
      </c>
      <c r="AP149" s="240" t="str">
        <f t="shared" ca="1" si="66"/>
        <v>-1.22354926554321+2.15986651140592i</v>
      </c>
      <c r="AQ149" s="240" t="str">
        <f t="shared" ca="1" si="67"/>
        <v>1.57479059396111+1.91888789080439i</v>
      </c>
      <c r="AR149" s="240" t="str">
        <f t="shared" ca="1" si="68"/>
        <v>1.57479059396111+1.91888789080439i</v>
      </c>
      <c r="AS149" s="240" t="str">
        <f t="shared" ca="1" si="69"/>
        <v>0.121803483623261-2.47936686750496i</v>
      </c>
      <c r="AT149" s="240" t="str">
        <f t="shared" ca="1" si="70"/>
        <v>-2.26939496386284-1.00595360245792i</v>
      </c>
      <c r="AU149" s="240" t="str">
        <f t="shared" ca="1" si="71"/>
        <v>-1.75529145048674+1.75529145048685i</v>
      </c>
      <c r="AV149" s="240" t="str">
        <f t="shared" ca="1" si="72"/>
        <v>1.00595360245784+2.26939496386288i</v>
      </c>
      <c r="AW149" s="240" t="str">
        <f t="shared" ca="1" si="73"/>
        <v>2.47936686750495-0.121803483623434i</v>
      </c>
      <c r="AX149" s="240" t="str">
        <f t="shared" ca="1" si="74"/>
        <v>0.778670056270787-2.35706790224027i</v>
      </c>
      <c r="AY149" s="240" t="str">
        <f t="shared" ca="1" si="75"/>
        <v>-1.91888789080433-1.57479059396118i</v>
      </c>
      <c r="AZ149" s="240" t="str">
        <f t="shared" ca="1" si="76"/>
        <v>-2.15986651140597+1.22354926554313i</v>
      </c>
      <c r="BA149" s="240" t="str">
        <f t="shared" ca="1" si="77"/>
        <v>0.364237416738033+2.45548920921109i</v>
      </c>
      <c r="BB149" s="240" t="str">
        <f t="shared" ca="1" si="78"/>
        <v>2.42204098821473+0.543887491777407i</v>
      </c>
      <c r="BC149" s="240" t="str">
        <f t="shared" ca="1" si="79"/>
        <v>1.37912364314748-2.0640043917627i</v>
      </c>
      <c r="BD149" s="240" t="str">
        <f t="shared" ca="1" si="80"/>
        <v>-1.42936148034096-2.02953736374121i</v>
      </c>
      <c r="BE149" s="240" t="str">
        <f t="shared" ca="1" si="81"/>
        <v>-2.40796384752556+0.603163544417245i</v>
      </c>
      <c r="BF149" s="240" t="str">
        <f t="shared" ca="1" si="82"/>
        <v>-0.303866993419307+2.46368849545035i</v>
      </c>
      <c r="BG149" s="240" t="str">
        <f t="shared" ca="1" si="83"/>
        <v>2.18924340212882+1.17017497774459i</v>
      </c>
      <c r="BH149" s="240" t="str">
        <f t="shared" ca="1" si="84"/>
        <v>1.87966266180551-1.62140816271485i</v>
      </c>
      <c r="BI149" s="240" t="str">
        <f t="shared" ca="1" si="85"/>
        <v>-0.836280877441001-2.33724847766142i</v>
      </c>
      <c r="BJ149" s="240" t="str">
        <f t="shared" ca="1" si="86"/>
        <v>-2.4816093356857-0.0609200898037416i</v>
      </c>
      <c r="BK149" s="240" t="str">
        <f t="shared" ca="1" si="87"/>
        <v>-0.949956887623301+2.29339880177023i</v>
      </c>
      <c r="BL149" s="240" t="str">
        <f t="shared" ca="1" si="88"/>
        <v>1.79783979812992+1.71168578090848i</v>
      </c>
      <c r="BM149" s="240" t="str">
        <f t="shared" ca="1" si="89"/>
        <v>2.2440241272875-1.06134436845714i</v>
      </c>
      <c r="BN149" s="240" t="str">
        <f t="shared" ca="1" si="90"/>
        <v>-0.182613507578926-2.47563092143272i</v>
      </c>
      <c r="BO149" s="240" t="str">
        <f t="shared" ca="1" si="91"/>
        <v>-2.37546751725121-0.720590193375173i</v>
      </c>
      <c r="BP149" s="240" t="str">
        <f t="shared" ca="1" si="92"/>
        <v>-1.52722443023866+1.95695725348979i</v>
      </c>
      <c r="BQ149" s="240" t="str">
        <f t="shared" ca="1" si="93"/>
        <v>1.27618653301542+2.12918859785933i</v>
      </c>
      <c r="BR149" s="240" t="str">
        <f t="shared" ca="1" si="94"/>
        <v>2.44581082808881-0.424388437056928i</v>
      </c>
      <c r="BS149" s="240" t="str">
        <f t="shared" ca="1" si="95"/>
        <v>0.484283821649956-2.4346591819785i</v>
      </c>
      <c r="BT149" s="240" t="str">
        <f t="shared" ca="1" si="96"/>
        <v>-2.09722814071674-1.32805507344007i</v>
      </c>
      <c r="BU149" s="240" t="str">
        <f t="shared" ca="1" si="97"/>
        <v>-1.99384781830088+1.47873832362624i</v>
      </c>
      <c r="BV149" s="240" t="str">
        <f t="shared" ca="1" si="98"/>
        <v>0.66207627389153+2.39243623945425i</v>
      </c>
      <c r="BW149" s="240" t="str">
        <f t="shared" ca="1" si="99"/>
        <v>2.47040374786324+0.243313531985748i</v>
      </c>
      <c r="BX149" s="240" t="str">
        <f t="shared" ca="1" si="100"/>
        <v>1.11609582029526-2.21730157448723i</v>
      </c>
      <c r="BY149" s="240" t="str">
        <f t="shared" ca="1" si="101"/>
        <v>-1.66704905581973-1.83930519430427i</v>
      </c>
      <c r="BZ149" s="240" t="str">
        <f t="shared" ca="1" si="102"/>
        <v>-2.31602118199502+0.893387954281054i</v>
      </c>
      <c r="CA149" s="240" t="str">
        <f t="shared" ca="1" si="103"/>
        <v>-9.12325607648213E-14+2.48235697519597i</v>
      </c>
      <c r="CB149" s="240" t="str">
        <f t="shared" ca="1" si="104"/>
        <v>2.31602118199504+0.893387954280995i</v>
      </c>
      <c r="CC149" s="240" t="str">
        <f t="shared" ca="1" si="105"/>
        <v>1.66704905581986-1.83930519430415i</v>
      </c>
      <c r="CD149" s="240" t="str">
        <f t="shared" ca="1" si="106"/>
        <v>-1.11609582029535-2.21730157448719i</v>
      </c>
      <c r="CE149" s="240" t="str">
        <f t="shared" ca="1" si="107"/>
        <v>-2.47040374786323+0.243313531985847i</v>
      </c>
      <c r="CF149" s="240" t="str">
        <f t="shared" ca="1" si="108"/>
        <v>-0.662076273891672+2.39243623945421i</v>
      </c>
      <c r="CG149" s="240" t="str">
        <f t="shared" ca="1" si="109"/>
        <v>1.99384781830094+1.47873832362616i</v>
      </c>
      <c r="CH149" s="240" t="str">
        <f t="shared" ca="1" si="110"/>
        <v>2.09722814071684-1.32805507343991i</v>
      </c>
      <c r="CI149" s="240" t="str">
        <f t="shared" ca="1" si="111"/>
        <v>-0.484283821650018-2.43465918197849i</v>
      </c>
      <c r="CJ149" s="240" t="str">
        <f t="shared" ca="1" si="112"/>
        <v>-2.44581082808882-0.424388437056863i</v>
      </c>
      <c r="CK149" s="240" t="str">
        <f t="shared" ca="1" si="113"/>
        <v>-1.27618653301536+2.12918859785936i</v>
      </c>
      <c r="CL149" s="240" t="str">
        <f t="shared" ca="1" si="114"/>
        <v>1.52722443023871+1.95695725348975i</v>
      </c>
      <c r="CM149" s="240" t="str">
        <f t="shared" ca="1" si="115"/>
        <v>2.37546751725125-0.720590193375031i</v>
      </c>
      <c r="CN149" s="240" t="str">
        <f t="shared" ca="1" si="116"/>
        <v>0.182613507578844-2.47563092143273i</v>
      </c>
      <c r="CO149" s="240" t="str">
        <f t="shared" ca="1" si="117"/>
        <v>-2.24402412728743-1.06134436845729i</v>
      </c>
      <c r="CP149" s="240" t="str">
        <f t="shared" ca="1" si="118"/>
        <v>-1.79783979812987+1.71168578090854i</v>
      </c>
      <c r="CQ149" s="240" t="str">
        <f t="shared" ca="1" si="119"/>
        <v>0.949956887623378+2.29339880177021i</v>
      </c>
      <c r="CR149" s="240" t="str">
        <f t="shared" ca="1" si="120"/>
        <v>2.48160933568569-0.0609200898038236i</v>
      </c>
      <c r="CS149" s="240" t="str">
        <f t="shared" ca="1" si="121"/>
        <v>0.836280877440941-2.33724847766144i</v>
      </c>
      <c r="CT149" s="240" t="str">
        <f t="shared" ca="1" si="122"/>
        <v>-1.87966266180555-1.6214081627148i</v>
      </c>
      <c r="CU149" s="240" t="str">
        <f t="shared" ca="1" si="123"/>
        <v>-2.18924340212854+1.17017497774511i</v>
      </c>
      <c r="CV149" s="240" t="str">
        <f t="shared" ca="1" si="124"/>
        <v>0.303866993418882+2.4636884954504i</v>
      </c>
      <c r="CW149" s="240" t="str">
        <f t="shared" ca="1" si="125"/>
        <v>2.40796384752528+0.603163544418399i</v>
      </c>
      <c r="CX149" s="240" t="str">
        <f t="shared" ca="1" si="126"/>
        <v>1.42936148034069-2.02953736374139i</v>
      </c>
      <c r="CY149" s="240" t="str">
        <f t="shared" ca="1" si="127"/>
        <v>-1.37912364314714-2.06400439176293i</v>
      </c>
      <c r="CZ149" s="240" t="str">
        <f t="shared" ca="1" si="128"/>
        <v>-2.42204098821444+0.543887491778693i</v>
      </c>
      <c r="DA149" s="240" t="str">
        <f t="shared" ca="1" si="129"/>
        <v>-0.364237416737708+2.45548920921114i</v>
      </c>
      <c r="DB149" s="240" t="str">
        <f t="shared" ca="1" si="130"/>
        <v>2.15986651140575+1.2235492655435i</v>
      </c>
      <c r="DC149" s="240" t="str">
        <f t="shared" ca="1" si="131"/>
        <v>1.91888789080366-1.57479059396199i</v>
      </c>
      <c r="DD149" s="240" t="str">
        <f t="shared" ca="1" si="132"/>
        <v>-0.778670056271082-2.35706790224017i</v>
      </c>
      <c r="DE149" s="240" t="str">
        <f t="shared" ca="1" si="133"/>
        <v>-2.47936686750493-0.121803483623863i</v>
      </c>
      <c r="DF149" s="240" t="str">
        <f t="shared" ca="1" si="134"/>
        <v>-1.00595360245686+2.26939496386331i</v>
      </c>
      <c r="DG149" s="240" t="str">
        <f t="shared" ca="1" si="135"/>
        <v>1.75529145048698+1.75529145048662i</v>
      </c>
      <c r="DH149" s="240" t="str">
        <f t="shared" ca="1" si="136"/>
        <v>2.26939496386311-1.00595360245732i</v>
      </c>
      <c r="DI149" s="240" t="str">
        <f t="shared" ca="1" si="137"/>
        <v>-0.121803483624329-2.4793668675049i</v>
      </c>
      <c r="DJ149" s="240" t="str">
        <f t="shared" ca="1" si="138"/>
        <v>-2.35706790224032-0.778670056270641i</v>
      </c>
      <c r="DK149" s="240" t="str">
        <f t="shared" ca="1" si="139"/>
        <v>-1.57479059396163+1.91888789080396i</v>
      </c>
      <c r="DL149" s="240" t="str">
        <f t="shared" ca="1" si="140"/>
        <v>1.22354926554391+2.15986651140552i</v>
      </c>
      <c r="DM149" s="240" t="str">
        <f t="shared" ca="1" si="141"/>
        <v>2.45548920921107-0.364237416738169i</v>
      </c>
      <c r="DN149" s="240" t="str">
        <f t="shared" ca="1" si="142"/>
        <v>0.543887491778236-2.42204098821454i</v>
      </c>
      <c r="DO149" s="240" t="str">
        <f t="shared" ca="1" si="143"/>
        <v>-2.06400439176321-1.37912364314672i</v>
      </c>
      <c r="DP149" s="240" t="str">
        <f t="shared" ca="1" si="144"/>
        <v>-2.02953736374111+1.4293614803411i</v>
      </c>
      <c r="DQ149" s="240" t="str">
        <f t="shared" ca="1" si="145"/>
        <v>0.603163544416455+2.40796384752576i</v>
      </c>
      <c r="DR149" s="240" t="str">
        <f t="shared" ca="1" si="146"/>
        <v>2.46368849545046+0.303866993418418i</v>
      </c>
      <c r="DS149" s="240" t="str">
        <f t="shared" ca="1" si="147"/>
        <v>1.17017497774467-2.18924340212877i</v>
      </c>
      <c r="DT149" s="240" t="str">
        <f t="shared" ca="1" si="148"/>
        <v>-1.62140816271422-1.87966266180605i</v>
      </c>
      <c r="DU149" s="240" t="str">
        <f t="shared" ca="1" si="149"/>
        <v>-2.3372484776612+0.836280877441614i</v>
      </c>
      <c r="DV149" s="240" t="str">
        <f t="shared" ca="1" si="150"/>
        <v>-0.0609200898038504+2.48160933568569i</v>
      </c>
      <c r="DW149" s="240" t="str">
        <f t="shared" ca="1" si="151"/>
        <v>2.29339880176982+0.949956887624314i</v>
      </c>
      <c r="DX149" s="240" t="str">
        <f t="shared" ca="1" si="152"/>
        <v>1.71168578090802-1.79783979813036i</v>
      </c>
      <c r="DY149" s="240" t="str">
        <f t="shared" ca="1" si="153"/>
        <v>-1.06134436845704-2.24402412728754i</v>
      </c>
      <c r="DZ149" s="240" t="str">
        <f t="shared" ca="1" si="154"/>
        <v>-2.4756309214328+0.182613507577833i</v>
      </c>
      <c r="EA149" s="240" t="str">
        <f t="shared" ca="1" si="155"/>
        <v>-0.720590193374517+2.37546751725141i</v>
      </c>
      <c r="EB149" s="240" t="str">
        <f t="shared" ca="1" si="156"/>
        <v>1.9569572534896+1.5272244302389i</v>
      </c>
      <c r="EC149" s="240" t="str">
        <f t="shared" ca="1" si="157"/>
        <v>2.12918859785987-1.27618653301452i</v>
      </c>
      <c r="ED149" s="240" t="str">
        <f t="shared" ca="1" si="158"/>
        <v>-0.42438843705736-2.44581082808874i</v>
      </c>
      <c r="EE149" s="240" t="str">
        <f t="shared" ca="1" si="159"/>
        <v>-2.43465918197844-0.484283821650254i</v>
      </c>
      <c r="EF149" s="240" t="str">
        <f t="shared" ca="1" si="160"/>
        <v>-1.32805507344095+2.09722814071618i</v>
      </c>
      <c r="EG149" s="240" t="str">
        <f t="shared" ca="1" si="161"/>
        <v>1.47873832362656+1.99384781830064i</v>
      </c>
      <c r="EH149" s="240" t="str">
        <f t="shared" ca="1" si="162"/>
        <v>2.39243623945434-0.662076273891202i</v>
      </c>
      <c r="EI149" s="240" t="str">
        <f t="shared" ca="1" si="163"/>
        <v>0.243313531987068-2.47040374786311i</v>
      </c>
      <c r="EJ149" s="240" t="str">
        <f t="shared" ca="1" si="164"/>
        <v>-2.21730157448741-1.1160958202949i</v>
      </c>
      <c r="EK149" s="240" t="str">
        <f t="shared" ca="1" si="165"/>
        <v>-1.8393051943045+1.66704905581948i</v>
      </c>
      <c r="EL149" s="240" t="str">
        <f t="shared" ca="1" si="166"/>
        <v>0.893387954282122+2.31602118199461i</v>
      </c>
      <c r="EM149" s="240" t="str">
        <f t="shared" ca="1" si="167"/>
        <v>2.48235697519597-3.11404679031253E-13i</v>
      </c>
      <c r="EN149" s="240"/>
      <c r="EO149" s="240"/>
      <c r="EP149" s="240"/>
    </row>
    <row r="150" spans="1:146" ht="15.75" thickBot="1">
      <c r="A150" s="277">
        <f t="shared" si="168"/>
        <v>9.7656250000000043E-4</v>
      </c>
      <c r="B150" s="276">
        <v>50</v>
      </c>
      <c r="C150" s="248">
        <f t="shared" si="169"/>
        <v>10000</v>
      </c>
      <c r="D150" s="247">
        <f t="shared" si="170"/>
        <v>62831.853071795864</v>
      </c>
      <c r="E150" s="247" t="str">
        <f t="shared" si="171"/>
        <v>62831.8530717959i</v>
      </c>
      <c r="F150" s="247" t="str">
        <f t="shared" si="177"/>
        <v>0.00665486235369055-0.0497709215819193i</v>
      </c>
      <c r="G150" s="247" t="str">
        <f t="shared" si="178"/>
        <v>-3.43590788215569+1.1705594569295i</v>
      </c>
      <c r="H150" s="247" t="str">
        <f t="shared" si="179"/>
        <v>0.00204589257502039-0.00651312222724004i</v>
      </c>
      <c r="I150" s="247" t="str">
        <f t="shared" si="174"/>
        <v>-0.00326050179146835+0.00614774566286285i</v>
      </c>
      <c r="J150" s="275" t="str">
        <f ca="1">IMPRODUCT(1/N_FFT2,BM100)</f>
        <v>0.00874023472962156+0.000012235519966387i</v>
      </c>
      <c r="K150" s="274" t="str">
        <f t="shared" ca="1" si="175"/>
        <v>-0.0000285727718585912+0.0000536928462166643i</v>
      </c>
      <c r="N150" s="265">
        <f t="shared" ca="1" si="176"/>
        <v>2.5188126123149228</v>
      </c>
      <c r="O150" s="240">
        <f t="shared" ca="1" si="39"/>
        <v>-2.4811873876850772</v>
      </c>
      <c r="P150" s="240" t="str">
        <f t="shared" ca="1" si="40"/>
        <v>-0.835886855275858+2.33614725948185i</v>
      </c>
      <c r="Q150" s="240" t="str">
        <f t="shared" ca="1" si="41"/>
        <v>1.91798378743235+1.57404861549894i</v>
      </c>
      <c r="R150" s="240" t="str">
        <f t="shared" ca="1" si="42"/>
        <v>2.12818540918932-1.27558524486651i</v>
      </c>
      <c r="S150" s="240" t="str">
        <f t="shared" ca="1" si="43"/>
        <v>-0.484055646445835-2.43351206776367i</v>
      </c>
      <c r="T150" s="240" t="str">
        <f t="shared" ca="1" si="44"/>
        <v>-2.45433228071895-0.364065802607704i</v>
      </c>
      <c r="U150" s="241" t="str">
        <f t="shared" ca="1" si="45"/>
        <v>-1.16962363800856+2.18821191803242i</v>
      </c>
      <c r="V150" s="240" t="str">
        <f t="shared" ca="1" si="46"/>
        <v>1.66626360885339+1.83843858712179i</v>
      </c>
      <c r="W150" s="240" t="str">
        <f t="shared" ca="1" si="47"/>
        <v>2.29231824380739-0.949509305860289i</v>
      </c>
      <c r="X150" s="240" t="str">
        <f t="shared" ca="1" si="48"/>
        <v>-0.121746094684187-2.47819868881344i</v>
      </c>
      <c r="Y150" s="240" t="str">
        <f t="shared" ca="1" si="49"/>
        <v>-2.37434829178586-0.720250680042076i</v>
      </c>
      <c r="Z150" s="240" t="str">
        <f t="shared" ca="1" si="50"/>
        <v>-1.47804160115948+1.99290839680338i</v>
      </c>
      <c r="AA150" s="240" t="str">
        <f t="shared" ca="1" si="51"/>
        <v>1.37847385514159+2.06303191528842i</v>
      </c>
      <c r="AB150" s="240" t="str">
        <f t="shared" ca="1" si="52"/>
        <v>2.40682931108663-0.602879357833502i</v>
      </c>
      <c r="AC150" s="240" t="str">
        <f t="shared" ca="1" si="53"/>
        <v>0.243198892362617-2.46923979223588i</v>
      </c>
      <c r="AD150" s="240" t="str">
        <f t="shared" ca="1" si="54"/>
        <v>-2.24296683270024-1.06084430535972i</v>
      </c>
      <c r="AE150" s="240" t="str">
        <f t="shared" ca="1" si="55"/>
        <v>-1.75446442722666+1.75446442722664i</v>
      </c>
      <c r="AF150" s="240" t="str">
        <f t="shared" ca="1" si="56"/>
        <v>1.06084430535969+2.24296683270026i</v>
      </c>
      <c r="AG150" s="240" t="str">
        <f t="shared" ca="1" si="57"/>
        <v>2.46923979223588-0.243198892362582i</v>
      </c>
      <c r="AH150" s="240" t="str">
        <f t="shared" ca="1" si="58"/>
        <v>0.602879357833541-2.40682931108663i</v>
      </c>
      <c r="AI150" s="240" t="str">
        <f t="shared" ca="1" si="59"/>
        <v>-2.06303191528853-1.37847385514141i</v>
      </c>
      <c r="AJ150" s="240" t="str">
        <f t="shared" ca="1" si="60"/>
        <v>-1.9929083968034+1.47804160115945i</v>
      </c>
      <c r="AK150" s="240" t="str">
        <f t="shared" ca="1" si="61"/>
        <v>0.720250680042039+2.37434829178587i</v>
      </c>
      <c r="AL150" s="240" t="str">
        <f t="shared" ca="1" si="62"/>
        <v>2.47819868881344+0.121746094684226i</v>
      </c>
      <c r="AM150" s="240" t="str">
        <f t="shared" ca="1" si="63"/>
        <v>0.949509305860324-2.29231824380738i</v>
      </c>
      <c r="AN150" s="240" t="str">
        <f t="shared" ca="1" si="64"/>
        <v>-1.83843858712175-1.66626360885344i</v>
      </c>
      <c r="AO150" s="240" t="str">
        <f t="shared" ca="1" si="65"/>
        <v>-2.18821191803246+1.16962363800848i</v>
      </c>
      <c r="AP150" s="240" t="str">
        <f t="shared" ca="1" si="66"/>
        <v>0.364065802607572+2.45433228071897i</v>
      </c>
      <c r="AQ150" s="240" t="str">
        <f t="shared" ca="1" si="67"/>
        <v>2.43351206776369+0.484055646445745i</v>
      </c>
      <c r="AR150" s="240" t="str">
        <f t="shared" ca="1" si="68"/>
        <v>2.43351206776369+0.484055646445745i</v>
      </c>
      <c r="AS150" s="240" t="str">
        <f t="shared" ca="1" si="69"/>
        <v>-1.57404861549898-1.91798378743233i</v>
      </c>
      <c r="AT150" s="240" t="str">
        <f t="shared" ca="1" si="70"/>
        <v>-2.33614725948185+0.835886855275848i</v>
      </c>
      <c r="AU150" s="240" t="str">
        <f t="shared" ca="1" si="71"/>
        <v>-3.46520979195875E-14+2.48118738768508i</v>
      </c>
      <c r="AV150" s="240" t="str">
        <f t="shared" ca="1" si="72"/>
        <v>2.33614725948183+0.835886855275915i</v>
      </c>
      <c r="AW150" s="240" t="str">
        <f t="shared" ca="1" si="73"/>
        <v>1.57404861549903-1.91798378743228i</v>
      </c>
      <c r="AX150" s="240" t="str">
        <f t="shared" ca="1" si="74"/>
        <v>-1.27558524486661-2.12818540918927i</v>
      </c>
      <c r="AY150" s="240" t="str">
        <f t="shared" ca="1" si="75"/>
        <v>-2.43351206776365+0.484055646445919i</v>
      </c>
      <c r="AZ150" s="240" t="str">
        <f t="shared" ca="1" si="76"/>
        <v>-0.364065802607642+2.45433228071896i</v>
      </c>
      <c r="BA150" s="240" t="str">
        <f t="shared" ca="1" si="77"/>
        <v>2.18821191803242+1.16962363800855i</v>
      </c>
      <c r="BB150" s="240" t="str">
        <f t="shared" ca="1" si="78"/>
        <v>1.8384385871218-1.66626360885338i</v>
      </c>
      <c r="BC150" s="240" t="str">
        <f t="shared" ca="1" si="79"/>
        <v>-0.949509305860252-2.29231824380741i</v>
      </c>
      <c r="BD150" s="240" t="str">
        <f t="shared" ca="1" si="80"/>
        <v>-2.47819868881344+0.121746094684148i</v>
      </c>
      <c r="BE150" s="240" t="str">
        <f t="shared" ca="1" si="81"/>
        <v>-0.720250680042114+2.37434829178585i</v>
      </c>
      <c r="BF150" s="240" t="str">
        <f t="shared" ca="1" si="82"/>
        <v>1.9929083968035+1.47804160115932i</v>
      </c>
      <c r="BG150" s="240" t="str">
        <f t="shared" ca="1" si="83"/>
        <v>2.06303191528844-1.37847385514155i</v>
      </c>
      <c r="BH150" s="240" t="str">
        <f t="shared" ca="1" si="84"/>
        <v>-0.602879357833464-2.40682931108664i</v>
      </c>
      <c r="BI150" s="240" t="str">
        <f t="shared" ca="1" si="85"/>
        <v>-2.46923979223588-0.24319889236266i</v>
      </c>
      <c r="BJ150" s="240" t="str">
        <f t="shared" ca="1" si="86"/>
        <v>-1.06084430535976+2.24296683270022i</v>
      </c>
      <c r="BK150" s="240" t="str">
        <f t="shared" ca="1" si="87"/>
        <v>1.75446442722661+1.7544644272267i</v>
      </c>
      <c r="BL150" s="240" t="str">
        <f t="shared" ca="1" si="88"/>
        <v>2.24296683270027-1.06084430535965i</v>
      </c>
      <c r="BM150" s="240" t="str">
        <f t="shared" ca="1" si="89"/>
        <v>-0.243198892362539-2.46923979223589i</v>
      </c>
      <c r="BN150" s="240" t="str">
        <f t="shared" ca="1" si="90"/>
        <v>-2.40682931108667-0.602879357833343i</v>
      </c>
      <c r="BO150" s="240" t="str">
        <f t="shared" ca="1" si="91"/>
        <v>-1.37847385514145+2.06303191528851i</v>
      </c>
      <c r="BP150" s="240" t="str">
        <f t="shared" ca="1" si="92"/>
        <v>1.47804160115943+1.99290839680342i</v>
      </c>
      <c r="BQ150" s="240" t="str">
        <f t="shared" ca="1" si="93"/>
        <v>2.37434829178588-0.720250680042014i</v>
      </c>
      <c r="BR150" s="240" t="str">
        <f t="shared" ca="1" si="94"/>
        <v>0.121746094684252-2.47819868881344i</v>
      </c>
      <c r="BS150" s="240" t="str">
        <f t="shared" ca="1" si="95"/>
        <v>-2.29231824380737-0.949509305860349i</v>
      </c>
      <c r="BT150" s="240" t="str">
        <f t="shared" ca="1" si="96"/>
        <v>-1.66626360885346+1.83843858712173i</v>
      </c>
      <c r="BU150" s="240" t="str">
        <f t="shared" ca="1" si="97"/>
        <v>1.16962363800846+2.18821191803247i</v>
      </c>
      <c r="BV150" s="240" t="str">
        <f t="shared" ca="1" si="98"/>
        <v>2.45433228071894-0.364065802607783i</v>
      </c>
      <c r="BW150" s="240" t="str">
        <f t="shared" ca="1" si="99"/>
        <v>0.484055646445778-2.43351206776368i</v>
      </c>
      <c r="BX150" s="240" t="str">
        <f t="shared" ca="1" si="100"/>
        <v>-2.12818540918934-1.27558524486649i</v>
      </c>
      <c r="BY150" s="240" t="str">
        <f t="shared" ca="1" si="101"/>
        <v>-1.91798378743235+1.57404861549895i</v>
      </c>
      <c r="BZ150" s="240" t="str">
        <f t="shared" ca="1" si="102"/>
        <v>0.835886855275816+2.33614725948186i</v>
      </c>
      <c r="CA150" s="240" t="str">
        <f t="shared" ca="1" si="103"/>
        <v>2.48118738768508+6.93041958391753E-14i</v>
      </c>
      <c r="CB150" s="240" t="str">
        <f t="shared" ca="1" si="104"/>
        <v>0.835886855275948-2.33614725948181i</v>
      </c>
      <c r="CC150" s="240" t="str">
        <f t="shared" ca="1" si="105"/>
        <v>-1.91798378743242-1.57404861549886i</v>
      </c>
      <c r="CD150" s="240" t="str">
        <f t="shared" ca="1" si="106"/>
        <v>-2.12818540918929+1.27558524486658i</v>
      </c>
      <c r="CE150" s="240" t="str">
        <f t="shared" ca="1" si="107"/>
        <v>0.484055646445884+2.43351206776366i</v>
      </c>
      <c r="CF150" s="240" t="str">
        <f t="shared" ca="1" si="108"/>
        <v>2.45433228071896+0.364065802607677i</v>
      </c>
      <c r="CG150" s="240" t="str">
        <f t="shared" ca="1" si="109"/>
        <v>1.16962363800858-2.18821191803241i</v>
      </c>
      <c r="CH150" s="240" t="str">
        <f t="shared" ca="1" si="110"/>
        <v>-1.66626360885336-1.83843858712182i</v>
      </c>
      <c r="CI150" s="240" t="str">
        <f t="shared" ca="1" si="111"/>
        <v>-2.29231824380742+0.94950930586022i</v>
      </c>
      <c r="CJ150" s="240" t="str">
        <f t="shared" ca="1" si="112"/>
        <v>0.121746094684114+2.47819868881344i</v>
      </c>
      <c r="CK150" s="240" t="str">
        <f t="shared" ca="1" si="113"/>
        <v>2.37434829178591+0.72025068004191i</v>
      </c>
      <c r="CL150" s="240" t="str">
        <f t="shared" ca="1" si="114"/>
        <v>1.47804160115935-1.99290839680348i</v>
      </c>
      <c r="CM150" s="240" t="str">
        <f t="shared" ca="1" si="115"/>
        <v>-1.37847385514153-2.06303191528846i</v>
      </c>
      <c r="CN150" s="240" t="str">
        <f t="shared" ca="1" si="116"/>
        <v>-2.40682931108665+0.602879357833432i</v>
      </c>
      <c r="CO150" s="240" t="str">
        <f t="shared" ca="1" si="117"/>
        <v>-0.243198892362694+2.46923979223587i</v>
      </c>
      <c r="CP150" s="240" t="str">
        <f t="shared" ca="1" si="118"/>
        <v>2.24296683270021+1.06084430535979i</v>
      </c>
      <c r="CQ150" s="240" t="str">
        <f t="shared" ca="1" si="119"/>
        <v>1.75446442722672-1.75446442722659i</v>
      </c>
      <c r="CR150" s="240" t="str">
        <f t="shared" ca="1" si="120"/>
        <v>-1.06084430535962-2.24296683270029i</v>
      </c>
      <c r="CS150" s="240" t="str">
        <f t="shared" ca="1" si="121"/>
        <v>-2.46923979223589+0.243198892362505i</v>
      </c>
      <c r="CT150" s="240" t="str">
        <f t="shared" ca="1" si="122"/>
        <v>-0.60287935783242+2.40682931108691i</v>
      </c>
      <c r="CU150" s="240" t="str">
        <f t="shared" ca="1" si="123"/>
        <v>2.06303191528835+1.37847385514168i</v>
      </c>
      <c r="CV150" s="240" t="str">
        <f t="shared" ca="1" si="124"/>
        <v>1.99290839680286-1.47804160116018i</v>
      </c>
      <c r="CW150" s="240" t="str">
        <f t="shared" ca="1" si="125"/>
        <v>-0.720250680041726-2.37434829178596i</v>
      </c>
      <c r="CX150" s="240" t="str">
        <f t="shared" ca="1" si="126"/>
        <v>-2.47819868881348-0.121746094683318i</v>
      </c>
      <c r="CY150" s="240" t="str">
        <f t="shared" ca="1" si="127"/>
        <v>-0.949509305860624+2.29231824380725i</v>
      </c>
      <c r="CZ150" s="240" t="str">
        <f t="shared" ca="1" si="128"/>
        <v>1.83843858712236+1.66626360885277i</v>
      </c>
      <c r="DA150" s="240" t="str">
        <f t="shared" ca="1" si="129"/>
        <v>2.18821191803261-1.1696236380082i</v>
      </c>
      <c r="DB150" s="240" t="str">
        <f t="shared" ca="1" si="130"/>
        <v>-0.364065802608463-2.45433228071884i</v>
      </c>
      <c r="DC150" s="240" t="str">
        <f t="shared" ca="1" si="131"/>
        <v>-2.43351206776357-0.484055646446314i</v>
      </c>
      <c r="DD150" s="240" t="str">
        <f t="shared" ca="1" si="132"/>
        <v>-1.27558524486589+2.12818540918969i</v>
      </c>
      <c r="DE150" s="240" t="str">
        <f t="shared" ca="1" si="133"/>
        <v>1.57404861549853+1.9179837874327i</v>
      </c>
      <c r="DF150" s="240" t="str">
        <f t="shared" ca="1" si="134"/>
        <v>2.33614725948163-0.835886855276464i</v>
      </c>
      <c r="DG150" s="240" t="str">
        <f t="shared" ca="1" si="135"/>
        <v>6.15223299328735E-13-2.48118738768508i</v>
      </c>
      <c r="DH150" s="240" t="str">
        <f t="shared" ca="1" si="136"/>
        <v>-2.33614725948204-0.8358868552753i</v>
      </c>
      <c r="DI150" s="240" t="str">
        <f t="shared" ca="1" si="137"/>
        <v>-1.57404861549948+1.91798378743191i</v>
      </c>
      <c r="DJ150" s="240" t="str">
        <f t="shared" ca="1" si="138"/>
        <v>1.27558524486696+2.12818540918906i</v>
      </c>
      <c r="DK150" s="240" t="str">
        <f t="shared" ca="1" si="139"/>
        <v>2.43351206776381-0.484055646445108i</v>
      </c>
      <c r="DL150" s="240" t="str">
        <f t="shared" ca="1" si="140"/>
        <v>0.36406580260724-2.45433228071902i</v>
      </c>
      <c r="DM150" s="240" t="str">
        <f t="shared" ca="1" si="141"/>
        <v>-2.18821191803203-1.16962363800928i</v>
      </c>
      <c r="DN150" s="240" t="str">
        <f t="shared" ca="1" si="142"/>
        <v>-1.83843858712153+1.66626360885368i</v>
      </c>
      <c r="DO150" s="240" t="str">
        <f t="shared" ca="1" si="143"/>
        <v>0.949509305859488+2.29231824380773i</v>
      </c>
      <c r="DP150" s="240" t="str">
        <f t="shared" ca="1" si="144"/>
        <v>2.47819868881342-0.121746094684554i</v>
      </c>
      <c r="DQ150" s="240" t="str">
        <f t="shared" ca="1" si="145"/>
        <v>0.72025068004287-2.37434829178562i</v>
      </c>
      <c r="DR150" s="240" t="str">
        <f t="shared" ca="1" si="146"/>
        <v>-1.9929083968036-1.47804160115919i</v>
      </c>
      <c r="DS150" s="240" t="str">
        <f t="shared" ca="1" si="147"/>
        <v>-2.06303191528901+1.37847385514069i</v>
      </c>
      <c r="DT150" s="240" t="str">
        <f t="shared" ca="1" si="148"/>
        <v>0.602879357833621+2.40682931108661i</v>
      </c>
      <c r="DU150" s="240" t="str">
        <f t="shared" ca="1" si="149"/>
        <v>2.46923979223577+0.243198892363694i</v>
      </c>
      <c r="DV150" s="240" t="str">
        <f t="shared" ca="1" si="150"/>
        <v>1.06084430535961-2.24296683270029i</v>
      </c>
      <c r="DW150" s="240" t="str">
        <f t="shared" ca="1" si="151"/>
        <v>-1.75446442722588-1.75446442722743i</v>
      </c>
      <c r="DX150" s="240" t="str">
        <f t="shared" ca="1" si="152"/>
        <v>-2.24296683270021+1.06084430535979i</v>
      </c>
      <c r="DY150" s="240" t="str">
        <f t="shared" ca="1" si="153"/>
        <v>0.243198892361505+2.46923979223599i</v>
      </c>
      <c r="DZ150" s="240" t="str">
        <f t="shared" ca="1" si="154"/>
        <v>2.40682931108665+0.602879357833427i</v>
      </c>
      <c r="EA150" s="240" t="str">
        <f t="shared" ca="1" si="155"/>
        <v>1.37847385514252-2.06303191528779i</v>
      </c>
      <c r="EB150" s="240" t="str">
        <f t="shared" ca="1" si="156"/>
        <v>-1.47804160115935-1.99290839680348i</v>
      </c>
      <c r="EC150" s="240" t="str">
        <f t="shared" ca="1" si="157"/>
        <v>-2.37434829178554+0.720250680043128i</v>
      </c>
      <c r="ED150" s="240" t="str">
        <f t="shared" ca="1" si="158"/>
        <v>-0.121746094684357+2.47819868881343i</v>
      </c>
      <c r="EE150" s="240" t="str">
        <f t="shared" ca="1" si="159"/>
        <v>2.29231824380782+0.949509305859272i</v>
      </c>
      <c r="EF150" s="240" t="str">
        <f t="shared" ca="1" si="160"/>
        <v>1.66626360885354-1.83843858712166i</v>
      </c>
      <c r="EG150" s="240" t="str">
        <f t="shared" ca="1" si="161"/>
        <v>-1.16962363800949-2.18821191803192i</v>
      </c>
      <c r="EH150" s="240" t="str">
        <f t="shared" ca="1" si="162"/>
        <v>-2.45433228071899+0.364065802607436i</v>
      </c>
      <c r="EI150" s="240" t="str">
        <f t="shared" ca="1" si="163"/>
        <v>-0.484055646444877+2.43351206776386i</v>
      </c>
      <c r="EJ150" s="240" t="str">
        <f t="shared" ca="1" si="164"/>
        <v>2.12818540918916+1.27558524486679i</v>
      </c>
      <c r="EK150" s="240" t="str">
        <f t="shared" ca="1" si="165"/>
        <v>1.91798378743177-1.57404861549966i</v>
      </c>
      <c r="EL150" s="240" t="str">
        <f t="shared" ca="1" si="166"/>
        <v>-0.835886855275486-2.33614725948198i</v>
      </c>
      <c r="EM150" s="240" t="str">
        <f t="shared" ca="1" si="167"/>
        <v>-2.48118738768508+8.48665825974008E-13i</v>
      </c>
      <c r="EN150" s="240"/>
      <c r="EO150" s="240"/>
      <c r="EP150" s="240"/>
    </row>
    <row r="151" spans="1:146" ht="15.75" thickBot="1">
      <c r="A151" s="277">
        <f t="shared" si="168"/>
        <v>9.9609375000000045E-4</v>
      </c>
      <c r="B151" s="276">
        <v>51</v>
      </c>
      <c r="C151" s="248">
        <f t="shared" si="169"/>
        <v>10200</v>
      </c>
      <c r="D151" s="247">
        <f t="shared" si="170"/>
        <v>64088.490133231782</v>
      </c>
      <c r="E151" s="247" t="str">
        <f t="shared" si="171"/>
        <v>64088.4901332318i</v>
      </c>
      <c r="F151" s="247" t="str">
        <f t="shared" si="177"/>
        <v>0.00663382152940892-0.048837017797119i</v>
      </c>
      <c r="G151" s="247" t="str">
        <f t="shared" si="178"/>
        <v>-3.42195787958581+1.18267312175872i</v>
      </c>
      <c r="H151" s="247" t="str">
        <f t="shared" si="179"/>
        <v>0.00204406742795747-0.00638542415765713i</v>
      </c>
      <c r="I151" s="247" t="str">
        <f t="shared" si="174"/>
        <v>-0.00321258348422457+0.00603490733891348i</v>
      </c>
      <c r="J151" s="275" t="str">
        <f ca="1">IMPRODUCT(1/N_FFT2,BN100)</f>
        <v>0.0331988010944808+0.000499358061912195i</v>
      </c>
      <c r="K151" s="274" t="str">
        <f t="shared" ca="1" si="175"/>
        <v>-0.000109667499724765+0.000198747458905798i</v>
      </c>
      <c r="N151" s="265">
        <f t="shared" ca="1" si="176"/>
        <v>2.5201662348493539</v>
      </c>
      <c r="O151" s="240">
        <f t="shared" ca="1" si="39"/>
        <v>-2.4798337651506461</v>
      </c>
      <c r="P151" s="240" t="str">
        <f t="shared" ca="1" si="40"/>
        <v>-0.777878571352399+2.35467204319667i</v>
      </c>
      <c r="Q151" s="240" t="str">
        <f t="shared" ca="1" si="41"/>
        <v>1.99182115698901+1.47723524915709i</v>
      </c>
      <c r="R151" s="240" t="str">
        <f t="shared" ca="1" si="42"/>
        <v>2.02747442552768-1.4279085953283i</v>
      </c>
      <c r="S151" s="240" t="str">
        <f t="shared" ca="1" si="43"/>
        <v>-0.719857744161465-2.37305295578333i</v>
      </c>
      <c r="T151" s="240" t="str">
        <f t="shared" ca="1" si="44"/>
        <v>-2.47908688558406-0.0608581671293876i</v>
      </c>
      <c r="U151" s="241" t="str">
        <f t="shared" ca="1" si="45"/>
        <v>-0.835430833578676+2.33487276421806i</v>
      </c>
      <c r="V151" s="240" t="str">
        <f t="shared" ca="1" si="46"/>
        <v>1.95496808986435+1.52567207170918i</v>
      </c>
      <c r="W151" s="240" t="str">
        <f t="shared" ca="1" si="47"/>
        <v>2.06190641928452-1.37772182275469i</v>
      </c>
      <c r="X151" s="240" t="str">
        <f t="shared" ca="1" si="48"/>
        <v>-0.661403301582573-2.39000443000362i</v>
      </c>
      <c r="Y151" s="240" t="str">
        <f t="shared" ca="1" si="49"/>
        <v>-2.47684669677663-0.121679675574627i</v>
      </c>
      <c r="Z151" s="240" t="str">
        <f t="shared" ca="1" si="50"/>
        <v>-0.892479863509626+2.31366704519277i</v>
      </c>
      <c r="AA151" s="240" t="str">
        <f t="shared" ca="1" si="51"/>
        <v>1.91693742306333+1.57318988645381i</v>
      </c>
      <c r="AB151" s="240" t="str">
        <f t="shared" ca="1" si="52"/>
        <v>2.09509639771411-1.32670516207129i</v>
      </c>
      <c r="AC151" s="240" t="str">
        <f t="shared" ca="1" si="53"/>
        <v>-0.602550454386574-2.40551625492321i</v>
      </c>
      <c r="AD151" s="240" t="str">
        <f t="shared" ca="1" si="54"/>
        <v>-2.47311454813432-0.182427888733145i</v>
      </c>
      <c r="AE151" s="240" t="str">
        <f t="shared" ca="1" si="55"/>
        <v>-0.948991296942768+2.29106765965305i</v>
      </c>
      <c r="AF151" s="240" t="str">
        <f t="shared" ca="1" si="56"/>
        <v>1.87775206483753+1.61976007043624i</v>
      </c>
      <c r="AG151" s="240" t="str">
        <f t="shared" ca="1" si="57"/>
        <v>2.1270243684144-1.27488934380696i</v>
      </c>
      <c r="AH151" s="240" t="str">
        <f t="shared" ca="1" si="58"/>
        <v>-0.543334653327427-2.41957908679894i</v>
      </c>
      <c r="AI151" s="240" t="str">
        <f t="shared" ca="1" si="59"/>
        <v>-2.46789268776394-0.243066214152667i</v>
      </c>
      <c r="AJ151" s="240" t="str">
        <f t="shared" ca="1" si="60"/>
        <v>-1.0049310935037+2.26708822062369i</v>
      </c>
      <c r="AK151" s="240" t="str">
        <f t="shared" ca="1" si="61"/>
        <v>1.83743561898154+1.66535457151897i</v>
      </c>
      <c r="AL151" s="240" t="str">
        <f t="shared" ca="1" si="62"/>
        <v>2.15767109916973-1.2223055798731i</v>
      </c>
      <c r="AM151" s="240" t="str">
        <f t="shared" ca="1" si="63"/>
        <v>-0.483791567789717-2.43218445470667i</v>
      </c>
      <c r="AN151" s="240" t="str">
        <f t="shared" ca="1" si="64"/>
        <v>-2.46118426111888-0.30355812557386i</v>
      </c>
      <c r="AO151" s="240" t="str">
        <f t="shared" ca="1" si="65"/>
        <v>-1.06026555715048+2.24174317242221i</v>
      </c>
      <c r="AP151" s="240" t="str">
        <f t="shared" ca="1" si="66"/>
        <v>1.79601237061482+1.70994592527944i</v>
      </c>
      <c r="AQ151" s="240" t="str">
        <f t="shared" ca="1" si="67"/>
        <v>2.18701812953544-1.16898554476287i</v>
      </c>
      <c r="AR151" s="240" t="str">
        <f t="shared" ca="1" si="68"/>
        <v>2.18701812953544-1.16898554476287i</v>
      </c>
      <c r="AS151" s="240" t="str">
        <f t="shared" ca="1" si="69"/>
        <v>-2.45299330910454-0.363867184930969i</v>
      </c>
      <c r="AT151" s="240" t="str">
        <f t="shared" ca="1" si="70"/>
        <v>-1.11496135647172+2.21504778195775i</v>
      </c>
      <c r="AU151" s="240" t="str">
        <f t="shared" ca="1" si="71"/>
        <v>1.75350727155345+1.75350727155333i</v>
      </c>
      <c r="AV151" s="240" t="str">
        <f t="shared" ca="1" si="72"/>
        <v>2.21504778195778-1.11496135647166i</v>
      </c>
      <c r="AW151" s="240" t="str">
        <f t="shared" ca="1" si="73"/>
        <v>-0.363867184930904-2.45299330910455i</v>
      </c>
      <c r="AX151" s="240" t="str">
        <f t="shared" ca="1" si="74"/>
        <v>-2.44332476564411-0.423957064301755i</v>
      </c>
      <c r="AY151" s="240" t="str">
        <f t="shared" ca="1" si="75"/>
        <v>-1.16898554476293+2.1870181295354i</v>
      </c>
      <c r="AZ151" s="240" t="str">
        <f t="shared" ca="1" si="76"/>
        <v>1.70994592527939+1.79601237061487i</v>
      </c>
      <c r="BA151" s="240" t="str">
        <f t="shared" ca="1" si="77"/>
        <v>2.24174317242214-1.06026555715063i</v>
      </c>
      <c r="BB151" s="240" t="str">
        <f t="shared" ca="1" si="78"/>
        <v>-0.303558125573788-2.46118426111889i</v>
      </c>
      <c r="BC151" s="240" t="str">
        <f t="shared" ca="1" si="79"/>
        <v>-2.43218445470666-0.483791567789779i</v>
      </c>
      <c r="BD151" s="240" t="str">
        <f t="shared" ca="1" si="80"/>
        <v>-1.22230557987316+2.1576710991697i</v>
      </c>
      <c r="BE151" s="240" t="str">
        <f t="shared" ca="1" si="81"/>
        <v>1.66535457151893+1.83743561898159i</v>
      </c>
      <c r="BF151" s="240" t="str">
        <f t="shared" ca="1" si="82"/>
        <v>2.26708822062372-1.00493109350364i</v>
      </c>
      <c r="BG151" s="240" t="str">
        <f t="shared" ca="1" si="83"/>
        <v>-0.24306621415284-2.46789268776392i</v>
      </c>
      <c r="BH151" s="240" t="str">
        <f t="shared" ca="1" si="84"/>
        <v>-2.41957908679892-0.543334653327499i</v>
      </c>
      <c r="BI151" s="240" t="str">
        <f t="shared" ca="1" si="85"/>
        <v>-1.27488934380702+2.12702436841437i</v>
      </c>
      <c r="BJ151" s="240" t="str">
        <f t="shared" ca="1" si="86"/>
        <v>1.6197600704362+1.87775206483757i</v>
      </c>
      <c r="BK151" s="240" t="str">
        <f t="shared" ca="1" si="87"/>
        <v>2.29106765965308-0.948991296942709i</v>
      </c>
      <c r="BL151" s="240" t="str">
        <f t="shared" ca="1" si="88"/>
        <v>-0.182427888733072-2.47311454813432i</v>
      </c>
      <c r="BM151" s="240" t="str">
        <f t="shared" ca="1" si="89"/>
        <v>-2.40551625492325-0.602550454386406i</v>
      </c>
      <c r="BN151" s="240" t="str">
        <f t="shared" ca="1" si="90"/>
        <v>-1.32670516207135+2.09509639771407i</v>
      </c>
      <c r="BO151" s="240" t="str">
        <f t="shared" ca="1" si="91"/>
        <v>1.57318988645375+1.91693742306338i</v>
      </c>
      <c r="BP151" s="240" t="str">
        <f t="shared" ca="1" si="92"/>
        <v>2.3136670451928-0.892479863509549i</v>
      </c>
      <c r="BQ151" s="240" t="str">
        <f t="shared" ca="1" si="93"/>
        <v>-0.121679675574549-2.47684669677663i</v>
      </c>
      <c r="BR151" s="240" t="str">
        <f t="shared" ca="1" si="94"/>
        <v>-2.3900044300036-0.661403301582643i</v>
      </c>
      <c r="BS151" s="240" t="str">
        <f t="shared" ca="1" si="95"/>
        <v>-1.37772182275455+2.06190641928462i</v>
      </c>
      <c r="BT151" s="240" t="str">
        <f t="shared" ca="1" si="96"/>
        <v>1.52567207170909+1.95496808986442i</v>
      </c>
      <c r="BU151" s="240" t="str">
        <f t="shared" ca="1" si="97"/>
        <v>2.33487276421808-0.835430833578616i</v>
      </c>
      <c r="BV151" s="240" t="str">
        <f t="shared" ca="1" si="98"/>
        <v>-0.0608581671293732-2.47908688558406i</v>
      </c>
      <c r="BW151" s="240" t="str">
        <f t="shared" ca="1" si="99"/>
        <v>-2.37305295578333-0.719857744161453i</v>
      </c>
      <c r="BX151" s="240" t="str">
        <f t="shared" ca="1" si="100"/>
        <v>-1.42790859532824+2.02747442552772i</v>
      </c>
      <c r="BY151" s="240" t="str">
        <f t="shared" ca="1" si="101"/>
        <v>1.47723524915698+1.99182115698909i</v>
      </c>
      <c r="BZ151" s="240" t="str">
        <f t="shared" ca="1" si="102"/>
        <v>2.35467204319671-0.77787857135227i</v>
      </c>
      <c r="CA151" s="240" t="str">
        <f t="shared" ca="1" si="103"/>
        <v>8.26335038679189E-14-2.47983376515065i</v>
      </c>
      <c r="CB151" s="240" t="str">
        <f t="shared" ca="1" si="104"/>
        <v>-2.35467204319666-0.777878571352427i</v>
      </c>
      <c r="CC151" s="240" t="str">
        <f t="shared" ca="1" si="105"/>
        <v>-1.47723524915709+1.99182115698901i</v>
      </c>
      <c r="CD151" s="240" t="str">
        <f t="shared" ca="1" si="106"/>
        <v>1.42790859532834+2.02747442552765i</v>
      </c>
      <c r="CE151" s="240" t="str">
        <f t="shared" ca="1" si="107"/>
        <v>2.3730529557833-0.719857744161564i</v>
      </c>
      <c r="CF151" s="240" t="str">
        <f t="shared" ca="1" si="108"/>
        <v>0.0608581671295032-2.47908688558406i</v>
      </c>
      <c r="CG151" s="240" t="str">
        <f t="shared" ca="1" si="109"/>
        <v>-2.33487276421803-0.835430833578738i</v>
      </c>
      <c r="CH151" s="240" t="str">
        <f t="shared" ca="1" si="110"/>
        <v>-1.52567207170919+1.95496808986434i</v>
      </c>
      <c r="CI151" s="240" t="str">
        <f t="shared" ca="1" si="111"/>
        <v>1.37772182275464+2.06190641928455i</v>
      </c>
      <c r="CJ151" s="240" t="str">
        <f t="shared" ca="1" si="112"/>
        <v>2.39000443000356-0.661403301582757i</v>
      </c>
      <c r="CK151" s="240" t="str">
        <f t="shared" ca="1" si="113"/>
        <v>0.121679675574432-2.47684669677664i</v>
      </c>
      <c r="CL151" s="240" t="str">
        <f t="shared" ca="1" si="114"/>
        <v>-2.31366704519275-0.892479863509703i</v>
      </c>
      <c r="CM151" s="240" t="str">
        <f t="shared" ca="1" si="115"/>
        <v>-1.57318988645388+1.91693742306327i</v>
      </c>
      <c r="CN151" s="240" t="str">
        <f t="shared" ca="1" si="116"/>
        <v>1.32670516207123+2.09509639771415i</v>
      </c>
      <c r="CO151" s="240" t="str">
        <f t="shared" ca="1" si="117"/>
        <v>2.40551625492322-0.602550454386502i</v>
      </c>
      <c r="CP151" s="240" t="str">
        <f t="shared" ca="1" si="118"/>
        <v>0.182427888732973-2.47311454813433i</v>
      </c>
      <c r="CQ151" s="240" t="str">
        <f t="shared" ca="1" si="119"/>
        <v>-2.2910676596534-0.948991296941918i</v>
      </c>
      <c r="CR151" s="240" t="str">
        <f t="shared" ca="1" si="120"/>
        <v>-1.61976007043685+1.877752064837i</v>
      </c>
      <c r="CS151" s="240" t="str">
        <f t="shared" ca="1" si="121"/>
        <v>1.27488934380691+2.12702436841443i</v>
      </c>
      <c r="CT151" s="240" t="str">
        <f t="shared" ca="1" si="122"/>
        <v>2.41957908679879-0.543334653328094i</v>
      </c>
      <c r="CU151" s="240" t="str">
        <f t="shared" ca="1" si="123"/>
        <v>0.243066214153705-2.46789268776384i</v>
      </c>
      <c r="CV151" s="240" t="str">
        <f t="shared" ca="1" si="124"/>
        <v>-2.26708822062367-1.00493109350375i</v>
      </c>
      <c r="CW151" s="240" t="str">
        <f t="shared" ca="1" si="125"/>
        <v>-1.66535457151846+1.83743561898201i</v>
      </c>
      <c r="CX151" s="240" t="str">
        <f t="shared" ca="1" si="126"/>
        <v>1.22230557987217+2.15767109917026i</v>
      </c>
      <c r="CY151" s="240" t="str">
        <f t="shared" ca="1" si="127"/>
        <v>2.43218445470674-0.483791567789392i</v>
      </c>
      <c r="CZ151" s="240" t="str">
        <f t="shared" ca="1" si="128"/>
        <v>0.303558125573446-2.46118426111894i</v>
      </c>
      <c r="DA151" s="240" t="str">
        <f t="shared" ca="1" si="129"/>
        <v>-2.24174317242166-1.06026555715165i</v>
      </c>
      <c r="DB151" s="240" t="str">
        <f t="shared" ca="1" si="130"/>
        <v>-1.70994592527966+1.79601237061461i</v>
      </c>
      <c r="DC151" s="240" t="str">
        <f t="shared" ca="1" si="131"/>
        <v>1.16898554476325+2.18701812953523i</v>
      </c>
      <c r="DD151" s="240" t="str">
        <f t="shared" ca="1" si="132"/>
        <v>2.44332476564393-0.423957064302842i</v>
      </c>
      <c r="DE151" s="240" t="str">
        <f t="shared" ca="1" si="133"/>
        <v>0.363867184931522-2.45299330910446i</v>
      </c>
      <c r="DF151" s="240" t="str">
        <f t="shared" ca="1" si="134"/>
        <v>-2.21504778195784-1.11496135647156i</v>
      </c>
      <c r="DG151" s="240" t="str">
        <f t="shared" ca="1" si="135"/>
        <v>-1.75350727155267+1.75350727155411i</v>
      </c>
      <c r="DH151" s="240" t="str">
        <f t="shared" ca="1" si="136"/>
        <v>1.11496135647115+2.21504778195804i</v>
      </c>
      <c r="DI151" s="240" t="str">
        <f t="shared" ca="1" si="137"/>
        <v>2.45299330910453-0.363867184931068i</v>
      </c>
      <c r="DJ151" s="240" t="str">
        <f t="shared" ca="1" si="138"/>
        <v>0.423957064300863-2.44332476564427i</v>
      </c>
      <c r="DK151" s="240" t="str">
        <f t="shared" ca="1" si="139"/>
        <v>-2.18701812953502-1.16898554476366i</v>
      </c>
      <c r="DL151" s="240" t="str">
        <f t="shared" ca="1" si="140"/>
        <v>-1.79601237061493+1.70994592527933i</v>
      </c>
      <c r="DM151" s="240" t="str">
        <f t="shared" ca="1" si="141"/>
        <v>1.06026555715124+2.24174317242185i</v>
      </c>
      <c r="DN151" s="240" t="str">
        <f t="shared" ca="1" si="142"/>
        <v>2.461184261119-0.303558125572955i</v>
      </c>
      <c r="DO151" s="240" t="str">
        <f t="shared" ca="1" si="143"/>
        <v>0.483791567789878-2.43218445470664i</v>
      </c>
      <c r="DP151" s="240" t="str">
        <f t="shared" ca="1" si="144"/>
        <v>-2.15767109917001-1.2223055798726i</v>
      </c>
      <c r="DQ151" s="240" t="str">
        <f t="shared" ca="1" si="145"/>
        <v>-1.83743561898232+1.66535457151812i</v>
      </c>
      <c r="DR151" s="240" t="str">
        <f t="shared" ca="1" si="146"/>
        <v>1.00493109350333+2.26708822062386i</v>
      </c>
      <c r="DS151" s="240" t="str">
        <f t="shared" ca="1" si="147"/>
        <v>2.46789268776388-0.243066214153248i</v>
      </c>
      <c r="DT151" s="240" t="str">
        <f t="shared" ca="1" si="148"/>
        <v>0.543334653328542-2.41957908679869i</v>
      </c>
      <c r="DU151" s="240" t="str">
        <f t="shared" ca="1" si="149"/>
        <v>-2.1270243684142-1.2748893438073i</v>
      </c>
      <c r="DV151" s="240" t="str">
        <f t="shared" ca="1" si="150"/>
        <v>-1.8777520648373+1.61976007043651i</v>
      </c>
      <c r="DW151" s="240" t="str">
        <f t="shared" ca="1" si="151"/>
        <v>0.948991296943772+2.29106765965264i</v>
      </c>
      <c r="DX151" s="240" t="str">
        <f t="shared" ca="1" si="152"/>
        <v>2.47311454813436-0.182427888732515i</v>
      </c>
      <c r="DY151" s="240" t="str">
        <f t="shared" ca="1" si="153"/>
        <v>0.60255045438623-2.40551625492329i</v>
      </c>
      <c r="DZ151" s="240" t="str">
        <f t="shared" ca="1" si="154"/>
        <v>-2.09509639771469-1.32670516207036i</v>
      </c>
      <c r="EA151" s="240" t="str">
        <f t="shared" ca="1" si="155"/>
        <v>-1.91693742306372+1.57318988645333i</v>
      </c>
      <c r="EB151" s="240" t="str">
        <f t="shared" ca="1" si="156"/>
        <v>0.892479863509735+2.31366704519273i</v>
      </c>
      <c r="EC151" s="240" t="str">
        <f t="shared" ca="1" si="157"/>
        <v>2.47684669677658-0.121679675575487i</v>
      </c>
      <c r="ED151" s="240" t="str">
        <f t="shared" ca="1" si="158"/>
        <v>0.661403301583402-2.39000443000338i</v>
      </c>
      <c r="EE151" s="240" t="str">
        <f t="shared" ca="1" si="159"/>
        <v>-2.06190641928459-1.37772182275459i</v>
      </c>
      <c r="EF151" s="240" t="str">
        <f t="shared" ca="1" si="160"/>
        <v>-1.95496808986384+1.52567207170983i</v>
      </c>
      <c r="EG151" s="240" t="str">
        <f t="shared" ca="1" si="161"/>
        <v>0.835430833577875+2.33487276421834i</v>
      </c>
      <c r="EH151" s="240" t="str">
        <f t="shared" ca="1" si="162"/>
        <v>2.47908688558406-0.0608581671293259i</v>
      </c>
      <c r="EI151" s="240" t="str">
        <f t="shared" ca="1" si="163"/>
        <v>0.719857744160791-2.37305295578354i</v>
      </c>
      <c r="EJ151" s="240" t="str">
        <f t="shared" ca="1" si="164"/>
        <v>-2.02747442552708-1.42790859532915i</v>
      </c>
      <c r="EK151" s="240" t="str">
        <f t="shared" ca="1" si="165"/>
        <v>-1.99182115698916+1.47723524915689i</v>
      </c>
      <c r="EL151" s="240" t="str">
        <f t="shared" ca="1" si="166"/>
        <v>0.777878571352962+2.35467204319648i</v>
      </c>
      <c r="EM151" s="240" t="str">
        <f t="shared" ca="1" si="167"/>
        <v>2.47983376515065+1.15200261365927E-12i</v>
      </c>
      <c r="EN151" s="240"/>
      <c r="EO151" s="240"/>
      <c r="EP151" s="240"/>
    </row>
    <row r="152" spans="1:146" ht="15.75" thickBot="1">
      <c r="A152" s="277">
        <f t="shared" si="168"/>
        <v>1.0156250000000005E-3</v>
      </c>
      <c r="B152" s="276">
        <v>52</v>
      </c>
      <c r="C152" s="248">
        <f t="shared" si="169"/>
        <v>10400</v>
      </c>
      <c r="D152" s="247">
        <f t="shared" si="170"/>
        <v>65345.127194667693</v>
      </c>
      <c r="E152" s="247" t="str">
        <f t="shared" si="171"/>
        <v>65345.1271946677i</v>
      </c>
      <c r="F152" s="247" t="str">
        <f t="shared" si="177"/>
        <v>0.00661343166233792-0.0479397425282386i</v>
      </c>
      <c r="G152" s="247" t="str">
        <f t="shared" si="178"/>
        <v>-3.4080688937813+1.19462560780763i</v>
      </c>
      <c r="H152" s="247" t="str">
        <f t="shared" si="179"/>
        <v>0.00204234659092141-0.00626263678209572i</v>
      </c>
      <c r="I152" s="247" t="str">
        <f t="shared" si="174"/>
        <v>-0.00316736167515857+0.00592593688522023i</v>
      </c>
      <c r="J152" s="275" t="str">
        <f ca="1">IMPRODUCT(1/N_FFT2,BO100)</f>
        <v>0.0107387672946898-0.0000119218792807279i</v>
      </c>
      <c r="K152" s="274" t="str">
        <f t="shared" ca="1" si="175"/>
        <v>-0.0000339429116634759+0.0000636750181169286i</v>
      </c>
      <c r="N152" s="265">
        <f t="shared" ca="1" si="176"/>
        <v>2.5217497916998219</v>
      </c>
      <c r="O152" s="240">
        <f t="shared" ca="1" si="39"/>
        <v>-2.4782502083001781</v>
      </c>
      <c r="P152" s="240" t="str">
        <f t="shared" ca="1" si="40"/>
        <v>-0.71939806187223+2.37153758635919i</v>
      </c>
      <c r="Q152" s="240" t="str">
        <f t="shared" ca="1" si="41"/>
        <v>2.06058973988406+1.3768420457062i</v>
      </c>
      <c r="R152" s="240" t="str">
        <f t="shared" ca="1" si="42"/>
        <v>1.91571331706442-1.57218528862279i</v>
      </c>
      <c r="S152" s="240" t="str">
        <f t="shared" ca="1" si="43"/>
        <v>-0.948385295971802-2.28960464389037i</v>
      </c>
      <c r="T152" s="240" t="str">
        <f t="shared" ca="1" si="44"/>
        <v>-2.46631675617253+0.242910998438727i</v>
      </c>
      <c r="U152" s="241" t="str">
        <f t="shared" ca="1" si="45"/>
        <v>-0.483482631173823+2.43063132545705i</v>
      </c>
      <c r="V152" s="240" t="str">
        <f t="shared" ca="1" si="46"/>
        <v>2.18562155707566+1.16823906123106i</v>
      </c>
      <c r="W152" s="240" t="str">
        <f t="shared" ca="1" si="47"/>
        <v>1.75238752776608-1.75238752776598i</v>
      </c>
      <c r="X152" s="240" t="str">
        <f t="shared" ca="1" si="48"/>
        <v>-1.1682390612311-2.18562155707564i</v>
      </c>
      <c r="Y152" s="240" t="str">
        <f t="shared" ca="1" si="49"/>
        <v>-2.43063132545707+0.483482631173734i</v>
      </c>
      <c r="Z152" s="240" t="str">
        <f t="shared" ca="1" si="50"/>
        <v>-0.242910998438691+2.46631675617253i</v>
      </c>
      <c r="AA152" s="240" t="str">
        <f t="shared" ca="1" si="51"/>
        <v>2.28960464389033+0.948385295971905i</v>
      </c>
      <c r="AB152" s="240" t="str">
        <f t="shared" ca="1" si="52"/>
        <v>1.57218528862278-1.91571331706442i</v>
      </c>
      <c r="AC152" s="240" t="str">
        <f t="shared" ca="1" si="53"/>
        <v>-1.3768420457061-2.06058973988412i</v>
      </c>
      <c r="AD152" s="240" t="str">
        <f t="shared" ca="1" si="54"/>
        <v>-2.37153758635919+0.719398061872218i</v>
      </c>
      <c r="AE152" s="240" t="str">
        <f t="shared" ca="1" si="55"/>
        <v>1.08082871812654E-13+2.47825020830018i</v>
      </c>
      <c r="AF152" s="240" t="str">
        <f t="shared" ca="1" si="56"/>
        <v>2.37153758635918+0.719398061872245i</v>
      </c>
      <c r="AG152" s="240" t="str">
        <f t="shared" ca="1" si="57"/>
        <v>1.37684204570613-2.0605897398841i</v>
      </c>
      <c r="AH152" s="240" t="str">
        <f t="shared" ca="1" si="58"/>
        <v>-1.57218528862276-1.91571331706444i</v>
      </c>
      <c r="AI152" s="240" t="str">
        <f t="shared" ca="1" si="59"/>
        <v>-2.28960464389034+0.948385295971878i</v>
      </c>
      <c r="AJ152" s="240" t="str">
        <f t="shared" ca="1" si="60"/>
        <v>0.242910998438661+2.46631675617253i</v>
      </c>
      <c r="AK152" s="240" t="str">
        <f t="shared" ca="1" si="61"/>
        <v>2.43063132545707+0.483482631173759i</v>
      </c>
      <c r="AL152" s="240" t="str">
        <f t="shared" ca="1" si="62"/>
        <v>1.16823906123112-2.18562155707563i</v>
      </c>
      <c r="AM152" s="240" t="str">
        <f t="shared" ca="1" si="63"/>
        <v>-1.75238752776606-1.752387527766i</v>
      </c>
      <c r="AN152" s="240" t="str">
        <f t="shared" ca="1" si="64"/>
        <v>-2.18562155707571+1.16823906123097i</v>
      </c>
      <c r="AO152" s="240" t="str">
        <f t="shared" ca="1" si="65"/>
        <v>0.483482631173835+2.43063132545705i</v>
      </c>
      <c r="AP152" s="240" t="str">
        <f t="shared" ca="1" si="66"/>
        <v>2.46631675617252+0.242910998438829i</v>
      </c>
      <c r="AQ152" s="240" t="str">
        <f t="shared" ca="1" si="67"/>
        <v>0.948385295971799-2.28960464389037i</v>
      </c>
      <c r="AR152" s="240" t="str">
        <f t="shared" ca="1" si="68"/>
        <v>0.948385295971799-2.28960464389037i</v>
      </c>
      <c r="AS152" s="240" t="str">
        <f t="shared" ca="1" si="69"/>
        <v>-2.06058973988406+1.3768420457062i</v>
      </c>
      <c r="AT152" s="240" t="str">
        <f t="shared" ca="1" si="70"/>
        <v>0.719398061872312+2.37153758635916i</v>
      </c>
      <c r="AU152" s="240" t="str">
        <f t="shared" ca="1" si="71"/>
        <v>2.47825020830018+3.03606319812034E-14i</v>
      </c>
      <c r="AV152" s="240" t="str">
        <f t="shared" ca="1" si="72"/>
        <v>0.719398061872134-2.37153758635921i</v>
      </c>
      <c r="AW152" s="240" t="str">
        <f t="shared" ca="1" si="73"/>
        <v>-2.06058973988402-1.37684204570625i</v>
      </c>
      <c r="AX152" s="240" t="str">
        <f t="shared" ca="1" si="74"/>
        <v>-1.91571331706437+1.57218528862284i</v>
      </c>
      <c r="AY152" s="240" t="str">
        <f t="shared" ca="1" si="75"/>
        <v>0.948385295971759+2.28960464389039i</v>
      </c>
      <c r="AZ152" s="240" t="str">
        <f t="shared" ca="1" si="76"/>
        <v>2.46631675617252-0.242910998438769i</v>
      </c>
      <c r="BA152" s="240" t="str">
        <f t="shared" ca="1" si="77"/>
        <v>0.483482631173895-2.43063132545704i</v>
      </c>
      <c r="BB152" s="240" t="str">
        <f t="shared" ca="1" si="78"/>
        <v>-2.18562155707568-1.16823906123103i</v>
      </c>
      <c r="BC152" s="240" t="str">
        <f t="shared" ca="1" si="79"/>
        <v>-1.7523875277661+1.75238752776596i</v>
      </c>
      <c r="BD152" s="240" t="str">
        <f t="shared" ca="1" si="80"/>
        <v>1.16823906123107+2.18562155707566i</v>
      </c>
      <c r="BE152" s="240" t="str">
        <f t="shared" ca="1" si="81"/>
        <v>2.43063132545708-0.483482631173699i</v>
      </c>
      <c r="BF152" s="240" t="str">
        <f t="shared" ca="1" si="82"/>
        <v>0.242910998438721-2.46631675617253i</v>
      </c>
      <c r="BG152" s="240" t="str">
        <f t="shared" ca="1" si="83"/>
        <v>-2.28960464389032-0.948385295971928i</v>
      </c>
      <c r="BH152" s="240" t="str">
        <f t="shared" ca="1" si="84"/>
        <v>-1.5721852886228+1.9157133170644i</v>
      </c>
      <c r="BI152" s="240" t="str">
        <f t="shared" ca="1" si="85"/>
        <v>1.37684204570629+2.060589739884i</v>
      </c>
      <c r="BJ152" s="240" t="str">
        <f t="shared" ca="1" si="86"/>
        <v>2.3715375863592-0.719398061872181i</v>
      </c>
      <c r="BK152" s="240" t="str">
        <f t="shared" ca="1" si="87"/>
        <v>-7.772223983145E-14-2.47825020830018i</v>
      </c>
      <c r="BL152" s="240" t="str">
        <f t="shared" ca="1" si="88"/>
        <v>-2.37153758635917-0.719398061872267i</v>
      </c>
      <c r="BM152" s="240" t="str">
        <f t="shared" ca="1" si="89"/>
        <v>-1.37684204570616+2.06058973988408i</v>
      </c>
      <c r="BN152" s="240" t="str">
        <f t="shared" ca="1" si="90"/>
        <v>1.57218528862272+1.91571331706447i</v>
      </c>
      <c r="BO152" s="240" t="str">
        <f t="shared" ca="1" si="91"/>
        <v>2.28960464389035-0.948385295971844i</v>
      </c>
      <c r="BP152" s="240" t="str">
        <f t="shared" ca="1" si="92"/>
        <v>-0.242910998438631-2.46631675617254i</v>
      </c>
      <c r="BQ152" s="240" t="str">
        <f t="shared" ca="1" si="93"/>
        <v>-2.43063132545706-0.483482631173788i</v>
      </c>
      <c r="BR152" s="240" t="str">
        <f t="shared" ca="1" si="94"/>
        <v>-1.16823906123114+2.18562155707562i</v>
      </c>
      <c r="BS152" s="240" t="str">
        <f t="shared" ca="1" si="95"/>
        <v>1.75238752776605+1.75238752776601i</v>
      </c>
      <c r="BT152" s="240" t="str">
        <f t="shared" ca="1" si="96"/>
        <v>2.18562155707573-1.16823906123093i</v>
      </c>
      <c r="BU152" s="240" t="str">
        <f t="shared" ca="1" si="97"/>
        <v>-0.483482631173806-2.43063132545706i</v>
      </c>
      <c r="BV152" s="240" t="str">
        <f t="shared" ca="1" si="98"/>
        <v>-2.46631675617254-0.242910998438614i</v>
      </c>
      <c r="BW152" s="240" t="str">
        <f t="shared" ca="1" si="99"/>
        <v>-0.948385295971826+2.28960464389036i</v>
      </c>
      <c r="BX152" s="240" t="str">
        <f t="shared" ca="1" si="100"/>
        <v>1.91571331706448+1.57218528862271i</v>
      </c>
      <c r="BY152" s="240" t="str">
        <f t="shared" ca="1" si="101"/>
        <v>2.06058973988408-1.37684204570616i</v>
      </c>
      <c r="BZ152" s="240" t="str">
        <f t="shared" ca="1" si="102"/>
        <v>-0.719398061872282-2.37153758635917i</v>
      </c>
      <c r="CA152" s="240" t="str">
        <f t="shared" ca="1" si="103"/>
        <v>-2.47825020830018-6.07212639624068E-14i</v>
      </c>
      <c r="CB152" s="240" t="str">
        <f t="shared" ca="1" si="104"/>
        <v>-0.719398061872163+2.37153758635921i</v>
      </c>
      <c r="CC152" s="240" t="str">
        <f t="shared" ca="1" si="105"/>
        <v>2.06058973988402+1.37684204570626i</v>
      </c>
      <c r="CD152" s="240" t="str">
        <f t="shared" ca="1" si="106"/>
        <v>1.91571331706441-1.5721852886228i</v>
      </c>
      <c r="CE152" s="240" t="str">
        <f t="shared" ca="1" si="107"/>
        <v>-0.948385295971715-2.28960464389041i</v>
      </c>
      <c r="CF152" s="240" t="str">
        <f t="shared" ca="1" si="108"/>
        <v>-2.46631675617253+0.242910998438738i</v>
      </c>
      <c r="CG152" s="240" t="str">
        <f t="shared" ca="1" si="109"/>
        <v>-0.483482631173925+2.43063132545703i</v>
      </c>
      <c r="CH152" s="240" t="str">
        <f t="shared" ca="1" si="110"/>
        <v>2.18562155707567+1.16823906123104i</v>
      </c>
      <c r="CI152" s="240" t="str">
        <f t="shared" ca="1" si="111"/>
        <v>1.75238752776611-1.75238752776595i</v>
      </c>
      <c r="CJ152" s="240" t="str">
        <f t="shared" ca="1" si="112"/>
        <v>-1.16823906123103-2.18562155707568i</v>
      </c>
      <c r="CK152" s="240" t="str">
        <f t="shared" ca="1" si="113"/>
        <v>-2.43063132545704+0.483482631173912i</v>
      </c>
      <c r="CL152" s="240" t="str">
        <f t="shared" ca="1" si="114"/>
        <v>-0.242910998438752+2.46631675617253i</v>
      </c>
      <c r="CM152" s="240" t="str">
        <f t="shared" ca="1" si="115"/>
        <v>2.2896046438904+0.948385295971727i</v>
      </c>
      <c r="CN152" s="240" t="str">
        <f t="shared" ca="1" si="116"/>
        <v>1.57218528862281-1.9157133170644i</v>
      </c>
      <c r="CO152" s="240" t="str">
        <f t="shared" ca="1" si="117"/>
        <v>-1.37684204570625-2.06058973988402i</v>
      </c>
      <c r="CP152" s="240" t="str">
        <f t="shared" ca="1" si="118"/>
        <v>-2.3715375863595+0.719398061871207i</v>
      </c>
      <c r="CQ152" s="240" t="str">
        <f t="shared" ca="1" si="119"/>
        <v>-6.92217518969285E-13+2.47825020830018i</v>
      </c>
      <c r="CR152" s="240" t="str">
        <f t="shared" ca="1" si="120"/>
        <v>2.3715375863591+0.719398061872533i</v>
      </c>
      <c r="CS152" s="240" t="str">
        <f t="shared" ca="1" si="121"/>
        <v>1.37684204570617-2.06058973988408i</v>
      </c>
      <c r="CT152" s="240" t="str">
        <f t="shared" ca="1" si="122"/>
        <v>-1.57218528862311-1.91571331706416i</v>
      </c>
      <c r="CU152" s="240" t="str">
        <f t="shared" ca="1" si="123"/>
        <v>-2.28960464389008+0.948385295972498i</v>
      </c>
      <c r="CV152" s="240" t="str">
        <f t="shared" ca="1" si="124"/>
        <v>0.242910998439827+2.46631675617242i</v>
      </c>
      <c r="CW152" s="240" t="str">
        <f t="shared" ca="1" si="125"/>
        <v>2.43063132545686+0.483482631174787i</v>
      </c>
      <c r="CX152" s="240" t="str">
        <f t="shared" ca="1" si="126"/>
        <v>1.1682390612316-2.18562155707537i</v>
      </c>
      <c r="CY152" s="240" t="str">
        <f t="shared" ca="1" si="127"/>
        <v>-1.75238752776585-1.75238752776621i</v>
      </c>
      <c r="CZ152" s="240" t="str">
        <f t="shared" ca="1" si="128"/>
        <v>-2.18562155707563+1.16823906123113i</v>
      </c>
      <c r="DA152" s="240" t="str">
        <f t="shared" ca="1" si="129"/>
        <v>0.483482631174259+2.43063132545697i</v>
      </c>
      <c r="DB152" s="240" t="str">
        <f t="shared" ca="1" si="130"/>
        <v>2.46631675617261+0.242910998437908i</v>
      </c>
      <c r="DC152" s="240" t="str">
        <f t="shared" ca="1" si="131"/>
        <v>0.948385295970716-2.28960464389082i</v>
      </c>
      <c r="DD152" s="240" t="str">
        <f t="shared" ca="1" si="132"/>
        <v>-1.91571331706382-1.57218528862352i</v>
      </c>
      <c r="DE152" s="240" t="str">
        <f t="shared" ca="1" si="133"/>
        <v>-2.06058973988437+1.37684204570573i</v>
      </c>
      <c r="DF152" s="240" t="str">
        <f t="shared" ca="1" si="134"/>
        <v>0.719398061872017+2.37153758635925i</v>
      </c>
      <c r="DG152" s="240" t="str">
        <f t="shared" ca="1" si="135"/>
        <v>2.47825020830018-1.554444796629E-13i</v>
      </c>
      <c r="DH152" s="240" t="str">
        <f t="shared" ca="1" si="136"/>
        <v>0.71939806187172-2.37153758635934i</v>
      </c>
      <c r="DI152" s="240" t="str">
        <f t="shared" ca="1" si="137"/>
        <v>-2.06058973988455-1.37684204570547i</v>
      </c>
      <c r="DJ152" s="240" t="str">
        <f t="shared" ca="1" si="138"/>
        <v>-1.91571331706362+1.57218528862376i</v>
      </c>
      <c r="DK152" s="240" t="str">
        <f t="shared" ca="1" si="139"/>
        <v>0.948385295971003+2.2896046438907i</v>
      </c>
      <c r="DL152" s="240" t="str">
        <f t="shared" ca="1" si="140"/>
        <v>2.46631675617258-0.242910998438218i</v>
      </c>
      <c r="DM152" s="240" t="str">
        <f t="shared" ca="1" si="141"/>
        <v>0.483482631173989-2.43063132545702i</v>
      </c>
      <c r="DN152" s="240" t="str">
        <f t="shared" ca="1" si="142"/>
        <v>-2.18562155707578-1.16823906123085i</v>
      </c>
      <c r="DO152" s="240" t="str">
        <f t="shared" ca="1" si="143"/>
        <v>-1.75238752776563+1.75238752776643i</v>
      </c>
      <c r="DP152" s="240" t="str">
        <f t="shared" ca="1" si="144"/>
        <v>1.1682390612319+2.18562155707521i</v>
      </c>
      <c r="DQ152" s="240" t="str">
        <f t="shared" ca="1" si="145"/>
        <v>2.43063132545728-0.483482631172673i</v>
      </c>
      <c r="DR152" s="240" t="str">
        <f t="shared" ca="1" si="146"/>
        <v>0.242910998439553-2.46631675617245i</v>
      </c>
      <c r="DS152" s="240" t="str">
        <f t="shared" ca="1" si="147"/>
        <v>-2.2896046438902-0.94838529597221i</v>
      </c>
      <c r="DT152" s="240" t="str">
        <f t="shared" ca="1" si="148"/>
        <v>-1.57218528862287+1.91571331706435i</v>
      </c>
      <c r="DU152" s="240" t="str">
        <f t="shared" ca="1" si="149"/>
        <v>1.37684204570646+2.06058973988388i</v>
      </c>
      <c r="DV152" s="240" t="str">
        <f t="shared" ca="1" si="150"/>
        <v>2.371537586359-0.71939806187283i</v>
      </c>
      <c r="DW152" s="240" t="str">
        <f t="shared" ca="1" si="151"/>
        <v>-1.03832453195316E-12-2.47825020830018i</v>
      </c>
      <c r="DX152" s="240" t="str">
        <f t="shared" ca="1" si="152"/>
        <v>-2.37153758635887-0.719398061873269i</v>
      </c>
      <c r="DY152" s="240" t="str">
        <f t="shared" ca="1" si="153"/>
        <v>-1.37684204570684+2.06058973988363i</v>
      </c>
      <c r="DZ152" s="240" t="str">
        <f t="shared" ca="1" si="154"/>
        <v>1.57218528862251+1.91571331706465i</v>
      </c>
      <c r="EA152" s="240" t="str">
        <f t="shared" ca="1" si="155"/>
        <v>2.28960464389038-0.948385295971787i</v>
      </c>
      <c r="EB152" s="240" t="str">
        <f t="shared" ca="1" si="156"/>
        <v>-0.242910998439096-2.46631675617249i</v>
      </c>
      <c r="EC152" s="240" t="str">
        <f t="shared" ca="1" si="157"/>
        <v>-2.43063132545719-0.483482631173124i</v>
      </c>
      <c r="ED152" s="240" t="str">
        <f t="shared" ca="1" si="158"/>
        <v>-1.16823906123013+2.18562155707616i</v>
      </c>
      <c r="EE152" s="240" t="str">
        <f t="shared" ca="1" si="159"/>
        <v>1.75238752776531+1.75238752776675i</v>
      </c>
      <c r="EF152" s="240" t="str">
        <f t="shared" ca="1" si="160"/>
        <v>2.18562155707599-1.16823906123045i</v>
      </c>
      <c r="EG152" s="240" t="str">
        <f t="shared" ca="1" si="161"/>
        <v>-0.483482631173538-2.43063132545711i</v>
      </c>
      <c r="EH152" s="240" t="str">
        <f t="shared" ca="1" si="162"/>
        <v>-2.46631675617253-0.242910998438674i</v>
      </c>
      <c r="EI152" s="240" t="str">
        <f t="shared" ca="1" si="163"/>
        <v>-0.948385295971459+2.28960464389051i</v>
      </c>
      <c r="EJ152" s="240" t="str">
        <f t="shared" ca="1" si="164"/>
        <v>1.91571331706491+1.57218528862218i</v>
      </c>
      <c r="EK152" s="240" t="str">
        <f t="shared" ca="1" si="165"/>
        <v>2.06058973988343-1.37684204570713i</v>
      </c>
      <c r="EL152" s="240" t="str">
        <f t="shared" ca="1" si="166"/>
        <v>-0.719398061871316-2.37153758635946i</v>
      </c>
      <c r="EM152" s="240" t="str">
        <f t="shared" ca="1" si="167"/>
        <v>-2.47825020830018-6.14495279137835E-13i</v>
      </c>
      <c r="EN152" s="240"/>
      <c r="EO152" s="240"/>
      <c r="EP152" s="240"/>
    </row>
    <row r="153" spans="1:146" ht="15.75" thickBot="1">
      <c r="A153" s="277">
        <f t="shared" si="168"/>
        <v>1.0351562500000005E-3</v>
      </c>
      <c r="B153" s="276">
        <v>53</v>
      </c>
      <c r="C153" s="248">
        <f t="shared" si="169"/>
        <v>10600</v>
      </c>
      <c r="D153" s="247">
        <f t="shared" si="170"/>
        <v>66601.764256103619</v>
      </c>
      <c r="E153" s="247" t="str">
        <f t="shared" si="171"/>
        <v>66601.7642561036i</v>
      </c>
      <c r="F153" s="247" t="str">
        <f t="shared" si="177"/>
        <v>0.0065936354648584-0.0470770174970713i</v>
      </c>
      <c r="G153" s="247" t="str">
        <f t="shared" si="178"/>
        <v>-3.39423869370241+1.20642184811781i</v>
      </c>
      <c r="H153" s="247" t="str">
        <f t="shared" si="179"/>
        <v>0.00204072226738419-0.00614448219018492i</v>
      </c>
      <c r="I153" s="247" t="str">
        <f t="shared" si="174"/>
        <v>-0.00312464212542083+0.00582065210794764i</v>
      </c>
      <c r="J153" s="275" t="str">
        <f ca="1">IMPRODUCT(1/N_FFT2,BP100)</f>
        <v>-0.0124652845982759-0.000499366798959301i</v>
      </c>
      <c r="K153" s="274" t="str">
        <f t="shared" ca="1" si="175"/>
        <v>0.0000418561937721339-0.0000709957425370571i</v>
      </c>
      <c r="N153" s="265">
        <f t="shared" ca="1" si="176"/>
        <v>2.5236258473510249</v>
      </c>
      <c r="O153" s="240">
        <f t="shared" ca="1" si="39"/>
        <v>-2.4763741526489751</v>
      </c>
      <c r="P153" s="240" t="str">
        <f t="shared" ca="1" si="40"/>
        <v>-0.660480578792582+2.38667013827754i</v>
      </c>
      <c r="Q153" s="240" t="str">
        <f t="shared" ca="1" si="41"/>
        <v>2.12405695979221+1.273110747526i</v>
      </c>
      <c r="R153" s="240" t="str">
        <f t="shared" ca="1" si="42"/>
        <v>1.79350675635243-1.70756038219036i</v>
      </c>
      <c r="S153" s="240" t="str">
        <f t="shared" ca="1" si="43"/>
        <v>-1.16735469471896-2.18396702370378i</v>
      </c>
      <c r="T153" s="240" t="str">
        <f t="shared" ca="1" si="44"/>
        <v>-2.41620353551196+0.542576647937811i</v>
      </c>
      <c r="U153" s="241" t="str">
        <f t="shared" ca="1" si="45"/>
        <v>-0.121509920435023+2.47339125152973i</v>
      </c>
      <c r="V153" s="240" t="str">
        <f t="shared" ca="1" si="46"/>
        <v>2.35138704363241+0.776793354081752i</v>
      </c>
      <c r="W153" s="240" t="str">
        <f t="shared" ca="1" si="47"/>
        <v>1.37579976503089-2.0590298566191i</v>
      </c>
      <c r="X153" s="240" t="str">
        <f t="shared" ca="1" si="48"/>
        <v>-1.61750034550295-1.87513241564583i</v>
      </c>
      <c r="Y153" s="240" t="str">
        <f t="shared" ca="1" si="49"/>
        <v>-2.23861571976235+1.05878638220408i</v>
      </c>
      <c r="Z153" s="240" t="str">
        <f t="shared" ca="1" si="50"/>
        <v>0.423365602414153+2.43991608679488i</v>
      </c>
      <c r="AA153" s="240" t="str">
        <f t="shared" ca="1" si="51"/>
        <v>2.46444973424207+0.242727112828653i</v>
      </c>
      <c r="AB153" s="240" t="str">
        <f t="shared" ca="1" si="52"/>
        <v>0.891234766141925-2.31043925164196i</v>
      </c>
      <c r="AC153" s="240" t="str">
        <f t="shared" ca="1" si="53"/>
        <v>-1.98904237017161-1.4751743603961i</v>
      </c>
      <c r="AD153" s="240" t="str">
        <f t="shared" ca="1" si="54"/>
        <v>-1.95224071670762+1.52354360880707i</v>
      </c>
      <c r="AE153" s="240" t="str">
        <f t="shared" ca="1" si="55"/>
        <v>0.947667360555948+2.28787139447235i</v>
      </c>
      <c r="AF153" s="240" t="str">
        <f t="shared" ca="1" si="56"/>
        <v>2.45775066651333-0.303134632071635i</v>
      </c>
      <c r="AG153" s="240" t="str">
        <f t="shared" ca="1" si="57"/>
        <v>0.363359554347248-2.4495711416843i</v>
      </c>
      <c r="AH153" s="240" t="str">
        <f t="shared" ca="1" si="58"/>
        <v>-2.26392540912371-1.00352911558758i</v>
      </c>
      <c r="AI153" s="240" t="str">
        <f t="shared" ca="1" si="59"/>
        <v>-1.5709951315169+1.91426310643499i</v>
      </c>
      <c r="AJ153" s="240" t="str">
        <f t="shared" ca="1" si="60"/>
        <v>1.42591652211071+2.02464589888692i</v>
      </c>
      <c r="AK153" s="240" t="str">
        <f t="shared" ca="1" si="61"/>
        <v>2.33161538659929-0.834265325230147i</v>
      </c>
      <c r="AL153" s="240" t="str">
        <f t="shared" ca="1" si="62"/>
        <v>-0.182173383849007-2.46966430960261i</v>
      </c>
      <c r="AM153" s="240" t="str">
        <f t="shared" ca="1" si="63"/>
        <v>-2.42879131768915-0.483116630872628i</v>
      </c>
      <c r="AN153" s="240" t="str">
        <f t="shared" ca="1" si="64"/>
        <v>-1.11340587549479+2.21195757199853i</v>
      </c>
      <c r="AO153" s="240" t="str">
        <f t="shared" ca="1" si="65"/>
        <v>1.83487221520516+1.66303123776315i</v>
      </c>
      <c r="AP153" s="240" t="str">
        <f t="shared" ca="1" si="66"/>
        <v>2.09217353175777-1.32485427761703i</v>
      </c>
      <c r="AQ153" s="240" t="str">
        <f t="shared" ca="1" si="67"/>
        <v>-0.718853471663084-2.36974231303445i</v>
      </c>
      <c r="AR153" s="240" t="str">
        <f t="shared" ca="1" si="68"/>
        <v>-0.718853471663084-2.36974231303445i</v>
      </c>
      <c r="AS153" s="240" t="str">
        <f t="shared" ca="1" si="69"/>
        <v>-0.601709837118468+2.40216032267265i</v>
      </c>
      <c r="AT153" s="240" t="str">
        <f t="shared" ca="1" si="70"/>
        <v>2.15466093533769+1.22060034312532i</v>
      </c>
      <c r="AU153" s="240" t="str">
        <f t="shared" ca="1" si="71"/>
        <v>1.75106095609311-1.75106095609325i</v>
      </c>
      <c r="AV153" s="240" t="str">
        <f t="shared" ca="1" si="72"/>
        <v>-1.22060034312528-2.15466093533771i</v>
      </c>
      <c r="AW153" s="240" t="str">
        <f t="shared" ca="1" si="73"/>
        <v>-2.40216032267267+0.601709837118414i</v>
      </c>
      <c r="AX153" s="240" t="str">
        <f t="shared" ca="1" si="74"/>
        <v>-0.0607732639884686+2.47562831505299i</v>
      </c>
      <c r="AY153" s="240" t="str">
        <f t="shared" ca="1" si="75"/>
        <v>2.3697423130345+0.7188534716629i</v>
      </c>
      <c r="AZ153" s="240" t="str">
        <f t="shared" ca="1" si="76"/>
        <v>1.32485427761708-2.09217353175774i</v>
      </c>
      <c r="BA153" s="240" t="str">
        <f t="shared" ca="1" si="77"/>
        <v>-1.66303123776311-1.8348722152052i</v>
      </c>
      <c r="BB153" s="240" t="str">
        <f t="shared" ca="1" si="78"/>
        <v>-2.21195757199854+1.11340587549475i</v>
      </c>
      <c r="BC153" s="240" t="str">
        <f t="shared" ca="1" si="79"/>
        <v>0.483116630872583+2.42879131768916i</v>
      </c>
      <c r="BD153" s="240" t="str">
        <f t="shared" ca="1" si="80"/>
        <v>2.46966430960261+0.182173383849046i</v>
      </c>
      <c r="BE153" s="240" t="str">
        <f t="shared" ca="1" si="81"/>
        <v>0.834265325230191-2.33161538659928i</v>
      </c>
      <c r="BF153" s="240" t="str">
        <f t="shared" ca="1" si="82"/>
        <v>-2.02464589888689-1.42591652211075i</v>
      </c>
      <c r="BG153" s="240" t="str">
        <f t="shared" ca="1" si="83"/>
        <v>-1.91426310643502+1.57099513151687i</v>
      </c>
      <c r="BH153" s="240" t="str">
        <f t="shared" ca="1" si="84"/>
        <v>1.00352911558753+2.26392540912373i</v>
      </c>
      <c r="BI153" s="240" t="str">
        <f t="shared" ca="1" si="85"/>
        <v>2.4495711416843-0.363359554347201i</v>
      </c>
      <c r="BJ153" s="240" t="str">
        <f t="shared" ca="1" si="86"/>
        <v>0.30313463207169-2.45775066651332i</v>
      </c>
      <c r="BK153" s="240" t="str">
        <f t="shared" ca="1" si="87"/>
        <v>-2.28787139447233-0.947667360556i</v>
      </c>
      <c r="BL153" s="240" t="str">
        <f t="shared" ca="1" si="88"/>
        <v>-1.52354360880691+1.95224071670774i</v>
      </c>
      <c r="BM153" s="240" t="str">
        <f t="shared" ca="1" si="89"/>
        <v>1.47517436039607+1.98904237017163i</v>
      </c>
      <c r="BN153" s="240" t="str">
        <f t="shared" ca="1" si="90"/>
        <v>2.31043925164199-0.891234766141863i</v>
      </c>
      <c r="BO153" s="240" t="str">
        <f t="shared" ca="1" si="91"/>
        <v>-0.242727112828601-2.46444973424207i</v>
      </c>
      <c r="BP153" s="240" t="str">
        <f t="shared" ca="1" si="92"/>
        <v>-2.43991608679491-0.423365602413955i</v>
      </c>
      <c r="BQ153" s="240" t="str">
        <f t="shared" ca="1" si="93"/>
        <v>-1.05878638220412+2.23861571976234i</v>
      </c>
      <c r="BR153" s="240" t="str">
        <f t="shared" ca="1" si="94"/>
        <v>1.87513241564579+1.617500345503i</v>
      </c>
      <c r="BS153" s="240" t="str">
        <f t="shared" ca="1" si="95"/>
        <v>2.05902985661913-1.37579976503085i</v>
      </c>
      <c r="BT153" s="240" t="str">
        <f t="shared" ca="1" si="96"/>
        <v>-0.776793354081646-2.35138704363244i</v>
      </c>
      <c r="BU153" s="240" t="str">
        <f t="shared" ca="1" si="97"/>
        <v>-2.47339125152973+0.121509920435056i</v>
      </c>
      <c r="BV153" s="240" t="str">
        <f t="shared" ca="1" si="98"/>
        <v>-0.542576647937816+2.41620353551196i</v>
      </c>
      <c r="BW153" s="240" t="str">
        <f t="shared" ca="1" si="99"/>
        <v>2.18396702370374+1.16735469471902i</v>
      </c>
      <c r="BX153" s="240" t="str">
        <f t="shared" ca="1" si="100"/>
        <v>1.70756038219047-1.79350675635233i</v>
      </c>
      <c r="BY153" s="240" t="str">
        <f t="shared" ca="1" si="101"/>
        <v>-1.27311074752605-2.12405695979218i</v>
      </c>
      <c r="BZ153" s="240" t="str">
        <f t="shared" ca="1" si="102"/>
        <v>-2.38667013827754+0.660480578792582i</v>
      </c>
      <c r="CA153" s="240" t="str">
        <f t="shared" ca="1" si="103"/>
        <v>-3.88323729530719E-14+2.47637415264898i</v>
      </c>
      <c r="CB153" s="240" t="str">
        <f t="shared" ca="1" si="104"/>
        <v>2.38667013827751+0.660480578792691i</v>
      </c>
      <c r="CC153" s="240" t="str">
        <f t="shared" ca="1" si="105"/>
        <v>1.27311074752594-2.12405695979225i</v>
      </c>
      <c r="CD153" s="240" t="str">
        <f t="shared" ca="1" si="106"/>
        <v>-1.70756038219039-1.79350675635241i</v>
      </c>
      <c r="CE153" s="240" t="str">
        <f t="shared" ca="1" si="107"/>
        <v>-2.1839670237038+1.16735469471892i</v>
      </c>
      <c r="CF153" s="240" t="str">
        <f t="shared" ca="1" si="108"/>
        <v>0.542576647937705+2.41620353551198i</v>
      </c>
      <c r="CG153" s="240" t="str">
        <f t="shared" ca="1" si="109"/>
        <v>2.47339125152973+0.121509920434923i</v>
      </c>
      <c r="CH153" s="240" t="str">
        <f t="shared" ca="1" si="110"/>
        <v>0.776793354081717-2.35138704363242i</v>
      </c>
      <c r="CI153" s="240" t="str">
        <f t="shared" ca="1" si="111"/>
        <v>-2.05902985661906-1.37579976503094i</v>
      </c>
      <c r="CJ153" s="240" t="str">
        <f t="shared" ca="1" si="112"/>
        <v>-1.87513241564586+1.61750034550291i</v>
      </c>
      <c r="CK153" s="240" t="str">
        <f t="shared" ca="1" si="113"/>
        <v>1.05878638220427+2.23861571976227i</v>
      </c>
      <c r="CL153" s="240" t="str">
        <f t="shared" ca="1" si="114"/>
        <v>2.43991608679489-0.423365602414086i</v>
      </c>
      <c r="CM153" s="240" t="str">
        <f t="shared" ca="1" si="115"/>
        <v>0.242727112828713-2.46444973424206i</v>
      </c>
      <c r="CN153" s="240" t="str">
        <f t="shared" ca="1" si="116"/>
        <v>-2.31043925164212-0.891234766141509i</v>
      </c>
      <c r="CO153" s="240" t="str">
        <f t="shared" ca="1" si="117"/>
        <v>-1.47517436039573+1.98904237017188i</v>
      </c>
      <c r="CP153" s="240" t="str">
        <f t="shared" ca="1" si="118"/>
        <v>1.52354360880721+1.9522407167075i</v>
      </c>
      <c r="CQ153" s="240" t="str">
        <f t="shared" ca="1" si="119"/>
        <v>2.28787139447228-0.947667360556124i</v>
      </c>
      <c r="CR153" s="240" t="str">
        <f t="shared" ca="1" si="120"/>
        <v>-0.303134632071841-2.4577506665133i</v>
      </c>
      <c r="CS153" s="240" t="str">
        <f t="shared" ca="1" si="121"/>
        <v>-2.44957114168433-0.363359554347035i</v>
      </c>
      <c r="CT153" s="240" t="str">
        <f t="shared" ca="1" si="122"/>
        <v>-1.00352911558741+2.26392540912378i</v>
      </c>
      <c r="CU153" s="240" t="str">
        <f t="shared" ca="1" si="123"/>
        <v>1.91426310643496+1.57099513151694i</v>
      </c>
      <c r="CV153" s="240" t="str">
        <f t="shared" ca="1" si="124"/>
        <v>2.02464589888694-1.42591652211068i</v>
      </c>
      <c r="CW153" s="240" t="str">
        <f t="shared" ca="1" si="125"/>
        <v>-0.834265325230085-2.33161538659931i</v>
      </c>
      <c r="CX153" s="240" t="str">
        <f t="shared" ca="1" si="126"/>
        <v>-2.46966430960261+0.182173383848951i</v>
      </c>
      <c r="CY153" s="240" t="str">
        <f t="shared" ca="1" si="127"/>
        <v>-0.483116630872918+2.42879131768909i</v>
      </c>
      <c r="CZ153" s="240" t="str">
        <f t="shared" ca="1" si="128"/>
        <v>2.21195757199838+1.11340587549507i</v>
      </c>
      <c r="DA153" s="240" t="str">
        <f t="shared" ca="1" si="129"/>
        <v>1.66303123776338-1.83487221520496i</v>
      </c>
      <c r="DB153" s="240" t="str">
        <f t="shared" ca="1" si="130"/>
        <v>-1.32485427761679-2.09217353175792i</v>
      </c>
      <c r="DC153" s="240" t="str">
        <f t="shared" ca="1" si="131"/>
        <v>-2.3697423130346+0.718853471662574i</v>
      </c>
      <c r="DD153" s="240" t="str">
        <f t="shared" ca="1" si="132"/>
        <v>0.0607732639878631+2.47562831505301i</v>
      </c>
      <c r="DE153" s="240" t="str">
        <f t="shared" ca="1" si="133"/>
        <v>2.40216032267252+0.601709837119001i</v>
      </c>
      <c r="DF153" s="240" t="str">
        <f t="shared" ca="1" si="134"/>
        <v>1.22060034312579-2.15466093533742i</v>
      </c>
      <c r="DG153" s="240" t="str">
        <f t="shared" ca="1" si="135"/>
        <v>-1.75106095609268-1.75106095609368i</v>
      </c>
      <c r="DH153" s="240" t="str">
        <f t="shared" ca="1" si="136"/>
        <v>-2.1546609353381+1.22060034312458i</v>
      </c>
      <c r="DI153" s="240" t="str">
        <f t="shared" ca="1" si="137"/>
        <v>0.601709837117658+2.40216032267286i</v>
      </c>
      <c r="DJ153" s="240" t="str">
        <f t="shared" ca="1" si="138"/>
        <v>2.47562831505297+0.0607732639892462i</v>
      </c>
      <c r="DK153" s="240" t="str">
        <f t="shared" ca="1" si="139"/>
        <v>0.718853471663864-2.36974231303421i</v>
      </c>
      <c r="DL153" s="240" t="str">
        <f t="shared" ca="1" si="140"/>
        <v>-2.09217353175716-1.32485427761799i</v>
      </c>
      <c r="DM153" s="240" t="str">
        <f t="shared" ca="1" si="141"/>
        <v>-1.83487221520591+1.66303123776232i</v>
      </c>
      <c r="DN153" s="240" t="str">
        <f t="shared" ca="1" si="142"/>
        <v>1.11340587549381+2.21195757199902i</v>
      </c>
      <c r="DO153" s="240" t="str">
        <f t="shared" ca="1" si="143"/>
        <v>2.42879131768936-0.483116630871561i</v>
      </c>
      <c r="DP153" s="240" t="str">
        <f t="shared" ca="1" si="144"/>
        <v>0.18217338385033-2.46966430960251i</v>
      </c>
      <c r="DQ153" s="240" t="str">
        <f t="shared" ca="1" si="145"/>
        <v>-2.33161538659968-0.834265325229067i</v>
      </c>
      <c r="DR153" s="240" t="str">
        <f t="shared" ca="1" si="146"/>
        <v>-1.42591652210976+2.02464589888759i</v>
      </c>
      <c r="DS153" s="240" t="str">
        <f t="shared" ca="1" si="147"/>
        <v>1.5709951315178+1.91426310643425i</v>
      </c>
      <c r="DT153" s="240" t="str">
        <f t="shared" ca="1" si="148"/>
        <v>2.26392540912336-1.00352911558836i</v>
      </c>
      <c r="DU153" s="240" t="str">
        <f t="shared" ca="1" si="149"/>
        <v>-0.363359554348103-2.44957114168417i</v>
      </c>
      <c r="DV153" s="240" t="str">
        <f t="shared" ca="1" si="150"/>
        <v>-2.45775066651344-0.303134632070768i</v>
      </c>
      <c r="DW153" s="240" t="str">
        <f t="shared" ca="1" si="151"/>
        <v>-0.947667360555126+2.28787139447269i</v>
      </c>
      <c r="DX153" s="240" t="str">
        <f t="shared" ca="1" si="152"/>
        <v>1.95224071670817+1.52354360880636i</v>
      </c>
      <c r="DY153" s="240" t="str">
        <f t="shared" ca="1" si="153"/>
        <v>1.98904237017122-1.47517436039663i</v>
      </c>
      <c r="DZ153" s="240" t="str">
        <f t="shared" ca="1" si="154"/>
        <v>-0.891234766142549-2.31043925164172i</v>
      </c>
      <c r="EA153" s="240" t="str">
        <f t="shared" ca="1" si="155"/>
        <v>-2.46444973424201+0.242727112829263i</v>
      </c>
      <c r="EB153" s="240" t="str">
        <f t="shared" ca="1" si="156"/>
        <v>-0.423365602413541+2.43991608679499i</v>
      </c>
      <c r="EC153" s="240" t="str">
        <f t="shared" ca="1" si="157"/>
        <v>2.23861571976252+1.05878638220374i</v>
      </c>
      <c r="ED153" s="240" t="str">
        <f t="shared" ca="1" si="158"/>
        <v>1.61750034550266-1.87513241564608i</v>
      </c>
      <c r="EE153" s="240" t="str">
        <f t="shared" ca="1" si="159"/>
        <v>-1.37579976503123-2.05902985661888i</v>
      </c>
      <c r="EF153" s="240" t="str">
        <f t="shared" ca="1" si="160"/>
        <v>-2.3513870436323+0.776793354082077i</v>
      </c>
      <c r="EG153" s="240" t="str">
        <f t="shared" ca="1" si="161"/>
        <v>0.121509920435299+2.47339125152972i</v>
      </c>
      <c r="EH153" s="240" t="str">
        <f t="shared" ca="1" si="162"/>
        <v>2.416203535512+0.542576647937648i</v>
      </c>
      <c r="EI153" s="240" t="str">
        <f t="shared" ca="1" si="163"/>
        <v>1.16735469471887-2.18396702370383i</v>
      </c>
      <c r="EJ153" s="240" t="str">
        <f t="shared" ca="1" si="164"/>
        <v>-1.79350675635248-1.70756038219032i</v>
      </c>
      <c r="EK153" s="240" t="str">
        <f t="shared" ca="1" si="165"/>
        <v>-2.1240569597922+1.27311074752602i</v>
      </c>
      <c r="EL153" s="240" t="str">
        <f t="shared" ca="1" si="166"/>
        <v>0.660480578792545+2.38667013827755i</v>
      </c>
      <c r="EM153" s="240" t="str">
        <f t="shared" ca="1" si="167"/>
        <v>2.47637415264898+7.76647459061439E-14i</v>
      </c>
      <c r="EN153" s="240"/>
      <c r="EO153" s="240"/>
      <c r="EP153" s="240"/>
    </row>
    <row r="154" spans="1:146" ht="15.75" thickBot="1">
      <c r="A154" s="277">
        <f t="shared" si="168"/>
        <v>1.0546875000000005E-3</v>
      </c>
      <c r="B154" s="276">
        <v>54</v>
      </c>
      <c r="C154" s="248">
        <f t="shared" si="169"/>
        <v>10800</v>
      </c>
      <c r="D154" s="247">
        <f t="shared" si="170"/>
        <v>67858.401317539538</v>
      </c>
      <c r="E154" s="247" t="str">
        <f t="shared" si="171"/>
        <v>67858.4013175395i</v>
      </c>
      <c r="F154" s="247" t="str">
        <f t="shared" si="177"/>
        <v>0.00657438100690088-0.0462469182667229i</v>
      </c>
      <c r="G154" s="247" t="str">
        <f t="shared" si="178"/>
        <v>-3.38046498953124+1.21806641598079i</v>
      </c>
      <c r="H154" s="247" t="str">
        <f t="shared" si="179"/>
        <v>0.00203918737589684-0.006030703052732i</v>
      </c>
      <c r="I154" s="247" t="str">
        <f t="shared" si="174"/>
        <v>-0.00308424736411336+0.00571888102624569i</v>
      </c>
      <c r="J154" s="275" t="str">
        <f ca="1">IMPRODUCT(1/N_FFT2,BQ100)</f>
        <v>0.00874021475613672+0.0000116082314987418i</v>
      </c>
      <c r="K154" s="274" t="str">
        <f t="shared" ca="1" si="175"/>
        <v>-0.0000270233704182658+0.0000499484456767809i</v>
      </c>
      <c r="N154" s="265">
        <f t="shared" ca="1" si="176"/>
        <v>2.5258819433578488</v>
      </c>
      <c r="O154" s="240">
        <f t="shared" ca="1" si="39"/>
        <v>-2.4741180566421512</v>
      </c>
      <c r="P154" s="240" t="str">
        <f t="shared" ca="1" si="40"/>
        <v>-0.601161650504834+2.39997183903583i</v>
      </c>
      <c r="Q154" s="240" t="str">
        <f t="shared" ca="1" si="41"/>
        <v>2.18197732466094+1.16629117842338i</v>
      </c>
      <c r="R154" s="240" t="str">
        <f t="shared" ca="1" si="42"/>
        <v>1.66151613628674-1.83320055833002i</v>
      </c>
      <c r="S154" s="240" t="str">
        <f t="shared" ca="1" si="43"/>
        <v>-1.37454634524669-2.05715398134697i</v>
      </c>
      <c r="T154" s="240" t="str">
        <f t="shared" ca="1" si="44"/>
        <v>-2.32949117279357+0.833505269377219i</v>
      </c>
      <c r="U154" s="241" t="str">
        <f t="shared" ca="1" si="45"/>
        <v>0.242505976749783+2.46220450195417i</v>
      </c>
      <c r="V154" s="240" t="str">
        <f t="shared" ca="1" si="46"/>
        <v>2.44733946451013+0.363028516309676i</v>
      </c>
      <c r="W154" s="240" t="str">
        <f t="shared" ca="1" si="47"/>
        <v>0.946803989992156-2.28578703354833i</v>
      </c>
      <c r="X154" s="240" t="str">
        <f t="shared" ca="1" si="48"/>
        <v>-1.98723025686716-1.47383040557399i</v>
      </c>
      <c r="Y154" s="240" t="str">
        <f t="shared" ca="1" si="49"/>
        <v>-1.91251912063794+1.56956387936172i</v>
      </c>
      <c r="Z154" s="240" t="str">
        <f t="shared" ca="1" si="50"/>
        <v>1.05782177686511+2.23657623312792i</v>
      </c>
      <c r="AA154" s="240" t="str">
        <f t="shared" ca="1" si="51"/>
        <v>2.42657857193448-0.482676488376167i</v>
      </c>
      <c r="AB154" s="240" t="str">
        <f t="shared" ca="1" si="52"/>
        <v>0.121399219050955-2.47113787308935i</v>
      </c>
      <c r="AC154" s="240" t="str">
        <f t="shared" ca="1" si="53"/>
        <v>-2.36758336376425-0.718198561561846i</v>
      </c>
      <c r="AD154" s="240" t="str">
        <f t="shared" ca="1" si="54"/>
        <v>-1.27195088237775+2.12212184170023i</v>
      </c>
      <c r="AE154" s="240" t="str">
        <f t="shared" ca="1" si="55"/>
        <v>1.74946565530774+1.74946565530776i</v>
      </c>
      <c r="AF154" s="240" t="str">
        <f t="shared" ca="1" si="56"/>
        <v>2.12212184170024-1.27195088237774i</v>
      </c>
      <c r="AG154" s="240" t="str">
        <f t="shared" ca="1" si="57"/>
        <v>-0.718198561561821-2.36758336376426i</v>
      </c>
      <c r="AH154" s="240" t="str">
        <f t="shared" ca="1" si="58"/>
        <v>-2.47113787308935+0.121399219050938i</v>
      </c>
      <c r="AI154" s="240" t="str">
        <f t="shared" ca="1" si="59"/>
        <v>-0.482676488376187+2.42657857193448i</v>
      </c>
      <c r="AJ154" s="240" t="str">
        <f t="shared" ca="1" si="60"/>
        <v>2.23657623312791+1.05782177686512i</v>
      </c>
      <c r="AK154" s="240" t="str">
        <f t="shared" ca="1" si="61"/>
        <v>1.56956387936173-1.91251912063793i</v>
      </c>
      <c r="AL154" s="240" t="str">
        <f t="shared" ca="1" si="62"/>
        <v>-1.47383040557397-1.98723025686718i</v>
      </c>
      <c r="AM154" s="240" t="str">
        <f t="shared" ca="1" si="63"/>
        <v>-2.28578703354824+0.946803989992364i</v>
      </c>
      <c r="AN154" s="240" t="str">
        <f t="shared" ca="1" si="64"/>
        <v>0.363028516309807+2.44733946451011i</v>
      </c>
      <c r="AO154" s="240" t="str">
        <f t="shared" ca="1" si="65"/>
        <v>2.46220450195416+0.242505976749901i</v>
      </c>
      <c r="AP154" s="240" t="str">
        <f t="shared" ca="1" si="66"/>
        <v>0.83350526937731-2.32949117279353i</v>
      </c>
      <c r="AQ154" s="240" t="str">
        <f t="shared" ca="1" si="67"/>
        <v>-2.05715398134693-1.37454634524676i</v>
      </c>
      <c r="AR154" s="240" t="str">
        <f t="shared" ca="1" si="68"/>
        <v>-2.05715398134693-1.37454634524676i</v>
      </c>
      <c r="AS154" s="240" t="str">
        <f t="shared" ca="1" si="69"/>
        <v>1.16629117842335+2.18197732466096i</v>
      </c>
      <c r="AT154" s="240" t="str">
        <f t="shared" ca="1" si="70"/>
        <v>2.39997183903585-0.601161650504787i</v>
      </c>
      <c r="AU154" s="240" t="str">
        <f t="shared" ca="1" si="71"/>
        <v>2.60666512413812E-14-2.47411805664215i</v>
      </c>
      <c r="AV154" s="240" t="str">
        <f t="shared" ca="1" si="72"/>
        <v>-2.39997183903583-0.601161650504839i</v>
      </c>
      <c r="AW154" s="240" t="str">
        <f t="shared" ca="1" si="73"/>
        <v>-1.16629117842338+2.18197732466095i</v>
      </c>
      <c r="AX154" s="240" t="str">
        <f t="shared" ca="1" si="74"/>
        <v>1.83320055833004+1.66151613628672i</v>
      </c>
      <c r="AY154" s="240" t="str">
        <f t="shared" ca="1" si="75"/>
        <v>2.05715398134696-1.37454634524671i</v>
      </c>
      <c r="AZ154" s="240" t="str">
        <f t="shared" ca="1" si="76"/>
        <v>-0.833505269377261-2.32949117279355i</v>
      </c>
      <c r="BA154" s="240" t="str">
        <f t="shared" ca="1" si="77"/>
        <v>-2.46220450195416+0.242505976749866i</v>
      </c>
      <c r="BB154" s="240" t="str">
        <f t="shared" ca="1" si="78"/>
        <v>-0.363028516309597+2.44733946451014i</v>
      </c>
      <c r="BC154" s="240" t="str">
        <f t="shared" ca="1" si="79"/>
        <v>2.28578703354832+0.946803989992175i</v>
      </c>
      <c r="BD154" s="240" t="str">
        <f t="shared" ca="1" si="80"/>
        <v>1.47383040557401-1.98723025686715i</v>
      </c>
      <c r="BE154" s="240" t="str">
        <f t="shared" ca="1" si="81"/>
        <v>-1.56956387936169-1.91251912063796i</v>
      </c>
      <c r="BF154" s="240" t="str">
        <f t="shared" ca="1" si="82"/>
        <v>-2.23657623312793+1.05782177686509i</v>
      </c>
      <c r="BG154" s="240" t="str">
        <f t="shared" ca="1" si="83"/>
        <v>0.482676488376145+2.42657857193449i</v>
      </c>
      <c r="BH154" s="240" t="str">
        <f t="shared" ca="1" si="84"/>
        <v>2.47113787308935+0.121399219050981i</v>
      </c>
      <c r="BI154" s="240" t="str">
        <f t="shared" ca="1" si="85"/>
        <v>0.71819856156187-2.36758336376424i</v>
      </c>
      <c r="BJ154" s="240" t="str">
        <f t="shared" ca="1" si="86"/>
        <v>-2.12212184170023-1.27195088237777i</v>
      </c>
      <c r="BK154" s="240" t="str">
        <f t="shared" ca="1" si="87"/>
        <v>-1.74946565530777+1.74946565530773i</v>
      </c>
      <c r="BL154" s="240" t="str">
        <f t="shared" ca="1" si="88"/>
        <v>1.27195088237771+2.12212184170026i</v>
      </c>
      <c r="BM154" s="240" t="str">
        <f t="shared" ca="1" si="89"/>
        <v>2.36758336376426-0.718198561561813i</v>
      </c>
      <c r="BN154" s="240" t="str">
        <f t="shared" ca="1" si="90"/>
        <v>-0.121399219050903-2.47113787308935i</v>
      </c>
      <c r="BO154" s="240" t="str">
        <f t="shared" ca="1" si="91"/>
        <v>-2.42657857193447-0.482676488376204i</v>
      </c>
      <c r="BP154" s="240" t="str">
        <f t="shared" ca="1" si="92"/>
        <v>-1.05782177686513+2.23657623312791i</v>
      </c>
      <c r="BQ154" s="240" t="str">
        <f t="shared" ca="1" si="93"/>
        <v>1.91251912063792+1.56956387936175i</v>
      </c>
      <c r="BR154" s="240" t="str">
        <f t="shared" ca="1" si="94"/>
        <v>1.98723025686719-1.47383040557396i</v>
      </c>
      <c r="BS154" s="240" t="str">
        <f t="shared" ca="1" si="95"/>
        <v>-0.946803989992331-2.28578703354825i</v>
      </c>
      <c r="BT154" s="240" t="str">
        <f t="shared" ca="1" si="96"/>
        <v>-2.44733946451011+0.36302851630978i</v>
      </c>
      <c r="BU154" s="240" t="str">
        <f t="shared" ca="1" si="97"/>
        <v>-0.24250597674991+2.46220450195415i</v>
      </c>
      <c r="BV154" s="240" t="str">
        <f t="shared" ca="1" si="98"/>
        <v>2.32949117279352+0.833505269377335i</v>
      </c>
      <c r="BW154" s="240" t="str">
        <f t="shared" ca="1" si="99"/>
        <v>1.37454634524676-2.05715398134692i</v>
      </c>
      <c r="BX154" s="240" t="str">
        <f t="shared" ca="1" si="100"/>
        <v>-1.66151613628666-1.8332005583301i</v>
      </c>
      <c r="BY154" s="240" t="str">
        <f t="shared" ca="1" si="101"/>
        <v>-2.18197732466098+1.16629117842332i</v>
      </c>
      <c r="BZ154" s="240" t="str">
        <f t="shared" ca="1" si="102"/>
        <v>0.601161650504779+2.39997183903585i</v>
      </c>
      <c r="CA154" s="240" t="str">
        <f t="shared" ca="1" si="103"/>
        <v>2.47411805664215+5.21333024827624E-14i</v>
      </c>
      <c r="CB154" s="240" t="str">
        <f t="shared" ca="1" si="104"/>
        <v>0.601161650504846-2.39997183903583i</v>
      </c>
      <c r="CC154" s="240" t="str">
        <f t="shared" ca="1" si="105"/>
        <v>-2.18197732466093-1.16629117842342i</v>
      </c>
      <c r="CD154" s="240" t="str">
        <f t="shared" ca="1" si="106"/>
        <v>-1.66151613628674+1.83320055833002i</v>
      </c>
      <c r="CE154" s="240" t="str">
        <f t="shared" ca="1" si="107"/>
        <v>1.37454634524671+2.05715398134696i</v>
      </c>
      <c r="CF154" s="240" t="str">
        <f t="shared" ca="1" si="108"/>
        <v>2.32949117279356-0.833505269377236i</v>
      </c>
      <c r="CG154" s="240" t="str">
        <f t="shared" ca="1" si="109"/>
        <v>-0.242505976749841-2.46220450195416i</v>
      </c>
      <c r="CH154" s="240" t="str">
        <f t="shared" ca="1" si="110"/>
        <v>-2.44733946451014-0.363028516309604i</v>
      </c>
      <c r="CI154" s="240" t="str">
        <f t="shared" ca="1" si="111"/>
        <v>-0.9468039899922+2.28578703354831i</v>
      </c>
      <c r="CJ154" s="240" t="str">
        <f t="shared" ca="1" si="112"/>
        <v>1.98723025686729+1.47383040557382i</v>
      </c>
      <c r="CK154" s="240" t="str">
        <f t="shared" ca="1" si="113"/>
        <v>1.91251912063783-1.56956387936186i</v>
      </c>
      <c r="CL154" s="240" t="str">
        <f t="shared" ca="1" si="114"/>
        <v>-1.05782177686507-2.23657623312794i</v>
      </c>
      <c r="CM154" s="240" t="str">
        <f t="shared" ca="1" si="115"/>
        <v>-2.42657857193434+0.482676488376863i</v>
      </c>
      <c r="CN154" s="240" t="str">
        <f t="shared" ca="1" si="116"/>
        <v>-0.121399219050762+2.47113787308936i</v>
      </c>
      <c r="CO154" s="240" t="str">
        <f t="shared" ca="1" si="117"/>
        <v>2.36758336376417+0.718198561562115i</v>
      </c>
      <c r="CP154" s="240" t="str">
        <f t="shared" ca="1" si="118"/>
        <v>1.27195088237844-2.12212184169982i</v>
      </c>
      <c r="CQ154" s="240" t="str">
        <f t="shared" ca="1" si="119"/>
        <v>-1.74946565530858-1.74946565530692i</v>
      </c>
      <c r="CR154" s="240" t="str">
        <f t="shared" ca="1" si="120"/>
        <v>-2.12212184169988+1.27195088237834i</v>
      </c>
      <c r="CS154" s="240" t="str">
        <f t="shared" ca="1" si="121"/>
        <v>0.718198561562006+2.3675833637642i</v>
      </c>
      <c r="CT154" s="240" t="str">
        <f t="shared" ca="1" si="122"/>
        <v>2.47113787308936-0.121399219050649i</v>
      </c>
      <c r="CU154" s="240" t="str">
        <f t="shared" ca="1" si="123"/>
        <v>0.482676488376971-2.42657857193432i</v>
      </c>
      <c r="CV154" s="240" t="str">
        <f t="shared" ca="1" si="124"/>
        <v>-2.23657623312737-1.05782177686628i</v>
      </c>
      <c r="CW154" s="240" t="str">
        <f t="shared" ca="1" si="125"/>
        <v>-1.56956387936119+1.91251912063838i</v>
      </c>
      <c r="CX154" s="240" t="str">
        <f t="shared" ca="1" si="126"/>
        <v>1.47383040557413+1.98723025686706i</v>
      </c>
      <c r="CY154" s="240" t="str">
        <f t="shared" ca="1" si="127"/>
        <v>2.28578703354835-0.946803989992096i</v>
      </c>
      <c r="CZ154" s="240" t="str">
        <f t="shared" ca="1" si="128"/>
        <v>-0.363028516309008-2.44733946451023i</v>
      </c>
      <c r="DA154" s="240" t="str">
        <f t="shared" ca="1" si="129"/>
        <v>-2.46220450195406-0.242505976750933i</v>
      </c>
      <c r="DB154" s="240" t="str">
        <f t="shared" ca="1" si="130"/>
        <v>-0.833505269376417+2.32949117279385i</v>
      </c>
      <c r="DC154" s="240" t="str">
        <f t="shared" ca="1" si="131"/>
        <v>2.05715398134717+1.37454634524639i</v>
      </c>
      <c r="DD154" s="240" t="str">
        <f t="shared" ca="1" si="132"/>
        <v>1.8332005583301-1.66151613628666i</v>
      </c>
      <c r="DE154" s="240" t="str">
        <f t="shared" ca="1" si="133"/>
        <v>-1.16629117842288-2.18197732466121i</v>
      </c>
      <c r="DF154" s="240" t="str">
        <f t="shared" ca="1" si="134"/>
        <v>-2.3999718390361+0.601161650503782i</v>
      </c>
      <c r="DG154" s="240" t="str">
        <f t="shared" ca="1" si="135"/>
        <v>9.23841015435042E-13+2.47411805664215i</v>
      </c>
      <c r="DH154" s="240" t="str">
        <f t="shared" ca="1" si="136"/>
        <v>2.39997183903595+0.601161650504378i</v>
      </c>
      <c r="DI154" s="240" t="str">
        <f t="shared" ca="1" si="137"/>
        <v>1.16629117842342-2.18197732466092i</v>
      </c>
      <c r="DJ154" s="240" t="str">
        <f t="shared" ca="1" si="138"/>
        <v>-1.83320055832966-1.66151613628714i</v>
      </c>
      <c r="DK154" s="240" t="str">
        <f t="shared" ca="1" si="139"/>
        <v>-2.05715398134751+1.37454634524588i</v>
      </c>
      <c r="DL154" s="240" t="str">
        <f t="shared" ca="1" si="140"/>
        <v>0.833505269378156+2.32949117279323i</v>
      </c>
      <c r="DM154" s="240" t="str">
        <f t="shared" ca="1" si="141"/>
        <v>2.46220450195412-0.242505976750287i</v>
      </c>
      <c r="DN154" s="240" t="str">
        <f t="shared" ca="1" si="142"/>
        <v>0.363028516309614-2.44733946451014i</v>
      </c>
      <c r="DO154" s="240" t="str">
        <f t="shared" ca="1" si="143"/>
        <v>-2.28578703354812-0.946803989992663i</v>
      </c>
      <c r="DP154" s="240" t="str">
        <f t="shared" ca="1" si="144"/>
        <v>-1.47383040557465+1.98723025686668i</v>
      </c>
      <c r="DQ154" s="240" t="str">
        <f t="shared" ca="1" si="145"/>
        <v>1.56956387936264+1.91251912063719i</v>
      </c>
      <c r="DR154" s="240" t="str">
        <f t="shared" ca="1" si="146"/>
        <v>2.23657623312763-1.05782177686573i</v>
      </c>
      <c r="DS154" s="240" t="str">
        <f t="shared" ca="1" si="147"/>
        <v>-0.482676488376336-2.42657857193445i</v>
      </c>
      <c r="DT154" s="240" t="str">
        <f t="shared" ca="1" si="148"/>
        <v>-2.47113787308933-0.121399219051297i</v>
      </c>
      <c r="DU154" s="240" t="str">
        <f t="shared" ca="1" si="149"/>
        <v>-0.718198561562593+2.36758336376402i</v>
      </c>
      <c r="DV154" s="240" t="str">
        <f t="shared" ca="1" si="150"/>
        <v>2.12212184170083+1.27195088237675i</v>
      </c>
      <c r="DW154" s="240" t="str">
        <f t="shared" ca="1" si="151"/>
        <v>1.7494656553073-1.7494656553082i</v>
      </c>
      <c r="DX154" s="240" t="str">
        <f t="shared" ca="1" si="152"/>
        <v>-1.27195088237791-2.12212184170014i</v>
      </c>
      <c r="DY154" s="240" t="str">
        <f t="shared" ca="1" si="153"/>
        <v>-2.36758336376434+0.718198561561526i</v>
      </c>
      <c r="DZ154" s="240" t="str">
        <f t="shared" ca="1" si="154"/>
        <v>0.121399219050114+2.47113787308939i</v>
      </c>
      <c r="EA154" s="240" t="str">
        <f t="shared" ca="1" si="155"/>
        <v>2.42657857193422+0.482676488377498i</v>
      </c>
      <c r="EB154" s="240" t="str">
        <f t="shared" ca="1" si="156"/>
        <v>1.05782177686451-2.2365762331282i</v>
      </c>
      <c r="EC154" s="240" t="str">
        <f t="shared" ca="1" si="157"/>
        <v>-1.91251912063804-1.5695638793616i</v>
      </c>
      <c r="ED154" s="240" t="str">
        <f t="shared" ca="1" si="158"/>
        <v>-1.98723025686738+1.4738304055737i</v>
      </c>
      <c r="EE154" s="240" t="str">
        <f t="shared" ca="1" si="159"/>
        <v>0.946803989991634+2.28578703354854i</v>
      </c>
      <c r="EF154" s="240" t="str">
        <f t="shared" ca="1" si="160"/>
        <v>2.4473394645103-0.363028516308511i</v>
      </c>
      <c r="EG154" s="240" t="str">
        <f t="shared" ca="1" si="161"/>
        <v>0.242505976749017-2.46220450195424i</v>
      </c>
      <c r="EH154" s="240" t="str">
        <f t="shared" ca="1" si="162"/>
        <v>-2.32949117279369-0.833505269376887i</v>
      </c>
      <c r="EI154" s="240" t="str">
        <f t="shared" ca="1" si="163"/>
        <v>-1.37454634524681+2.05715398134689i</v>
      </c>
      <c r="EJ154" s="240" t="str">
        <f t="shared" ca="1" si="164"/>
        <v>1.66151613628626+1.83320055833046i</v>
      </c>
      <c r="EK154" s="240" t="str">
        <f t="shared" ca="1" si="165"/>
        <v>2.18197732466145-1.16629117842244i</v>
      </c>
      <c r="EL154" s="240" t="str">
        <f t="shared" ca="1" si="166"/>
        <v>-0.601161650505685-2.39997183903562i</v>
      </c>
      <c r="EM154" s="240" t="str">
        <f t="shared" ca="1" si="167"/>
        <v>-2.47411805664215+3.87964046551267E-13i</v>
      </c>
      <c r="EN154" s="240"/>
      <c r="EO154" s="240"/>
      <c r="EP154" s="240"/>
    </row>
    <row r="155" spans="1:146" ht="15.75" thickBot="1">
      <c r="A155" s="277">
        <f t="shared" si="168"/>
        <v>1.0742187500000005E-3</v>
      </c>
      <c r="B155" s="276">
        <v>55</v>
      </c>
      <c r="C155" s="248">
        <f t="shared" si="169"/>
        <v>11000</v>
      </c>
      <c r="D155" s="247">
        <f t="shared" si="170"/>
        <v>69115.038378975441</v>
      </c>
      <c r="E155" s="247" t="str">
        <f t="shared" si="171"/>
        <v>69115.0383789754i</v>
      </c>
      <c r="F155" s="247" t="str">
        <f t="shared" si="177"/>
        <v>0.00655562113802177-0.0454476602614556i</v>
      </c>
      <c r="G155" s="247" t="str">
        <f t="shared" si="178"/>
        <v>-3.36674545815751+1.22956354224631i</v>
      </c>
      <c r="H155" s="247" t="str">
        <f t="shared" si="179"/>
        <v>0.00203773547280716-0.00592106075121356i</v>
      </c>
      <c r="I155" s="247" t="str">
        <f t="shared" si="174"/>
        <v>-0.00304601502061642+0.00562046127282518i</v>
      </c>
      <c r="J155" s="275" t="str">
        <f ca="1">IMPRODUCT(1/N_FFT2,BR100)</f>
        <v>0.0307738746092588+0.000499375306156824i</v>
      </c>
      <c r="K155" s="274" t="str">
        <f t="shared" ca="1" si="175"/>
        <v>-0.0000965444038712282+0.000171442265772639i</v>
      </c>
      <c r="N155" s="265">
        <f t="shared" ca="1" si="176"/>
        <v>2.5286444329179831</v>
      </c>
      <c r="O155" s="240">
        <f t="shared" ca="1" si="39"/>
        <v>-2.4713555670820169</v>
      </c>
      <c r="P155" s="240" t="str">
        <f t="shared" ca="1" si="40"/>
        <v>-0.541477069616265+2.4113068908845i</v>
      </c>
      <c r="Q155" s="240" t="str">
        <f t="shared" ca="1" si="41"/>
        <v>2.23407897214316+1.0566406603832i</v>
      </c>
      <c r="R155" s="240" t="str">
        <f t="shared" ca="1" si="42"/>
        <v>1.52045601642616-1.94828433270423i</v>
      </c>
      <c r="S155" s="240" t="str">
        <f t="shared" ca="1" si="43"/>
        <v>-1.56781137453728-1.91038368733059i</v>
      </c>
      <c r="T155" s="240" t="str">
        <f t="shared" ca="1" si="44"/>
        <v>-2.20747484941248+1.11114946256506i</v>
      </c>
      <c r="U155" s="241" t="str">
        <f t="shared" ca="1" si="45"/>
        <v>0.600490420294507+2.39729213782589i</v>
      </c>
      <c r="V155" s="240" t="str">
        <f t="shared" ca="1" si="46"/>
        <v>2.47061124099018-0.0606501017331323i</v>
      </c>
      <c r="W155" s="240" t="str">
        <f t="shared" ca="1" si="47"/>
        <v>0.482137553398416-2.42386916283661i</v>
      </c>
      <c r="X155" s="240" t="str">
        <f t="shared" ca="1" si="48"/>
        <v>-2.25933736923863-1.00149537737781i</v>
      </c>
      <c r="Y155" s="240" t="str">
        <f t="shared" ca="1" si="49"/>
        <v>-1.47218479246435+1.98501140444683i</v>
      </c>
      <c r="Z155" s="240" t="str">
        <f t="shared" ca="1" si="50"/>
        <v>1.61422234170059+1.87133229825756i</v>
      </c>
      <c r="AA155" s="240" t="str">
        <f t="shared" ca="1" si="51"/>
        <v>2.17954102637528-1.16498894985929i</v>
      </c>
      <c r="AB155" s="240" t="str">
        <f t="shared" ca="1" si="52"/>
        <v>-0.659142057997303-2.38183334562399i</v>
      </c>
      <c r="AC155" s="240" t="str">
        <f t="shared" ca="1" si="53"/>
        <v>-2.46837871106887+0.121263670112834i</v>
      </c>
      <c r="AD155" s="240" t="str">
        <f t="shared" ca="1" si="54"/>
        <v>-0.42250761554654+2.43497138663937i</v>
      </c>
      <c r="AE155" s="240" t="str">
        <f t="shared" ca="1" si="55"/>
        <v>2.28323482598487+0.945746831005584i</v>
      </c>
      <c r="AF155" s="240" t="str">
        <f t="shared" ca="1" si="56"/>
        <v>1.4230267794319-2.02054277954389i</v>
      </c>
      <c r="AG155" s="240" t="str">
        <f t="shared" ca="1" si="57"/>
        <v>-1.65966096168504-1.83115368858159i</v>
      </c>
      <c r="AH155" s="240" t="str">
        <f t="shared" ca="1" si="58"/>
        <v>-2.15029432932218+1.21812669137169i</v>
      </c>
      <c r="AI155" s="240" t="str">
        <f t="shared" ca="1" si="59"/>
        <v>0.717396653171456+2.36493982607712i</v>
      </c>
      <c r="AJ155" s="240" t="str">
        <f t="shared" ca="1" si="60"/>
        <v>2.46465932211066-0.181804193791874i</v>
      </c>
      <c r="AK155" s="240" t="str">
        <f t="shared" ca="1" si="61"/>
        <v>0.362623174905879-2.44460687472822i</v>
      </c>
      <c r="AL155" s="240" t="str">
        <f t="shared" ca="1" si="62"/>
        <v>-2.30575694744768-0.889428602105881i</v>
      </c>
      <c r="AM155" s="240" t="str">
        <f t="shared" ca="1" si="63"/>
        <v>-1.37301158827813+2.05485705522337i</v>
      </c>
      <c r="AN155" s="240" t="str">
        <f t="shared" ca="1" si="64"/>
        <v>1.70409986396471+1.78987206039503i</v>
      </c>
      <c r="AO155" s="240" t="str">
        <f t="shared" ca="1" si="65"/>
        <v>2.11975237536965-1.27053067891413i</v>
      </c>
      <c r="AP155" s="240" t="str">
        <f t="shared" ca="1" si="66"/>
        <v>-0.775219115426699-2.34662175520989i</v>
      </c>
      <c r="AQ155" s="240" t="str">
        <f t="shared" ca="1" si="67"/>
        <v>-2.45945531453633+0.242235205422923i</v>
      </c>
      <c r="AR155" s="240" t="str">
        <f t="shared" ca="1" si="68"/>
        <v>-2.45945531453633+0.242235205422923i</v>
      </c>
      <c r="AS155" s="240" t="str">
        <f t="shared" ca="1" si="69"/>
        <v>2.32689016714307+0.832574614674372i</v>
      </c>
      <c r="AT155" s="240" t="str">
        <f t="shared" ca="1" si="70"/>
        <v>1.32216934628359-2.08793356184896i</v>
      </c>
      <c r="AU155" s="240" t="str">
        <f t="shared" ca="1" si="71"/>
        <v>-1.74751228020689-1.74751228020674i</v>
      </c>
      <c r="AV155" s="240" t="str">
        <f t="shared" ca="1" si="72"/>
        <v>-2.08793356184898+1.32216934628356i</v>
      </c>
      <c r="AW155" s="240" t="str">
        <f t="shared" ca="1" si="73"/>
        <v>0.832574614674342+2.32689016714308i</v>
      </c>
      <c r="AX155" s="240" t="str">
        <f t="shared" ca="1" si="74"/>
        <v>2.45276982304551-0.30252030362373i</v>
      </c>
      <c r="AY155" s="240" t="str">
        <f t="shared" ca="1" si="75"/>
        <v>0.242235205422953-2.45945531453632i</v>
      </c>
      <c r="AZ155" s="240" t="str">
        <f t="shared" ca="1" si="76"/>
        <v>-2.34662175520988-0.775219115426726i</v>
      </c>
      <c r="BA155" s="240" t="str">
        <f t="shared" ca="1" si="77"/>
        <v>-1.27053067891415+2.11975237536964i</v>
      </c>
      <c r="BB155" s="240" t="str">
        <f t="shared" ca="1" si="78"/>
        <v>1.78987206039501+1.70409986396473i</v>
      </c>
      <c r="BC155" s="240" t="str">
        <f t="shared" ca="1" si="79"/>
        <v>2.05485705522338-1.3730115882781i</v>
      </c>
      <c r="BD155" s="240" t="str">
        <f t="shared" ca="1" si="80"/>
        <v>-0.889428602105845-2.3057569474477i</v>
      </c>
      <c r="BE155" s="240" t="str">
        <f t="shared" ca="1" si="81"/>
        <v>-2.44460687472822+0.362623174905842i</v>
      </c>
      <c r="BF155" s="240" t="str">
        <f t="shared" ca="1" si="82"/>
        <v>-0.181804193791912+2.46465932211065i</v>
      </c>
      <c r="BG155" s="240" t="str">
        <f t="shared" ca="1" si="83"/>
        <v>2.36493982607711+0.717396653171493i</v>
      </c>
      <c r="BH155" s="240" t="str">
        <f t="shared" ca="1" si="84"/>
        <v>1.21812669137173-2.15029432932216i</v>
      </c>
      <c r="BI155" s="240" t="str">
        <f t="shared" ca="1" si="85"/>
        <v>-1.83115368858157-1.65966096168507i</v>
      </c>
      <c r="BJ155" s="240" t="str">
        <f t="shared" ca="1" si="86"/>
        <v>-2.02054277954391+1.42302677943187i</v>
      </c>
      <c r="BK155" s="240" t="str">
        <f t="shared" ca="1" si="87"/>
        <v>0.945746831005564+2.28323482598488i</v>
      </c>
      <c r="BL155" s="240" t="str">
        <f t="shared" ca="1" si="88"/>
        <v>2.43497138663938-0.4225076155465i</v>
      </c>
      <c r="BM155" s="240" t="str">
        <f t="shared" ca="1" si="89"/>
        <v>0.121263670112856-2.46837871106887i</v>
      </c>
      <c r="BN155" s="240" t="str">
        <f t="shared" ca="1" si="90"/>
        <v>-2.38183334562398-0.65914205799734i</v>
      </c>
      <c r="BO155" s="240" t="str">
        <f t="shared" ca="1" si="91"/>
        <v>-1.16498894985931+2.17954102637527i</v>
      </c>
      <c r="BP155" s="240" t="str">
        <f t="shared" ca="1" si="92"/>
        <v>1.87133229825754+1.61422234170062i</v>
      </c>
      <c r="BQ155" s="240" t="str">
        <f t="shared" ca="1" si="93"/>
        <v>1.98501140444685-1.47218479246432i</v>
      </c>
      <c r="BR155" s="240" t="str">
        <f t="shared" ca="1" si="94"/>
        <v>-1.00149537737777-2.25933736923865i</v>
      </c>
      <c r="BS155" s="240" t="str">
        <f t="shared" ca="1" si="95"/>
        <v>-2.42386916283662+0.482137553398391i</v>
      </c>
      <c r="BT155" s="240" t="str">
        <f t="shared" ca="1" si="96"/>
        <v>-0.060650101733053+2.47061124099018i</v>
      </c>
      <c r="BU155" s="240" t="str">
        <f t="shared" ca="1" si="97"/>
        <v>2.39729213782587+0.600490420294581i</v>
      </c>
      <c r="BV155" s="240" t="str">
        <f t="shared" ca="1" si="98"/>
        <v>1.11114946256505-2.20747484941249i</v>
      </c>
      <c r="BW155" s="240" t="str">
        <f t="shared" ca="1" si="99"/>
        <v>-1.91038368733051-1.56781137453737i</v>
      </c>
      <c r="BX155" s="240" t="str">
        <f t="shared" ca="1" si="100"/>
        <v>-1.94828433270427+1.5204560164261i</v>
      </c>
      <c r="BY155" s="240" t="str">
        <f t="shared" ca="1" si="101"/>
        <v>1.05664066038324+2.23407897214314i</v>
      </c>
      <c r="BZ155" s="240" t="str">
        <f t="shared" ca="1" si="102"/>
        <v>2.41130689088448-0.541477069616361i</v>
      </c>
      <c r="CA155" s="240" t="str">
        <f t="shared" ca="1" si="103"/>
        <v>3.02764348208662E-14-2.47135556708202i</v>
      </c>
      <c r="CB155" s="240" t="str">
        <f t="shared" ca="1" si="104"/>
        <v>-2.41130689088451-0.541477069616215i</v>
      </c>
      <c r="CC155" s="240" t="str">
        <f t="shared" ca="1" si="105"/>
        <v>-1.05664066038329+2.23407897214312i</v>
      </c>
      <c r="CD155" s="240" t="str">
        <f t="shared" ca="1" si="106"/>
        <v>1.94828433270421+1.52045601642618i</v>
      </c>
      <c r="CE155" s="240" t="str">
        <f t="shared" ca="1" si="107"/>
        <v>1.91038368733055-1.56781137453732i</v>
      </c>
      <c r="CF155" s="240" t="str">
        <f t="shared" ca="1" si="108"/>
        <v>-1.11114946256497-2.20747484941253i</v>
      </c>
      <c r="CG155" s="240" t="str">
        <f t="shared" ca="1" si="109"/>
        <v>-2.39729213782588+0.600490420294524i</v>
      </c>
      <c r="CH155" s="240" t="str">
        <f t="shared" ca="1" si="110"/>
        <v>0.060650101733203+2.47061124099018i</v>
      </c>
      <c r="CI155" s="240" t="str">
        <f t="shared" ca="1" si="111"/>
        <v>2.42386916283661+0.48213755339845i</v>
      </c>
      <c r="CJ155" s="240" t="str">
        <f t="shared" ca="1" si="112"/>
        <v>1.00149537737783-2.25933736923862i</v>
      </c>
      <c r="CK155" s="240" t="str">
        <f t="shared" ca="1" si="113"/>
        <v>-1.98501140444696-1.47218479246418i</v>
      </c>
      <c r="CL155" s="240" t="str">
        <f t="shared" ca="1" si="114"/>
        <v>-1.87133229825808+1.61422234169999i</v>
      </c>
      <c r="CM155" s="240" t="str">
        <f t="shared" ca="1" si="115"/>
        <v>1.16498894985991+2.17954102637495i</v>
      </c>
      <c r="CN155" s="240" t="str">
        <f t="shared" ca="1" si="116"/>
        <v>2.38183334562399-0.659142057997284i</v>
      </c>
      <c r="CO155" s="240" t="str">
        <f t="shared" ca="1" si="117"/>
        <v>-0.121263670111813-2.46837871106893i</v>
      </c>
      <c r="CP155" s="240" t="str">
        <f t="shared" ca="1" si="118"/>
        <v>-2.43497138663945-0.422507615546075i</v>
      </c>
      <c r="CQ155" s="240" t="str">
        <f t="shared" ca="1" si="119"/>
        <v>-0.945746831005846+2.28323482598476i</v>
      </c>
      <c r="CR155" s="240" t="str">
        <f t="shared" ca="1" si="120"/>
        <v>2.02054277954315+1.42302677943296i</v>
      </c>
      <c r="CS155" s="240" t="str">
        <f t="shared" ca="1" si="121"/>
        <v>1.83115368858145-1.65966096168519i</v>
      </c>
      <c r="CT155" s="240" t="str">
        <f t="shared" ca="1" si="122"/>
        <v>-1.21812669137125-2.15029432932243i</v>
      </c>
      <c r="CU155" s="240" t="str">
        <f t="shared" ca="1" si="123"/>
        <v>-2.36493982607684+0.717396653172358i</v>
      </c>
      <c r="CV155" s="240" t="str">
        <f t="shared" ca="1" si="124"/>
        <v>0.181804193792097+2.46465932211064i</v>
      </c>
      <c r="CW155" s="240" t="str">
        <f t="shared" ca="1" si="125"/>
        <v>2.4446068747281+0.362623174906648i</v>
      </c>
      <c r="CX155" s="240" t="str">
        <f t="shared" ca="1" si="126"/>
        <v>0.889428602105214-2.30575694744794i</v>
      </c>
      <c r="CY155" s="240" t="str">
        <f t="shared" ca="1" si="127"/>
        <v>-2.05485705522334-1.37301158827817i</v>
      </c>
      <c r="CZ155" s="240" t="str">
        <f t="shared" ca="1" si="128"/>
        <v>-1.78987206039573+1.70409986396397i</v>
      </c>
      <c r="DA155" s="240" t="str">
        <f t="shared" ca="1" si="129"/>
        <v>1.27053067891451+2.11975237536943i</v>
      </c>
      <c r="DB155" s="240" t="str">
        <f t="shared" ca="1" si="130"/>
        <v>2.34662175520997-0.775219115426437i</v>
      </c>
      <c r="DC155" s="240" t="str">
        <f t="shared" ca="1" si="131"/>
        <v>-0.242235205421652-2.45945531453645i</v>
      </c>
      <c r="DD155" s="240" t="str">
        <f t="shared" ca="1" si="132"/>
        <v>-2.45276982304553-0.302520303623547i</v>
      </c>
      <c r="DE155" s="240" t="str">
        <f t="shared" ca="1" si="133"/>
        <v>-0.832574614674878+2.32689016714289i</v>
      </c>
      <c r="DF155" s="240" t="str">
        <f t="shared" ca="1" si="134"/>
        <v>2.08793356184947+1.32216934628278i</v>
      </c>
      <c r="DG155" s="240" t="str">
        <f t="shared" ca="1" si="135"/>
        <v>1.74751228020675-1.74751228020689i</v>
      </c>
      <c r="DH155" s="240" t="str">
        <f t="shared" ca="1" si="136"/>
        <v>-1.32216934628288-2.08793356184941i</v>
      </c>
      <c r="DI155" s="240" t="str">
        <f t="shared" ca="1" si="137"/>
        <v>-2.32689016714285+0.832574614674992i</v>
      </c>
      <c r="DJ155" s="240" t="str">
        <f t="shared" ca="1" si="138"/>
        <v>0.3025203036237+2.45276982304551i</v>
      </c>
      <c r="DK155" s="240" t="str">
        <f t="shared" ca="1" si="139"/>
        <v>2.45945531453623+0.242235205423944i</v>
      </c>
      <c r="DL155" s="240" t="str">
        <f t="shared" ca="1" si="140"/>
        <v>0.77521911542632-2.34662175521001i</v>
      </c>
      <c r="DM155" s="240" t="str">
        <f t="shared" ca="1" si="141"/>
        <v>-2.11975237536949-1.2705306789144i</v>
      </c>
      <c r="DN155" s="240" t="str">
        <f t="shared" ca="1" si="142"/>
        <v>-1.70409986396386+1.78987206039583i</v>
      </c>
      <c r="DO155" s="240" t="str">
        <f t="shared" ca="1" si="143"/>
        <v>1.3730115882783+2.05485705522325i</v>
      </c>
      <c r="DP155" s="240" t="str">
        <f t="shared" ca="1" si="144"/>
        <v>2.3057569474479-0.889428602105325i</v>
      </c>
      <c r="DQ155" s="240" t="str">
        <f t="shared" ca="1" si="145"/>
        <v>-0.362623174906766-2.44460687472809i</v>
      </c>
      <c r="DR155" s="240" t="str">
        <f t="shared" ca="1" si="146"/>
        <v>-2.46465932211065-0.181804193791943i</v>
      </c>
      <c r="DS155" s="240" t="str">
        <f t="shared" ca="1" si="147"/>
        <v>-0.71739665317221+2.36493982607689i</v>
      </c>
      <c r="DT155" s="240" t="str">
        <f t="shared" ca="1" si="148"/>
        <v>2.15029432932253+1.21812669137108i</v>
      </c>
      <c r="DU155" s="240" t="str">
        <f t="shared" ca="1" si="149"/>
        <v>1.6596609616851-1.83115368858153i</v>
      </c>
      <c r="DV155" s="240" t="str">
        <f t="shared" ca="1" si="150"/>
        <v>-1.42302677943104-2.02054277954449i</v>
      </c>
      <c r="DW155" s="240" t="str">
        <f t="shared" ca="1" si="151"/>
        <v>-2.28323482598471+0.945746831005989i</v>
      </c>
      <c r="DX155" s="240" t="str">
        <f t="shared" ca="1" si="152"/>
        <v>0.422507615546194+2.43497138663943i</v>
      </c>
      <c r="DY155" s="240" t="str">
        <f t="shared" ca="1" si="153"/>
        <v>2.46837871106893+0.121263670111693i</v>
      </c>
      <c r="DZ155" s="240" t="str">
        <f t="shared" ca="1" si="154"/>
        <v>0.659142057997133-2.38183334562403i</v>
      </c>
      <c r="EA155" s="240" t="str">
        <f t="shared" ca="1" si="155"/>
        <v>-2.17954102637503-1.16498894985977i</v>
      </c>
      <c r="EB155" s="240" t="str">
        <f t="shared" ca="1" si="156"/>
        <v>-1.61422234169988+1.87133229825818i</v>
      </c>
      <c r="EC155" s="240" t="str">
        <f t="shared" ca="1" si="157"/>
        <v>1.47218479246427+1.98501140444689i</v>
      </c>
      <c r="ED155" s="240" t="str">
        <f t="shared" ca="1" si="158"/>
        <v>2.25933736923896-1.00149537737707i</v>
      </c>
      <c r="EE155" s="240" t="str">
        <f t="shared" ca="1" si="159"/>
        <v>-0.482137553399083-2.42386916283648i</v>
      </c>
      <c r="EF155" s="240" t="str">
        <f t="shared" ca="1" si="160"/>
        <v>-2.47061124099018-0.0606501017332939i</v>
      </c>
      <c r="EG155" s="240" t="str">
        <f t="shared" ca="1" si="161"/>
        <v>-0.600490420295599+2.39729213782561i</v>
      </c>
      <c r="EH155" s="240" t="str">
        <f t="shared" ca="1" si="162"/>
        <v>2.20747484941269+1.11114946256464i</v>
      </c>
      <c r="EI155" s="240" t="str">
        <f t="shared" ca="1" si="163"/>
        <v>1.56781137453759-1.91038368733033i</v>
      </c>
      <c r="EJ155" s="240" t="str">
        <f t="shared" ca="1" si="164"/>
        <v>-1.52045601642708-1.94828433270351i</v>
      </c>
      <c r="EK155" s="240" t="str">
        <f t="shared" ca="1" si="165"/>
        <v>-2.23407897214306+1.0566406603834i</v>
      </c>
      <c r="EL155" s="240" t="str">
        <f t="shared" ca="1" si="166"/>
        <v>0.541477069615612+2.41130689088464i</v>
      </c>
      <c r="EM155" s="240" t="str">
        <f t="shared" ca="1" si="167"/>
        <v>2.47135556708202-9.22809227933697E-13i</v>
      </c>
      <c r="EN155" s="240"/>
      <c r="EO155" s="240"/>
      <c r="EP155" s="240"/>
    </row>
    <row r="156" spans="1:146" ht="15.75" thickBot="1">
      <c r="A156" s="277">
        <f t="shared" si="168"/>
        <v>1.0937500000000005E-3</v>
      </c>
      <c r="B156" s="276">
        <v>56</v>
      </c>
      <c r="C156" s="248">
        <f t="shared" si="169"/>
        <v>11200</v>
      </c>
      <c r="D156" s="247">
        <f t="shared" si="170"/>
        <v>70371.67544041136</v>
      </c>
      <c r="E156" s="247" t="str">
        <f t="shared" si="171"/>
        <v>70371.6754404114i</v>
      </c>
      <c r="F156" s="247" t="str">
        <f t="shared" si="177"/>
        <v>0.00653731298101665-0.0446775862839507i</v>
      </c>
      <c r="G156" s="247" t="str">
        <f t="shared" si="178"/>
        <v>-3.35307776538953+1.24091713309312i</v>
      </c>
      <c r="H156" s="247" t="str">
        <f t="shared" si="179"/>
        <v>0.00203636068454889-0.00581533370761605i</v>
      </c>
      <c r="I156" s="247" t="str">
        <f t="shared" si="174"/>
        <v>-0.00300979634300372+0.00552523952241807i</v>
      </c>
      <c r="J156" s="275" t="str">
        <f ca="1">IMPRODUCT(1/N_FFT2,BS100)</f>
        <v>0.010738786742725-0.0000112945768413735i</v>
      </c>
      <c r="K156" s="274" t="str">
        <f t="shared" ca="1" si="175"/>
        <v>-0.0000322591558241976+0.0000593683633097963i</v>
      </c>
      <c r="N156" s="265">
        <f t="shared" ca="1" si="176"/>
        <v>2.5321026486549929</v>
      </c>
      <c r="O156" s="240">
        <f t="shared" ca="1" si="39"/>
        <v>-2.4678973513450071</v>
      </c>
      <c r="P156" s="240" t="str">
        <f t="shared" ca="1" si="40"/>
        <v>-0.481462888976659+2.4204773957453i</v>
      </c>
      <c r="Q156" s="240" t="str">
        <f t="shared" ca="1" si="41"/>
        <v>2.28003985124647+0.944423429137419i</v>
      </c>
      <c r="R156" s="240" t="str">
        <f t="shared" ca="1" si="42"/>
        <v>1.37109030655521-2.05198165392531i</v>
      </c>
      <c r="S156" s="240" t="str">
        <f t="shared" ca="1" si="43"/>
        <v>-1.74506695240838-1.74506695240837i</v>
      </c>
      <c r="T156" s="240" t="str">
        <f t="shared" ca="1" si="44"/>
        <v>-2.05198165392531+1.3710903065552i</v>
      </c>
      <c r="U156" s="241" t="str">
        <f t="shared" ca="1" si="45"/>
        <v>0.944423429137427+2.28003985124647i</v>
      </c>
      <c r="V156" s="240" t="str">
        <f t="shared" ca="1" si="46"/>
        <v>2.4204773957453-0.481462888976644i</v>
      </c>
      <c r="W156" s="240" t="str">
        <f t="shared" ca="1" si="47"/>
        <v>-6.03158895265869E-14-2.46789735134501i</v>
      </c>
      <c r="X156" s="240" t="str">
        <f t="shared" ca="1" si="48"/>
        <v>-2.4204773957453-0.481462888976674i</v>
      </c>
      <c r="Y156" s="240" t="str">
        <f t="shared" ca="1" si="49"/>
        <v>-0.944423429137526+2.28003985124642i</v>
      </c>
      <c r="Z156" s="240" t="str">
        <f t="shared" ca="1" si="50"/>
        <v>2.05198165392534+1.37109030655516i</v>
      </c>
      <c r="AA156" s="240" t="str">
        <f t="shared" ca="1" si="51"/>
        <v>1.7450669524084-1.74506695240835i</v>
      </c>
      <c r="AB156" s="240" t="str">
        <f t="shared" ca="1" si="52"/>
        <v>-1.37109030655531-2.05198165392524i</v>
      </c>
      <c r="AC156" s="240" t="str">
        <f t="shared" ca="1" si="53"/>
        <v>-2.28003985124645+0.944423429137456i</v>
      </c>
      <c r="AD156" s="240" t="str">
        <f t="shared" ca="1" si="54"/>
        <v>0.481462888976605+2.42047739574531i</v>
      </c>
      <c r="AE156" s="240" t="str">
        <f t="shared" ca="1" si="55"/>
        <v>2.46789735134501-1.20631779053174E-13i</v>
      </c>
      <c r="AF156" s="240" t="str">
        <f t="shared" ca="1" si="56"/>
        <v>0.481462888976617-2.42047739574531i</v>
      </c>
      <c r="AG156" s="240" t="str">
        <f t="shared" ca="1" si="57"/>
        <v>-2.28003985124645-0.944423429137469i</v>
      </c>
      <c r="AH156" s="240" t="str">
        <f t="shared" ca="1" si="58"/>
        <v>-1.37109030655511+2.05198165392537i</v>
      </c>
      <c r="AI156" s="240" t="str">
        <f t="shared" ca="1" si="59"/>
        <v>1.74506695240839+1.74506695240836i</v>
      </c>
      <c r="AJ156" s="240" t="str">
        <f t="shared" ca="1" si="60"/>
        <v>2.05198165392535-1.37109030655515i</v>
      </c>
      <c r="AK156" s="240" t="str">
        <f t="shared" ca="1" si="61"/>
        <v>-0.944423429137508-2.28003985124643i</v>
      </c>
      <c r="AL156" s="240" t="str">
        <f t="shared" ca="1" si="62"/>
        <v>-2.4204773957453+0.481462888976659i</v>
      </c>
      <c r="AM156" s="240" t="str">
        <f t="shared" ca="1" si="63"/>
        <v>-6.89327127432091E-14+2.46789735134501i</v>
      </c>
      <c r="AN156" s="240" t="str">
        <f t="shared" ca="1" si="64"/>
        <v>2.42047739574532+0.481462888976555i</v>
      </c>
      <c r="AO156" s="240" t="str">
        <f t="shared" ca="1" si="65"/>
        <v>0.94442342913741-2.28003985124647i</v>
      </c>
      <c r="AP156" s="240" t="str">
        <f t="shared" ca="1" si="66"/>
        <v>-2.05198165392526-1.37109030655528i</v>
      </c>
      <c r="AQ156" s="240" t="str">
        <f t="shared" ca="1" si="67"/>
        <v>-1.74506695240832+1.74506695240843i</v>
      </c>
      <c r="AR156" s="240" t="str">
        <f t="shared" ca="1" si="68"/>
        <v>-1.74506695240832+1.74506695240843i</v>
      </c>
      <c r="AS156" s="240" t="str">
        <f t="shared" ca="1" si="69"/>
        <v>2.2800398512465-0.944423429137343i</v>
      </c>
      <c r="AT156" s="240" t="str">
        <f t="shared" ca="1" si="70"/>
        <v>-0.481462888976723-2.42047739574529i</v>
      </c>
      <c r="AU156" s="240" t="str">
        <f t="shared" ca="1" si="71"/>
        <v>-2.46789735134501-2.17684222336206E-14i</v>
      </c>
      <c r="AV156" s="240" t="str">
        <f t="shared" ca="1" si="72"/>
        <v>-0.481462888976748+2.42047739574528i</v>
      </c>
      <c r="AW156" s="240" t="str">
        <f t="shared" ca="1" si="73"/>
        <v>2.28003985124649+0.944423429137365i</v>
      </c>
      <c r="AX156" s="240" t="str">
        <f t="shared" ca="1" si="74"/>
        <v>1.37109030655522-2.0519816539253i</v>
      </c>
      <c r="AY156" s="240" t="str">
        <f t="shared" ca="1" si="75"/>
        <v>-1.7450669524083-1.74506695240845i</v>
      </c>
      <c r="AZ156" s="240" t="str">
        <f t="shared" ca="1" si="76"/>
        <v>-2.05198165392528+1.37109030655525i</v>
      </c>
      <c r="BA156" s="240" t="str">
        <f t="shared" ca="1" si="77"/>
        <v>0.944423429137385+2.28003985124648i</v>
      </c>
      <c r="BB156" s="240" t="str">
        <f t="shared" ca="1" si="78"/>
        <v>2.42047739574533-0.481462888976528i</v>
      </c>
      <c r="BC156" s="240" t="str">
        <f t="shared" ca="1" si="79"/>
        <v>-4.29313336319657E-14-2.46789735134501i</v>
      </c>
      <c r="BD156" s="240" t="str">
        <f t="shared" ca="1" si="80"/>
        <v>-2.42047739574529-0.481462888976686i</v>
      </c>
      <c r="BE156" s="240" t="str">
        <f t="shared" ca="1" si="81"/>
        <v>-0.944423429137306+2.28003985124652i</v>
      </c>
      <c r="BF156" s="240" t="str">
        <f t="shared" ca="1" si="82"/>
        <v>2.05198165392534+1.37109030655517i</v>
      </c>
      <c r="BG156" s="240" t="str">
        <f t="shared" ca="1" si="83"/>
        <v>1.74506695240841-1.74506695240833i</v>
      </c>
      <c r="BH156" s="240" t="str">
        <f t="shared" ca="1" si="84"/>
        <v>-1.37109030655529-2.05198165392525i</v>
      </c>
      <c r="BI156" s="240" t="str">
        <f t="shared" ca="1" si="85"/>
        <v>-2.28003985124646+0.944423429137444i</v>
      </c>
      <c r="BJ156" s="240" t="str">
        <f t="shared" ca="1" si="86"/>
        <v>0.481462888976575+2.42047739574532i</v>
      </c>
      <c r="BK156" s="240" t="str">
        <f t="shared" ca="1" si="87"/>
        <v>2.46789735134501-1.07631089497552E-13i</v>
      </c>
      <c r="BL156" s="240" t="str">
        <f t="shared" ca="1" si="88"/>
        <v>0.481462888976639-2.4204773957453i</v>
      </c>
      <c r="BM156" s="240" t="str">
        <f t="shared" ca="1" si="89"/>
        <v>-2.28003985124645-0.944423429137474i</v>
      </c>
      <c r="BN156" s="240" t="str">
        <f t="shared" ca="1" si="90"/>
        <v>-1.37109030655513+2.05198165392536i</v>
      </c>
      <c r="BO156" s="240" t="str">
        <f t="shared" ca="1" si="91"/>
        <v>1.74506695240839+1.74506695240836i</v>
      </c>
      <c r="BP156" s="240" t="str">
        <f t="shared" ca="1" si="92"/>
        <v>2.05198165392535-1.37109030655514i</v>
      </c>
      <c r="BQ156" s="240" t="str">
        <f t="shared" ca="1" si="93"/>
        <v>-0.944423429137488-2.28003985124644i</v>
      </c>
      <c r="BR156" s="240" t="str">
        <f t="shared" ca="1" si="94"/>
        <v>-2.4204773957453+0.481462888976657i</v>
      </c>
      <c r="BS156" s="240" t="str">
        <f t="shared" ca="1" si="95"/>
        <v>-9.07011349768298E-14+2.46789735134501i</v>
      </c>
      <c r="BT156" s="240" t="str">
        <f t="shared" ca="1" si="96"/>
        <v>2.42047739574532+0.481462888976558i</v>
      </c>
      <c r="BU156" s="240" t="str">
        <f t="shared" ca="1" si="97"/>
        <v>0.944423429137429-2.28003985124646i</v>
      </c>
      <c r="BV156" s="240" t="str">
        <f t="shared" ca="1" si="98"/>
        <v>-2.05198165392525-1.3710903065553i</v>
      </c>
      <c r="BW156" s="240" t="str">
        <f t="shared" ca="1" si="99"/>
        <v>-1.74506695240832+1.74506695240842i</v>
      </c>
      <c r="BX156" s="240" t="str">
        <f t="shared" ca="1" si="100"/>
        <v>1.37109030655518+2.05198165392533i</v>
      </c>
      <c r="BY156" s="240" t="str">
        <f t="shared" ca="1" si="101"/>
        <v>2.2800398512465-0.944423429137338i</v>
      </c>
      <c r="BZ156" s="240" t="str">
        <f t="shared" ca="1" si="102"/>
        <v>-0.481462888976701-2.42047739574529i</v>
      </c>
      <c r="CA156" s="240" t="str">
        <f t="shared" ca="1" si="103"/>
        <v>-2.46789735134501-4.35368444672412E-14i</v>
      </c>
      <c r="CB156" s="240" t="str">
        <f t="shared" ca="1" si="104"/>
        <v>-0.481462888976753+2.42047739574528i</v>
      </c>
      <c r="CC156" s="240" t="str">
        <f t="shared" ca="1" si="105"/>
        <v>2.28003985124648+0.944423429137385i</v>
      </c>
      <c r="CD156" s="240" t="str">
        <f t="shared" ca="1" si="106"/>
        <v>1.37109030655523-2.0519816539253i</v>
      </c>
      <c r="CE156" s="240" t="str">
        <f t="shared" ca="1" si="107"/>
        <v>-1.74506695240846-1.74506695240829i</v>
      </c>
      <c r="CF156" s="240" t="str">
        <f t="shared" ca="1" si="108"/>
        <v>-2.05198165392528+1.37109030655525i</v>
      </c>
      <c r="CG156" s="240" t="str">
        <f t="shared" ca="1" si="109"/>
        <v>0.944423429137382+2.28003985124649i</v>
      </c>
      <c r="CH156" s="240" t="str">
        <f t="shared" ca="1" si="110"/>
        <v>2.42047739574528-0.481462888976748i</v>
      </c>
      <c r="CI156" s="240" t="str">
        <f t="shared" ca="1" si="111"/>
        <v>-3.86983767543429E-14-2.46789735134501i</v>
      </c>
      <c r="CJ156" s="240" t="str">
        <f t="shared" ca="1" si="112"/>
        <v>-2.42047739574529-0.481462888976706i</v>
      </c>
      <c r="CK156" s="240" t="str">
        <f t="shared" ca="1" si="113"/>
        <v>-0.944423429136403+2.28003985124689i</v>
      </c>
      <c r="CL156" s="240" t="str">
        <f t="shared" ca="1" si="114"/>
        <v>2.05198165392519+1.37109030655539i</v>
      </c>
      <c r="CM156" s="240" t="str">
        <f t="shared" ca="1" si="115"/>
        <v>1.74506695240771-1.74506695240904i</v>
      </c>
      <c r="CN156" s="240" t="str">
        <f t="shared" ca="1" si="116"/>
        <v>-1.37109030655488-2.05198165392553i</v>
      </c>
      <c r="CO156" s="240" t="str">
        <f t="shared" ca="1" si="117"/>
        <v>-2.28003985124619+0.944423429138105i</v>
      </c>
      <c r="CP156" s="240" t="str">
        <f t="shared" ca="1" si="118"/>
        <v>0.481462888976106+2.42047739574541i</v>
      </c>
      <c r="CQ156" s="240" t="str">
        <f t="shared" ca="1" si="119"/>
        <v>2.46789735134501-5.76855697231871E-13i</v>
      </c>
      <c r="CR156" s="240" t="str">
        <f t="shared" ca="1" si="120"/>
        <v>0.481462888977382-2.42047739574516i</v>
      </c>
      <c r="CS156" s="240" t="str">
        <f t="shared" ca="1" si="121"/>
        <v>-2.28003985124663-0.944423429137039i</v>
      </c>
      <c r="CT156" s="240" t="str">
        <f t="shared" ca="1" si="122"/>
        <v>-1.37109030655596+2.0519816539248i</v>
      </c>
      <c r="CU156" s="240" t="str">
        <f t="shared" ca="1" si="123"/>
        <v>1.74506695240855+1.7450669524082i</v>
      </c>
      <c r="CV156" s="240" t="str">
        <f t="shared" ca="1" si="124"/>
        <v>2.05198165392591-1.37109030655431i</v>
      </c>
      <c r="CW156" s="240" t="str">
        <f t="shared" ca="1" si="125"/>
        <v>-0.944423429137501-2.28003985124643i</v>
      </c>
      <c r="CX156" s="240" t="str">
        <f t="shared" ca="1" si="126"/>
        <v>-2.42047739574555+0.48146288897543i</v>
      </c>
      <c r="CY156" s="240" t="str">
        <f t="shared" ca="1" si="127"/>
        <v>-1.1246955721045E-13+2.46789735134501i</v>
      </c>
      <c r="CZ156" s="240" t="str">
        <f t="shared" ca="1" si="128"/>
        <v>2.42047739574551+0.481462888975618i</v>
      </c>
      <c r="DA156" s="240" t="str">
        <f t="shared" ca="1" si="129"/>
        <v>0.944423429137676-2.28003985124636i</v>
      </c>
      <c r="DB156" s="240" t="str">
        <f t="shared" ca="1" si="130"/>
        <v>-2.0519816539258-1.37109030655447i</v>
      </c>
      <c r="DC156" s="240" t="str">
        <f t="shared" ca="1" si="131"/>
        <v>-1.74506695240868+1.74506695240806i</v>
      </c>
      <c r="DD156" s="240" t="str">
        <f t="shared" ca="1" si="132"/>
        <v>1.37109030655581+2.05198165392491i</v>
      </c>
      <c r="DE156" s="240" t="str">
        <f t="shared" ca="1" si="133"/>
        <v>2.28003985124671-0.944423429136832i</v>
      </c>
      <c r="DF156" s="240" t="str">
        <f t="shared" ca="1" si="134"/>
        <v>-0.481462888977197-2.42047739574519i</v>
      </c>
      <c r="DG156" s="240" t="str">
        <f t="shared" ca="1" si="135"/>
        <v>-2.46789735134501-7.66723880940776E-13i</v>
      </c>
      <c r="DH156" s="240" t="str">
        <f t="shared" ca="1" si="136"/>
        <v>-0.481462888976294+2.42047739574537i</v>
      </c>
      <c r="DI156" s="240" t="str">
        <f t="shared" ca="1" si="137"/>
        <v>2.2800398512461+0.944423429138313i</v>
      </c>
      <c r="DJ156" s="240" t="str">
        <f t="shared" ca="1" si="138"/>
        <v>1.37109030655501-2.05198165392544i</v>
      </c>
      <c r="DK156" s="240" t="str">
        <f t="shared" ca="1" si="139"/>
        <v>-1.7450669524076-1.74506695240915i</v>
      </c>
      <c r="DL156" s="240" t="str">
        <f t="shared" ca="1" si="140"/>
        <v>-2.05198165392529+1.37109030655523i</v>
      </c>
      <c r="DM156" s="240" t="str">
        <f t="shared" ca="1" si="141"/>
        <v>0.944423429138495+2.28003985124602i</v>
      </c>
      <c r="DN156" s="240" t="str">
        <f t="shared" ca="1" si="142"/>
        <v>2.42047739574533-0.481462888976486i</v>
      </c>
      <c r="DO156" s="240" t="str">
        <f t="shared" ca="1" si="143"/>
        <v>-1.0339869451686E-12-2.46789735134501i</v>
      </c>
      <c r="DP156" s="240" t="str">
        <f t="shared" ca="1" si="144"/>
        <v>-2.42047739574524-0.481462888976936i</v>
      </c>
      <c r="DQ156" s="240" t="str">
        <f t="shared" ca="1" si="145"/>
        <v>-0.944423429136649+2.28003985124679i</v>
      </c>
      <c r="DR156" s="240" t="str">
        <f t="shared" ca="1" si="146"/>
        <v>2.05198165392504+1.37109030655561i</v>
      </c>
      <c r="DS156" s="240" t="str">
        <f t="shared" ca="1" si="147"/>
        <v>1.74506695240792-1.74506695240882i</v>
      </c>
      <c r="DT156" s="240" t="str">
        <f t="shared" ca="1" si="148"/>
        <v>-1.37109030655469-2.05198165392566i</v>
      </c>
      <c r="DU156" s="240" t="str">
        <f t="shared" ca="1" si="149"/>
        <v>-2.28003985124627+0.944423429137891i</v>
      </c>
      <c r="DV156" s="240" t="str">
        <f t="shared" ca="1" si="150"/>
        <v>0.481462888975845+2.42047739574546i</v>
      </c>
      <c r="DW156" s="240" t="str">
        <f t="shared" ca="1" si="151"/>
        <v>2.46789735134501-3.0959076001428E-13i</v>
      </c>
      <c r="DX156" s="240" t="str">
        <f t="shared" ca="1" si="152"/>
        <v>0.481462888977646-2.4204773957451i</v>
      </c>
      <c r="DY156" s="240" t="str">
        <f t="shared" ca="1" si="153"/>
        <v>-2.28003985124654-0.944423429137254i</v>
      </c>
      <c r="DZ156" s="240" t="str">
        <f t="shared" ca="1" si="154"/>
        <v>-1.37109030655616+2.05198165392467i</v>
      </c>
      <c r="EA156" s="240" t="str">
        <f t="shared" ca="1" si="155"/>
        <v>1.74506695240836+1.74506695240839i</v>
      </c>
      <c r="EB156" s="240" t="str">
        <f t="shared" ca="1" si="156"/>
        <v>2.05198165392469-1.37109030655613i</v>
      </c>
      <c r="EC156" s="240" t="str">
        <f t="shared" ca="1" si="157"/>
        <v>-0.944423429137222-2.28003985124655i</v>
      </c>
      <c r="ED156" s="240" t="str">
        <f t="shared" ca="1" si="158"/>
        <v>-2.42047739574511+0.481462888977612i</v>
      </c>
      <c r="EE156" s="240" t="str">
        <f t="shared" ca="1" si="159"/>
        <v>-3.44663563716045E-13+2.46789735134501i</v>
      </c>
      <c r="EF156" s="240" t="str">
        <f t="shared" ca="1" si="160"/>
        <v>2.42047739574545+0.481462888975879i</v>
      </c>
      <c r="EG156" s="240" t="str">
        <f t="shared" ca="1" si="161"/>
        <v>0.944423429137923-2.28003985124626i</v>
      </c>
      <c r="EH156" s="240" t="str">
        <f t="shared" ca="1" si="162"/>
        <v>-2.05198165392568-1.37109030655466i</v>
      </c>
      <c r="EI156" s="240" t="str">
        <f t="shared" ca="1" si="163"/>
        <v>-1.74506695240885+1.7450669524079i</v>
      </c>
      <c r="EJ156" s="240" t="str">
        <f t="shared" ca="1" si="164"/>
        <v>1.37109030655558+2.05198165392506i</v>
      </c>
      <c r="EK156" s="240" t="str">
        <f t="shared" ca="1" si="165"/>
        <v>2.2800398512468-0.944423429136617i</v>
      </c>
      <c r="EL156" s="240" t="str">
        <f t="shared" ca="1" si="166"/>
        <v>-0.481462888976901-2.42047739574525i</v>
      </c>
      <c r="EM156" s="240" t="str">
        <f t="shared" ca="1" si="167"/>
        <v>-2.46789735134501-1.06905974887036E-12i</v>
      </c>
      <c r="EN156" s="240"/>
      <c r="EO156" s="240"/>
      <c r="EP156" s="240"/>
    </row>
    <row r="157" spans="1:146" ht="15.75" thickBot="1">
      <c r="A157" s="277">
        <f t="shared" si="168"/>
        <v>1.1132812500000006E-3</v>
      </c>
      <c r="B157" s="276">
        <v>57</v>
      </c>
      <c r="C157" s="248">
        <f t="shared" si="169"/>
        <v>11400</v>
      </c>
      <c r="D157" s="247">
        <f t="shared" si="170"/>
        <v>71628.312501847278</v>
      </c>
      <c r="E157" s="247" t="str">
        <f t="shared" si="171"/>
        <v>71628.3125018473i</v>
      </c>
      <c r="F157" s="247" t="str">
        <f t="shared" si="177"/>
        <v>0.00651941748711988-0.0439351553461685i</v>
      </c>
      <c r="G157" s="247" t="str">
        <f t="shared" si="178"/>
        <v>-3.33945958519605+1.25213078798764i</v>
      </c>
      <c r="H157" s="247" t="str">
        <f t="shared" si="179"/>
        <v>0.00203505764817128-0.005713315890031i</v>
      </c>
      <c r="I157" s="247" t="str">
        <f t="shared" si="174"/>
        <v>-0.00297545487969199+0.00543307094906509i</v>
      </c>
      <c r="J157" s="275" t="str">
        <f ca="1">IMPRODUCT(1/N_FFT2,BT100)</f>
        <v>-0.0101995423580281-0.000499383583484363i</v>
      </c>
      <c r="K157" s="274" t="str">
        <f t="shared" ca="1" si="175"/>
        <v>0.0000330614645196888-0.0000539289439588447i</v>
      </c>
      <c r="N157" s="265">
        <f t="shared" ca="1" si="176"/>
        <v>2.5365536782083478</v>
      </c>
      <c r="O157" s="240">
        <f t="shared" ca="1" si="39"/>
        <v>-2.4634463217916522</v>
      </c>
      <c r="P157" s="240" t="str">
        <f t="shared" ca="1" si="40"/>
        <v>-0.421155436033129+2.42717858408658i</v>
      </c>
      <c r="Q157" s="240" t="str">
        <f t="shared" ca="1" si="41"/>
        <v>2.31944326417987+0.829910070187991i</v>
      </c>
      <c r="R157" s="240" t="str">
        <f t="shared" ca="1" si="42"/>
        <v>1.21422823866623-2.14341259788552i</v>
      </c>
      <c r="S157" s="240" t="str">
        <f t="shared" ca="1" si="43"/>
        <v>-1.90426975804293-1.56279380244226i</v>
      </c>
      <c r="T157" s="240" t="str">
        <f t="shared" ca="1" si="44"/>
        <v>-1.86534334775451+1.60905623746867i</v>
      </c>
      <c r="U157" s="241" t="str">
        <f t="shared" ca="1" si="45"/>
        <v>1.26646451420579+2.11296838940063i</v>
      </c>
      <c r="V157" s="240" t="str">
        <f t="shared" ca="1" si="46"/>
        <v>2.29837767854754-0.886582103983179i</v>
      </c>
      <c r="W157" s="240" t="str">
        <f t="shared" ca="1" si="47"/>
        <v>-0.480594536187688-2.41611189147675i</v>
      </c>
      <c r="X157" s="240" t="str">
        <f t="shared" ca="1" si="48"/>
        <v>-2.46270437781663+0.060455999136908i</v>
      </c>
      <c r="Y157" s="240" t="str">
        <f t="shared" ca="1" si="49"/>
        <v>-0.361462647591921+2.43678323507543i</v>
      </c>
      <c r="Z157" s="240" t="str">
        <f t="shared" ca="1" si="50"/>
        <v>2.33911170391947+0.772738129598741i</v>
      </c>
      <c r="AA157" s="240" t="str">
        <f t="shared" ca="1" si="51"/>
        <v>1.1612605574385-2.17256569476885i</v>
      </c>
      <c r="AB157" s="240" t="str">
        <f t="shared" ca="1" si="52"/>
        <v>-1.94204910743441-1.5155899988658i</v>
      </c>
      <c r="AC157" s="240" t="str">
        <f t="shared" ca="1" si="53"/>
        <v>-1.825293324383+1.6543494371842i</v>
      </c>
      <c r="AD157" s="240" t="str">
        <f t="shared" ca="1" si="54"/>
        <v>1.31793791887822+2.08125140776692i</v>
      </c>
      <c r="AE157" s="240" t="str">
        <f t="shared" ca="1" si="55"/>
        <v>2.2759276361435-0.942720093870437i</v>
      </c>
      <c r="AF157" s="240" t="str">
        <f t="shared" ca="1" si="56"/>
        <v>-0.53974414416447-2.40358982340768i</v>
      </c>
      <c r="AG157" s="240" t="str">
        <f t="shared" ca="1" si="57"/>
        <v>-2.46047899281085+0.120875581840785i</v>
      </c>
      <c r="AH157" s="240" t="str">
        <f t="shared" ca="1" si="58"/>
        <v>-0.301552127567519+2.44492005896069i</v>
      </c>
      <c r="AI157" s="240" t="str">
        <f t="shared" ca="1" si="59"/>
        <v>2.35737115023358+0.715100720454974i</v>
      </c>
      <c r="AJ157" s="240" t="str">
        <f t="shared" ca="1" si="60"/>
        <v>1.1075933762735-2.20041011931501i</v>
      </c>
      <c r="AK157" s="240" t="str">
        <f t="shared" ca="1" si="61"/>
        <v>-1.97865863906134-1.46747326054574i</v>
      </c>
      <c r="AL157" s="240" t="str">
        <f t="shared" ca="1" si="62"/>
        <v>-1.78414381256515+1.69864611865872i</v>
      </c>
      <c r="AM157" s="240" t="str">
        <f t="shared" ca="1" si="63"/>
        <v>1.36861744702904+2.04828075810826i</v>
      </c>
      <c r="AN157" s="240" t="str">
        <f t="shared" ca="1" si="64"/>
        <v>2.25210666003393-0.998290224423569i</v>
      </c>
      <c r="AO157" s="240" t="str">
        <f t="shared" ca="1" si="65"/>
        <v>-0.598568630450906-2.38961992270506i</v>
      </c>
      <c r="AP157" s="240" t="str">
        <f t="shared" ca="1" si="66"/>
        <v>-2.45677150726304+0.181222353613737i</v>
      </c>
      <c r="AQ157" s="240" t="str">
        <f t="shared" ca="1" si="67"/>
        <v>-0.241459963817469+2.45158415442385i</v>
      </c>
      <c r="AR157" s="240" t="str">
        <f t="shared" ca="1" si="68"/>
        <v>-0.241459963817469+2.45158415442385i</v>
      </c>
      <c r="AS157" s="240" t="str">
        <f t="shared" ca="1" si="69"/>
        <v>1.05325902227421-2.22692909908394i</v>
      </c>
      <c r="AT157" s="240" t="str">
        <f t="shared" ca="1" si="70"/>
        <v>-2.01407630071091-1.4184725712059i</v>
      </c>
      <c r="AU157" s="240" t="str">
        <f t="shared" ca="1" si="71"/>
        <v>-1.74191959922803+1.74191959922784i</v>
      </c>
      <c r="AV157" s="240" t="str">
        <f t="shared" ca="1" si="72"/>
        <v>1.41847257120588+2.01407630071092i</v>
      </c>
      <c r="AW157" s="240" t="str">
        <f t="shared" ca="1" si="73"/>
        <v>2.22692909908395-1.05325902227419i</v>
      </c>
      <c r="AX157" s="240" t="str">
        <f t="shared" ca="1" si="74"/>
        <v>-0.657032561376523-2.37421060431458i</v>
      </c>
      <c r="AY157" s="240" t="str">
        <f t="shared" ca="1" si="75"/>
        <v>-2.45158415442385+0.241459963817465i</v>
      </c>
      <c r="AZ157" s="240" t="str">
        <f t="shared" ca="1" si="76"/>
        <v>-0.181222353613758+2.45677150726304i</v>
      </c>
      <c r="BA157" s="240" t="str">
        <f t="shared" ca="1" si="77"/>
        <v>2.38961992270506+0.598568630450925i</v>
      </c>
      <c r="BB157" s="240" t="str">
        <f t="shared" ca="1" si="78"/>
        <v>0.998290224423572-2.25210666003392i</v>
      </c>
      <c r="BC157" s="240" t="str">
        <f t="shared" ca="1" si="79"/>
        <v>-2.04828075810825-1.36861744702906i</v>
      </c>
      <c r="BD157" s="240" t="str">
        <f t="shared" ca="1" si="80"/>
        <v>-1.69864611865873+1.78414381256513i</v>
      </c>
      <c r="BE157" s="240" t="str">
        <f t="shared" ca="1" si="81"/>
        <v>1.46747326054572+1.97865863906136i</v>
      </c>
      <c r="BF157" s="240" t="str">
        <f t="shared" ca="1" si="82"/>
        <v>2.20041011931502-1.10759337627348i</v>
      </c>
      <c r="BG157" s="240" t="str">
        <f t="shared" ca="1" si="83"/>
        <v>-0.715100720454962-2.35737115023358i</v>
      </c>
      <c r="BH157" s="240" t="str">
        <f t="shared" ca="1" si="84"/>
        <v>-2.44492005896069+0.301552127567497i</v>
      </c>
      <c r="BI157" s="240" t="str">
        <f t="shared" ca="1" si="85"/>
        <v>-0.120875581840816+2.46047899281084i</v>
      </c>
      <c r="BJ157" s="240" t="str">
        <f t="shared" ca="1" si="86"/>
        <v>2.40358982340768+0.539744144164485i</v>
      </c>
      <c r="BK157" s="240" t="str">
        <f t="shared" ca="1" si="87"/>
        <v>0.942720093870457-2.27592763614349i</v>
      </c>
      <c r="BL157" s="240" t="str">
        <f t="shared" ca="1" si="88"/>
        <v>-2.0812514077669-1.31793791887824i</v>
      </c>
      <c r="BM157" s="240" t="str">
        <f t="shared" ca="1" si="89"/>
        <v>-1.6543494371842+1.825293324383i</v>
      </c>
      <c r="BN157" s="240" t="str">
        <f t="shared" ca="1" si="90"/>
        <v>1.51558999886578+1.94204910743442i</v>
      </c>
      <c r="BO157" s="240" t="str">
        <f t="shared" ca="1" si="91"/>
        <v>2.17256569476875-1.16126055743869i</v>
      </c>
      <c r="BP157" s="240" t="str">
        <f t="shared" ca="1" si="92"/>
        <v>-0.772738129598739-2.33911170391947i</v>
      </c>
      <c r="BQ157" s="240" t="str">
        <f t="shared" ca="1" si="93"/>
        <v>-2.43678323507543+0.361462647591904i</v>
      </c>
      <c r="BR157" s="240" t="str">
        <f t="shared" ca="1" si="94"/>
        <v>-0.0604559991369386+2.46270437781663i</v>
      </c>
      <c r="BS157" s="240" t="str">
        <f t="shared" ca="1" si="95"/>
        <v>2.41611189147675+0.480594536187691i</v>
      </c>
      <c r="BT157" s="240" t="str">
        <f t="shared" ca="1" si="96"/>
        <v>0.886582103983127-2.29837767854756i</v>
      </c>
      <c r="BU157" s="240" t="str">
        <f t="shared" ca="1" si="97"/>
        <v>-2.11296838940066-1.26646451420575i</v>
      </c>
      <c r="BV157" s="240" t="str">
        <f t="shared" ca="1" si="98"/>
        <v>-1.60905623746863+1.86534334775454i</v>
      </c>
      <c r="BW157" s="240" t="str">
        <f t="shared" ca="1" si="99"/>
        <v>1.56279380244228+1.90426975804291i</v>
      </c>
      <c r="BX157" s="240" t="str">
        <f t="shared" ca="1" si="100"/>
        <v>2.14341259788552-1.21422823866623i</v>
      </c>
      <c r="BY157" s="240" t="str">
        <f t="shared" ca="1" si="101"/>
        <v>-0.829910070187983-2.31944326417988i</v>
      </c>
      <c r="BZ157" s="240" t="str">
        <f t="shared" ca="1" si="102"/>
        <v>-2.42717858408659+0.42115543603312i</v>
      </c>
      <c r="CA157" s="240" t="str">
        <f t="shared" ca="1" si="103"/>
        <v>-2.17294284130761E-14+2.46344632179165i</v>
      </c>
      <c r="CB157" s="240" t="str">
        <f t="shared" ca="1" si="104"/>
        <v>2.42717858408658+0.421155436033161i</v>
      </c>
      <c r="CC157" s="240" t="str">
        <f t="shared" ca="1" si="105"/>
        <v>0.829910070188023-2.31944326417986i</v>
      </c>
      <c r="CD157" s="240" t="str">
        <f t="shared" ca="1" si="106"/>
        <v>-2.14341259788549-1.21422823866626i</v>
      </c>
      <c r="CE157" s="240" t="str">
        <f t="shared" ca="1" si="107"/>
        <v>-1.56279380244232+1.90426975804288i</v>
      </c>
      <c r="CF157" s="240" t="str">
        <f t="shared" ca="1" si="108"/>
        <v>1.60905623746863+1.86534334775454i</v>
      </c>
      <c r="CG157" s="240" t="str">
        <f t="shared" ca="1" si="109"/>
        <v>2.11296838940068-1.26646451420571i</v>
      </c>
      <c r="CH157" s="240" t="str">
        <f t="shared" ca="1" si="110"/>
        <v>-0.886582103983085-2.29837767854758i</v>
      </c>
      <c r="CI157" s="240" t="str">
        <f t="shared" ca="1" si="111"/>
        <v>-2.41611189147661+0.480594536188405i</v>
      </c>
      <c r="CJ157" s="240" t="str">
        <f t="shared" ca="1" si="112"/>
        <v>0.0604559991359153+2.46270437781665i</v>
      </c>
      <c r="CK157" s="240" t="str">
        <f t="shared" ca="1" si="113"/>
        <v>2.43678323507539+0.36146264759219i</v>
      </c>
      <c r="CL157" s="240" t="str">
        <f t="shared" ca="1" si="114"/>
        <v>0.772738129598515-2.33911170391955i</v>
      </c>
      <c r="CM157" s="240" t="str">
        <f t="shared" ca="1" si="115"/>
        <v>-2.1725656947693-1.16126055743765i</v>
      </c>
      <c r="CN157" s="240" t="str">
        <f t="shared" ca="1" si="116"/>
        <v>-1.5155899988664+1.94204910743394i</v>
      </c>
      <c r="CO157" s="240" t="str">
        <f t="shared" ca="1" si="117"/>
        <v>1.65434943718419+1.825293324383i</v>
      </c>
      <c r="CP157" s="240" t="str">
        <f t="shared" ca="1" si="118"/>
        <v>2.08125140776653-1.31793791887883i</v>
      </c>
      <c r="CQ157" s="240" t="str">
        <f t="shared" ca="1" si="119"/>
        <v>-0.942720093869511-2.27592763614388i</v>
      </c>
      <c r="CR157" s="240" t="str">
        <f t="shared" ca="1" si="120"/>
        <v>-2.40358982340774+0.539744144164202i</v>
      </c>
      <c r="CS157" s="240" t="str">
        <f t="shared" ca="1" si="121"/>
        <v>0.120875581841262+2.46047899281082i</v>
      </c>
      <c r="CT157" s="240" t="str">
        <f t="shared" ca="1" si="122"/>
        <v>2.44492005896053+0.301552127568758i</v>
      </c>
      <c r="CU157" s="240" t="str">
        <f t="shared" ca="1" si="123"/>
        <v>0.715100720455472-2.35737115023343i</v>
      </c>
      <c r="CV157" s="240" t="str">
        <f t="shared" ca="1" si="124"/>
        <v>-2.20041011931512-1.10759337627328i</v>
      </c>
      <c r="CW157" s="240" t="str">
        <f t="shared" ca="1" si="125"/>
        <v>-1.46747326054497+1.97865863906191i</v>
      </c>
      <c r="CX157" s="240" t="str">
        <f t="shared" ca="1" si="126"/>
        <v>1.69864611865817+1.78414381256567i</v>
      </c>
      <c r="CY157" s="240" t="str">
        <f t="shared" ca="1" si="127"/>
        <v>2.04828075810826-1.36861744702904i</v>
      </c>
      <c r="CZ157" s="240" t="str">
        <f t="shared" ca="1" si="128"/>
        <v>-0.99829022442422-2.25210666003364i</v>
      </c>
      <c r="DA157" s="240" t="str">
        <f t="shared" ca="1" si="129"/>
        <v>-2.38961992270531+0.598568630449933i</v>
      </c>
      <c r="DB157" s="240" t="str">
        <f t="shared" ca="1" si="130"/>
        <v>0.181222353613488+2.45677150726306i</v>
      </c>
      <c r="DC157" s="240" t="str">
        <f t="shared" ca="1" si="131"/>
        <v>2.45158415442389+0.241459963817038i</v>
      </c>
      <c r="DD157" s="240" t="str">
        <f t="shared" ca="1" si="132"/>
        <v>0.657032561375385-2.3742106043149i</v>
      </c>
      <c r="DE157" s="240" t="str">
        <f t="shared" ca="1" si="133"/>
        <v>-2.22692909908372-1.05325902227466i</v>
      </c>
      <c r="DF157" s="240" t="str">
        <f t="shared" ca="1" si="134"/>
        <v>-1.41847257120573+2.01407630071103i</v>
      </c>
      <c r="DG157" s="240" t="str">
        <f t="shared" ca="1" si="135"/>
        <v>1.74191959922852+1.74191959922735i</v>
      </c>
      <c r="DH157" s="240" t="str">
        <f t="shared" ca="1" si="136"/>
        <v>2.01407630071149-1.41847257120508i</v>
      </c>
      <c r="DI157" s="240" t="str">
        <f t="shared" ca="1" si="137"/>
        <v>-1.05325902227393-2.22692909908407i</v>
      </c>
      <c r="DJ157" s="240" t="str">
        <f t="shared" ca="1" si="138"/>
        <v>-2.37421060431446+0.657032561376974i</v>
      </c>
      <c r="DK157" s="240" t="str">
        <f t="shared" ca="1" si="139"/>
        <v>0.241459963816241+2.45158415442397i</v>
      </c>
      <c r="DL157" s="240" t="str">
        <f t="shared" ca="1" si="140"/>
        <v>2.456771507263+0.181222353614286i</v>
      </c>
      <c r="DM157" s="240" t="str">
        <f t="shared" ca="1" si="141"/>
        <v>0.598568630450709-2.38961992270511i</v>
      </c>
      <c r="DN157" s="240" t="str">
        <f t="shared" ca="1" si="142"/>
        <v>-2.25210666003432-0.99829022442268i</v>
      </c>
      <c r="DO157" s="240" t="str">
        <f t="shared" ca="1" si="143"/>
        <v>-1.3686174470297+2.04828075810781i</v>
      </c>
      <c r="DP157" s="240" t="str">
        <f t="shared" ca="1" si="144"/>
        <v>1.78414381256512+1.69864611865875i</v>
      </c>
      <c r="DQ157" s="240" t="str">
        <f t="shared" ca="1" si="145"/>
        <v>1.97865863906091-1.46747326054632i</v>
      </c>
      <c r="DR157" s="240" t="str">
        <f t="shared" ca="1" si="146"/>
        <v>-1.10759337627257-2.20041011931548i</v>
      </c>
      <c r="DS157" s="240" t="str">
        <f t="shared" ca="1" si="147"/>
        <v>-2.35737115023366+0.715100720454705i</v>
      </c>
      <c r="DT157" s="240" t="str">
        <f t="shared" ca="1" si="148"/>
        <v>0.301552127567997+2.44492005896063i</v>
      </c>
      <c r="DU157" s="240" t="str">
        <f t="shared" ca="1" si="149"/>
        <v>2.4604789928109+0.120875581839613i</v>
      </c>
      <c r="DV157" s="240" t="str">
        <f t="shared" ca="1" si="150"/>
        <v>0.539744144164983-2.40358982340757i</v>
      </c>
      <c r="DW157" s="240" t="str">
        <f t="shared" ca="1" si="151"/>
        <v>-2.27592763614359-0.942720093870218i</v>
      </c>
      <c r="DX157" s="240" t="str">
        <f t="shared" ca="1" si="152"/>
        <v>-1.31793791887743+2.08125140776741i</v>
      </c>
      <c r="DY157" s="240" t="str">
        <f t="shared" ca="1" si="153"/>
        <v>1.82529332438249+1.65434943718476i</v>
      </c>
      <c r="DZ157" s="240" t="str">
        <f t="shared" ca="1" si="154"/>
        <v>1.94204910743441-1.5155899988658i</v>
      </c>
      <c r="EA157" s="240" t="str">
        <f t="shared" ca="1" si="155"/>
        <v>-1.1612605574391-2.17256569476853i</v>
      </c>
      <c r="EB157" s="240" t="str">
        <f t="shared" ca="1" si="156"/>
        <v>-2.33911170391979+0.772738129597785i</v>
      </c>
      <c r="EC157" s="240" t="str">
        <f t="shared" ca="1" si="157"/>
        <v>0.361462647591434+2.4367832350755i</v>
      </c>
      <c r="ED157" s="240" t="str">
        <f t="shared" ca="1" si="158"/>
        <v>2.46270437781663+0.0604559991367152i</v>
      </c>
      <c r="EE157" s="240" t="str">
        <f t="shared" ca="1" si="159"/>
        <v>0.480594536186752-2.41611189147694i</v>
      </c>
      <c r="EF157" s="240" t="str">
        <f t="shared" ca="1" si="160"/>
        <v>-2.29837767854728-0.886582103983864i</v>
      </c>
      <c r="EG157" s="240" t="str">
        <f t="shared" ca="1" si="161"/>
        <v>-1.26646451420577+2.11296838940065i</v>
      </c>
      <c r="EH157" s="240" t="str">
        <f t="shared" ca="1" si="162"/>
        <v>1.865343347755+1.60905623746809i</v>
      </c>
      <c r="EI157" s="240" t="str">
        <f t="shared" ca="1" si="163"/>
        <v>1.90426975804357-1.56279380244148i</v>
      </c>
      <c r="EJ157" s="240" t="str">
        <f t="shared" ca="1" si="164"/>
        <v>-1.21422823866599-2.14341259788565i</v>
      </c>
      <c r="EK157" s="240" t="str">
        <f t="shared" ca="1" si="165"/>
        <v>-2.31944326417971+0.829910070188457i</v>
      </c>
      <c r="EL157" s="240" t="str">
        <f t="shared" ca="1" si="166"/>
        <v>0.421155436034339+2.42717858408638i</v>
      </c>
      <c r="EM157" s="240" t="str">
        <f t="shared" ca="1" si="167"/>
        <v>2.46344632179165+5.33566345713672E-13i</v>
      </c>
      <c r="EN157" s="240"/>
      <c r="EO157" s="240"/>
      <c r="EP157" s="240"/>
    </row>
    <row r="158" spans="1:146" ht="15.75" thickBot="1">
      <c r="A158" s="277">
        <f t="shared" si="168"/>
        <v>1.1328125000000006E-3</v>
      </c>
      <c r="B158" s="276">
        <v>58</v>
      </c>
      <c r="C158" s="248">
        <f t="shared" si="169"/>
        <v>11600</v>
      </c>
      <c r="D158" s="247">
        <f t="shared" si="170"/>
        <v>72884.949563283197</v>
      </c>
      <c r="E158" s="247" t="str">
        <f t="shared" si="171"/>
        <v>72884.9495632832i</v>
      </c>
      <c r="F158" s="247" t="str">
        <f t="shared" si="177"/>
        <v>0.00650189904437271-0.0432189326553093i</v>
      </c>
      <c r="G158" s="247" t="str">
        <f t="shared" si="178"/>
        <v>-3.32588861626661+1.2632078176081i</v>
      </c>
      <c r="H158" s="247" t="str">
        <f t="shared" si="179"/>
        <v>0.00203382145898251-0.00561481547279896i</v>
      </c>
      <c r="I158" s="247" t="str">
        <f t="shared" si="174"/>
        <v>-0.00294286530451318+0.00534381871247594i</v>
      </c>
      <c r="J158" s="275" t="str">
        <f ca="1">IMPRODUCT(1/N_FFT2,BU100)</f>
        <v>0.00874019583360402+0.0000109809155330216i</v>
      </c>
      <c r="K158" s="274" t="str">
        <f t="shared" ca="1" si="175"/>
        <v>-0.0000257798990952694+0.0000466737066909835i</v>
      </c>
      <c r="N158" s="265">
        <f t="shared" ca="1" si="176"/>
        <v>2.5424916135985853</v>
      </c>
      <c r="O158" s="240">
        <f t="shared" ca="1" si="39"/>
        <v>-2.4575083864014147</v>
      </c>
      <c r="P158" s="240" t="str">
        <f t="shared" ca="1" si="40"/>
        <v>-0.360591371514698+2.43090956886973i</v>
      </c>
      <c r="Q158" s="240" t="str">
        <f t="shared" ca="1" si="41"/>
        <v>2.35168890034769+0.713377028796668i</v>
      </c>
      <c r="R158" s="240" t="str">
        <f t="shared" ca="1" si="42"/>
        <v>1.05072022775357-2.22156126906794i</v>
      </c>
      <c r="S158" s="240" t="str">
        <f t="shared" ca="1" si="43"/>
        <v>-2.04334354527144-1.36531850688066i</v>
      </c>
      <c r="T158" s="240" t="str">
        <f t="shared" ca="1" si="44"/>
        <v>-1.65036176349953+1.82089360447337i</v>
      </c>
      <c r="U158" s="241" t="str">
        <f t="shared" ca="1" si="45"/>
        <v>1.55902681610889+1.89967967191489i</v>
      </c>
      <c r="V158" s="240" t="str">
        <f t="shared" ca="1" si="46"/>
        <v>2.1078752523321-1.26341180532681i</v>
      </c>
      <c r="W158" s="240" t="str">
        <f t="shared" ca="1" si="47"/>
        <v>-0.940447744374087-2.27044169917111i</v>
      </c>
      <c r="X158" s="240" t="str">
        <f t="shared" ca="1" si="48"/>
        <v>-2.38385993979705+0.597125829841655i</v>
      </c>
      <c r="Y158" s="240" t="str">
        <f t="shared" ca="1" si="49"/>
        <v>0.240877944370856+2.44567481181554i</v>
      </c>
      <c r="Z158" s="240" t="str">
        <f t="shared" ca="1" si="50"/>
        <v>2.45454820992383+0.120584221160905i</v>
      </c>
      <c r="AA158" s="240" t="str">
        <f t="shared" ca="1" si="51"/>
        <v>0.479436102460392-2.41028805185i</v>
      </c>
      <c r="AB158" s="240" t="str">
        <f t="shared" ca="1" si="52"/>
        <v>-2.31385243635377-0.82790964000487i</v>
      </c>
      <c r="AC158" s="240" t="str">
        <f t="shared" ca="1" si="53"/>
        <v>-1.15846143407226+2.16732890328176i</v>
      </c>
      <c r="AD158" s="240" t="str">
        <f t="shared" ca="1" si="54"/>
        <v>1.97388924463443+1.4639360365637i</v>
      </c>
      <c r="AE158" s="240" t="str">
        <f t="shared" ca="1" si="55"/>
        <v>1.73772084484725-1.73772084484725i</v>
      </c>
      <c r="AF158" s="240" t="str">
        <f t="shared" ca="1" si="56"/>
        <v>-1.4639360365637-1.97388924463443i</v>
      </c>
      <c r="AG158" s="240" t="str">
        <f t="shared" ca="1" si="57"/>
        <v>-2.16732890328188+1.15846143407204i</v>
      </c>
      <c r="AH158" s="240" t="str">
        <f t="shared" ca="1" si="58"/>
        <v>0.827909640004862+2.31385243635378i</v>
      </c>
      <c r="AI158" s="240" t="str">
        <f t="shared" ca="1" si="59"/>
        <v>2.41028805185-0.479436102460385i</v>
      </c>
      <c r="AJ158" s="240" t="str">
        <f t="shared" ca="1" si="60"/>
        <v>-0.120584221160901-2.45454820992383i</v>
      </c>
      <c r="AK158" s="240" t="str">
        <f t="shared" ca="1" si="61"/>
        <v>-2.44567481181551-0.240877944371103i</v>
      </c>
      <c r="AL158" s="240" t="str">
        <f t="shared" ca="1" si="62"/>
        <v>-0.597125829841655+2.38385993979705i</v>
      </c>
      <c r="AM158" s="240" t="str">
        <f t="shared" ca="1" si="63"/>
        <v>2.2704416991711+0.940447744374095i</v>
      </c>
      <c r="AN158" s="240" t="str">
        <f t="shared" ca="1" si="64"/>
        <v>1.26341180532677-2.10787525233213i</v>
      </c>
      <c r="AO158" s="240" t="str">
        <f t="shared" ca="1" si="65"/>
        <v>-1.89967967191496-1.5590268161088i</v>
      </c>
      <c r="AP158" s="240" t="str">
        <f t="shared" ca="1" si="66"/>
        <v>-1.82089360447342+1.65036176349947i</v>
      </c>
      <c r="AQ158" s="240" t="str">
        <f t="shared" ca="1" si="67"/>
        <v>1.36531850688066+2.04334354527144i</v>
      </c>
      <c r="AR158" s="240" t="str">
        <f t="shared" ca="1" si="68"/>
        <v>1.36531850688066+2.04334354527144i</v>
      </c>
      <c r="AS158" s="240" t="str">
        <f t="shared" ca="1" si="69"/>
        <v>-0.71337702879655-2.35168890034773i</v>
      </c>
      <c r="AT158" s="240" t="str">
        <f t="shared" ca="1" si="70"/>
        <v>-2.43090956886974+0.360591371514639i</v>
      </c>
      <c r="AU158" s="240" t="str">
        <f t="shared" ca="1" si="71"/>
        <v>-2.66443593143775E-19+2.45750838640141i</v>
      </c>
      <c r="AV158" s="240" t="str">
        <f t="shared" ca="1" si="72"/>
        <v>2.43090956886974+0.360591371514657i</v>
      </c>
      <c r="AW158" s="240" t="str">
        <f t="shared" ca="1" si="73"/>
        <v>0.71337702879655-2.35168890034773i</v>
      </c>
      <c r="AX158" s="240" t="str">
        <f t="shared" ca="1" si="74"/>
        <v>-2.22156126906792-1.05072022775362i</v>
      </c>
      <c r="AY158" s="240" t="str">
        <f t="shared" ca="1" si="75"/>
        <v>-1.36531850688067+2.04334354527143i</v>
      </c>
      <c r="AZ158" s="240" t="str">
        <f t="shared" ca="1" si="76"/>
        <v>1.82089360447342+1.65036176349947i</v>
      </c>
      <c r="BA158" s="240" t="str">
        <f t="shared" ca="1" si="77"/>
        <v>1.89967967191497-1.55902681610879i</v>
      </c>
      <c r="BB158" s="240" t="str">
        <f t="shared" ca="1" si="78"/>
        <v>-1.26341180532677-2.10787525233213i</v>
      </c>
      <c r="BC158" s="240" t="str">
        <f t="shared" ca="1" si="79"/>
        <v>-2.27044169917111+0.94044774437408i</v>
      </c>
      <c r="BD158" s="240" t="str">
        <f t="shared" ca="1" si="80"/>
        <v>0.597125829841655+2.38385993979705i</v>
      </c>
      <c r="BE158" s="240" t="str">
        <f t="shared" ca="1" si="81"/>
        <v>2.44567481181551-0.240877944371095i</v>
      </c>
      <c r="BF158" s="240" t="str">
        <f t="shared" ca="1" si="82"/>
        <v>0.120584221160918-2.45454820992383i</v>
      </c>
      <c r="BG158" s="240" t="str">
        <f t="shared" ca="1" si="83"/>
        <v>-2.41028805185-0.479436102460392i</v>
      </c>
      <c r="BH158" s="240" t="str">
        <f t="shared" ca="1" si="84"/>
        <v>-0.827909640004862+2.31385243635378i</v>
      </c>
      <c r="BI158" s="240" t="str">
        <f t="shared" ca="1" si="85"/>
        <v>2.16732890328176+1.15846143407226i</v>
      </c>
      <c r="BJ158" s="240" t="str">
        <f t="shared" ca="1" si="86"/>
        <v>1.4639360365637-1.97388924463442i</v>
      </c>
      <c r="BK158" s="240" t="str">
        <f t="shared" ca="1" si="87"/>
        <v>-1.73772084484724-1.73772084484726i</v>
      </c>
      <c r="BL158" s="240" t="str">
        <f t="shared" ca="1" si="88"/>
        <v>-1.97388924463442+1.4639360365637i</v>
      </c>
      <c r="BM158" s="240" t="str">
        <f t="shared" ca="1" si="89"/>
        <v>1.15846143407204+2.16732890328188i</v>
      </c>
      <c r="BN158" s="240" t="str">
        <f t="shared" ca="1" si="90"/>
        <v>2.31385243635378-0.827909640004862i</v>
      </c>
      <c r="BO158" s="240" t="str">
        <f t="shared" ca="1" si="91"/>
        <v>-0.479436102460375-2.41028805185001i</v>
      </c>
      <c r="BP158" s="240" t="str">
        <f t="shared" ca="1" si="92"/>
        <v>-2.45454820992384+0.120584221160883i</v>
      </c>
      <c r="BQ158" s="240" t="str">
        <f t="shared" ca="1" si="93"/>
        <v>-0.240877944371095+2.44567481181551i</v>
      </c>
      <c r="BR158" s="240" t="str">
        <f t="shared" ca="1" si="94"/>
        <v>2.38385993979705+0.597125829841655i</v>
      </c>
      <c r="BS158" s="240" t="str">
        <f t="shared" ca="1" si="95"/>
        <v>0.940447744374095-2.2704416991711i</v>
      </c>
      <c r="BT158" s="240" t="str">
        <f t="shared" ca="1" si="96"/>
        <v>-2.10787525233212-1.26341180532678i</v>
      </c>
      <c r="BU158" s="240" t="str">
        <f t="shared" ca="1" si="97"/>
        <v>-1.55902681610882+1.89967967191495i</v>
      </c>
      <c r="BV158" s="240" t="str">
        <f t="shared" ca="1" si="98"/>
        <v>1.65036176349947+1.82089360447342i</v>
      </c>
      <c r="BW158" s="240" t="str">
        <f t="shared" ca="1" si="99"/>
        <v>2.04334354527144-1.36531850688066i</v>
      </c>
      <c r="BX158" s="240" t="str">
        <f t="shared" ca="1" si="100"/>
        <v>-1.0507202277536-2.22156126906793i</v>
      </c>
      <c r="BY158" s="240" t="str">
        <f t="shared" ca="1" si="101"/>
        <v>-2.35168890034766+0.713377028796767i</v>
      </c>
      <c r="BZ158" s="240" t="str">
        <f t="shared" ca="1" si="102"/>
        <v>0.360591371514657+2.43090956886974i</v>
      </c>
      <c r="CA158" s="240" t="str">
        <f t="shared" ca="1" si="103"/>
        <v>2.45750838640141+5.32887186287552E-19i</v>
      </c>
      <c r="CB158" s="240" t="str">
        <f t="shared" ca="1" si="104"/>
        <v>0.360591371514657-2.43090956886974i</v>
      </c>
      <c r="CC158" s="240" t="str">
        <f t="shared" ca="1" si="105"/>
        <v>-2.35168890034772-0.713377028796568i</v>
      </c>
      <c r="CD158" s="240" t="str">
        <f t="shared" ca="1" si="106"/>
        <v>-1.05072022775363+2.22156126906791i</v>
      </c>
      <c r="CE158" s="240" t="str">
        <f t="shared" ca="1" si="107"/>
        <v>2.04334354527144+1.36531850688066i</v>
      </c>
      <c r="CF158" s="240" t="str">
        <f t="shared" ca="1" si="108"/>
        <v>1.65036176349947-1.82089360447342i</v>
      </c>
      <c r="CG158" s="240" t="str">
        <f t="shared" ca="1" si="109"/>
        <v>-1.55902681610879-1.89967967191497i</v>
      </c>
      <c r="CH158" s="240" t="str">
        <f t="shared" ca="1" si="110"/>
        <v>-2.10787525233226+1.26341180532655i</v>
      </c>
      <c r="CI158" s="240" t="str">
        <f t="shared" ca="1" si="111"/>
        <v>0.940447744374063+2.27044169917112i</v>
      </c>
      <c r="CJ158" s="240" t="str">
        <f t="shared" ca="1" si="112"/>
        <v>2.38385993979699-0.597125829841893i</v>
      </c>
      <c r="CK158" s="240" t="str">
        <f t="shared" ca="1" si="113"/>
        <v>-0.240877944371581-2.44567481181546i</v>
      </c>
      <c r="CL158" s="240" t="str">
        <f t="shared" ca="1" si="114"/>
        <v>-2.45454820992388-0.120584221159942i</v>
      </c>
      <c r="CM158" s="240" t="str">
        <f t="shared" ca="1" si="115"/>
        <v>-0.479436102461608+2.41028805184976i</v>
      </c>
      <c r="CN158" s="240" t="str">
        <f t="shared" ca="1" si="116"/>
        <v>2.31385243635343+0.827909640005816i</v>
      </c>
      <c r="CO158" s="240" t="str">
        <f t="shared" ca="1" si="117"/>
        <v>1.15846143407269-2.16732890328153i</v>
      </c>
      <c r="CP158" s="240" t="str">
        <f t="shared" ca="1" si="118"/>
        <v>-1.97388924463427-1.4639360365639i</v>
      </c>
      <c r="CQ158" s="240" t="str">
        <f t="shared" ca="1" si="119"/>
        <v>-1.73772084484726+1.73772084484724i</v>
      </c>
      <c r="CR158" s="240" t="str">
        <f t="shared" ca="1" si="120"/>
        <v>1.46393603656387+1.9738892446343i</v>
      </c>
      <c r="CS158" s="240" t="str">
        <f t="shared" ca="1" si="121"/>
        <v>2.16732890328153-1.15846143407269i</v>
      </c>
      <c r="CT158" s="240" t="str">
        <f t="shared" ca="1" si="122"/>
        <v>-0.827909640005781-2.31385243635345i</v>
      </c>
      <c r="CU158" s="240" t="str">
        <f t="shared" ca="1" si="123"/>
        <v>-2.41028805184977+0.479436102461574i</v>
      </c>
      <c r="CV158" s="240" t="str">
        <f t="shared" ca="1" si="124"/>
        <v>0.120584221159907+2.45454820992388i</v>
      </c>
      <c r="CW158" s="240" t="str">
        <f t="shared" ca="1" si="125"/>
        <v>2.44567481181546+0.240877944371616i</v>
      </c>
      <c r="CX158" s="240" t="str">
        <f t="shared" ca="1" si="126"/>
        <v>0.597125829841893-2.38385993979699i</v>
      </c>
      <c r="CY158" s="240" t="str">
        <f t="shared" ca="1" si="127"/>
        <v>-2.2704416991711-0.940447744374095i</v>
      </c>
      <c r="CZ158" s="240" t="str">
        <f t="shared" ca="1" si="128"/>
        <v>-1.26341180532658+2.10787525233225i</v>
      </c>
      <c r="DA158" s="240" t="str">
        <f t="shared" ca="1" si="129"/>
        <v>1.89967967191528+1.55902681610841i</v>
      </c>
      <c r="DB158" s="240" t="str">
        <f t="shared" ca="1" si="130"/>
        <v>1.82089360447276-1.6503617635002i</v>
      </c>
      <c r="DC158" s="240" t="str">
        <f t="shared" ca="1" si="131"/>
        <v>-1.36531850687964-2.04334354527212i</v>
      </c>
      <c r="DD158" s="240" t="str">
        <f t="shared" ca="1" si="132"/>
        <v>-2.22156126906835+1.05072022775272i</v>
      </c>
      <c r="DE158" s="240" t="str">
        <f t="shared" ca="1" si="133"/>
        <v>0.713377028796066+2.35168890034787i</v>
      </c>
      <c r="DF158" s="240" t="str">
        <f t="shared" ca="1" si="134"/>
        <v>2.43090956886978-0.360591371514381i</v>
      </c>
      <c r="DG158" s="240" t="str">
        <f t="shared" ca="1" si="135"/>
        <v>3.49240939713203E-14-2.45750838640141i</v>
      </c>
      <c r="DH158" s="240" t="str">
        <f t="shared" ca="1" si="136"/>
        <v>-2.43090956886977-0.36059137151445i</v>
      </c>
      <c r="DI158" s="240" t="str">
        <f t="shared" ca="1" si="137"/>
        <v>-0.713377028796066+2.35168890034787i</v>
      </c>
      <c r="DJ158" s="240" t="str">
        <f t="shared" ca="1" si="138"/>
        <v>2.22156126906835+1.05072022775272i</v>
      </c>
      <c r="DK158" s="240" t="str">
        <f t="shared" ca="1" si="139"/>
        <v>1.36531850688167-2.04334354527076i</v>
      </c>
      <c r="DL158" s="240" t="str">
        <f t="shared" ca="1" si="140"/>
        <v>-1.82089360447276-1.6503617635002i</v>
      </c>
      <c r="DM158" s="240" t="str">
        <f t="shared" ca="1" si="141"/>
        <v>-1.89967967191528+1.55902681610841i</v>
      </c>
      <c r="DN158" s="240" t="str">
        <f t="shared" ca="1" si="142"/>
        <v>1.26341180532655+2.10787525233226i</v>
      </c>
      <c r="DO158" s="240" t="str">
        <f t="shared" ca="1" si="143"/>
        <v>2.27044169917112-0.940447744374063i</v>
      </c>
      <c r="DP158" s="240" t="str">
        <f t="shared" ca="1" si="144"/>
        <v>-0.597125829841859-2.383859939797i</v>
      </c>
      <c r="DQ158" s="240" t="str">
        <f t="shared" ca="1" si="145"/>
        <v>-2.44567481181547+0.240877944371546i</v>
      </c>
      <c r="DR158" s="240" t="str">
        <f t="shared" ca="1" si="146"/>
        <v>-0.120584221159907+2.45454820992388i</v>
      </c>
      <c r="DS158" s="240" t="str">
        <f t="shared" ca="1" si="147"/>
        <v>2.41028805184975+0.479436102461643i</v>
      </c>
      <c r="DT158" s="240" t="str">
        <f t="shared" ca="1" si="148"/>
        <v>0.827909640005781-2.31385243635345i</v>
      </c>
      <c r="DU158" s="240" t="str">
        <f t="shared" ca="1" si="149"/>
        <v>-2.16732890328153-1.15846143407269i</v>
      </c>
      <c r="DV158" s="240" t="str">
        <f t="shared" ca="1" si="150"/>
        <v>-1.4639360365639+1.97388924463427i</v>
      </c>
      <c r="DW158" s="240" t="str">
        <f t="shared" ca="1" si="151"/>
        <v>1.73772084484724+1.73772084484726i</v>
      </c>
      <c r="DX158" s="240" t="str">
        <f t="shared" ca="1" si="152"/>
        <v>1.9738892446343-1.46393603656387i</v>
      </c>
      <c r="DY158" s="240" t="str">
        <f t="shared" ca="1" si="153"/>
        <v>-1.15846143407266-2.16732890328155i</v>
      </c>
      <c r="DZ158" s="240" t="str">
        <f t="shared" ca="1" si="154"/>
        <v>-2.31385243635346+0.82790964000575i</v>
      </c>
      <c r="EA158" s="240" t="str">
        <f t="shared" ca="1" si="155"/>
        <v>0.479436102461608+2.41028805184976i</v>
      </c>
      <c r="EB158" s="240" t="str">
        <f t="shared" ca="1" si="156"/>
        <v>2.45454820992389-0.120584221159872i</v>
      </c>
      <c r="EC158" s="240" t="str">
        <f t="shared" ca="1" si="157"/>
        <v>0.240877944371581-2.44567481181546i</v>
      </c>
      <c r="ED158" s="240" t="str">
        <f t="shared" ca="1" si="158"/>
        <v>-2.38385993979699-0.597125829841893i</v>
      </c>
      <c r="EE158" s="240" t="str">
        <f t="shared" ca="1" si="159"/>
        <v>-0.940447744374095+2.2704416991711i</v>
      </c>
      <c r="EF158" s="240" t="str">
        <f t="shared" ca="1" si="160"/>
        <v>2.10787525233225+1.26341180532658i</v>
      </c>
      <c r="EG158" s="240" t="str">
        <f t="shared" ca="1" si="161"/>
        <v>1.55902681610844-1.89967967191526i</v>
      </c>
      <c r="EH158" s="240" t="str">
        <f t="shared" ca="1" si="162"/>
        <v>-1.65036176350017-1.82089360447278i</v>
      </c>
      <c r="EI158" s="240" t="str">
        <f t="shared" ca="1" si="163"/>
        <v>-2.04334354527078+1.36531850688165i</v>
      </c>
      <c r="EJ158" s="240" t="str">
        <f t="shared" ca="1" si="164"/>
        <v>1.05072022775269+2.22156126906836i</v>
      </c>
      <c r="EK158" s="240" t="str">
        <f t="shared" ca="1" si="165"/>
        <v>2.35168890034788-0.713377028796032i</v>
      </c>
      <c r="EL158" s="240" t="str">
        <f t="shared" ca="1" si="166"/>
        <v>-0.360591371514416-2.43090956886978i</v>
      </c>
      <c r="EM158" s="240" t="str">
        <f t="shared" ca="1" si="167"/>
        <v>-2.45750838640141-1.0657743725751E-18i</v>
      </c>
      <c r="EN158" s="240"/>
      <c r="EO158" s="240"/>
      <c r="EP158" s="240"/>
    </row>
    <row r="159" spans="1:146" ht="15.75" thickBot="1">
      <c r="A159" s="277">
        <f t="shared" si="168"/>
        <v>1.1523437500000006E-3</v>
      </c>
      <c r="B159" s="276">
        <v>59</v>
      </c>
      <c r="C159" s="248">
        <f t="shared" si="169"/>
        <v>11800</v>
      </c>
      <c r="D159" s="247">
        <f t="shared" si="170"/>
        <v>74141.586624719115</v>
      </c>
      <c r="E159" s="247" t="str">
        <f t="shared" si="171"/>
        <v>74141.5866247191i</v>
      </c>
      <c r="F159" s="247" t="str">
        <f t="shared" si="177"/>
        <v>0.00648472513201267-0.0425275806178831i</v>
      </c>
      <c r="G159" s="247" t="str">
        <f t="shared" si="178"/>
        <v>-3.31236259615619+1.27415126155456i</v>
      </c>
      <c r="H159" s="247" t="str">
        <f t="shared" si="179"/>
        <v>0.00203264762435085-0.00551965363287291i</v>
      </c>
      <c r="I159" s="247" t="str">
        <f t="shared" si="174"/>
        <v>-0.00291191236800771+0.00525735347319876i</v>
      </c>
      <c r="J159" s="275" t="str">
        <f ca="1">IMPRODUCT(1/N_FFT2,BV100)</f>
        <v>0.0286504148678896+0.000499391631001266i</v>
      </c>
      <c r="K159" s="274" t="str">
        <f t="shared" ca="1" si="175"/>
        <v>-0.0000860529757280906+0.000149171173447493i</v>
      </c>
      <c r="N159" s="265">
        <f t="shared" ca="1" si="176"/>
        <v>2.5508029217742036</v>
      </c>
      <c r="O159" s="240">
        <f t="shared" ca="1" si="39"/>
        <v>-2.4491970782257964</v>
      </c>
      <c r="P159" s="240" t="str">
        <f t="shared" ca="1" si="40"/>
        <v>-0.299807868041557+2.43077797633806i</v>
      </c>
      <c r="Q159" s="240" t="str">
        <f t="shared" ca="1" si="41"/>
        <v>2.37579771111178+0.595106346685853i</v>
      </c>
      <c r="R159" s="240" t="str">
        <f t="shared" ca="1" si="42"/>
        <v>0.881453871949451-2.28508323691175i</v>
      </c>
      <c r="S159" s="240" t="str">
        <f t="shared" ca="1" si="43"/>
        <v>-2.15999898386719-1.15454351051941i</v>
      </c>
      <c r="T159" s="240" t="str">
        <f t="shared" ca="1" si="44"/>
        <v>-1.41026774003906+2.00242633557265i</v>
      </c>
      <c r="U159" s="241" t="str">
        <f t="shared" ca="1" si="45"/>
        <v>1.81473533132748+1.64478023006769i</v>
      </c>
      <c r="V159" s="240" t="str">
        <f t="shared" ca="1" si="46"/>
        <v>1.85455369447044-1.59974901853879i</v>
      </c>
      <c r="W159" s="240" t="str">
        <f t="shared" ca="1" si="47"/>
        <v>-1.36070099146091-2.03643294508488i</v>
      </c>
      <c r="X159" s="240" t="str">
        <f t="shared" ca="1" si="48"/>
        <v>-2.18768234868834+1.10118675492726i</v>
      </c>
      <c r="Y159" s="240" t="str">
        <f t="shared" ca="1" si="49"/>
        <v>0.82510964461225+2.30602697346705i</v>
      </c>
      <c r="Z159" s="240" t="str">
        <f t="shared" ca="1" si="50"/>
        <v>2.38968680610905-0.536622117227857i</v>
      </c>
      <c r="AA159" s="240" t="str">
        <f t="shared" ca="1" si="51"/>
        <v>-0.240063293711097-2.43740352486049i</v>
      </c>
      <c r="AB159" s="240" t="str">
        <f t="shared" ca="1" si="52"/>
        <v>-2.44845942585652-0.0601063051943617i</v>
      </c>
      <c r="AC159" s="240" t="str">
        <f t="shared" ca="1" si="53"/>
        <v>-0.359371849322843+2.42268821805532i</v>
      </c>
      <c r="AD159" s="240" t="str">
        <f t="shared" ca="1" si="54"/>
        <v>2.36047752441016+0.653232106333019i</v>
      </c>
      <c r="AE159" s="240" t="str">
        <f t="shared" ca="1" si="55"/>
        <v>0.937267144434056-2.26276305165923i</v>
      </c>
      <c r="AF159" s="240" t="str">
        <f t="shared" ca="1" si="56"/>
        <v>-2.13101451642577-1.2072048122719i</v>
      </c>
      <c r="AG159" s="240" t="str">
        <f t="shared" ca="1" si="57"/>
        <v>-1.45898499606404+1.96721353931133i</v>
      </c>
      <c r="AH159" s="240" t="str">
        <f t="shared" ca="1" si="58"/>
        <v>1.77382383947835+1.68882068748818i</v>
      </c>
      <c r="AI159" s="240" t="str">
        <f t="shared" ca="1" si="59"/>
        <v>1.89325494381402-1.55375417801965i</v>
      </c>
      <c r="AJ159" s="240" t="str">
        <f t="shared" ca="1" si="60"/>
        <v>-1.31031460748534-2.06921288353817i</v>
      </c>
      <c r="AK159" s="240" t="str">
        <f t="shared" ca="1" si="61"/>
        <v>-2.21404793546534+1.04716668561001i</v>
      </c>
      <c r="AL159" s="240" t="str">
        <f t="shared" ca="1" si="62"/>
        <v>0.768268402077646+2.32558164560156i</v>
      </c>
      <c r="AM159" s="240" t="str">
        <f t="shared" ca="1" si="63"/>
        <v>2.40213644313045-0.47781464667207i</v>
      </c>
      <c r="AN159" s="240" t="str">
        <f t="shared" ca="1" si="64"/>
        <v>-0.180174114229186-2.44256087263993i</v>
      </c>
      <c r="AO159" s="240" t="str">
        <f t="shared" ca="1" si="65"/>
        <v>-2.44624691308291-0.120176404597994i</v>
      </c>
      <c r="AP159" s="240" t="str">
        <f t="shared" ca="1" si="66"/>
        <v>-0.418719358439754+2.41313912298019i</v>
      </c>
      <c r="AQ159" s="240" t="str">
        <f t="shared" ca="1" si="67"/>
        <v>2.34373547431176+0.710964383385283i</v>
      </c>
      <c r="AR159" s="240" t="str">
        <f t="shared" ca="1" si="68"/>
        <v>2.34373547431176+0.710964383385283i</v>
      </c>
      <c r="AS159" s="240" t="str">
        <f t="shared" ca="1" si="69"/>
        <v>-2.10074640552339-1.25913893898582i</v>
      </c>
      <c r="AT159" s="240" t="str">
        <f t="shared" ca="1" si="70"/>
        <v>-1.50682341408229+1.93081576717282i</v>
      </c>
      <c r="AU159" s="240" t="str">
        <f t="shared" ca="1" si="71"/>
        <v>1.73184386247565+1.73184386247583i</v>
      </c>
      <c r="AV159" s="240" t="str">
        <f t="shared" ca="1" si="72"/>
        <v>1.93081576717282-1.5068234140823i</v>
      </c>
      <c r="AW159" s="240" t="str">
        <f t="shared" ca="1" si="73"/>
        <v>-1.25913893898582-2.10074640552339i</v>
      </c>
      <c r="AX159" s="240" t="str">
        <f t="shared" ca="1" si="74"/>
        <v>-2.23907986255459+0.992515842237433i</v>
      </c>
      <c r="AY159" s="240" t="str">
        <f t="shared" ca="1" si="75"/>
        <v>0.710964383385271+2.34373547431176i</v>
      </c>
      <c r="AZ159" s="240" t="str">
        <f t="shared" ca="1" si="76"/>
        <v>2.41313912298019-0.418719358439756i</v>
      </c>
      <c r="BA159" s="240" t="str">
        <f t="shared" ca="1" si="77"/>
        <v>-0.120176404597998-2.44624691308291i</v>
      </c>
      <c r="BB159" s="240" t="str">
        <f t="shared" ca="1" si="78"/>
        <v>-2.44256087263993-0.180174114229181i</v>
      </c>
      <c r="BC159" s="240" t="str">
        <f t="shared" ca="1" si="79"/>
        <v>-0.477814646672065+2.40213644313045i</v>
      </c>
      <c r="BD159" s="240" t="str">
        <f t="shared" ca="1" si="80"/>
        <v>2.32558164560155+0.768268402077658i</v>
      </c>
      <c r="BE159" s="240" t="str">
        <f t="shared" ca="1" si="81"/>
        <v>1.04716668561001-2.21404793546534i</v>
      </c>
      <c r="BF159" s="240" t="str">
        <f t="shared" ca="1" si="82"/>
        <v>-2.06921288353817-1.31031460748533i</v>
      </c>
      <c r="BG159" s="240" t="str">
        <f t="shared" ca="1" si="83"/>
        <v>-1.55375417801966+1.89325494381402i</v>
      </c>
      <c r="BH159" s="240" t="str">
        <f t="shared" ca="1" si="84"/>
        <v>1.68882068748818+1.77382383947836i</v>
      </c>
      <c r="BI159" s="240" t="str">
        <f t="shared" ca="1" si="85"/>
        <v>1.96721353931133-1.45898499606403i</v>
      </c>
      <c r="BJ159" s="240" t="str">
        <f t="shared" ca="1" si="86"/>
        <v>-1.20720481227189-2.13101451642577i</v>
      </c>
      <c r="BK159" s="240" t="str">
        <f t="shared" ca="1" si="87"/>
        <v>-2.26276305165923+0.937267144434069i</v>
      </c>
      <c r="BL159" s="240" t="str">
        <f t="shared" ca="1" si="88"/>
        <v>0.653232106333031+2.36047752441015i</v>
      </c>
      <c r="BM159" s="240" t="str">
        <f t="shared" ca="1" si="89"/>
        <v>2.42268821805532-0.359371849322848i</v>
      </c>
      <c r="BN159" s="240" t="str">
        <f t="shared" ca="1" si="90"/>
        <v>-0.0601063051943658-2.44845942585652i</v>
      </c>
      <c r="BO159" s="240" t="str">
        <f t="shared" ca="1" si="91"/>
        <v>-2.43740352486049-0.240063293711101i</v>
      </c>
      <c r="BP159" s="240" t="str">
        <f t="shared" ca="1" si="92"/>
        <v>-0.536622117227862+2.38968680610905i</v>
      </c>
      <c r="BQ159" s="240" t="str">
        <f t="shared" ca="1" si="93"/>
        <v>2.30602697346705+0.825109644612257i</v>
      </c>
      <c r="BR159" s="240" t="str">
        <f t="shared" ca="1" si="94"/>
        <v>1.10118675492727-2.18768234868834i</v>
      </c>
      <c r="BS159" s="240" t="str">
        <f t="shared" ca="1" si="95"/>
        <v>-2.03643294508487-1.36070099146092i</v>
      </c>
      <c r="BT159" s="240" t="str">
        <f t="shared" ca="1" si="96"/>
        <v>-1.59974901853878+1.85455369447045i</v>
      </c>
      <c r="BU159" s="240" t="str">
        <f t="shared" ca="1" si="97"/>
        <v>1.64478023006764+1.81473533132752i</v>
      </c>
      <c r="BV159" s="240" t="str">
        <f t="shared" ca="1" si="98"/>
        <v>2.0024263355726-1.41026774003912i</v>
      </c>
      <c r="BW159" s="240" t="str">
        <f t="shared" ca="1" si="99"/>
        <v>-1.15454351051937-2.15999898386721i</v>
      </c>
      <c r="BX159" s="240" t="str">
        <f t="shared" ca="1" si="100"/>
        <v>-2.28508323691172+0.88145387194954i</v>
      </c>
      <c r="BY159" s="240" t="str">
        <f t="shared" ca="1" si="101"/>
        <v>0.595106346685826+2.37579771111179i</v>
      </c>
      <c r="BZ159" s="240" t="str">
        <f t="shared" ca="1" si="102"/>
        <v>2.43077797633805-0.299807868041667i</v>
      </c>
      <c r="CA159" s="240" t="str">
        <f t="shared" ca="1" si="103"/>
        <v>1.32025065286029E-14-2.4491970782258i</v>
      </c>
      <c r="CB159" s="240" t="str">
        <f t="shared" ca="1" si="104"/>
        <v>-2.43077797633804-0.299807868041694i</v>
      </c>
      <c r="CC159" s="240" t="str">
        <f t="shared" ca="1" si="105"/>
        <v>-0.595106346685816+2.37579771111179i</v>
      </c>
      <c r="CD159" s="240" t="str">
        <f t="shared" ca="1" si="106"/>
        <v>2.28508323691172+0.881453871949532i</v>
      </c>
      <c r="CE159" s="240" t="str">
        <f t="shared" ca="1" si="107"/>
        <v>1.15454351051936-2.15999898386722i</v>
      </c>
      <c r="CF159" s="240" t="str">
        <f t="shared" ca="1" si="108"/>
        <v>-2.00242633557261-1.41026774003912i</v>
      </c>
      <c r="CG159" s="240" t="str">
        <f t="shared" ca="1" si="109"/>
        <v>-1.644780230068+1.8147353313272i</v>
      </c>
      <c r="CH159" s="240" t="str">
        <f t="shared" ca="1" si="110"/>
        <v>1.59974901853842+1.85455369447076i</v>
      </c>
      <c r="CI159" s="240" t="str">
        <f t="shared" ca="1" si="111"/>
        <v>2.03643294508529-1.3607009914603i</v>
      </c>
      <c r="CJ159" s="240" t="str">
        <f t="shared" ca="1" si="112"/>
        <v>-1.1011867549266-2.18768234868868i</v>
      </c>
      <c r="CK159" s="240" t="str">
        <f t="shared" ca="1" si="113"/>
        <v>-2.30602697346739+0.825109644611314i</v>
      </c>
      <c r="CL159" s="240" t="str">
        <f t="shared" ca="1" si="114"/>
        <v>0.536622117226885+2.38968680610927i</v>
      </c>
      <c r="CM159" s="240" t="str">
        <f t="shared" ca="1" si="115"/>
        <v>2.43740352486059-0.24006329371014i</v>
      </c>
      <c r="CN159" s="240" t="str">
        <f t="shared" ca="1" si="116"/>
        <v>0.0601063051955753-2.44845942585649i</v>
      </c>
      <c r="CO159" s="240" t="str">
        <f t="shared" ca="1" si="117"/>
        <v>-2.4226882180555-0.359371849321633i</v>
      </c>
      <c r="CP159" s="240" t="str">
        <f t="shared" ca="1" si="118"/>
        <v>-0.653232106332084+2.36047752441042i</v>
      </c>
      <c r="CQ159" s="240" t="str">
        <f t="shared" ca="1" si="119"/>
        <v>2.2627630516596+0.93726714443316i</v>
      </c>
      <c r="CR159" s="240" t="str">
        <f t="shared" ca="1" si="120"/>
        <v>1.20720481227128-2.13101451642612i</v>
      </c>
      <c r="CS159" s="240" t="str">
        <f t="shared" ca="1" si="121"/>
        <v>-1.96721353931177-1.45898499606344i</v>
      </c>
      <c r="CT159" s="240" t="str">
        <f t="shared" ca="1" si="122"/>
        <v>-1.68882068748781+1.7738238394787i</v>
      </c>
      <c r="CU159" s="240" t="str">
        <f t="shared" ca="1" si="123"/>
        <v>1.55375417802004+1.89325494381371i</v>
      </c>
      <c r="CV159" s="240" t="str">
        <f t="shared" ca="1" si="124"/>
        <v>2.06921288353803-1.31031460748554i</v>
      </c>
      <c r="CW159" s="240" t="str">
        <f t="shared" ca="1" si="125"/>
        <v>-1.04716668561023-2.21404793546523i</v>
      </c>
      <c r="CX159" s="240" t="str">
        <f t="shared" ca="1" si="126"/>
        <v>-2.32558164560148+0.768268402077881i</v>
      </c>
      <c r="CY159" s="240" t="str">
        <f t="shared" ca="1" si="127"/>
        <v>0.477814646672055+2.40213644313045i</v>
      </c>
      <c r="CZ159" s="240" t="str">
        <f t="shared" ca="1" si="128"/>
        <v>2.44256087263992-0.180174114229207i</v>
      </c>
      <c r="DA159" s="240" t="str">
        <f t="shared" ca="1" si="129"/>
        <v>0.12017640459825-2.4462469130829i</v>
      </c>
      <c r="DB159" s="240" t="str">
        <f t="shared" ca="1" si="130"/>
        <v>-2.41313912298015-0.418719358439972i</v>
      </c>
      <c r="DC159" s="240" t="str">
        <f t="shared" ca="1" si="131"/>
        <v>-0.710964383385761+2.34373547431161i</v>
      </c>
      <c r="DD159" s="240" t="str">
        <f t="shared" ca="1" si="132"/>
        <v>2.2390798625544+0.992515842237872i</v>
      </c>
      <c r="DE159" s="240" t="str">
        <f t="shared" ca="1" si="133"/>
        <v>1.25913893898647-2.100746405523i</v>
      </c>
      <c r="DF159" s="240" t="str">
        <f t="shared" ca="1" si="134"/>
        <v>-1.93081576717237-1.50682341408286i</v>
      </c>
      <c r="DG159" s="240" t="str">
        <f t="shared" ca="1" si="135"/>
        <v>-1.73184386247637+1.73184386247511i</v>
      </c>
      <c r="DH159" s="240" t="str">
        <f t="shared" ca="1" si="136"/>
        <v>1.50682341408152+1.93081576717343i</v>
      </c>
      <c r="DI159" s="240" t="str">
        <f t="shared" ca="1" si="137"/>
        <v>2.10074640552388-1.259138938985i</v>
      </c>
      <c r="DJ159" s="240" t="str">
        <f t="shared" ca="1" si="138"/>
        <v>-0.992515842236309-2.23907986255509i</v>
      </c>
      <c r="DK159" s="240" t="str">
        <f t="shared" ca="1" si="139"/>
        <v>-2.3437354743114+0.710964383386456i</v>
      </c>
      <c r="DL159" s="240" t="str">
        <f t="shared" ca="1" si="140"/>
        <v>0.418719358440687+2.41313912298002i</v>
      </c>
      <c r="DM159" s="240" t="str">
        <f t="shared" ca="1" si="141"/>
        <v>2.44624691308286-0.120176404598976i</v>
      </c>
      <c r="DN159" s="240" t="str">
        <f t="shared" ca="1" si="142"/>
        <v>0.180174114228483-2.44256087263998i</v>
      </c>
      <c r="DO159" s="240" t="str">
        <f t="shared" ca="1" si="143"/>
        <v>-2.4021364431306-0.477814646671345i</v>
      </c>
      <c r="DP159" s="240" t="str">
        <f t="shared" ca="1" si="144"/>
        <v>-0.768268402077159+2.32558164560172i</v>
      </c>
      <c r="DQ159" s="240" t="str">
        <f t="shared" ca="1" si="145"/>
        <v>2.21404793546554+1.04716668560958i</v>
      </c>
      <c r="DR159" s="240" t="str">
        <f t="shared" ca="1" si="146"/>
        <v>1.3103146074849-2.06921288353844i</v>
      </c>
      <c r="DS159" s="240" t="str">
        <f t="shared" ca="1" si="147"/>
        <v>-1.89325494381417-1.55375417801948i</v>
      </c>
      <c r="DT159" s="240" t="str">
        <f t="shared" ca="1" si="148"/>
        <v>-1.77382383947818+1.68882068748837i</v>
      </c>
      <c r="DU159" s="240" t="str">
        <f t="shared" ca="1" si="149"/>
        <v>1.45898499606402+1.96721353931134i</v>
      </c>
      <c r="DV159" s="240" t="str">
        <f t="shared" ca="1" si="150"/>
        <v>2.13101451642576-1.20720481227191i</v>
      </c>
      <c r="DW159" s="240" t="str">
        <f t="shared" ca="1" si="151"/>
        <v>-0.937267144433799-2.26276305165934i</v>
      </c>
      <c r="DX159" s="240" t="str">
        <f t="shared" ca="1" si="152"/>
        <v>-2.36047752441022+0.653232106332784i</v>
      </c>
      <c r="DY159" s="240" t="str">
        <f t="shared" ca="1" si="153"/>
        <v>0.359371849322388+2.42268821805539i</v>
      </c>
      <c r="DZ159" s="240" t="str">
        <f t="shared" ca="1" si="154"/>
        <v>2.44845942585654-0.0601063051938655i</v>
      </c>
      <c r="EA159" s="240" t="str">
        <f t="shared" ca="1" si="155"/>
        <v>0.240063293711807-2.43740352486042i</v>
      </c>
      <c r="EB159" s="240" t="str">
        <f t="shared" ca="1" si="156"/>
        <v>-2.38968680610888-0.536622117228587i</v>
      </c>
      <c r="EC159" s="240" t="str">
        <f t="shared" ca="1" si="157"/>
        <v>-0.825109644612926+2.30602697346681i</v>
      </c>
      <c r="ED159" s="240" t="str">
        <f t="shared" ca="1" si="158"/>
        <v>2.18768234868789+1.10118675492815i</v>
      </c>
      <c r="EE159" s="240" t="str">
        <f t="shared" ca="1" si="159"/>
        <v>1.36070099146172-2.03643294508434i</v>
      </c>
      <c r="EF159" s="240" t="str">
        <f t="shared" ca="1" si="160"/>
        <v>-1.85455369446962-1.59974901853974i</v>
      </c>
      <c r="EG159" s="240" t="str">
        <f t="shared" ca="1" si="161"/>
        <v>-1.81473533132671+1.64478023006854i</v>
      </c>
      <c r="EH159" s="240" t="str">
        <f t="shared" ca="1" si="162"/>
        <v>1.41026774003994+2.00242633557203i</v>
      </c>
      <c r="EI159" s="240" t="str">
        <f t="shared" ca="1" si="163"/>
        <v>2.15999898386676-1.15454351052022i</v>
      </c>
      <c r="EJ159" s="240" t="str">
        <f t="shared" ca="1" si="164"/>
        <v>-0.881453871950243-2.28508323691145i</v>
      </c>
      <c r="EK159" s="240" t="str">
        <f t="shared" ca="1" si="165"/>
        <v>-2.37579771111162+0.595106346686521i</v>
      </c>
      <c r="EL159" s="240" t="str">
        <f t="shared" ca="1" si="166"/>
        <v>0.299807868042172+2.43077797633799i</v>
      </c>
      <c r="EM159" s="240" t="str">
        <f t="shared" ca="1" si="167"/>
        <v>2.4491970782258-4.60867560808691E-13i</v>
      </c>
      <c r="EN159" s="240"/>
      <c r="EO159" s="240"/>
      <c r="EP159" s="240"/>
    </row>
    <row r="160" spans="1:146" ht="15.75" thickBot="1">
      <c r="A160" s="277">
        <f t="shared" si="168"/>
        <v>1.1718750000000006E-3</v>
      </c>
      <c r="B160" s="276">
        <v>60</v>
      </c>
      <c r="C160" s="248">
        <f t="shared" si="169"/>
        <v>12000</v>
      </c>
      <c r="D160" s="247">
        <f t="shared" si="170"/>
        <v>75398.223686155034</v>
      </c>
      <c r="E160" s="247" t="str">
        <f t="shared" si="171"/>
        <v>75398.223686155i</v>
      </c>
      <c r="F160" s="247" t="str">
        <f t="shared" si="177"/>
        <v>0.00646786601480142-0.0418598507431333i</v>
      </c>
      <c r="G160" s="247" t="str">
        <f t="shared" si="178"/>
        <v>-3.2988793132623+1.2849639057033i</v>
      </c>
      <c r="H160" s="247" t="str">
        <f t="shared" si="179"/>
        <v>0.00203153202284959-0.00542766346651255i</v>
      </c>
      <c r="I160" s="247" t="str">
        <f t="shared" si="174"/>
        <v>-0.00288248995997796+0.00517355293596455i</v>
      </c>
      <c r="J160" s="275" t="str">
        <f ca="1">IMPRODUCT(1/N_FFT2,BW100)</f>
        <v>0.0107388051397588-0.0000106672477157201i</v>
      </c>
      <c r="K160" s="274" t="str">
        <f t="shared" ca="1" si="175"/>
        <v>-0.0000308993104267761+0.0000555885250939915i</v>
      </c>
      <c r="N160" s="265">
        <f t="shared" ca="1" si="176"/>
        <v>2.5632510288362509</v>
      </c>
      <c r="O160" s="240">
        <f t="shared" ca="1" si="39"/>
        <v>-2.4367489711637491</v>
      </c>
      <c r="P160" s="240" t="str">
        <f t="shared" ca="1" si="40"/>
        <v>-0.238843165854459+2.42501535883635i</v>
      </c>
      <c r="Q160" s="240" t="str">
        <f t="shared" ca="1" si="41"/>
        <v>2.38992752295512+0.475386141456807i</v>
      </c>
      <c r="R160" s="240" t="str">
        <f t="shared" ca="1" si="42"/>
        <v>0.707350888644404-2.33182337856056i</v>
      </c>
      <c r="S160" s="240" t="str">
        <f t="shared" ca="1" si="43"/>
        <v>-2.25126250032612-0.93250346009705i</v>
      </c>
      <c r="T160" s="240" t="str">
        <f t="shared" ca="1" si="44"/>
        <v>-1.14867551347069+2.14902073354829i</v>
      </c>
      <c r="U160" s="241" t="str">
        <f t="shared" ca="1" si="45"/>
        <v>2.02608272233214+1.35378519371973i</v>
      </c>
      <c r="V160" s="240" t="str">
        <f t="shared" ca="1" si="46"/>
        <v>1.54585718249897-1.88363242693046i</v>
      </c>
      <c r="W160" s="240" t="str">
        <f t="shared" ca="1" si="47"/>
        <v>-1.72304172155919-1.72304172155927i</v>
      </c>
      <c r="X160" s="240" t="str">
        <f t="shared" ca="1" si="48"/>
        <v>-1.88363242693053+1.54585718249888i</v>
      </c>
      <c r="Y160" s="240" t="str">
        <f t="shared" ca="1" si="49"/>
        <v>1.35378519371981+2.02608272233209i</v>
      </c>
      <c r="Z160" s="240" t="str">
        <f t="shared" ca="1" si="50"/>
        <v>2.14902073354825-1.14867551347076i</v>
      </c>
      <c r="AA160" s="240" t="str">
        <f t="shared" ca="1" si="51"/>
        <v>-0.932503460097077-2.25126250032611i</v>
      </c>
      <c r="AB160" s="240" t="str">
        <f t="shared" ca="1" si="52"/>
        <v>-2.33182337856055+0.707350888644409i</v>
      </c>
      <c r="AC160" s="240" t="str">
        <f t="shared" ca="1" si="53"/>
        <v>0.475386141456763+2.38992752295513i</v>
      </c>
      <c r="AD160" s="240" t="str">
        <f t="shared" ca="1" si="54"/>
        <v>2.42501535883636-0.238843165854389i</v>
      </c>
      <c r="AE160" s="240" t="str">
        <f t="shared" ca="1" si="55"/>
        <v>1.19109498350129E-13-2.43674897116375i</v>
      </c>
      <c r="AF160" s="240" t="str">
        <f t="shared" ca="1" si="56"/>
        <v>-2.42501535883636-0.238843165854385i</v>
      </c>
      <c r="AG160" s="240" t="str">
        <f t="shared" ca="1" si="57"/>
        <v>-0.475386141456758+2.38992752295513i</v>
      </c>
      <c r="AH160" s="240" t="str">
        <f t="shared" ca="1" si="58"/>
        <v>2.33182337856056+0.707350888644404i</v>
      </c>
      <c r="AI160" s="240" t="str">
        <f t="shared" ca="1" si="59"/>
        <v>0.932503460097072-2.25126250032611i</v>
      </c>
      <c r="AJ160" s="240" t="str">
        <f t="shared" ca="1" si="60"/>
        <v>-2.14902073354826-1.14867551347076i</v>
      </c>
      <c r="AK160" s="240" t="str">
        <f t="shared" ca="1" si="61"/>
        <v>-1.3537851937198+2.02608272233209i</v>
      </c>
      <c r="AL160" s="240" t="str">
        <f t="shared" ca="1" si="62"/>
        <v>1.88363242693054+1.54585718249887i</v>
      </c>
      <c r="AM160" s="240" t="str">
        <f t="shared" ca="1" si="63"/>
        <v>1.72304172155918-1.72304172155928i</v>
      </c>
      <c r="AN160" s="240" t="str">
        <f t="shared" ca="1" si="64"/>
        <v>-1.54585718249898-1.88363242693045i</v>
      </c>
      <c r="AO160" s="240" t="str">
        <f t="shared" ca="1" si="65"/>
        <v>-2.02608272233215+1.35378519371971i</v>
      </c>
      <c r="AP160" s="240" t="str">
        <f t="shared" ca="1" si="66"/>
        <v>1.14867551347066+2.14902073354831i</v>
      </c>
      <c r="AQ160" s="240" t="str">
        <f t="shared" ca="1" si="67"/>
        <v>2.25126250032616-0.932503460096967i</v>
      </c>
      <c r="AR160" s="240" t="str">
        <f t="shared" ca="1" si="68"/>
        <v>2.25126250032616-0.932503460096967i</v>
      </c>
      <c r="AS160" s="240" t="str">
        <f t="shared" ca="1" si="69"/>
        <v>-2.38992752295511+0.475386141456885i</v>
      </c>
      <c r="AT160" s="240" t="str">
        <f t="shared" ca="1" si="70"/>
        <v>0.238843165854512+2.42501535883635i</v>
      </c>
      <c r="AU160" s="240" t="str">
        <f t="shared" ca="1" si="71"/>
        <v>2.43674897116375-4.17900254612434E-15i</v>
      </c>
      <c r="AV160" s="240" t="str">
        <f t="shared" ca="1" si="72"/>
        <v>0.238843165854503-2.42501535883635i</v>
      </c>
      <c r="AW160" s="240" t="str">
        <f t="shared" ca="1" si="73"/>
        <v>-2.38992752295511-0.475386141456875i</v>
      </c>
      <c r="AX160" s="240" t="str">
        <f t="shared" ca="1" si="74"/>
        <v>-0.707350888644518+2.33182337856052i</v>
      </c>
      <c r="AY160" s="240" t="str">
        <f t="shared" ca="1" si="75"/>
        <v>2.25126250032616+0.932503460096957i</v>
      </c>
      <c r="AZ160" s="240" t="str">
        <f t="shared" ca="1" si="76"/>
        <v>1.14867551347065-2.14902073354831i</v>
      </c>
      <c r="BA160" s="240" t="str">
        <f t="shared" ca="1" si="77"/>
        <v>-2.02608272233216-1.35378519371971i</v>
      </c>
      <c r="BB160" s="240" t="str">
        <f t="shared" ca="1" si="78"/>
        <v>-1.54585718249897+1.88363242693046i</v>
      </c>
      <c r="BC160" s="240" t="str">
        <f t="shared" ca="1" si="79"/>
        <v>1.72304172155919+1.72304172155927i</v>
      </c>
      <c r="BD160" s="240" t="str">
        <f t="shared" ca="1" si="80"/>
        <v>1.88363242693053-1.54585718249888i</v>
      </c>
      <c r="BE160" s="240" t="str">
        <f t="shared" ca="1" si="81"/>
        <v>-1.35378519371981-2.02608272233209i</v>
      </c>
      <c r="BF160" s="240" t="str">
        <f t="shared" ca="1" si="82"/>
        <v>-2.14902073354826+1.14867551347076i</v>
      </c>
      <c r="BG160" s="240" t="str">
        <f t="shared" ca="1" si="83"/>
        <v>0.932503460097089+2.2512625003261i</v>
      </c>
      <c r="BH160" s="240" t="str">
        <f t="shared" ca="1" si="84"/>
        <v>2.33182337856055-0.707350888644421i</v>
      </c>
      <c r="BI160" s="240" t="str">
        <f t="shared" ca="1" si="85"/>
        <v>-0.475386141456775-2.38992752295513i</v>
      </c>
      <c r="BJ160" s="240" t="str">
        <f t="shared" ca="1" si="86"/>
        <v>-2.42501535883636+0.238843165854402i</v>
      </c>
      <c r="BK160" s="240" t="str">
        <f t="shared" ca="1" si="87"/>
        <v>-1.06273424402348E-13+2.43674897116375i</v>
      </c>
      <c r="BL160" s="240" t="str">
        <f t="shared" ca="1" si="88"/>
        <v>2.42501535883636+0.238843165854372i</v>
      </c>
      <c r="BM160" s="240" t="str">
        <f t="shared" ca="1" si="89"/>
        <v>0.475386141456746-2.38992752295513i</v>
      </c>
      <c r="BN160" s="240" t="str">
        <f t="shared" ca="1" si="90"/>
        <v>-2.33182337856056-0.707350888644392i</v>
      </c>
      <c r="BO160" s="240" t="str">
        <f t="shared" ca="1" si="91"/>
        <v>-0.93250346009706+2.25126250032612i</v>
      </c>
      <c r="BP160" s="240" t="str">
        <f t="shared" ca="1" si="92"/>
        <v>2.14902073354826+1.14867551347075i</v>
      </c>
      <c r="BQ160" s="240" t="str">
        <f t="shared" ca="1" si="93"/>
        <v>1.3537851937198-2.0260827223321i</v>
      </c>
      <c r="BR160" s="240" t="str">
        <f t="shared" ca="1" si="94"/>
        <v>-1.88363242693054-1.54585718249887i</v>
      </c>
      <c r="BS160" s="240" t="str">
        <f t="shared" ca="1" si="95"/>
        <v>-1.72304172155918+1.72304172155928i</v>
      </c>
      <c r="BT160" s="240" t="str">
        <f t="shared" ca="1" si="96"/>
        <v>1.54585718249898+1.88363242693045i</v>
      </c>
      <c r="BU160" s="240" t="str">
        <f t="shared" ca="1" si="97"/>
        <v>2.02608272233215-1.35378519371972i</v>
      </c>
      <c r="BV160" s="240" t="str">
        <f t="shared" ca="1" si="98"/>
        <v>-1.14867551347066-2.14902073354831i</v>
      </c>
      <c r="BW160" s="240" t="str">
        <f t="shared" ca="1" si="99"/>
        <v>-2.25126250032616+0.93250346009697i</v>
      </c>
      <c r="BX160" s="240" t="str">
        <f t="shared" ca="1" si="100"/>
        <v>0.707350888644299+2.33182337856059i</v>
      </c>
      <c r="BY160" s="240" t="str">
        <f t="shared" ca="1" si="101"/>
        <v>2.38992752295511-0.475386141456887i</v>
      </c>
      <c r="BZ160" s="240" t="str">
        <f t="shared" ca="1" si="102"/>
        <v>-0.238843165854516-2.42501535883635i</v>
      </c>
      <c r="CA160" s="240" t="str">
        <f t="shared" ca="1" si="103"/>
        <v>-2.43674897116375+8.35800509224868E-15i</v>
      </c>
      <c r="CB160" s="240" t="str">
        <f t="shared" ca="1" si="104"/>
        <v>-0.238843165854499+2.42501535883635i</v>
      </c>
      <c r="CC160" s="240" t="str">
        <f t="shared" ca="1" si="105"/>
        <v>2.38992752295511+0.475386141456873i</v>
      </c>
      <c r="CD160" s="240" t="str">
        <f t="shared" ca="1" si="106"/>
        <v>0.707350888644514-2.33182337856052i</v>
      </c>
      <c r="CE160" s="240" t="str">
        <f t="shared" ca="1" si="107"/>
        <v>-2.25126250032644-0.932503460096282i</v>
      </c>
      <c r="CF160" s="240" t="str">
        <f t="shared" ca="1" si="108"/>
        <v>-1.14867551347043+2.14902073354843i</v>
      </c>
      <c r="CG160" s="240" t="str">
        <f t="shared" ca="1" si="109"/>
        <v>2.02608272233203+1.3537851937199i</v>
      </c>
      <c r="CH160" s="240" t="str">
        <f t="shared" ca="1" si="110"/>
        <v>1.54585718249953-1.88363242693i</v>
      </c>
      <c r="CI160" s="240" t="str">
        <f t="shared" ca="1" si="111"/>
        <v>-1.72304172156005-1.72304172155841i</v>
      </c>
      <c r="CJ160" s="240" t="str">
        <f t="shared" ca="1" si="112"/>
        <v>-1.88363242693007+1.54585718249944i</v>
      </c>
      <c r="CK160" s="240" t="str">
        <f t="shared" ca="1" si="113"/>
        <v>1.35378519371981+2.02608272233209i</v>
      </c>
      <c r="CL160" s="240" t="str">
        <f t="shared" ca="1" si="114"/>
        <v>2.14902073354848-1.14867551347033i</v>
      </c>
      <c r="CM160" s="240" t="str">
        <f t="shared" ca="1" si="115"/>
        <v>-0.93250346009618-2.25126250032648i</v>
      </c>
      <c r="CN160" s="240" t="str">
        <f t="shared" ca="1" si="116"/>
        <v>-2.33182337856027+0.707350888645335i</v>
      </c>
      <c r="CO160" s="240" t="str">
        <f t="shared" ca="1" si="117"/>
        <v>0.475386141457238+2.38992752295503i</v>
      </c>
      <c r="CP160" s="240" t="str">
        <f t="shared" ca="1" si="118"/>
        <v>2.42501535883636-0.238843165854389i</v>
      </c>
      <c r="CQ160" s="240" t="str">
        <f t="shared" ca="1" si="119"/>
        <v>6.04204563152301E-13-2.43674897116375i</v>
      </c>
      <c r="CR160" s="240" t="str">
        <f t="shared" ca="1" si="120"/>
        <v>-2.42501535883624-0.238843165855591i</v>
      </c>
      <c r="CS160" s="240" t="str">
        <f t="shared" ca="1" si="121"/>
        <v>-0.475386141456047+2.38992752295527i</v>
      </c>
      <c r="CT160" s="240" t="str">
        <f t="shared" ca="1" si="122"/>
        <v>2.33182337856063+0.707350888644173i</v>
      </c>
      <c r="CU160" s="240" t="str">
        <f t="shared" ca="1" si="123"/>
        <v>0.932503460097296-2.25126250032602i</v>
      </c>
      <c r="CV160" s="240" t="str">
        <f t="shared" ca="1" si="124"/>
        <v>-2.14902073354791-1.1486755134714i</v>
      </c>
      <c r="CW160" s="240" t="str">
        <f t="shared" ca="1" si="125"/>
        <v>-1.3537851937188+2.02608272233276i</v>
      </c>
      <c r="CX160" s="240" t="str">
        <f t="shared" ca="1" si="126"/>
        <v>1.88363242693086+1.54585718249848i</v>
      </c>
      <c r="CY160" s="240" t="str">
        <f t="shared" ca="1" si="127"/>
        <v>1.72304172155916-1.7230417215593i</v>
      </c>
      <c r="CZ160" s="240" t="str">
        <f t="shared" ca="1" si="128"/>
        <v>-1.54585718249862-1.88363242693075i</v>
      </c>
      <c r="DA160" s="240" t="str">
        <f t="shared" ca="1" si="129"/>
        <v>-2.02608272233268+1.35378519371893i</v>
      </c>
      <c r="DB160" s="240" t="str">
        <f t="shared" ca="1" si="130"/>
        <v>1.14867551347153+2.14902073354784i</v>
      </c>
      <c r="DC160" s="240" t="str">
        <f t="shared" ca="1" si="131"/>
        <v>2.25126250032596-0.932503460097437i</v>
      </c>
      <c r="DD160" s="240" t="str">
        <f t="shared" ca="1" si="132"/>
        <v>-0.707350888644319-2.33182337856058i</v>
      </c>
      <c r="DE160" s="240" t="str">
        <f t="shared" ca="1" si="133"/>
        <v>-2.38992752295524+0.475386141456195i</v>
      </c>
      <c r="DF160" s="240" t="str">
        <f t="shared" ca="1" si="134"/>
        <v>0.238843165853331+2.42501535883647i</v>
      </c>
      <c r="DG160" s="240" t="str">
        <f t="shared" ca="1" si="135"/>
        <v>2.43674897116375-7.57045148180832E-13i</v>
      </c>
      <c r="DH160" s="240" t="str">
        <f t="shared" ca="1" si="136"/>
        <v>0.238843165854237-2.42501535883637i</v>
      </c>
      <c r="DI160" s="240" t="str">
        <f t="shared" ca="1" si="137"/>
        <v>-2.38992752295506-0.475386141457089i</v>
      </c>
      <c r="DJ160" s="240" t="str">
        <f t="shared" ca="1" si="138"/>
        <v>-0.707350888645189+2.33182337856032i</v>
      </c>
      <c r="DK160" s="240" t="str">
        <f t="shared" ca="1" si="139"/>
        <v>2.25126250032654+0.932503460096039i</v>
      </c>
      <c r="DL160" s="240" t="str">
        <f t="shared" ca="1" si="140"/>
        <v>1.1486755134702-2.14902073354855i</v>
      </c>
      <c r="DM160" s="240" t="str">
        <f t="shared" ca="1" si="141"/>
        <v>-2.02608272233217-1.35378519371969i</v>
      </c>
      <c r="DN160" s="240" t="str">
        <f t="shared" ca="1" si="142"/>
        <v>-1.54585718249933+1.88363242693017i</v>
      </c>
      <c r="DO160" s="240" t="str">
        <f t="shared" ca="1" si="143"/>
        <v>1.72304172155852+1.72304172155994i</v>
      </c>
      <c r="DP160" s="240" t="str">
        <f t="shared" ca="1" si="144"/>
        <v>1.8836324269299-1.54585718249965i</v>
      </c>
      <c r="DQ160" s="240" t="str">
        <f t="shared" ca="1" si="145"/>
        <v>-1.35378519372003-2.02608272233194i</v>
      </c>
      <c r="DR160" s="240" t="str">
        <f t="shared" ca="1" si="146"/>
        <v>-2.14902073354836+1.14867551347057i</v>
      </c>
      <c r="DS160" s="240" t="str">
        <f t="shared" ca="1" si="147"/>
        <v>0.932503460096424+2.25126250032638i</v>
      </c>
      <c r="DT160" s="240" t="str">
        <f t="shared" ca="1" si="148"/>
        <v>2.3318233785609-0.707350888643268i</v>
      </c>
      <c r="DU160" s="240" t="str">
        <f t="shared" ca="1" si="149"/>
        <v>-0.475386141457496-2.38992752295498i</v>
      </c>
      <c r="DV160" s="240" t="str">
        <f t="shared" ca="1" si="150"/>
        <v>-2.42501535883633+0.238843165854652i</v>
      </c>
      <c r="DW160" s="240" t="str">
        <f t="shared" ca="1" si="151"/>
        <v>-3.40313418556481E-13+2.43674897116375i</v>
      </c>
      <c r="DX160" s="240" t="str">
        <f t="shared" ca="1" si="152"/>
        <v>2.42501535883627+0.238843165855329i</v>
      </c>
      <c r="DY160" s="240" t="str">
        <f t="shared" ca="1" si="153"/>
        <v>0.475386141455788-2.38992752295532i</v>
      </c>
      <c r="DZ160" s="240" t="str">
        <f t="shared" ca="1" si="154"/>
        <v>-2.3318233785607-0.707350888643919i</v>
      </c>
      <c r="EA160" s="240" t="str">
        <f t="shared" ca="1" si="155"/>
        <v>-0.932503460097053+2.25126250032612i</v>
      </c>
      <c r="EB160" s="240" t="str">
        <f t="shared" ca="1" si="156"/>
        <v>2.14902073354804+1.14867551347117i</v>
      </c>
      <c r="EC160" s="240" t="str">
        <f t="shared" ca="1" si="157"/>
        <v>1.3537851937206-2.02608272233156i</v>
      </c>
      <c r="ED160" s="240" t="str">
        <f t="shared" ca="1" si="158"/>
        <v>-1.88363242693101-1.5458571824983i</v>
      </c>
      <c r="EE160" s="240" t="str">
        <f t="shared" ca="1" si="159"/>
        <v>-1.723041721559+1.72304172155946i</v>
      </c>
      <c r="EF160" s="240" t="str">
        <f t="shared" ca="1" si="160"/>
        <v>1.5458571824988+1.8836324269306i</v>
      </c>
      <c r="EG160" s="240" t="str">
        <f t="shared" ca="1" si="161"/>
        <v>2.02608272233255-1.35378519371912i</v>
      </c>
      <c r="EH160" s="240" t="str">
        <f t="shared" ca="1" si="162"/>
        <v>-1.14867551347174-2.14902073354773i</v>
      </c>
      <c r="EI160" s="240" t="str">
        <f t="shared" ca="1" si="163"/>
        <v>-2.25126250032587+0.93250346009765i</v>
      </c>
      <c r="EJ160" s="240" t="str">
        <f t="shared" ca="1" si="164"/>
        <v>0.707350888644538+2.33182337856051i</v>
      </c>
      <c r="EK160" s="240" t="str">
        <f t="shared" ca="1" si="165"/>
        <v>2.3899275229552-0.475386141456422i</v>
      </c>
      <c r="EL160" s="240" t="str">
        <f t="shared" ca="1" si="166"/>
        <v>-0.238843165853559-2.42501535883644i</v>
      </c>
      <c r="EM160" s="240" t="str">
        <f t="shared" ca="1" si="167"/>
        <v>-2.43674897116375+9.86308007170024E-13i</v>
      </c>
      <c r="EN160" s="240"/>
      <c r="EO160" s="240"/>
      <c r="EP160" s="240"/>
    </row>
    <row r="161" spans="1:146" ht="15.75" thickBot="1">
      <c r="A161" s="277">
        <f t="shared" si="168"/>
        <v>1.1914062500000006E-3</v>
      </c>
      <c r="B161" s="276">
        <v>61</v>
      </c>
      <c r="C161" s="248">
        <f t="shared" si="169"/>
        <v>12200</v>
      </c>
      <c r="D161" s="247">
        <f t="shared" si="170"/>
        <v>76654.860747590952</v>
      </c>
      <c r="E161" s="247" t="str">
        <f t="shared" si="171"/>
        <v>76654.860747591i</v>
      </c>
      <c r="F161" s="247" t="str">
        <f t="shared" si="177"/>
        <v>0.00645129447209694-0.0412145763426512i</v>
      </c>
      <c r="G161" s="247" t="str">
        <f t="shared" si="178"/>
        <v>-3.28543661686106+1.29564829909453i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0.00203047086805083-0.00533868901250646i</v>
      </c>
      <c r="I161" s="247" t="str">
        <f t="shared" si="174"/>
        <v>-0.00285450027026921+0.00509230142031523i</v>
      </c>
      <c r="J161" s="275" t="str">
        <f ca="1">IMPRODUCT(1/N_FFT2,BX100)</f>
        <v>-0.00820370396547496-0.000499399448586461i</v>
      </c>
      <c r="K161" s="274" t="str">
        <f t="shared" ca="1" si="175"/>
        <v>0.0000259605677079983-0.0000403501974942715i</v>
      </c>
      <c r="N161" s="265">
        <f t="shared" ca="1" si="176"/>
        <v>2.5839101728605582</v>
      </c>
      <c r="O161" s="240">
        <f t="shared" ca="1" si="39"/>
        <v>-2.4160898271394418</v>
      </c>
      <c r="P161" s="240" t="str">
        <f t="shared" ca="1" si="40"/>
        <v>-0.177738593751099+2.40954332708463i</v>
      </c>
      <c r="Q161" s="240" t="str">
        <f t="shared" ca="1" si="41"/>
        <v>2.3899393029712+0.354514006662949i</v>
      </c>
      <c r="R161" s="240" t="str">
        <f t="shared" ca="1" si="42"/>
        <v>0.529368277456642-2.35738399070437i</v>
      </c>
      <c r="S161" s="240" t="str">
        <f t="shared" ca="1" si="43"/>
        <v>-2.31205381034199-0.701353855688971i</v>
      </c>
      <c r="T161" s="240" t="str">
        <f t="shared" ca="1" si="44"/>
        <v>-0.86953873661016+2.25419441005897i</v>
      </c>
      <c r="U161" s="241" t="str">
        <f t="shared" ca="1" si="45"/>
        <v>2.18411933495852+1.03301151177857i</v>
      </c>
      <c r="V161" s="240" t="str">
        <f t="shared" ca="1" si="46"/>
        <v>1.1908863080618-2.10220832794412i</v>
      </c>
      <c r="W161" s="240" t="str">
        <f t="shared" ca="1" si="47"/>
        <v>-2.00890527185977-1.34230758826012i</v>
      </c>
      <c r="X161" s="240" t="str">
        <f t="shared" ca="1" si="48"/>
        <v>-1.48645478733662+1.9047157840504i</v>
      </c>
      <c r="Y161" s="240" t="str">
        <f t="shared" ca="1" si="49"/>
        <v>1.79020447637771+1.6225467591302i</v>
      </c>
      <c r="Z161" s="240" t="str">
        <f t="shared" ca="1" si="50"/>
        <v>1.74984600945453-1.66599189553934i</v>
      </c>
      <c r="AA161" s="240" t="str">
        <f t="shared" ca="1" si="51"/>
        <v>-1.53275116027331-1.8676626926422i</v>
      </c>
      <c r="AB161" s="240" t="str">
        <f t="shared" ca="1" si="52"/>
        <v>-1.97535834987926+1.39120431366819i</v>
      </c>
      <c r="AC161" s="240" t="str">
        <f t="shared" ca="1" si="53"/>
        <v>1.24211841034971+2.07234936906811i</v>
      </c>
      <c r="AD161" s="240" t="str">
        <f t="shared" ca="1" si="54"/>
        <v>2.15811014747221-1.08630135974516i</v>
      </c>
      <c r="AE161" s="240" t="str">
        <f t="shared" ca="1" si="55"/>
        <v>-0.924597547952161-2.23217594000284i</v>
      </c>
      <c r="AF161" s="240" t="str">
        <f t="shared" ca="1" si="56"/>
        <v>-2.29414537771303+0.757883261937248i</v>
      </c>
      <c r="AG161" s="240" t="str">
        <f t="shared" ca="1" si="57"/>
        <v>0.587061940860684+2.34368264285069i</v>
      </c>
      <c r="AH161" s="240" t="str">
        <f t="shared" ca="1" si="58"/>
        <v>2.38051928868387-0.413059280262238i</v>
      </c>
      <c r="AI161" s="240" t="str">
        <f t="shared" ca="1" si="59"/>
        <v>-0.236818215635508-2.40445569423725i</v>
      </c>
      <c r="AJ161" s="240" t="str">
        <f t="shared" ca="1" si="60"/>
        <v>-2.41536214605522+0.0592938125797074i</v>
      </c>
      <c r="AK161" s="240" t="str">
        <f t="shared" ca="1" si="61"/>
        <v>-0.118551908783843+2.41317954113042i</v>
      </c>
      <c r="AL161" s="240" t="str">
        <f t="shared" ca="1" si="62"/>
        <v>2.39791970718804+0.295755187082038i</v>
      </c>
      <c r="AM161" s="240" t="str">
        <f t="shared" ca="1" si="63"/>
        <v>0.471355742396431-2.36966533859037i</v>
      </c>
      <c r="AN161" s="240" t="str">
        <f t="shared" ca="1" si="64"/>
        <v>-2.32856954820881-0.644401980103514i</v>
      </c>
      <c r="AO161" s="240" t="str">
        <f t="shared" ca="1" si="65"/>
        <v>-0.813956147647506+2.27485503769219i</v>
      </c>
      <c r="AP161" s="240" t="str">
        <f t="shared" ca="1" si="66"/>
        <v>2.20881289062691+0.979099416304122i</v>
      </c>
      <c r="AQ161" s="240" t="str">
        <f t="shared" ca="1" si="67"/>
        <v>1.13893686039203-2.13080099513001i</v>
      </c>
      <c r="AR161" s="240" t="str">
        <f t="shared" ca="1" si="68"/>
        <v>1.13893686039203-2.13080099513001i</v>
      </c>
      <c r="AS161" s="240" t="str">
        <f t="shared" ca="1" si="69"/>
        <v>-1.43926302961816+1.94062154589221i</v>
      </c>
      <c r="AT161" s="240" t="str">
        <f t="shared" ca="1" si="70"/>
        <v>1.82948459106437+1.57812426122429i</v>
      </c>
      <c r="AU161" s="240" t="str">
        <f t="shared" ca="1" si="71"/>
        <v>1.70843350072621-1.70843350072606i</v>
      </c>
      <c r="AV161" s="240" t="str">
        <f t="shared" ca="1" si="72"/>
        <v>-1.5781242612243-1.82948459106436i</v>
      </c>
      <c r="AW161" s="240" t="str">
        <f t="shared" ca="1" si="73"/>
        <v>-1.9406215458922+1.43926302961817i</v>
      </c>
      <c r="AX161" s="240" t="str">
        <f t="shared" ca="1" si="74"/>
        <v>1.29260230695302+2.04124210442231i</v>
      </c>
      <c r="AY161" s="240" t="str">
        <f t="shared" ca="1" si="75"/>
        <v>2.13080099513-1.13893686039204i</v>
      </c>
      <c r="AZ161" s="240" t="str">
        <f t="shared" ca="1" si="76"/>
        <v>-0.979099416304132-2.20881289062691i</v>
      </c>
      <c r="BA161" s="240" t="str">
        <f t="shared" ca="1" si="77"/>
        <v>-2.27485503769218+0.813956147647535i</v>
      </c>
      <c r="BB161" s="240" t="str">
        <f t="shared" ca="1" si="78"/>
        <v>0.644401980103294+2.32856954820887i</v>
      </c>
      <c r="BC161" s="240" t="str">
        <f t="shared" ca="1" si="79"/>
        <v>2.36966533859037-0.471355742396443i</v>
      </c>
      <c r="BD161" s="240" t="str">
        <f t="shared" ca="1" si="80"/>
        <v>-0.29575518708205-2.39791970718804i</v>
      </c>
      <c r="BE161" s="240" t="str">
        <f t="shared" ca="1" si="81"/>
        <v>-2.41317954113042+0.118551908783855i</v>
      </c>
      <c r="BF161" s="240" t="str">
        <f t="shared" ca="1" si="82"/>
        <v>-0.0592938125797035+2.41536214605522i</v>
      </c>
      <c r="BG161" s="240" t="str">
        <f t="shared" ca="1" si="83"/>
        <v>2.40445569423725+0.236818215635505i</v>
      </c>
      <c r="BH161" s="240" t="str">
        <f t="shared" ca="1" si="84"/>
        <v>0.413059280262226-2.38051928868387i</v>
      </c>
      <c r="BI161" s="240" t="str">
        <f t="shared" ca="1" si="85"/>
        <v>-2.34368264285063-0.587061940860904i</v>
      </c>
      <c r="BJ161" s="240" t="str">
        <f t="shared" ca="1" si="86"/>
        <v>-0.757883261937236+2.29414537771303i</v>
      </c>
      <c r="BK161" s="240" t="str">
        <f t="shared" ca="1" si="87"/>
        <v>2.23217594000284+0.924597547952142i</v>
      </c>
      <c r="BL161" s="240" t="str">
        <f t="shared" ca="1" si="88"/>
        <v>1.08630135974514-2.15811014747222i</v>
      </c>
      <c r="BM161" s="240" t="str">
        <f t="shared" ca="1" si="89"/>
        <v>-2.07234936906813-1.24211841034969i</v>
      </c>
      <c r="BN161" s="240" t="str">
        <f t="shared" ca="1" si="90"/>
        <v>-1.39120431366816+1.97535834987928i</v>
      </c>
      <c r="BO161" s="240" t="str">
        <f t="shared" ca="1" si="91"/>
        <v>1.86766269264222+1.53275116027329i</v>
      </c>
      <c r="BP161" s="240" t="str">
        <f t="shared" ca="1" si="92"/>
        <v>1.66599189553952-1.74984600945436i</v>
      </c>
      <c r="BQ161" s="240" t="str">
        <f t="shared" ca="1" si="93"/>
        <v>-1.6225467591302-1.79020447637771i</v>
      </c>
      <c r="BR161" s="240" t="str">
        <f t="shared" ca="1" si="94"/>
        <v>-1.9047157840504+1.48645478733662i</v>
      </c>
      <c r="BS161" s="240" t="str">
        <f t="shared" ca="1" si="95"/>
        <v>1.34230758826013+2.00890527185977i</v>
      </c>
      <c r="BT161" s="240" t="str">
        <f t="shared" ca="1" si="96"/>
        <v>2.10220832794412-1.19088630806181i</v>
      </c>
      <c r="BU161" s="240" t="str">
        <f t="shared" ca="1" si="97"/>
        <v>-1.0330115117786-2.18411933495851i</v>
      </c>
      <c r="BV161" s="240" t="str">
        <f t="shared" ca="1" si="98"/>
        <v>-2.25419441005894+0.869538736610242i</v>
      </c>
      <c r="BW161" s="240" t="str">
        <f t="shared" ca="1" si="99"/>
        <v>0.701353855688851+2.31205381034203i</v>
      </c>
      <c r="BX161" s="240" t="str">
        <f t="shared" ca="1" si="100"/>
        <v>2.35738399070439-0.52936827745657i</v>
      </c>
      <c r="BY161" s="240" t="str">
        <f t="shared" ca="1" si="101"/>
        <v>-0.3545140066629-2.38993930297121i</v>
      </c>
      <c r="BZ161" s="240" t="str">
        <f t="shared" ca="1" si="102"/>
        <v>-2.40954332708463+0.177738593751102i</v>
      </c>
      <c r="CA161" s="240" t="str">
        <f t="shared" ca="1" si="103"/>
        <v>2.95983296095478E-14+2.41608982713944i</v>
      </c>
      <c r="CB161" s="240" t="str">
        <f t="shared" ca="1" si="104"/>
        <v>2.40954332708463+0.177738593751077i</v>
      </c>
      <c r="CC161" s="240" t="str">
        <f t="shared" ca="1" si="105"/>
        <v>0.354514006662874-2.38993930297121i</v>
      </c>
      <c r="CD161" s="240" t="str">
        <f t="shared" ca="1" si="106"/>
        <v>-2.35738399070445-0.529368277456311i</v>
      </c>
      <c r="CE161" s="240" t="str">
        <f t="shared" ca="1" si="107"/>
        <v>-0.701353855689515+2.31205381034182i</v>
      </c>
      <c r="CF161" s="240" t="str">
        <f t="shared" ca="1" si="108"/>
        <v>2.25419441005929+0.869538736609321i</v>
      </c>
      <c r="CG161" s="240" t="str">
        <f t="shared" ca="1" si="109"/>
        <v>1.03301151177858-2.18411933495852i</v>
      </c>
      <c r="CH161" s="240" t="str">
        <f t="shared" ca="1" si="110"/>
        <v>-2.10220832794366-1.19088630806263i</v>
      </c>
      <c r="CI161" s="240" t="str">
        <f t="shared" ca="1" si="111"/>
        <v>-1.34230758825971+2.00890527186005i</v>
      </c>
      <c r="CJ161" s="240" t="str">
        <f t="shared" ca="1" si="112"/>
        <v>1.90471578405012+1.48645478733698i</v>
      </c>
      <c r="CK161" s="240" t="str">
        <f t="shared" ca="1" si="113"/>
        <v>1.62254675912947-1.79020447637837i</v>
      </c>
      <c r="CL161" s="240" t="str">
        <f t="shared" ca="1" si="114"/>
        <v>-1.66599189553953-1.74984600945434i</v>
      </c>
      <c r="CM161" s="240" t="str">
        <f t="shared" ca="1" si="115"/>
        <v>-1.86766269264266+1.53275116027275i</v>
      </c>
      <c r="CN161" s="240" t="str">
        <f t="shared" ca="1" si="116"/>
        <v>1.3912043136688+1.97535834987883i</v>
      </c>
      <c r="CO161" s="240" t="str">
        <f t="shared" ca="1" si="117"/>
        <v>2.07234936906824-1.24211841034951i</v>
      </c>
      <c r="CP161" s="240" t="str">
        <f t="shared" ca="1" si="118"/>
        <v>-1.08630135974409-2.15811014747275i</v>
      </c>
      <c r="CQ161" s="240" t="str">
        <f t="shared" ca="1" si="119"/>
        <v>-2.23217594000274+0.924597547952386i</v>
      </c>
      <c r="CR161" s="240" t="str">
        <f t="shared" ca="1" si="120"/>
        <v>0.757883261936576+2.29414537771325i</v>
      </c>
      <c r="CS161" s="240" t="str">
        <f t="shared" ca="1" si="121"/>
        <v>2.34368264285045-0.587061940861628i</v>
      </c>
      <c r="CT161" s="240" t="str">
        <f t="shared" ca="1" si="122"/>
        <v>-0.413059280262253-2.38051928868386i</v>
      </c>
      <c r="CU161" s="240" t="str">
        <f t="shared" ca="1" si="123"/>
        <v>-2.40445569423734+0.236818215634573i</v>
      </c>
      <c r="CV161" s="240" t="str">
        <f t="shared" ca="1" si="124"/>
        <v>0.059293812580209+2.4153621460552i</v>
      </c>
      <c r="CW161" s="240" t="str">
        <f t="shared" ca="1" si="125"/>
        <v>2.41317954113039+0.118551908784328i</v>
      </c>
      <c r="CX161" s="240" t="str">
        <f t="shared" ca="1" si="126"/>
        <v>0.295755187081052-2.39791970718816i</v>
      </c>
      <c r="CY161" s="240" t="str">
        <f t="shared" ca="1" si="127"/>
        <v>-2.36966533859037-0.471355742396435i</v>
      </c>
      <c r="CZ161" s="240" t="str">
        <f t="shared" ca="1" si="128"/>
        <v>-0.644401980104181+2.32856954820862i</v>
      </c>
      <c r="DA161" s="240" t="str">
        <f t="shared" ca="1" si="129"/>
        <v>2.27485503769243+0.813956147646832i</v>
      </c>
      <c r="DB161" s="240" t="str">
        <f t="shared" ca="1" si="130"/>
        <v>0.979099416304299-2.20881289062684i</v>
      </c>
      <c r="DC161" s="240" t="str">
        <f t="shared" ca="1" si="131"/>
        <v>-2.13080099512945-1.13893686039308i</v>
      </c>
      <c r="DD161" s="240" t="str">
        <f t="shared" ca="1" si="132"/>
        <v>-1.29260230695277+2.04124210442247i</v>
      </c>
      <c r="DE161" s="240" t="str">
        <f t="shared" ca="1" si="133"/>
        <v>1.94062154589178+1.43926302961873i</v>
      </c>
      <c r="DF161" s="240" t="str">
        <f t="shared" ca="1" si="134"/>
        <v>1.57812426122371-1.82948459106487i</v>
      </c>
      <c r="DG161" s="240" t="str">
        <f t="shared" ca="1" si="135"/>
        <v>-1.70843350072607-1.7084335007262i</v>
      </c>
      <c r="DH161" s="240" t="str">
        <f t="shared" ca="1" si="136"/>
        <v>-1.829484591065+1.57812426122357i</v>
      </c>
      <c r="DI161" s="240" t="str">
        <f t="shared" ca="1" si="137"/>
        <v>1.43926302961858+1.94062154589189i</v>
      </c>
      <c r="DJ161" s="240" t="str">
        <f t="shared" ca="1" si="138"/>
        <v>2.04124210442257-1.29260230695261i</v>
      </c>
      <c r="DK161" s="240" t="str">
        <f t="shared" ca="1" si="139"/>
        <v>-1.13893686039292-2.13080099512954i</v>
      </c>
      <c r="DL161" s="240" t="str">
        <f t="shared" ca="1" si="140"/>
        <v>-2.20881289062691+0.97909941630413i</v>
      </c>
      <c r="DM161" s="240" t="str">
        <f t="shared" ca="1" si="141"/>
        <v>0.813956147646658+2.27485503769249i</v>
      </c>
      <c r="DN161" s="240" t="str">
        <f t="shared" ca="1" si="142"/>
        <v>2.32856954820867-0.644401980104002i</v>
      </c>
      <c r="DO161" s="240" t="str">
        <f t="shared" ca="1" si="143"/>
        <v>-0.471355742396252-2.3696653385904i</v>
      </c>
      <c r="DP161" s="240" t="str">
        <f t="shared" ca="1" si="144"/>
        <v>-2.39791970718789+0.295755187083253i</v>
      </c>
      <c r="DQ161" s="240" t="str">
        <f t="shared" ca="1" si="145"/>
        <v>0.118551908784142+2.4131795411304i</v>
      </c>
      <c r="DR161" s="240" t="str">
        <f t="shared" ca="1" si="146"/>
        <v>2.4153621460552+0.0592938125803948i</v>
      </c>
      <c r="DS161" s="240" t="str">
        <f t="shared" ca="1" si="147"/>
        <v>0.236818215634792-2.40445569423732i</v>
      </c>
      <c r="DT161" s="240" t="str">
        <f t="shared" ca="1" si="148"/>
        <v>-2.38051928868383-0.413059280262434i</v>
      </c>
      <c r="DU161" s="240" t="str">
        <f t="shared" ca="1" si="149"/>
        <v>-0.587061940861841+2.3436826428504i</v>
      </c>
      <c r="DV161" s="240" t="str">
        <f t="shared" ca="1" si="150"/>
        <v>2.29414537771319+0.757883261936752i</v>
      </c>
      <c r="DW161" s="240" t="str">
        <f t="shared" ca="1" si="151"/>
        <v>0.924597547952589-2.23217594000266i</v>
      </c>
      <c r="DX161" s="240" t="str">
        <f t="shared" ca="1" si="152"/>
        <v>-2.15811014747266-1.08630135974426i</v>
      </c>
      <c r="DY161" s="240" t="str">
        <f t="shared" ca="1" si="153"/>
        <v>-1.2421184103497+2.07234936906812i</v>
      </c>
      <c r="DZ161" s="240" t="str">
        <f t="shared" ca="1" si="154"/>
        <v>1.97535834987874+1.39120431366893i</v>
      </c>
      <c r="EA161" s="240" t="str">
        <f t="shared" ca="1" si="155"/>
        <v>1.53275116027292-1.86766269264252i</v>
      </c>
      <c r="EB161" s="240" t="str">
        <f t="shared" ca="1" si="156"/>
        <v>-1.74984600945424-1.66599189553964i</v>
      </c>
      <c r="EC161" s="240" t="str">
        <f t="shared" ca="1" si="157"/>
        <v>-1.79020447637688+1.62254675913111i</v>
      </c>
      <c r="ED161" s="240" t="str">
        <f t="shared" ca="1" si="158"/>
        <v>1.48645478733681+1.90471578405026i</v>
      </c>
      <c r="EE161" s="240" t="str">
        <f t="shared" ca="1" si="159"/>
        <v>2.00890527186015-1.34230758825955i</v>
      </c>
      <c r="EF161" s="240" t="str">
        <f t="shared" ca="1" si="160"/>
        <v>-1.19088630806244-2.10220832794377i</v>
      </c>
      <c r="EG161" s="240" t="str">
        <f t="shared" ca="1" si="161"/>
        <v>-2.1841193349586+1.03301151177841i</v>
      </c>
      <c r="EH161" s="240" t="str">
        <f t="shared" ca="1" si="162"/>
        <v>0.869538736609116+2.25419441005937i</v>
      </c>
      <c r="EI161" s="240" t="str">
        <f t="shared" ca="1" si="163"/>
        <v>2.31205381034188-0.701353855689339i</v>
      </c>
      <c r="EJ161" s="240" t="str">
        <f t="shared" ca="1" si="164"/>
        <v>-0.529368277456096-2.3573839907045i</v>
      </c>
      <c r="EK161" s="240" t="str">
        <f t="shared" ca="1" si="165"/>
        <v>-2.38993930297107+0.354514006663879i</v>
      </c>
      <c r="EL161" s="240" t="str">
        <f t="shared" ca="1" si="166"/>
        <v>0.177738593751097+2.40954332708463i</v>
      </c>
      <c r="EM161" s="240" t="str">
        <f t="shared" ca="1" si="167"/>
        <v>2.41608982713944+9.02174983126876E-13i</v>
      </c>
      <c r="EN161" s="240"/>
      <c r="EO161" s="240"/>
      <c r="EP161" s="240"/>
    </row>
    <row r="162" spans="1:146" ht="15.75" thickBot="1">
      <c r="A162" s="277">
        <f t="shared" si="168"/>
        <v>1.2109375000000006E-3</v>
      </c>
      <c r="B162" s="276">
        <v>62</v>
      </c>
      <c r="C162" s="248">
        <f t="shared" si="169"/>
        <v>12400</v>
      </c>
      <c r="D162" s="247">
        <f t="shared" si="170"/>
        <v>77911.497809026871</v>
      </c>
      <c r="E162" s="247" t="str">
        <f t="shared" si="171"/>
        <v>77911.4978090269i</v>
      </c>
      <c r="F162" s="247" t="str">
        <f t="shared" si="177"/>
        <v>0.00643498555722437-0.0405906659363035i</v>
      </c>
      <c r="G162" s="247" t="str">
        <f t="shared" si="178"/>
        <v>-3.27203242541303+1.30620677026961i</v>
      </c>
      <c r="H162" s="247" t="str">
        <f t="shared" si="180"/>
        <v>0.00202946067637317-0.00525258436989689i</v>
      </c>
      <c r="I162" s="247" t="str">
        <f t="shared" si="174"/>
        <v>-0.00282785303640645+0.00501348945744516i</v>
      </c>
      <c r="J162" s="275" t="str">
        <f ca="1">IMPRODUCT(1/N_FFT2,BY100)</f>
        <v>0.00874017796201367+0.0000103535735454102i</v>
      </c>
      <c r="K162" s="274" t="str">
        <f t="shared" ca="1" si="175"/>
        <v>-0.0000247678463204299+0.000043789511684362i</v>
      </c>
      <c r="N162" s="265">
        <f t="shared" ca="1" si="176"/>
        <v>2.6247405982455758</v>
      </c>
      <c r="O162" s="240">
        <f t="shared" ca="1" si="39"/>
        <v>-2.3752594017544242</v>
      </c>
      <c r="P162" s="240" t="str">
        <f t="shared" ca="1" si="40"/>
        <v>-0.116548454768415+2.37239829778094i</v>
      </c>
      <c r="Q162" s="240" t="str">
        <f t="shared" ca="1" si="41"/>
        <v>2.36382187851054+0.232816134100876i</v>
      </c>
      <c r="R162" s="240" t="str">
        <f t="shared" ca="1" si="42"/>
        <v>0.348522938973981-2.34955080528847i</v>
      </c>
      <c r="S162" s="240" t="str">
        <f t="shared" ca="1" si="43"/>
        <v>-2.32961945838012-0.463390121560116i</v>
      </c>
      <c r="T162" s="240" t="str">
        <f t="shared" ca="1" si="44"/>
        <v>-0.577140956755209+2.30407585414597i</v>
      </c>
      <c r="U162" s="241" t="str">
        <f t="shared" ca="1" si="45"/>
        <v>2.27298152936597+0.6895014088339i</v>
      </c>
      <c r="V162" s="240" t="str">
        <f t="shared" ca="1" si="46"/>
        <v>0.800200791625523-2.23641139299206i</v>
      </c>
      <c r="W162" s="240" t="str">
        <f t="shared" ca="1" si="47"/>
        <v>-2.19445354568587-0.90897242062094i</v>
      </c>
      <c r="X162" s="240" t="str">
        <f t="shared" ca="1" si="48"/>
        <v>-1.01555425543828+2.14720906757679i</v>
      </c>
      <c r="Y162" s="240" t="str">
        <f t="shared" ca="1" si="49"/>
        <v>2.09479177475062+1.11968953110223i</v>
      </c>
      <c r="Z162" s="240" t="str">
        <f t="shared" ca="1" si="50"/>
        <v>1.22112737661273-2.03732794505688i</v>
      </c>
      <c r="AA162" s="240" t="str">
        <f t="shared" ca="1" si="51"/>
        <v>-1.97495601389476-1.31962341931466i</v>
      </c>
      <c r="AB162" s="240" t="str">
        <f t="shared" ca="1" si="52"/>
        <v>-1.41494037361428+1.90782624070932i</v>
      </c>
      <c r="AC162" s="240" t="str">
        <f t="shared" ca="1" si="53"/>
        <v>1.83610034700431+1.50684861261954i</v>
      </c>
      <c r="AD162" s="240" t="str">
        <f t="shared" ca="1" si="54"/>
        <v>1.59512672133283-1.75995112673982i</v>
      </c>
      <c r="AE162" s="240" t="str">
        <f t="shared" ca="1" si="55"/>
        <v>-1.67956203005766-1.67956203005765i</v>
      </c>
      <c r="AF162" s="240" t="str">
        <f t="shared" ca="1" si="56"/>
        <v>-1.75995112673981+1.59512672133284i</v>
      </c>
      <c r="AG162" s="240" t="str">
        <f t="shared" ca="1" si="57"/>
        <v>1.50684861261955+1.83610034700431i</v>
      </c>
      <c r="AH162" s="240" t="str">
        <f t="shared" ca="1" si="58"/>
        <v>1.90782624070932-1.41494037361429i</v>
      </c>
      <c r="AI162" s="240" t="str">
        <f t="shared" ca="1" si="59"/>
        <v>-1.31962341931466-1.97495601389476i</v>
      </c>
      <c r="AJ162" s="240" t="str">
        <f t="shared" ca="1" si="60"/>
        <v>-2.03732794505687+1.22112737661275i</v>
      </c>
      <c r="AK162" s="240" t="str">
        <f t="shared" ca="1" si="61"/>
        <v>1.11968953110224+2.09479177475062i</v>
      </c>
      <c r="AL162" s="240" t="str">
        <f t="shared" ca="1" si="62"/>
        <v>2.14720906757678-1.0155542554383i</v>
      </c>
      <c r="AM162" s="240" t="str">
        <f t="shared" ca="1" si="63"/>
        <v>-0.908972420620729-2.19445354568596i</v>
      </c>
      <c r="AN162" s="240" t="str">
        <f t="shared" ca="1" si="64"/>
        <v>-2.23641139299205+0.800200791625538i</v>
      </c>
      <c r="AO162" s="240" t="str">
        <f t="shared" ca="1" si="65"/>
        <v>0.689501408833997+2.27298152936594i</v>
      </c>
      <c r="AP162" s="240" t="str">
        <f t="shared" ca="1" si="66"/>
        <v>2.30407585414598-0.577140956755174i</v>
      </c>
      <c r="AQ162" s="240" t="str">
        <f t="shared" ca="1" si="67"/>
        <v>-0.46339012156018-2.32961945838011i</v>
      </c>
      <c r="AR162" s="240" t="str">
        <f t="shared" ca="1" si="68"/>
        <v>-0.46339012156018-2.32961945838011i</v>
      </c>
      <c r="AS162" s="240" t="str">
        <f t="shared" ca="1" si="69"/>
        <v>0.232816134100913+2.36382187851054i</v>
      </c>
      <c r="AT162" s="240" t="str">
        <f t="shared" ca="1" si="70"/>
        <v>2.37239829778094-0.116548454768339i</v>
      </c>
      <c r="AU162" s="240" t="str">
        <f t="shared" ca="1" si="71"/>
        <v>-8.14735450256542E-15-2.37525940175442i</v>
      </c>
      <c r="AV162" s="240" t="str">
        <f t="shared" ca="1" si="72"/>
        <v>-2.37239829778094-0.116548454768306i</v>
      </c>
      <c r="AW162" s="240" t="str">
        <f t="shared" ca="1" si="73"/>
        <v>-0.232816134100896+2.36382187851054i</v>
      </c>
      <c r="AX162" s="240" t="str">
        <f t="shared" ca="1" si="74"/>
        <v>2.34955080528849+0.3485229389739i</v>
      </c>
      <c r="AY162" s="240" t="str">
        <f t="shared" ca="1" si="75"/>
        <v>0.463390121560147-2.32961945838011i</v>
      </c>
      <c r="AZ162" s="240" t="str">
        <f t="shared" ca="1" si="76"/>
        <v>-2.30407585414598-0.577140956755159i</v>
      </c>
      <c r="BA162" s="240" t="str">
        <f t="shared" ca="1" si="77"/>
        <v>-0.689501408833981+2.27298152936594i</v>
      </c>
      <c r="BB162" s="240" t="str">
        <f t="shared" ca="1" si="78"/>
        <v>2.23641139299206+0.800200791625507i</v>
      </c>
      <c r="BC162" s="240" t="str">
        <f t="shared" ca="1" si="79"/>
        <v>0.908972420620933-2.19445354568587i</v>
      </c>
      <c r="BD162" s="240" t="str">
        <f t="shared" ca="1" si="80"/>
        <v>-2.1472090675768-1.01555425543827i</v>
      </c>
      <c r="BE162" s="240" t="str">
        <f t="shared" ca="1" si="81"/>
        <v>-1.11968953110221+2.09479177475063i</v>
      </c>
      <c r="BF162" s="240" t="str">
        <f t="shared" ca="1" si="82"/>
        <v>2.03732794505688+1.22112737661273i</v>
      </c>
      <c r="BG162" s="240" t="str">
        <f t="shared" ca="1" si="83"/>
        <v>1.31962341931464-1.97495601389477i</v>
      </c>
      <c r="BH162" s="240" t="str">
        <f t="shared" ca="1" si="84"/>
        <v>-1.90782624070934-1.41494037361426i</v>
      </c>
      <c r="BI162" s="240" t="str">
        <f t="shared" ca="1" si="85"/>
        <v>-1.50684861261952+1.83610034700433i</v>
      </c>
      <c r="BJ162" s="240" t="str">
        <f t="shared" ca="1" si="86"/>
        <v>1.75995112673982+1.59512672133283i</v>
      </c>
      <c r="BK162" s="240" t="str">
        <f t="shared" ca="1" si="87"/>
        <v>1.67956203005765-1.67956203005766i</v>
      </c>
      <c r="BL162" s="240" t="str">
        <f t="shared" ca="1" si="88"/>
        <v>-1.59512672133267-1.75995112673996i</v>
      </c>
      <c r="BM162" s="240" t="str">
        <f t="shared" ca="1" si="89"/>
        <v>-1.83610034700429+1.50684861261956i</v>
      </c>
      <c r="BN162" s="240" t="str">
        <f t="shared" ca="1" si="90"/>
        <v>1.41494037361431+1.9078262407093i</v>
      </c>
      <c r="BO162" s="240" t="str">
        <f t="shared" ca="1" si="91"/>
        <v>1.97495601389476-1.31962341931466i</v>
      </c>
      <c r="BP162" s="240" t="str">
        <f t="shared" ca="1" si="92"/>
        <v>-1.22112737661275-2.03732794505687i</v>
      </c>
      <c r="BQ162" s="240" t="str">
        <f t="shared" ca="1" si="93"/>
        <v>-2.09479177475061+1.11968953110224i</v>
      </c>
      <c r="BR162" s="240" t="str">
        <f t="shared" ca="1" si="94"/>
        <v>1.0155542554383+2.14720906757678i</v>
      </c>
      <c r="BS162" s="240" t="str">
        <f t="shared" ca="1" si="95"/>
        <v>2.19445354568595-0.908972420620752i</v>
      </c>
      <c r="BT162" s="240" t="str">
        <f t="shared" ca="1" si="96"/>
        <v>-0.800200791625531-2.23641139299205i</v>
      </c>
      <c r="BU162" s="240" t="str">
        <f t="shared" ca="1" si="97"/>
        <v>-2.27298152936594+0.689501408834005i</v>
      </c>
      <c r="BV162" s="240" t="str">
        <f t="shared" ca="1" si="98"/>
        <v>0.577140956755183+2.30407585414597i</v>
      </c>
      <c r="BW162" s="240" t="str">
        <f t="shared" ca="1" si="99"/>
        <v>2.32961945838011-0.463390121560187i</v>
      </c>
      <c r="BX162" s="240" t="str">
        <f t="shared" ca="1" si="100"/>
        <v>-0.348522938973943-2.34955080528848i</v>
      </c>
      <c r="BY162" s="240" t="str">
        <f t="shared" ca="1" si="101"/>
        <v>-2.36382187851054+0.232816134100938i</v>
      </c>
      <c r="BZ162" s="240" t="str">
        <f t="shared" ca="1" si="102"/>
        <v>0.11654845476833+2.37239829778094i</v>
      </c>
      <c r="CA162" s="240" t="str">
        <f t="shared" ca="1" si="103"/>
        <v>2.37525940175442-1.62947090051308E-14i</v>
      </c>
      <c r="CB162" s="240" t="str">
        <f t="shared" ca="1" si="104"/>
        <v>0.116548454768534-2.37239829778093i</v>
      </c>
      <c r="CC162" s="240" t="str">
        <f t="shared" ca="1" si="105"/>
        <v>-2.36382187851061-0.232816134100166i</v>
      </c>
      <c r="CD162" s="240" t="str">
        <f t="shared" ca="1" si="106"/>
        <v>-0.348522938974577+2.34955080528839i</v>
      </c>
      <c r="CE162" s="240" t="str">
        <f t="shared" ca="1" si="107"/>
        <v>2.32961945838021+0.46339012155966i</v>
      </c>
      <c r="CF162" s="240" t="str">
        <f t="shared" ca="1" si="108"/>
        <v>0.577140956756067-2.30407585414575i</v>
      </c>
      <c r="CG162" s="240" t="str">
        <f t="shared" ca="1" si="109"/>
        <v>-2.27298152936601-0.689501408833748i</v>
      </c>
      <c r="CH162" s="240" t="str">
        <f t="shared" ca="1" si="110"/>
        <v>-0.800200791626611+2.23641139299167i</v>
      </c>
      <c r="CI162" s="240" t="str">
        <f t="shared" ca="1" si="111"/>
        <v>2.19445354568588+0.908972420620909i</v>
      </c>
      <c r="CJ162" s="240" t="str">
        <f t="shared" ca="1" si="112"/>
        <v>1.01555425543739-2.14720906757721i</v>
      </c>
      <c r="CK162" s="240" t="str">
        <f t="shared" ca="1" si="113"/>
        <v>-2.09479177475041-1.11968953110263i</v>
      </c>
      <c r="CL162" s="240" t="str">
        <f t="shared" ca="1" si="114"/>
        <v>-1.22112737661211+2.03732794505725i</v>
      </c>
      <c r="CM162" s="240" t="str">
        <f t="shared" ca="1" si="115"/>
        <v>1.97495601389438+1.31962341931522i</v>
      </c>
      <c r="CN162" s="240" t="str">
        <f t="shared" ca="1" si="116"/>
        <v>1.41494037361388-1.90782624070962i</v>
      </c>
      <c r="CO162" s="240" t="str">
        <f t="shared" ca="1" si="117"/>
        <v>-1.83610034700371-1.50684861262027i</v>
      </c>
      <c r="CP162" s="240" t="str">
        <f t="shared" ca="1" si="118"/>
        <v>-1.59512672133265+1.75995112673999i</v>
      </c>
      <c r="CQ162" s="240" t="str">
        <f t="shared" ca="1" si="119"/>
        <v>1.67956203005683+1.67956203005848i</v>
      </c>
      <c r="CR162" s="240" t="str">
        <f t="shared" ca="1" si="120"/>
        <v>1.75995112673996-1.59512672133268i</v>
      </c>
      <c r="CS162" s="240" t="str">
        <f t="shared" ca="1" si="121"/>
        <v>-1.5068486126203-1.83610034700369i</v>
      </c>
      <c r="CT162" s="240" t="str">
        <f t="shared" ca="1" si="122"/>
        <v>-1.90782624070958+1.41494037361394i</v>
      </c>
      <c r="CU162" s="240" t="str">
        <f t="shared" ca="1" si="123"/>
        <v>1.31962341931529+1.97495601389434i</v>
      </c>
      <c r="CV162" s="240" t="str">
        <f t="shared" ca="1" si="124"/>
        <v>2.03732794505723-1.22112737661215i</v>
      </c>
      <c r="CW162" s="240" t="str">
        <f t="shared" ca="1" si="125"/>
        <v>-1.11968953110267-2.09479177475039i</v>
      </c>
      <c r="CX162" s="240" t="str">
        <f t="shared" ca="1" si="126"/>
        <v>-2.14720906757718+1.01555425543746i</v>
      </c>
      <c r="CY162" s="240" t="str">
        <f t="shared" ca="1" si="127"/>
        <v>0.908972420620978+2.19445354568585i</v>
      </c>
      <c r="CZ162" s="240" t="str">
        <f t="shared" ca="1" si="128"/>
        <v>2.23641139299244-0.800200791624457i</v>
      </c>
      <c r="DA162" s="240" t="str">
        <f t="shared" ca="1" si="129"/>
        <v>-0.689501408833819-2.27298152936599i</v>
      </c>
      <c r="DB162" s="240" t="str">
        <f t="shared" ca="1" si="130"/>
        <v>-2.30407585414573+0.57714095675614i</v>
      </c>
      <c r="DC162" s="240" t="str">
        <f t="shared" ca="1" si="131"/>
        <v>0.4633901215597+2.3296194583802i</v>
      </c>
      <c r="DD162" s="240" t="str">
        <f t="shared" ca="1" si="132"/>
        <v>2.34955080528838-0.348522938974618i</v>
      </c>
      <c r="DE162" s="240" t="str">
        <f t="shared" ca="1" si="133"/>
        <v>-0.232816134100207-2.36382187851061i</v>
      </c>
      <c r="DF162" s="240" t="str">
        <f t="shared" ca="1" si="134"/>
        <v>-2.37239829778092+0.11654845476881i</v>
      </c>
      <c r="DG162" s="240" t="str">
        <f t="shared" ca="1" si="135"/>
        <v>-9.20682992031297E-13+2.37525940175442i</v>
      </c>
      <c r="DH162" s="240" t="str">
        <f t="shared" ca="1" si="136"/>
        <v>2.37239829778094+0.11654845476829i</v>
      </c>
      <c r="DI162" s="240" t="str">
        <f t="shared" ca="1" si="137"/>
        <v>0.232816134102039-2.36382187851043i</v>
      </c>
      <c r="DJ162" s="240" t="str">
        <f t="shared" ca="1" si="138"/>
        <v>-2.34955080528846-0.348522938974102i</v>
      </c>
      <c r="DK162" s="240" t="str">
        <f t="shared" ca="1" si="139"/>
        <v>-0.463390121559187+2.3296194583803i</v>
      </c>
      <c r="DL162" s="240" t="str">
        <f t="shared" ca="1" si="140"/>
        <v>2.30407585414588+0.577140956755568i</v>
      </c>
      <c r="DM162" s="240" t="str">
        <f t="shared" ca="1" si="141"/>
        <v>0.689501408833256-2.27298152936616i</v>
      </c>
      <c r="DN162" s="240" t="str">
        <f t="shared" ca="1" si="142"/>
        <v>-2.23641139299182-0.800200791626191i</v>
      </c>
      <c r="DO162" s="240" t="str">
        <f t="shared" ca="1" si="143"/>
        <v>-0.908972420620496+2.19445354568605i</v>
      </c>
      <c r="DP162" s="240" t="str">
        <f t="shared" ca="1" si="144"/>
        <v>2.14720906757639+1.01555425543912i</v>
      </c>
      <c r="DQ162" s="240" t="str">
        <f t="shared" ca="1" si="145"/>
        <v>1.11968953110221-2.09479177475063i</v>
      </c>
      <c r="DR162" s="240" t="str">
        <f t="shared" ca="1" si="146"/>
        <v>-2.03732794505628-1.22112737661373i</v>
      </c>
      <c r="DS162" s="240" t="str">
        <f t="shared" ca="1" si="147"/>
        <v>-1.31962341931482+1.97495601389465i</v>
      </c>
      <c r="DT162" s="240" t="str">
        <f t="shared" ca="1" si="148"/>
        <v>1.90782624070991+1.41494037361349i</v>
      </c>
      <c r="DU162" s="240" t="str">
        <f t="shared" ca="1" si="149"/>
        <v>1.50684861261987-1.83610034700404i</v>
      </c>
      <c r="DV162" s="240" t="str">
        <f t="shared" ca="1" si="150"/>
        <v>-1.75995112674033-1.59512672133227i</v>
      </c>
      <c r="DW162" s="240" t="str">
        <f t="shared" ca="1" si="151"/>
        <v>-1.67956203005811+1.6795620300572i</v>
      </c>
      <c r="DX162" s="240" t="str">
        <f t="shared" ca="1" si="152"/>
        <v>1.59512672133306+1.75995112673961i</v>
      </c>
      <c r="DY162" s="240" t="str">
        <f t="shared" ca="1" si="153"/>
        <v>1.8361003470049-1.50684861261882i</v>
      </c>
      <c r="DZ162" s="240" t="str">
        <f t="shared" ca="1" si="154"/>
        <v>-1.41494037361429-1.90782624070931i</v>
      </c>
      <c r="EA162" s="240" t="str">
        <f t="shared" ca="1" si="155"/>
        <v>-1.97495601389409+1.31962341931566i</v>
      </c>
      <c r="EB162" s="240" t="str">
        <f t="shared" ca="1" si="156"/>
        <v>1.22112737661256+2.03732794505699i</v>
      </c>
      <c r="EC162" s="240" t="str">
        <f t="shared" ca="1" si="157"/>
        <v>2.09479177475016-1.11968953110309i</v>
      </c>
      <c r="ED162" s="240" t="str">
        <f t="shared" ca="1" si="158"/>
        <v>-1.01555425543789-2.14720906757697i</v>
      </c>
      <c r="EE162" s="240" t="str">
        <f t="shared" ca="1" si="159"/>
        <v>-2.19445354568567+0.908972420621422i</v>
      </c>
      <c r="EF162" s="240" t="str">
        <f t="shared" ca="1" si="160"/>
        <v>0.800200791624911+2.23641139299228i</v>
      </c>
      <c r="EG162" s="240" t="str">
        <f t="shared" ca="1" si="161"/>
        <v>2.27298152936585-0.68950140883428i</v>
      </c>
      <c r="EH162" s="240" t="str">
        <f t="shared" ca="1" si="162"/>
        <v>-0.577140956754314-2.30407585414619i</v>
      </c>
      <c r="EI162" s="240" t="str">
        <f t="shared" ca="1" si="163"/>
        <v>-2.3296194583801+0.463390121560237i</v>
      </c>
      <c r="EJ162" s="240" t="str">
        <f t="shared" ca="1" si="164"/>
        <v>0.348522938975159+2.3495508052883i</v>
      </c>
      <c r="EK162" s="240" t="str">
        <f t="shared" ca="1" si="165"/>
        <v>2.36382187851056-0.232816134100685i</v>
      </c>
      <c r="EL162" s="240" t="str">
        <f t="shared" ca="1" si="166"/>
        <v>-0.116548454769291-2.37239829778089i</v>
      </c>
      <c r="EM162" s="240" t="str">
        <f t="shared" ca="1" si="167"/>
        <v>-2.37525940175442-4.39973109759234E-13i</v>
      </c>
      <c r="EN162" s="240"/>
      <c r="EO162" s="240"/>
      <c r="EP162" s="240"/>
    </row>
    <row r="163" spans="1:146" ht="15.75" thickBot="1">
      <c r="A163" s="277">
        <f t="shared" si="168"/>
        <v>1.2304687500000007E-3</v>
      </c>
      <c r="B163" s="276">
        <v>63</v>
      </c>
      <c r="C163" s="248">
        <f t="shared" si="169"/>
        <v>12600</v>
      </c>
      <c r="D163" s="247">
        <f t="shared" si="170"/>
        <v>79168.134870462789</v>
      </c>
      <c r="E163" s="247" t="str">
        <f t="shared" si="171"/>
        <v>79168.1348704628i</v>
      </c>
      <c r="F163" s="247" t="str">
        <f t="shared" si="177"/>
        <v>0.00641891638332976-0.0399870972860214i</v>
      </c>
      <c r="G163" s="247" t="str">
        <f t="shared" si="178"/>
        <v>-3.25866473332835+1.31664144299535i</v>
      </c>
      <c r="H163" s="247" t="str">
        <f t="shared" si="180"/>
        <v>0.00202849823847285-0.00516921289971078i</v>
      </c>
      <c r="I163" s="247" t="str">
        <f t="shared" si="174"/>
        <v>-0.00280246486814854+0.00493701341207705i</v>
      </c>
      <c r="J163" s="275" t="str">
        <f ca="1">IMPRODUCT(1/N_FFT2,BZ100)</f>
        <v>0.02676941445418+0.000499407036371277i</v>
      </c>
      <c r="K163" s="274" t="str">
        <f t="shared" ca="1" si="175"/>
        <v>-0.0000774859227853978+0.000130761387519399i</v>
      </c>
      <c r="N163" s="265">
        <f t="shared" ca="1" si="176"/>
        <v>2.7415307546934384</v>
      </c>
      <c r="O163" s="240">
        <f t="shared" ca="1" si="39"/>
        <v>-2.2584692453065616</v>
      </c>
      <c r="P163" s="240" t="str">
        <f t="shared" ca="1" si="40"/>
        <v>-0.0554256098610295+2.25778903659468i</v>
      </c>
      <c r="Q163" s="240" t="str">
        <f t="shared" ca="1" si="41"/>
        <v>2.25574882019132+0.110817833407198i</v>
      </c>
      <c r="R163" s="240" t="str">
        <f t="shared" ca="1" si="42"/>
        <v>0.166143304434245-2.25234982504656i</v>
      </c>
      <c r="S163" s="240" t="str">
        <f t="shared" ca="1" si="43"/>
        <v>-2.24759409858797-0.2213686969472i</v>
      </c>
      <c r="T163" s="240" t="str">
        <f t="shared" ca="1" si="44"/>
        <v>-0.276460745234645+2.24148450548736i</v>
      </c>
      <c r="U163" s="241" t="str">
        <f t="shared" ca="1" si="45"/>
        <v>2.23402472593514+0.331386263906671i</v>
      </c>
      <c r="V163" s="240" t="str">
        <f t="shared" ca="1" si="46"/>
        <v>0.386112167884627-2.22521925342359i</v>
      </c>
      <c r="W163" s="240" t="str">
        <f t="shared" ca="1" si="47"/>
        <v>-2.21507339204006-0.440605492330403i</v>
      </c>
      <c r="X163" s="240" t="str">
        <f t="shared" ca="1" si="48"/>
        <v>-0.494833412502901+2.2035932532721i</v>
      </c>
      <c r="Y163" s="240" t="str">
        <f t="shared" ca="1" si="49"/>
        <v>2.19078575232608+0.548763263530498i</v>
      </c>
      <c r="Z163" s="240" t="str">
        <f t="shared" ca="1" si="50"/>
        <v>0.60236256008794-2.17665860396156i</v>
      </c>
      <c r="AA163" s="240" t="str">
        <f t="shared" ca="1" si="51"/>
        <v>-2.16122031784452-0.655599015962982i</v>
      </c>
      <c r="AB163" s="240" t="str">
        <f t="shared" ca="1" si="52"/>
        <v>-0.708440563505227+2.14448019342124i</v>
      </c>
      <c r="AC163" s="240" t="str">
        <f t="shared" ca="1" si="53"/>
        <v>2.12644831431679+0.7608553729421i</v>
      </c>
      <c r="AD163" s="240" t="str">
        <f t="shared" ca="1" si="54"/>
        <v>0.812811871552743-2.10713554226075i</v>
      </c>
      <c r="AE163" s="240" t="str">
        <f t="shared" ca="1" si="55"/>
        <v>-2.08655351054493-0.864278762684952i</v>
      </c>
      <c r="AF163" s="240" t="str">
        <f t="shared" ca="1" si="56"/>
        <v>-0.915225044607986+2.06471461701561i</v>
      </c>
      <c r="AG163" s="240" t="str">
        <f t="shared" ca="1" si="57"/>
        <v>2.04163201660574+0.965620029186411i</v>
      </c>
      <c r="AH163" s="240" t="str">
        <f t="shared" ca="1" si="58"/>
        <v>1.01543336036632-2.01731961341051i</v>
      </c>
      <c r="AI163" s="240" t="str">
        <f t="shared" ca="1" si="59"/>
        <v>-1.99179205231261-1.06463503245944i</v>
      </c>
      <c r="AJ163" s="240" t="str">
        <f t="shared" ca="1" si="60"/>
        <v>-1.11319540821808+1.9650647101604i</v>
      </c>
      <c r="AK163" s="240" t="str">
        <f t="shared" ca="1" si="61"/>
        <v>1.93715368650519+1.16108523668805i</v>
      </c>
      <c r="AL163" s="240" t="str">
        <f t="shared" ca="1" si="62"/>
        <v>1.20827567082723-1.90807579390406i</v>
      </c>
      <c r="AM163" s="240" t="str">
        <f t="shared" ca="1" si="63"/>
        <v>-1.87784854779223-1.25473828488264i</v>
      </c>
      <c r="AN163" s="240" t="str">
        <f t="shared" ca="1" si="64"/>
        <v>-1.30044509151272+1.84649015593262i</v>
      </c>
      <c r="AO163" s="240" t="str">
        <f t="shared" ca="1" si="65"/>
        <v>1.81401950744766+1.34536855864665i</v>
      </c>
      <c r="AP163" s="240" t="str">
        <f t="shared" ca="1" si="66"/>
        <v>1.3894816260674-1.78045616144197i</v>
      </c>
      <c r="AQ163" s="240" t="str">
        <f t="shared" ca="1" si="67"/>
        <v>-1.74582033522017-1.43275772171269i</v>
      </c>
      <c r="AR163" s="240" t="str">
        <f t="shared" ca="1" si="68"/>
        <v>-1.74582033522017-1.43275772171269i</v>
      </c>
      <c r="AS163" s="240" t="str">
        <f t="shared" ca="1" si="69"/>
        <v>1.67341532888948+1.51669524593219i</v>
      </c>
      <c r="AT163" s="240" t="str">
        <f t="shared" ca="1" si="70"/>
        <v>1.55730611368063-1.63568976284885i</v>
      </c>
      <c r="AU163" s="240" t="str">
        <f t="shared" ca="1" si="71"/>
        <v>-1.59697891845747-1.5969789184576i</v>
      </c>
      <c r="AV163" s="240" t="str">
        <f t="shared" ca="1" si="72"/>
        <v>-1.63568976284883+1.55730611368064i</v>
      </c>
      <c r="AW163" s="240" t="str">
        <f t="shared" ca="1" si="73"/>
        <v>1.51669524593222+1.67341532888945i</v>
      </c>
      <c r="AX163" s="240" t="str">
        <f t="shared" ca="1" si="74"/>
        <v>1.71013289210899-1.47517077768052i</v>
      </c>
      <c r="AY163" s="240" t="str">
        <f t="shared" ca="1" si="75"/>
        <v>-1.43275772171253-1.7458203352203i</v>
      </c>
      <c r="AZ163" s="240" t="str">
        <f t="shared" ca="1" si="76"/>
        <v>-1.78045616144195+1.38948162606743i</v>
      </c>
      <c r="BA163" s="240" t="str">
        <f t="shared" ca="1" si="77"/>
        <v>1.34536855864666+1.81401950744765i</v>
      </c>
      <c r="BB163" s="240" t="str">
        <f t="shared" ca="1" si="78"/>
        <v>1.8464901559326-1.30044509151275i</v>
      </c>
      <c r="BC163" s="240" t="str">
        <f t="shared" ca="1" si="79"/>
        <v>-1.25473828488265-1.87784854779221i</v>
      </c>
      <c r="BD163" s="240" t="str">
        <f t="shared" ca="1" si="80"/>
        <v>-1.90807579390404+1.20827567082726i</v>
      </c>
      <c r="BE163" s="240" t="str">
        <f t="shared" ca="1" si="81"/>
        <v>1.16108523668808+1.93715368650517i</v>
      </c>
      <c r="BF163" s="240" t="str">
        <f t="shared" ca="1" si="82"/>
        <v>1.96506471016038-1.11319540821811i</v>
      </c>
      <c r="BG163" s="240" t="str">
        <f t="shared" ca="1" si="83"/>
        <v>-1.06463503245948-1.99179205231259i</v>
      </c>
      <c r="BH163" s="240" t="str">
        <f t="shared" ca="1" si="84"/>
        <v>-2.0173196134105+1.01543336036634i</v>
      </c>
      <c r="BI163" s="240" t="str">
        <f t="shared" ca="1" si="85"/>
        <v>0.965620029186443+2.04163201660573i</v>
      </c>
      <c r="BJ163" s="240" t="str">
        <f t="shared" ca="1" si="86"/>
        <v>2.06471461701568-0.915225044607819i</v>
      </c>
      <c r="BK163" s="240" t="str">
        <f t="shared" ca="1" si="87"/>
        <v>-0.86427876268497-2.08655351054492i</v>
      </c>
      <c r="BL163" s="240" t="str">
        <f t="shared" ca="1" si="88"/>
        <v>-2.10713554226074+0.812811871552768i</v>
      </c>
      <c r="BM163" s="240" t="str">
        <f t="shared" ca="1" si="89"/>
        <v>0.760855372942134+2.12644831431678i</v>
      </c>
      <c r="BN163" s="240" t="str">
        <f t="shared" ca="1" si="90"/>
        <v>2.1444801934213-0.708440563505024i</v>
      </c>
      <c r="BO163" s="240" t="str">
        <f t="shared" ca="1" si="91"/>
        <v>-0.655599015963-2.16122031784451i</v>
      </c>
      <c r="BP163" s="240" t="str">
        <f t="shared" ca="1" si="92"/>
        <v>-2.17665860396155+0.602362560087974i</v>
      </c>
      <c r="BQ163" s="240" t="str">
        <f t="shared" ca="1" si="93"/>
        <v>0.548763263530537+2.19078575232607i</v>
      </c>
      <c r="BR163" s="240" t="str">
        <f t="shared" ca="1" si="94"/>
        <v>2.2035932532721-0.494833412502915i</v>
      </c>
      <c r="BS163" s="240" t="str">
        <f t="shared" ca="1" si="95"/>
        <v>-0.440605492330428-2.21507339204006i</v>
      </c>
      <c r="BT163" s="240" t="str">
        <f t="shared" ca="1" si="96"/>
        <v>-2.22521925342358+0.386112167884664i</v>
      </c>
      <c r="BU163" s="240" t="str">
        <f t="shared" ca="1" si="97"/>
        <v>0.331386263906625+2.23402472593514i</v>
      </c>
      <c r="BV163" s="240" t="str">
        <f t="shared" ca="1" si="98"/>
        <v>2.24148450548734-0.276460745234733i</v>
      </c>
      <c r="BW163" s="240" t="str">
        <f t="shared" ca="1" si="99"/>
        <v>-0.221368696947253-2.24759409858797i</v>
      </c>
      <c r="BX163" s="240" t="str">
        <f t="shared" ca="1" si="100"/>
        <v>-2.25234982504656+0.166143304434241i</v>
      </c>
      <c r="BY163" s="240" t="str">
        <f t="shared" ca="1" si="101"/>
        <v>0.110817833407103+2.25574882019132i</v>
      </c>
      <c r="BZ163" s="240" t="str">
        <f t="shared" ca="1" si="102"/>
        <v>2.25778903659467-0.055425609861123i</v>
      </c>
      <c r="CA163" s="240" t="str">
        <f t="shared" ca="1" si="103"/>
        <v>-3.54143958602399E-14-2.25846924530656i</v>
      </c>
      <c r="CB163" s="240" t="str">
        <f t="shared" ca="1" si="104"/>
        <v>-2.25778903659467-0.0554256098615336i</v>
      </c>
      <c r="CC163" s="240" t="str">
        <f t="shared" ca="1" si="105"/>
        <v>-0.110817833407064+2.25574882019132i</v>
      </c>
      <c r="CD163" s="240" t="str">
        <f t="shared" ca="1" si="106"/>
        <v>2.25234982504661+0.166143304433498i</v>
      </c>
      <c r="CE163" s="240" t="str">
        <f t="shared" ca="1" si="107"/>
        <v>0.221368696948077-2.24759409858789i</v>
      </c>
      <c r="CF163" s="240" t="str">
        <f t="shared" ca="1" si="108"/>
        <v>-2.24148450548732-0.276460745234918i</v>
      </c>
      <c r="CG163" s="240" t="str">
        <f t="shared" ca="1" si="109"/>
        <v>-0.331386263906334+2.23402472593519i</v>
      </c>
      <c r="CH163" s="240" t="str">
        <f t="shared" ca="1" si="110"/>
        <v>2.22521925342375+0.386112167883708i</v>
      </c>
      <c r="CI163" s="240" t="str">
        <f t="shared" ca="1" si="111"/>
        <v>0.440605492331052-2.21507339203993i</v>
      </c>
      <c r="CJ163" s="240" t="str">
        <f t="shared" ca="1" si="112"/>
        <v>-2.20359325327211-0.494833412502879i</v>
      </c>
      <c r="CK163" s="240" t="str">
        <f t="shared" ca="1" si="113"/>
        <v>-0.548763263530033+2.1907857523262i</v>
      </c>
      <c r="CL163" s="240" t="str">
        <f t="shared" ca="1" si="114"/>
        <v>2.17665860396127+0.602362560088988i</v>
      </c>
      <c r="CM163" s="240" t="str">
        <f t="shared" ca="1" si="115"/>
        <v>0.655599015963393-2.16122031784439i</v>
      </c>
      <c r="CN163" s="240" t="str">
        <f t="shared" ca="1" si="116"/>
        <v>-2.14448019342132-0.708440563504988i</v>
      </c>
      <c r="CO163" s="240" t="str">
        <f t="shared" ca="1" si="117"/>
        <v>-0.760855372941433+2.12644831431703i</v>
      </c>
      <c r="CP163" s="240" t="str">
        <f t="shared" ca="1" si="118"/>
        <v>2.10713554226043+0.812811871553569i</v>
      </c>
      <c r="CQ163" s="240" t="str">
        <f t="shared" ca="1" si="119"/>
        <v>0.864278762685142-2.08655351054485i</v>
      </c>
      <c r="CR163" s="240" t="str">
        <f t="shared" ca="1" si="120"/>
        <v>-2.0647146170158-0.91522504460755i</v>
      </c>
      <c r="CS163" s="240" t="str">
        <f t="shared" ca="1" si="121"/>
        <v>-0.965620029185567+2.04163201660614i</v>
      </c>
      <c r="CT163" s="240" t="str">
        <f t="shared" ca="1" si="122"/>
        <v>2.01731961341023+1.01543336036688i</v>
      </c>
      <c r="CU163" s="240" t="str">
        <f t="shared" ca="1" si="123"/>
        <v>1.06463503245942-1.99179205231262i</v>
      </c>
      <c r="CV163" s="240" t="str">
        <f t="shared" ca="1" si="124"/>
        <v>-1.96506471016062-1.11319540821769i</v>
      </c>
      <c r="CW163" s="240" t="str">
        <f t="shared" ca="1" si="125"/>
        <v>-1.16108523668899+1.93715368650463i</v>
      </c>
      <c r="CX163" s="240" t="str">
        <f t="shared" ca="1" si="126"/>
        <v>1.90807579390383+1.20827567082759i</v>
      </c>
      <c r="CY163" s="240" t="str">
        <f t="shared" ca="1" si="127"/>
        <v>1.25473828488239-1.87784854779239i</v>
      </c>
      <c r="CZ163" s="240" t="str">
        <f t="shared" ca="1" si="128"/>
        <v>-1.84649015593303-1.30044509151214i</v>
      </c>
      <c r="DA163" s="240" t="str">
        <f t="shared" ca="1" si="129"/>
        <v>-1.34536855864735+1.81401950744713i</v>
      </c>
      <c r="DB163" s="240" t="str">
        <f t="shared" ca="1" si="130"/>
        <v>1.78045616144187+1.38948162606754i</v>
      </c>
      <c r="DC163" s="240" t="str">
        <f t="shared" ca="1" si="131"/>
        <v>1.43275772171231-1.74582033522048i</v>
      </c>
      <c r="DD163" s="240" t="str">
        <f t="shared" ca="1" si="132"/>
        <v>-1.7101328921096-1.47517077767981i</v>
      </c>
      <c r="DE163" s="240" t="str">
        <f t="shared" ca="1" si="133"/>
        <v>-1.51669524593266+1.67341532888906i</v>
      </c>
      <c r="DF163" s="240" t="str">
        <f t="shared" ca="1" si="134"/>
        <v>1.63568976284887+1.55730611368061i</v>
      </c>
      <c r="DG163" s="240" t="str">
        <f t="shared" ca="1" si="135"/>
        <v>1.59697891845712-1.59697891845795i</v>
      </c>
      <c r="DH163" s="240" t="str">
        <f t="shared" ca="1" si="136"/>
        <v>-1.55730611367987-1.63568976284957i</v>
      </c>
      <c r="DI163" s="240" t="str">
        <f t="shared" ca="1" si="137"/>
        <v>-1.67341532888974+1.5166952459319i</v>
      </c>
      <c r="DJ163" s="240" t="str">
        <f t="shared" ca="1" si="138"/>
        <v>1.47517077768069+1.71013289210884i</v>
      </c>
      <c r="DK163" s="240" t="str">
        <f t="shared" ca="1" si="139"/>
        <v>1.7458203352197-1.43275772171326i</v>
      </c>
      <c r="DL163" s="240" t="str">
        <f t="shared" ca="1" si="140"/>
        <v>-1.38948162606673-1.78045616144249i</v>
      </c>
      <c r="DM163" s="240" t="str">
        <f t="shared" ca="1" si="141"/>
        <v>-1.81401950744778+1.34536855864648i</v>
      </c>
      <c r="DN163" s="240" t="str">
        <f t="shared" ca="1" si="142"/>
        <v>1.30044509151314+1.84649015593232i</v>
      </c>
      <c r="DO163" s="240" t="str">
        <f t="shared" ca="1" si="143"/>
        <v>1.8778485477917-1.25473828488342i</v>
      </c>
      <c r="DP163" s="240" t="str">
        <f t="shared" ca="1" si="144"/>
        <v>-1.20827567082673-1.90807579390437i</v>
      </c>
      <c r="DQ163" s="240" t="str">
        <f t="shared" ca="1" si="145"/>
        <v>-1.93715368650515+1.16108523668811i</v>
      </c>
      <c r="DR163" s="240" t="str">
        <f t="shared" ca="1" si="146"/>
        <v>1.1131954082187+1.96506471016005i</v>
      </c>
      <c r="DS163" s="240" t="str">
        <f t="shared" ca="1" si="147"/>
        <v>1.9917920523131-1.06463503245852i</v>
      </c>
      <c r="DT163" s="240" t="str">
        <f t="shared" ca="1" si="148"/>
        <v>-1.01543336036597-2.01731961341069i</v>
      </c>
      <c r="DU163" s="240" t="str">
        <f t="shared" ca="1" si="149"/>
        <v>-2.04163201660563+0.965620029186648i</v>
      </c>
      <c r="DV163" s="240" t="str">
        <f t="shared" ca="1" si="150"/>
        <v>0.915225044608673+2.0647146170153i</v>
      </c>
      <c r="DW163" s="240" t="str">
        <f t="shared" ca="1" si="151"/>
        <v>2.08655351054525-0.864278762684173i</v>
      </c>
      <c r="DX163" s="240" t="str">
        <f t="shared" ca="1" si="152"/>
        <v>-0.812811871552562-2.10713554226082i</v>
      </c>
      <c r="DY163" s="240" t="str">
        <f t="shared" ca="1" si="153"/>
        <v>-2.12644831431662+0.76085537294259i</v>
      </c>
      <c r="DZ163" s="240" t="str">
        <f t="shared" ca="1" si="154"/>
        <v>0.708440563506124+2.14448019342094i</v>
      </c>
      <c r="EA163" s="240" t="str">
        <f t="shared" ca="1" si="155"/>
        <v>2.16122031784471-0.655599015962359i</v>
      </c>
      <c r="EB163" s="240" t="str">
        <f t="shared" ca="1" si="156"/>
        <v>-0.602362560088008-2.17665860396154i</v>
      </c>
      <c r="EC163" s="240" t="str">
        <f t="shared" ca="1" si="157"/>
        <v>-2.19078575232591+0.548763263531194i</v>
      </c>
      <c r="ED163" s="240" t="str">
        <f t="shared" ca="1" si="158"/>
        <v>0.494833412501885+2.20359325327233i</v>
      </c>
      <c r="EE163" s="240" t="str">
        <f t="shared" ca="1" si="159"/>
        <v>2.21507339204014-0.440605492330024i</v>
      </c>
      <c r="EF163" s="240" t="str">
        <f t="shared" ca="1" si="160"/>
        <v>-0.386112167884887-2.22521925342354i</v>
      </c>
      <c r="EG163" s="240" t="str">
        <f t="shared" ca="1" si="161"/>
        <v>-2.23402472593501+0.331386263907549i</v>
      </c>
      <c r="EH163" s="240" t="str">
        <f t="shared" ca="1" si="162"/>
        <v>0.276460745233877+2.24148450548745i</v>
      </c>
      <c r="EI163" s="240" t="str">
        <f t="shared" ca="1" si="163"/>
        <v>2.24759409858799-0.221368696947033i</v>
      </c>
      <c r="EJ163" s="240" t="str">
        <f t="shared" ca="1" si="164"/>
        <v>-0.166143304434724-2.25234982504652i</v>
      </c>
      <c r="EK163" s="240" t="str">
        <f t="shared" ca="1" si="165"/>
        <v>-2.25574882019127+0.11081783340826i</v>
      </c>
      <c r="EL163" s="240" t="str">
        <f t="shared" ca="1" si="166"/>
        <v>0.0554256098604527+2.25778903659469i</v>
      </c>
      <c r="EM163" s="240" t="str">
        <f t="shared" ca="1" si="167"/>
        <v>2.25846924530656-7.08287917204799E-14i</v>
      </c>
      <c r="EN163" s="240"/>
      <c r="EO163" s="240"/>
      <c r="EP163" s="240"/>
    </row>
    <row r="164" spans="1:146" ht="15.75" thickBot="1">
      <c r="A164" s="277">
        <f t="shared" si="168"/>
        <v>1.2500000000000007E-3</v>
      </c>
      <c r="B164" s="276">
        <v>64</v>
      </c>
      <c r="C164" s="248">
        <f t="shared" si="169"/>
        <v>12800</v>
      </c>
      <c r="D164" s="247">
        <f t="shared" si="170"/>
        <v>80424.771931898707</v>
      </c>
      <c r="E164" s="247" t="str">
        <f t="shared" si="171"/>
        <v>80424.7719318987i</v>
      </c>
      <c r="F164" s="247" t="str">
        <f t="shared" si="177"/>
        <v>0.00640306593243269-0.0394029119887956i</v>
      </c>
      <c r="G164" s="247" t="str">
        <f t="shared" si="178"/>
        <v>-3.24533161636716+1.3269542513318i</v>
      </c>
      <c r="H164" s="247" t="str">
        <f t="shared" si="180"/>
        <v>0.00202758059373904-0.00508844650151113i</v>
      </c>
      <c r="I164" s="247" t="str">
        <f t="shared" si="174"/>
        <v>-0.00277825864026107+0.00486277512812752i</v>
      </c>
      <c r="J164" s="275" t="str">
        <f ca="1">IMPRODUCT(1/N_FFT2,CA100)</f>
        <v>0.0107388224858341-0.0000100398932914303i</v>
      </c>
      <c r="K164" s="274" t="str">
        <f t="shared" ca="1" si="175"/>
        <v>-0.0000297864046141118+0.0000522483723097748i</v>
      </c>
      <c r="N164" s="265">
        <f t="shared" ca="1" si="176"/>
        <v>5.1923265311736433</v>
      </c>
      <c r="O164" s="240">
        <f t="shared" ca="1" si="39"/>
        <v>0.19232653117364359</v>
      </c>
      <c r="P164" s="240" t="str">
        <f t="shared" ca="1" si="40"/>
        <v>-6.71499670471588E-16-0.192326531173644i</v>
      </c>
      <c r="Q164" s="240" t="str">
        <f t="shared" ca="1" si="41"/>
        <v>-0.192326531173644-6.2143381608528E-16i</v>
      </c>
      <c r="R164" s="240" t="str">
        <f t="shared" ca="1" si="42"/>
        <v>-3.53442828757986E-17+0.192326531173644i</v>
      </c>
      <c r="S164" s="240" t="str">
        <f t="shared" ca="1" si="43"/>
        <v>0.192326531173644-6.3615538759579E-16i</v>
      </c>
      <c r="T164" s="240" t="str">
        <f t="shared" ca="1" si="44"/>
        <v>5.71367961698972E-16-0.192326531173644i</v>
      </c>
      <c r="U164" s="241" t="str">
        <f t="shared" ca="1" si="45"/>
        <v>-0.192326531173644-7.06885657515972E-17i</v>
      </c>
      <c r="V164" s="240" t="str">
        <f t="shared" ca="1" si="46"/>
        <v>4.70049769330112E-15+0.192326531173644i</v>
      </c>
      <c r="W164" s="240" t="str">
        <f t="shared" ca="1" si="47"/>
        <v>0.192326531173644-5.37199736377271E-15i</v>
      </c>
      <c r="X164" s="240" t="str">
        <f t="shared" ca="1" si="48"/>
        <v>-5.70185648519587E-15-0.192326531173644i</v>
      </c>
      <c r="Y164" s="240" t="str">
        <f t="shared" ca="1" si="49"/>
        <v>-0.192326531173644+6.37335615566745E-15i</v>
      </c>
      <c r="Z164" s="240" t="str">
        <f t="shared" ca="1" si="50"/>
        <v>7.04485582613904E-15+0.192326531173644i</v>
      </c>
      <c r="AA164" s="240" t="str">
        <f t="shared" ca="1" si="51"/>
        <v>0.192326531173644-8.05799604565905E-15i</v>
      </c>
      <c r="AB164" s="240" t="str">
        <f t="shared" ca="1" si="52"/>
        <v>-8.38785516708223E-15-0.192326531173644i</v>
      </c>
      <c r="AC164" s="240" t="str">
        <f t="shared" ca="1" si="53"/>
        <v>-0.192326531173644+9.40099538660224E-15i</v>
      </c>
      <c r="AD164" s="240" t="str">
        <f t="shared" ca="1" si="54"/>
        <v>-9.40101623868652E-15+0.192326531173644i</v>
      </c>
      <c r="AE164" s="240" t="str">
        <f t="shared" ca="1" si="55"/>
        <v>0.192326531173644+9.07115711726337E-15i</v>
      </c>
      <c r="AF164" s="240" t="str">
        <f t="shared" ca="1" si="56"/>
        <v>8.05801689774336E-15-0.192326531173644i</v>
      </c>
      <c r="AG164" s="240" t="str">
        <f t="shared" ca="1" si="57"/>
        <v>-0.192326531173644-7.7281577763202E-15i</v>
      </c>
      <c r="AH164" s="240" t="str">
        <f t="shared" ca="1" si="58"/>
        <v>-6.71501755680017E-15+0.192326531173644i</v>
      </c>
      <c r="AI164" s="240" t="str">
        <f t="shared" ca="1" si="59"/>
        <v>0.192326531173644+6.38515843537701E-15i</v>
      </c>
      <c r="AJ164" s="240" t="str">
        <f t="shared" ca="1" si="60"/>
        <v>5.372018215857E-15-0.192326531173644i</v>
      </c>
      <c r="AK164" s="240" t="str">
        <f t="shared" ca="1" si="61"/>
        <v>-0.192326531173644-5.04215909443384E-15i</v>
      </c>
      <c r="AL164" s="240" t="str">
        <f t="shared" ca="1" si="62"/>
        <v>-4.71229997301068E-15+0.192326531173644i</v>
      </c>
      <c r="AM164" s="240" t="str">
        <f t="shared" ca="1" si="63"/>
        <v>0.192326531173644+3.0158786553938E-15i</v>
      </c>
      <c r="AN164" s="240" t="str">
        <f t="shared" ca="1" si="64"/>
        <v>2.68601953397064E-15-0.192326531173644i</v>
      </c>
      <c r="AO164" s="240" t="str">
        <f t="shared" ca="1" si="65"/>
        <v>-0.192326531173644-2.35616041254748E-15i</v>
      </c>
      <c r="AP164" s="240" t="str">
        <f t="shared" ca="1" si="66"/>
        <v>-2.02630129112433E-15+0.192326531173644i</v>
      </c>
      <c r="AQ164" s="240" t="str">
        <f t="shared" ca="1" si="67"/>
        <v>0.192326531173644+1.69644216970116E-15i</v>
      </c>
      <c r="AR164" s="240" t="str">
        <f t="shared" ca="1" si="68"/>
        <v>0.192326531173644+1.69644216970116E-15i</v>
      </c>
      <c r="AS164" s="240" t="str">
        <f t="shared" ca="1" si="69"/>
        <v>-0.192326531173644+3.29838269338868E-16i</v>
      </c>
      <c r="AT164" s="240" t="str">
        <f t="shared" ca="1" si="70"/>
        <v>6.5969739076203E-16+0.192326531173644i</v>
      </c>
      <c r="AU164" s="240" t="str">
        <f t="shared" ca="1" si="71"/>
        <v>0.192326531173644-9.89556512185191E-16i</v>
      </c>
      <c r="AV164" s="240" t="str">
        <f t="shared" ca="1" si="72"/>
        <v>-2.68597782980205E-15-0.192326531173644i</v>
      </c>
      <c r="AW164" s="240" t="str">
        <f t="shared" ca="1" si="73"/>
        <v>-0.192326531173644+3.01583695122523E-15i</v>
      </c>
      <c r="AX164" s="240" t="str">
        <f t="shared" ca="1" si="74"/>
        <v>3.34569607264839E-15+0.192326531173644i</v>
      </c>
      <c r="AY164" s="240" t="str">
        <f t="shared" ca="1" si="75"/>
        <v>0.192326531173644-3.67555519407155E-15i</v>
      </c>
      <c r="AZ164" s="240" t="str">
        <f t="shared" ca="1" si="76"/>
        <v>-5.37197651168841E-15-0.192326531173644i</v>
      </c>
      <c r="BA164" s="240" t="str">
        <f t="shared" ca="1" si="77"/>
        <v>-0.192326531173644+5.70183563311157E-15i</v>
      </c>
      <c r="BB164" s="240" t="str">
        <f t="shared" ca="1" si="78"/>
        <v>6.03169475453473E-15+0.192326531173644i</v>
      </c>
      <c r="BC164" s="240" t="str">
        <f t="shared" ca="1" si="79"/>
        <v>0.192326531173644-6.3615538759579E-15i</v>
      </c>
      <c r="BD164" s="240" t="str">
        <f t="shared" ca="1" si="80"/>
        <v>-6.69141299738106E-15-0.192326531173644i</v>
      </c>
      <c r="BE164" s="240" t="str">
        <f t="shared" ca="1" si="81"/>
        <v>-0.192326531173644+8.38783431499793E-15i</v>
      </c>
      <c r="BF164" s="240" t="str">
        <f t="shared" ca="1" si="82"/>
        <v>1.00842556326148E-14+0.192326531173644i</v>
      </c>
      <c r="BG164" s="240" t="str">
        <f t="shared" ca="1" si="83"/>
        <v>0.192326531173644+1.00843181888677E-14i</v>
      </c>
      <c r="BH164" s="240" t="str">
        <f t="shared" ca="1" si="84"/>
        <v>8.38789687125081E-15-0.192326531173644i</v>
      </c>
      <c r="BI164" s="240" t="str">
        <f t="shared" ca="1" si="85"/>
        <v>-0.192326531173644-9.42459994602135E-15i</v>
      </c>
      <c r="BJ164" s="240" t="str">
        <f t="shared" ca="1" si="86"/>
        <v>-7.72817862840448E-15+0.192326531173644i</v>
      </c>
      <c r="BK164" s="240" t="str">
        <f t="shared" ca="1" si="87"/>
        <v>0.192326531173644+6.03175731078762E-15i</v>
      </c>
      <c r="BL164" s="240" t="str">
        <f t="shared" ca="1" si="88"/>
        <v>7.06846038555817E-15-0.192326531173644i</v>
      </c>
      <c r="BM164" s="240" t="str">
        <f t="shared" ca="1" si="89"/>
        <v>-0.192326531173644-5.3720390679413E-15i</v>
      </c>
      <c r="BN164" s="240" t="str">
        <f t="shared" ca="1" si="90"/>
        <v>-6.40874214271183E-15+0.192326531173644i</v>
      </c>
      <c r="BO164" s="240" t="str">
        <f t="shared" ca="1" si="91"/>
        <v>0.192326531173644+4.71232082509497E-15i</v>
      </c>
      <c r="BP164" s="240" t="str">
        <f t="shared" ca="1" si="92"/>
        <v>3.0158995074781E-15-0.192326531173644i</v>
      </c>
      <c r="BQ164" s="240" t="str">
        <f t="shared" ca="1" si="93"/>
        <v>-0.192326531173644-4.05260258224865E-15i</v>
      </c>
      <c r="BR164" s="240" t="str">
        <f t="shared" ca="1" si="94"/>
        <v>-2.35618126463179E-15+0.192326531173644i</v>
      </c>
      <c r="BS164" s="240" t="str">
        <f t="shared" ca="1" si="95"/>
        <v>0.192326531173644+3.39288433940232E-15i</v>
      </c>
      <c r="BT164" s="240" t="str">
        <f t="shared" ca="1" si="96"/>
        <v>1.69646302178546E-15-0.192326531173644i</v>
      </c>
      <c r="BU164" s="240" t="str">
        <f t="shared" ca="1" si="97"/>
        <v>-0.192326531173644-4.17041685850131E-20i</v>
      </c>
      <c r="BV164" s="240" t="str">
        <f t="shared" ca="1" si="98"/>
        <v>-1.03674477893913E-15+0.192326531173644i</v>
      </c>
      <c r="BW164" s="240" t="str">
        <f t="shared" ca="1" si="99"/>
        <v>0.192326531173644-6.59676538677737E-16i</v>
      </c>
      <c r="BX164" s="240" t="str">
        <f t="shared" ca="1" si="100"/>
        <v>-2.35609785629461E-15-0.192326531173644i</v>
      </c>
      <c r="BY164" s="240" t="str">
        <f t="shared" ca="1" si="101"/>
        <v>-0.192326531173644+1.31939478152406E-15i</v>
      </c>
      <c r="BZ164" s="240" t="str">
        <f t="shared" ca="1" si="102"/>
        <v>3.01581609914093E-15+0.192326531173644i</v>
      </c>
      <c r="CA164" s="240" t="str">
        <f t="shared" ca="1" si="103"/>
        <v>0.192326531173644+7.45483699624774E-14i</v>
      </c>
      <c r="CB164" s="240" t="str">
        <f t="shared" ca="1" si="104"/>
        <v>5.37200778981486E-14-0.192326531173644i</v>
      </c>
      <c r="CC164" s="240" t="str">
        <f t="shared" ca="1" si="105"/>
        <v>-0.192326531173644-3.28917858338197E-14i</v>
      </c>
      <c r="CD164" s="240" t="str">
        <f t="shared" ca="1" si="106"/>
        <v>-1.47966181618783E-14+0.192326531173644i</v>
      </c>
      <c r="CE164" s="240" t="str">
        <f t="shared" ca="1" si="107"/>
        <v>0.192326531173644-6.03167390245044E-15i</v>
      </c>
      <c r="CF164" s="240" t="str">
        <f t="shared" ca="1" si="108"/>
        <v>-2.68599659667793E-14-0.192326531173644i</v>
      </c>
      <c r="CG164" s="240" t="str">
        <f t="shared" ca="1" si="109"/>
        <v>-0.192326531173644+4.49551336387205E-14i</v>
      </c>
      <c r="CH164" s="240" t="str">
        <f t="shared" ca="1" si="110"/>
        <v>6.57834257030494E-14+0.192326531173644i</v>
      </c>
      <c r="CI164" s="240" t="str">
        <f t="shared" ca="1" si="111"/>
        <v>0.192326531173644-8.66117177673782E-14i</v>
      </c>
      <c r="CJ164" s="240" t="str">
        <f t="shared" ca="1" si="112"/>
        <v>8.66118220277996E-14-0.192326531173644i</v>
      </c>
      <c r="CK164" s="240" t="str">
        <f t="shared" ca="1" si="113"/>
        <v>-0.192326531173644-6.85166543558582E-14i</v>
      </c>
      <c r="CL164" s="240" t="str">
        <f t="shared" ca="1" si="114"/>
        <v>-4.76883622915296E-14+0.192326531173644i</v>
      </c>
      <c r="CM164" s="240" t="str">
        <f t="shared" ca="1" si="115"/>
        <v>0.192326531173644+2.68600702272007E-14i</v>
      </c>
      <c r="CN164" s="240" t="str">
        <f t="shared" ca="1" si="116"/>
        <v>8.76490255525931E-15-0.192326531173644i</v>
      </c>
      <c r="CO164" s="240" t="str">
        <f t="shared" ca="1" si="117"/>
        <v>-0.192326531173644+1.20633895090695E-14i</v>
      </c>
      <c r="CP164" s="240" t="str">
        <f t="shared" ca="1" si="118"/>
        <v>3.28916815733983E-14+0.192326531173644i</v>
      </c>
      <c r="CQ164" s="240" t="str">
        <f t="shared" ca="1" si="119"/>
        <v>0.192326531173644-5.09868492453397E-14i</v>
      </c>
      <c r="CR164" s="240" t="str">
        <f t="shared" ca="1" si="120"/>
        <v>-7.18151413096684E-14-0.192326531173644i</v>
      </c>
      <c r="CS164" s="240" t="str">
        <f t="shared" ca="1" si="121"/>
        <v>-0.192326531173644+8.99103089816098E-14i</v>
      </c>
      <c r="CT164" s="240" t="str">
        <f t="shared" ca="1" si="122"/>
        <v>-8.05801064211806E-14+0.192326531173644i</v>
      </c>
      <c r="CU164" s="240" t="str">
        <f t="shared" ca="1" si="123"/>
        <v>0.192326531173644+5.97518143568518E-14i</v>
      </c>
      <c r="CV164" s="240" t="str">
        <f t="shared" ca="1" si="124"/>
        <v>3.8923522292523E-14-0.192326531173644i</v>
      </c>
      <c r="CW164" s="240" t="str">
        <f t="shared" ca="1" si="125"/>
        <v>-0.192326531173644-2.35614790129692E-14i</v>
      </c>
      <c r="CX164" s="240" t="str">
        <f t="shared" ca="1" si="126"/>
        <v>-2.73318694864029E-15+0.192326531173644i</v>
      </c>
      <c r="CY164" s="240" t="str">
        <f t="shared" ca="1" si="127"/>
        <v>0.192326531173644-1.80951051156885E-14i</v>
      </c>
      <c r="CZ164" s="240" t="str">
        <f t="shared" ca="1" si="128"/>
        <v>-3.89233971800173E-14-0.192326531173644i</v>
      </c>
      <c r="DA164" s="240" t="str">
        <f t="shared" ca="1" si="129"/>
        <v>-0.192326531173644+5.97516892443461E-14i</v>
      </c>
      <c r="DB164" s="240" t="str">
        <f t="shared" ca="1" si="130"/>
        <v>8.0579981308675E-14+0.192326531173644i</v>
      </c>
      <c r="DC164" s="240" t="str">
        <f t="shared" ca="1" si="131"/>
        <v>0.192326531173644+9.53766828788905E-14i</v>
      </c>
      <c r="DD164" s="240" t="str">
        <f t="shared" ca="1" si="132"/>
        <v>7.45483908145616E-14-0.192326531173644i</v>
      </c>
      <c r="DE164" s="240" t="str">
        <f t="shared" ca="1" si="133"/>
        <v>-0.192326531173644-5.37200987502328E-14i</v>
      </c>
      <c r="DF164" s="240" t="str">
        <f t="shared" ca="1" si="134"/>
        <v>-3.2891806685904E-14+0.192326531173644i</v>
      </c>
      <c r="DG164" s="240" t="str">
        <f t="shared" ca="1" si="135"/>
        <v>0.192326531173644+1.20635146215752E-14i</v>
      </c>
      <c r="DH164" s="240" t="str">
        <f t="shared" ca="1" si="136"/>
        <v>-3.29852865797872E-15-0.192326531173644i</v>
      </c>
      <c r="DI164" s="240" t="str">
        <f t="shared" ca="1" si="137"/>
        <v>-0.192326531173644+2.41268207223075E-14i</v>
      </c>
      <c r="DJ164" s="240" t="str">
        <f t="shared" ca="1" si="138"/>
        <v>4.49551127866363E-14+0.192326531173644i</v>
      </c>
      <c r="DK164" s="240" t="str">
        <f t="shared" ca="1" si="139"/>
        <v>0.192326531173644-6.57834048509651E-14i</v>
      </c>
      <c r="DL164" s="240" t="str">
        <f t="shared" ca="1" si="140"/>
        <v>-8.6611696915294E-14-0.192326531173644i</v>
      </c>
      <c r="DM164" s="240" t="str">
        <f t="shared" ca="1" si="141"/>
        <v>-0.192326531173644-8.93449672722715E-14i</v>
      </c>
      <c r="DN164" s="240" t="str">
        <f t="shared" ca="1" si="142"/>
        <v>-6.85166752079426E-14+0.192326531173644i</v>
      </c>
      <c r="DO164" s="240" t="str">
        <f t="shared" ca="1" si="143"/>
        <v>0.192326531173644+4.76883831436138E-14i</v>
      </c>
      <c r="DP164" s="240" t="str">
        <f t="shared" ca="1" si="144"/>
        <v>2.6860091079285E-14-0.192326531173644i</v>
      </c>
      <c r="DQ164" s="240" t="str">
        <f t="shared" ca="1" si="145"/>
        <v>-0.192326531173644-6.0317990149562E-15i</v>
      </c>
      <c r="DR164" s="240" t="str">
        <f t="shared" ca="1" si="146"/>
        <v>9.33024426459775E-15+0.192326531173644i</v>
      </c>
      <c r="DS164" s="240" t="str">
        <f t="shared" ca="1" si="147"/>
        <v>0.192326531173644-3.01585363289265E-14i</v>
      </c>
      <c r="DT164" s="240" t="str">
        <f t="shared" ca="1" si="148"/>
        <v>-5.09868283932553E-14-0.192326531173644i</v>
      </c>
      <c r="DU164" s="240" t="str">
        <f t="shared" ca="1" si="149"/>
        <v>-0.192326531173644+7.18151204575841E-14i</v>
      </c>
      <c r="DV164" s="240" t="str">
        <f t="shared" ca="1" si="150"/>
        <v>9.2643412521913E-14+0.192326531173644i</v>
      </c>
      <c r="DW164" s="240" t="str">
        <f t="shared" ca="1" si="151"/>
        <v>0.192326531173644+8.33132516656523E-14i</v>
      </c>
      <c r="DX164" s="240" t="str">
        <f t="shared" ca="1" si="152"/>
        <v>6.24849596013237E-14-0.192326531173644i</v>
      </c>
      <c r="DY164" s="240" t="str">
        <f t="shared" ca="1" si="153"/>
        <v>-0.192326531173644-4.16566675369948E-14i</v>
      </c>
      <c r="DZ164" s="240" t="str">
        <f t="shared" ca="1" si="154"/>
        <v>-2.0828375472666E-14+0.192326531173644i</v>
      </c>
      <c r="EA164" s="240" t="str">
        <f t="shared" ca="1" si="155"/>
        <v>0.192326531173644+8.34083371700262E-20i</v>
      </c>
      <c r="EB164" s="240" t="str">
        <f t="shared" ca="1" si="156"/>
        <v>-2.08282086559917E-14-0.192326531173644i</v>
      </c>
      <c r="EC164" s="240" t="str">
        <f t="shared" ca="1" si="157"/>
        <v>-0.192326531173644+3.61902519355456E-14i</v>
      </c>
      <c r="ED164" s="240" t="str">
        <f t="shared" ca="1" si="158"/>
        <v>5.70185439998745E-14+0.192326531173644i</v>
      </c>
      <c r="EE164" s="240" t="str">
        <f t="shared" ca="1" si="159"/>
        <v>0.192326531173644-7.78468360642031E-14i</v>
      </c>
      <c r="EF164" s="240" t="str">
        <f t="shared" ca="1" si="160"/>
        <v>9.26435793385873E-14-0.192326531173644i</v>
      </c>
      <c r="EG164" s="240" t="str">
        <f t="shared" ca="1" si="161"/>
        <v>-0.192326531173644-7.18152872742585E-14i</v>
      </c>
      <c r="EH164" s="240" t="str">
        <f t="shared" ca="1" si="162"/>
        <v>-5.64532439947045E-14+0.192326531173644i</v>
      </c>
      <c r="EI164" s="240" t="str">
        <f t="shared" ca="1" si="163"/>
        <v>0.192326531173644+3.56249519303756E-14i</v>
      </c>
      <c r="EJ164" s="240" t="str">
        <f t="shared" ca="1" si="164"/>
        <v>1.47966598660469E-14-0.192326531173644i</v>
      </c>
      <c r="EK164" s="240" t="str">
        <f t="shared" ca="1" si="165"/>
        <v>-0.192326531173644+6.03163219828186E-15i</v>
      </c>
      <c r="EL164" s="240" t="str">
        <f t="shared" ca="1" si="166"/>
        <v>2.68599242626106E-14+0.192326531173644i</v>
      </c>
      <c r="EM164" s="240" t="str">
        <f t="shared" ca="1" si="167"/>
        <v>0.192326531173644-4.22219675421646E-14i</v>
      </c>
      <c r="EN164" s="240"/>
      <c r="EO164" s="240"/>
      <c r="EP164" s="240"/>
    </row>
    <row r="165" spans="1:146" ht="15.7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0.00638741488484523-0.0388372105686664i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-3.2320312358329+1.33714695401493i</v>
      </c>
      <c r="H165" s="247" t="str">
        <f t="shared" si="180"/>
        <v>0.00202670500751392-0.00501016495671264i</v>
      </c>
      <c r="I165" s="247" t="str">
        <f t="shared" si="174"/>
        <v>-0.00275516294588063+0.00479068159689066i</v>
      </c>
      <c r="J165" s="275" t="str">
        <f ca="1">IMPRODUCT(1/N_FFT2,CB100)</f>
        <v>-0.00642634123213348-0.000499414394261043i</v>
      </c>
      <c r="K165" s="274" t="str">
        <f t="shared" ca="1" si="175"/>
        <v>0.0000200981525881677-0.0000294105866424141i</v>
      </c>
      <c r="N165" s="265">
        <f t="shared" ref="N165:N228" ca="1" si="185">Ioutput2+O165</f>
        <v>7.2594147396474025</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2.2594147396474025</v>
      </c>
      <c r="P165" s="240" t="str">
        <f t="shared" ref="P165:P228" ca="1" si="187">IMPRODUCT(O165,IMEXP(COMPLEX(0,-2*PI()*1*B165/Nt_load2)))</f>
        <v>-0.0554488134537305-2.2587342461703i</v>
      </c>
      <c r="Q165" s="240" t="str">
        <f t="shared" ref="Q165:Q228" ca="1" si="188">IMPRODUCT(O165,IMEXP(COMPLEX(0,-2*PI()*2*B165/Nt_load2)))</f>
        <v>-2.25669317564282+0.110864226615578i</v>
      </c>
      <c r="R165" s="240" t="str">
        <f t="shared" ref="R165:R228" ca="1" si="189">IMPRODUCT(O165,IMEXP(COMPLEX(0,-2*PI()*3*B165/Nt_load2)))</f>
        <v>0.166212859312816+2.25329275752952i</v>
      </c>
      <c r="S165" s="240" t="str">
        <f t="shared" ref="S165:S228" ca="1" si="190">IMPRODUCT(O165,IMEXP(COMPLEX(0,-2*PI()*4*B165/Nt_load2)))</f>
        <v>2.24853504011513-0.221461371598702i</v>
      </c>
      <c r="T165" s="240" t="str">
        <f t="shared" ref="T165:T228" ca="1" si="191">IMPRODUCT(O165,IMEXP(COMPLEX(0,-2*PI()*5*B165/Nt_load2)))</f>
        <v>-0.27657648383529-2.24242288927072i</v>
      </c>
      <c r="U165" s="241" t="str">
        <f t="shared" ref="U165:U228" ca="1" si="192">IMPRODUCT(O165,IMEXP(COMPLEX(0,-2*PI()*6*B165/Nt_load2)))</f>
        <v>-2.2349599867274+0.331524996739899i</v>
      </c>
      <c r="V165" s="240" t="str">
        <f t="shared" ref="V165:V228" ca="1" si="193">IMPRODUCT(O165,IMEXP(COMPLEX(0,-2*PI()*7*B165/Nt_load2)))</f>
        <v>0.386273811383056+2.2261508278586i</v>
      </c>
      <c r="W165" s="240" t="str">
        <f t="shared" ref="W165:W228" ca="1" si="194">IMPRODUCT(O165,IMEXP(COMPLEX(0,-2*PI()*8*B165/Nt_load2)))</f>
        <v>2.21600071897228-0.440789949125721i</v>
      </c>
      <c r="X165" s="240" t="str">
        <f t="shared" ref="X165:X228" ca="1" si="195">IMPRODUCT(O165,IMEXP(COMPLEX(0,-2*PI()*9*B165/Nt_load2)))</f>
        <v>-0.495040571485453-2.20451577411442i</v>
      </c>
      <c r="Y165" s="240" t="str">
        <f t="shared" ref="Y165:Y228" ca="1" si="196">IMPRODUCT(O165,IMEXP(COMPLEX(0,-2*PI()*10*B165/Nt_load2)))</f>
        <v>-2.19170291138638+0.548992999915678i</v>
      </c>
      <c r="Z165" s="240" t="str">
        <f t="shared" ref="Z165:Z228" ca="1" si="197">IMPRODUCT(O165,IMEXP(COMPLEX(0,-2*PI()*11*B165/Nt_load2)))</f>
        <v>0.602614735490713+2.17756984877762i</v>
      </c>
      <c r="AA165" s="240" t="str">
        <f t="shared" ref="AA165:AA228" ca="1" si="198">IMPRODUCT(O165,IMEXP(COMPLEX(0,-2*PI()*12*B165/Nt_load2)))</f>
        <v>2.16212509951649-0.655873478482518i</v>
      </c>
      <c r="AB165" s="240" t="str">
        <f t="shared" ref="AB165:AB228" ca="1" si="199">IMPRODUCT(O165,IMEXP(COMPLEX(0,-2*PI()*13*B165/Nt_load2)))</f>
        <v>-0.708737147815572-2.14537796694247i</v>
      </c>
      <c r="AC165" s="240" t="str">
        <f t="shared" ref="AC165:AC228" ca="1" si="200">IMPRODUCT(O165,IMEXP(COMPLEX(0,-2*PI()*14*B165/Nt_load2)))</f>
        <v>-2.12733853890208+0.761173900391958i</v>
      </c>
      <c r="AD165" s="240" t="str">
        <f t="shared" ref="AD165:AD228" ca="1" si="201">IMPRODUCT(O165,IMEXP(COMPLEX(0,-2*PI()*15*B165/Nt_load2)))</f>
        <v>0.813152150273086+2.1080176816721i</v>
      </c>
      <c r="AE165" s="240" t="str">
        <f t="shared" ref="AE165:AE228" ca="1" si="202">IMPRODUCT(O165,IMEXP(COMPLEX(0,-2*PI()*16*B165/Nt_load2)))</f>
        <v>2.08742703341453-0.864640587704605i</v>
      </c>
      <c r="AF165" s="240" t="str">
        <f t="shared" ref="AF165:AF228" ca="1" si="203">IMPRODUCT(O165,IMEXP(COMPLEX(0,-2*PI()*17*B165/Nt_load2)))</f>
        <v>-0.915608197976879-2.06557899716604i</v>
      </c>
      <c r="AG165" s="240" t="str">
        <f t="shared" ref="AG165:AG228" ca="1" si="204">IMPRODUCT(O165,IMEXP(COMPLEX(0,-2*PI()*18*B165/Nt_load2)))</f>
        <v>-2.04248673336655+0.966024280107692i</v>
      </c>
      <c r="AH165" s="240" t="str">
        <f t="shared" ref="AH165:AH228" ca="1" si="205">IMPRODUCT(O165,IMEXP(COMPLEX(0,-2*PI()*19*B165/Nt_load2)))</f>
        <v>1.01585846533414+2.01816415193237i</v>
      </c>
      <c r="AI165" s="240" t="str">
        <f t="shared" ref="AI165:AI228" ca="1" si="206">IMPRODUCT(O165,IMEXP(COMPLEX(0,-2*PI()*20*B165/Nt_load2)))</f>
        <v>1.99262590387719-1.06508073540627i</v>
      </c>
      <c r="AJ165" s="240" t="str">
        <f t="shared" ref="AJ165:AJ228" ca="1" si="207">IMPRODUCT(O165,IMEXP(COMPLEX(0,-2*PI()*21*B165/Nt_load2)))</f>
        <v>-1.11366144066953-1.96588737248648i</v>
      </c>
      <c r="AK165" s="240" t="str">
        <f t="shared" ref="AK165:AK228" ca="1" si="208">IMPRODUCT(O165,IMEXP(COMPLEX(0,-2*PI()*22*B165/Nt_load2)))</f>
        <v>-1.93796466405186+1.1615713179234i</v>
      </c>
      <c r="AL165" s="240" t="str">
        <f t="shared" ref="AL165:AL228" ca="1" si="209">IMPRODUCT(O165,IMEXP(COMPLEX(0,-2*PI()*23*B165/Nt_load2)))</f>
        <v>1.20878150804912+1.90887459816889i</v>
      </c>
      <c r="AM165" s="240" t="str">
        <f t="shared" ref="AM165:AM228" ca="1" si="210">IMPRODUCT(O165,IMEXP(COMPLEX(0,-2*PI()*24*B165/Nt_load2)))</f>
        <v>1.87863469760529-1.25526357339382i</v>
      </c>
      <c r="AN165" s="240" t="str">
        <f t="shared" ref="AN165:AN228" ca="1" si="211">IMPRODUCT(O165,IMEXP(COMPLEX(0,-2*PI()*25*B165/Nt_load2)))</f>
        <v>-1.30098951489925-1.84726317774652i</v>
      </c>
      <c r="AO165" s="240" t="str">
        <f t="shared" ref="AO165:AO228" ca="1" si="212">IMPRODUCT(O165,IMEXP(COMPLEX(0,-2*PI()*26*B165/Nt_load2)))</f>
        <v>-1.81477893562322+1.34593178896784i</v>
      </c>
      <c r="AP165" s="240" t="str">
        <f t="shared" ref="AP165:AP228" ca="1" si="213">IMPRODUCT(O165,IMEXP(COMPLEX(0,-2*PI()*27*B165/Nt_load2)))</f>
        <v>1.39006332405458+1.78120153852793i</v>
      </c>
      <c r="AQ165" s="240" t="str">
        <f t="shared" ref="AQ165:AQ228" ca="1" si="214">IMPRODUCT(O165,IMEXP(COMPLEX(0,-2*PI()*28*B165/Nt_load2)))</f>
        <v>1.74655121222925-1.43335753697271i</v>
      </c>
      <c r="AR165" s="240" t="str">
        <f t="shared" ref="AR165:AR228" ca="1" si="215">IMPRODUCT(O165,IMEXP(COMPLEX(0,-2*PI()*28*B165/Nt_load2)))</f>
        <v>1.74655121222925-1.43335753697271i</v>
      </c>
      <c r="AS165" s="240" t="str">
        <f t="shared" ref="AS165:AS228" ca="1" si="216">IMPRODUCT(O165,IMEXP(COMPLEX(0,-2*PI()*30*B165/Nt_load2)))</f>
        <v>-1.67411589398533+1.51733020112355i</v>
      </c>
      <c r="AT165" s="240" t="str">
        <f t="shared" ref="AT165:AT228" ca="1" si="217">IMPRODUCT(O165,IMEXP(COMPLEX(0,-2*PI()*31*B165/Nt_load2)))</f>
        <v>1.55795807036347+1.63637453436714i</v>
      </c>
      <c r="AU165" s="240" t="str">
        <f t="shared" ref="AU165:AU228" ca="1" si="218">IMPRODUCT(O165,IMEXP(COMPLEX(0,-2*PI()*32*B165/Nt_load2)))</f>
        <v>1.59764748391758-1.59764748391745i</v>
      </c>
      <c r="AV165" s="240" t="str">
        <f t="shared" ref="AV165:AV228" ca="1" si="219">IMPRODUCT(O165,IMEXP(COMPLEX(0,-2*PI()*33*B165/Nt_load2)))</f>
        <v>-1.63637453436717-1.55795807036344i</v>
      </c>
      <c r="AW165" s="240" t="str">
        <f t="shared" ref="AW165:AW228" ca="1" si="220">IMPRODUCT(O165,IMEXP(COMPLEX(0,-2*PI()*34*B165/Nt_load2)))</f>
        <v>-1.51733020112352+1.67411589398536i</v>
      </c>
      <c r="AX165" s="240" t="str">
        <f t="shared" ref="AX165:AX228" ca="1" si="221">IMPRODUCT(O165,IMEXP(COMPLEX(0,-2*PI()*35*B165/Nt_load2)))</f>
        <v>1.7108488287881+1.47578834890723i</v>
      </c>
      <c r="AY165" s="240" t="str">
        <f t="shared" ref="AY165:AY228" ca="1" si="222">IMPRODUCT(O165,IMEXP(COMPLEX(0,-2*PI()*36*B165/Nt_load2)))</f>
        <v>1.43335753697268-1.74655121222928i</v>
      </c>
      <c r="AZ165" s="240" t="str">
        <f t="shared" ref="AZ165:AZ228" ca="1" si="223">IMPRODUCT(O165,IMEXP(COMPLEX(0,-2*PI()*37*B165/Nt_load2)))</f>
        <v>-1.78120153852796-1.39006332405454i</v>
      </c>
      <c r="BA165" s="240" t="str">
        <f t="shared" ref="BA165:BA228" ca="1" si="224">IMPRODUCT(O165,IMEXP(COMPLEX(0,-2*PI()*38*B165/Nt_load2)))</f>
        <v>-1.34593178896799+1.81477893562312i</v>
      </c>
      <c r="BB165" s="240" t="str">
        <f t="shared" ref="BB165:BB228" ca="1" si="225">IMPRODUCT(O165,IMEXP(COMPLEX(0,-2*PI()*39*B165/Nt_load2)))</f>
        <v>1.84726317774654+1.30098951489921i</v>
      </c>
      <c r="BC165" s="240" t="str">
        <f t="shared" ref="BC165:BC228" ca="1" si="226">IMPRODUCT(O165,IMEXP(COMPLEX(0,-2*PI()*40*B165/Nt_load2)))</f>
        <v>1.25526357339379-1.87863469760531i</v>
      </c>
      <c r="BD165" s="240" t="str">
        <f t="shared" ref="BD165:BD228" ca="1" si="227">IMPRODUCT(O165,IMEXP(COMPLEX(0,-2*PI()*41*B165/Nt_load2)))</f>
        <v>-1.90887459816879-1.20878150804927i</v>
      </c>
      <c r="BE165" s="240" t="str">
        <f t="shared" ref="BE165:BE228" ca="1" si="228">IMPRODUCT(O165,IMEXP(COMPLEX(0,-2*PI()*42*B165/Nt_load2)))</f>
        <v>-1.16157131792335+1.93796466405189i</v>
      </c>
      <c r="BF165" s="240" t="str">
        <f t="shared" ref="BF165:BF228" ca="1" si="229">IMPRODUCT(O165,IMEXP(COMPLEX(0,-2*PI()*43*B165/Nt_load2)))</f>
        <v>1.9658873724865+1.11366144066949i</v>
      </c>
      <c r="BG165" s="240" t="str">
        <f t="shared" ref="BG165:BG228" ca="1" si="230">IMPRODUCT(O165,IMEXP(COMPLEX(0,-2*PI()*44*B165/Nt_load2)))</f>
        <v>1.06508073540642-1.99262590387711i</v>
      </c>
      <c r="BH165" s="240" t="str">
        <f t="shared" ref="BH165:BH228" ca="1" si="231">IMPRODUCT(O165,IMEXP(COMPLEX(0,-2*PI()*45*B165/Nt_load2)))</f>
        <v>-2.01816415193239-1.01585846533411i</v>
      </c>
      <c r="BI165" s="240" t="str">
        <f t="shared" ref="BI165:BI228" ca="1" si="232">IMPRODUCT(O165,IMEXP(COMPLEX(0,-2*PI()*46*B165/Nt_load2)))</f>
        <v>-0.966024280107647+2.04248673336657i</v>
      </c>
      <c r="BJ165" s="240" t="str">
        <f t="shared" ref="BJ165:BJ228" ca="1" si="233">IMPRODUCT(O165,IMEXP(COMPLEX(0,-2*PI()*47*B165/Nt_load2)))</f>
        <v>2.06557899716597+0.915608197977053i</v>
      </c>
      <c r="BK165" s="240" t="str">
        <f t="shared" ref="BK165:BK228" ca="1" si="234">IMPRODUCT(O165,IMEXP(COMPLEX(0,-2*PI()*48*B165/Nt_load2)))</f>
        <v>0.864640587704558-2.08742703341455i</v>
      </c>
      <c r="BL165" s="240" t="str">
        <f t="shared" ref="BL165:BL228" ca="1" si="235">IMPRODUCT(O165,IMEXP(COMPLEX(0,-2*PI()*49*B165/Nt_load2)))</f>
        <v>-2.10801768167211-0.813152150273054i</v>
      </c>
      <c r="BM165" s="240" t="str">
        <f t="shared" ref="BM165:BM228" ca="1" si="236">IMPRODUCT(O165,IMEXP(COMPLEX(0,-2*PI()*50*B165/Nt_load2)))</f>
        <v>-0.761173900392123+2.12733853890202i</v>
      </c>
      <c r="BN165" s="240" t="str">
        <f t="shared" ref="BN165:BN228" ca="1" si="237">IMPRODUCT(O165,IMEXP(COMPLEX(0,-2*PI()*51*B165/Nt_load2)))</f>
        <v>2.14537796694248+0.708737147815538i</v>
      </c>
      <c r="BO165" s="240" t="str">
        <f t="shared" ref="BO165:BO228" ca="1" si="238">IMPRODUCT(O165,IMEXP(COMPLEX(0,-2*PI()*52*B165/Nt_load2)))</f>
        <v>0.655873478482469-2.1621250995165i</v>
      </c>
      <c r="BP165" s="240" t="str">
        <f t="shared" ref="BP165:BP228" ca="1" si="239">IMPRODUCT(O165,IMEXP(COMPLEX(0,-2*PI()*53*B165/Nt_load2)))</f>
        <v>-2.17756984877757-0.602614735490896i</v>
      </c>
      <c r="BQ165" s="240" t="str">
        <f t="shared" ref="BQ165:BQ228" ca="1" si="240">IMPRODUCT(O165,IMEXP(COMPLEX(0,-2*PI()*54*B165/Nt_load2)))</f>
        <v>-0.548992999915633+2.19170291138639i</v>
      </c>
      <c r="BR165" s="240" t="str">
        <f t="shared" ref="BR165:BR228" ca="1" si="241">IMPRODUCT(O165,IMEXP(COMPLEX(0,-2*PI()*55*B165/Nt_load2)))</f>
        <v>2.20451577411443+0.495040571485421i</v>
      </c>
      <c r="BS165" s="240" t="str">
        <f t="shared" ref="BS165:BS228" ca="1" si="242">IMPRODUCT(O165,IMEXP(COMPLEX(0,-2*PI()*56*B165/Nt_load2)))</f>
        <v>0.440789949125895-2.21600071897225i</v>
      </c>
      <c r="BT165" s="240" t="str">
        <f t="shared" ref="BT165:BT228" ca="1" si="243">IMPRODUCT(O165,IMEXP(COMPLEX(0,-2*PI()*57*B165/Nt_load2)))</f>
        <v>-2.22615082785861-0.386273811383024i</v>
      </c>
      <c r="BU165" s="240" t="str">
        <f t="shared" ref="BU165:BU228" ca="1" si="244">IMPRODUCT(O165,IMEXP(COMPLEX(0,-2*PI()*58*B165/Nt_load2)))</f>
        <v>-0.331524996739852+2.23495998672741i</v>
      </c>
      <c r="BV165" s="240" t="str">
        <f t="shared" ref="BV165:BV228" ca="1" si="245">IMPRODUCT(O165,IMEXP(COMPLEX(0,-2*PI()*59*B165/Nt_load2)))</f>
        <v>2.24242288927071+0.276576483835417i</v>
      </c>
      <c r="BW165" s="240" t="str">
        <f t="shared" ref="BW165:BW228" ca="1" si="246">IMPRODUCT(O165,IMEXP(COMPLEX(0,-2*PI()*60*B165/Nt_load2)))</f>
        <v>0.221461371598725-2.24853504011513i</v>
      </c>
      <c r="BX165" s="240" t="str">
        <f t="shared" ref="BX165:BX228" ca="1" si="247">IMPRODUCT(O165,IMEXP(COMPLEX(0,-2*PI()*61*B165/Nt_load2)))</f>
        <v>-2.25329275752952-0.166212859312787i</v>
      </c>
      <c r="BY165" s="240" t="str">
        <f t="shared" ref="BY165:BY228" ca="1" si="248">IMPRODUCT(O165,IMEXP(COMPLEX(0,-2*PI()*62*B165/Nt_load2)))</f>
        <v>-0.110864226615691+2.25669317564281i</v>
      </c>
      <c r="BZ165" s="240" t="str">
        <f t="shared" ref="BZ165:BZ228" ca="1" si="249">IMPRODUCT(O165,IMEXP(COMPLEX(0,-2*PI()*63*B165/Nt_load2)))</f>
        <v>2.25873424617029+0.0554488134542195i</v>
      </c>
      <c r="CA165" s="240" t="str">
        <f t="shared" ref="CA165:CA228" ca="1" si="250">IMPRODUCT(O165,IMEXP(COMPLEX(0,-2*PI()*64*B165/Nt_load2)))</f>
        <v>6.31093043052382E-13-2.2594147396474i</v>
      </c>
      <c r="CB165" s="240" t="str">
        <f t="shared" ref="CB165:CB228" ca="1" si="251">IMPRODUCT(O165,IMEXP(COMPLEX(0,-2*PI()*65*B165/Nt_load2)))</f>
        <v>-2.25873424617032+0.0554488134529255i</v>
      </c>
      <c r="CC165" s="240" t="str">
        <f t="shared" ref="CC165:CC228" ca="1" si="252">IMPRODUCT(O165,IMEXP(COMPLEX(0,-2*PI()*66*B165/Nt_load2)))</f>
        <v>0.110864226614655+2.25669317564286i</v>
      </c>
      <c r="CD165" s="240" t="str">
        <f t="shared" ref="CD165:CD228" ca="1" si="253">IMPRODUCT(O165,IMEXP(COMPLEX(0,-2*PI()*67*B165/Nt_load2)))</f>
        <v>2.2532927575296-0.166212859311721i</v>
      </c>
      <c r="CE165" s="240" t="str">
        <f t="shared" ref="CE165:CE228" ca="1" si="254">IMPRODUCT(O165,IMEXP(COMPLEX(0,-2*PI()*68*B165/Nt_load2)))</f>
        <v>-0.221461371599705-2.24853504011503i</v>
      </c>
      <c r="CF165" s="240" t="str">
        <f t="shared" ref="CF165:CF228" ca="1" si="255">IMPRODUCT(O165,IMEXP(COMPLEX(0,-2*PI()*69*B165/Nt_load2)))</f>
        <v>-2.24242288927061+0.276576483836172i</v>
      </c>
      <c r="CG165" s="240" t="str">
        <f t="shared" ref="CG165:CG228" ca="1" si="256">IMPRODUCT(O165,IMEXP(COMPLEX(0,-2*PI()*70*B165/Nt_load2)))</f>
        <v>0.331524996740604+2.2349599867273i</v>
      </c>
      <c r="CH165" s="240" t="str">
        <f t="shared" ref="CH165:CH228" ca="1" si="257">IMPRODUCT(O165,IMEXP(COMPLEX(0,-2*PI()*71*B165/Nt_load2)))</f>
        <v>2.22615082785852-0.386273811383553i</v>
      </c>
      <c r="CI165" s="240" t="str">
        <f t="shared" ref="CI165:CI228" ca="1" si="258">IMPRODUCT(O165,IMEXP(COMPLEX(0,-2*PI()*72*B165/Nt_load2)))</f>
        <v>-0.4407899491262-2.21600071897219i</v>
      </c>
      <c r="CJ165" s="240" t="str">
        <f t="shared" ref="CJ165:CJ228" ca="1" si="259">IMPRODUCT(O165,IMEXP(COMPLEX(0,-2*PI()*73*B165/Nt_load2)))</f>
        <v>-2.20451577411436+0.495040571485726i</v>
      </c>
      <c r="CK165" s="240" t="str">
        <f t="shared" ref="CK165:CK228" ca="1" si="260">IMPRODUCT(O165,IMEXP(COMPLEX(0,-2*PI()*74*B165/Nt_load2)))</f>
        <v>0.548992999915716+2.19170291138637i</v>
      </c>
      <c r="CL165" s="240" t="str">
        <f t="shared" ref="CL165:CL228" ca="1" si="261">IMPRODUCT(O165,IMEXP(COMPLEX(0,-2*PI()*75*B165/Nt_load2)))</f>
        <v>2.17756984877761-0.602614735490763i</v>
      </c>
      <c r="CM165" s="240" t="str">
        <f t="shared" ref="CM165:CM228" ca="1" si="262">IMPRODUCT(O165,IMEXP(COMPLEX(0,-2*PI()*76*B165/Nt_load2)))</f>
        <v>-0.655873478482335-2.16212509951654i</v>
      </c>
      <c r="CN165" s="240" t="str">
        <f t="shared" ref="CN165:CN228" ca="1" si="263">IMPRODUCT(O165,IMEXP(COMPLEX(0,-2*PI()*77*B165/Nt_load2)))</f>
        <v>-2.14537796694259+0.708737147815195i</v>
      </c>
      <c r="CO165" s="240" t="str">
        <f t="shared" ref="CO165:CO228" ca="1" si="264">IMPRODUCT(O165,IMEXP(COMPLEX(0,-2*PI()*78*B165/Nt_load2)))</f>
        <v>0.761173900391569+2.12733853890222i</v>
      </c>
      <c r="CP165" s="240" t="str">
        <f t="shared" ref="CP165:CP228" ca="1" si="265">IMPRODUCT(O165,IMEXP(COMPLEX(0,-2*PI()*79*B165/Nt_load2)))</f>
        <v>2.10801768167232-0.813152150272505i</v>
      </c>
      <c r="CQ165" s="240" t="str">
        <f t="shared" ref="CQ165:CQ228" ca="1" si="266">IMPRODUCT(O165,IMEXP(COMPLEX(0,-2*PI()*80*B165/Nt_load2)))</f>
        <v>-0.864640587703808-2.08742703341486i</v>
      </c>
      <c r="CR165" s="240" t="str">
        <f t="shared" ref="CR165:CR228" ca="1" si="267">IMPRODUCT(O165,IMEXP(COMPLEX(0,-2*PI()*81*B165/Nt_load2)))</f>
        <v>-2.06557899716639+0.915608197976104i</v>
      </c>
      <c r="CS165" s="240" t="str">
        <f t="shared" ref="CS165:CS228" ca="1" si="268">IMPRODUCT(O165,IMEXP(COMPLEX(0,-2*PI()*82*B165/Nt_load2)))</f>
        <v>0.966024280106709+2.04248673336701i</v>
      </c>
      <c r="CT165" s="240" t="str">
        <f t="shared" ref="CT165:CT228" ca="1" si="269">IMPRODUCT(O165,IMEXP(COMPLEX(0,-2*PI()*83*B165/Nt_load2)))</f>
        <v>2.01816415193193-1.01585846533502i</v>
      </c>
      <c r="CU165" s="240" t="str">
        <f t="shared" ref="CU165:CU228" ca="1" si="270">IMPRODUCT(O165,IMEXP(COMPLEX(0,-2*PI()*84*B165/Nt_load2)))</f>
        <v>-1.06508073540712-1.99262590387673i</v>
      </c>
      <c r="CV165" s="240" t="str">
        <f t="shared" ref="CV165:CV228" ca="1" si="271">IMPRODUCT(O165,IMEXP(COMPLEX(0,-2*PI()*85*B165/Nt_load2)))</f>
        <v>-1.96588737248613+1.11366144067015i</v>
      </c>
      <c r="CW165" s="240" t="str">
        <f t="shared" ref="CW165:CW228" ca="1" si="272">IMPRODUCT(O165,IMEXP(COMPLEX(0,-2*PI()*86*B165/Nt_load2)))</f>
        <v>1.16157131792381+1.93796466405161i</v>
      </c>
      <c r="CX165" s="240" t="str">
        <f t="shared" ref="CX165:CX228" ca="1" si="273">IMPRODUCT(O165,IMEXP(COMPLEX(0,-2*PI()*87*B165/Nt_load2)))</f>
        <v>1.90887459816864-1.20878150804951i</v>
      </c>
      <c r="CY165" s="240" t="str">
        <f t="shared" ref="CY165:CY228" ca="1" si="274">IMPRODUCT(O165,IMEXP(COMPLEX(0,-2*PI()*88*B165/Nt_load2)))</f>
        <v>-1.25526357339406-1.87863469760513i</v>
      </c>
      <c r="CZ165" s="240" t="str">
        <f t="shared" ref="CZ165:CZ228" ca="1" si="275">IMPRODUCT(O165,IMEXP(COMPLEX(0,-2*PI()*89*B165/Nt_load2)))</f>
        <v>-1.84726317774649+1.30098951489928i</v>
      </c>
      <c r="DA165" s="240" t="str">
        <f t="shared" ref="DA165:DA228" ca="1" si="276">IMPRODUCT(O165,IMEXP(COMPLEX(0,-2*PI()*90*B165/Nt_load2)))</f>
        <v>1.34593178896786+1.81477893562321i</v>
      </c>
      <c r="DB165" s="240" t="str">
        <f t="shared" ref="DB165:DB228" ca="1" si="277">IMPRODUCT(O165,IMEXP(COMPLEX(0,-2*PI()*91*B165/Nt_load2)))</f>
        <v>1.78120153852807-1.39006332405441i</v>
      </c>
      <c r="DC165" s="240" t="str">
        <f t="shared" ref="DC165:DC228" ca="1" si="278">IMPRODUCT(O165,IMEXP(COMPLEX(0,-2*PI()*92*B165/Nt_load2)))</f>
        <v>-1.43335753697241-1.7465512122295i</v>
      </c>
      <c r="DD165" s="240" t="str">
        <f t="shared" ref="DD165:DD228" ca="1" si="279">IMPRODUCT(O165,IMEXP(COMPLEX(0,-2*PI()*93*B165/Nt_load2)))</f>
        <v>-1.71084882878848+1.47578834890679i</v>
      </c>
      <c r="DE165" s="240" t="str">
        <f t="shared" ref="DE165:DE228" ca="1" si="280">IMPRODUCT(O165,IMEXP(COMPLEX(0,-2*PI()*94*B165/Nt_load2)))</f>
        <v>1.51733020112307+1.67411589398577i</v>
      </c>
      <c r="DF165" s="240" t="str">
        <f t="shared" ref="DF165:DF228" ca="1" si="281">IMPRODUCT(O165,IMEXP(COMPLEX(0,-2*PI()*95*B165/Nt_load2)))</f>
        <v>1.63637453436775-1.55795807036283i</v>
      </c>
      <c r="DG165" s="240" t="str">
        <f t="shared" ref="DG165:DG228" ca="1" si="282">IMPRODUCT(O165,IMEXP(COMPLEX(0,-2*PI()*96*B165/Nt_load2)))</f>
        <v>-1.59764748391686-1.59764748391817i</v>
      </c>
      <c r="DH165" s="240" t="str">
        <f t="shared" ref="DH165:DH228" ca="1" si="283">IMPRODUCT(O165,IMEXP(COMPLEX(0,-2*PI()*97*B165/Nt_load2)))</f>
        <v>-1.55795807036422+1.63637453436642i</v>
      </c>
      <c r="DI165" s="240" t="str">
        <f t="shared" ref="DI165:DI228" ca="1" si="284">IMPRODUCT(O165,IMEXP(COMPLEX(0,-2*PI()*98*B165/Nt_load2)))</f>
        <v>1.67411589398598+1.51733020112283i</v>
      </c>
      <c r="DJ165" s="240" t="str">
        <f t="shared" ref="DJ165:DJ228" ca="1" si="285">IMPRODUCT(O165,IMEXP(COMPLEX(0,-2*PI()*99*B165/Nt_load2)))</f>
        <v>1.4757883489065-1.71084882878873i</v>
      </c>
      <c r="DK165" s="240" t="str">
        <f t="shared" ref="DK165:DK228" ca="1" si="286">IMPRODUCT(O165,IMEXP(COMPLEX(0,-2*PI()*100*B165/Nt_load2)))</f>
        <v>-1.74655121222974-1.43335753697211i</v>
      </c>
      <c r="DL165" s="240" t="str">
        <f t="shared" ref="DL165:DL228" ca="1" si="287">IMPRODUCT(O165,IMEXP(COMPLEX(0,-2*PI()*101*B165/Nt_load2)))</f>
        <v>-1.39006332405415+1.78120153852826i</v>
      </c>
      <c r="DM165" s="240" t="str">
        <f t="shared" ref="DM165:DM228" ca="1" si="288">IMPRODUCT(O165,IMEXP(COMPLEX(0,-2*PI()*102*B165/Nt_load2)))</f>
        <v>1.8147789356234+1.3459317889676i</v>
      </c>
      <c r="DN165" s="240" t="str">
        <f t="shared" ref="DN165:DN228" ca="1" si="289">IMPRODUCT(O165,IMEXP(COMPLEX(0,-2*PI()*103*B165/Nt_load2)))</f>
        <v>1.30098951489897-1.84726317774671i</v>
      </c>
      <c r="DO165" s="240" t="str">
        <f t="shared" ref="DO165:DO228" ca="1" si="290">IMPRODUCT(O165,IMEXP(COMPLEX(0,-2*PI()*104*B165/Nt_load2)))</f>
        <v>-1.87863469760534-1.25526357339374i</v>
      </c>
      <c r="DP165" s="240" t="str">
        <f t="shared" ref="DP165:DP228" ca="1" si="291">IMPRODUCT(O165,IMEXP(COMPLEX(0,-2*PI()*105*B165/Nt_load2)))</f>
        <v>-1.20878150804923+1.90887459816882i</v>
      </c>
      <c r="DQ165" s="240" t="str">
        <f t="shared" ref="DQ165:DQ228" ca="1" si="292">IMPRODUCT(O165,IMEXP(COMPLEX(0,-2*PI()*106*B165/Nt_load2)))</f>
        <v>1.93796466405178+1.16157131792354i</v>
      </c>
      <c r="DR165" s="240" t="str">
        <f t="shared" ref="DR165:DR228" ca="1" si="293">IMPRODUCT(O165,IMEXP(COMPLEX(0,-2*PI()*107*B165/Nt_load2)))</f>
        <v>1.11366144066982-1.96588737248632i</v>
      </c>
      <c r="DS165" s="240" t="str">
        <f t="shared" ref="DS165:DS228" ca="1" si="294">IMPRODUCT(O165,IMEXP(COMPLEX(0,-2*PI()*108*B165/Nt_load2)))</f>
        <v>-1.99262590387691-1.06508073540678i</v>
      </c>
      <c r="DT165" s="240" t="str">
        <f t="shared" ref="DT165:DT228" ca="1" si="295">IMPRODUCT(O165,IMEXP(COMPLEX(0,-2*PI()*109*B165/Nt_load2)))</f>
        <v>-1.01585846533467+2.0181641519321i</v>
      </c>
      <c r="DU165" s="240" t="str">
        <f t="shared" ref="DU165:DU228" ca="1" si="296">IMPRODUCT(O165,IMEXP(COMPLEX(0,-2*PI()*110*B165/Nt_load2)))</f>
        <v>2.04248673336619+0.966024280108449i</v>
      </c>
      <c r="DV165" s="240" t="str">
        <f t="shared" ref="DV165:DV228" ca="1" si="297">IMPRODUCT(O165,IMEXP(COMPLEX(0,-2*PI()*111*B165/Nt_load2)))</f>
        <v>0.915608197977805-2.06557899716563i</v>
      </c>
      <c r="DW165" s="240" t="str">
        <f t="shared" ref="DW165:DW228" ca="1" si="298">IMPRODUCT(O165,IMEXP(COMPLEX(0,-2*PI()*112*B165/Nt_load2)))</f>
        <v>-2.08742703341413-0.864640587705556i</v>
      </c>
      <c r="DX165" s="240" t="str">
        <f t="shared" ref="DX165:DX228" ca="1" si="299">IMPRODUCT(O165,IMEXP(COMPLEX(0,-2*PI()*113*B165/Nt_load2)))</f>
        <v>-0.813152150272175+2.10801768167245i</v>
      </c>
      <c r="DY165" s="240" t="str">
        <f t="shared" ref="DY165:DY228" ca="1" si="300">IMPRODUCT(O165,IMEXP(COMPLEX(0,-2*PI()*114*B165/Nt_load2)))</f>
        <v>2.12733853890233+0.761173900391264i</v>
      </c>
      <c r="DZ165" s="240" t="str">
        <f t="shared" ref="DZ165:DZ228" ca="1" si="301">IMPRODUCT(O165,IMEXP(COMPLEX(0,-2*PI()*115*B165/Nt_load2)))</f>
        <v>0.708737147814827-2.14537796694271i</v>
      </c>
      <c r="EA165" s="240" t="str">
        <f t="shared" ref="EA165:EA228" ca="1" si="302">IMPRODUCT(O165,IMEXP(COMPLEX(0,-2*PI()*116*B165/Nt_load2)))</f>
        <v>-2.16212509951665-0.655873478481996i</v>
      </c>
      <c r="EB165" s="240" t="str">
        <f t="shared" ref="EB165:EB228" ca="1" si="303">IMPRODUCT(O165,IMEXP(COMPLEX(0,-2*PI()*117*B165/Nt_load2)))</f>
        <v>-0.602614735490421+2.1775698487777i</v>
      </c>
      <c r="EC165" s="240" t="str">
        <f t="shared" ref="EC165:EC228" ca="1" si="304">IMPRODUCT(O165,IMEXP(COMPLEX(0,-2*PI()*118*B165/Nt_load2)))</f>
        <v>2.19170291138645+0.548992999915404i</v>
      </c>
      <c r="ED165" s="240" t="str">
        <f t="shared" ref="ED165:ED228" ca="1" si="305">IMPRODUCT(O165,IMEXP(COMPLEX(0,-2*PI()*119*B165/Nt_load2)))</f>
        <v>0.495040571485349-2.20451577411444i</v>
      </c>
      <c r="EE165" s="240" t="str">
        <f t="shared" ref="EE165:EE228" ca="1" si="306">IMPRODUCT(O165,IMEXP(COMPLEX(0,-2*PI()*120*B165/Nt_load2)))</f>
        <v>-2.21600071897226-0.440789949125852i</v>
      </c>
      <c r="EF165" s="240" t="str">
        <f t="shared" ref="EF165:EF228" ca="1" si="307">IMPRODUCT(O165,IMEXP(COMPLEX(0,-2*PI()*121*B165/Nt_load2)))</f>
        <v>-0.386273811383203+2.22615082785858i</v>
      </c>
      <c r="EG165" s="240" t="str">
        <f t="shared" ref="EG165:EG228" ca="1" si="308">IMPRODUCT(O165,IMEXP(COMPLEX(0,-2*PI()*122*B165/Nt_load2)))</f>
        <v>2.23495998672735+0.331524996740286i</v>
      </c>
      <c r="EH165" s="240" t="str">
        <f t="shared" ref="EH165:EH228" ca="1" si="309">IMPRODUCT(O165,IMEXP(COMPLEX(0,-2*PI()*123*B165/Nt_load2)))</f>
        <v>0.276576483835787-2.24242288927066i</v>
      </c>
      <c r="EI165" s="240" t="str">
        <f t="shared" ref="EI165:EI228" ca="1" si="310">IMPRODUCT(O165,IMEXP(COMPLEX(0,-2*PI()*124*B165/Nt_load2)))</f>
        <v>-2.24853504011507-0.221461371599353i</v>
      </c>
      <c r="EJ165" s="240" t="str">
        <f t="shared" ref="EJ165:EJ228" ca="1" si="311">IMPRODUCT(O165,IMEXP(COMPLEX(0,-2*PI()*125*B165/Nt_load2)))</f>
        <v>-0.166212859313641+2.25329275752946i</v>
      </c>
      <c r="EK165" s="240" t="str">
        <f t="shared" ref="EK165:EK228" ca="1" si="312">IMPRODUCT(O165,IMEXP(COMPLEX(0,-2*PI()*126*B165/Nt_load2)))</f>
        <v>2.25669317564277+0.110864226616578i</v>
      </c>
      <c r="EL165" s="240" t="str">
        <f t="shared" ref="EL165:EL228" ca="1" si="313">IMPRODUCT(O165,IMEXP(COMPLEX(0,-2*PI()*127*B165/Nt_load2)))</f>
        <v>0.0554488134548182-2.25873424617027i</v>
      </c>
      <c r="EM165" s="240" t="str">
        <f t="shared" ref="EM165:EM228" ca="1" si="314">IMPRODUCT(O165,IMEXP(COMPLEX(0,-2*PI()*128*B165/Nt_load2)))</f>
        <v>-2.2594147396474+9.85388936351302E-13i</v>
      </c>
      <c r="EN165" s="240"/>
      <c r="EO165" s="240"/>
      <c r="EP165" s="240"/>
    </row>
    <row r="166" spans="1:146" ht="15.7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0.00637194546650832-0.0382891480148043i</v>
      </c>
      <c r="G166" s="247" t="str">
        <f t="shared" si="184"/>
        <v>-3.21876184170252+1.34722114813838i</v>
      </c>
      <c r="H166" s="247" t="str">
        <f t="shared" si="180"/>
        <v>0.0020258689507103-0.00493425533158343i</v>
      </c>
      <c r="I166" s="247" t="str">
        <f t="shared" ref="I166:I229" si="317">IMDIV(IMPRODUCT(-1,H166),IMSUM(1,IMPRODUCT(F166,G166,-1)))</f>
        <v>-0.00273311160377477+0.00472064464646925i</v>
      </c>
      <c r="J166" s="275" t="str">
        <f ca="1">IMPRODUCT(1/N_FFT2,CC100)</f>
        <v>0.00874016114148852+9.72620710876922E-06i</v>
      </c>
      <c r="K166" s="274" t="str">
        <f t="shared" ref="K166:K229" ca="1" si="318">IMPRODUCT(I166,J166)</f>
        <v>-0.0000239337498021821+0.0000412326120923367i</v>
      </c>
      <c r="N166" s="265">
        <f t="shared" ca="1" si="185"/>
        <v>7.3762441600327122</v>
      </c>
      <c r="O166" s="240">
        <f t="shared" ca="1" si="186"/>
        <v>2.3762441600327122</v>
      </c>
      <c r="P166" s="240" t="str">
        <f t="shared" ca="1" si="187"/>
        <v>-0.116596774566921-2.37338186987475i</v>
      </c>
      <c r="Q166" s="240" t="str">
        <f t="shared" ca="1" si="188"/>
        <v>-2.36480189490856+0.232912657291215i</v>
      </c>
      <c r="R166" s="240" t="str">
        <f t="shared" ca="1" si="189"/>
        <v>0.348667433023378+2.35052490504535i</v>
      </c>
      <c r="S166" s="240" t="str">
        <f t="shared" ca="1" si="190"/>
        <v>2.33058529480422-0.46358223836973i</v>
      </c>
      <c r="T166" s="240" t="str">
        <f t="shared" ca="1" si="191"/>
        <v>-0.577380233498815-2.30503110045275i</v>
      </c>
      <c r="U166" s="241" t="str">
        <f t="shared" ca="1" si="192"/>
        <v>-2.27392388428341+0.689787269072889i</v>
      </c>
      <c r="V166" s="240" t="str">
        <f t="shared" ca="1" si="193"/>
        <v>0.800532546697627+2.23733858630458i</v>
      </c>
      <c r="W166" s="240" t="str">
        <f t="shared" ca="1" si="194"/>
        <v>2.19536334370369-0.909349271298826i</v>
      </c>
      <c r="X166" s="240" t="str">
        <f t="shared" ca="1" si="195"/>
        <v>-1.01597529385587-2.14809927851672i</v>
      </c>
      <c r="Y166" s="240" t="str">
        <f t="shared" ca="1" si="196"/>
        <v>-2.09566025401641+1.12015374294132i</v>
      </c>
      <c r="Z166" s="240" t="str">
        <f t="shared" ca="1" si="197"/>
        <v>1.22163364354591+2.03817260040613i</v>
      </c>
      <c r="AA166" s="240" t="str">
        <f t="shared" ca="1" si="198"/>
        <v>1.97577481047865-1.32017052170075i</v>
      </c>
      <c r="AB166" s="240" t="str">
        <f t="shared" ca="1" si="199"/>
        <v>-1.41552699343573-1.90861720597515i</v>
      </c>
      <c r="AC166" s="240" t="str">
        <f t="shared" ca="1" si="200"/>
        <v>-1.83686157544747+1.5074733366578i</v>
      </c>
      <c r="AD166" s="240" t="str">
        <f t="shared" ca="1" si="201"/>
        <v>1.59578804457297+1.76068078449432i</v>
      </c>
      <c r="AE166" s="240" t="str">
        <f t="shared" ca="1" si="202"/>
        <v>1.68025835931405-1.68025835931407i</v>
      </c>
      <c r="AF166" s="240" t="str">
        <f t="shared" ca="1" si="203"/>
        <v>-1.76068078449434-1.59578804457296i</v>
      </c>
      <c r="AG166" s="240" t="str">
        <f t="shared" ca="1" si="204"/>
        <v>-1.50747333665778+1.83686157544749i</v>
      </c>
      <c r="AH166" s="240" t="str">
        <f t="shared" ca="1" si="205"/>
        <v>1.90861720597517+1.4155269934357i</v>
      </c>
      <c r="AI166" s="240" t="str">
        <f t="shared" ca="1" si="206"/>
        <v>1.32017052170092-1.97577481047853i</v>
      </c>
      <c r="AJ166" s="240" t="str">
        <f t="shared" ca="1" si="207"/>
        <v>-2.03817260040615-1.22163364354589i</v>
      </c>
      <c r="AK166" s="240" t="str">
        <f t="shared" ca="1" si="208"/>
        <v>-1.1201537429413+2.09566025401642i</v>
      </c>
      <c r="AL166" s="240" t="str">
        <f t="shared" ca="1" si="209"/>
        <v>2.14809927851663+1.01597529385607i</v>
      </c>
      <c r="AM166" s="240" t="str">
        <f t="shared" ca="1" si="210"/>
        <v>0.909349271298799-2.19536334370371i</v>
      </c>
      <c r="AN166" s="240" t="str">
        <f t="shared" ca="1" si="211"/>
        <v>-2.23733858630459-0.800532546697601i</v>
      </c>
      <c r="AO166" s="240" t="str">
        <f t="shared" ca="1" si="212"/>
        <v>-0.689787269072813+2.27392388428343i</v>
      </c>
      <c r="AP166" s="240" t="str">
        <f t="shared" ca="1" si="213"/>
        <v>2.30503110045275+0.577380233498843i</v>
      </c>
      <c r="AQ166" s="240" t="str">
        <f t="shared" ca="1" si="214"/>
        <v>0.463582238369823-2.3305852948042i</v>
      </c>
      <c r="AR166" s="240" t="str">
        <f t="shared" ca="1" si="215"/>
        <v>0.463582238369823-2.3305852948042i</v>
      </c>
      <c r="AS166" s="240" t="str">
        <f t="shared" ca="1" si="216"/>
        <v>-0.232912657291258+2.36480189490855i</v>
      </c>
      <c r="AT166" s="240" t="str">
        <f t="shared" ca="1" si="217"/>
        <v>2.37338186987474+0.116596774567032i</v>
      </c>
      <c r="AU166" s="240" t="str">
        <f t="shared" ca="1" si="218"/>
        <v>-3.3185952520934E-14-2.37624416003271i</v>
      </c>
      <c r="AV166" s="240" t="str">
        <f t="shared" ca="1" si="219"/>
        <v>-2.37338186987475+0.116596774566845i</v>
      </c>
      <c r="AW166" s="240" t="str">
        <f t="shared" ca="1" si="220"/>
        <v>0.232912657291308+2.36480189490855i</v>
      </c>
      <c r="AX166" s="240" t="str">
        <f t="shared" ca="1" si="221"/>
        <v>2.35052490504535-0.348667433023381i</v>
      </c>
      <c r="AY166" s="240" t="str">
        <f t="shared" ca="1" si="222"/>
        <v>-0.46358223836964-2.33058529480424i</v>
      </c>
      <c r="AZ166" s="240" t="str">
        <f t="shared" ca="1" si="223"/>
        <v>-2.30503110045273+0.577380233498891i</v>
      </c>
      <c r="BA166" s="240" t="str">
        <f t="shared" ca="1" si="224"/>
        <v>0.689787269072877+2.27392388428341i</v>
      </c>
      <c r="BB166" s="240" t="str">
        <f t="shared" ca="1" si="225"/>
        <v>2.23733858630465-0.800532546697423i</v>
      </c>
      <c r="BC166" s="240" t="str">
        <f t="shared" ca="1" si="226"/>
        <v>-0.909349271298861-2.19536334370368i</v>
      </c>
      <c r="BD166" s="240" t="str">
        <f t="shared" ca="1" si="227"/>
        <v>-2.14809927851671+1.0159752938559i</v>
      </c>
      <c r="BE166" s="240" t="str">
        <f t="shared" ca="1" si="228"/>
        <v>1.12015374294135+2.09566025401639i</v>
      </c>
      <c r="BF166" s="240" t="str">
        <f t="shared" ca="1" si="229"/>
        <v>2.03817260040612-1.22163364354594i</v>
      </c>
      <c r="BG166" s="240" t="str">
        <f t="shared" ca="1" si="230"/>
        <v>-1.32017052170077-1.97577481047864i</v>
      </c>
      <c r="BH166" s="240" t="str">
        <f t="shared" ca="1" si="231"/>
        <v>-1.90861720597513+1.41552699343575i</v>
      </c>
      <c r="BI166" s="240" t="str">
        <f t="shared" ca="1" si="232"/>
        <v>1.50747333665782+1.83686157544746i</v>
      </c>
      <c r="BJ166" s="240" t="str">
        <f t="shared" ca="1" si="233"/>
        <v>1.76068078449445-1.59578804457283i</v>
      </c>
      <c r="BK166" s="240" t="str">
        <f t="shared" ca="1" si="234"/>
        <v>-1.68025835931409-1.68025835931403i</v>
      </c>
      <c r="BL166" s="240" t="str">
        <f t="shared" ca="1" si="235"/>
        <v>-1.59578804457294+1.76068078449435i</v>
      </c>
      <c r="BM166" s="240" t="str">
        <f t="shared" ca="1" si="236"/>
        <v>1.83686157544751+1.50747333665775i</v>
      </c>
      <c r="BN166" s="240" t="str">
        <f t="shared" ca="1" si="237"/>
        <v>1.41552699343569-1.90861720597518i</v>
      </c>
      <c r="BO166" s="240" t="str">
        <f t="shared" ca="1" si="238"/>
        <v>-1.97577481047855-1.32017052170089i</v>
      </c>
      <c r="BP166" s="240" t="str">
        <f t="shared" ca="1" si="239"/>
        <v>-1.22163364354587+2.03817260040616i</v>
      </c>
      <c r="BQ166" s="240" t="str">
        <f t="shared" ca="1" si="240"/>
        <v>2.09566025401643+1.12015374294128i</v>
      </c>
      <c r="BR166" s="240" t="str">
        <f t="shared" ca="1" si="241"/>
        <v>1.01597529385604-2.14809927851664i</v>
      </c>
      <c r="BS166" s="240" t="str">
        <f t="shared" ca="1" si="242"/>
        <v>-2.19536334370371-0.909349271298783i</v>
      </c>
      <c r="BT166" s="240" t="str">
        <f t="shared" ca="1" si="243"/>
        <v>-0.800532546697568+2.2373385863046i</v>
      </c>
      <c r="BU166" s="240" t="str">
        <f t="shared" ca="1" si="244"/>
        <v>2.27392388428343+0.689787269072799i</v>
      </c>
      <c r="BV166" s="240" t="str">
        <f t="shared" ca="1" si="245"/>
        <v>0.577380233498793-2.30503110045276i</v>
      </c>
      <c r="BW166" s="240" t="str">
        <f t="shared" ca="1" si="246"/>
        <v>-2.33058529480421-0.463582238369792i</v>
      </c>
      <c r="BX166" s="240" t="str">
        <f t="shared" ca="1" si="247"/>
        <v>-0.348667433023314+2.35052490504536i</v>
      </c>
      <c r="BY166" s="240" t="str">
        <f t="shared" ca="1" si="248"/>
        <v>2.36480189490863+0.232912657290519i</v>
      </c>
      <c r="BZ166" s="240" t="str">
        <f t="shared" ca="1" si="249"/>
        <v>0.11659677456678-2.37338186987476i</v>
      </c>
      <c r="CA166" s="240" t="str">
        <f t="shared" ca="1" si="250"/>
        <v>-2.37624416003271-4.06386542323141E-13i</v>
      </c>
      <c r="CB166" s="240" t="str">
        <f t="shared" ca="1" si="251"/>
        <v>0.116596774565934+2.3733818698748i</v>
      </c>
      <c r="CC166" s="240" t="str">
        <f t="shared" ca="1" si="252"/>
        <v>2.36480189490848-0.232912657292063i</v>
      </c>
      <c r="CD166" s="240" t="str">
        <f t="shared" ca="1" si="253"/>
        <v>-0.348667433023647-2.35052490504531i</v>
      </c>
      <c r="CE166" s="240" t="str">
        <f t="shared" ca="1" si="254"/>
        <v>-2.33058529480428+0.463582238369424i</v>
      </c>
      <c r="CF166" s="240" t="str">
        <f t="shared" ca="1" si="255"/>
        <v>0.577380233498007+2.30503110045296i</v>
      </c>
      <c r="CG166" s="240" t="str">
        <f t="shared" ca="1" si="256"/>
        <v>2.27392388428313-0.689787269073797i</v>
      </c>
      <c r="CH166" s="240" t="str">
        <f t="shared" ca="1" si="257"/>
        <v>-0.800532546697917-2.23733858630448i</v>
      </c>
      <c r="CI166" s="240" t="str">
        <f t="shared" ca="1" si="258"/>
        <v>-2.19536334370376+0.909349271298657i</v>
      </c>
      <c r="CJ166" s="240" t="str">
        <f t="shared" ca="1" si="259"/>
        <v>1.01597529385527+2.148099278517i</v>
      </c>
      <c r="CK166" s="240" t="str">
        <f t="shared" ca="1" si="260"/>
        <v>2.09566025401594-1.1201537429422i</v>
      </c>
      <c r="CL166" s="240" t="str">
        <f t="shared" ca="1" si="261"/>
        <v>-1.22163364354636-2.03817260040587i</v>
      </c>
      <c r="CM166" s="240" t="str">
        <f t="shared" ca="1" si="262"/>
        <v>-1.97577481047861+1.32017052170081i</v>
      </c>
      <c r="CN166" s="240" t="str">
        <f t="shared" ca="1" si="263"/>
        <v>1.4155269934352+1.90861720597554i</v>
      </c>
      <c r="CO166" s="240" t="str">
        <f t="shared" ca="1" si="264"/>
        <v>1.8368615754482-1.50747333665691i</v>
      </c>
      <c r="CP166" s="240" t="str">
        <f t="shared" ca="1" si="265"/>
        <v>-1.59578804457337-1.76068078449396i</v>
      </c>
      <c r="CQ166" s="240" t="str">
        <f t="shared" ca="1" si="266"/>
        <v>-1.680258359314+1.68025835931413i</v>
      </c>
      <c r="CR166" s="240" t="str">
        <f t="shared" ca="1" si="267"/>
        <v>1.76068078449404+1.59578804457328i</v>
      </c>
      <c r="CS166" s="240" t="str">
        <f t="shared" ca="1" si="268"/>
        <v>1.50747333665865-1.83686157544677i</v>
      </c>
      <c r="CT166" s="240" t="str">
        <f t="shared" ca="1" si="269"/>
        <v>-1.90861720597563-1.41552699343508i</v>
      </c>
      <c r="CU166" s="240" t="str">
        <f t="shared" ca="1" si="270"/>
        <v>-1.32017052170066+1.97577481047871i</v>
      </c>
      <c r="CV166" s="240" t="str">
        <f t="shared" ca="1" si="271"/>
        <v>2.03817260040592+1.22163364354626i</v>
      </c>
      <c r="CW166" s="240" t="str">
        <f t="shared" ca="1" si="272"/>
        <v>1.12015374294207-2.09566025401601i</v>
      </c>
      <c r="CX166" s="240" t="str">
        <f t="shared" ca="1" si="273"/>
        <v>-2.14809927851707-1.01597529385514i</v>
      </c>
      <c r="CY166" s="240" t="str">
        <f t="shared" ca="1" si="274"/>
        <v>-0.90934927129855+2.19536334370381i</v>
      </c>
      <c r="CZ166" s="240" t="str">
        <f t="shared" ca="1" si="275"/>
        <v>2.23733858630453+0.800532546697777i</v>
      </c>
      <c r="DA166" s="240" t="str">
        <f t="shared" ca="1" si="276"/>
        <v>0.689787269073654-2.27392388428317i</v>
      </c>
      <c r="DB166" s="240" t="str">
        <f t="shared" ca="1" si="277"/>
        <v>-2.305031100453-0.577380233497829i</v>
      </c>
      <c r="DC166" s="240" t="str">
        <f t="shared" ca="1" si="278"/>
        <v>-0.463582238369312+2.3305852948043i</v>
      </c>
      <c r="DD166" s="240" t="str">
        <f t="shared" ca="1" si="279"/>
        <v>2.35052490504533+0.348667433023499i</v>
      </c>
      <c r="DE166" s="240" t="str">
        <f t="shared" ca="1" si="280"/>
        <v>0.232912657291881-2.36480189490849i</v>
      </c>
      <c r="DF166" s="240" t="str">
        <f t="shared" ca="1" si="281"/>
        <v>-2.3733818698748-0.116596774565819i</v>
      </c>
      <c r="DG166" s="240" t="str">
        <f t="shared" ca="1" si="282"/>
        <v>5.55432074664775E-13+2.37624416003271i</v>
      </c>
      <c r="DH166" s="240" t="str">
        <f t="shared" ca="1" si="283"/>
        <v>2.37338186987475-0.116596774566929i</v>
      </c>
      <c r="DI166" s="240" t="str">
        <f t="shared" ca="1" si="284"/>
        <v>-0.232912657290634-2.36480189490862i</v>
      </c>
      <c r="DJ166" s="240" t="str">
        <f t="shared" ca="1" si="285"/>
        <v>-2.35052490504552+0.348667433022259i</v>
      </c>
      <c r="DK166" s="240" t="str">
        <f t="shared" ca="1" si="286"/>
        <v>0.4635822383704+2.33058529480409i</v>
      </c>
      <c r="DL166" s="240" t="str">
        <f t="shared" ca="1" si="287"/>
        <v>2.30503110045271-0.577380233498971i</v>
      </c>
      <c r="DM166" s="240" t="str">
        <f t="shared" ca="1" si="288"/>
        <v>-0.689787269072456-2.27392388428354i</v>
      </c>
      <c r="DN166" s="240" t="str">
        <f t="shared" ca="1" si="289"/>
        <v>-2.23733858630495+0.800532546696596i</v>
      </c>
      <c r="DO166" s="240" t="str">
        <f t="shared" ca="1" si="290"/>
        <v>0.909349271299577+2.19536334370338i</v>
      </c>
      <c r="DP166" s="240" t="str">
        <f t="shared" ca="1" si="291"/>
        <v>2.14809927851659-1.01597529385614i</v>
      </c>
      <c r="DQ166" s="240" t="str">
        <f t="shared" ca="1" si="292"/>
        <v>-1.12015374294097-2.0956602540166i</v>
      </c>
      <c r="DR166" s="240" t="str">
        <f t="shared" ca="1" si="293"/>
        <v>-2.03817260040657+1.22163364354519i</v>
      </c>
      <c r="DS166" s="240" t="str">
        <f t="shared" ca="1" si="294"/>
        <v>1.32017052170164+1.97577481047806i</v>
      </c>
      <c r="DT166" s="240" t="str">
        <f t="shared" ca="1" si="295"/>
        <v>1.90861720597497-1.41552699343597i</v>
      </c>
      <c r="DU166" s="240" t="str">
        <f t="shared" ca="1" si="296"/>
        <v>-1.50747333665768-1.83686157544757i</v>
      </c>
      <c r="DV166" s="240" t="str">
        <f t="shared" ca="1" si="297"/>
        <v>-1.76068078449488+1.59578804457235i</v>
      </c>
      <c r="DW166" s="240" t="str">
        <f t="shared" ca="1" si="298"/>
        <v>1.68025835931478+1.68025835931334i</v>
      </c>
      <c r="DX166" s="240" t="str">
        <f t="shared" ca="1" si="299"/>
        <v>1.59578804457254-1.76068078449471i</v>
      </c>
      <c r="DY166" s="240" t="str">
        <f t="shared" ca="1" si="300"/>
        <v>-1.8368615754474-1.50747333665788i</v>
      </c>
      <c r="DZ166" s="240" t="str">
        <f t="shared" ca="1" si="301"/>
        <v>-1.41552699343623+1.90861720597477i</v>
      </c>
      <c r="EA166" s="240" t="str">
        <f t="shared" ca="1" si="302"/>
        <v>1.97577481047923+1.32017052169988i</v>
      </c>
      <c r="EB166" s="240" t="str">
        <f t="shared" ca="1" si="303"/>
        <v>1.22163364354541-2.03817260040644i</v>
      </c>
      <c r="EC166" s="240" t="str">
        <f t="shared" ca="1" si="304"/>
        <v>-2.09566025401648-1.12015374294119i</v>
      </c>
      <c r="ED166" s="240" t="str">
        <f t="shared" ca="1" si="305"/>
        <v>-1.01597529385644+2.14809927851645i</v>
      </c>
      <c r="EE166" s="240" t="str">
        <f t="shared" ca="1" si="306"/>
        <v>2.19536334370328+0.909349271299814i</v>
      </c>
      <c r="EF166" s="240" t="str">
        <f t="shared" ca="1" si="307"/>
        <v>0.800532546696838-2.23733858630486i</v>
      </c>
      <c r="EG166" s="240" t="str">
        <f t="shared" ca="1" si="308"/>
        <v>-2.27392388428344-0.689787269072768i</v>
      </c>
      <c r="EH166" s="240" t="str">
        <f t="shared" ca="1" si="309"/>
        <v>-0.577380233499221+2.30503110045265i</v>
      </c>
      <c r="EI166" s="240" t="str">
        <f t="shared" ca="1" si="310"/>
        <v>2.33058529480404+0.463582238370654i</v>
      </c>
      <c r="EJ166" s="240" t="str">
        <f t="shared" ca="1" si="311"/>
        <v>0.348667433022516-2.35052490504548i</v>
      </c>
      <c r="EK166" s="240" t="str">
        <f t="shared" ca="1" si="312"/>
        <v>-2.36480189490859-0.232912657290958i</v>
      </c>
      <c r="EL166" s="240" t="str">
        <f t="shared" ca="1" si="313"/>
        <v>-0.116596774567186+2.37338186987474i</v>
      </c>
      <c r="EM166" s="240" t="str">
        <f t="shared" ca="1" si="314"/>
        <v>2.37624416003271+8.12773084646282E-13i</v>
      </c>
      <c r="EN166" s="240"/>
      <c r="EO166" s="240"/>
      <c r="EP166" s="240"/>
    </row>
    <row r="167" spans="1:146" ht="15.75" thickBot="1">
      <c r="A167" s="277">
        <f t="shared" si="181"/>
        <v>1.3085937500000007E-3</v>
      </c>
      <c r="B167" s="276">
        <v>67</v>
      </c>
      <c r="C167" s="248">
        <f t="shared" si="182"/>
        <v>13400</v>
      </c>
      <c r="D167" s="247">
        <f t="shared" si="315"/>
        <v>84194.683116206463</v>
      </c>
      <c r="E167" s="247" t="str">
        <f t="shared" si="316"/>
        <v>84194.6831162065i</v>
      </c>
      <c r="F167" s="247" t="str">
        <f t="shared" si="183"/>
        <v>0.00635664131212198-0.037757929719077i</v>
      </c>
      <c r="G167" s="247" t="str">
        <f t="shared" si="184"/>
        <v>-3.20552177482375+1.35717828212845i</v>
      </c>
      <c r="H167" s="247" t="str">
        <f t="shared" si="180"/>
        <v>0.00202507008154229-0.00486061143369728i</v>
      </c>
      <c r="I167" s="247" t="str">
        <f t="shared" si="317"/>
        <v>-0.00271204321360856+0.00465258065120029i</v>
      </c>
      <c r="J167" s="275" t="str">
        <f ca="1">IMPRODUCT(1/N_FFT2,CD100)</f>
        <v>0.0250858310924554+0.000499421522258406i</v>
      </c>
      <c r="K167" s="274" t="str">
        <f t="shared" ca="1" si="318"/>
        <v>-0.0000703574568832767+0.000115359399609866i</v>
      </c>
      <c r="N167" s="265">
        <f t="shared" ca="1" si="185"/>
        <v>7.4170818547382167</v>
      </c>
      <c r="O167" s="240">
        <f t="shared" ca="1" si="186"/>
        <v>2.4170818547382167</v>
      </c>
      <c r="P167" s="240" t="str">
        <f t="shared" ca="1" si="187"/>
        <v>-0.177811571828498-2.41053266674165i</v>
      </c>
      <c r="Q167" s="240" t="str">
        <f t="shared" ca="1" si="188"/>
        <v>-2.39092059336915+0.354659567343173i</v>
      </c>
      <c r="R167" s="240" t="str">
        <f t="shared" ca="1" si="189"/>
        <v>0.529585631933806+2.35835191414556i</v>
      </c>
      <c r="S167" s="240" t="str">
        <f t="shared" ca="1" si="190"/>
        <v>2.31300312156542-0.701641826100302i</v>
      </c>
      <c r="T167" s="240" t="str">
        <f t="shared" ca="1" si="191"/>
        <v>-0.869895762419074-2.25511996466487i</v>
      </c>
      <c r="U167" s="241" t="str">
        <f t="shared" ca="1" si="192"/>
        <v>-2.18501611728631+1.03343565823123i</v>
      </c>
      <c r="V167" s="240" t="str">
        <f t="shared" ca="1" si="193"/>
        <v>1.19137527667198+2.10307147825258i</v>
      </c>
      <c r="W167" s="240" t="str">
        <f t="shared" ca="1" si="194"/>
        <v>2.00973011266265-1.34285872926445i</v>
      </c>
      <c r="X167" s="240" t="str">
        <f t="shared" ca="1" si="195"/>
        <v>-1.48706511405423-1.90549784546392i</v>
      </c>
      <c r="Y167" s="240" t="str">
        <f t="shared" ca="1" si="196"/>
        <v>-1.79093952034329+1.62321296414774i</v>
      </c>
      <c r="Z167" s="240" t="str">
        <f t="shared" ca="1" si="197"/>
        <v>1.75056448254911+1.66667593879024i</v>
      </c>
      <c r="AA167" s="240" t="str">
        <f t="shared" ca="1" si="198"/>
        <v>1.53338049591971-1.86842954034605i</v>
      </c>
      <c r="AB167" s="240" t="str">
        <f t="shared" ca="1" si="199"/>
        <v>-1.97616941657823-1.3917755312857i</v>
      </c>
      <c r="AC167" s="240" t="str">
        <f t="shared" ca="1" si="200"/>
        <v>-1.24262841446056+2.07320025952149i</v>
      </c>
      <c r="AD167" s="240" t="str">
        <f t="shared" ca="1" si="201"/>
        <v>2.15899625063089+1.08674738659289i</v>
      </c>
      <c r="AE167" s="240" t="str">
        <f t="shared" ca="1" si="202"/>
        <v>0.924977180478642-2.23309245399704i</v>
      </c>
      <c r="AF167" s="240" t="str">
        <f t="shared" ca="1" si="203"/>
        <v>-2.295087335874-0.758194442880929i</v>
      </c>
      <c r="AG167" s="240" t="str">
        <f t="shared" ca="1" si="204"/>
        <v>-0.587302983905282+2.34464494062549i</v>
      </c>
      <c r="AH167" s="240" t="str">
        <f t="shared" ca="1" si="205"/>
        <v>2.38149671129754+0.413228879174394i</v>
      </c>
      <c r="AI167" s="240" t="str">
        <f t="shared" ca="1" si="206"/>
        <v>0.236915451344019-2.40544294495197i</v>
      </c>
      <c r="AJ167" s="240" t="str">
        <f t="shared" ca="1" si="207"/>
        <v>-2.41635387487383-0.059318158155613i</v>
      </c>
      <c r="AK167" s="240" t="str">
        <f t="shared" ca="1" si="208"/>
        <v>0.118600585271097+2.4141703737885i</v>
      </c>
      <c r="AL167" s="240" t="str">
        <f t="shared" ca="1" si="209"/>
        <v>2.39890427427756-0.295876621850358i</v>
      </c>
      <c r="AM167" s="240" t="str">
        <f t="shared" ca="1" si="210"/>
        <v>-0.471549277380269-2.37063830465697i</v>
      </c>
      <c r="AN167" s="240" t="str">
        <f t="shared" ca="1" si="211"/>
        <v>-2.32952564066513+0.644666566519809i</v>
      </c>
      <c r="AO167" s="240" t="str">
        <f t="shared" ca="1" si="212"/>
        <v>0.814290351679763+2.27578907539033i</v>
      </c>
      <c r="AP167" s="240" t="str">
        <f t="shared" ca="1" si="213"/>
        <v>2.20971981193566-0.979501426871731i</v>
      </c>
      <c r="AQ167" s="240" t="str">
        <f t="shared" ca="1" si="214"/>
        <v>-1.13940449896491-2.1316758853642i</v>
      </c>
      <c r="AR167" s="240" t="str">
        <f t="shared" ca="1" si="215"/>
        <v>-1.13940449896491-2.1316758853642i</v>
      </c>
      <c r="AS167" s="240" t="str">
        <f t="shared" ca="1" si="216"/>
        <v>1.43985397976879+1.94141834993097i</v>
      </c>
      <c r="AT167" s="240" t="str">
        <f t="shared" ca="1" si="217"/>
        <v>1.83023576313812-1.5787722267113i</v>
      </c>
      <c r="AU167" s="240" t="str">
        <f t="shared" ca="1" si="218"/>
        <v>-1.70913497016828-1.70913497016842i</v>
      </c>
      <c r="AV167" s="240" t="str">
        <f t="shared" ca="1" si="219"/>
        <v>-1.57877222671143+1.83023576313801i</v>
      </c>
      <c r="AW167" s="240" t="str">
        <f t="shared" ca="1" si="220"/>
        <v>1.94141834993102+1.43985397976874i</v>
      </c>
      <c r="AX167" s="240" t="str">
        <f t="shared" ca="1" si="221"/>
        <v>1.29313303935716-2.04208022247601i</v>
      </c>
      <c r="AY167" s="240" t="str">
        <f t="shared" ca="1" si="222"/>
        <v>-2.13167588536423-1.13940449896485i</v>
      </c>
      <c r="AZ167" s="240" t="str">
        <f t="shared" ca="1" si="223"/>
        <v>-0.979501426871683+2.20971981193568i</v>
      </c>
      <c r="BA167" s="240" t="str">
        <f t="shared" ca="1" si="224"/>
        <v>2.27578907539035+0.814290351679712i</v>
      </c>
      <c r="BB167" s="240" t="str">
        <f t="shared" ca="1" si="225"/>
        <v>0.644666566519756-2.32952564066515i</v>
      </c>
      <c r="BC167" s="240" t="str">
        <f t="shared" ca="1" si="226"/>
        <v>-2.37063830465699-0.471549277380199i</v>
      </c>
      <c r="BD167" s="240" t="str">
        <f t="shared" ca="1" si="227"/>
        <v>-0.295876621850286+2.39890427427757i</v>
      </c>
      <c r="BE167" s="240" t="str">
        <f t="shared" ca="1" si="228"/>
        <v>2.4141703737885+0.118600585271043i</v>
      </c>
      <c r="BF167" s="240" t="str">
        <f t="shared" ca="1" si="229"/>
        <v>-0.0593181581556848-2.41635387487383i</v>
      </c>
      <c r="BG167" s="240" t="str">
        <f t="shared" ca="1" si="230"/>
        <v>-2.40544294495198+0.236915451343851i</v>
      </c>
      <c r="BH167" s="240" t="str">
        <f t="shared" ca="1" si="231"/>
        <v>0.41322887917421+2.38149671129757i</v>
      </c>
      <c r="BI167" s="240" t="str">
        <f t="shared" ca="1" si="232"/>
        <v>2.34464494062552-0.587302983905127i</v>
      </c>
      <c r="BJ167" s="240" t="str">
        <f t="shared" ca="1" si="233"/>
        <v>-0.758194442880759-2.29508733587406i</v>
      </c>
      <c r="BK167" s="240" t="str">
        <f t="shared" ca="1" si="234"/>
        <v>-2.23309245399702+0.92497718047869i</v>
      </c>
      <c r="BL167" s="240" t="str">
        <f t="shared" ca="1" si="235"/>
        <v>1.08674738659272+2.15899625063098i</v>
      </c>
      <c r="BM167" s="240" t="str">
        <f t="shared" ca="1" si="236"/>
        <v>2.07320025952145-1.24262841446063i</v>
      </c>
      <c r="BN167" s="240" t="str">
        <f t="shared" ca="1" si="237"/>
        <v>-1.39177553128574-1.9761694165782i</v>
      </c>
      <c r="BO167" s="240" t="str">
        <f t="shared" ca="1" si="238"/>
        <v>-1.86842954034602+1.53338049591975i</v>
      </c>
      <c r="BP167" s="240" t="str">
        <f t="shared" ca="1" si="239"/>
        <v>1.66667593879029+1.75056448254906i</v>
      </c>
      <c r="BQ167" s="240" t="str">
        <f t="shared" ca="1" si="240"/>
        <v>1.62321296414769-1.79093952034333i</v>
      </c>
      <c r="BR167" s="240" t="str">
        <f t="shared" ca="1" si="241"/>
        <v>-1.90549784546394-1.48706511405419i</v>
      </c>
      <c r="BS167" s="240" t="str">
        <f t="shared" ca="1" si="242"/>
        <v>-1.34285872926438+2.00973011266269i</v>
      </c>
      <c r="BT167" s="240" t="str">
        <f t="shared" ca="1" si="243"/>
        <v>2.10307147825261+1.19137527667193i</v>
      </c>
      <c r="BU167" s="240" t="str">
        <f t="shared" ca="1" si="244"/>
        <v>1.03343565823131-2.18501611728627i</v>
      </c>
      <c r="BV167" s="240" t="str">
        <f t="shared" ca="1" si="245"/>
        <v>-2.25511996466484-0.869895762419139i</v>
      </c>
      <c r="BW167" s="240" t="str">
        <f t="shared" ca="1" si="246"/>
        <v>-0.701641826100401+2.31300312156539i</v>
      </c>
      <c r="BX167" s="240" t="str">
        <f t="shared" ca="1" si="247"/>
        <v>2.35835191414563+0.529585631933472i</v>
      </c>
      <c r="BY167" s="240" t="str">
        <f t="shared" ca="1" si="248"/>
        <v>0.354659567343787-2.39092059336906i</v>
      </c>
      <c r="BZ167" s="240" t="str">
        <f t="shared" ca="1" si="249"/>
        <v>-2.41053266674171-0.177811571827689i</v>
      </c>
      <c r="CA167" s="240" t="str">
        <f t="shared" ca="1" si="250"/>
        <v>-1.85957896980296E-13+2.41708185473822i</v>
      </c>
      <c r="CB167" s="240" t="str">
        <f t="shared" ca="1" si="251"/>
        <v>2.41053266674174-0.177811571827318i</v>
      </c>
      <c r="CC167" s="240" t="str">
        <f t="shared" ca="1" si="252"/>
        <v>-0.354659567343453-2.39092059336911i</v>
      </c>
      <c r="CD167" s="240" t="str">
        <f t="shared" ca="1" si="253"/>
        <v>-2.35835191414571+0.52958563193311i</v>
      </c>
      <c r="CE167" s="240" t="str">
        <f t="shared" ca="1" si="254"/>
        <v>0.701641826100998+2.31300312156521i</v>
      </c>
      <c r="CF167" s="240" t="str">
        <f t="shared" ca="1" si="255"/>
        <v>2.25511996466497-0.869895762418825i</v>
      </c>
      <c r="CG167" s="240" t="str">
        <f t="shared" ca="1" si="256"/>
        <v>-1.03343565823228-2.18501611728581i</v>
      </c>
      <c r="CH167" s="240" t="str">
        <f t="shared" ca="1" si="257"/>
        <v>-2.10307147825254+1.19137527667205i</v>
      </c>
      <c r="CI167" s="240" t="str">
        <f t="shared" ca="1" si="258"/>
        <v>1.3428587292637+2.00973011266314i</v>
      </c>
      <c r="CJ167" s="240" t="str">
        <f t="shared" ca="1" si="259"/>
        <v>1.90549784546358-1.48706511405465i</v>
      </c>
      <c r="CK167" s="240" t="str">
        <f t="shared" ca="1" si="260"/>
        <v>-1.62321296414742-1.79093952034358i</v>
      </c>
      <c r="CL167" s="240" t="str">
        <f t="shared" ca="1" si="261"/>
        <v>-1.66667593878949+1.75056448254982i</v>
      </c>
      <c r="CM167" s="240" t="str">
        <f t="shared" ca="1" si="262"/>
        <v>1.86842954034609+1.53338049591966i</v>
      </c>
      <c r="CN167" s="240" t="str">
        <f t="shared" ca="1" si="263"/>
        <v>1.39177553128644-1.97616941657771i</v>
      </c>
      <c r="CO167" s="240" t="str">
        <f t="shared" ca="1" si="264"/>
        <v>-2.07320025952175-1.24262841446012i</v>
      </c>
      <c r="CP167" s="240" t="str">
        <f t="shared" ca="1" si="265"/>
        <v>-1.0867473865933+2.15899625063069i</v>
      </c>
      <c r="CQ167" s="240" t="str">
        <f t="shared" ca="1" si="266"/>
        <v>2.23309245399744+0.92497718047767i</v>
      </c>
      <c r="CR167" s="240" t="str">
        <f t="shared" ca="1" si="267"/>
        <v>0.758194442880851-2.29508733587402i</v>
      </c>
      <c r="CS167" s="240" t="str">
        <f t="shared" ca="1" si="268"/>
        <v>-2.34464494062527-0.587302983906154i</v>
      </c>
      <c r="CT167" s="240" t="str">
        <f t="shared" ca="1" si="269"/>
        <v>-0.413228879173867+2.38149671129763i</v>
      </c>
      <c r="CU167" s="240" t="str">
        <f t="shared" ca="1" si="270"/>
        <v>2.40544294495193+0.236915451344461i</v>
      </c>
      <c r="CV167" s="240" t="str">
        <f t="shared" ca="1" si="271"/>
        <v>0.0593181581547862-2.41635387487385i</v>
      </c>
      <c r="CW167" s="240" t="str">
        <f t="shared" ca="1" si="272"/>
        <v>-2.4141703737885+0.118600585270945i</v>
      </c>
      <c r="CX167" s="240" t="str">
        <f t="shared" ca="1" si="273"/>
        <v>0.295876621849234+2.3989042742777i</v>
      </c>
      <c r="CY167" s="240" t="str">
        <f t="shared" ca="1" si="274"/>
        <v>2.37063830465691-0.471549277380574i</v>
      </c>
      <c r="CZ167" s="240" t="str">
        <f t="shared" ca="1" si="275"/>
        <v>-0.644666566519166-2.32952564066531i</v>
      </c>
      <c r="DA167" s="240" t="str">
        <f t="shared" ca="1" si="276"/>
        <v>-2.27578907539007+0.814290351680493i</v>
      </c>
      <c r="DB167" s="240" t="str">
        <f t="shared" ca="1" si="277"/>
        <v>0.979501426871547+2.20971981193575i</v>
      </c>
      <c r="DC167" s="240" t="str">
        <f t="shared" ca="1" si="278"/>
        <v>2.13167588536476-1.13940449896387i</v>
      </c>
      <c r="DD167" s="240" t="str">
        <f t="shared" ca="1" si="279"/>
        <v>-1.29313303935748-2.0420802224758i</v>
      </c>
      <c r="DE167" s="240" t="str">
        <f t="shared" ca="1" si="280"/>
        <v>-1.94141834993136+1.43985397976827i</v>
      </c>
      <c r="DF167" s="240" t="str">
        <f t="shared" ca="1" si="281"/>
        <v>1.57877222671189+1.83023576313761i</v>
      </c>
      <c r="DG167" s="240" t="str">
        <f t="shared" ca="1" si="282"/>
        <v>1.70913497016855-1.70913497016815i</v>
      </c>
      <c r="DH167" s="240" t="str">
        <f t="shared" ca="1" si="283"/>
        <v>-1.83023576313882-1.57877222671049i</v>
      </c>
      <c r="DI167" s="240" t="str">
        <f t="shared" ca="1" si="284"/>
        <v>-1.43985397976866+1.94141834993107i</v>
      </c>
      <c r="DJ167" s="240" t="str">
        <f t="shared" ca="1" si="285"/>
        <v>2.04208022247554+1.29313303935789i</v>
      </c>
      <c r="DK167" s="240" t="str">
        <f t="shared" ca="1" si="286"/>
        <v>1.13940449896436-2.13167588536449i</v>
      </c>
      <c r="DL167" s="240" t="str">
        <f t="shared" ca="1" si="287"/>
        <v>-2.20971981193552-0.979501426872057i</v>
      </c>
      <c r="DM167" s="240" t="str">
        <f t="shared" ca="1" si="288"/>
        <v>-0.814290351678755+2.27578907539069i</v>
      </c>
      <c r="DN167" s="240" t="str">
        <f t="shared" ca="1" si="289"/>
        <v>2.32952564066516+0.644666566519703i</v>
      </c>
      <c r="DO167" s="240" t="str">
        <f t="shared" ca="1" si="290"/>
        <v>0.471549277381123-2.3706383046568i</v>
      </c>
      <c r="DP167" s="240" t="str">
        <f t="shared" ca="1" si="291"/>
        <v>-2.39890427427764-0.29587662184972i</v>
      </c>
      <c r="DQ167" s="240" t="str">
        <f t="shared" ca="1" si="292"/>
        <v>-0.118600585271434+2.41417037378848i</v>
      </c>
      <c r="DR167" s="240" t="str">
        <f t="shared" ca="1" si="293"/>
        <v>2.4163538748738-0.0593181581567007i</v>
      </c>
      <c r="DS167" s="240" t="str">
        <f t="shared" ca="1" si="294"/>
        <v>-0.236915451343906-2.40544294495198i</v>
      </c>
      <c r="DT167" s="240" t="str">
        <f t="shared" ca="1" si="295"/>
        <v>-2.38149671129773+0.413228879173318i</v>
      </c>
      <c r="DU167" s="240" t="str">
        <f t="shared" ca="1" si="296"/>
        <v>0.587302983905613+2.3446449406254i</v>
      </c>
      <c r="DV167" s="240" t="str">
        <f t="shared" ca="1" si="297"/>
        <v>2.29508733587418-0.758194442880387i</v>
      </c>
      <c r="DW167" s="240" t="str">
        <f t="shared" ca="1" si="298"/>
        <v>-0.92497718047944-2.23309245399671i</v>
      </c>
      <c r="DX167" s="240" t="str">
        <f t="shared" ca="1" si="299"/>
        <v>-2.15899625063094+1.0867473865928i</v>
      </c>
      <c r="DY167" s="240" t="str">
        <f t="shared" ca="1" si="300"/>
        <v>1.24262841445964+2.07320025952204i</v>
      </c>
      <c r="DZ167" s="240" t="str">
        <f t="shared" ca="1" si="301"/>
        <v>1.97616941657803-1.39177553128599i</v>
      </c>
      <c r="EA167" s="240" t="str">
        <f t="shared" ca="1" si="302"/>
        <v>-1.53338049591923-1.86842954034644i</v>
      </c>
      <c r="EB167" s="240" t="str">
        <f t="shared" ca="1" si="303"/>
        <v>-1.7505644825485+1.66667593879088i</v>
      </c>
      <c r="EC167" s="240" t="str">
        <f t="shared" ca="1" si="304"/>
        <v>1.79093952034323+1.6232129641478i</v>
      </c>
      <c r="ED167" s="240" t="str">
        <f t="shared" ca="1" si="305"/>
        <v>1.48706511405507-1.90549784546326i</v>
      </c>
      <c r="EE167" s="240" t="str">
        <f t="shared" ca="1" si="306"/>
        <v>-2.00973011266285-1.34285872926414i</v>
      </c>
      <c r="EF167" s="240" t="str">
        <f t="shared" ca="1" si="307"/>
        <v>-1.19137527667251+2.10307147825228i</v>
      </c>
      <c r="EG167" s="240" t="str">
        <f t="shared" ca="1" si="308"/>
        <v>2.1850161172866+1.03343565823061i</v>
      </c>
      <c r="EH167" s="240" t="str">
        <f t="shared" ca="1" si="309"/>
        <v>0.869895762419345-2.25511996466476i</v>
      </c>
      <c r="EI167" s="240" t="str">
        <f t="shared" ca="1" si="310"/>
        <v>-2.31300312156506-0.701641826101467i</v>
      </c>
      <c r="EJ167" s="240" t="str">
        <f t="shared" ca="1" si="311"/>
        <v>-0.52958563193362+2.3583519141456i</v>
      </c>
      <c r="EK167" s="240" t="str">
        <f t="shared" ca="1" si="312"/>
        <v>2.39092059336903+0.35465956734397i</v>
      </c>
      <c r="EL167" s="240" t="str">
        <f t="shared" ca="1" si="313"/>
        <v>0.177811571827875-2.4105326667417i</v>
      </c>
      <c r="EM167" s="240" t="str">
        <f t="shared" ca="1" si="314"/>
        <v>-2.41708185473822-3.71915793960591E-13i</v>
      </c>
      <c r="EN167" s="240"/>
      <c r="EO167" s="240"/>
      <c r="EP167" s="240"/>
    </row>
    <row r="168" spans="1:146" ht="15.75" thickBot="1">
      <c r="A168" s="277">
        <f t="shared" si="181"/>
        <v>1.3281250000000007E-3</v>
      </c>
      <c r="B168" s="276">
        <v>68</v>
      </c>
      <c r="C168" s="248">
        <f t="shared" si="182"/>
        <v>13600</v>
      </c>
      <c r="D168" s="247">
        <f t="shared" si="315"/>
        <v>85451.320177642367</v>
      </c>
      <c r="E168" s="247" t="str">
        <f t="shared" si="316"/>
        <v>85451.3201776424i</v>
      </c>
      <c r="F168" s="247" t="str">
        <f t="shared" si="183"/>
        <v>0.00634148734222614-0.0372428077719983i</v>
      </c>
      <c r="G168" s="247" t="str">
        <f t="shared" si="184"/>
        <v>-3.19230946829608+1.36701966801486i</v>
      </c>
      <c r="H168" s="247" t="str">
        <f t="shared" si="180"/>
        <v>0.00202430622912262-0.00478913331633664i</v>
      </c>
      <c r="I168" s="247" t="str">
        <f t="shared" si="317"/>
        <v>-0.0026919007540323+0.00458641025985836i</v>
      </c>
      <c r="J168" s="275" t="str">
        <f ca="1">IMPRODUCT(1/N_FFT2,CE100)</f>
        <v>0.0107388387807893-9.41251512438965E-06i</v>
      </c>
      <c r="K168" s="274" t="str">
        <f t="shared" ca="1" si="318"/>
        <v>-0.0000288647185555004+0.0000492780579197376i</v>
      </c>
      <c r="N168" s="265">
        <f t="shared" ca="1" si="185"/>
        <v>7.4377435428926466</v>
      </c>
      <c r="O168" s="240">
        <f t="shared" ca="1" si="186"/>
        <v>2.4377435428926466</v>
      </c>
      <c r="P168" s="240" t="str">
        <f t="shared" ca="1" si="187"/>
        <v>-0.238940650931194-2.42600514143053i</v>
      </c>
      <c r="Q168" s="240" t="str">
        <f t="shared" ca="1" si="188"/>
        <v>-2.39090298426713+0.475580172775675i</v>
      </c>
      <c r="R168" s="240" t="str">
        <f t="shared" ca="1" si="189"/>
        <v>0.707639597577733+2.33277512436472i</v>
      </c>
      <c r="S168" s="240" t="str">
        <f t="shared" ca="1" si="190"/>
        <v>2.25218136479007-0.932884066219991i</v>
      </c>
      <c r="T168" s="240" t="str">
        <f t="shared" ca="1" si="191"/>
        <v>-1.14914435133824-2.14989786750492i</v>
      </c>
      <c r="U168" s="241" t="str">
        <f t="shared" ca="1" si="192"/>
        <v>-2.02690967850193+1.35433774816697i</v>
      </c>
      <c r="V168" s="240" t="str">
        <f t="shared" ca="1" si="193"/>
        <v>1.5464881321243+1.8844012412736i</v>
      </c>
      <c r="W168" s="240" t="str">
        <f t="shared" ca="1" si="194"/>
        <v>1.72374498997315-1.72374498997307i</v>
      </c>
      <c r="X168" s="240" t="str">
        <f t="shared" ca="1" si="195"/>
        <v>-1.88440124127353-1.54648813212438i</v>
      </c>
      <c r="Y168" s="240" t="str">
        <f t="shared" ca="1" si="196"/>
        <v>-1.35433774816685+2.02690967850202i</v>
      </c>
      <c r="Z168" s="240" t="str">
        <f t="shared" ca="1" si="197"/>
        <v>2.14989786750498+1.14914435133814i</v>
      </c>
      <c r="AA168" s="240" t="str">
        <f t="shared" ca="1" si="198"/>
        <v>0.932884066220066-2.25218136479004i</v>
      </c>
      <c r="AB168" s="240" t="str">
        <f t="shared" ca="1" si="199"/>
        <v>-2.33277512436471-0.707639597577765i</v>
      </c>
      <c r="AC168" s="240" t="str">
        <f t="shared" ca="1" si="200"/>
        <v>-0.475580172775634+2.39090298426713i</v>
      </c>
      <c r="AD168" s="240" t="str">
        <f t="shared" ca="1" si="201"/>
        <v>2.42600514143054+0.238940650931104i</v>
      </c>
      <c r="AE168" s="240" t="str">
        <f t="shared" ca="1" si="202"/>
        <v>1.02135563622569E-13-2.43774354289265i</v>
      </c>
      <c r="AF168" s="240" t="str">
        <f t="shared" ca="1" si="203"/>
        <v>-2.42600514143054+0.238940650931142i</v>
      </c>
      <c r="AG168" s="240" t="str">
        <f t="shared" ca="1" si="204"/>
        <v>0.475580172775673+2.39090298426713i</v>
      </c>
      <c r="AH168" s="240" t="str">
        <f t="shared" ca="1" si="205"/>
        <v>2.33277512436469-0.707639597577802i</v>
      </c>
      <c r="AI168" s="240" t="str">
        <f t="shared" ca="1" si="206"/>
        <v>-0.932884066220103-2.25218136479002i</v>
      </c>
      <c r="AJ168" s="240" t="str">
        <f t="shared" ca="1" si="207"/>
        <v>-2.14989786750496+1.14914435133817i</v>
      </c>
      <c r="AK168" s="240" t="str">
        <f t="shared" ca="1" si="208"/>
        <v>1.35433774816689+2.02690967850199i</v>
      </c>
      <c r="AL168" s="240" t="str">
        <f t="shared" ca="1" si="209"/>
        <v>1.88440124127351-1.54648813212441i</v>
      </c>
      <c r="AM168" s="240" t="str">
        <f t="shared" ca="1" si="210"/>
        <v>-1.72374498997317-1.72374498997305i</v>
      </c>
      <c r="AN168" s="240" t="str">
        <f t="shared" ca="1" si="211"/>
        <v>-1.54648813212446+1.88440124127347i</v>
      </c>
      <c r="AO168" s="240" t="str">
        <f t="shared" ca="1" si="212"/>
        <v>2.02690967850195+1.35433774816694i</v>
      </c>
      <c r="AP168" s="240" t="str">
        <f t="shared" ca="1" si="213"/>
        <v>1.14914435133823-2.14989786750493i</v>
      </c>
      <c r="AQ168" s="240" t="str">
        <f t="shared" ca="1" si="214"/>
        <v>-2.25218136479009-0.932884066219937i</v>
      </c>
      <c r="AR168" s="240" t="str">
        <f t="shared" ca="1" si="215"/>
        <v>-2.25218136479009-0.932884066219937i</v>
      </c>
      <c r="AS168" s="240" t="str">
        <f t="shared" ca="1" si="216"/>
        <v>2.39090298426712+0.475580172775734i</v>
      </c>
      <c r="AT168" s="240" t="str">
        <f t="shared" ca="1" si="217"/>
        <v>0.238940650931214-2.42600514143053i</v>
      </c>
      <c r="AU168" s="240" t="str">
        <f t="shared" ca="1" si="218"/>
        <v>-2.43774354289265+3.82258080016464E-14i</v>
      </c>
      <c r="AV168" s="240" t="str">
        <f t="shared" ca="1" si="219"/>
        <v>0.238940650931273+2.42600514143052i</v>
      </c>
      <c r="AW168" s="240" t="str">
        <f t="shared" ca="1" si="220"/>
        <v>2.39090298426715-0.475580172775573i</v>
      </c>
      <c r="AX168" s="240" t="str">
        <f t="shared" ca="1" si="221"/>
        <v>-0.707639597577697-2.33277512436473i</v>
      </c>
      <c r="AY168" s="240" t="str">
        <f t="shared" ca="1" si="222"/>
        <v>-2.25218136479006+0.932884066220008i</v>
      </c>
      <c r="AZ168" s="240" t="str">
        <f t="shared" ca="1" si="223"/>
        <v>1.1491443513383+2.14989786750489i</v>
      </c>
      <c r="BA168" s="240" t="str">
        <f t="shared" ca="1" si="224"/>
        <v>2.02690967850205-1.35433774816679i</v>
      </c>
      <c r="BB168" s="240" t="str">
        <f t="shared" ca="1" si="225"/>
        <v>-1.54648813212432-1.88440124127358i</v>
      </c>
      <c r="BC168" s="240" t="str">
        <f t="shared" ca="1" si="226"/>
        <v>-1.72374498997311+1.72374498997311i</v>
      </c>
      <c r="BD168" s="240" t="str">
        <f t="shared" ca="1" si="227"/>
        <v>1.88440124127356+1.54648813212435i</v>
      </c>
      <c r="BE168" s="240" t="str">
        <f t="shared" ca="1" si="228"/>
        <v>1.35433774816682-2.02690967850203i</v>
      </c>
      <c r="BF168" s="240" t="str">
        <f t="shared" ca="1" si="229"/>
        <v>-2.14989786750487-1.14914435133833i</v>
      </c>
      <c r="BG168" s="240" t="str">
        <f t="shared" ca="1" si="230"/>
        <v>-0.932884066220015+2.25218136479006i</v>
      </c>
      <c r="BH168" s="240" t="str">
        <f t="shared" ca="1" si="231"/>
        <v>2.33277512436472+0.707639597577721i</v>
      </c>
      <c r="BI168" s="240" t="str">
        <f t="shared" ca="1" si="232"/>
        <v>0.475580172775597-2.39090298426714i</v>
      </c>
      <c r="BJ168" s="240" t="str">
        <f t="shared" ca="1" si="233"/>
        <v>-2.42600514143054-0.238940650931075i</v>
      </c>
      <c r="BK168" s="240" t="str">
        <f t="shared" ca="1" si="234"/>
        <v>-8.12309652814074E-14+2.43774354289265i</v>
      </c>
      <c r="BL168" s="240" t="str">
        <f t="shared" ca="1" si="235"/>
        <v>2.42600514143053-0.238940650931189i</v>
      </c>
      <c r="BM168" s="240" t="str">
        <f t="shared" ca="1" si="236"/>
        <v>-0.47558017277571-2.39090298426712i</v>
      </c>
      <c r="BN168" s="240" t="str">
        <f t="shared" ca="1" si="237"/>
        <v>-2.33277512436469+0.707639597577831i</v>
      </c>
      <c r="BO168" s="240" t="str">
        <f t="shared" ca="1" si="238"/>
        <v>0.932884066219898+2.25218136479011i</v>
      </c>
      <c r="BP168" s="240" t="str">
        <f t="shared" ca="1" si="239"/>
        <v>2.14989786750495-1.14914435133819i</v>
      </c>
      <c r="BQ168" s="240" t="str">
        <f t="shared" ca="1" si="240"/>
        <v>-1.35433774816692-2.02690967850197i</v>
      </c>
      <c r="BR168" s="240" t="str">
        <f t="shared" ca="1" si="241"/>
        <v>-1.88440124127348+1.54648813212444i</v>
      </c>
      <c r="BS168" s="240" t="str">
        <f t="shared" ca="1" si="242"/>
        <v>1.72374498997302+1.7237449899732i</v>
      </c>
      <c r="BT168" s="240" t="str">
        <f t="shared" ca="1" si="243"/>
        <v>1.54648813212445-1.88440124127348i</v>
      </c>
      <c r="BU168" s="240" t="str">
        <f t="shared" ca="1" si="244"/>
        <v>-2.02690967850198-1.3543377481669i</v>
      </c>
      <c r="BV168" s="240" t="str">
        <f t="shared" ca="1" si="245"/>
        <v>-1.14914435133819+2.14989786750495i</v>
      </c>
      <c r="BW168" s="240" t="str">
        <f t="shared" ca="1" si="246"/>
        <v>2.25218136479038+0.93288406621923i</v>
      </c>
      <c r="BX168" s="240" t="str">
        <f t="shared" ca="1" si="247"/>
        <v>0.707639597578299-2.33277512436454i</v>
      </c>
      <c r="BY168" s="240" t="str">
        <f t="shared" ca="1" si="248"/>
        <v>-2.39090298426722-0.475580172775205i</v>
      </c>
      <c r="BZ168" s="240" t="str">
        <f t="shared" ca="1" si="249"/>
        <v>-0.238940650932124+2.42600514143044i</v>
      </c>
      <c r="CA168" s="240" t="str">
        <f t="shared" ca="1" si="250"/>
        <v>2.43774354289265-7.64516160032925E-14i</v>
      </c>
      <c r="CB168" s="240" t="str">
        <f t="shared" ca="1" si="251"/>
        <v>-0.238940650932277-2.42600514143042i</v>
      </c>
      <c r="CC168" s="240" t="str">
        <f t="shared" ca="1" si="252"/>
        <v>-2.39090298426719+0.475580172775354i</v>
      </c>
      <c r="CD168" s="240" t="str">
        <f t="shared" ca="1" si="253"/>
        <v>0.707639597578445+2.3327751243645i</v>
      </c>
      <c r="CE168" s="240" t="str">
        <f t="shared" ca="1" si="254"/>
        <v>2.25218136479032-0.932884066219371i</v>
      </c>
      <c r="CF168" s="240" t="str">
        <f t="shared" ca="1" si="255"/>
        <v>-1.14914435133854-2.14989786750476i</v>
      </c>
      <c r="CG168" s="240" t="str">
        <f t="shared" ca="1" si="256"/>
        <v>-2.02690967850257+1.35433774816601i</v>
      </c>
      <c r="CH168" s="240" t="str">
        <f t="shared" ca="1" si="257"/>
        <v>1.54648813212435+1.88440124127356i</v>
      </c>
      <c r="CI168" s="240" t="str">
        <f t="shared" ca="1" si="258"/>
        <v>1.7237449899724-1.72374498997382i</v>
      </c>
      <c r="CJ168" s="240" t="str">
        <f t="shared" ca="1" si="259"/>
        <v>-1.88440124127327-1.5464881321247i</v>
      </c>
      <c r="CK168" s="240" t="str">
        <f t="shared" ca="1" si="260"/>
        <v>-1.35433774816639+2.02690967850232i</v>
      </c>
      <c r="CL168" s="240" t="str">
        <f t="shared" ca="1" si="261"/>
        <v>2.14989786750455+1.14914435133894i</v>
      </c>
      <c r="CM168" s="240" t="str">
        <f t="shared" ca="1" si="262"/>
        <v>0.932884066219757-2.25218136479016i</v>
      </c>
      <c r="CN168" s="240" t="str">
        <f t="shared" ca="1" si="263"/>
        <v>-2.33277512436438-0.707639597578845i</v>
      </c>
      <c r="CO168" s="240" t="str">
        <f t="shared" ca="1" si="264"/>
        <v>-0.475580172775831+2.3909029842671i</v>
      </c>
      <c r="CP168" s="240" t="str">
        <f t="shared" ca="1" si="265"/>
        <v>2.42600514143062+0.238940650930313i</v>
      </c>
      <c r="CQ168" s="240" t="str">
        <f t="shared" ca="1" si="266"/>
        <v>4.9335660845236E-13-2.43774354289265i</v>
      </c>
      <c r="CR168" s="240" t="str">
        <f t="shared" ca="1" si="267"/>
        <v>-2.42600514143048+0.238940650931675i</v>
      </c>
      <c r="CS168" s="240" t="str">
        <f t="shared" ca="1" si="268"/>
        <v>0.475580172774795+2.3909029842673i</v>
      </c>
      <c r="CT168" s="240" t="str">
        <f t="shared" ca="1" si="269"/>
        <v>2.33277512436467-0.707639597577902i</v>
      </c>
      <c r="CU168" s="240" t="str">
        <f t="shared" ca="1" si="270"/>
        <v>-0.932884066221053-2.25218136478963i</v>
      </c>
      <c r="CV168" s="240" t="str">
        <f t="shared" ca="1" si="271"/>
        <v>-2.14989786750503+1.14914435133804i</v>
      </c>
      <c r="CW168" s="240" t="str">
        <f t="shared" ca="1" si="272"/>
        <v>1.35433774816753+2.02690967850156i</v>
      </c>
      <c r="CX168" s="240" t="str">
        <f t="shared" ca="1" si="273"/>
        <v>1.88440124127392-1.54648813212391i</v>
      </c>
      <c r="CY168" s="240" t="str">
        <f t="shared" ca="1" si="274"/>
        <v>-1.72374498997342-1.7237449899728i</v>
      </c>
      <c r="CZ168" s="240" t="str">
        <f t="shared" ca="1" si="275"/>
        <v>-1.54648813212517+1.88440124127289i</v>
      </c>
      <c r="DA168" s="240" t="str">
        <f t="shared" ca="1" si="276"/>
        <v>2.02690967850201+1.35433774816686i</v>
      </c>
      <c r="DB168" s="240" t="str">
        <f t="shared" ca="1" si="277"/>
        <v>1.14914435133734-2.1498978675054i</v>
      </c>
      <c r="DC168" s="240" t="str">
        <f t="shared" ca="1" si="278"/>
        <v>-2.25218136478993-0.932884066220315i</v>
      </c>
      <c r="DD168" s="240" t="str">
        <f t="shared" ca="1" si="279"/>
        <v>-0.70763959757707+2.33277512436492i</v>
      </c>
      <c r="DE168" s="240" t="str">
        <f t="shared" ca="1" si="280"/>
        <v>2.39090298426698+0.47558017277639i</v>
      </c>
      <c r="DF168" s="240" t="str">
        <f t="shared" ca="1" si="281"/>
        <v>0.23894065093088-2.42600514143056i</v>
      </c>
      <c r="DG168" s="240" t="str">
        <f t="shared" ca="1" si="282"/>
        <v>-2.43774354289265-1.13244967154995E-12i</v>
      </c>
      <c r="DH168" s="240" t="str">
        <f t="shared" ca="1" si="283"/>
        <v>0.238940650931108+2.42600514143054i</v>
      </c>
      <c r="DI168" s="240" t="str">
        <f t="shared" ca="1" si="284"/>
        <v>2.39090298426694-0.475580172776616i</v>
      </c>
      <c r="DJ168" s="240" t="str">
        <f t="shared" ca="1" si="285"/>
        <v>-0.70763959757729-2.33277512436485i</v>
      </c>
      <c r="DK168" s="240" t="str">
        <f t="shared" ca="1" si="286"/>
        <v>-2.25218136478985+0.932884066220527i</v>
      </c>
      <c r="DL168" s="240" t="str">
        <f t="shared" ca="1" si="287"/>
        <v>1.14914435133748+2.14989786750533i</v>
      </c>
      <c r="DM168" s="240" t="str">
        <f t="shared" ca="1" si="288"/>
        <v>2.02690967850188-1.35433774816705i</v>
      </c>
      <c r="DN168" s="240" t="str">
        <f t="shared" ca="1" si="289"/>
        <v>-1.54648813212347-1.88440124127428i</v>
      </c>
      <c r="DO168" s="240" t="str">
        <f t="shared" ca="1" si="290"/>
        <v>-1.72374498997325+1.72374498997296i</v>
      </c>
      <c r="DP168" s="240" t="str">
        <f t="shared" ca="1" si="291"/>
        <v>1.88440124127407+1.54648813212373i</v>
      </c>
      <c r="DQ168" s="240" t="str">
        <f t="shared" ca="1" si="292"/>
        <v>1.3543377481674-2.02690967850165i</v>
      </c>
      <c r="DR168" s="240" t="str">
        <f t="shared" ca="1" si="293"/>
        <v>-2.14989786750514-1.14914435133784i</v>
      </c>
      <c r="DS168" s="240" t="str">
        <f t="shared" ca="1" si="294"/>
        <v>-0.932884066220841+2.25218136478972i</v>
      </c>
      <c r="DT168" s="240" t="str">
        <f t="shared" ca="1" si="295"/>
        <v>2.33277512436473+0.707639597577682i</v>
      </c>
      <c r="DU168" s="240" t="str">
        <f t="shared" ca="1" si="296"/>
        <v>0.475580172774571-2.39090298426735i</v>
      </c>
      <c r="DV168" s="240" t="str">
        <f t="shared" ca="1" si="297"/>
        <v>-2.42600514143051-0.238940650931447i</v>
      </c>
      <c r="DW168" s="240" t="str">
        <f t="shared" ca="1" si="298"/>
        <v>7.22711456462239E-13+2.43774354289265i</v>
      </c>
      <c r="DX168" s="240" t="str">
        <f t="shared" ca="1" si="299"/>
        <v>2.4260051414306-0.238940650930541i</v>
      </c>
      <c r="DY168" s="240" t="str">
        <f t="shared" ca="1" si="300"/>
        <v>-0.475580172775987-2.39090298426706i</v>
      </c>
      <c r="DZ168" s="240" t="str">
        <f t="shared" ca="1" si="301"/>
        <v>-2.33277512436502+0.707639597576744i</v>
      </c>
      <c r="EA168" s="240" t="str">
        <f t="shared" ca="1" si="302"/>
        <v>0.93288406622+2.25218136479006i</v>
      </c>
      <c r="EB168" s="240" t="str">
        <f t="shared" ca="1" si="303"/>
        <v>2.14989786750445-1.14914435133911i</v>
      </c>
      <c r="EC168" s="240" t="str">
        <f t="shared" ca="1" si="304"/>
        <v>-1.35433774816658-2.02690967850219i</v>
      </c>
      <c r="ED168" s="240" t="str">
        <f t="shared" ca="1" si="305"/>
        <v>-1.88440124127315+1.54648813212485i</v>
      </c>
      <c r="EE168" s="240" t="str">
        <f t="shared" ca="1" si="306"/>
        <v>1.72374498997256+1.72374498997366i</v>
      </c>
      <c r="EF168" s="240" t="str">
        <f t="shared" ca="1" si="307"/>
        <v>1.54648813212417-1.88440124127371i</v>
      </c>
      <c r="EG168" s="240" t="str">
        <f t="shared" ca="1" si="308"/>
        <v>-2.02690967850133-1.35433774816787i</v>
      </c>
      <c r="EH168" s="240" t="str">
        <f t="shared" ca="1" si="309"/>
        <v>-1.14914435133834+2.14989786750487i</v>
      </c>
      <c r="EI168" s="240" t="str">
        <f t="shared" ca="1" si="310"/>
        <v>2.25218136479043+0.932884066219128i</v>
      </c>
      <c r="EJ168" s="240" t="str">
        <f t="shared" ca="1" si="311"/>
        <v>0.707639597578226-2.33277512436457i</v>
      </c>
      <c r="EK168" s="240" t="str">
        <f t="shared" ca="1" si="312"/>
        <v>-2.39090298426723-0.475580172775129i</v>
      </c>
      <c r="EL168" s="240" t="str">
        <f t="shared" ca="1" si="313"/>
        <v>-0.238940650932083+2.42600514143044i</v>
      </c>
      <c r="EM168" s="240" t="str">
        <f t="shared" ca="1" si="314"/>
        <v>2.43774354289265-1.52903232006585E-13i</v>
      </c>
      <c r="EN168" s="240"/>
      <c r="EO168" s="240"/>
      <c r="EP168" s="240"/>
    </row>
    <row r="169" spans="1:146" ht="15.75" thickBot="1">
      <c r="A169" s="277">
        <f t="shared" si="181"/>
        <v>1.3476562500000008E-3</v>
      </c>
      <c r="B169" s="276">
        <v>69</v>
      </c>
      <c r="C169" s="248">
        <f t="shared" si="182"/>
        <v>13800</v>
      </c>
      <c r="D169" s="247">
        <f t="shared" si="315"/>
        <v>86707.957239078285</v>
      </c>
      <c r="E169" s="247" t="str">
        <f t="shared" si="316"/>
        <v>86707.9572390783i</v>
      </c>
      <c r="F169" s="247" t="str">
        <f t="shared" si="183"/>
        <v>0.00632646965262614-0.0367430775806987i</v>
      </c>
      <c r="G169" s="247" t="str">
        <f t="shared" si="184"/>
        <v>-3.17912344814137+1.37674649300652i</v>
      </c>
      <c r="H169" s="247" t="str">
        <f t="shared" si="180"/>
        <v>0.00202357537871157-0.00471972682598188i</v>
      </c>
      <c r="I169" s="247" t="str">
        <f t="shared" si="317"/>
        <v>-0.00267263121901614+0.00452205814146088i</v>
      </c>
      <c r="J169" s="275" t="str">
        <f ca="1">IMPRODUCT(1/N_FFT2,CF100)</f>
        <v>-0.00482782240218945-0.000499428420346453i</v>
      </c>
      <c r="K169" s="274" t="str">
        <f t="shared" ca="1" si="318"/>
        <v>0.0000151614332262616-0.0000204969056114662i</v>
      </c>
      <c r="N169" s="265">
        <f t="shared" ca="1" si="185"/>
        <v>7.450192827499535</v>
      </c>
      <c r="O169" s="240">
        <f t="shared" ca="1" si="186"/>
        <v>2.450192827499535</v>
      </c>
      <c r="P169" s="240" t="str">
        <f t="shared" ca="1" si="187"/>
        <v>-0.299929758382499-2.43176623711384i</v>
      </c>
      <c r="Q169" s="240" t="str">
        <f t="shared" ca="1" si="188"/>
        <v>-2.37676361902765+0.595348294023534i</v>
      </c>
      <c r="R169" s="240" t="str">
        <f t="shared" ca="1" si="189"/>
        <v>0.881812237170701+2.2860122638136i</v>
      </c>
      <c r="S169" s="240" t="str">
        <f t="shared" ca="1" si="190"/>
        <v>2.16087715632566-1.15501290347774i</v>
      </c>
      <c r="T169" s="240" t="str">
        <f t="shared" ca="1" si="191"/>
        <v>-1.41084110062749-2.00324044505656i</v>
      </c>
      <c r="U169" s="241" t="str">
        <f t="shared" ca="1" si="192"/>
        <v>-1.81547313287241+1.64544893440927i</v>
      </c>
      <c r="V169" s="240" t="str">
        <f t="shared" ca="1" si="193"/>
        <v>1.85530768462933+1.60039941492289i</v>
      </c>
      <c r="W169" s="240" t="str">
        <f t="shared" ca="1" si="194"/>
        <v>1.36125420011684-2.03726088034754i</v>
      </c>
      <c r="X169" s="240" t="str">
        <f t="shared" ca="1" si="195"/>
        <v>-2.1885717761375-1.10163445508232i</v>
      </c>
      <c r="Y169" s="240" t="str">
        <f t="shared" ca="1" si="196"/>
        <v>-0.825445102438938+2.30696451528621i</v>
      </c>
      <c r="Z169" s="240" t="str">
        <f t="shared" ca="1" si="197"/>
        <v>2.39065836079641+0.536840287128682i</v>
      </c>
      <c r="AA169" s="240" t="str">
        <f t="shared" ca="1" si="198"/>
        <v>0.240160894207441-2.43839447932931i</v>
      </c>
      <c r="AB169" s="240" t="str">
        <f t="shared" ca="1" si="199"/>
        <v>-2.4494548752292+0.0601307421048101i</v>
      </c>
      <c r="AC169" s="240" t="str">
        <f t="shared" ca="1" si="200"/>
        <v>0.359517956086205+2.42367318984672i</v>
      </c>
      <c r="AD169" s="240" t="str">
        <f t="shared" ca="1" si="201"/>
        <v>2.36143720372772-0.653497685367574i</v>
      </c>
      <c r="AE169" s="240" t="str">
        <f t="shared" ca="1" si="202"/>
        <v>-0.937648201183925-2.26368300403274i</v>
      </c>
      <c r="AF169" s="240" t="str">
        <f t="shared" ca="1" si="203"/>
        <v>-2.13188090491523+1.20769561528887i</v>
      </c>
      <c r="AG169" s="240" t="str">
        <f t="shared" ca="1" si="204"/>
        <v>1.45957816321389+1.96801333262743i</v>
      </c>
      <c r="AH169" s="240" t="str">
        <f t="shared" ca="1" si="205"/>
        <v>1.77454500798517-1.68950729698486i</v>
      </c>
      <c r="AI169" s="240" t="str">
        <f t="shared" ca="1" si="206"/>
        <v>-1.89402466841161-1.55438587467156i</v>
      </c>
      <c r="AJ169" s="240" t="str">
        <f t="shared" ca="1" si="207"/>
        <v>-1.3108473309767+2.07005414586224i</v>
      </c>
      <c r="AK169" s="240" t="str">
        <f t="shared" ca="1" si="208"/>
        <v>2.21494808214738+1.04759242328389i</v>
      </c>
      <c r="AL169" s="240" t="str">
        <f t="shared" ca="1" si="209"/>
        <v>0.768580750442946-2.32652713759774i</v>
      </c>
      <c r="AM169" s="240" t="str">
        <f t="shared" ca="1" si="210"/>
        <v>-2.40311305936109-0.478008907718604i</v>
      </c>
      <c r="AN169" s="240" t="str">
        <f t="shared" ca="1" si="211"/>
        <v>-0.180247366090031+2.44355392388786i</v>
      </c>
      <c r="AO169" s="240" t="str">
        <f t="shared" ca="1" si="212"/>
        <v>2.44724146293305-0.120225263699009i</v>
      </c>
      <c r="AP169" s="240" t="str">
        <f t="shared" ca="1" si="213"/>
        <v>-0.418889593616273-2.41412021247704i</v>
      </c>
      <c r="AQ169" s="240" t="str">
        <f t="shared" ca="1" si="214"/>
        <v>-2.34468834695608+0.711253434141812i</v>
      </c>
      <c r="AR169" s="240" t="str">
        <f t="shared" ca="1" si="215"/>
        <v>-2.34468834695608+0.711253434141812i</v>
      </c>
      <c r="AS169" s="240" t="str">
        <f t="shared" ca="1" si="216"/>
        <v>2.10160048816386-1.25965085641998i</v>
      </c>
      <c r="AT169" s="240" t="str">
        <f t="shared" ca="1" si="217"/>
        <v>-1.50743603049181-1.93160076255557i</v>
      </c>
      <c r="AU169" s="240" t="str">
        <f t="shared" ca="1" si="218"/>
        <v>-1.73254796353963+1.7325479635395i</v>
      </c>
      <c r="AV169" s="240" t="str">
        <f t="shared" ca="1" si="219"/>
        <v>1.93160076255562+1.50743603049174i</v>
      </c>
      <c r="AW169" s="240" t="str">
        <f t="shared" ca="1" si="220"/>
        <v>1.25965085642012-2.10160048816378i</v>
      </c>
      <c r="AX169" s="240" t="str">
        <f t="shared" ca="1" si="221"/>
        <v>-2.23999018625491-0.992919360981464i</v>
      </c>
      <c r="AY169" s="240" t="str">
        <f t="shared" ca="1" si="222"/>
        <v>-0.711253434141966+2.34468834695604i</v>
      </c>
      <c r="AZ169" s="240" t="str">
        <f t="shared" ca="1" si="223"/>
        <v>2.41412021247705+0.418889593616192i</v>
      </c>
      <c r="BA169" s="240" t="str">
        <f t="shared" ca="1" si="224"/>
        <v>0.120225263699189-2.44724146293304i</v>
      </c>
      <c r="BB169" s="240" t="str">
        <f t="shared" ca="1" si="225"/>
        <v>-2.44355392388785+0.180247366090129i</v>
      </c>
      <c r="BC169" s="240" t="str">
        <f t="shared" ca="1" si="226"/>
        <v>0.478008907718462+2.40311305936112i</v>
      </c>
      <c r="BD169" s="240" t="str">
        <f t="shared" ca="1" si="227"/>
        <v>2.32652713759771-0.768580750443022i</v>
      </c>
      <c r="BE169" s="240" t="str">
        <f t="shared" ca="1" si="228"/>
        <v>-1.04759242328375-2.21494808214745i</v>
      </c>
      <c r="BF169" s="240" t="str">
        <f t="shared" ca="1" si="229"/>
        <v>-2.07005414586219+1.31084733097677i</v>
      </c>
      <c r="BG169" s="240" t="str">
        <f t="shared" ca="1" si="230"/>
        <v>1.55438587467162+1.89402466841156i</v>
      </c>
      <c r="BH169" s="240" t="str">
        <f t="shared" ca="1" si="231"/>
        <v>1.68950729698481-1.77454500798521i</v>
      </c>
      <c r="BI169" s="240" t="str">
        <f t="shared" ca="1" si="232"/>
        <v>-1.96801333262747-1.45957816321384i</v>
      </c>
      <c r="BJ169" s="240" t="str">
        <f t="shared" ca="1" si="233"/>
        <v>-1.20769561528903+2.13188090491514i</v>
      </c>
      <c r="BK169" s="240" t="str">
        <f t="shared" ca="1" si="234"/>
        <v>2.26368300403278+0.937648201183835i</v>
      </c>
      <c r="BL169" s="240" t="str">
        <f t="shared" ca="1" si="235"/>
        <v>0.653497685367723-2.36143720372768i</v>
      </c>
      <c r="BM169" s="240" t="str">
        <f t="shared" ca="1" si="236"/>
        <v>-2.42367318984673-0.359517956086117i</v>
      </c>
      <c r="BN169" s="240" t="str">
        <f t="shared" ca="1" si="237"/>
        <v>-0.0601307421049726+2.44945487522919i</v>
      </c>
      <c r="BO169" s="240" t="str">
        <f t="shared" ca="1" si="238"/>
        <v>2.4383944793293-0.240160894207522i</v>
      </c>
      <c r="BP169" s="240" t="str">
        <f t="shared" ca="1" si="239"/>
        <v>-0.536840287128513-2.39065836079644i</v>
      </c>
      <c r="BQ169" s="240" t="str">
        <f t="shared" ca="1" si="240"/>
        <v>-2.30696451528619+0.825445102439004i</v>
      </c>
      <c r="BR169" s="240" t="str">
        <f t="shared" ca="1" si="241"/>
        <v>1.10163445508215+2.18857177613758i</v>
      </c>
      <c r="BS169" s="240" t="str">
        <f t="shared" ca="1" si="242"/>
        <v>2.03726088034749-1.36125420011692i</v>
      </c>
      <c r="BT169" s="240" t="str">
        <f t="shared" ca="1" si="243"/>
        <v>-1.60039941492278-1.85530768462943i</v>
      </c>
      <c r="BU169" s="240" t="str">
        <f t="shared" ca="1" si="244"/>
        <v>-1.64544893440921+1.81547313287247i</v>
      </c>
      <c r="BV169" s="240" t="str">
        <f t="shared" ca="1" si="245"/>
        <v>2.00324044505652+1.41084110062753i</v>
      </c>
      <c r="BW169" s="240" t="str">
        <f t="shared" ca="1" si="246"/>
        <v>1.15501290347748-2.1608771563258i</v>
      </c>
      <c r="BX169" s="240" t="str">
        <f t="shared" ca="1" si="247"/>
        <v>-2.28601226381392-0.881812237169858i</v>
      </c>
      <c r="BY169" s="240" t="str">
        <f t="shared" ca="1" si="248"/>
        <v>-0.595348294024409+2.37676361902743i</v>
      </c>
      <c r="BZ169" s="240" t="str">
        <f t="shared" ca="1" si="249"/>
        <v>2.4317662371138+0.299929758382796i</v>
      </c>
      <c r="CA169" s="240" t="str">
        <f t="shared" ca="1" si="250"/>
        <v>-3.42189377394143E-13-2.45019282749954i</v>
      </c>
      <c r="CB169" s="240" t="str">
        <f t="shared" ca="1" si="251"/>
        <v>-2.43176623711372+0.29992975838344i</v>
      </c>
      <c r="CC169" s="240" t="str">
        <f t="shared" ca="1" si="252"/>
        <v>0.595348294022676+2.37676361902787i</v>
      </c>
      <c r="CD169" s="240" t="str">
        <f t="shared" ca="1" si="253"/>
        <v>2.28601226381369-0.881812237170466i</v>
      </c>
      <c r="CE169" s="240" t="str">
        <f t="shared" ca="1" si="254"/>
        <v>-1.15501290347805-2.1608771563255i</v>
      </c>
      <c r="CF169" s="240" t="str">
        <f t="shared" ca="1" si="255"/>
        <v>-2.00324044505601+1.41084110062826i</v>
      </c>
      <c r="CG169" s="240" t="str">
        <f t="shared" ca="1" si="256"/>
        <v>1.6454489344086+1.81547313287302i</v>
      </c>
      <c r="CH169" s="240" t="str">
        <f t="shared" ca="1" si="257"/>
        <v>1.60039941492302-1.85530768462921i</v>
      </c>
      <c r="CI169" s="240" t="str">
        <f t="shared" ca="1" si="258"/>
        <v>-2.03726088034771-1.36125420011658i</v>
      </c>
      <c r="CJ169" s="240" t="str">
        <f t="shared" ca="1" si="259"/>
        <v>-1.10163445508136+2.18857177613798i</v>
      </c>
      <c r="CK169" s="240" t="str">
        <f t="shared" ca="1" si="260"/>
        <v>2.30696451528591+0.825445102439771i</v>
      </c>
      <c r="CL169" s="240" t="str">
        <f t="shared" ca="1" si="261"/>
        <v>0.536840287128832-2.39065836079637i</v>
      </c>
      <c r="CM169" s="240" t="str">
        <f t="shared" ca="1" si="262"/>
        <v>-2.43839447932934-0.240160894207152i</v>
      </c>
      <c r="CN169" s="240" t="str">
        <f t="shared" ca="1" si="263"/>
        <v>0.0601307421059005+2.44945487522917i</v>
      </c>
      <c r="CO169" s="240" t="str">
        <f t="shared" ca="1" si="264"/>
        <v>2.42367318984684-0.359517956085348i</v>
      </c>
      <c r="CP169" s="240" t="str">
        <f t="shared" ca="1" si="265"/>
        <v>-0.653497685367444-2.36143720372776i</v>
      </c>
      <c r="CQ169" s="240" t="str">
        <f t="shared" ca="1" si="266"/>
        <v>-2.26368300403261+0.937648201184241i</v>
      </c>
      <c r="CR169" s="240" t="str">
        <f t="shared" ca="1" si="267"/>
        <v>1.20769561528981+2.13188090491471i</v>
      </c>
      <c r="CS169" s="240" t="str">
        <f t="shared" ca="1" si="268"/>
        <v>1.96801333262795-1.45957816321319i</v>
      </c>
      <c r="CT169" s="240" t="str">
        <f t="shared" ca="1" si="269"/>
        <v>-1.68950729698475-1.77454500798527i</v>
      </c>
      <c r="CU169" s="240" t="str">
        <f t="shared" ca="1" si="270"/>
        <v>-1.5543858746713+1.89402466841182i</v>
      </c>
      <c r="CV169" s="240" t="str">
        <f t="shared" ca="1" si="271"/>
        <v>2.0700541458628+1.31084733097581i</v>
      </c>
      <c r="CW169" s="240" t="str">
        <f t="shared" ca="1" si="272"/>
        <v>1.04759242328448-2.2149480821471i</v>
      </c>
      <c r="CX169" s="240" t="str">
        <f t="shared" ca="1" si="273"/>
        <v>-2.32652713759769-0.7685807504431i</v>
      </c>
      <c r="CY169" s="240" t="str">
        <f t="shared" ca="1" si="274"/>
        <v>-0.478008907718065+2.4031130593612i</v>
      </c>
      <c r="CZ169" s="240" t="str">
        <f t="shared" ca="1" si="275"/>
        <v>2.44355392388794+0.180247366088995i</v>
      </c>
      <c r="DA169" s="240" t="str">
        <f t="shared" ca="1" si="276"/>
        <v>-0.120225263698343-2.44724146293308i</v>
      </c>
      <c r="DB169" s="240" t="str">
        <f t="shared" ca="1" si="277"/>
        <v>-2.41412021247706+0.418889593616096i</v>
      </c>
      <c r="DC169" s="240" t="str">
        <f t="shared" ca="1" si="278"/>
        <v>0.711253434142322+2.34468834695593i</v>
      </c>
      <c r="DD169" s="240" t="str">
        <f t="shared" ca="1" si="279"/>
        <v>2.23999018625444-0.992919360982538i</v>
      </c>
      <c r="DE169" s="240" t="str">
        <f t="shared" ca="1" si="280"/>
        <v>-1.25965085641939-2.10160048816421i</v>
      </c>
      <c r="DF169" s="240" t="str">
        <f t="shared" ca="1" si="281"/>
        <v>-1.93160076255565+1.50743603049171i</v>
      </c>
      <c r="DG169" s="240" t="str">
        <f t="shared" ca="1" si="282"/>
        <v>1.73254796353993+1.7325479635392i</v>
      </c>
      <c r="DH169" s="240" t="str">
        <f t="shared" ca="1" si="283"/>
        <v>1.5074360304909-1.93160076255628i</v>
      </c>
      <c r="DI169" s="240" t="str">
        <f t="shared" ca="1" si="284"/>
        <v>-2.10160048816345-1.25965085642066i</v>
      </c>
      <c r="DJ169" s="240" t="str">
        <f t="shared" ca="1" si="285"/>
        <v>-0.992919360981599+2.23999018625485i</v>
      </c>
      <c r="DK169" s="240" t="str">
        <f t="shared" ca="1" si="286"/>
        <v>2.3446883469562+0.711253434141405i</v>
      </c>
      <c r="DL169" s="240" t="str">
        <f t="shared" ca="1" si="287"/>
        <v>0.418889593615153-2.41412021247723i</v>
      </c>
      <c r="DM169" s="240" t="str">
        <f t="shared" ca="1" si="288"/>
        <v>-2.447241462933-0.120225263699821i</v>
      </c>
      <c r="DN169" s="240" t="str">
        <f t="shared" ca="1" si="289"/>
        <v>0.18024736608995+2.44355392388787i</v>
      </c>
      <c r="DO169" s="240" t="str">
        <f t="shared" ca="1" si="290"/>
        <v>2.40311305936101-0.478008907719004i</v>
      </c>
      <c r="DP169" s="240" t="str">
        <f t="shared" ca="1" si="291"/>
        <v>-0.76858075044401-2.32652713759739i</v>
      </c>
      <c r="DQ169" s="240" t="str">
        <f t="shared" ca="1" si="292"/>
        <v>-2.21494808214773+1.04759242328314i</v>
      </c>
      <c r="DR169" s="240" t="str">
        <f t="shared" ca="1" si="293"/>
        <v>1.31084733097662+2.07005414586229i</v>
      </c>
      <c r="DS169" s="240" t="str">
        <f t="shared" ca="1" si="294"/>
        <v>1.89402466841121-1.55438587467204i</v>
      </c>
      <c r="DT169" s="240" t="str">
        <f t="shared" ca="1" si="295"/>
        <v>-1.77454500798593-1.68950729698406i</v>
      </c>
      <c r="DU169" s="240" t="str">
        <f t="shared" ca="1" si="296"/>
        <v>-1.45957816321438+1.96801333262707i</v>
      </c>
      <c r="DV169" s="240" t="str">
        <f t="shared" ca="1" si="297"/>
        <v>2.13188090491521+1.20769561528891i</v>
      </c>
      <c r="DW169" s="240" t="str">
        <f t="shared" ca="1" si="298"/>
        <v>0.937648201183293-2.26368300403301i</v>
      </c>
      <c r="DX169" s="240" t="str">
        <f t="shared" ca="1" si="299"/>
        <v>-2.36143720372738-0.653497685368801i</v>
      </c>
      <c r="DY169" s="240" t="str">
        <f t="shared" ca="1" si="300"/>
        <v>-0.359517956086742+2.42367318984664i</v>
      </c>
      <c r="DZ169" s="240" t="str">
        <f t="shared" ca="1" si="301"/>
        <v>2.4494548752292+0.0601307421048743i</v>
      </c>
      <c r="EA169" s="240" t="str">
        <f t="shared" ca="1" si="302"/>
        <v>-0.240160894208105-2.43839447932924i</v>
      </c>
      <c r="EB169" s="240" t="str">
        <f t="shared" ca="1" si="303"/>
        <v>-2.39065836079669+0.53684028712742i</v>
      </c>
      <c r="EC169" s="240" t="str">
        <f t="shared" ca="1" si="304"/>
        <v>0.825445102438409+2.3069645152864i</v>
      </c>
      <c r="ED169" s="240" t="str">
        <f t="shared" ca="1" si="305"/>
        <v>2.18857177613754-1.10163445508224i</v>
      </c>
      <c r="EE169" s="240" t="str">
        <f t="shared" ca="1" si="306"/>
        <v>-1.36125420011738-2.03726088034718i</v>
      </c>
      <c r="EF169" s="240" t="str">
        <f t="shared" ca="1" si="307"/>
        <v>-1.85530768462859+1.60039941492375i</v>
      </c>
      <c r="EG169" s="240" t="str">
        <f t="shared" ca="1" si="308"/>
        <v>1.81547313287202+1.6454489344097i</v>
      </c>
      <c r="EH169" s="240" t="str">
        <f t="shared" ca="1" si="309"/>
        <v>1.41084110062748-2.00324044505656i</v>
      </c>
      <c r="EI169" s="240" t="str">
        <f t="shared" ca="1" si="310"/>
        <v>-2.16087715632595-1.15501290347721i</v>
      </c>
      <c r="EJ169" s="240" t="str">
        <f t="shared" ca="1" si="311"/>
        <v>-0.881812237171845+2.28601226381316i</v>
      </c>
      <c r="EK169" s="240" t="str">
        <f t="shared" ca="1" si="312"/>
        <v>2.37676361902751+0.595348294024112i</v>
      </c>
      <c r="EL169" s="240" t="str">
        <f t="shared" ca="1" si="313"/>
        <v>0.299929758382489-2.43176623711384i</v>
      </c>
      <c r="EM169" s="240" t="str">
        <f t="shared" ca="1" si="314"/>
        <v>-2.45019282749954+6.84378754788283E-13i</v>
      </c>
      <c r="EN169" s="240"/>
      <c r="EO169" s="240"/>
      <c r="EP169" s="240"/>
    </row>
    <row r="170" spans="1:146" ht="15.75" thickBot="1">
      <c r="A170" s="277">
        <f t="shared" si="181"/>
        <v>1.3671875000000008E-3</v>
      </c>
      <c r="B170" s="276">
        <v>70</v>
      </c>
      <c r="C170" s="248">
        <f t="shared" si="182"/>
        <v>14000</v>
      </c>
      <c r="D170" s="247">
        <f t="shared" si="315"/>
        <v>87964.594300514203</v>
      </c>
      <c r="E170" s="247" t="str">
        <f t="shared" si="316"/>
        <v>87964.5943005142i</v>
      </c>
      <c r="F170" s="247" t="str">
        <f t="shared" si="183"/>
        <v>0.00631157541476334-0.0362580747767312i</v>
      </c>
      <c r="G170" s="247" t="str">
        <f t="shared" si="184"/>
        <v>-3.16596233335822+1.3863598303864i</v>
      </c>
      <c r="H170" s="247" t="str">
        <f t="shared" si="180"/>
        <v>0.00202287565843031-0.00465230318858008i</v>
      </c>
      <c r="I170" s="247" t="str">
        <f t="shared" si="317"/>
        <v>-0.00265418528839215+0.00445945274755237i</v>
      </c>
      <c r="J170" s="275" t="str">
        <f ca="1">IMPRODUCT(1/N_FFT2,CG100)</f>
        <v>0.00874014537204449+9.09881756421328E-06i</v>
      </c>
      <c r="K170" s="274" t="str">
        <f t="shared" ca="1" si="318"/>
        <v>-0.0000232385410118754+0.0000389521153456502i</v>
      </c>
      <c r="N170" s="265">
        <f t="shared" ca="1" si="185"/>
        <v>7.4585047753220453</v>
      </c>
      <c r="O170" s="240">
        <f t="shared" ca="1" si="186"/>
        <v>2.4585047753220453</v>
      </c>
      <c r="P170" s="240" t="str">
        <f t="shared" ca="1" si="187"/>
        <v>-0.360737572133782-2.43189517338481i</v>
      </c>
      <c r="Q170" s="240" t="str">
        <f t="shared" ca="1" si="188"/>
        <v>-2.35264238509591+0.713666265232923i</v>
      </c>
      <c r="R170" s="240" t="str">
        <f t="shared" ca="1" si="189"/>
        <v>1.0511462389116+2.22246199398399i</v>
      </c>
      <c r="S170" s="240" t="str">
        <f t="shared" ca="1" si="190"/>
        <v>2.04417201238098-1.36587207090547i</v>
      </c>
      <c r="T170" s="240" t="str">
        <f t="shared" ca="1" si="191"/>
        <v>-1.65103089740168-1.82163187996541i</v>
      </c>
      <c r="U170" s="241" t="str">
        <f t="shared" ca="1" si="192"/>
        <v>-1.55965891854857+1.90044989096613i</v>
      </c>
      <c r="V170" s="240" t="str">
        <f t="shared" ca="1" si="193"/>
        <v>2.10872988361597+1.26392405160526i</v>
      </c>
      <c r="W170" s="240" t="str">
        <f t="shared" ca="1" si="194"/>
        <v>0.940829045906308-2.27136224250125i</v>
      </c>
      <c r="X170" s="240" t="str">
        <f t="shared" ca="1" si="195"/>
        <v>-2.38482646819044-0.597367932600698i</v>
      </c>
      <c r="Y170" s="240" t="str">
        <f t="shared" ca="1" si="196"/>
        <v>-0.240975607563589+2.44666640285117i</v>
      </c>
      <c r="Z170" s="240" t="str">
        <f t="shared" ca="1" si="197"/>
        <v>2.45554339865038-0.120633111647906i</v>
      </c>
      <c r="AA170" s="240" t="str">
        <f t="shared" ca="1" si="198"/>
        <v>-0.479630488295724-2.41126529543692i</v>
      </c>
      <c r="AB170" s="240" t="str">
        <f t="shared" ca="1" si="199"/>
        <v>-2.31479058042862+0.828245313322233i</v>
      </c>
      <c r="AC170" s="240" t="str">
        <f t="shared" ca="1" si="200"/>
        <v>1.15893112855804+2.16820763985843i</v>
      </c>
      <c r="AD170" s="240" t="str">
        <f t="shared" ca="1" si="201"/>
        <v>1.97468955171976-1.46452958475072i</v>
      </c>
      <c r="AE170" s="240" t="str">
        <f t="shared" ca="1" si="202"/>
        <v>-1.73842539820974-1.73842539820971i</v>
      </c>
      <c r="AF170" s="240" t="str">
        <f t="shared" ca="1" si="203"/>
        <v>-1.46452958475069+1.97468955171978i</v>
      </c>
      <c r="AG170" s="240" t="str">
        <f t="shared" ca="1" si="204"/>
        <v>2.16820763985845+1.158931128558i</v>
      </c>
      <c r="AH170" s="240" t="str">
        <f t="shared" ca="1" si="205"/>
        <v>0.828245313322415-2.31479058042855i</v>
      </c>
      <c r="AI170" s="240" t="str">
        <f t="shared" ca="1" si="206"/>
        <v>-2.41126529543693-0.479630488295675i</v>
      </c>
      <c r="AJ170" s="240" t="str">
        <f t="shared" ca="1" si="207"/>
        <v>-0.120633111647855+2.45554339865038i</v>
      </c>
      <c r="AK170" s="240" t="str">
        <f t="shared" ca="1" si="208"/>
        <v>2.44666640285116-0.24097560756364i</v>
      </c>
      <c r="AL170" s="240" t="str">
        <f t="shared" ca="1" si="209"/>
        <v>-0.597367932600745-2.38482646819042i</v>
      </c>
      <c r="AM170" s="240" t="str">
        <f t="shared" ca="1" si="210"/>
        <v>-2.27136224250133+0.940829045906126i</v>
      </c>
      <c r="AN170" s="240" t="str">
        <f t="shared" ca="1" si="211"/>
        <v>1.2639240516053+2.10872988361595i</v>
      </c>
      <c r="AO170" s="240" t="str">
        <f t="shared" ca="1" si="212"/>
        <v>1.9004498909661-1.55965891854861i</v>
      </c>
      <c r="AP170" s="240" t="str">
        <f t="shared" ca="1" si="213"/>
        <v>-1.82163187996543-1.65103089740166i</v>
      </c>
      <c r="AQ170" s="240" t="str">
        <f t="shared" ca="1" si="214"/>
        <v>-1.36587207090549+2.04417201238096i</v>
      </c>
      <c r="AR170" s="240" t="str">
        <f t="shared" ca="1" si="215"/>
        <v>-1.36587207090549+2.04417201238096i</v>
      </c>
      <c r="AS170" s="240" t="str">
        <f t="shared" ca="1" si="216"/>
        <v>0.713666265233022-2.35264238509588i</v>
      </c>
      <c r="AT170" s="240" t="str">
        <f t="shared" ca="1" si="217"/>
        <v>-2.43189517338482-0.360737572133688i</v>
      </c>
      <c r="AU170" s="240" t="str">
        <f t="shared" ca="1" si="218"/>
        <v>4.27679411737318E-14+2.45850477532205i</v>
      </c>
      <c r="AV170" s="240" t="str">
        <f t="shared" ca="1" si="219"/>
        <v>2.43189517338481-0.360737572133774i</v>
      </c>
      <c r="AW170" s="240" t="str">
        <f t="shared" ca="1" si="220"/>
        <v>-0.713666265232869-2.35264238509593i</v>
      </c>
      <c r="AX170" s="240" t="str">
        <f t="shared" ca="1" si="221"/>
        <v>-2.22246199398402+1.05114623891153i</v>
      </c>
      <c r="AY170" s="240" t="str">
        <f t="shared" ca="1" si="222"/>
        <v>1.36587207090556+2.04417201238092i</v>
      </c>
      <c r="AZ170" s="240" t="str">
        <f t="shared" ca="1" si="223"/>
        <v>1.82163187996537-1.65103089740172i</v>
      </c>
      <c r="BA170" s="240" t="str">
        <f t="shared" ca="1" si="224"/>
        <v>-1.90044989096617-1.55965891854853i</v>
      </c>
      <c r="BB170" s="240" t="str">
        <f t="shared" ca="1" si="225"/>
        <v>-1.26392405160521+2.108729883616i</v>
      </c>
      <c r="BC170" s="240" t="str">
        <f t="shared" ca="1" si="226"/>
        <v>2.27136224250128+0.940829045906256i</v>
      </c>
      <c r="BD170" s="240" t="str">
        <f t="shared" ca="1" si="227"/>
        <v>0.597367932600883-2.38482646819039i</v>
      </c>
      <c r="BE170" s="240" t="str">
        <f t="shared" ca="1" si="228"/>
        <v>-2.44666640285117-0.240975607563537i</v>
      </c>
      <c r="BF170" s="240" t="str">
        <f t="shared" ca="1" si="229"/>
        <v>0.120633111647958+2.45554339865037i</v>
      </c>
      <c r="BG170" s="240" t="str">
        <f t="shared" ca="1" si="230"/>
        <v>2.41126529543691-0.479630488295776i</v>
      </c>
      <c r="BH170" s="240" t="str">
        <f t="shared" ca="1" si="231"/>
        <v>-0.828245313322282-2.3147905804286i</v>
      </c>
      <c r="BI170" s="240" t="str">
        <f t="shared" ca="1" si="232"/>
        <v>-2.16820763985853+1.15893112855787i</v>
      </c>
      <c r="BJ170" s="240" t="str">
        <f t="shared" ca="1" si="233"/>
        <v>1.46452958475076+1.97468955171973i</v>
      </c>
      <c r="BK170" s="240" t="str">
        <f t="shared" ca="1" si="234"/>
        <v>1.73842539820968-1.73842539820978i</v>
      </c>
      <c r="BL170" s="240" t="str">
        <f t="shared" ca="1" si="235"/>
        <v>-1.97468955171982-1.46452958475065i</v>
      </c>
      <c r="BM170" s="240" t="str">
        <f t="shared" ca="1" si="236"/>
        <v>-1.15893112855796+2.16820763985848i</v>
      </c>
      <c r="BN170" s="240" t="str">
        <f t="shared" ca="1" si="237"/>
        <v>2.31479058042857+0.828245313322375i</v>
      </c>
      <c r="BO170" s="240" t="str">
        <f t="shared" ca="1" si="238"/>
        <v>0.479630488295872-2.41126529543689i</v>
      </c>
      <c r="BP170" s="240" t="str">
        <f t="shared" ca="1" si="239"/>
        <v>-2.45554339865038-0.120633111647812i</v>
      </c>
      <c r="BQ170" s="240" t="str">
        <f t="shared" ca="1" si="240"/>
        <v>0.240975607563683+2.44666640285116i</v>
      </c>
      <c r="BR170" s="240" t="str">
        <f t="shared" ca="1" si="241"/>
        <v>2.38482646819041-0.597367932600787i</v>
      </c>
      <c r="BS170" s="240" t="str">
        <f t="shared" ca="1" si="242"/>
        <v>-0.940829045906165-2.27136224250131i</v>
      </c>
      <c r="BT170" s="240" t="str">
        <f t="shared" ca="1" si="243"/>
        <v>-2.10872988361606+1.26392405160513i</v>
      </c>
      <c r="BU170" s="240" t="str">
        <f t="shared" ca="1" si="244"/>
        <v>1.55965891854864+1.90044989096608i</v>
      </c>
      <c r="BV170" s="240" t="str">
        <f t="shared" ca="1" si="245"/>
        <v>1.65103089740199-1.82163187996513i</v>
      </c>
      <c r="BW170" s="240" t="str">
        <f t="shared" ca="1" si="246"/>
        <v>-2.04417201238085-1.36587207090566i</v>
      </c>
      <c r="BX170" s="240" t="str">
        <f t="shared" ca="1" si="247"/>
        <v>-1.05114623891163+2.22246199398398i</v>
      </c>
      <c r="BY170" s="240" t="str">
        <f t="shared" ca="1" si="248"/>
        <v>2.35264238509597+0.713666265232746i</v>
      </c>
      <c r="BZ170" s="240" t="str">
        <f t="shared" ca="1" si="249"/>
        <v>0.360737572133406-2.43189517338486i</v>
      </c>
      <c r="CA170" s="240" t="str">
        <f t="shared" ca="1" si="250"/>
        <v>-2.45850477532205+5.74660240849709E-13i</v>
      </c>
      <c r="CB170" s="240" t="str">
        <f t="shared" ca="1" si="251"/>
        <v>0.360737572134541+2.4318951733847i</v>
      </c>
      <c r="CC170" s="240" t="str">
        <f t="shared" ca="1" si="252"/>
        <v>2.35264238509563-0.713666265233845i</v>
      </c>
      <c r="CD170" s="240" t="str">
        <f t="shared" ca="1" si="253"/>
        <v>-1.05114623891267-2.22246199398348i</v>
      </c>
      <c r="CE170" s="240" t="str">
        <f t="shared" ca="1" si="254"/>
        <v>-2.04417201238157+1.36587207090458i</v>
      </c>
      <c r="CF170" s="240" t="str">
        <f t="shared" ca="1" si="255"/>
        <v>1.65103089740103+1.821631879966i</v>
      </c>
      <c r="CG170" s="240" t="str">
        <f t="shared" ca="1" si="256"/>
        <v>1.55965891854908-1.90044989096572i</v>
      </c>
      <c r="CH170" s="240" t="str">
        <f t="shared" ca="1" si="257"/>
        <v>-2.10872988361577-1.26392405160561i</v>
      </c>
      <c r="CI170" s="240" t="str">
        <f t="shared" ca="1" si="258"/>
        <v>-0.940829045906458+2.27136224250119i</v>
      </c>
      <c r="CJ170" s="240" t="str">
        <f t="shared" ca="1" si="259"/>
        <v>2.3848264681904+0.597367932600858i</v>
      </c>
      <c r="CK170" s="240" t="str">
        <f t="shared" ca="1" si="260"/>
        <v>0.240975607563512-2.44666640285117i</v>
      </c>
      <c r="CL170" s="240" t="str">
        <f t="shared" ca="1" si="261"/>
        <v>-2.45554339865036+0.120633111648227i</v>
      </c>
      <c r="CM170" s="240" t="str">
        <f t="shared" ca="1" si="262"/>
        <v>0.479630488296314+2.4112652954368i</v>
      </c>
      <c r="CN170" s="240" t="str">
        <f t="shared" ca="1" si="263"/>
        <v>2.31479058042834-0.828245313322998i</v>
      </c>
      <c r="CO170" s="240" t="str">
        <f t="shared" ca="1" si="264"/>
        <v>-1.15893112855879-2.16820763985804i</v>
      </c>
      <c r="CP170" s="240" t="str">
        <f t="shared" ca="1" si="265"/>
        <v>-1.97468955171913+1.46452958475157i</v>
      </c>
      <c r="CQ170" s="240" t="str">
        <f t="shared" ca="1" si="266"/>
        <v>1.73842539820896+1.7384253982105i</v>
      </c>
      <c r="CR170" s="240" t="str">
        <f t="shared" ca="1" si="267"/>
        <v>1.46452958475141-1.97468955171925i</v>
      </c>
      <c r="CS170" s="240" t="str">
        <f t="shared" ca="1" si="268"/>
        <v>-2.16820763985816-1.15893112855855i</v>
      </c>
      <c r="CT170" s="240" t="str">
        <f t="shared" ca="1" si="269"/>
        <v>-0.828245313322813+2.31479058042841i</v>
      </c>
      <c r="CU170" s="240" t="str">
        <f t="shared" ca="1" si="270"/>
        <v>2.41126529543686+0.479630488296054i</v>
      </c>
      <c r="CV170" s="240" t="str">
        <f t="shared" ca="1" si="271"/>
        <v>0.120633111648031-2.45554339865037i</v>
      </c>
      <c r="CW170" s="240" t="str">
        <f t="shared" ca="1" si="272"/>
        <v>-2.44666640285115+0.240975607563742i</v>
      </c>
      <c r="CX170" s="240" t="str">
        <f t="shared" ca="1" si="273"/>
        <v>0.597367932601047+2.38482646819035i</v>
      </c>
      <c r="CY170" s="240" t="str">
        <f t="shared" ca="1" si="274"/>
        <v>2.2713622425011-0.940829045906672i</v>
      </c>
      <c r="CZ170" s="240" t="str">
        <f t="shared" ca="1" si="275"/>
        <v>-1.26392405160578-2.10872988361566i</v>
      </c>
      <c r="DA170" s="240" t="str">
        <f t="shared" ca="1" si="276"/>
        <v>-1.90044989096557+1.55965891854926i</v>
      </c>
      <c r="DB170" s="240" t="str">
        <f t="shared" ca="1" si="277"/>
        <v>1.82163187996613+1.65103089740088i</v>
      </c>
      <c r="DC170" s="240" t="str">
        <f t="shared" ca="1" si="278"/>
        <v>1.36587207090642-2.04417201238034i</v>
      </c>
      <c r="DD170" s="240" t="str">
        <f t="shared" ca="1" si="279"/>
        <v>-2.22246199398357-1.05114623891249i</v>
      </c>
      <c r="DE170" s="240" t="str">
        <f t="shared" ca="1" si="280"/>
        <v>-0.713666265233624+2.3526423850957i</v>
      </c>
      <c r="DF170" s="240" t="str">
        <f t="shared" ca="1" si="281"/>
        <v>2.43189517338472+0.360737572134347i</v>
      </c>
      <c r="DG170" s="240" t="str">
        <f t="shared" ca="1" si="282"/>
        <v>3.43351807891686E-13-2.45850477532205i</v>
      </c>
      <c r="DH170" s="240" t="str">
        <f t="shared" ca="1" si="283"/>
        <v>-2.43189517338484+0.3607375721336i</v>
      </c>
      <c r="DI170" s="240" t="str">
        <f t="shared" ca="1" si="284"/>
        <v>0.713666265232968+2.3526423850959i</v>
      </c>
      <c r="DJ170" s="240" t="str">
        <f t="shared" ca="1" si="285"/>
        <v>2.22246199398389-1.05114623891181i</v>
      </c>
      <c r="DK170" s="240" t="str">
        <f t="shared" ca="1" si="286"/>
        <v>-1.36587207090585-2.04417201238073i</v>
      </c>
      <c r="DL170" s="240" t="str">
        <f t="shared" ca="1" si="287"/>
        <v>-1.82163187996499+1.65103089740214i</v>
      </c>
      <c r="DM170" s="240" t="str">
        <f t="shared" ca="1" si="288"/>
        <v>1.90044989096669+1.5596589185479i</v>
      </c>
      <c r="DN170" s="240" t="str">
        <f t="shared" ca="1" si="289"/>
        <v>1.26392405160433-2.10872988361653i</v>
      </c>
      <c r="DO170" s="240" t="str">
        <f t="shared" ca="1" si="290"/>
        <v>-2.27136224250084-0.940829045907306i</v>
      </c>
      <c r="DP170" s="240" t="str">
        <f t="shared" ca="1" si="291"/>
        <v>-0.597367932601782+2.38482646819016i</v>
      </c>
      <c r="DQ170" s="240" t="str">
        <f t="shared" ca="1" si="292"/>
        <v>2.44666640285108+0.240975607564426i</v>
      </c>
      <c r="DR170" s="240" t="str">
        <f t="shared" ca="1" si="293"/>
        <v>-0.120633111647275-2.45554339865041i</v>
      </c>
      <c r="DS170" s="240" t="str">
        <f t="shared" ca="1" si="294"/>
        <v>-2.41126529543699+0.47963048829538i</v>
      </c>
      <c r="DT170" s="240" t="str">
        <f t="shared" ca="1" si="295"/>
        <v>0.8282453133221+2.31479058042866i</v>
      </c>
      <c r="DU170" s="240" t="str">
        <f t="shared" ca="1" si="296"/>
        <v>2.16820763985848-1.15893112855795i</v>
      </c>
      <c r="DV170" s="240" t="str">
        <f t="shared" ca="1" si="297"/>
        <v>-1.4645295847508-1.9746895517197i</v>
      </c>
      <c r="DW170" s="240" t="str">
        <f t="shared" ca="1" si="298"/>
        <v>-1.73842539820944+1.73842539821001i</v>
      </c>
      <c r="DX170" s="240" t="str">
        <f t="shared" ca="1" si="299"/>
        <v>1.97468955172018+1.46452958475016i</v>
      </c>
      <c r="DY170" s="240" t="str">
        <f t="shared" ca="1" si="300"/>
        <v>1.15893112855724-2.16820763985887i</v>
      </c>
      <c r="DZ170" s="240" t="str">
        <f t="shared" ca="1" si="301"/>
        <v>-2.31479058042894-0.828245313321341i</v>
      </c>
      <c r="EA170" s="240" t="str">
        <f t="shared" ca="1" si="302"/>
        <v>-0.479630488294589+2.41126529543715i</v>
      </c>
      <c r="EB170" s="240" t="str">
        <f t="shared" ca="1" si="303"/>
        <v>2.45554339865032+0.120633111648983i</v>
      </c>
      <c r="EC170" s="240" t="str">
        <f t="shared" ca="1" si="304"/>
        <v>-0.240975607562794-2.44666640285124i</v>
      </c>
      <c r="ED170" s="240" t="str">
        <f t="shared" ca="1" si="305"/>
        <v>-2.38482646819058+0.597367932600123i</v>
      </c>
      <c r="EE170" s="240" t="str">
        <f t="shared" ca="1" si="306"/>
        <v>0.940829045905792+2.27136224250147i</v>
      </c>
      <c r="EF170" s="240" t="str">
        <f t="shared" ca="1" si="307"/>
        <v>2.10872988361612-1.26392405160502i</v>
      </c>
      <c r="EG170" s="240" t="str">
        <f t="shared" ca="1" si="308"/>
        <v>-1.55965891854852-1.90044989096618i</v>
      </c>
      <c r="EH170" s="240" t="str">
        <f t="shared" ca="1" si="309"/>
        <v>-1.65103089740154+1.82163187996554i</v>
      </c>
      <c r="EI170" s="240" t="str">
        <f t="shared" ca="1" si="310"/>
        <v>2.04417201238117+1.36587207090518i</v>
      </c>
      <c r="EJ170" s="240" t="str">
        <f t="shared" ca="1" si="311"/>
        <v>1.05114623891108-2.22246199398424i</v>
      </c>
      <c r="EK170" s="240" t="str">
        <f t="shared" ca="1" si="312"/>
        <v>-2.35264238509613-0.713666265232196i</v>
      </c>
      <c r="EL170" s="240" t="str">
        <f t="shared" ca="1" si="313"/>
        <v>-0.360737572132803+2.43189517338495i</v>
      </c>
      <c r="EM170" s="240" t="str">
        <f t="shared" ca="1" si="314"/>
        <v>2.45850477532205-1.14932048169942E-12i</v>
      </c>
      <c r="EN170" s="240"/>
      <c r="EO170" s="240"/>
      <c r="EP170" s="240"/>
    </row>
    <row r="171" spans="1:146" ht="15.75" thickBot="1">
      <c r="A171" s="277">
        <f t="shared" si="181"/>
        <v>1.3867187500000008E-3</v>
      </c>
      <c r="B171" s="276">
        <v>71</v>
      </c>
      <c r="C171" s="248">
        <f t="shared" si="182"/>
        <v>14200</v>
      </c>
      <c r="D171" s="247">
        <f t="shared" si="315"/>
        <v>89221.231361950122</v>
      </c>
      <c r="E171" s="247" t="str">
        <f t="shared" si="316"/>
        <v>89221.2313619501i</v>
      </c>
      <c r="F171" s="247" t="str">
        <f t="shared" si="183"/>
        <v>0.00629679278580586-0.0357871723851358i</v>
      </c>
      <c r="G171" s="247" t="str">
        <f t="shared" si="184"/>
        <v>-3.1528248354452+1.39586064974434i</v>
      </c>
      <c r="H171" s="247" t="str">
        <f t="shared" si="180"/>
        <v>0.00202220532727467-0.00458677863076999i</v>
      </c>
      <c r="I171" s="247" t="str">
        <f t="shared" si="317"/>
        <v>-0.00263651702903082+0.00439852608989659i</v>
      </c>
      <c r="J171" s="275" t="str">
        <f ca="1">IMPRODUCT(1/N_FFT2,CH100)</f>
        <v>0.023564640932218+0.000499435088537547i</v>
      </c>
      <c r="K171" s="274" t="str">
        <f t="shared" ca="1" si="318"/>
        <v>-0.0000643253553679317+0.000102332918823581i</v>
      </c>
      <c r="N171" s="265">
        <f t="shared" ca="1" si="185"/>
        <v>7.4644430963961019</v>
      </c>
      <c r="O171" s="240">
        <f t="shared" ca="1" si="186"/>
        <v>2.4644430963961019</v>
      </c>
      <c r="P171" s="240" t="str">
        <f t="shared" ca="1" si="187"/>
        <v>-0.421325846502167-2.42816068381885i</v>
      </c>
      <c r="Q171" s="240" t="str">
        <f t="shared" ca="1" si="188"/>
        <v>-2.32038177139302+0.830245873438359i</v>
      </c>
      <c r="R171" s="240" t="str">
        <f t="shared" ca="1" si="189"/>
        <v>1.21471954706682+2.14427987850191i</v>
      </c>
      <c r="S171" s="240" t="str">
        <f t="shared" ca="1" si="190"/>
        <v>1.90504027523182-1.56342614955714i</v>
      </c>
      <c r="T171" s="240" t="str">
        <f t="shared" ca="1" si="191"/>
        <v>-1.86609811430296-1.60970730357086i</v>
      </c>
      <c r="U171" s="241" t="str">
        <f t="shared" ca="1" si="192"/>
        <v>-1.26697695876534+2.11382335149656i</v>
      </c>
      <c r="V171" s="240" t="str">
        <f t="shared" ca="1" si="193"/>
        <v>2.29930766207553+0.886940838215918i</v>
      </c>
      <c r="W171" s="240" t="str">
        <f t="shared" ca="1" si="194"/>
        <v>0.480788997266356-2.41708951333665i</v>
      </c>
      <c r="X171" s="240" t="str">
        <f t="shared" ca="1" si="195"/>
        <v>-2.4637008522112-0.0604804612103607i</v>
      </c>
      <c r="Y171" s="240" t="str">
        <f t="shared" ca="1" si="196"/>
        <v>0.361608904802481+2.43776922109989i</v>
      </c>
      <c r="Z171" s="240" t="str">
        <f t="shared" ca="1" si="197"/>
        <v>2.34005816949604-0.773050799591623i</v>
      </c>
      <c r="AA171" s="240" t="str">
        <f t="shared" ca="1" si="198"/>
        <v>-1.16173043373456-2.17344477148818i</v>
      </c>
      <c r="AB171" s="240" t="str">
        <f t="shared" ca="1" si="199"/>
        <v>-1.94283491113284+1.51620324609132i</v>
      </c>
      <c r="AC171" s="240" t="str">
        <f t="shared" ca="1" si="200"/>
        <v>1.82603188564789+1.65501883009579i</v>
      </c>
      <c r="AD171" s="240" t="str">
        <f t="shared" ca="1" si="201"/>
        <v>1.31847119091916-2.08209353634524i</v>
      </c>
      <c r="AE171" s="240" t="str">
        <f t="shared" ca="1" si="202"/>
        <v>-2.27684853579908-0.943101542997343i</v>
      </c>
      <c r="AF171" s="240" t="str">
        <f t="shared" ca="1" si="203"/>
        <v>-0.539962538716435+2.40456237851242i</v>
      </c>
      <c r="AG171" s="240" t="str">
        <f t="shared" ca="1" si="204"/>
        <v>2.46147456675663+0.120924491252398i</v>
      </c>
      <c r="AH171" s="240" t="str">
        <f t="shared" ca="1" si="205"/>
        <v>-0.301674143419945-2.4459093373562i</v>
      </c>
      <c r="AI171" s="240" t="str">
        <f t="shared" ca="1" si="206"/>
        <v>-2.35832500405819+0.715390068849408i</v>
      </c>
      <c r="AJ171" s="240" t="str">
        <f t="shared" ca="1" si="207"/>
        <v>1.10804153742887+2.20130046261447i</v>
      </c>
      <c r="AK171" s="240" t="str">
        <f t="shared" ca="1" si="208"/>
        <v>1.9794592559309-1.46806703848424i</v>
      </c>
      <c r="AL171" s="240" t="str">
        <f t="shared" ca="1" si="209"/>
        <v>-1.7848657236647-1.69933343516254i</v>
      </c>
      <c r="AM171" s="240" t="str">
        <f t="shared" ca="1" si="210"/>
        <v>-1.36917122532838+2.04910954590212i</v>
      </c>
      <c r="AN171" s="240" t="str">
        <f t="shared" ca="1" si="211"/>
        <v>2.25301792110152+0.998694158674105i</v>
      </c>
      <c r="AO171" s="240" t="str">
        <f t="shared" ca="1" si="212"/>
        <v>0.598810826923674-2.39058682522376i</v>
      </c>
      <c r="AP171" s="240" t="str">
        <f t="shared" ca="1" si="213"/>
        <v>-2.45776558106352-0.181295680902555i</v>
      </c>
      <c r="AQ171" s="240" t="str">
        <f t="shared" ca="1" si="214"/>
        <v>0.241557664813725+2.45257612928613i</v>
      </c>
      <c r="AR171" s="240" t="str">
        <f t="shared" ca="1" si="215"/>
        <v>0.241557664813725+2.45257612928613i</v>
      </c>
      <c r="AS171" s="240" t="str">
        <f t="shared" ca="1" si="216"/>
        <v>-1.05368519833313-2.22783017265412i</v>
      </c>
      <c r="AT171" s="240" t="str">
        <f t="shared" ca="1" si="217"/>
        <v>-2.01489124848977+1.41904652218795i</v>
      </c>
      <c r="AU171" s="240" t="str">
        <f t="shared" ca="1" si="218"/>
        <v>1.74262442531001+1.7426244253101i</v>
      </c>
      <c r="AV171" s="240" t="str">
        <f t="shared" ca="1" si="219"/>
        <v>1.41904652218807-2.0148912484897i</v>
      </c>
      <c r="AW171" s="240" t="str">
        <f t="shared" ca="1" si="220"/>
        <v>-2.22783017265405-1.05368519833327i</v>
      </c>
      <c r="AX171" s="240" t="str">
        <f t="shared" ca="1" si="221"/>
        <v>-0.657298413879775+2.37517127182137i</v>
      </c>
      <c r="AY171" s="240" t="str">
        <f t="shared" ca="1" si="222"/>
        <v>2.45257612928614+0.241557664813635i</v>
      </c>
      <c r="AZ171" s="240" t="str">
        <f t="shared" ca="1" si="223"/>
        <v>-0.181295680902662-2.45776558106351i</v>
      </c>
      <c r="BA171" s="240" t="str">
        <f t="shared" ca="1" si="224"/>
        <v>-2.39058682522373+0.59881082692378i</v>
      </c>
      <c r="BB171" s="240" t="str">
        <f t="shared" ca="1" si="225"/>
        <v>0.998694158673979+2.25301792110158i</v>
      </c>
      <c r="BC171" s="240" t="str">
        <f t="shared" ca="1" si="226"/>
        <v>2.0491095459022-1.36917122532827i</v>
      </c>
      <c r="BD171" s="240" t="str">
        <f t="shared" ca="1" si="227"/>
        <v>-1.69933343516244-1.78486572366479i</v>
      </c>
      <c r="BE171" s="240" t="str">
        <f t="shared" ca="1" si="228"/>
        <v>-1.46806703848435+1.97945925593082i</v>
      </c>
      <c r="BF171" s="240" t="str">
        <f t="shared" ca="1" si="229"/>
        <v>2.20130046261451+1.10804153742879i</v>
      </c>
      <c r="BG171" s="240" t="str">
        <f t="shared" ca="1" si="230"/>
        <v>0.715390068849322-2.35832500405821i</v>
      </c>
      <c r="BH171" s="240" t="str">
        <f t="shared" ca="1" si="231"/>
        <v>-2.44590933735621-0.301674143419854i</v>
      </c>
      <c r="BI171" s="240" t="str">
        <f t="shared" ca="1" si="232"/>
        <v>0.120924491252488+2.46147456675663i</v>
      </c>
      <c r="BJ171" s="240" t="str">
        <f t="shared" ca="1" si="233"/>
        <v>2.4045623785124-0.539962538716521i</v>
      </c>
      <c r="BK171" s="240" t="str">
        <f t="shared" ca="1" si="234"/>
        <v>-0.943101542997207-2.27684853579914i</v>
      </c>
      <c r="BL171" s="240" t="str">
        <f t="shared" ca="1" si="235"/>
        <v>-2.08209353634532+1.31847119091904i</v>
      </c>
      <c r="BM171" s="240" t="str">
        <f t="shared" ca="1" si="236"/>
        <v>1.65501883009568+1.82603188564799i</v>
      </c>
      <c r="BN171" s="240" t="str">
        <f t="shared" ca="1" si="237"/>
        <v>1.51620324609123-1.94283491113291i</v>
      </c>
      <c r="BO171" s="240" t="str">
        <f t="shared" ca="1" si="238"/>
        <v>-2.17344477148823-1.16173043373447i</v>
      </c>
      <c r="BP171" s="240" t="str">
        <f t="shared" ca="1" si="239"/>
        <v>-0.773050799591519+2.34005816949607i</v>
      </c>
      <c r="BQ171" s="240" t="str">
        <f t="shared" ca="1" si="240"/>
        <v>2.4377692210999+0.361608904802365i</v>
      </c>
      <c r="BR171" s="240" t="str">
        <f t="shared" ca="1" si="241"/>
        <v>-0.0604804612104418-2.4637008522112i</v>
      </c>
      <c r="BS171" s="240" t="str">
        <f t="shared" ca="1" si="242"/>
        <v>-2.41708951333664+0.48078899726644i</v>
      </c>
      <c r="BT171" s="240" t="str">
        <f t="shared" ca="1" si="243"/>
        <v>0.886940838215771+2.29930766207559i</v>
      </c>
      <c r="BU171" s="240" t="str">
        <f t="shared" ca="1" si="244"/>
        <v>2.11382335149676-1.266976958765i</v>
      </c>
      <c r="BV171" s="240" t="str">
        <f t="shared" ca="1" si="245"/>
        <v>-1.60970730357044-1.86609811430331i</v>
      </c>
      <c r="BW171" s="240" t="str">
        <f t="shared" ca="1" si="246"/>
        <v>-1.56342614955773+1.90504027523134i</v>
      </c>
      <c r="BX171" s="240" t="str">
        <f t="shared" ca="1" si="247"/>
        <v>2.14427987850144+1.21471954706765i</v>
      </c>
      <c r="BY171" s="240" t="str">
        <f t="shared" ca="1" si="248"/>
        <v>0.830245873439463-2.32038177139262i</v>
      </c>
      <c r="BZ171" s="240" t="str">
        <f t="shared" ca="1" si="249"/>
        <v>-2.42816068381904-0.421325846501122i</v>
      </c>
      <c r="CA171" s="240" t="str">
        <f t="shared" ca="1" si="250"/>
        <v>8.42938872457461E-13+2.4644430963961i</v>
      </c>
      <c r="CB171" s="240" t="str">
        <f t="shared" ca="1" si="251"/>
        <v>2.42816068381875-0.421325846502783i</v>
      </c>
      <c r="CC171" s="240" t="str">
        <f t="shared" ca="1" si="252"/>
        <v>-0.830245873438743-2.32038177139288i</v>
      </c>
      <c r="CD171" s="240" t="str">
        <f t="shared" ca="1" si="253"/>
        <v>-2.14427987850182+1.21471954706698i</v>
      </c>
      <c r="CE171" s="240" t="str">
        <f t="shared" ca="1" si="254"/>
        <v>1.56342614955711+1.90504027523185i</v>
      </c>
      <c r="CF171" s="240" t="str">
        <f t="shared" ca="1" si="255"/>
        <v>1.60970730357105-1.86609811430279i</v>
      </c>
      <c r="CG171" s="240" t="str">
        <f t="shared" ca="1" si="256"/>
        <v>-2.11382335149635-1.26697695876568i</v>
      </c>
      <c r="CH171" s="240" t="str">
        <f t="shared" ca="1" si="257"/>
        <v>-0.886940838216517+2.2993076620753i</v>
      </c>
      <c r="CI171" s="240" t="str">
        <f t="shared" ca="1" si="258"/>
        <v>2.41708951333648+0.480788997267226i</v>
      </c>
      <c r="CJ171" s="240" t="str">
        <f t="shared" ca="1" si="259"/>
        <v>0.0604804612114875-2.46370085221117i</v>
      </c>
      <c r="CK171" s="240" t="str">
        <f t="shared" ca="1" si="260"/>
        <v>-2.43776922109973+0.361608904803548i</v>
      </c>
      <c r="CL171" s="240" t="str">
        <f t="shared" ca="1" si="261"/>
        <v>0.773050799592424+2.34005816949578i</v>
      </c>
      <c r="CM171" s="240" t="str">
        <f t="shared" ca="1" si="262"/>
        <v>2.1734447714879-1.16173043373509i</v>
      </c>
      <c r="CN171" s="240" t="str">
        <f t="shared" ca="1" si="263"/>
        <v>-1.5162032460916-1.94283491113263i</v>
      </c>
      <c r="CO171" s="240" t="str">
        <f t="shared" ca="1" si="264"/>
        <v>-1.65501883009552+1.82603188564813i</v>
      </c>
      <c r="CP171" s="240" t="str">
        <f t="shared" ca="1" si="265"/>
        <v>2.0820935363453+1.31847119091906i</v>
      </c>
      <c r="CQ171" s="240" t="str">
        <f t="shared" ca="1" si="266"/>
        <v>0.943101542997461-2.27684853579904i</v>
      </c>
      <c r="CR171" s="240" t="str">
        <f t="shared" ca="1" si="267"/>
        <v>-2.40456237851234-0.53996253871679i</v>
      </c>
      <c r="CS171" s="240" t="str">
        <f t="shared" ca="1" si="268"/>
        <v>-0.120924491253008+2.4614745667566i</v>
      </c>
      <c r="CT171" s="240" t="str">
        <f t="shared" ca="1" si="269"/>
        <v>2.44590933735631-0.301674143419095i</v>
      </c>
      <c r="CU171" s="240" t="str">
        <f t="shared" ca="1" si="270"/>
        <v>-0.715390068848289-2.35832500405853i</v>
      </c>
      <c r="CV171" s="240" t="str">
        <f t="shared" ca="1" si="271"/>
        <v>-2.20130046261397+1.10804153742986i</v>
      </c>
      <c r="CW171" s="240" t="str">
        <f t="shared" ca="1" si="272"/>
        <v>1.46806703848514+1.97945925593023i</v>
      </c>
      <c r="CX171" s="240" t="str">
        <f t="shared" ca="1" si="273"/>
        <v>1.69933343516195-1.78486572366526i</v>
      </c>
      <c r="CY171" s="240" t="str">
        <f t="shared" ca="1" si="274"/>
        <v>-2.04910954590243-1.36917122532791i</v>
      </c>
      <c r="CZ171" s="240" t="str">
        <f t="shared" ca="1" si="275"/>
        <v>-0.998694158673814+2.25301792110165i</v>
      </c>
      <c r="DA171" s="240" t="str">
        <f t="shared" ca="1" si="276"/>
        <v>2.39058682522377+0.598810826923605i</v>
      </c>
      <c r="DB171" s="240" t="str">
        <f t="shared" ca="1" si="277"/>
        <v>0.181295680902727-2.4577655810635i</v>
      </c>
      <c r="DC171" s="240" t="str">
        <f t="shared" ca="1" si="278"/>
        <v>-2.45257612928617+0.241557664813326i</v>
      </c>
      <c r="DD171" s="240" t="str">
        <f t="shared" ca="1" si="279"/>
        <v>0.657298413879238+2.37517127182152i</v>
      </c>
      <c r="DE171" s="240" t="str">
        <f t="shared" ca="1" si="280"/>
        <v>2.22783017265439-1.05368519833255i</v>
      </c>
      <c r="DF171" s="240" t="str">
        <f t="shared" ca="1" si="281"/>
        <v>-1.41904652218723-2.01489124849029i</v>
      </c>
      <c r="DG171" s="240" t="str">
        <f t="shared" ca="1" si="282"/>
        <v>-1.74262442531091+1.7426244253092i</v>
      </c>
      <c r="DH171" s="240" t="str">
        <f t="shared" ca="1" si="283"/>
        <v>2.01489124849031+1.41904652218719i</v>
      </c>
      <c r="DI171" s="240" t="str">
        <f t="shared" ca="1" si="284"/>
        <v>1.05368519833251-2.22783017265441i</v>
      </c>
      <c r="DJ171" s="240" t="str">
        <f t="shared" ca="1" si="285"/>
        <v>-2.37517127182153-0.657298413879199i</v>
      </c>
      <c r="DK171" s="240" t="str">
        <f t="shared" ca="1" si="286"/>
        <v>-0.241557664813284+2.45257612928617i</v>
      </c>
      <c r="DL171" s="240" t="str">
        <f t="shared" ca="1" si="287"/>
        <v>2.4577655810635-0.181295680902769i</v>
      </c>
      <c r="DM171" s="240" t="str">
        <f t="shared" ca="1" si="288"/>
        <v>-0.598810826923645-2.39058682522376i</v>
      </c>
      <c r="DN171" s="240" t="str">
        <f t="shared" ca="1" si="289"/>
        <v>-2.25301792110163+0.998694158673853i</v>
      </c>
      <c r="DO171" s="240" t="str">
        <f t="shared" ca="1" si="290"/>
        <v>1.36917122532795+2.04910954590241i</v>
      </c>
      <c r="DP171" s="240" t="str">
        <f t="shared" ca="1" si="291"/>
        <v>1.78486572366523-1.69933343516198i</v>
      </c>
      <c r="DQ171" s="240" t="str">
        <f t="shared" ca="1" si="292"/>
        <v>-1.9794592559303-1.46806703848505i</v>
      </c>
      <c r="DR171" s="240" t="str">
        <f t="shared" ca="1" si="293"/>
        <v>-1.10804153742976+2.20130046261402i</v>
      </c>
      <c r="DS171" s="240" t="str">
        <f t="shared" ca="1" si="294"/>
        <v>2.35832500405854+0.715390068848248i</v>
      </c>
      <c r="DT171" s="240" t="str">
        <f t="shared" ca="1" si="295"/>
        <v>0.301674143418984-2.44590933735632i</v>
      </c>
      <c r="DU171" s="240" t="str">
        <f t="shared" ca="1" si="296"/>
        <v>-2.4614745667566+0.12092449125312i</v>
      </c>
      <c r="DV171" s="240" t="str">
        <f t="shared" ca="1" si="297"/>
        <v>0.539962538716832+2.40456237851233i</v>
      </c>
      <c r="DW171" s="240" t="str">
        <f t="shared" ca="1" si="298"/>
        <v>2.27684853579902-0.9431015429975i</v>
      </c>
      <c r="DX171" s="240" t="str">
        <f t="shared" ca="1" si="299"/>
        <v>-1.31847119091909-2.08209353634528i</v>
      </c>
      <c r="DY171" s="240" t="str">
        <f t="shared" ca="1" si="300"/>
        <v>-1.8260318856481+1.65501883009555i</v>
      </c>
      <c r="DZ171" s="240" t="str">
        <f t="shared" ca="1" si="301"/>
        <v>1.94283491113265+1.51620324609156i</v>
      </c>
      <c r="EA171" s="240" t="str">
        <f t="shared" ca="1" si="302"/>
        <v>1.16173043373505-2.17344477148792i</v>
      </c>
      <c r="EB171" s="240" t="str">
        <f t="shared" ca="1" si="303"/>
        <v>-2.34005816949579-0.773050799592382i</v>
      </c>
      <c r="EC171" s="240" t="str">
        <f t="shared" ca="1" si="304"/>
        <v>-0.361608904803506+2.43776922109974i</v>
      </c>
      <c r="ED171" s="240" t="str">
        <f t="shared" ca="1" si="305"/>
        <v>2.46370085221117-0.0604804612115296i</v>
      </c>
      <c r="EE171" s="240" t="str">
        <f t="shared" ca="1" si="306"/>
        <v>-0.480788997267268-2.41708951333647i</v>
      </c>
      <c r="EF171" s="240" t="str">
        <f t="shared" ca="1" si="307"/>
        <v>-2.29930766207529+0.886940838216557i</v>
      </c>
      <c r="EG171" s="240" t="str">
        <f t="shared" ca="1" si="308"/>
        <v>1.26697695876572+2.11382335149633i</v>
      </c>
      <c r="EH171" s="240" t="str">
        <f t="shared" ca="1" si="309"/>
        <v>1.86609811430276-1.60970730357108i</v>
      </c>
      <c r="EI171" s="240" t="str">
        <f t="shared" ca="1" si="310"/>
        <v>-1.90504027523187-1.56342614955708i</v>
      </c>
      <c r="EJ171" s="240" t="str">
        <f t="shared" ca="1" si="311"/>
        <v>-1.21471954706692+2.14427987850186i</v>
      </c>
      <c r="EK171" s="240" t="str">
        <f t="shared" ca="1" si="312"/>
        <v>2.3203817713929+0.830245873438669i</v>
      </c>
      <c r="EL171" s="240" t="str">
        <f t="shared" ca="1" si="313"/>
        <v>0.421325846502707-2.42816068381876i</v>
      </c>
      <c r="EM171" s="240" t="str">
        <f t="shared" ca="1" si="314"/>
        <v>-2.4644430963961-7.65651250858807E-13i</v>
      </c>
      <c r="EN171" s="240"/>
      <c r="EO171" s="240"/>
      <c r="EP171" s="240"/>
    </row>
    <row r="172" spans="1:146" ht="15.75" thickBot="1">
      <c r="A172" s="277">
        <f t="shared" si="181"/>
        <v>1.4062500000000008E-3</v>
      </c>
      <c r="B172" s="276">
        <v>72</v>
      </c>
      <c r="C172" s="248">
        <f t="shared" si="182"/>
        <v>14400</v>
      </c>
      <c r="D172" s="247">
        <f t="shared" si="315"/>
        <v>90477.86842338604</v>
      </c>
      <c r="E172" s="247" t="str">
        <f t="shared" si="316"/>
        <v>90477.868423386i</v>
      </c>
      <c r="F172" s="247" t="str">
        <f t="shared" si="183"/>
        <v>0.0062821108273878-0.0353297782293719i</v>
      </c>
      <c r="G172" s="247" t="str">
        <f t="shared" si="184"/>
        <v>-3.13970975746825+1.40524982656861i</v>
      </c>
      <c r="H172" s="247" t="str">
        <f t="shared" si="180"/>
        <v>0.00202156276428607-0.00452307403266616i</v>
      </c>
      <c r="I172" s="247" t="str">
        <f t="shared" si="317"/>
        <v>-0.00261958362348717+0.00433921353256365i</v>
      </c>
      <c r="J172" s="275" t="str">
        <f ca="1">IMPRODUCT(1/N_FFT2,CI100)</f>
        <v>0.0107388540247529-8.78511462398813E-06i</v>
      </c>
      <c r="K172" s="274" t="str">
        <f t="shared" ca="1" si="318"/>
        <v>-0.0000280932056500005+0.0000466211940508329i</v>
      </c>
      <c r="N172" s="265">
        <f t="shared" ca="1" si="185"/>
        <v>7.4688943762712139</v>
      </c>
      <c r="O172" s="240">
        <f t="shared" ca="1" si="186"/>
        <v>2.4688943762712139</v>
      </c>
      <c r="P172" s="240" t="str">
        <f t="shared" ca="1" si="187"/>
        <v>-0.481657398890561-2.42145526311712i</v>
      </c>
      <c r="Q172" s="240" t="str">
        <f t="shared" ca="1" si="188"/>
        <v>-2.28096098216919+0.944804974058341i</v>
      </c>
      <c r="R172" s="240" t="str">
        <f t="shared" ca="1" si="189"/>
        <v>1.37164422392579+2.05281064985415i</v>
      </c>
      <c r="S172" s="240" t="str">
        <f t="shared" ca="1" si="190"/>
        <v>1.74577195549472-1.7457719554947i</v>
      </c>
      <c r="T172" s="240" t="str">
        <f t="shared" ca="1" si="191"/>
        <v>-2.05281064985415-1.37164422392579i</v>
      </c>
      <c r="U172" s="241" t="str">
        <f t="shared" ca="1" si="192"/>
        <v>-0.944804974058227+2.28096098216924i</v>
      </c>
      <c r="V172" s="240" t="str">
        <f t="shared" ca="1" si="193"/>
        <v>2.42145526311712+0.481657398890586i</v>
      </c>
      <c r="W172" s="240" t="str">
        <f t="shared" ca="1" si="194"/>
        <v>-7.31946930290956E-14-2.46889437627121i</v>
      </c>
      <c r="X172" s="240" t="str">
        <f t="shared" ca="1" si="195"/>
        <v>-2.42145526311714+0.481657398890492i</v>
      </c>
      <c r="Y172" s="240" t="str">
        <f t="shared" ca="1" si="196"/>
        <v>0.944804974058368+2.28096098216918i</v>
      </c>
      <c r="Z172" s="240" t="str">
        <f t="shared" ca="1" si="197"/>
        <v>2.05281064985422-1.37164422392569i</v>
      </c>
      <c r="AA172" s="240" t="str">
        <f t="shared" ca="1" si="198"/>
        <v>-1.7457719554947-1.74577195549472i</v>
      </c>
      <c r="AB172" s="240" t="str">
        <f t="shared" ca="1" si="199"/>
        <v>-1.3716442239257+2.05281064985421i</v>
      </c>
      <c r="AC172" s="240" t="str">
        <f t="shared" ca="1" si="200"/>
        <v>2.28096098216917+0.944804974058383i</v>
      </c>
      <c r="AD172" s="240" t="str">
        <f t="shared" ca="1" si="201"/>
        <v>0.481657398890512-2.42145526311713i</v>
      </c>
      <c r="AE172" s="240" t="str">
        <f t="shared" ca="1" si="202"/>
        <v>-2.46889437627121-9.92063089603953E-14i</v>
      </c>
      <c r="AF172" s="240" t="str">
        <f t="shared" ca="1" si="203"/>
        <v>0.481657398890568+2.42145526311712i</v>
      </c>
      <c r="AG172" s="240" t="str">
        <f t="shared" ca="1" si="204"/>
        <v>2.28096098216915-0.944804974058435i</v>
      </c>
      <c r="AH172" s="240" t="str">
        <f t="shared" ca="1" si="205"/>
        <v>-1.37164422392575-2.05281064985418i</v>
      </c>
      <c r="AI172" s="240" t="str">
        <f t="shared" ca="1" si="206"/>
        <v>-1.74577195549466+1.74577195549476i</v>
      </c>
      <c r="AJ172" s="240" t="str">
        <f t="shared" ca="1" si="207"/>
        <v>2.05281064985411+1.37164422392585i</v>
      </c>
      <c r="AK172" s="240" t="str">
        <f t="shared" ca="1" si="208"/>
        <v>0.944804974058316-2.2809609821692i</v>
      </c>
      <c r="AL172" s="240" t="str">
        <f t="shared" ca="1" si="209"/>
        <v>-2.4214552631171-0.481657398890672i</v>
      </c>
      <c r="AM172" s="240" t="str">
        <f t="shared" ca="1" si="210"/>
        <v>-2.60116159312997E-14+2.46889437627121i</v>
      </c>
      <c r="AN172" s="240" t="str">
        <f t="shared" ca="1" si="211"/>
        <v>2.42145526311711-0.48165739889064i</v>
      </c>
      <c r="AO172" s="240" t="str">
        <f t="shared" ca="1" si="212"/>
        <v>-0.944804974058284-2.28096098216921i</v>
      </c>
      <c r="AP172" s="240" t="str">
        <f t="shared" ca="1" si="213"/>
        <v>-2.05281064985414+1.37164422392581i</v>
      </c>
      <c r="AQ172" s="240" t="str">
        <f t="shared" ca="1" si="214"/>
        <v>1.74577195549463+1.74577195549478i</v>
      </c>
      <c r="AR172" s="240" t="str">
        <f t="shared" ca="1" si="215"/>
        <v>1.74577195549463+1.74577195549478i</v>
      </c>
      <c r="AS172" s="240" t="str">
        <f t="shared" ca="1" si="216"/>
        <v>-2.28096098216923-0.944804974058247i</v>
      </c>
      <c r="AT172" s="240" t="str">
        <f t="shared" ca="1" si="217"/>
        <v>-0.481657398890601+2.42145526311711i</v>
      </c>
      <c r="AU172" s="240" t="str">
        <f t="shared" ca="1" si="218"/>
        <v>2.46889437627121-4.7183077097796E-14i</v>
      </c>
      <c r="AV172" s="240" t="str">
        <f t="shared" ca="1" si="219"/>
        <v>-0.48165739889047-2.42145526311714i</v>
      </c>
      <c r="AW172" s="240" t="str">
        <f t="shared" ca="1" si="220"/>
        <v>-2.28096098216919+0.944804974058351i</v>
      </c>
      <c r="AX172" s="240" t="str">
        <f t="shared" ca="1" si="221"/>
        <v>1.37164422392567+2.05281064985424i</v>
      </c>
      <c r="AY172" s="240" t="str">
        <f t="shared" ca="1" si="222"/>
        <v>1.74577195549473-1.74577195549469i</v>
      </c>
      <c r="AZ172" s="240" t="str">
        <f t="shared" ca="1" si="223"/>
        <v>-2.05281064985419-1.37164422392573i</v>
      </c>
      <c r="BA172" s="240" t="str">
        <f t="shared" ca="1" si="224"/>
        <v>-0.944804974058408+2.28096098216916i</v>
      </c>
      <c r="BB172" s="240" t="str">
        <f t="shared" ca="1" si="225"/>
        <v>2.42145526311713+0.481657398890529i</v>
      </c>
      <c r="BC172" s="240" t="str">
        <f t="shared" ca="1" si="226"/>
        <v>1.0767537524751E-13-2.46889437627121i</v>
      </c>
      <c r="BD172" s="240" t="str">
        <f t="shared" ca="1" si="227"/>
        <v>-2.42145526311712+0.481657398890559i</v>
      </c>
      <c r="BE172" s="240" t="str">
        <f t="shared" ca="1" si="228"/>
        <v>0.944804974058403+2.28096098216916i</v>
      </c>
      <c r="BF172" s="240" t="str">
        <f t="shared" ca="1" si="229"/>
        <v>2.0528106498542-1.37164422392573i</v>
      </c>
      <c r="BG172" s="240" t="str">
        <f t="shared" ca="1" si="230"/>
        <v>-1.74577195549474-1.74577195549468i</v>
      </c>
      <c r="BH172" s="240" t="str">
        <f t="shared" ca="1" si="231"/>
        <v>-1.37164422392586+2.05281064985411i</v>
      </c>
      <c r="BI172" s="240" t="str">
        <f t="shared" ca="1" si="232"/>
        <v>2.2809609821692+0.944804974058324i</v>
      </c>
      <c r="BJ172" s="240" t="str">
        <f t="shared" ca="1" si="233"/>
        <v>0.481657398890475-2.42145526311714i</v>
      </c>
      <c r="BK172" s="240" t="str">
        <f t="shared" ca="1" si="234"/>
        <v>-2.46889437627121-5.20232318625993E-14i</v>
      </c>
      <c r="BL172" s="240" t="str">
        <f t="shared" ca="1" si="235"/>
        <v>0.481657398890613+2.42145526311711i</v>
      </c>
      <c r="BM172" s="240" t="str">
        <f t="shared" ca="1" si="236"/>
        <v>2.28096098216923-0.94480497405826i</v>
      </c>
      <c r="BN172" s="240" t="str">
        <f t="shared" ca="1" si="237"/>
        <v>-1.37164422392581-2.05281064985415i</v>
      </c>
      <c r="BO172" s="240" t="str">
        <f t="shared" ca="1" si="238"/>
        <v>-1.74577195549479+1.74577195549463i</v>
      </c>
      <c r="BP172" s="240" t="str">
        <f t="shared" ca="1" si="239"/>
        <v>2.05281064985414+1.37164422392582i</v>
      </c>
      <c r="BQ172" s="240" t="str">
        <f t="shared" ca="1" si="240"/>
        <v>0.944804974058272-2.28096098216922i</v>
      </c>
      <c r="BR172" s="240" t="str">
        <f t="shared" ca="1" si="241"/>
        <v>-2.42145526311711-0.481657398890628i</v>
      </c>
      <c r="BS172" s="240" t="str">
        <f t="shared" ca="1" si="242"/>
        <v>3.87140108106811E-14+2.46889437627121i</v>
      </c>
      <c r="BT172" s="240" t="str">
        <f t="shared" ca="1" si="243"/>
        <v>2.421455263117-0.481657398891186i</v>
      </c>
      <c r="BU172" s="240" t="str">
        <f t="shared" ca="1" si="244"/>
        <v>-0.944804974058311-2.2809609821692i</v>
      </c>
      <c r="BV172" s="240" t="str">
        <f t="shared" ca="1" si="245"/>
        <v>-2.05281064985453+1.37164422392524i</v>
      </c>
      <c r="BW172" s="240" t="str">
        <f t="shared" ca="1" si="246"/>
        <v>1.74577195549554+1.74577195549388i</v>
      </c>
      <c r="BX172" s="240" t="str">
        <f t="shared" ca="1" si="247"/>
        <v>1.37164422392533-2.05281064985446i</v>
      </c>
      <c r="BY172" s="240" t="str">
        <f t="shared" ca="1" si="248"/>
        <v>-2.28096098216916-0.944804974058415i</v>
      </c>
      <c r="BZ172" s="240" t="str">
        <f t="shared" ca="1" si="249"/>
        <v>-0.481657398891294+2.42145526311697i</v>
      </c>
      <c r="CA172" s="240" t="str">
        <f t="shared" ca="1" si="250"/>
        <v>2.46889437627121-1.11183403355831E-12i</v>
      </c>
      <c r="CB172" s="240" t="str">
        <f t="shared" ca="1" si="251"/>
        <v>-0.481657398890998-2.42145526311703i</v>
      </c>
      <c r="CC172" s="240" t="str">
        <f t="shared" ca="1" si="252"/>
        <v>-2.28096098216926+0.944804974058168i</v>
      </c>
      <c r="CD172" s="240" t="str">
        <f t="shared" ca="1" si="253"/>
        <v>1.37164422392511+2.05281064985461i</v>
      </c>
      <c r="CE172" s="240" t="str">
        <f t="shared" ca="1" si="254"/>
        <v>1.74577195549399-1.74577195549543i</v>
      </c>
      <c r="CF172" s="240" t="str">
        <f t="shared" ca="1" si="255"/>
        <v>-2.05281064985436-1.37164422392549i</v>
      </c>
      <c r="CG172" s="240" t="str">
        <f t="shared" ca="1" si="256"/>
        <v>-0.94480497405859+2.28096098216909i</v>
      </c>
      <c r="CH172" s="240" t="str">
        <f t="shared" ca="1" si="257"/>
        <v>2.42145526311695+0.481657398891447i</v>
      </c>
      <c r="CI172" s="240" t="str">
        <f t="shared" ca="1" si="258"/>
        <v>-9.21890481924631E-13-2.46889437627121i</v>
      </c>
      <c r="CJ172" s="240" t="str">
        <f t="shared" ca="1" si="259"/>
        <v>-2.42145526311706+0.481657398890847i</v>
      </c>
      <c r="CK172" s="240" t="str">
        <f t="shared" ca="1" si="260"/>
        <v>0.944804974057993+2.28096098216934i</v>
      </c>
      <c r="CL172" s="240" t="str">
        <f t="shared" ca="1" si="261"/>
        <v>2.0528106498547-1.37164422392498i</v>
      </c>
      <c r="CM172" s="240" t="str">
        <f t="shared" ca="1" si="262"/>
        <v>-1.74577195549529-1.74577195549412i</v>
      </c>
      <c r="CN172" s="240" t="str">
        <f t="shared" ca="1" si="263"/>
        <v>-1.37164422392559+2.05281064985429i</v>
      </c>
      <c r="CO172" s="240" t="str">
        <f t="shared" ca="1" si="264"/>
        <v>2.28096098216903+0.944804974058734i</v>
      </c>
      <c r="CP172" s="240" t="str">
        <f t="shared" ca="1" si="265"/>
        <v>0.481657398891633-2.42145526311691i</v>
      </c>
      <c r="CQ172" s="240" t="str">
        <f t="shared" ca="1" si="266"/>
        <v>-2.46889437627121+7.67032029579326E-13i</v>
      </c>
      <c r="CR172" s="240" t="str">
        <f t="shared" ca="1" si="267"/>
        <v>0.48165739889066+2.4214552631171i</v>
      </c>
      <c r="CS172" s="240" t="str">
        <f t="shared" ca="1" si="268"/>
        <v>2.28096098216941-0.944804974057818i</v>
      </c>
      <c r="CT172" s="240" t="str">
        <f t="shared" ca="1" si="269"/>
        <v>-1.37164422392482-2.0528106498548i</v>
      </c>
      <c r="CU172" s="240" t="str">
        <f t="shared" ca="1" si="270"/>
        <v>-1.74577195549426+1.74577195549516i</v>
      </c>
      <c r="CV172" s="240" t="str">
        <f t="shared" ca="1" si="271"/>
        <v>2.05281064985418+1.37164422392575i</v>
      </c>
      <c r="CW172" s="240" t="str">
        <f t="shared" ca="1" si="272"/>
        <v>0.944804974058909-2.28096098216896i</v>
      </c>
      <c r="CX172" s="240" t="str">
        <f t="shared" ca="1" si="273"/>
        <v>-2.42145526311687-0.48165739889182i</v>
      </c>
      <c r="CY172" s="240" t="str">
        <f t="shared" ca="1" si="274"/>
        <v>5.7708847794565E-13+2.46889437627121i</v>
      </c>
      <c r="CZ172" s="240" t="str">
        <f t="shared" ca="1" si="275"/>
        <v>2.42145526311714-0.481657398890475i</v>
      </c>
      <c r="DA172" s="240" t="str">
        <f t="shared" ca="1" si="276"/>
        <v>-0.944804974057707-2.28096098216945i</v>
      </c>
      <c r="DB172" s="240" t="str">
        <f t="shared" ca="1" si="277"/>
        <v>-2.05281064985354+1.37164422392671i</v>
      </c>
      <c r="DC172" s="240" t="str">
        <f t="shared" ca="1" si="278"/>
        <v>1.74577195549507+1.74577195549434i</v>
      </c>
      <c r="DD172" s="240" t="str">
        <f t="shared" ca="1" si="279"/>
        <v>1.37164422392591-2.05281064985408i</v>
      </c>
      <c r="DE172" s="240" t="str">
        <f t="shared" ca="1" si="280"/>
        <v>-2.28096098216888-0.944804974059084i</v>
      </c>
      <c r="DF172" s="240" t="str">
        <f t="shared" ca="1" si="281"/>
        <v>-0.481657398889529+2.42145526311733i</v>
      </c>
      <c r="DG172" s="240" t="str">
        <f t="shared" ca="1" si="282"/>
        <v>2.46889437627121-3.87144926311973E-13i</v>
      </c>
      <c r="DH172" s="240" t="str">
        <f t="shared" ca="1" si="283"/>
        <v>-0.481657398890356-2.42145526311716i</v>
      </c>
      <c r="DI172" s="240" t="str">
        <f t="shared" ca="1" si="284"/>
        <v>-2.28096098216953+0.944804974057531i</v>
      </c>
      <c r="DJ172" s="240" t="str">
        <f t="shared" ca="1" si="285"/>
        <v>1.37164422392661+2.05281064985361i</v>
      </c>
      <c r="DK172" s="240" t="str">
        <f t="shared" ca="1" si="286"/>
        <v>1.74577195549448-1.74577195549494i</v>
      </c>
      <c r="DL172" s="240" t="str">
        <f t="shared" ca="1" si="287"/>
        <v>-2.05281064985397-1.37164422392606i</v>
      </c>
      <c r="DM172" s="240" t="str">
        <f t="shared" ca="1" si="288"/>
        <v>-0.944804974059195+2.28096098216884i</v>
      </c>
      <c r="DN172" s="240" t="str">
        <f t="shared" ca="1" si="289"/>
        <v>2.42145526311729+0.481657398889714i</v>
      </c>
      <c r="DO172" s="240" t="str">
        <f t="shared" ca="1" si="290"/>
        <v>-2.67371573255038E-13-2.46889437627121i</v>
      </c>
      <c r="DP172" s="240" t="str">
        <f t="shared" ca="1" si="291"/>
        <v>-2.4214552631172+0.481657398890171i</v>
      </c>
      <c r="DQ172" s="240" t="str">
        <f t="shared" ca="1" si="292"/>
        <v>0.944804974057356+2.2809609821696i</v>
      </c>
      <c r="DR172" s="240" t="str">
        <f t="shared" ca="1" si="293"/>
        <v>2.05281064985372-1.37164422392645i</v>
      </c>
      <c r="DS172" s="240" t="str">
        <f t="shared" ca="1" si="294"/>
        <v>-1.7457719554948-1.74577195549461i</v>
      </c>
      <c r="DT172" s="240" t="str">
        <f t="shared" ca="1" si="295"/>
        <v>-1.37164422392616+2.05281064985391i</v>
      </c>
      <c r="DU172" s="240" t="str">
        <f t="shared" ca="1" si="296"/>
        <v>2.28096098216876+0.944804974059371i</v>
      </c>
      <c r="DV172" s="240" t="str">
        <f t="shared" ca="1" si="297"/>
        <v>0.481657398889902-2.42145526311725i</v>
      </c>
      <c r="DW172" s="240" t="str">
        <f t="shared" ca="1" si="298"/>
        <v>-2.46889437627121+7.74280216213621E-14i</v>
      </c>
      <c r="DX172" s="240" t="str">
        <f t="shared" ca="1" si="299"/>
        <v>0.481657398889983+2.42145526311724i</v>
      </c>
      <c r="DY172" s="240" t="str">
        <f t="shared" ca="1" si="300"/>
        <v>2.28096098216965-0.944804974057245i</v>
      </c>
      <c r="DZ172" s="240" t="str">
        <f t="shared" ca="1" si="301"/>
        <v>-1.37164422392629-2.05281064985382i</v>
      </c>
      <c r="EA172" s="240" t="str">
        <f t="shared" ca="1" si="302"/>
        <v>-1.74577195549475+1.74577195549467i</v>
      </c>
      <c r="EB172" s="240" t="str">
        <f t="shared" ca="1" si="303"/>
        <v>2.0528106498538+1.37164422392632i</v>
      </c>
      <c r="EC172" s="240" t="str">
        <f t="shared" ca="1" si="304"/>
        <v>0.944804974057277-2.28096098216963i</v>
      </c>
      <c r="ED172" s="240" t="str">
        <f t="shared" ca="1" si="305"/>
        <v>-2.42145526311723-0.481657398890018i</v>
      </c>
      <c r="EE172" s="240" t="str">
        <f t="shared" ca="1" si="306"/>
        <v>-1.12515530012313E-13+2.46889437627121i</v>
      </c>
      <c r="EF172" s="240" t="str">
        <f t="shared" ca="1" si="307"/>
        <v>2.42145526311727-0.481657398889798i</v>
      </c>
      <c r="EG172" s="240" t="str">
        <f t="shared" ca="1" si="308"/>
        <v>-0.944804974059338-2.28096098216878i</v>
      </c>
      <c r="EH172" s="240" t="str">
        <f t="shared" ca="1" si="309"/>
        <v>-2.05281064985393+1.37164422392613i</v>
      </c>
      <c r="EI172" s="240" t="str">
        <f t="shared" ca="1" si="310"/>
        <v>1.74577195549458+1.74577195549483i</v>
      </c>
      <c r="EJ172" s="240" t="str">
        <f t="shared" ca="1" si="311"/>
        <v>1.37164422392648-2.0528106498537i</v>
      </c>
      <c r="EK172" s="240" t="str">
        <f t="shared" ca="1" si="312"/>
        <v>-2.28096098216959-0.944804974057388i</v>
      </c>
      <c r="EL172" s="240" t="str">
        <f t="shared" ca="1" si="313"/>
        <v>-0.481657398890206+2.42145526311719i</v>
      </c>
      <c r="EM172" s="240" t="str">
        <f t="shared" ca="1" si="314"/>
        <v>2.46889437627121+3.02459081645989E-13i</v>
      </c>
      <c r="EN172" s="240"/>
      <c r="EO172" s="240"/>
      <c r="EP172" s="240"/>
    </row>
    <row r="173" spans="1:146" ht="15.75" thickBot="1">
      <c r="A173" s="277">
        <f t="shared" si="181"/>
        <v>1.4257812500000008E-3</v>
      </c>
      <c r="B173" s="276">
        <v>73</v>
      </c>
      <c r="C173" s="248">
        <f t="shared" si="182"/>
        <v>14600</v>
      </c>
      <c r="D173" s="247">
        <f t="shared" si="315"/>
        <v>91734.505484821959</v>
      </c>
      <c r="E173" s="247" t="str">
        <f t="shared" si="316"/>
        <v>91734.505484822i</v>
      </c>
      <c r="F173" s="247" t="str">
        <f t="shared" si="183"/>
        <v>0.00626751943205615-0.0348853325495019i</v>
      </c>
      <c r="G173" s="247" t="str">
        <f t="shared" si="184"/>
        <v>-3.12661599274012+1.41452815122033i</v>
      </c>
      <c r="H173" s="247" t="str">
        <f t="shared" si="180"/>
        <v>0.00202094645875351-0.00446111460917593i</v>
      </c>
      <c r="I173" s="247" t="str">
        <f t="shared" si="317"/>
        <v>-0.00260334512330984+0.00428145359745449i</v>
      </c>
      <c r="J173" s="275" t="str">
        <f ca="1">IMPRODUCT(1/N_FFT2,CJ100)</f>
        <v>-0.00337706693294898-0.000499441526849023i</v>
      </c>
      <c r="K173" s="274" t="str">
        <f t="shared" ca="1" si="318"/>
        <v>0.0000109300064528296-0.0000131585367056182i</v>
      </c>
      <c r="N173" s="265">
        <f t="shared" ca="1" si="185"/>
        <v>7.4723527636265237</v>
      </c>
      <c r="O173" s="240">
        <f t="shared" ca="1" si="186"/>
        <v>2.4723527636265237</v>
      </c>
      <c r="P173" s="240" t="str">
        <f t="shared" ca="1" si="187"/>
        <v>-0.541695556615839-2.41227985767704i</v>
      </c>
      <c r="Q173" s="240" t="str">
        <f t="shared" ca="1" si="188"/>
        <v>-2.23498042714253+1.05706701684496i</v>
      </c>
      <c r="R173" s="240" t="str">
        <f t="shared" ca="1" si="189"/>
        <v>1.52106952324236+1.94907046903773i</v>
      </c>
      <c r="S173" s="240" t="str">
        <f t="shared" ca="1" si="190"/>
        <v>1.56844398932809-1.91115453068356i</v>
      </c>
      <c r="T173" s="240" t="str">
        <f t="shared" ca="1" si="191"/>
        <v>-2.20836556959911-1.11159781342935i</v>
      </c>
      <c r="U173" s="241" t="str">
        <f t="shared" ca="1" si="192"/>
        <v>-0.60073271929024+2.39825944963965i</v>
      </c>
      <c r="V173" s="240" t="str">
        <f t="shared" ca="1" si="193"/>
        <v>2.47160813719773+0.06067457416142i</v>
      </c>
      <c r="W173" s="240" t="str">
        <f t="shared" ca="1" si="194"/>
        <v>-0.482332096793286-2.42484719852916i</v>
      </c>
      <c r="X173" s="240" t="str">
        <f t="shared" ca="1" si="195"/>
        <v>-2.26024901604791+1.00189948261597i</v>
      </c>
      <c r="Y173" s="240" t="str">
        <f t="shared" ca="1" si="196"/>
        <v>1.47277882175229+1.98581236022179i</v>
      </c>
      <c r="Z173" s="240" t="str">
        <f t="shared" ca="1" si="197"/>
        <v>1.6148736834026-1.87208738430273i</v>
      </c>
      <c r="AA173" s="240" t="str">
        <f t="shared" ca="1" si="198"/>
        <v>-2.1804204752126-1.16545902505639i</v>
      </c>
      <c r="AB173" s="240" t="str">
        <f t="shared" ca="1" si="199"/>
        <v>-0.659408023037463+2.38279441978647i</v>
      </c>
      <c r="AC173" s="240" t="str">
        <f t="shared" ca="1" si="200"/>
        <v>2.46937470644647+0.121312600228133i</v>
      </c>
      <c r="AD173" s="240" t="str">
        <f t="shared" ca="1" si="201"/>
        <v>-0.422678098151256-2.43595390209974i</v>
      </c>
      <c r="AE173" s="240" t="str">
        <f t="shared" ca="1" si="202"/>
        <v>-2.28415611546223+0.946128441601998i</v>
      </c>
      <c r="AF173" s="240" t="str">
        <f t="shared" ca="1" si="203"/>
        <v>1.42360097337072+2.02135807229438i</v>
      </c>
      <c r="AG173" s="240" t="str">
        <f t="shared" ca="1" si="204"/>
        <v>1.6603306379542-1.83189256248348i</v>
      </c>
      <c r="AH173" s="240" t="str">
        <f t="shared" ca="1" si="205"/>
        <v>-2.15116197706305-1.21861820774594i</v>
      </c>
      <c r="AI173" s="240" t="str">
        <f t="shared" ca="1" si="206"/>
        <v>-0.717686124048451+2.36589408367324i</v>
      </c>
      <c r="AJ173" s="240" t="str">
        <f t="shared" ca="1" si="207"/>
        <v>2.46565381670792+0.18187755212064i</v>
      </c>
      <c r="AK173" s="240" t="str">
        <f t="shared" ca="1" si="208"/>
        <v>-0.362769494027861-2.44559327812588i</v>
      </c>
      <c r="AL173" s="240" t="str">
        <f t="shared" ca="1" si="209"/>
        <v>-2.30668732464268+0.889787488192823i</v>
      </c>
      <c r="AM173" s="240" t="str">
        <f t="shared" ca="1" si="210"/>
        <v>1.37356560099465+2.05568619384767i</v>
      </c>
      <c r="AN173" s="240" t="str">
        <f t="shared" ca="1" si="211"/>
        <v>1.70478747141327-1.79059427708347i</v>
      </c>
      <c r="AO173" s="240" t="str">
        <f t="shared" ca="1" si="212"/>
        <v>-2.12060769937577-1.271043340394i</v>
      </c>
      <c r="AP173" s="240" t="str">
        <f t="shared" ca="1" si="213"/>
        <v>-0.775531917774331+2.34756862143047i</v>
      </c>
      <c r="AQ173" s="240" t="str">
        <f t="shared" ca="1" si="214"/>
        <v>2.46044770930691+0.242332947776588i</v>
      </c>
      <c r="AR173" s="240" t="str">
        <f t="shared" ca="1" si="215"/>
        <v>2.46044770930691+0.242332947776588i</v>
      </c>
      <c r="AS173" s="240" t="str">
        <f t="shared" ca="1" si="216"/>
        <v>-2.32782907163137+0.832910560072061i</v>
      </c>
      <c r="AT173" s="240" t="str">
        <f t="shared" ca="1" si="217"/>
        <v>1.32270284406149+2.08877604690483i</v>
      </c>
      <c r="AU173" s="240" t="str">
        <f t="shared" ca="1" si="218"/>
        <v>1.74821740464566-1.74821740464557i</v>
      </c>
      <c r="AV173" s="240" t="str">
        <f t="shared" ca="1" si="219"/>
        <v>-2.08877604690489-1.32270284406139i</v>
      </c>
      <c r="AW173" s="240" t="str">
        <f t="shared" ca="1" si="220"/>
        <v>-0.83291056007195+2.32782907163141i</v>
      </c>
      <c r="AX173" s="240" t="str">
        <f t="shared" ca="1" si="221"/>
        <v>2.45375952020788+0.302642371126208i</v>
      </c>
      <c r="AY173" s="240" t="str">
        <f t="shared" ca="1" si="222"/>
        <v>-0.242332947776459-2.46044770930692i</v>
      </c>
      <c r="AZ173" s="240" t="str">
        <f t="shared" ca="1" si="223"/>
        <v>-2.34756862143043+0.775531917774458i</v>
      </c>
      <c r="BA173" s="240" t="str">
        <f t="shared" ca="1" si="224"/>
        <v>1.27104334039408+2.12060769937571i</v>
      </c>
      <c r="BB173" s="240" t="str">
        <f t="shared" ca="1" si="225"/>
        <v>1.79059427708356-1.70478747141317i</v>
      </c>
      <c r="BC173" s="240" t="str">
        <f t="shared" ca="1" si="226"/>
        <v>-2.05568619384773-1.37356560099455i</v>
      </c>
      <c r="BD173" s="240" t="str">
        <f t="shared" ca="1" si="227"/>
        <v>-0.889787488192731+2.30668732464272i</v>
      </c>
      <c r="BE173" s="240" t="str">
        <f t="shared" ca="1" si="228"/>
        <v>2.44559327812586+0.36276949402799i</v>
      </c>
      <c r="BF173" s="240" t="str">
        <f t="shared" ca="1" si="229"/>
        <v>-0.18187755212051-2.46565381670792i</v>
      </c>
      <c r="BG173" s="240" t="str">
        <f t="shared" ca="1" si="230"/>
        <v>-2.3658940836732+0.717686124048577i</v>
      </c>
      <c r="BH173" s="240" t="str">
        <f t="shared" ca="1" si="231"/>
        <v>1.21861820774581+2.15116197706312i</v>
      </c>
      <c r="BI173" s="240" t="str">
        <f t="shared" ca="1" si="232"/>
        <v>1.83189256248357-1.66033063795411i</v>
      </c>
      <c r="BJ173" s="240" t="str">
        <f t="shared" ca="1" si="233"/>
        <v>-2.02135807229445-1.42360097337062i</v>
      </c>
      <c r="BK173" s="240" t="str">
        <f t="shared" ca="1" si="234"/>
        <v>-0.946128441601907+2.28415611546226i</v>
      </c>
      <c r="BL173" s="240" t="str">
        <f t="shared" ca="1" si="235"/>
        <v>2.43595390209972+0.422678098151392i</v>
      </c>
      <c r="BM173" s="240" t="str">
        <f t="shared" ca="1" si="236"/>
        <v>-0.121312600228004-2.46937470644648i</v>
      </c>
      <c r="BN173" s="240" t="str">
        <f t="shared" ca="1" si="237"/>
        <v>-2.38279441978643+0.659408023037584i</v>
      </c>
      <c r="BO173" s="240" t="str">
        <f t="shared" ca="1" si="238"/>
        <v>1.16545902505626+2.18042047521267i</v>
      </c>
      <c r="BP173" s="240" t="str">
        <f t="shared" ca="1" si="239"/>
        <v>1.87208738430282-1.6148736834025i</v>
      </c>
      <c r="BQ173" s="240" t="str">
        <f t="shared" ca="1" si="240"/>
        <v>-1.98581236022187-1.47277882175219i</v>
      </c>
      <c r="BR173" s="240" t="str">
        <f t="shared" ca="1" si="241"/>
        <v>-1.00189948261585+2.26024901604797i</v>
      </c>
      <c r="BS173" s="240" t="str">
        <f t="shared" ca="1" si="242"/>
        <v>2.42484719852913+0.482332096793422i</v>
      </c>
      <c r="BT173" s="240" t="str">
        <f t="shared" ca="1" si="243"/>
        <v>-0.0606745741603069-2.47160813719776i</v>
      </c>
      <c r="BU173" s="240" t="str">
        <f t="shared" ca="1" si="244"/>
        <v>-2.39825944963956+0.600732719290604i</v>
      </c>
      <c r="BV173" s="240" t="str">
        <f t="shared" ca="1" si="245"/>
        <v>1.11159781342867+2.20836556959945i</v>
      </c>
      <c r="BW173" s="240" t="str">
        <f t="shared" ca="1" si="246"/>
        <v>1.91115453068315-1.56844398932859i</v>
      </c>
      <c r="BX173" s="240" t="str">
        <f t="shared" ca="1" si="247"/>
        <v>-1.94907046903749-1.52106952324267i</v>
      </c>
      <c r="BY173" s="240" t="str">
        <f t="shared" ca="1" si="248"/>
        <v>-1.05706701684404+2.23498042714296i</v>
      </c>
      <c r="BZ173" s="240" t="str">
        <f t="shared" ca="1" si="249"/>
        <v>2.41227985767703+0.541695556615903i</v>
      </c>
      <c r="CA173" s="240" t="str">
        <f t="shared" ca="1" si="250"/>
        <v>1.11339281297506E-12-2.47235276362652i</v>
      </c>
      <c r="CB173" s="240" t="str">
        <f t="shared" ca="1" si="251"/>
        <v>-2.41227985767698+0.54169555661613i</v>
      </c>
      <c r="CC173" s="240" t="str">
        <f t="shared" ca="1" si="252"/>
        <v>1.05706701684425+2.23498042714287i</v>
      </c>
      <c r="CD173" s="240" t="str">
        <f t="shared" ca="1" si="253"/>
        <v>1.94907046903735-1.52106952324285i</v>
      </c>
      <c r="CE173" s="240" t="str">
        <f t="shared" ca="1" si="254"/>
        <v>-1.9111545306833-1.56844398932841i</v>
      </c>
      <c r="CF173" s="240" t="str">
        <f t="shared" ca="1" si="255"/>
        <v>-1.11159781342847+2.20836556959955i</v>
      </c>
      <c r="CG173" s="240" t="str">
        <f t="shared" ca="1" si="256"/>
        <v>2.39825944963961+0.600732719290379i</v>
      </c>
      <c r="CH173" s="240" t="str">
        <f t="shared" ca="1" si="257"/>
        <v>0.060674574162533-2.4716081371977i</v>
      </c>
      <c r="CI173" s="240" t="str">
        <f t="shared" ca="1" si="258"/>
        <v>-2.42484719852908+0.482332096793652i</v>
      </c>
      <c r="CJ173" s="240" t="str">
        <f t="shared" ca="1" si="259"/>
        <v>1.00189948261519+2.26024901604826i</v>
      </c>
      <c r="CK173" s="240" t="str">
        <f t="shared" ca="1" si="260"/>
        <v>1.98581236022142-1.4727788217528i</v>
      </c>
      <c r="CL173" s="240" t="str">
        <f t="shared" ca="1" si="261"/>
        <v>-1.87208738430246-1.6148736834029i</v>
      </c>
      <c r="CM173" s="240" t="str">
        <f t="shared" ca="1" si="262"/>
        <v>-1.16545902505543+2.18042047521311i</v>
      </c>
      <c r="CN173" s="240" t="str">
        <f t="shared" ca="1" si="263"/>
        <v>2.38279441978643+0.659408023037596i</v>
      </c>
      <c r="CO173" s="240" t="str">
        <f t="shared" ca="1" si="264"/>
        <v>0.121312600229245-2.46937470644642i</v>
      </c>
      <c r="CP173" s="240" t="str">
        <f t="shared" ca="1" si="265"/>
        <v>-2.43595390209967+0.422678098151622i</v>
      </c>
      <c r="CQ173" s="240" t="str">
        <f t="shared" ca="1" si="266"/>
        <v>0.946128441601212+2.28415611546255i</v>
      </c>
      <c r="CR173" s="240" t="str">
        <f t="shared" ca="1" si="267"/>
        <v>2.02135807229402-1.42360097337124i</v>
      </c>
      <c r="CS173" s="240" t="str">
        <f t="shared" ca="1" si="268"/>
        <v>-1.83189256248321-1.66033063795451i</v>
      </c>
      <c r="CT173" s="240" t="str">
        <f t="shared" ca="1" si="269"/>
        <v>-1.21861820774499+2.15116197706358i</v>
      </c>
      <c r="CU173" s="240" t="str">
        <f t="shared" ca="1" si="270"/>
        <v>2.36589408367319+0.717686124048592i</v>
      </c>
      <c r="CV173" s="240" t="str">
        <f t="shared" ca="1" si="271"/>
        <v>0.18187755212175-2.46565381670783i</v>
      </c>
      <c r="CW173" s="240" t="str">
        <f t="shared" ca="1" si="272"/>
        <v>-2.44559327812582+0.36276949402822i</v>
      </c>
      <c r="CX173" s="240" t="str">
        <f t="shared" ca="1" si="273"/>
        <v>0.889787488192032+2.30668732464299i</v>
      </c>
      <c r="CY173" s="240" t="str">
        <f t="shared" ca="1" si="274"/>
        <v>2.05568619384731-1.37356560099518i</v>
      </c>
      <c r="CZ173" s="240" t="str">
        <f t="shared" ca="1" si="275"/>
        <v>-1.79059427708318-1.70478747141357i</v>
      </c>
      <c r="DA173" s="240" t="str">
        <f t="shared" ca="1" si="276"/>
        <v>-1.27104334039328+2.1206076993762i</v>
      </c>
      <c r="DB173" s="240" t="str">
        <f t="shared" ca="1" si="277"/>
        <v>2.34756862143043+0.77553191777447i</v>
      </c>
      <c r="DC173" s="240" t="str">
        <f t="shared" ca="1" si="278"/>
        <v>0.242332947777696-2.4604477093068i</v>
      </c>
      <c r="DD173" s="240" t="str">
        <f t="shared" ca="1" si="279"/>
        <v>-2.45375952020785+0.30264237112644i</v>
      </c>
      <c r="DE173" s="240" t="str">
        <f t="shared" ca="1" si="280"/>
        <v>0.83291056007126+2.32782907163165i</v>
      </c>
      <c r="DF173" s="240" t="str">
        <f t="shared" ca="1" si="281"/>
        <v>2.08877604690449-1.32270284406202i</v>
      </c>
      <c r="DG173" s="240" t="str">
        <f t="shared" ca="1" si="282"/>
        <v>-1.74821740464528-1.74821740464595i</v>
      </c>
      <c r="DH173" s="240" t="str">
        <f t="shared" ca="1" si="283"/>
        <v>-1.32270284406068+2.08877604690534i</v>
      </c>
      <c r="DI173" s="240" t="str">
        <f t="shared" ca="1" si="284"/>
        <v>2.32782907163136+0.832910560072091i</v>
      </c>
      <c r="DJ173" s="240" t="str">
        <f t="shared" ca="1" si="285"/>
        <v>0.302642371127313-2.45375952020775i</v>
      </c>
      <c r="DK173" s="240" t="str">
        <f t="shared" ca="1" si="286"/>
        <v>-2.46044770930689+0.242332947776819i</v>
      </c>
      <c r="DL173" s="240" t="str">
        <f t="shared" ca="1" si="287"/>
        <v>0.775531917773634+2.3475686214307i</v>
      </c>
      <c r="DM173" s="240" t="str">
        <f t="shared" ca="1" si="288"/>
        <v>2.12060769937539-1.27104334039463i</v>
      </c>
      <c r="DN173" s="240" t="str">
        <f t="shared" ca="1" si="289"/>
        <v>-1.70478747141288-1.79059427708384i</v>
      </c>
      <c r="DO173" s="240" t="str">
        <f t="shared" ca="1" si="290"/>
        <v>-1.37356560099387+2.05568619384819i</v>
      </c>
      <c r="DP173" s="240" t="str">
        <f t="shared" ca="1" si="291"/>
        <v>2.30668732464267+0.889787488192853i</v>
      </c>
      <c r="DQ173" s="240" t="str">
        <f t="shared" ca="1" si="292"/>
        <v>0.36276949402909-2.4455932781257i</v>
      </c>
      <c r="DR173" s="240" t="str">
        <f t="shared" ca="1" si="293"/>
        <v>-2.4656538167079+0.181877552120872i</v>
      </c>
      <c r="DS173" s="240" t="str">
        <f t="shared" ca="1" si="294"/>
        <v>0.717686124047749+2.36589408367345i</v>
      </c>
      <c r="DT173" s="240" t="str">
        <f t="shared" ca="1" si="295"/>
        <v>2.1511619770628-1.21861820774637i</v>
      </c>
      <c r="DU173" s="240" t="str">
        <f t="shared" ca="1" si="296"/>
        <v>-1.6603306379538-1.83189256248384i</v>
      </c>
      <c r="DV173" s="240" t="str">
        <f t="shared" ca="1" si="297"/>
        <v>-1.42360097336995+2.02135807229493i</v>
      </c>
      <c r="DW173" s="240" t="str">
        <f t="shared" ca="1" si="298"/>
        <v>2.28415611546221+0.946128441602025i</v>
      </c>
      <c r="DX173" s="240" t="str">
        <f t="shared" ca="1" si="299"/>
        <v>0.42267809815249-2.43595390209953i</v>
      </c>
      <c r="DY173" s="240" t="str">
        <f t="shared" ca="1" si="300"/>
        <v>-2.46937470644646+0.121312600228366i</v>
      </c>
      <c r="DZ173" s="240" t="str">
        <f t="shared" ca="1" si="301"/>
        <v>0.659408023036748+2.38279441978667i</v>
      </c>
      <c r="EA173" s="240" t="str">
        <f t="shared" ca="1" si="302"/>
        <v>2.18042047521236-1.16545902505683i</v>
      </c>
      <c r="EB173" s="240" t="str">
        <f t="shared" ca="1" si="303"/>
        <v>-1.61487368340219-1.87208738430308i</v>
      </c>
      <c r="EC173" s="240" t="str">
        <f t="shared" ca="1" si="304"/>
        <v>-1.47277882175153+1.98581236022236i</v>
      </c>
      <c r="ED173" s="240" t="str">
        <f t="shared" ca="1" si="305"/>
        <v>2.2602490160479+1.001899482616i</v>
      </c>
      <c r="EE173" s="240" t="str">
        <f t="shared" ca="1" si="306"/>
        <v>0.482332096794515-2.42484719852891i</v>
      </c>
      <c r="EF173" s="240" t="str">
        <f t="shared" ca="1" si="307"/>
        <v>-2.47160813719773+0.0606745741616524i</v>
      </c>
      <c r="EG173" s="240" t="str">
        <f t="shared" ca="1" si="308"/>
        <v>0.600732719289523+2.39825944963983i</v>
      </c>
      <c r="EH173" s="240" t="str">
        <f t="shared" ca="1" si="309"/>
        <v>2.20836556959883-1.11159781342991i</v>
      </c>
      <c r="EI173" s="240" t="str">
        <f t="shared" ca="1" si="310"/>
        <v>-1.5684439893277-1.91115453068388i</v>
      </c>
      <c r="EJ173" s="240" t="str">
        <f t="shared" ca="1" si="311"/>
        <v>-1.52106952324164+1.9490704690383i</v>
      </c>
      <c r="EK173" s="240" t="str">
        <f t="shared" ca="1" si="312"/>
        <v>2.23498042714247+1.05706701684508i</v>
      </c>
      <c r="EL173" s="240" t="str">
        <f t="shared" ca="1" si="313"/>
        <v>0.541695556616988-2.41227985767678i</v>
      </c>
      <c r="EM173" s="240" t="str">
        <f t="shared" ca="1" si="314"/>
        <v>-2.47235276362652+2.32611589053603E-13i</v>
      </c>
      <c r="EN173" s="240"/>
      <c r="EO173" s="240"/>
      <c r="EP173" s="240"/>
    </row>
    <row r="174" spans="1:146" ht="15.75" thickBot="1">
      <c r="A174" s="277">
        <f t="shared" si="181"/>
        <v>1.4453125000000009E-3</v>
      </c>
      <c r="B174" s="276">
        <v>74</v>
      </c>
      <c r="C174" s="248">
        <f t="shared" si="182"/>
        <v>14800</v>
      </c>
      <c r="D174" s="247">
        <f t="shared" si="315"/>
        <v>92991.142546257877</v>
      </c>
      <c r="E174" s="247" t="str">
        <f t="shared" si="316"/>
        <v>92991.1425462579i</v>
      </c>
      <c r="F174" s="247" t="str">
        <f t="shared" si="183"/>
        <v>0.00625300925659757-0.0344533058134598i</v>
      </c>
      <c r="G174" s="247" t="str">
        <f t="shared" si="184"/>
        <v>-3.11354252317176+1.4236963373157i</v>
      </c>
      <c r="H174" s="247" t="str">
        <f t="shared" si="180"/>
        <v>0.00202035500133609-0.00440082961715134i</v>
      </c>
      <c r="I174" s="247" t="str">
        <f t="shared" si="317"/>
        <v>-0.00258776422452052+0.00422518778236306i</v>
      </c>
      <c r="J174" s="275" t="str">
        <f ca="1">IMPRODUCT(1/N_FFT2,CK100)</f>
        <v>0.00874013065370559+8.47140649799102E-06i</v>
      </c>
      <c r="K174" s="274" t="str">
        <f t="shared" ca="1" si="318"/>
        <v>-0.0000226531907065292+0.0000369067712516268i</v>
      </c>
      <c r="N174" s="265">
        <f t="shared" ca="1" si="185"/>
        <v>7.4751153759429458</v>
      </c>
      <c r="O174" s="240">
        <f t="shared" ca="1" si="186"/>
        <v>2.4751153759429458</v>
      </c>
      <c r="P174" s="240" t="str">
        <f t="shared" ca="1" si="187"/>
        <v>-0.601403979327954-2.40093926992702i</v>
      </c>
      <c r="Q174" s="240" t="str">
        <f t="shared" ca="1" si="188"/>
        <v>-2.18285688175965+1.16676131148736i</v>
      </c>
      <c r="R174" s="240" t="str">
        <f t="shared" ca="1" si="189"/>
        <v>1.66218589499403+1.83393952318828i</v>
      </c>
      <c r="S174" s="240" t="str">
        <f t="shared" ca="1" si="190"/>
        <v>1.37510042616301-2.05798322203935i</v>
      </c>
      <c r="T174" s="240" t="str">
        <f t="shared" ca="1" si="191"/>
        <v>-2.33043019286233-0.833841256130239i</v>
      </c>
      <c r="U174" s="241" t="str">
        <f t="shared" ca="1" si="192"/>
        <v>-0.24260373113564+2.46319701888993i</v>
      </c>
      <c r="V174" s="240" t="str">
        <f t="shared" ca="1" si="193"/>
        <v>2.44832598933541-0.363174853443885i</v>
      </c>
      <c r="W174" s="240" t="str">
        <f t="shared" ca="1" si="194"/>
        <v>-0.947185647565472-2.28670843643766i</v>
      </c>
      <c r="X174" s="240" t="str">
        <f t="shared" ca="1" si="195"/>
        <v>-1.98803131124091+1.47442450798775i</v>
      </c>
      <c r="Y174" s="240" t="str">
        <f t="shared" ca="1" si="196"/>
        <v>1.91329005888275+1.57019657202837i</v>
      </c>
      <c r="Z174" s="240" t="str">
        <f t="shared" ca="1" si="197"/>
        <v>1.058248185812-2.23747779909764i</v>
      </c>
      <c r="AA174" s="240" t="str">
        <f t="shared" ca="1" si="198"/>
        <v>-2.42755672802456-0.482871055719754i</v>
      </c>
      <c r="AB174" s="240" t="str">
        <f t="shared" ca="1" si="199"/>
        <v>0.121448155189577+2.47213399107537i</v>
      </c>
      <c r="AC174" s="240" t="str">
        <f t="shared" ca="1" si="200"/>
        <v>2.36853773883079-0.718488068073184i</v>
      </c>
      <c r="AD174" s="240" t="str">
        <f t="shared" ca="1" si="201"/>
        <v>-1.27246360696713-2.12297727099783i</v>
      </c>
      <c r="AE174" s="240" t="str">
        <f t="shared" ca="1" si="202"/>
        <v>-1.75017086654832+1.75017086654837i</v>
      </c>
      <c r="AF174" s="240" t="str">
        <f t="shared" ca="1" si="203"/>
        <v>2.12297727099786+1.27246360696708i</v>
      </c>
      <c r="AG174" s="240" t="str">
        <f t="shared" ca="1" si="204"/>
        <v>0.718488068073127-2.3685377388308i</v>
      </c>
      <c r="AH174" s="240" t="str">
        <f t="shared" ca="1" si="205"/>
        <v>-2.47213399107537-0.121448155189508i</v>
      </c>
      <c r="AI174" s="240" t="str">
        <f t="shared" ca="1" si="206"/>
        <v>0.482871055719821+2.42755672802454i</v>
      </c>
      <c r="AJ174" s="240" t="str">
        <f t="shared" ca="1" si="207"/>
        <v>2.23747779909761-1.05824818581205i</v>
      </c>
      <c r="AK174" s="240" t="str">
        <f t="shared" ca="1" si="208"/>
        <v>-1.57019657202841-1.91329005888271i</v>
      </c>
      <c r="AL174" s="240" t="str">
        <f t="shared" ca="1" si="209"/>
        <v>-1.47442450798771+1.98803131124094i</v>
      </c>
      <c r="AM174" s="240" t="str">
        <f t="shared" ca="1" si="210"/>
        <v>2.28670843643769+0.947185647565407i</v>
      </c>
      <c r="AN174" s="240" t="str">
        <f t="shared" ca="1" si="211"/>
        <v>0.363174853443821-2.44832598933542i</v>
      </c>
      <c r="AO174" s="240" t="str">
        <f t="shared" ca="1" si="212"/>
        <v>-2.46319701888993+0.2426037311357i</v>
      </c>
      <c r="AP174" s="240" t="str">
        <f t="shared" ca="1" si="213"/>
        <v>0.833841256130291+2.33043019286231i</v>
      </c>
      <c r="AQ174" s="240" t="str">
        <f t="shared" ca="1" si="214"/>
        <v>2.05798322203932-1.37510042616307i</v>
      </c>
      <c r="AR174" s="240" t="str">
        <f t="shared" ca="1" si="215"/>
        <v>2.05798322203932-1.37510042616307i</v>
      </c>
      <c r="AS174" s="240" t="str">
        <f t="shared" ca="1" si="216"/>
        <v>-1.16676131148731+2.18285688175968i</v>
      </c>
      <c r="AT174" s="240" t="str">
        <f t="shared" ca="1" si="217"/>
        <v>2.40093926992703+0.6014039793279i</v>
      </c>
      <c r="AU174" s="240" t="str">
        <f t="shared" ca="1" si="218"/>
        <v>-6.9133788157806E-14-2.47511537594295i</v>
      </c>
      <c r="AV174" s="240" t="str">
        <f t="shared" ca="1" si="219"/>
        <v>-2.400939269927+0.601403979328016i</v>
      </c>
      <c r="AW174" s="240" t="str">
        <f t="shared" ca="1" si="220"/>
        <v>1.16676131148741+2.18285688175963i</v>
      </c>
      <c r="AX174" s="240" t="str">
        <f t="shared" ca="1" si="221"/>
        <v>1.83393952318825-1.66218589499408i</v>
      </c>
      <c r="AY174" s="240" t="str">
        <f t="shared" ca="1" si="222"/>
        <v>-2.05798322203938-1.37510042616297i</v>
      </c>
      <c r="AZ174" s="240" t="str">
        <f t="shared" ca="1" si="223"/>
        <v>-0.833841256130177+2.33043019286235i</v>
      </c>
      <c r="BA174" s="240" t="str">
        <f t="shared" ca="1" si="224"/>
        <v>2.46319701888994+0.242603731135563i</v>
      </c>
      <c r="BB174" s="240" t="str">
        <f t="shared" ca="1" si="225"/>
        <v>-0.363174853443939-2.4483259893354i</v>
      </c>
      <c r="BC174" s="240" t="str">
        <f t="shared" ca="1" si="226"/>
        <v>-2.28670843643763+0.947185647565536i</v>
      </c>
      <c r="BD174" s="240" t="str">
        <f t="shared" ca="1" si="227"/>
        <v>1.47442450798779+1.98803131124088i</v>
      </c>
      <c r="BE174" s="240" t="str">
        <f t="shared" ca="1" si="228"/>
        <v>1.57019657202832-1.91329005888279i</v>
      </c>
      <c r="BF174" s="240" t="str">
        <f t="shared" ca="1" si="229"/>
        <v>-2.23747779909767-1.05824818581193i</v>
      </c>
      <c r="BG174" s="240" t="str">
        <f t="shared" ca="1" si="230"/>
        <v>-0.482871055719705+2.42755672802457i</v>
      </c>
      <c r="BH174" s="240" t="str">
        <f t="shared" ca="1" si="231"/>
        <v>2.47213399107537-0.121448155189646i</v>
      </c>
      <c r="BI174" s="240" t="str">
        <f t="shared" ca="1" si="232"/>
        <v>-0.718488068073226-2.36853773883077i</v>
      </c>
      <c r="BJ174" s="240" t="str">
        <f t="shared" ca="1" si="233"/>
        <v>-2.1229772709978+1.27246360696718i</v>
      </c>
      <c r="BK174" s="240" t="str">
        <f t="shared" ca="1" si="234"/>
        <v>1.75017086654842+1.75017086654827i</v>
      </c>
      <c r="BL174" s="240" t="str">
        <f t="shared" ca="1" si="235"/>
        <v>1.27246360696703-2.12297727099789i</v>
      </c>
      <c r="BM174" s="240" t="str">
        <f t="shared" ca="1" si="236"/>
        <v>-2.36853773883082-0.71848806807306i</v>
      </c>
      <c r="BN174" s="240" t="str">
        <f t="shared" ca="1" si="237"/>
        <v>-0.121448155189685+2.47213399107537i</v>
      </c>
      <c r="BO174" s="240" t="str">
        <f t="shared" ca="1" si="238"/>
        <v>2.42755672802453-0.482871055719873i</v>
      </c>
      <c r="BP174" s="240" t="str">
        <f t="shared" ca="1" si="239"/>
        <v>-1.05824818581211-2.23747779909758i</v>
      </c>
      <c r="BQ174" s="240" t="str">
        <f t="shared" ca="1" si="240"/>
        <v>-1.91329005888268+1.57019657202845i</v>
      </c>
      <c r="BR174" s="240" t="str">
        <f t="shared" ca="1" si="241"/>
        <v>1.98803131124098+1.47442450798766i</v>
      </c>
      <c r="BS174" s="240" t="str">
        <f t="shared" ca="1" si="242"/>
        <v>0.947185647564434-2.28670843643809i</v>
      </c>
      <c r="BT174" s="240" t="str">
        <f t="shared" ca="1" si="243"/>
        <v>-2.44832598933535-0.363174853444256i</v>
      </c>
      <c r="BU174" s="240" t="str">
        <f t="shared" ca="1" si="244"/>
        <v>0.242603731136259+2.46319701888987i</v>
      </c>
      <c r="BV174" s="240" t="str">
        <f t="shared" ca="1" si="245"/>
        <v>2.33043019286262-0.833841256129412i</v>
      </c>
      <c r="BW174" s="240" t="str">
        <f t="shared" ca="1" si="246"/>
        <v>-1.37510042616312-2.05798322203929i</v>
      </c>
      <c r="BX174" s="240" t="str">
        <f t="shared" ca="1" si="247"/>
        <v>-1.6621858949932+1.83393952318904i</v>
      </c>
      <c r="BY174" s="240" t="str">
        <f t="shared" ca="1" si="248"/>
        <v>2.18285688175948+1.1667613114877i</v>
      </c>
      <c r="BZ174" s="240" t="str">
        <f t="shared" ca="1" si="249"/>
        <v>0.601403979327355-2.40093926992717i</v>
      </c>
      <c r="CA174" s="240" t="str">
        <f t="shared" ca="1" si="250"/>
        <v>-2.47511537594295-8.81764069000133E-13i</v>
      </c>
      <c r="CB174" s="240" t="str">
        <f t="shared" ca="1" si="251"/>
        <v>0.601403979328066+2.40093926992699i</v>
      </c>
      <c r="CC174" s="240" t="str">
        <f t="shared" ca="1" si="252"/>
        <v>2.18285688175913-1.16676131148834i</v>
      </c>
      <c r="CD174" s="240" t="str">
        <f t="shared" ca="1" si="253"/>
        <v>-1.66218589499375-1.83393952318854i</v>
      </c>
      <c r="CE174" s="240" t="str">
        <f t="shared" ca="1" si="254"/>
        <v>-1.37510042616251+2.0579832220397i</v>
      </c>
      <c r="CF174" s="240" t="str">
        <f t="shared" ca="1" si="255"/>
        <v>2.33043019286204+0.833841256131041i</v>
      </c>
      <c r="CG174" s="240" t="str">
        <f t="shared" ca="1" si="256"/>
        <v>0.242603731135529-2.46319701888995i</v>
      </c>
      <c r="CH174" s="240" t="str">
        <f t="shared" ca="1" si="257"/>
        <v>-2.44832598933524+0.363174853444981i</v>
      </c>
      <c r="CI174" s="240" t="str">
        <f t="shared" ca="1" si="258"/>
        <v>0.947185647565113+2.28670843643781i</v>
      </c>
      <c r="CJ174" s="240" t="str">
        <f t="shared" ca="1" si="259"/>
        <v>1.98803131124053-1.47442450798827i</v>
      </c>
      <c r="CK174" s="240" t="str">
        <f t="shared" ca="1" si="260"/>
        <v>-1.91329005888221-1.57019657202903i</v>
      </c>
      <c r="CL174" s="240" t="str">
        <f t="shared" ca="1" si="261"/>
        <v>-1.0582481858119+2.23747779909769i</v>
      </c>
      <c r="CM174" s="240" t="str">
        <f t="shared" ca="1" si="262"/>
        <v>2.42755672802478+0.482871055718636i</v>
      </c>
      <c r="CN174" s="240" t="str">
        <f t="shared" ca="1" si="263"/>
        <v>-0.121448155189223-2.47213399107539i</v>
      </c>
      <c r="CO174" s="240" t="str">
        <f t="shared" ca="1" si="264"/>
        <v>-2.36853773883061+0.718488068073763i</v>
      </c>
      <c r="CP174" s="240" t="str">
        <f t="shared" ca="1" si="265"/>
        <v>1.27246360696637+2.12297727099829i</v>
      </c>
      <c r="CQ174" s="240" t="str">
        <f t="shared" ca="1" si="266"/>
        <v>1.75017086654823-1.75017086654847i</v>
      </c>
      <c r="CR174" s="240" t="str">
        <f t="shared" ca="1" si="267"/>
        <v>-2.12297727099843-1.27246360696613i</v>
      </c>
      <c r="CS174" s="240" t="str">
        <f t="shared" ca="1" si="268"/>
        <v>-0.718488068073498+2.36853773883069i</v>
      </c>
      <c r="CT174" s="240" t="str">
        <f t="shared" ca="1" si="269"/>
        <v>2.4721339910754+0.121448155188878i</v>
      </c>
      <c r="CU174" s="240" t="str">
        <f t="shared" ca="1" si="270"/>
        <v>-0.482871055718975-2.42755672802471i</v>
      </c>
      <c r="CV174" s="240" t="str">
        <f t="shared" ca="1" si="271"/>
        <v>-2.23747779909757+1.05824818581214i</v>
      </c>
      <c r="CW174" s="240" t="str">
        <f t="shared" ca="1" si="272"/>
        <v>1.57019657202929+1.91329005888199i</v>
      </c>
      <c r="CX174" s="240" t="str">
        <f t="shared" ca="1" si="273"/>
        <v>1.47442450798799-1.98803131124073i</v>
      </c>
      <c r="CY174" s="240" t="str">
        <f t="shared" ca="1" si="274"/>
        <v>-2.28670843643791-0.947185647564858i</v>
      </c>
      <c r="CZ174" s="240" t="str">
        <f t="shared" ca="1" si="275"/>
        <v>-0.363174853444709+2.44832598933529i</v>
      </c>
      <c r="DA174" s="240" t="str">
        <f t="shared" ca="1" si="276"/>
        <v>2.46319701888991-0.242603731135838i</v>
      </c>
      <c r="DB174" s="240" t="str">
        <f t="shared" ca="1" si="277"/>
        <v>-0.833841256131333-2.33043019286193i</v>
      </c>
      <c r="DC174" s="240" t="str">
        <f t="shared" ca="1" si="278"/>
        <v>-2.05798322203954+1.37510042616274i</v>
      </c>
      <c r="DD174" s="240" t="str">
        <f t="shared" ca="1" si="279"/>
        <v>1.83393952318875+1.66218589499352i</v>
      </c>
      <c r="DE174" s="240" t="str">
        <f t="shared" ca="1" si="280"/>
        <v>1.16676131148807-2.18285688175928i</v>
      </c>
      <c r="DF174" s="240" t="str">
        <f t="shared" ca="1" si="281"/>
        <v>-2.40093926992706-0.601403979327798i</v>
      </c>
      <c r="DG174" s="240" t="str">
        <f t="shared" ca="1" si="282"/>
        <v>1.19225950477828E-12+2.47511537594295i</v>
      </c>
      <c r="DH174" s="240" t="str">
        <f t="shared" ca="1" si="283"/>
        <v>2.40093926992709-0.601403979327655i</v>
      </c>
      <c r="DI174" s="240" t="str">
        <f t="shared" ca="1" si="284"/>
        <v>-1.16676131148794-2.18285688175935i</v>
      </c>
      <c r="DJ174" s="240" t="str">
        <f t="shared" ca="1" si="285"/>
        <v>-1.8339395231888+1.66218589499346i</v>
      </c>
      <c r="DK174" s="240" t="str">
        <f t="shared" ca="1" si="286"/>
        <v>2.05798322203946+1.37510042616286i</v>
      </c>
      <c r="DL174" s="240" t="str">
        <f t="shared" ca="1" si="287"/>
        <v>0.833841256129152-2.33043019286271i</v>
      </c>
      <c r="DM174" s="240" t="str">
        <f t="shared" ca="1" si="288"/>
        <v>-2.46319701888991-0.242603731135915i</v>
      </c>
      <c r="DN174" s="240" t="str">
        <f t="shared" ca="1" si="289"/>
        <v>0.363174853444563+2.44832598933531i</v>
      </c>
      <c r="DO174" s="240" t="str">
        <f t="shared" ca="1" si="290"/>
        <v>2.28670843643797-0.947185647564722i</v>
      </c>
      <c r="DP174" s="240" t="str">
        <f t="shared" ca="1" si="291"/>
        <v>-1.47442450798788-1.98803131124082i</v>
      </c>
      <c r="DQ174" s="240" t="str">
        <f t="shared" ca="1" si="292"/>
        <v>-1.57019657202745+1.9132900588835i</v>
      </c>
      <c r="DR174" s="240" t="str">
        <f t="shared" ca="1" si="293"/>
        <v>2.2374777990975+1.05824818581228i</v>
      </c>
      <c r="DS174" s="240" t="str">
        <f t="shared" ca="1" si="294"/>
        <v>0.482871055719121-2.42755672802468i</v>
      </c>
      <c r="DT174" s="240" t="str">
        <f t="shared" ca="1" si="295"/>
        <v>-2.47213399107541+0.1214481551888i</v>
      </c>
      <c r="DU174" s="240" t="str">
        <f t="shared" ca="1" si="296"/>
        <v>0.718488068073357+2.36853773883073i</v>
      </c>
      <c r="DV174" s="240" t="str">
        <f t="shared" ca="1" si="297"/>
        <v>2.12297727099724-1.27246360696811i</v>
      </c>
      <c r="DW174" s="240" t="str">
        <f t="shared" ca="1" si="298"/>
        <v>-1.75017086654817-1.75017086654852i</v>
      </c>
      <c r="DX174" s="240" t="str">
        <f t="shared" ca="1" si="299"/>
        <v>-1.27246360696649+2.12297727099821i</v>
      </c>
      <c r="DY174" s="240" t="str">
        <f t="shared" ca="1" si="300"/>
        <v>2.36853773883057+0.718488068073904i</v>
      </c>
      <c r="DZ174" s="240" t="str">
        <f t="shared" ca="1" si="301"/>
        <v>0.121448155189301-2.47213399107538i</v>
      </c>
      <c r="EA174" s="240" t="str">
        <f t="shared" ca="1" si="302"/>
        <v>-2.42755672802431+0.482871055720974i</v>
      </c>
      <c r="EB174" s="240" t="str">
        <f t="shared" ca="1" si="303"/>
        <v>1.05824818581176+2.23747779909775i</v>
      </c>
      <c r="EC174" s="240" t="str">
        <f t="shared" ca="1" si="304"/>
        <v>1.91329005888226-1.57019657202897i</v>
      </c>
      <c r="ED174" s="240" t="str">
        <f t="shared" ca="1" si="305"/>
        <v>-1.98803131124048-1.47442450798834i</v>
      </c>
      <c r="EE174" s="240" t="str">
        <f t="shared" ca="1" si="306"/>
        <v>-0.947185647565249+2.28670843643775i</v>
      </c>
      <c r="EF174" s="240" t="str">
        <f t="shared" ca="1" si="307"/>
        <v>2.4483259893356+0.363174853442623i</v>
      </c>
      <c r="EG174" s="240" t="str">
        <f t="shared" ca="1" si="308"/>
        <v>-0.242603731135416-2.46319701888996i</v>
      </c>
      <c r="EH174" s="240" t="str">
        <f t="shared" ca="1" si="309"/>
        <v>-2.33043019286208+0.833841256130934i</v>
      </c>
      <c r="EI174" s="240" t="str">
        <f t="shared" ca="1" si="310"/>
        <v>1.37510042616238+2.05798322203978i</v>
      </c>
      <c r="EJ174" s="240" t="str">
        <f t="shared" ca="1" si="311"/>
        <v>1.66218589499383-1.83393952318847i</v>
      </c>
      <c r="EK174" s="240" t="str">
        <f t="shared" ca="1" si="312"/>
        <v>-2.18285688176024-1.16676131148627i</v>
      </c>
      <c r="EL174" s="240" t="str">
        <f t="shared" ca="1" si="313"/>
        <v>-0.601403979328209+2.40093926992696i</v>
      </c>
      <c r="EM174" s="240" t="str">
        <f t="shared" ca="1" si="314"/>
        <v>2.47511537594295-7.68964222783652E-13i</v>
      </c>
      <c r="EN174" s="240"/>
      <c r="EO174" s="240"/>
      <c r="EP174" s="240"/>
    </row>
    <row r="175" spans="1:146" ht="15.75" thickBot="1">
      <c r="A175" s="277">
        <f t="shared" si="181"/>
        <v>1.4648437500000009E-3</v>
      </c>
      <c r="B175" s="276">
        <v>75</v>
      </c>
      <c r="C175" s="248">
        <f t="shared" si="182"/>
        <v>15000</v>
      </c>
      <c r="D175" s="247">
        <f t="shared" si="315"/>
        <v>94247.779607693796</v>
      </c>
      <c r="E175" s="247" t="str">
        <f t="shared" si="316"/>
        <v>94247.7796076938i</v>
      </c>
      <c r="F175" s="247" t="str">
        <f t="shared" si="183"/>
        <v>0.00623857166151693-0.0340331967033853i</v>
      </c>
      <c r="G175" s="247" t="str">
        <f t="shared" si="184"/>
        <v>-3.10048841734891+1.43275502954215i</v>
      </c>
      <c r="H175" s="247" t="str">
        <f t="shared" si="180"/>
        <v>0.00201978707600832-0.00434215208596485i</v>
      </c>
      <c r="I175" s="247" t="str">
        <f t="shared" si="317"/>
        <v>-0.00257280606304678+0.00417036039073072i</v>
      </c>
      <c r="J175" s="275" t="str">
        <f ca="1">IMPRODUCT(1/N_FFT2,CL100)</f>
        <v>0.0221781531660033+0.000499447735334102i</v>
      </c>
      <c r="K175" s="274" t="str">
        <f t="shared" ca="1" si="318"/>
        <v>-0.0000591429639853509+0.0000912059093414167i</v>
      </c>
      <c r="N175" s="265">
        <f t="shared" ca="1" si="185"/>
        <v>7.47737156277429</v>
      </c>
      <c r="O175" s="240">
        <f t="shared" ca="1" si="186"/>
        <v>2.47737156277429</v>
      </c>
      <c r="P175" s="240" t="str">
        <f t="shared" ca="1" si="187"/>
        <v>-0.660746600797431-2.38763141828411i</v>
      </c>
      <c r="Q175" s="240" t="str">
        <f t="shared" ca="1" si="188"/>
        <v>-2.12491246699259+1.27362351880852i</v>
      </c>
      <c r="R175" s="240" t="str">
        <f t="shared" ca="1" si="189"/>
        <v>1.7942291277262+1.7082481369115i</v>
      </c>
      <c r="S175" s="240" t="str">
        <f t="shared" ca="1" si="190"/>
        <v>1.16782487059732-2.18484666090256i</v>
      </c>
      <c r="T175" s="240" t="str">
        <f t="shared" ca="1" si="191"/>
        <v>-2.41717671069575-0.542795181733203i</v>
      </c>
      <c r="U175" s="241" t="str">
        <f t="shared" ca="1" si="192"/>
        <v>0.121558861030175+2.47438746023087i</v>
      </c>
      <c r="V175" s="240" t="str">
        <f t="shared" ca="1" si="193"/>
        <v>2.35233411265399-0.777106223425792i</v>
      </c>
      <c r="W175" s="240" t="str">
        <f t="shared" ca="1" si="194"/>
        <v>-1.37635389640674-2.05985917282923i</v>
      </c>
      <c r="X175" s="240" t="str">
        <f t="shared" ca="1" si="195"/>
        <v>-1.61815182671017+1.87588766341625i</v>
      </c>
      <c r="Y175" s="240" t="str">
        <f t="shared" ca="1" si="196"/>
        <v>2.23951736783646+1.05921282998347i</v>
      </c>
      <c r="Z175" s="240" t="str">
        <f t="shared" ca="1" si="197"/>
        <v>0.423536121532865-2.44089881269167i</v>
      </c>
      <c r="AA175" s="240" t="str">
        <f t="shared" ca="1" si="198"/>
        <v>-2.46544234156501+0.242824876116829i</v>
      </c>
      <c r="AB175" s="240" t="str">
        <f t="shared" ca="1" si="199"/>
        <v>0.891593729095386+2.31136982810638i</v>
      </c>
      <c r="AC175" s="240" t="str">
        <f t="shared" ca="1" si="200"/>
        <v>1.98984349749625-1.47576851691403i</v>
      </c>
      <c r="AD175" s="240" t="str">
        <f t="shared" ca="1" si="201"/>
        <v>-1.95302702141679-1.52415724702492i</v>
      </c>
      <c r="AE175" s="240" t="str">
        <f t="shared" ca="1" si="202"/>
        <v>-0.94804905288616+2.28879288127266i</v>
      </c>
      <c r="AF175" s="240" t="str">
        <f t="shared" ca="1" si="203"/>
        <v>2.45874057565031+0.303256725718493i</v>
      </c>
      <c r="AG175" s="240" t="str">
        <f t="shared" ca="1" si="204"/>
        <v>-0.36350590480822-2.45055775635105i</v>
      </c>
      <c r="AH175" s="240" t="str">
        <f t="shared" ca="1" si="205"/>
        <v>-2.26483725119078+1.00393330737721i</v>
      </c>
      <c r="AI175" s="240" t="str">
        <f t="shared" ca="1" si="206"/>
        <v>1.57162788180203+1.91503411488809i</v>
      </c>
      <c r="AJ175" s="240" t="str">
        <f t="shared" ca="1" si="207"/>
        <v>1.42649083903098-2.02546136625793i</v>
      </c>
      <c r="AK175" s="240" t="str">
        <f t="shared" ca="1" si="208"/>
        <v>-2.3325544921833-0.83460134258115i</v>
      </c>
      <c r="AL175" s="240" t="str">
        <f t="shared" ca="1" si="209"/>
        <v>-0.182246757889709+2.47065901720197i</v>
      </c>
      <c r="AM175" s="240" t="str">
        <f t="shared" ca="1" si="210"/>
        <v>2.42976956285856-0.483311215935316i</v>
      </c>
      <c r="AN175" s="240" t="str">
        <f t="shared" ca="1" si="211"/>
        <v>-1.11385432238738-2.21284848296075i</v>
      </c>
      <c r="AO175" s="240" t="str">
        <f t="shared" ca="1" si="212"/>
        <v>-1.83561124735999+1.66370105746442i</v>
      </c>
      <c r="AP175" s="240" t="str">
        <f t="shared" ca="1" si="213"/>
        <v>2.09301619725813+1.32538788966017i</v>
      </c>
      <c r="AQ175" s="240" t="str">
        <f t="shared" ca="1" si="214"/>
        <v>0.719143004539426-2.37069677501462i</v>
      </c>
      <c r="AR175" s="240" t="str">
        <f t="shared" ca="1" si="215"/>
        <v>0.719143004539426-2.37069677501462i</v>
      </c>
      <c r="AS175" s="240" t="str">
        <f t="shared" ca="1" si="216"/>
        <v>0.601952188010162+2.40312784166646i</v>
      </c>
      <c r="AT175" s="240" t="str">
        <f t="shared" ca="1" si="217"/>
        <v>2.15552876891263-1.22109196477281i</v>
      </c>
      <c r="AU175" s="240" t="str">
        <f t="shared" ca="1" si="218"/>
        <v>-1.75176623155637-1.75176623155646i</v>
      </c>
      <c r="AV175" s="240" t="str">
        <f t="shared" ca="1" si="219"/>
        <v>-1.22109196477291+2.15552876891257i</v>
      </c>
      <c r="AW175" s="240" t="str">
        <f t="shared" ca="1" si="220"/>
        <v>2.40312784166649+0.601952188010041i</v>
      </c>
      <c r="AX175" s="240" t="str">
        <f t="shared" ca="1" si="221"/>
        <v>-0.0607977416581247-2.47662542477703i</v>
      </c>
      <c r="AY175" s="240" t="str">
        <f t="shared" ca="1" si="222"/>
        <v>-2.37069677501465+0.719143004539327i</v>
      </c>
      <c r="AZ175" s="240" t="str">
        <f t="shared" ca="1" si="223"/>
        <v>1.32538788966028+2.09301619725806i</v>
      </c>
      <c r="BA175" s="240" t="str">
        <f t="shared" ca="1" si="224"/>
        <v>1.66370105746449-1.83561124735992i</v>
      </c>
      <c r="BB175" s="240" t="str">
        <f t="shared" ca="1" si="225"/>
        <v>-2.21284848296069-1.11385432238749i</v>
      </c>
      <c r="BC175" s="240" t="str">
        <f t="shared" ca="1" si="226"/>
        <v>-0.483311215935175+2.42976956285858i</v>
      </c>
      <c r="BD175" s="240" t="str">
        <f t="shared" ca="1" si="227"/>
        <v>2.47065901720198-0.182246757889588i</v>
      </c>
      <c r="BE175" s="240" t="str">
        <f t="shared" ca="1" si="228"/>
        <v>-0.834601342581051-2.33255449218333i</v>
      </c>
      <c r="BF175" s="240" t="str">
        <f t="shared" ca="1" si="229"/>
        <v>-2.02546136625785+1.42649083903108i</v>
      </c>
      <c r="BG175" s="240" t="str">
        <f t="shared" ca="1" si="230"/>
        <v>1.91503411488802+1.57162788180211i</v>
      </c>
      <c r="BH175" s="240" t="str">
        <f t="shared" ca="1" si="231"/>
        <v>1.00393330737732-2.26483725119073i</v>
      </c>
      <c r="BI175" s="240" t="str">
        <f t="shared" ca="1" si="232"/>
        <v>-2.45055775635107-0.363505904808078i</v>
      </c>
      <c r="BJ175" s="240" t="str">
        <f t="shared" ca="1" si="233"/>
        <v>0.30325672571861+2.4587405756503i</v>
      </c>
      <c r="BK175" s="240" t="str">
        <f t="shared" ca="1" si="234"/>
        <v>2.2887928812727-0.948049052886055i</v>
      </c>
      <c r="BL175" s="240" t="str">
        <f t="shared" ca="1" si="235"/>
        <v>-1.52415724702482-1.95302702141687i</v>
      </c>
      <c r="BM175" s="240" t="str">
        <f t="shared" ca="1" si="236"/>
        <v>-1.47576851691392+1.98984349749633i</v>
      </c>
      <c r="BN175" s="240" t="str">
        <f t="shared" ca="1" si="237"/>
        <v>2.31136982810633+0.891593729095507i</v>
      </c>
      <c r="BO175" s="240" t="str">
        <f t="shared" ca="1" si="238"/>
        <v>0.242824876116941-2.465442341565i</v>
      </c>
      <c r="BP175" s="240" t="str">
        <f t="shared" ca="1" si="239"/>
        <v>-2.44089881269165+0.423536121532978i</v>
      </c>
      <c r="BQ175" s="240" t="str">
        <f t="shared" ca="1" si="240"/>
        <v>1.05921282998337+2.2395173678365i</v>
      </c>
      <c r="BR175" s="240" t="str">
        <f t="shared" ca="1" si="241"/>
        <v>1.87588766341682-1.61815182670951i</v>
      </c>
      <c r="BS175" s="240" t="str">
        <f t="shared" ca="1" si="242"/>
        <v>-2.05985917282917-1.37635389640684i</v>
      </c>
      <c r="BT175" s="240" t="str">
        <f t="shared" ca="1" si="243"/>
        <v>-0.77710622342542+2.35233411265411i</v>
      </c>
      <c r="BU175" s="240" t="str">
        <f t="shared" ca="1" si="244"/>
        <v>2.47438746023091+0.121558861029307i</v>
      </c>
      <c r="BV175" s="240" t="str">
        <f t="shared" ca="1" si="245"/>
        <v>-0.542795181732229-2.41717671069597i</v>
      </c>
      <c r="BW175" s="240" t="str">
        <f t="shared" ca="1" si="246"/>
        <v>-2.18484666090276+1.16782487059695i</v>
      </c>
      <c r="BX175" s="240" t="str">
        <f t="shared" ca="1" si="247"/>
        <v>1.70824813691162+1.79422912772608i</v>
      </c>
      <c r="BY175" s="240" t="str">
        <f t="shared" ca="1" si="248"/>
        <v>1.2736235188079-2.12491246699296i</v>
      </c>
      <c r="BZ175" s="240" t="str">
        <f t="shared" ca="1" si="249"/>
        <v>-2.38763141828379-0.660746600798551i</v>
      </c>
      <c r="CA175" s="240" t="str">
        <f t="shared" ca="1" si="250"/>
        <v>-6.14277145723841E-13+2.47737156277429i</v>
      </c>
      <c r="CB175" s="240" t="str">
        <f t="shared" ca="1" si="251"/>
        <v>2.38763141828411-0.660746600797401i</v>
      </c>
      <c r="CC175" s="240" t="str">
        <f t="shared" ca="1" si="252"/>
        <v>-1.27362351880896-2.12491246699233i</v>
      </c>
      <c r="CD175" s="240" t="str">
        <f t="shared" ca="1" si="253"/>
        <v>-1.7082481369107+1.79422912772696i</v>
      </c>
      <c r="CE175" s="240" t="str">
        <f t="shared" ca="1" si="254"/>
        <v>2.18484666090218+1.16782487059804i</v>
      </c>
      <c r="CF175" s="240" t="str">
        <f t="shared" ca="1" si="255"/>
        <v>0.542795181733428-2.4171767106957i</v>
      </c>
      <c r="CG175" s="240" t="str">
        <f t="shared" ca="1" si="256"/>
        <v>-2.47438746023085+0.121558861030541i</v>
      </c>
      <c r="CH175" s="240" t="str">
        <f t="shared" ca="1" si="257"/>
        <v>0.777106223426627+2.35233411265371i</v>
      </c>
      <c r="CI175" s="240" t="str">
        <f t="shared" ca="1" si="258"/>
        <v>2.05985917282983-1.37635389640584i</v>
      </c>
      <c r="CJ175" s="240" t="str">
        <f t="shared" ca="1" si="259"/>
        <v>-1.87588766341599-1.61815182671047i</v>
      </c>
      <c r="CK175" s="240" t="str">
        <f t="shared" ca="1" si="260"/>
        <v>-1.05921282998337+2.23951736783651i</v>
      </c>
      <c r="CL175" s="240" t="str">
        <f t="shared" ca="1" si="261"/>
        <v>2.44089881269178+0.423536121532245i</v>
      </c>
      <c r="CM175" s="240" t="str">
        <f t="shared" ca="1" si="262"/>
        <v>-0.242824876115753-2.46544234156512i</v>
      </c>
      <c r="CN175" s="240" t="str">
        <f t="shared" ca="1" si="263"/>
        <v>-2.31136982810661+0.891593729094789i</v>
      </c>
      <c r="CO175" s="240" t="str">
        <f t="shared" ca="1" si="264"/>
        <v>1.47576851691393+1.98984349749632i</v>
      </c>
      <c r="CP175" s="240" t="str">
        <f t="shared" ca="1" si="265"/>
        <v>1.52415724702443-1.95302702141718i</v>
      </c>
      <c r="CQ175" s="240" t="str">
        <f t="shared" ca="1" si="266"/>
        <v>-2.28879288127309-0.948049052885109i</v>
      </c>
      <c r="CR175" s="240" t="str">
        <f t="shared" ca="1" si="267"/>
        <v>-0.303256725719375+2.4587405756502i</v>
      </c>
      <c r="CS175" s="240" t="str">
        <f t="shared" ca="1" si="268"/>
        <v>2.4505577563511-0.363505904807838i</v>
      </c>
      <c r="CT175" s="240" t="str">
        <f t="shared" ca="1" si="269"/>
        <v>-1.00393330737755-2.26483725119062i</v>
      </c>
      <c r="CU175" s="240" t="str">
        <f t="shared" ca="1" si="270"/>
        <v>-1.91503411488753+1.57162788180271i</v>
      </c>
      <c r="CV175" s="240" t="str">
        <f t="shared" ca="1" si="271"/>
        <v>2.02546136625727+1.42649083903191i</v>
      </c>
      <c r="CW175" s="240" t="str">
        <f t="shared" ca="1" si="272"/>
        <v>0.834601342581512-2.33255449218316i</v>
      </c>
      <c r="CX175" s="240" t="str">
        <f t="shared" ca="1" si="273"/>
        <v>-2.47065901720198-0.182246757889585i</v>
      </c>
      <c r="CY175" s="240" t="str">
        <f t="shared" ca="1" si="274"/>
        <v>0.483311215935938+2.42976956285843i</v>
      </c>
      <c r="CZ175" s="240" t="str">
        <f t="shared" ca="1" si="275"/>
        <v>2.21284848296126-1.11385432238636i</v>
      </c>
      <c r="DA175" s="240" t="str">
        <f t="shared" ca="1" si="276"/>
        <v>-1.66370105746395-1.83561124736042i</v>
      </c>
      <c r="DB175" s="240" t="str">
        <f t="shared" ca="1" si="277"/>
        <v>-1.32538788966028+2.09301619725806i</v>
      </c>
      <c r="DC175" s="240" t="str">
        <f t="shared" ca="1" si="278"/>
        <v>2.37069677501481+0.719143004538817i</v>
      </c>
      <c r="DD175" s="240" t="str">
        <f t="shared" ca="1" si="279"/>
        <v>0.0607977416571006-2.47662542477705i</v>
      </c>
      <c r="DE175" s="240" t="str">
        <f t="shared" ca="1" si="280"/>
        <v>-2.40312784166668+0.60195218800931i</v>
      </c>
      <c r="DF175" s="240" t="str">
        <f t="shared" ca="1" si="281"/>
        <v>1.2210919647727+2.1555287689127i</v>
      </c>
      <c r="DG175" s="240" t="str">
        <f t="shared" ca="1" si="282"/>
        <v>1.75176623155618-1.75176623155665i</v>
      </c>
      <c r="DH175" s="240" t="str">
        <f t="shared" ca="1" si="283"/>
        <v>-2.15552876891302-1.22109196477213i</v>
      </c>
      <c r="DI175" s="240" t="str">
        <f t="shared" ca="1" si="284"/>
        <v>-0.601952188011133+2.40312784166622i</v>
      </c>
      <c r="DJ175" s="240" t="str">
        <f t="shared" ca="1" si="285"/>
        <v>2.47662542477704-0.0607977416577571i</v>
      </c>
      <c r="DK175" s="240" t="str">
        <f t="shared" ca="1" si="286"/>
        <v>-0.719143004539446-2.37069677501462i</v>
      </c>
      <c r="DL175" s="240" t="str">
        <f t="shared" ca="1" si="287"/>
        <v>-2.09301619725771+1.32538788966083i</v>
      </c>
      <c r="DM175" s="240" t="str">
        <f t="shared" ca="1" si="288"/>
        <v>1.83561124735916+1.66370105746534i</v>
      </c>
      <c r="DN175" s="240" t="str">
        <f t="shared" ca="1" si="289"/>
        <v>1.11385432238804-2.21284848296042i</v>
      </c>
      <c r="DO175" s="240" t="str">
        <f t="shared" ca="1" si="290"/>
        <v>-2.42976956285856-0.483311215935294i</v>
      </c>
      <c r="DP175" s="240" t="str">
        <f t="shared" ca="1" si="291"/>
        <v>0.182246757890239+2.47065901720193i</v>
      </c>
      <c r="DQ175" s="240" t="str">
        <f t="shared" ca="1" si="292"/>
        <v>2.33255449218294-0.834601342582131i</v>
      </c>
      <c r="DR175" s="240" t="str">
        <f t="shared" ca="1" si="293"/>
        <v>-1.42649083903038-2.02546136625835i</v>
      </c>
      <c r="DS175" s="240" t="str">
        <f t="shared" ca="1" si="294"/>
        <v>-1.5716278818022+1.91503411488794i</v>
      </c>
      <c r="DT175" s="240" t="str">
        <f t="shared" ca="1" si="295"/>
        <v>2.26483725119089+1.00393330737695i</v>
      </c>
      <c r="DU175" s="240" t="str">
        <f t="shared" ca="1" si="296"/>
        <v>0.363505904807189-2.4505577563512i</v>
      </c>
      <c r="DV175" s="240" t="str">
        <f t="shared" ca="1" si="297"/>
        <v>-2.45874057565043+0.30325672571751i</v>
      </c>
      <c r="DW175" s="240" t="str">
        <f t="shared" ca="1" si="298"/>
        <v>0.948049052885716+2.28879288127284i</v>
      </c>
      <c r="DX175" s="240" t="str">
        <f t="shared" ca="1" si="299"/>
        <v>1.95302702141677-1.52415724702495i</v>
      </c>
      <c r="DY175" s="240" t="str">
        <f t="shared" ca="1" si="300"/>
        <v>-1.98984349749671-1.4757685169134i</v>
      </c>
      <c r="DZ175" s="240" t="str">
        <f t="shared" ca="1" si="301"/>
        <v>-0.891593729094241+2.31136982810682i</v>
      </c>
      <c r="EA175" s="240" t="str">
        <f t="shared" ca="1" si="302"/>
        <v>2.46544234156494+0.242824876117552i</v>
      </c>
      <c r="EB175" s="240" t="str">
        <f t="shared" ca="1" si="303"/>
        <v>-0.423536121532892-2.44089881269167i</v>
      </c>
      <c r="EC175" s="240" t="str">
        <f t="shared" ca="1" si="304"/>
        <v>-2.23951736783623+1.05921282998396i</v>
      </c>
      <c r="ED175" s="240" t="str">
        <f t="shared" ca="1" si="305"/>
        <v>1.61815182671091+1.87588766341561i</v>
      </c>
      <c r="EE175" s="240" t="str">
        <f t="shared" ca="1" si="306"/>
        <v>1.37635389640735-2.05985917282882i</v>
      </c>
      <c r="EF175" s="240" t="str">
        <f t="shared" ca="1" si="307"/>
        <v>-2.35233411265392-0.777106223426003i</v>
      </c>
      <c r="EG175" s="240" t="str">
        <f t="shared" ca="1" si="308"/>
        <v>-0.121558861029885+2.47438746023088i</v>
      </c>
      <c r="EH175" s="240" t="str">
        <f t="shared" ca="1" si="309"/>
        <v>2.41717671069557-0.542795181734035i</v>
      </c>
      <c r="EI175" s="240" t="str">
        <f t="shared" ca="1" si="310"/>
        <v>-1.16782487059641-2.18484666090305i</v>
      </c>
      <c r="EJ175" s="240" t="str">
        <f t="shared" ca="1" si="311"/>
        <v>-1.79422912772651+1.70824813691118i</v>
      </c>
      <c r="EK175" s="240" t="str">
        <f t="shared" ca="1" si="312"/>
        <v>2.12491246699266+1.2736235188084i</v>
      </c>
      <c r="EL175" s="240" t="str">
        <f t="shared" ca="1" si="313"/>
        <v>0.660746600796801-2.38763141828428i</v>
      </c>
      <c r="EM175" s="240" t="str">
        <f t="shared" ca="1" si="314"/>
        <v>-2.47737156277429-1.22855429144768E-12i</v>
      </c>
      <c r="EN175" s="240"/>
      <c r="EO175" s="240"/>
      <c r="EP175" s="240"/>
    </row>
    <row r="176" spans="1:146" ht="15.75" thickBot="1">
      <c r="A176" s="277">
        <f t="shared" si="181"/>
        <v>1.4843750000000009E-3</v>
      </c>
      <c r="B176" s="276">
        <v>76</v>
      </c>
      <c r="C176" s="248">
        <f t="shared" si="182"/>
        <v>15200</v>
      </c>
      <c r="D176" s="247">
        <f t="shared" si="315"/>
        <v>95504.416669129714</v>
      </c>
      <c r="E176" s="247" t="str">
        <f t="shared" si="316"/>
        <v>95504.4166691297i</v>
      </c>
      <c r="F176" s="247" t="str">
        <f t="shared" si="183"/>
        <v>0.00622419865602431-0.0336245302608995i</v>
      </c>
      <c r="G176" s="247" t="str">
        <f t="shared" si="184"/>
        <v>-3.08745282838138+1.44170481093523i</v>
      </c>
      <c r="H176" s="247" t="str">
        <f t="shared" si="180"/>
        <v>0.00201924145274245-0.00428501856935175i</v>
      </c>
      <c r="I176" s="247" t="str">
        <f t="shared" si="317"/>
        <v>-0.00255843802813495+0.00411691837230136i</v>
      </c>
      <c r="J176" s="275" t="str">
        <f ca="1">IMPRODUCT(1/N_FFT2,CM100)</f>
        <v>0.0107388682174788-8.15769333790961E-06i</v>
      </c>
      <c r="K176" s="274" t="str">
        <f t="shared" ca="1" si="318"/>
        <v>-0.0000274411442691491+0.0000442319148151192i</v>
      </c>
      <c r="N176" s="265">
        <f t="shared" ca="1" si="185"/>
        <v>7.4792476875037801</v>
      </c>
      <c r="O176" s="240">
        <f t="shared" ca="1" si="186"/>
        <v>2.4792476875037801</v>
      </c>
      <c r="P176" s="240" t="str">
        <f t="shared" ca="1" si="187"/>
        <v>-0.719687614800909-2.37249211444317i</v>
      </c>
      <c r="Q176" s="240" t="str">
        <f t="shared" ca="1" si="188"/>
        <v>-2.06141911353075+1.37739621545979i</v>
      </c>
      <c r="R176" s="240" t="str">
        <f t="shared" ca="1" si="189"/>
        <v>1.91648437891582+1.57281808273065i</v>
      </c>
      <c r="S176" s="240" t="str">
        <f t="shared" ca="1" si="190"/>
        <v>0.948767014737156-2.29052619451068i</v>
      </c>
      <c r="T176" s="240" t="str">
        <f t="shared" ca="1" si="191"/>
        <v>-2.46730943224113-0.243008768497792i</v>
      </c>
      <c r="U176" s="241" t="str">
        <f t="shared" ca="1" si="192"/>
        <v>0.483677229712761+2.43160963837747i</v>
      </c>
      <c r="V176" s="240" t="str">
        <f t="shared" ca="1" si="193"/>
        <v>2.18650125519604-1.16870926967273i</v>
      </c>
      <c r="W176" s="240" t="str">
        <f t="shared" ca="1" si="194"/>
        <v>-1.75309285207496-1.75309285207502i</v>
      </c>
      <c r="X176" s="240" t="str">
        <f t="shared" ca="1" si="195"/>
        <v>-1.16870926967259+2.18650125519612i</v>
      </c>
      <c r="Y176" s="240" t="str">
        <f t="shared" ca="1" si="196"/>
        <v>2.43160963837746+0.483677229712846i</v>
      </c>
      <c r="Z176" s="240" t="str">
        <f t="shared" ca="1" si="197"/>
        <v>-0.243008768497702-2.46730943224114i</v>
      </c>
      <c r="AA176" s="240" t="str">
        <f t="shared" ca="1" si="198"/>
        <v>-2.29052619451066+0.948767014737211i</v>
      </c>
      <c r="AB176" s="240" t="str">
        <f t="shared" ca="1" si="199"/>
        <v>1.57281808273062+1.91648437891584i</v>
      </c>
      <c r="AC176" s="240" t="str">
        <f t="shared" ca="1" si="200"/>
        <v>1.37739621545969-2.06141911353081i</v>
      </c>
      <c r="AD176" s="240" t="str">
        <f t="shared" ca="1" si="201"/>
        <v>-2.37249211444317-0.719687614800899i</v>
      </c>
      <c r="AE176" s="240" t="str">
        <f t="shared" ca="1" si="202"/>
        <v>-8.65621172890241E-14+2.47924768750378i</v>
      </c>
      <c r="AF176" s="240" t="str">
        <f t="shared" ca="1" si="203"/>
        <v>2.37249211444315-0.719687614800968i</v>
      </c>
      <c r="AG176" s="240" t="str">
        <f t="shared" ca="1" si="204"/>
        <v>-1.37739621545975-2.06141911353077i</v>
      </c>
      <c r="AH176" s="240" t="str">
        <f t="shared" ca="1" si="205"/>
        <v>-1.57281808273056+1.91648437891589i</v>
      </c>
      <c r="AI176" s="240" t="str">
        <f t="shared" ca="1" si="206"/>
        <v>2.29052619451069+0.948767014737141i</v>
      </c>
      <c r="AJ176" s="240" t="str">
        <f t="shared" ca="1" si="207"/>
        <v>0.243008768497874-2.46730943224112i</v>
      </c>
      <c r="AK176" s="240" t="str">
        <f t="shared" ca="1" si="208"/>
        <v>-2.43160963837744+0.483677229712908i</v>
      </c>
      <c r="AL176" s="240" t="str">
        <f t="shared" ca="1" si="209"/>
        <v>1.16870926967265+2.18650125519609i</v>
      </c>
      <c r="AM176" s="240" t="str">
        <f t="shared" ca="1" si="210"/>
        <v>1.75309285207508-1.75309285207489i</v>
      </c>
      <c r="AN176" s="240" t="str">
        <f t="shared" ca="1" si="211"/>
        <v>-2.18650125519608-1.16870926967267i</v>
      </c>
      <c r="AO176" s="240" t="str">
        <f t="shared" ca="1" si="212"/>
        <v>-0.48367722971293+2.43160963837744i</v>
      </c>
      <c r="AP176" s="240" t="str">
        <f t="shared" ca="1" si="213"/>
        <v>2.46730943224112-0.24300876849787i</v>
      </c>
      <c r="AQ176" s="240" t="str">
        <f t="shared" ca="1" si="214"/>
        <v>-0.948767014737121-2.2905261945107i</v>
      </c>
      <c r="AR176" s="240" t="str">
        <f t="shared" ca="1" si="215"/>
        <v>-0.948767014737121-2.2905261945107i</v>
      </c>
      <c r="AS176" s="240" t="str">
        <f t="shared" ca="1" si="216"/>
        <v>2.06141911353076+1.37739621545977i</v>
      </c>
      <c r="AT176" s="240" t="str">
        <f t="shared" ca="1" si="217"/>
        <v>0.71968761480098-2.37249211444315i</v>
      </c>
      <c r="AU176" s="240" t="str">
        <f t="shared" ca="1" si="218"/>
        <v>-2.47924768750378+7.35013662527687E-14i</v>
      </c>
      <c r="AV176" s="240" t="str">
        <f t="shared" ca="1" si="219"/>
        <v>0.719687614800886+2.37249211444318i</v>
      </c>
      <c r="AW176" s="240" t="str">
        <f t="shared" ca="1" si="220"/>
        <v>2.06141911353068-1.37739621545989i</v>
      </c>
      <c r="AX176" s="240" t="str">
        <f t="shared" ca="1" si="221"/>
        <v>-1.91648437891584-1.57281808273062i</v>
      </c>
      <c r="AY176" s="240" t="str">
        <f t="shared" ca="1" si="222"/>
        <v>-0.94876701473723+2.29052619451065i</v>
      </c>
      <c r="AZ176" s="240" t="str">
        <f t="shared" ca="1" si="223"/>
        <v>2.46730943224113+0.243008768497706i</v>
      </c>
      <c r="BA176" s="240" t="str">
        <f t="shared" ca="1" si="224"/>
        <v>-0.483677229712833-2.43160963837746i</v>
      </c>
      <c r="BB176" s="240" t="str">
        <f t="shared" ca="1" si="225"/>
        <v>-2.18650125519613+1.16870926967256i</v>
      </c>
      <c r="BC176" s="240" t="str">
        <f t="shared" ca="1" si="226"/>
        <v>1.75309285207501+1.75309285207497i</v>
      </c>
      <c r="BD176" s="240" t="str">
        <f t="shared" ca="1" si="227"/>
        <v>1.16870926967275-2.18650125519603i</v>
      </c>
      <c r="BE176" s="240" t="str">
        <f t="shared" ca="1" si="228"/>
        <v>-2.43160963837747-0.483677229712764i</v>
      </c>
      <c r="BF176" s="240" t="str">
        <f t="shared" ca="1" si="229"/>
        <v>0.243008768497775+2.46730943224113i</v>
      </c>
      <c r="BG176" s="240" t="str">
        <f t="shared" ca="1" si="230"/>
        <v>2.29052619451073-0.948767014737035i</v>
      </c>
      <c r="BH176" s="240" t="str">
        <f t="shared" ca="1" si="231"/>
        <v>-1.57281808273067-1.91648437891579i</v>
      </c>
      <c r="BI176" s="240" t="str">
        <f t="shared" ca="1" si="232"/>
        <v>-1.37739621545985+2.06141911353071i</v>
      </c>
      <c r="BJ176" s="240" t="str">
        <f t="shared" ca="1" si="233"/>
        <v>2.3724921144432+0.719687614800819i</v>
      </c>
      <c r="BK176" s="240" t="str">
        <f t="shared" ca="1" si="234"/>
        <v>2.18688082087847E-14-2.47924768750378i</v>
      </c>
      <c r="BL176" s="240" t="str">
        <f t="shared" ca="1" si="235"/>
        <v>-2.3724921144432+0.719687614800812i</v>
      </c>
      <c r="BM176" s="240" t="str">
        <f t="shared" ca="1" si="236"/>
        <v>1.37739621545981+2.06141911353073i</v>
      </c>
      <c r="BN176" s="240" t="str">
        <f t="shared" ca="1" si="237"/>
        <v>1.57281808273071-1.91648437891576i</v>
      </c>
      <c r="BO176" s="240" t="str">
        <f t="shared" ca="1" si="238"/>
        <v>-2.29052619451072-0.948767014737074i</v>
      </c>
      <c r="BP176" s="240" t="str">
        <f t="shared" ca="1" si="239"/>
        <v>-0.243008768497818+2.46730943224112i</v>
      </c>
      <c r="BQ176" s="240" t="str">
        <f t="shared" ca="1" si="240"/>
        <v>2.43160963837733-0.483677229713483i</v>
      </c>
      <c r="BR176" s="240" t="str">
        <f t="shared" ca="1" si="241"/>
        <v>-1.16870926967337-2.1865012551957i</v>
      </c>
      <c r="BS176" s="240" t="str">
        <f t="shared" ca="1" si="242"/>
        <v>-1.75309285207432+1.75309285207566i</v>
      </c>
      <c r="BT176" s="240" t="str">
        <f t="shared" ca="1" si="243"/>
        <v>2.18650125519658+1.16870926967173i</v>
      </c>
      <c r="BU176" s="240" t="str">
        <f t="shared" ca="1" si="244"/>
        <v>0.483677229711666-2.43160963837769i</v>
      </c>
      <c r="BV176" s="240" t="str">
        <f t="shared" ca="1" si="245"/>
        <v>-2.46730943224123+0.243008768496716i</v>
      </c>
      <c r="BW176" s="240" t="str">
        <f t="shared" ca="1" si="246"/>
        <v>0.948767014736279+2.29052619451105i</v>
      </c>
      <c r="BX176" s="240" t="str">
        <f t="shared" ca="1" si="247"/>
        <v>1.91648437891633-1.57281808273001i</v>
      </c>
      <c r="BY176" s="240" t="str">
        <f t="shared" ca="1" si="248"/>
        <v>-2.06141911353039-1.37739621546032i</v>
      </c>
      <c r="BZ176" s="240" t="str">
        <f t="shared" ca="1" si="249"/>
        <v>-0.719687614801399+2.37249211444302i</v>
      </c>
      <c r="CA176" s="240" t="str">
        <f t="shared" ca="1" si="250"/>
        <v>2.47924768750378+3.46248469156098E-13i</v>
      </c>
      <c r="CB176" s="240" t="str">
        <f t="shared" ca="1" si="251"/>
        <v>-0.719687614800703-2.37249211444323i</v>
      </c>
      <c r="CC176" s="240" t="str">
        <f t="shared" ca="1" si="252"/>
        <v>-2.06141911353077+1.37739621545975i</v>
      </c>
      <c r="CD176" s="240" t="str">
        <f t="shared" ca="1" si="253"/>
        <v>1.91648437891587+1.57281808273058i</v>
      </c>
      <c r="CE176" s="240" t="str">
        <f t="shared" ca="1" si="254"/>
        <v>0.948767014736918-2.29052619451078i</v>
      </c>
      <c r="CF176" s="240" t="str">
        <f t="shared" ca="1" si="255"/>
        <v>-2.46730943224116-0.24300876849744i</v>
      </c>
      <c r="CG176" s="240" t="str">
        <f t="shared" ca="1" si="256"/>
        <v>0.483677229713406+2.43160963837735i</v>
      </c>
      <c r="CH176" s="240" t="str">
        <f t="shared" ca="1" si="257"/>
        <v>2.18650125519574-1.1687092696733i</v>
      </c>
      <c r="CI176" s="240" t="str">
        <f t="shared" ca="1" si="258"/>
        <v>-1.75309285207558-1.7530928520744i</v>
      </c>
      <c r="CJ176" s="240" t="str">
        <f t="shared" ca="1" si="259"/>
        <v>-1.16870926967183+2.18650125519652i</v>
      </c>
      <c r="CK176" s="240" t="str">
        <f t="shared" ca="1" si="260"/>
        <v>2.43160963837768+0.483677229711708i</v>
      </c>
      <c r="CL176" s="240" t="str">
        <f t="shared" ca="1" si="261"/>
        <v>-0.243008768496638-2.46730943224124i</v>
      </c>
      <c r="CM176" s="240" t="str">
        <f t="shared" ca="1" si="262"/>
        <v>-2.29052619451108+0.948767014736207i</v>
      </c>
      <c r="CN176" s="240" t="str">
        <f t="shared" ca="1" si="263"/>
        <v>1.57281808272995+1.91648437891638i</v>
      </c>
      <c r="CO176" s="240" t="str">
        <f t="shared" ca="1" si="264"/>
        <v>1.37739621546042-2.06141911353033i</v>
      </c>
      <c r="CP176" s="240" t="str">
        <f t="shared" ca="1" si="265"/>
        <v>-2.37249211444301-0.719687614801442i</v>
      </c>
      <c r="CQ176" s="240" t="str">
        <f t="shared" ca="1" si="266"/>
        <v>-4.24002529272592E-13+2.47924768750378i</v>
      </c>
      <c r="CR176" s="240" t="str">
        <f t="shared" ca="1" si="267"/>
        <v>2.37249211444325-0.719687614800628i</v>
      </c>
      <c r="CS176" s="240" t="str">
        <f t="shared" ca="1" si="268"/>
        <v>-1.37739621545966-2.06141911353084i</v>
      </c>
      <c r="CT176" s="240" t="str">
        <f t="shared" ca="1" si="269"/>
        <v>-1.57281808273066+1.9164843789158i</v>
      </c>
      <c r="CU176" s="240" t="str">
        <f t="shared" ca="1" si="270"/>
        <v>2.29052619451075+0.94876701473699i</v>
      </c>
      <c r="CV176" s="240" t="str">
        <f t="shared" ca="1" si="271"/>
        <v>0.243008768497482-2.46730943224116i</v>
      </c>
      <c r="CW176" s="240" t="str">
        <f t="shared" ca="1" si="272"/>
        <v>-2.43160963837737+0.483677229713294i</v>
      </c>
      <c r="CX176" s="240" t="str">
        <f t="shared" ca="1" si="273"/>
        <v>1.1687092696732+2.18650125519579i</v>
      </c>
      <c r="CY176" s="240" t="str">
        <f t="shared" ca="1" si="274"/>
        <v>1.75309285207448-1.7530928520755i</v>
      </c>
      <c r="CZ176" s="240" t="str">
        <f t="shared" ca="1" si="275"/>
        <v>-2.1865012551965-1.16870926967187i</v>
      </c>
      <c r="DA176" s="240" t="str">
        <f t="shared" ca="1" si="276"/>
        <v>-0.483677229711819+2.43160963837766i</v>
      </c>
      <c r="DB176" s="240" t="str">
        <f t="shared" ca="1" si="277"/>
        <v>2.46730943224101-0.24300876849898i</v>
      </c>
      <c r="DC176" s="240" t="str">
        <f t="shared" ca="1" si="278"/>
        <v>-0.948767014736102-2.29052619451112i</v>
      </c>
      <c r="DD176" s="240" t="str">
        <f t="shared" ca="1" si="279"/>
        <v>-1.91648437891645+1.57281808272987i</v>
      </c>
      <c r="DE176" s="240" t="str">
        <f t="shared" ca="1" si="280"/>
        <v>2.0614191135303+1.37739621546045i</v>
      </c>
      <c r="DF176" s="240" t="str">
        <f t="shared" ca="1" si="281"/>
        <v>0.719687614801548-2.37249211444297i</v>
      </c>
      <c r="DG176" s="240" t="str">
        <f t="shared" ca="1" si="282"/>
        <v>-2.47924768750378-5.36988818079205E-13i</v>
      </c>
      <c r="DH176" s="240" t="str">
        <f t="shared" ca="1" si="283"/>
        <v>0.719687614800522+2.37249211444329i</v>
      </c>
      <c r="DI176" s="240" t="str">
        <f t="shared" ca="1" si="284"/>
        <v>2.06141911353086-1.37739621545962i</v>
      </c>
      <c r="DJ176" s="240" t="str">
        <f t="shared" ca="1" si="285"/>
        <v>-1.91648437891577-1.5728180827307i</v>
      </c>
      <c r="DK176" s="240" t="str">
        <f t="shared" ca="1" si="286"/>
        <v>-0.948767014737094+2.29052619451071i</v>
      </c>
      <c r="DL176" s="240" t="str">
        <f t="shared" ca="1" si="287"/>
        <v>2.46730943224115+0.243008768497595i</v>
      </c>
      <c r="DM176" s="240" t="str">
        <f t="shared" ca="1" si="288"/>
        <v>-0.483677229713183-2.43160963837739i</v>
      </c>
      <c r="DN176" s="240" t="str">
        <f t="shared" ca="1" si="289"/>
        <v>-2.18650125519581+1.16870926967316i</v>
      </c>
      <c r="DO176" s="240" t="str">
        <f t="shared" ca="1" si="290"/>
        <v>1.75309285207547+1.75309285207451i</v>
      </c>
      <c r="DP176" s="240" t="str">
        <f t="shared" ca="1" si="291"/>
        <v>1.16870926967197-2.18650125519645i</v>
      </c>
      <c r="DQ176" s="240" t="str">
        <f t="shared" ca="1" si="292"/>
        <v>-2.43160963837764-0.483677229711928i</v>
      </c>
      <c r="DR176" s="240" t="str">
        <f t="shared" ca="1" si="293"/>
        <v>0.243008768498868+2.46730943224102i</v>
      </c>
      <c r="DS176" s="240" t="str">
        <f t="shared" ca="1" si="294"/>
        <v>2.29052619451114-0.948767014736063i</v>
      </c>
      <c r="DT176" s="240" t="str">
        <f t="shared" ca="1" si="295"/>
        <v>-1.57281808272983-1.91648437891648i</v>
      </c>
      <c r="DU176" s="240" t="str">
        <f t="shared" ca="1" si="296"/>
        <v>-1.37739621546055+2.06141911353024i</v>
      </c>
      <c r="DV176" s="240" t="str">
        <f t="shared" ca="1" si="297"/>
        <v>2.37249211444294+0.719687614801657i</v>
      </c>
      <c r="DW176" s="240" t="str">
        <f t="shared" ca="1" si="298"/>
        <v>6.49975106885815E-13-2.47924768750378i</v>
      </c>
      <c r="DX176" s="240" t="str">
        <f t="shared" ca="1" si="299"/>
        <v>-2.3724921144433+0.71968761480048i</v>
      </c>
      <c r="DY176" s="240" t="str">
        <f t="shared" ca="1" si="300"/>
        <v>1.37739621545953+2.06141911353092i</v>
      </c>
      <c r="DZ176" s="240" t="str">
        <f t="shared" ca="1" si="301"/>
        <v>1.57281808273078-1.9164843789157i</v>
      </c>
      <c r="EA176" s="240" t="str">
        <f t="shared" ca="1" si="302"/>
        <v>-2.29052619451066-0.948767014737198i</v>
      </c>
      <c r="EB176" s="240" t="str">
        <f t="shared" ca="1" si="303"/>
        <v>-0.243008768497637+2.46730943224114i</v>
      </c>
      <c r="EC176" s="240" t="str">
        <f t="shared" ca="1" si="304"/>
        <v>2.4316096383774-0.483677229713143i</v>
      </c>
      <c r="ED176" s="240" t="str">
        <f t="shared" ca="1" si="305"/>
        <v>-1.16870926967306-2.18650125519587i</v>
      </c>
      <c r="EE176" s="240" t="str">
        <f t="shared" ca="1" si="306"/>
        <v>-1.75309285207459+1.75309285207539i</v>
      </c>
      <c r="EF176" s="240" t="str">
        <f t="shared" ca="1" si="307"/>
        <v>2.1865012551964+1.16870926967207i</v>
      </c>
      <c r="EG176" s="240" t="str">
        <f t="shared" ca="1" si="308"/>
        <v>0.483677229711971-2.43160963837763i</v>
      </c>
      <c r="EH176" s="240" t="str">
        <f t="shared" ca="1" si="309"/>
        <v>-2.46730943224102+0.243008768498826i</v>
      </c>
      <c r="EI176" s="240" t="str">
        <f t="shared" ca="1" si="310"/>
        <v>0.948767014738237+2.29052619451024i</v>
      </c>
      <c r="EJ176" s="240" t="str">
        <f t="shared" ca="1" si="311"/>
        <v>1.91648437891655-1.57281808272975i</v>
      </c>
      <c r="EK176" s="240" t="str">
        <f t="shared" ca="1" si="312"/>
        <v>-2.06141911353018-1.37739621546064i</v>
      </c>
      <c r="EL176" s="240" t="str">
        <f t="shared" ca="1" si="313"/>
        <v>-0.719687614801697+2.37249211444293i</v>
      </c>
      <c r="EM176" s="240" t="str">
        <f t="shared" ca="1" si="314"/>
        <v>2.47924768750378+6.92496938312195E-13i</v>
      </c>
      <c r="EN176" s="240"/>
      <c r="EO176" s="240"/>
      <c r="EP176" s="240"/>
    </row>
    <row r="177" spans="1:146" ht="15.75" thickBot="1">
      <c r="A177" s="277">
        <f t="shared" si="181"/>
        <v>1.5039062500000009E-3</v>
      </c>
      <c r="B177" s="276">
        <v>77</v>
      </c>
      <c r="C177" s="248">
        <f t="shared" si="182"/>
        <v>15400</v>
      </c>
      <c r="D177" s="247">
        <f t="shared" si="315"/>
        <v>96761.053730565633</v>
      </c>
      <c r="E177" s="247" t="str">
        <f t="shared" si="316"/>
        <v>96761.0537305656i</v>
      </c>
      <c r="F177" s="247" t="str">
        <f t="shared" si="183"/>
        <v>0.00620988284796252-0.0332268561768792i</v>
      </c>
      <c r="G177" s="247" t="str">
        <f t="shared" si="184"/>
        <v>-3.07443499156642+1.45054620964274i</v>
      </c>
      <c r="H177" s="247" t="str">
        <f t="shared" si="180"/>
        <v>0.00201871698085162-0.00422936891658668i</v>
      </c>
      <c r="I177" s="247" t="str">
        <f t="shared" si="317"/>
        <v>-0.00254462959198315+0.00406481117393761i</v>
      </c>
      <c r="J177" s="275" t="str">
        <f ca="1">IMPRODUCT(1/N_FFT2,CN100)</f>
        <v>-0.00204931007961709-0.000499453713800492i</v>
      </c>
      <c r="K177" s="274" t="str">
        <f t="shared" ca="1" si="318"/>
        <v>7.24492010846387E-06-7.05913381052791E-06i</v>
      </c>
      <c r="N177" s="265">
        <f t="shared" ca="1" si="185"/>
        <v>7.4808312981122684</v>
      </c>
      <c r="O177" s="240">
        <f t="shared" ca="1" si="186"/>
        <v>2.4808312981122684</v>
      </c>
      <c r="P177" s="240" t="str">
        <f t="shared" ca="1" si="187"/>
        <v>-0.778191479227896-2.3556192288548i</v>
      </c>
      <c r="Q177" s="240" t="str">
        <f t="shared" ca="1" si="188"/>
        <v>-1.99262238297668+1.47782947884854i</v>
      </c>
      <c r="R177" s="240" t="str">
        <f t="shared" ca="1" si="189"/>
        <v>2.02828999332772+1.42848298297881i</v>
      </c>
      <c r="S177" s="240" t="str">
        <f t="shared" ca="1" si="190"/>
        <v>0.72014731269529-2.37400753531053i</v>
      </c>
      <c r="T177" s="240" t="str">
        <f t="shared" ca="1" si="191"/>
        <v>-2.4800841181074+0.0608826478137673i</v>
      </c>
      <c r="U177" s="241" t="str">
        <f t="shared" ca="1" si="192"/>
        <v>0.835766892311965+2.33581198545786i</v>
      </c>
      <c r="V177" s="240" t="str">
        <f t="shared" ca="1" si="193"/>
        <v>1.95575449141104-1.52628578549987i</v>
      </c>
      <c r="W177" s="240" t="str">
        <f t="shared" ca="1" si="194"/>
        <v>-2.06273583762945-1.37827602237451i</v>
      </c>
      <c r="X177" s="240" t="str">
        <f t="shared" ca="1" si="195"/>
        <v>-0.661669356349527+2.39096582839684i</v>
      </c>
      <c r="Y177" s="240" t="str">
        <f t="shared" ca="1" si="196"/>
        <v>2.47784302816611-0.121728622197041i</v>
      </c>
      <c r="Z177" s="240" t="str">
        <f t="shared" ca="1" si="197"/>
        <v>-0.892838870671234-2.31459773626259i</v>
      </c>
      <c r="AA177" s="240" t="str">
        <f t="shared" ca="1" si="198"/>
        <v>-1.91770852647026+1.57382271466536i</v>
      </c>
      <c r="AB177" s="240" t="str">
        <f t="shared" ca="1" si="199"/>
        <v>2.09593916699317+1.32723883983154i</v>
      </c>
      <c r="AC177" s="240" t="str">
        <f t="shared" ca="1" si="200"/>
        <v>0.602792835125061-2.40648389307207i</v>
      </c>
      <c r="AD177" s="240" t="str">
        <f t="shared" ca="1" si="201"/>
        <v>-2.47410937823718+0.182501271809901i</v>
      </c>
      <c r="AE177" s="240" t="str">
        <f t="shared" ca="1" si="202"/>
        <v>0.949373036280431+2.29198925993929i</v>
      </c>
      <c r="AF177" s="240" t="str">
        <f t="shared" ca="1" si="203"/>
        <v>1.87850740562072-1.62041163187676i</v>
      </c>
      <c r="AG177" s="240" t="str">
        <f t="shared" ca="1" si="204"/>
        <v>-2.12787998097504-1.2754021782399i</v>
      </c>
      <c r="AH177" s="240" t="str">
        <f t="shared" ca="1" si="205"/>
        <v>-0.543553214036353+2.42055238183439i</v>
      </c>
      <c r="AI177" s="240" t="str">
        <f t="shared" ca="1" si="206"/>
        <v>2.46888541733169-0.24316398948104i</v>
      </c>
      <c r="AJ177" s="240" t="str">
        <f t="shared" ca="1" si="207"/>
        <v>-1.00533533507169-2.2680001749889i</v>
      </c>
      <c r="AK177" s="240" t="str">
        <f t="shared" ca="1" si="208"/>
        <v>-1.83817474215212+1.66602447371201i</v>
      </c>
      <c r="AL177" s="240" t="str">
        <f t="shared" ca="1" si="209"/>
        <v>2.15853903962279+1.22279726206666i</v>
      </c>
      <c r="AM177" s="240" t="str">
        <f t="shared" ca="1" si="210"/>
        <v>0.483986176816513-2.43316282035213i</v>
      </c>
      <c r="AN177" s="240" t="str">
        <f t="shared" ca="1" si="211"/>
        <v>-2.46217429216836+0.303680234257394i</v>
      </c>
      <c r="AO177" s="240" t="str">
        <f t="shared" ca="1" si="212"/>
        <v>1.06069205744926+2.24264493153898i</v>
      </c>
      <c r="AP177" s="240" t="str">
        <f t="shared" ca="1" si="213"/>
        <v>1.79673483095246-1.71063376470115i</v>
      </c>
      <c r="AQ177" s="240" t="str">
        <f t="shared" ca="1" si="214"/>
        <v>-2.18789787506617-1.16945577854588i</v>
      </c>
      <c r="AR177" s="240" t="str">
        <f t="shared" ca="1" si="215"/>
        <v>-2.18789787506617-1.16945577854588i</v>
      </c>
      <c r="AS177" s="240" t="str">
        <f t="shared" ca="1" si="216"/>
        <v>2.45398004527809-0.364013553415722i</v>
      </c>
      <c r="AT177" s="240" t="str">
        <f t="shared" ca="1" si="217"/>
        <v>-1.115409858593-2.2159388026403i</v>
      </c>
      <c r="AU177" s="240" t="str">
        <f t="shared" ca="1" si="218"/>
        <v>-1.75421263387505+1.75421263387497i</v>
      </c>
      <c r="AV177" s="240" t="str">
        <f t="shared" ca="1" si="219"/>
        <v>2.21593880264026+1.11540985859309i</v>
      </c>
      <c r="AW177" s="240" t="str">
        <f t="shared" ca="1" si="220"/>
        <v>0.364013553415817-2.45398004527808i</v>
      </c>
      <c r="AX177" s="240" t="str">
        <f t="shared" ca="1" si="221"/>
        <v>-2.44430761256877+0.424127604420816i</v>
      </c>
      <c r="AY177" s="240" t="str">
        <f t="shared" ca="1" si="222"/>
        <v>1.16945577854603+2.18789787506609i</v>
      </c>
      <c r="AZ177" s="240" t="str">
        <f t="shared" ca="1" si="223"/>
        <v>1.71063376470104-1.79673483095257i</v>
      </c>
      <c r="BA177" s="240" t="str">
        <f t="shared" ca="1" si="224"/>
        <v>-2.24264493153904-1.06069205744912i</v>
      </c>
      <c r="BB177" s="240" t="str">
        <f t="shared" ca="1" si="225"/>
        <v>-0.30368023425726+2.46217429216838i</v>
      </c>
      <c r="BC177" s="240" t="str">
        <f t="shared" ca="1" si="226"/>
        <v>2.43316282035215-0.483986176816421i</v>
      </c>
      <c r="BD177" s="240" t="str">
        <f t="shared" ca="1" si="227"/>
        <v>-1.22279726206658-2.15853903962284i</v>
      </c>
      <c r="BE177" s="240" t="str">
        <f t="shared" ca="1" si="228"/>
        <v>-1.66602447371209+1.83817474215205i</v>
      </c>
      <c r="BF177" s="240" t="str">
        <f t="shared" ca="1" si="229"/>
        <v>2.26800017498886+1.00533533507178i</v>
      </c>
      <c r="BG177" s="240" t="str">
        <f t="shared" ca="1" si="230"/>
        <v>0.243163989481135-2.46888541733168i</v>
      </c>
      <c r="BH177" s="240" t="str">
        <f t="shared" ca="1" si="231"/>
        <v>-2.42055238183436+0.543553214036482i</v>
      </c>
      <c r="BI177" s="240" t="str">
        <f t="shared" ca="1" si="232"/>
        <v>1.27540217823983+2.12787998097508i</v>
      </c>
      <c r="BJ177" s="240" t="str">
        <f t="shared" ca="1" si="233"/>
        <v>1.62041163187664-1.87850740562082i</v>
      </c>
      <c r="BK177" s="240" t="str">
        <f t="shared" ca="1" si="234"/>
        <v>-2.29198925993935-0.949373036280308i</v>
      </c>
      <c r="BL177" s="240" t="str">
        <f t="shared" ca="1" si="235"/>
        <v>-0.182501271809988+2.47410937823717i</v>
      </c>
      <c r="BM177" s="240" t="str">
        <f t="shared" ca="1" si="236"/>
        <v>2.40648389307209-0.60279283512497i</v>
      </c>
      <c r="BN177" s="240" t="str">
        <f t="shared" ca="1" si="237"/>
        <v>-1.32723883983145-2.09593916699323i</v>
      </c>
      <c r="BO177" s="240" t="str">
        <f t="shared" ca="1" si="238"/>
        <v>-1.57382271466543+1.91770852647021i</v>
      </c>
      <c r="BP177" s="240" t="str">
        <f t="shared" ca="1" si="239"/>
        <v>2.31459773626274+0.892838870670862i</v>
      </c>
      <c r="BQ177" s="240" t="str">
        <f t="shared" ca="1" si="240"/>
        <v>0.121728622196898-2.47784302816612i</v>
      </c>
      <c r="BR177" s="240" t="str">
        <f t="shared" ca="1" si="241"/>
        <v>-2.39096582839686+0.661669356349452i</v>
      </c>
      <c r="BS177" s="240" t="str">
        <f t="shared" ca="1" si="242"/>
        <v>1.37827602237423+2.06273583762964i</v>
      </c>
      <c r="BT177" s="240" t="str">
        <f t="shared" ca="1" si="243"/>
        <v>1.52628578550034-1.95575449141067i</v>
      </c>
      <c r="BU177" s="240" t="str">
        <f t="shared" ca="1" si="244"/>
        <v>-2.33581198545757-0.835766892312773i</v>
      </c>
      <c r="BV177" s="240" t="str">
        <f t="shared" ca="1" si="245"/>
        <v>-0.0608826478149686+2.48008411810738i</v>
      </c>
      <c r="BW177" s="240" t="str">
        <f t="shared" ca="1" si="246"/>
        <v>2.37400753531024-0.720147312696228i</v>
      </c>
      <c r="BX177" s="240" t="str">
        <f t="shared" ca="1" si="247"/>
        <v>-1.42848298297941-2.0282899933273i</v>
      </c>
      <c r="BY177" s="240" t="str">
        <f t="shared" ca="1" si="248"/>
        <v>-1.47782947884818+1.99262238297695i</v>
      </c>
      <c r="BZ177" s="240" t="str">
        <f t="shared" ca="1" si="249"/>
        <v>2.35561922885486+0.778191479227738i</v>
      </c>
      <c r="CA177" s="240" t="str">
        <f t="shared" ca="1" si="250"/>
        <v>1.13058996339717E-13-2.48083129811227i</v>
      </c>
      <c r="CB177" s="240" t="str">
        <f t="shared" ca="1" si="251"/>
        <v>-2.35561922885492+0.778191479227556i</v>
      </c>
      <c r="CC177" s="240" t="str">
        <f t="shared" ca="1" si="252"/>
        <v>1.47782947884802+1.99262238297706i</v>
      </c>
      <c r="CD177" s="240" t="str">
        <f t="shared" ca="1" si="253"/>
        <v>1.42848298297957-2.02828999332719i</v>
      </c>
      <c r="CE177" s="240" t="str">
        <f t="shared" ca="1" si="254"/>
        <v>-2.37400753531019-0.720147312696412i</v>
      </c>
      <c r="CF177" s="240" t="str">
        <f t="shared" ca="1" si="255"/>
        <v>0.060882647814813+2.48008411810738i</v>
      </c>
      <c r="CG177" s="240" t="str">
        <f t="shared" ca="1" si="256"/>
        <v>2.33581198545765-0.83576689231256i</v>
      </c>
      <c r="CH177" s="240" t="str">
        <f t="shared" ca="1" si="257"/>
        <v>-1.52628578550019-1.95575449141079i</v>
      </c>
      <c r="CI177" s="240" t="str">
        <f t="shared" ca="1" si="258"/>
        <v>-1.37827602237436+2.06273583762956i</v>
      </c>
      <c r="CJ177" s="240" t="str">
        <f t="shared" ca="1" si="259"/>
        <v>2.39096582839681+0.661669356349636i</v>
      </c>
      <c r="CK177" s="240" t="str">
        <f t="shared" ca="1" si="260"/>
        <v>-0.121728622196708-2.47784302816613i</v>
      </c>
      <c r="CL177" s="240" t="str">
        <f t="shared" ca="1" si="261"/>
        <v>-2.31459773626282+0.892838870670651i</v>
      </c>
      <c r="CM177" s="240" t="str">
        <f t="shared" ca="1" si="262"/>
        <v>1.57382271466471+1.9177085264708i</v>
      </c>
      <c r="CN177" s="240" t="str">
        <f t="shared" ca="1" si="263"/>
        <v>1.32723883983245-2.0959391669926i</v>
      </c>
      <c r="CO177" s="240" t="str">
        <f t="shared" ca="1" si="264"/>
        <v>-2.40648389307235-0.602792835123923i</v>
      </c>
      <c r="CP177" s="240" t="str">
        <f t="shared" ca="1" si="265"/>
        <v>0.182501271810782+2.47410937823712i</v>
      </c>
      <c r="CQ177" s="240" t="str">
        <f t="shared" ca="1" si="266"/>
        <v>2.29198925993914-0.949373036280816i</v>
      </c>
      <c r="CR177" s="240" t="str">
        <f t="shared" ca="1" si="267"/>
        <v>-1.62041163187685-1.87850740562065i</v>
      </c>
      <c r="CS177" s="240" t="str">
        <f t="shared" ca="1" si="268"/>
        <v>-1.27540217824+2.12787998097498i</v>
      </c>
      <c r="CT177" s="240" t="str">
        <f t="shared" ca="1" si="269"/>
        <v>2.42055238183432+0.543553214036671i</v>
      </c>
      <c r="CU177" s="240" t="str">
        <f t="shared" ca="1" si="270"/>
        <v>-0.243163989480419-2.46888541733175i</v>
      </c>
      <c r="CV177" s="240" t="str">
        <f t="shared" ca="1" si="271"/>
        <v>-2.26800017498924+1.00533533507093i</v>
      </c>
      <c r="CW177" s="240" t="str">
        <f t="shared" ca="1" si="272"/>
        <v>1.66602447371122+1.83817474215284i</v>
      </c>
      <c r="CX177" s="240" t="str">
        <f t="shared" ca="1" si="273"/>
        <v>1.2227972620657-2.15853903962333i</v>
      </c>
      <c r="CY177" s="240" t="str">
        <f t="shared" ca="1" si="274"/>
        <v>-2.4331628203523-0.48398617681564i</v>
      </c>
      <c r="CZ177" s="240" t="str">
        <f t="shared" ca="1" si="275"/>
        <v>0.303680234257806+2.46217429216831i</v>
      </c>
      <c r="DA177" s="240" t="str">
        <f t="shared" ca="1" si="276"/>
        <v>2.24264493153893-1.06069205744936i</v>
      </c>
      <c r="DB177" s="240" t="str">
        <f t="shared" ca="1" si="277"/>
        <v>-1.71063376470108-1.79673483095253i</v>
      </c>
      <c r="DC177" s="240" t="str">
        <f t="shared" ca="1" si="278"/>
        <v>-1.16945577854617+2.18789787506601i</v>
      </c>
      <c r="DD177" s="240" t="str">
        <f t="shared" ca="1" si="279"/>
        <v>2.44430761256865+0.424127604421526i</v>
      </c>
      <c r="DE177" s="240" t="str">
        <f t="shared" ca="1" si="280"/>
        <v>-0.364013553414896-2.45398004527822i</v>
      </c>
      <c r="DF177" s="240" t="str">
        <f t="shared" ca="1" si="281"/>
        <v>-2.21593880264078+1.11540985859205i</v>
      </c>
      <c r="DG177" s="240" t="str">
        <f t="shared" ca="1" si="282"/>
        <v>1.75421263387576+1.75421263387426i</v>
      </c>
      <c r="DH177" s="240" t="str">
        <f t="shared" ca="1" si="283"/>
        <v>1.11540985859229-2.21593880264066i</v>
      </c>
      <c r="DI177" s="240" t="str">
        <f t="shared" ca="1" si="284"/>
        <v>-2.45398004527818-0.364013553415162i</v>
      </c>
      <c r="DJ177" s="240" t="str">
        <f t="shared" ca="1" si="285"/>
        <v>0.424127604421191+2.44430761256871i</v>
      </c>
      <c r="DK177" s="240" t="str">
        <f t="shared" ca="1" si="286"/>
        <v>2.18789787506614-1.16945577854593i</v>
      </c>
      <c r="DL177" s="240" t="str">
        <f t="shared" ca="1" si="287"/>
        <v>-1.79673483095234-1.71063376470127i</v>
      </c>
      <c r="DM177" s="240" t="str">
        <f t="shared" ca="1" si="288"/>
        <v>-1.06069205744967+2.24264493153878i</v>
      </c>
      <c r="DN177" s="240" t="str">
        <f t="shared" ca="1" si="289"/>
        <v>2.46217429216828+0.303680234258074i</v>
      </c>
      <c r="DO177" s="240" t="str">
        <f t="shared" ca="1" si="290"/>
        <v>-0.483986176815377-2.43316282035236i</v>
      </c>
      <c r="DP177" s="240" t="str">
        <f t="shared" ca="1" si="291"/>
        <v>-2.15853903962228+1.22279726206756i</v>
      </c>
      <c r="DQ177" s="240" t="str">
        <f t="shared" ca="1" si="292"/>
        <v>1.83817474215266+1.66602447371142i</v>
      </c>
      <c r="DR177" s="240" t="str">
        <f t="shared" ca="1" si="293"/>
        <v>1.00533533507117-2.26800017498913i</v>
      </c>
      <c r="DS177" s="240" t="str">
        <f t="shared" ca="1" si="294"/>
        <v>-2.46888541733172-0.243163989480757i</v>
      </c>
      <c r="DT177" s="240" t="str">
        <f t="shared" ca="1" si="295"/>
        <v>0.543553214036408+2.42055238183438i</v>
      </c>
      <c r="DU177" s="240" t="str">
        <f t="shared" ca="1" si="296"/>
        <v>2.12787998097512-1.27540217823977i</v>
      </c>
      <c r="DV177" s="240" t="str">
        <f t="shared" ca="1" si="297"/>
        <v>-1.87850740562043-1.6204116318771i</v>
      </c>
      <c r="DW177" s="240" t="str">
        <f t="shared" ca="1" si="298"/>
        <v>-0.949373036281064+2.29198925993903i</v>
      </c>
      <c r="DX177" s="240" t="str">
        <f t="shared" ca="1" si="299"/>
        <v>2.47410937823709+0.18250127181112i</v>
      </c>
      <c r="DY177" s="240" t="str">
        <f t="shared" ca="1" si="300"/>
        <v>-0.602792835126056-2.40648389307182i</v>
      </c>
      <c r="DZ177" s="240" t="str">
        <f t="shared" ca="1" si="301"/>
        <v>-2.09593916699274+1.32723883983222i</v>
      </c>
      <c r="EA177" s="240" t="str">
        <f t="shared" ca="1" si="302"/>
        <v>1.91770852647063+1.57382271466492i</v>
      </c>
      <c r="EB177" s="240" t="str">
        <f t="shared" ca="1" si="303"/>
        <v>0.892838870670969-2.3145977362627i</v>
      </c>
      <c r="EC177" s="240" t="str">
        <f t="shared" ca="1" si="304"/>
        <v>-2.47784302816612-0.121728622196976i</v>
      </c>
      <c r="ED177" s="240" t="str">
        <f t="shared" ca="1" si="305"/>
        <v>0.661669356349308+2.3909658283969i</v>
      </c>
      <c r="EE177" s="240" t="str">
        <f t="shared" ca="1" si="306"/>
        <v>2.06273583762971-1.37827602237414i</v>
      </c>
      <c r="EF177" s="240" t="str">
        <f t="shared" ca="1" si="307"/>
        <v>-1.95575449141062-1.5262857855004i</v>
      </c>
      <c r="EG177" s="240" t="str">
        <f t="shared" ca="1" si="308"/>
        <v>-0.83576689231288+2.33581198545754i</v>
      </c>
      <c r="EH177" s="240" t="str">
        <f t="shared" ca="1" si="309"/>
        <v>2.48008411810743+0.0608826478126145i</v>
      </c>
      <c r="EI177" s="240" t="str">
        <f t="shared" ca="1" si="310"/>
        <v>-0.720147312696154-2.37400753531026i</v>
      </c>
      <c r="EJ177" s="240" t="str">
        <f t="shared" ca="1" si="311"/>
        <v>-2.02828999332738+1.42848298297929i</v>
      </c>
      <c r="EK177" s="240" t="str">
        <f t="shared" ca="1" si="312"/>
        <v>1.99262238297688+1.47782947884827i</v>
      </c>
      <c r="EL177" s="240" t="str">
        <f t="shared" ca="1" si="313"/>
        <v>0.77819147922781-2.35561922885483i</v>
      </c>
      <c r="EM177" s="240" t="str">
        <f t="shared" ca="1" si="314"/>
        <v>-2.48083129811227-2.26117992679435E-13i</v>
      </c>
      <c r="EN177" s="240"/>
      <c r="EO177" s="240"/>
      <c r="EP177" s="240"/>
    </row>
    <row r="178" spans="1:146" ht="15.75" thickBot="1">
      <c r="A178" s="277">
        <f t="shared" si="181"/>
        <v>1.5234375000000009E-3</v>
      </c>
      <c r="B178" s="276">
        <v>78</v>
      </c>
      <c r="C178" s="248">
        <f t="shared" si="182"/>
        <v>15600</v>
      </c>
      <c r="D178" s="247">
        <f t="shared" si="315"/>
        <v>98017.690792001551</v>
      </c>
      <c r="E178" s="247" t="str">
        <f t="shared" si="316"/>
        <v>98017.6907920016i</v>
      </c>
      <c r="F178" s="247" t="str">
        <f t="shared" si="183"/>
        <v>0.00619561739817169-0.0328397472127612i</v>
      </c>
      <c r="G178" s="247" t="str">
        <f t="shared" si="184"/>
        <v>-3.06143422190386+1.45927970520318i</v>
      </c>
      <c r="H178" s="247" t="str">
        <f t="shared" si="180"/>
        <v>0.00201821258292643-0.00417514606125906i</v>
      </c>
      <c r="I178" s="247" t="str">
        <f t="shared" si="317"/>
        <v>-0.00253135215402374+0.00401399059990665i</v>
      </c>
      <c r="J178" s="275" t="str">
        <f ca="1">IMPRODUCT(1/N_FFT2,CO100)</f>
        <v>0.00874011698652773+7.84397540622324E-06i</v>
      </c>
      <c r="K178" s="274" t="str">
        <f t="shared" ca="1" si="318"/>
        <v>-0.0000221557996038129+0.0000350628915619661i</v>
      </c>
      <c r="N178" s="265">
        <f t="shared" ca="1" si="185"/>
        <v>7.4821849633008259</v>
      </c>
      <c r="O178" s="240">
        <f t="shared" ca="1" si="186"/>
        <v>2.4821849633008259</v>
      </c>
      <c r="P178" s="240" t="str">
        <f t="shared" ca="1" si="187"/>
        <v>-0.836222928378788-2.33708652088243i</v>
      </c>
      <c r="Q178" s="240" t="str">
        <f t="shared" ca="1" si="188"/>
        <v>-1.91875492381134+1.57468147077003i</v>
      </c>
      <c r="R178" s="240" t="str">
        <f t="shared" ca="1" si="189"/>
        <v>2.12904105833559+1.27609810122811i</v>
      </c>
      <c r="S178" s="240" t="str">
        <f t="shared" ca="1" si="190"/>
        <v>0.484250263793954-2.43449047524368i</v>
      </c>
      <c r="T178" s="240" t="str">
        <f t="shared" ca="1" si="191"/>
        <v>-2.45531905908497+0.364212177351093i</v>
      </c>
      <c r="U178" s="241" t="str">
        <f t="shared" ca="1" si="192"/>
        <v>1.17009389189861+2.18909170118072i</v>
      </c>
      <c r="V178" s="240" t="str">
        <f t="shared" ca="1" si="193"/>
        <v>1.66693353969122-1.83917774189697i</v>
      </c>
      <c r="W178" s="240" t="str">
        <f t="shared" ca="1" si="194"/>
        <v>-2.29323988350087-0.949891061521069i</v>
      </c>
      <c r="X178" s="240" t="str">
        <f t="shared" ca="1" si="195"/>
        <v>-0.121795043399713+2.47919506280566i</v>
      </c>
      <c r="Y178" s="240" t="str">
        <f t="shared" ca="1" si="196"/>
        <v>2.37530291213053-0.720540260957656i</v>
      </c>
      <c r="Z178" s="240" t="str">
        <f t="shared" ca="1" si="197"/>
        <v>-1.47863585625991-1.9937096570512i</v>
      </c>
      <c r="AA178" s="240" t="str">
        <f t="shared" ca="1" si="198"/>
        <v>-1.37902807845871+2.063861369099i</v>
      </c>
      <c r="AB178" s="240" t="str">
        <f t="shared" ca="1" si="199"/>
        <v>2.40779699061133+0.603121748936118i</v>
      </c>
      <c r="AC178" s="240" t="str">
        <f t="shared" ca="1" si="200"/>
        <v>-0.243296671871722-2.47023256425237i</v>
      </c>
      <c r="AD178" s="240" t="str">
        <f t="shared" ca="1" si="201"/>
        <v>-2.24386863037596+1.06127082389532i</v>
      </c>
      <c r="AE178" s="240" t="str">
        <f t="shared" ca="1" si="202"/>
        <v>1.75516981970932+1.75516981970927i</v>
      </c>
      <c r="AF178" s="240" t="str">
        <f t="shared" ca="1" si="203"/>
        <v>1.06127082389525-2.24386863037599i</v>
      </c>
      <c r="AG178" s="240" t="str">
        <f t="shared" ca="1" si="204"/>
        <v>-2.47023256425236-0.24329667187189i</v>
      </c>
      <c r="AH178" s="240" t="str">
        <f t="shared" ca="1" si="205"/>
        <v>0.603121748935947+2.40779699061137i</v>
      </c>
      <c r="AI178" s="240" t="str">
        <f t="shared" ca="1" si="206"/>
        <v>2.06386136909895-1.37902807845878i</v>
      </c>
      <c r="AJ178" s="240" t="str">
        <f t="shared" ca="1" si="207"/>
        <v>-1.99370965705125-1.47863585625985i</v>
      </c>
      <c r="AK178" s="240" t="str">
        <f t="shared" ca="1" si="208"/>
        <v>-0.720540260957572+2.37530291213056i</v>
      </c>
      <c r="AL178" s="240" t="str">
        <f t="shared" ca="1" si="209"/>
        <v>2.47919506280567-0.121795043399544i</v>
      </c>
      <c r="AM178" s="240" t="str">
        <f t="shared" ca="1" si="210"/>
        <v>-0.949891061520923-2.29323988350093i</v>
      </c>
      <c r="AN178" s="240" t="str">
        <f t="shared" ca="1" si="211"/>
        <v>-1.83917774189691+1.66693353969128i</v>
      </c>
      <c r="AO178" s="240" t="str">
        <f t="shared" ca="1" si="212"/>
        <v>2.18909170118075+1.17009389189854i</v>
      </c>
      <c r="AP178" s="240" t="str">
        <f t="shared" ca="1" si="213"/>
        <v>0.364212177351011-2.45531905908498i</v>
      </c>
      <c r="AQ178" s="240" t="str">
        <f t="shared" ca="1" si="214"/>
        <v>-2.43449047524371+0.48425026379383i</v>
      </c>
      <c r="AR178" s="240" t="str">
        <f t="shared" ca="1" si="215"/>
        <v>-2.43449047524371+0.48425026379383i</v>
      </c>
      <c r="AS178" s="240" t="str">
        <f t="shared" ca="1" si="216"/>
        <v>1.57468147077005-1.91875492381133i</v>
      </c>
      <c r="AT178" s="240" t="str">
        <f t="shared" ca="1" si="217"/>
        <v>-2.33708652088244-0.836222928378753i</v>
      </c>
      <c r="AU178" s="240" t="str">
        <f t="shared" ca="1" si="218"/>
        <v>7.78456405965601E-14+2.48218496330083i</v>
      </c>
      <c r="AV178" s="240" t="str">
        <f t="shared" ca="1" si="219"/>
        <v>2.33708652088247-0.836222928378667i</v>
      </c>
      <c r="AW178" s="240" t="str">
        <f t="shared" ca="1" si="220"/>
        <v>-1.57468147076996-1.91875492381139i</v>
      </c>
      <c r="AX178" s="240" t="str">
        <f t="shared" ca="1" si="221"/>
        <v>-1.27609810122811+2.12904105833559i</v>
      </c>
      <c r="AY178" s="240" t="str">
        <f t="shared" ca="1" si="222"/>
        <v>2.43449047524369+0.484250263793919i</v>
      </c>
      <c r="AZ178" s="240" t="str">
        <f t="shared" ca="1" si="223"/>
        <v>-0.364212177351165-2.45531905908496i</v>
      </c>
      <c r="BA178" s="240" t="str">
        <f t="shared" ca="1" si="224"/>
        <v>-2.1890917011808+1.17009389189845i</v>
      </c>
      <c r="BB178" s="240" t="str">
        <f t="shared" ca="1" si="225"/>
        <v>1.83917774189686+1.66693353969133i</v>
      </c>
      <c r="BC178" s="240" t="str">
        <f t="shared" ca="1" si="226"/>
        <v>0.94989106152099-2.29323988350091i</v>
      </c>
      <c r="BD178" s="240" t="str">
        <f t="shared" ca="1" si="227"/>
        <v>-2.47919506280567-0.121795043399635i</v>
      </c>
      <c r="BE178" s="240" t="str">
        <f t="shared" ca="1" si="228"/>
        <v>0.720540260957721+2.37530291213051i</v>
      </c>
      <c r="BF178" s="240" t="str">
        <f t="shared" ca="1" si="229"/>
        <v>1.99370965705117-1.47863585625996i</v>
      </c>
      <c r="BG178" s="240" t="str">
        <f t="shared" ca="1" si="230"/>
        <v>-2.06386136909891-1.37902807845885i</v>
      </c>
      <c r="BH178" s="240" t="str">
        <f t="shared" ca="1" si="231"/>
        <v>-0.603121748936034+2.40779699061135i</v>
      </c>
      <c r="BI178" s="240" t="str">
        <f t="shared" ca="1" si="232"/>
        <v>2.47023256425237-0.243296671871799i</v>
      </c>
      <c r="BJ178" s="240" t="str">
        <f t="shared" ca="1" si="233"/>
        <v>-1.06127082389538-2.24386863037593i</v>
      </c>
      <c r="BK178" s="240" t="str">
        <f t="shared" ca="1" si="234"/>
        <v>-1.75516981970938+1.75516981970921i</v>
      </c>
      <c r="BL178" s="240" t="str">
        <f t="shared" ca="1" si="235"/>
        <v>2.24386863037592+1.06127082389539i</v>
      </c>
      <c r="BM178" s="240" t="str">
        <f t="shared" ca="1" si="236"/>
        <v>0.243296671871813-2.47023256425237i</v>
      </c>
      <c r="BN178" s="240" t="str">
        <f t="shared" ca="1" si="237"/>
        <v>-2.40779699061135+0.603121748936021i</v>
      </c>
      <c r="BO178" s="240" t="str">
        <f t="shared" ca="1" si="238"/>
        <v>1.37902807845883+2.06386136909892i</v>
      </c>
      <c r="BP178" s="240" t="str">
        <f t="shared" ca="1" si="239"/>
        <v>1.47863585625958-1.99370965705146i</v>
      </c>
      <c r="BQ178" s="240" t="str">
        <f t="shared" ca="1" si="240"/>
        <v>-2.37530291213044-0.720540260957972i</v>
      </c>
      <c r="BR178" s="240" t="str">
        <f t="shared" ca="1" si="241"/>
        <v>0.121795043398636+2.47919506280572i</v>
      </c>
      <c r="BS178" s="240" t="str">
        <f t="shared" ca="1" si="242"/>
        <v>2.29323988350063-0.949891061521663i</v>
      </c>
      <c r="BT178" s="240" t="str">
        <f t="shared" ca="1" si="243"/>
        <v>-1.66693353969135-1.83917774189685i</v>
      </c>
      <c r="BU178" s="240" t="str">
        <f t="shared" ca="1" si="244"/>
        <v>-1.17009389189912+2.18909170118045i</v>
      </c>
      <c r="BV178" s="240" t="str">
        <f t="shared" ca="1" si="245"/>
        <v>2.45531905908514+0.364212177349956i</v>
      </c>
      <c r="BW178" s="240" t="str">
        <f t="shared" ca="1" si="246"/>
        <v>-0.484250263794391-2.43449047524359i</v>
      </c>
      <c r="BX178" s="240" t="str">
        <f t="shared" ca="1" si="247"/>
        <v>-2.12904105833572+1.27609810122789i</v>
      </c>
      <c r="BY178" s="240" t="str">
        <f t="shared" ca="1" si="248"/>
        <v>1.91875492381074+1.57468147077076i</v>
      </c>
      <c r="BZ178" s="240" t="str">
        <f t="shared" ca="1" si="249"/>
        <v>0.836222928377984-2.33708652088272i</v>
      </c>
      <c r="CA178" s="240" t="str">
        <f t="shared" ca="1" si="250"/>
        <v>-2.48218496330083+1.5569128119312E-13i</v>
      </c>
      <c r="CB178" s="240" t="str">
        <f t="shared" ca="1" si="251"/>
        <v>0.836222928378277+2.33708652088261i</v>
      </c>
      <c r="CC178" s="240" t="str">
        <f t="shared" ca="1" si="252"/>
        <v>1.91875492381213-1.57468147076907i</v>
      </c>
      <c r="CD178" s="240" t="str">
        <f t="shared" ca="1" si="253"/>
        <v>-2.12904105833586-1.27609810122765i</v>
      </c>
      <c r="CE178" s="240" t="str">
        <f t="shared" ca="1" si="254"/>
        <v>-0.48425026379412+2.43449047524365i</v>
      </c>
      <c r="CF178" s="240" t="str">
        <f t="shared" ca="1" si="255"/>
        <v>2.45531905908509-0.364212177350301i</v>
      </c>
      <c r="CG178" s="240" t="str">
        <f t="shared" ca="1" si="256"/>
        <v>-1.17009389189942-2.18909170118029i</v>
      </c>
      <c r="CH178" s="240" t="str">
        <f t="shared" ca="1" si="257"/>
        <v>-1.66693353969109+1.83917774189708i</v>
      </c>
      <c r="CI178" s="240" t="str">
        <f t="shared" ca="1" si="258"/>
        <v>2.29323988350075+0.949891061521375i</v>
      </c>
      <c r="CJ178" s="240" t="str">
        <f t="shared" ca="1" si="259"/>
        <v>0.121795043400791-2.47919506280561i</v>
      </c>
      <c r="CK178" s="240" t="str">
        <f t="shared" ca="1" si="260"/>
        <v>-2.37530291213035+0.72054026095827i</v>
      </c>
      <c r="CL178" s="240" t="str">
        <f t="shared" ca="1" si="261"/>
        <v>1.47863585625983+1.99370965705127i</v>
      </c>
      <c r="CM178" s="240" t="str">
        <f t="shared" ca="1" si="262"/>
        <v>1.37902807845943-2.06386136909852i</v>
      </c>
      <c r="CN178" s="240" t="str">
        <f t="shared" ca="1" si="263"/>
        <v>-2.40779699061161-0.603121748934967i</v>
      </c>
      <c r="CO178" s="240" t="str">
        <f t="shared" ca="1" si="264"/>
        <v>0.243296671872158+2.47023256425233i</v>
      </c>
      <c r="CP178" s="240" t="str">
        <f t="shared" ca="1" si="265"/>
        <v>2.24386863037609-1.06127082389504i</v>
      </c>
      <c r="CQ178" s="240" t="str">
        <f t="shared" ca="1" si="266"/>
        <v>-1.75516981970857-1.75516981971002i</v>
      </c>
      <c r="CR178" s="240" t="str">
        <f t="shared" ca="1" si="267"/>
        <v>-1.06127082389465+2.24386863037627i</v>
      </c>
      <c r="CS178" s="240" t="str">
        <f t="shared" ca="1" si="268"/>
        <v>2.47023256425237+0.243296671871735i</v>
      </c>
      <c r="CT178" s="240" t="str">
        <f t="shared" ca="1" si="269"/>
        <v>-0.603121748935379-2.40779699061151i</v>
      </c>
      <c r="CU178" s="240" t="str">
        <f t="shared" ca="1" si="270"/>
        <v>-2.06386136909832+1.37902807845972i</v>
      </c>
      <c r="CV178" s="240" t="str">
        <f t="shared" ca="1" si="271"/>
        <v>1.99370965705148+1.47863585625954i</v>
      </c>
      <c r="CW178" s="240" t="str">
        <f t="shared" ca="1" si="272"/>
        <v>0.720540260957929-2.37530291213045i</v>
      </c>
      <c r="CX178" s="240" t="str">
        <f t="shared" ca="1" si="273"/>
        <v>-2.47919506280572+0.121795043398678i</v>
      </c>
      <c r="CY178" s="240" t="str">
        <f t="shared" ca="1" si="274"/>
        <v>0.949891061521767+2.29323988350059i</v>
      </c>
      <c r="CZ178" s="240" t="str">
        <f t="shared" ca="1" si="275"/>
        <v>1.8391777418968-1.66693353969141i</v>
      </c>
      <c r="DA178" s="240" t="str">
        <f t="shared" ca="1" si="276"/>
        <v>-2.18909170118048-1.17009389189905i</v>
      </c>
      <c r="DB178" s="240" t="str">
        <f t="shared" ca="1" si="277"/>
        <v>-0.364212177352322+2.45531905908479i</v>
      </c>
      <c r="DC178" s="240" t="str">
        <f t="shared" ca="1" si="278"/>
        <v>2.43449047524358-0.484250263794468i</v>
      </c>
      <c r="DD178" s="240" t="str">
        <f t="shared" ca="1" si="279"/>
        <v>-1.27609810122796-2.12904105833568i</v>
      </c>
      <c r="DE178" s="240" t="str">
        <f t="shared" ca="1" si="280"/>
        <v>-1.5746814707707+1.91875492381079i</v>
      </c>
      <c r="DF178" s="240" t="str">
        <f t="shared" ca="1" si="281"/>
        <v>2.33708652088273+0.836222928377942i</v>
      </c>
      <c r="DG178" s="240" t="str">
        <f t="shared" ca="1" si="282"/>
        <v>-2.68810891679408E-13-2.48218496330083i</v>
      </c>
      <c r="DH178" s="240" t="str">
        <f t="shared" ca="1" si="283"/>
        <v>-2.33708652088257+0.836222928378384i</v>
      </c>
      <c r="DI178" s="240" t="str">
        <f t="shared" ca="1" si="284"/>
        <v>1.57468147076915+1.91875492381206i</v>
      </c>
      <c r="DJ178" s="240" t="str">
        <f t="shared" ca="1" si="285"/>
        <v>1.27609810122756-2.12904105833592i</v>
      </c>
      <c r="DK178" s="240" t="str">
        <f t="shared" ca="1" si="286"/>
        <v>-2.43449047524367-0.484250263794009i</v>
      </c>
      <c r="DL178" s="240" t="str">
        <f t="shared" ca="1" si="287"/>
        <v>0.364212177350343+2.45531905908508i</v>
      </c>
      <c r="DM178" s="240" t="str">
        <f t="shared" ca="1" si="288"/>
        <v>2.18909170118026-1.17009389189946i</v>
      </c>
      <c r="DN178" s="240" t="str">
        <f t="shared" ca="1" si="289"/>
        <v>-1.83917774189711-1.66693353969106i</v>
      </c>
      <c r="DO178" s="240" t="str">
        <f t="shared" ca="1" si="290"/>
        <v>-0.949891061521335+2.29323988350076i</v>
      </c>
      <c r="DP178" s="240" t="str">
        <f t="shared" ca="1" si="291"/>
        <v>2.47919506280561+0.121795043400748i</v>
      </c>
      <c r="DQ178" s="240" t="str">
        <f t="shared" ca="1" si="292"/>
        <v>-0.720540260958376-2.37530291213031i</v>
      </c>
      <c r="DR178" s="240" t="str">
        <f t="shared" ca="1" si="293"/>
        <v>-1.9937096570512+1.47863585625992i</v>
      </c>
      <c r="DS178" s="240" t="str">
        <f t="shared" ca="1" si="294"/>
        <v>2.06386136909858+1.37902807845933i</v>
      </c>
      <c r="DT178" s="240" t="str">
        <f t="shared" ca="1" si="295"/>
        <v>0.603121748934924-2.40779699061163i</v>
      </c>
      <c r="DU178" s="240" t="str">
        <f t="shared" ca="1" si="296"/>
        <v>-2.47023256425233+0.2432966718722i</v>
      </c>
      <c r="DV178" s="240" t="str">
        <f t="shared" ca="1" si="297"/>
        <v>1.06127082389507+2.24386863037607i</v>
      </c>
      <c r="DW178" s="240" t="str">
        <f t="shared" ca="1" si="298"/>
        <v>1.75516981970999-1.7551698197086i</v>
      </c>
      <c r="DX178" s="240" t="str">
        <f t="shared" ca="1" si="299"/>
        <v>-2.24386863037629-1.06127082389461i</v>
      </c>
      <c r="DY178" s="240" t="str">
        <f t="shared" ca="1" si="300"/>
        <v>-0.243296671871623+2.47023256425238i</v>
      </c>
      <c r="DZ178" s="240" t="str">
        <f t="shared" ca="1" si="301"/>
        <v>2.40779699061149-0.603121748935488i</v>
      </c>
      <c r="EA178" s="240" t="str">
        <f t="shared" ca="1" si="302"/>
        <v>-1.37902807845981-2.06386136909826i</v>
      </c>
      <c r="EB178" s="240" t="str">
        <f t="shared" ca="1" si="303"/>
        <v>-1.47863585625945+1.99370965705155i</v>
      </c>
      <c r="EC178" s="240" t="str">
        <f t="shared" ca="1" si="304"/>
        <v>2.37530291213048+0.720540260957823i</v>
      </c>
      <c r="ED178" s="240" t="str">
        <f t="shared" ca="1" si="305"/>
        <v>-0.121795043398791-2.47919506280571i</v>
      </c>
      <c r="EE178" s="240" t="str">
        <f t="shared" ca="1" si="306"/>
        <v>-2.29323988350057+0.949891061521807i</v>
      </c>
      <c r="EF178" s="240" t="str">
        <f t="shared" ca="1" si="307"/>
        <v>1.66693353969144+1.83917774189677i</v>
      </c>
      <c r="EG178" s="240" t="str">
        <f t="shared" ca="1" si="308"/>
        <v>1.17009389189901-2.1890917011805i</v>
      </c>
      <c r="EH178" s="240" t="str">
        <f t="shared" ca="1" si="309"/>
        <v>-2.45531905908479-0.364212177352282i</v>
      </c>
      <c r="EI178" s="240" t="str">
        <f t="shared" ca="1" si="310"/>
        <v>0.484250263794579+2.43449047524356i</v>
      </c>
      <c r="EJ178" s="240" t="str">
        <f t="shared" ca="1" si="311"/>
        <v>2.12904105833562-1.27609810122805i</v>
      </c>
      <c r="EK178" s="240" t="str">
        <f t="shared" ca="1" si="312"/>
        <v>-1.91875492381086-1.57468147077062i</v>
      </c>
      <c r="EL178" s="240" t="str">
        <f t="shared" ca="1" si="313"/>
        <v>-0.836222928377838+2.33708652088277i</v>
      </c>
      <c r="EM178" s="240" t="str">
        <f t="shared" ca="1" si="314"/>
        <v>2.48218496330083-3.11382562386241E-13i</v>
      </c>
      <c r="EN178" s="240"/>
      <c r="EO178" s="240"/>
      <c r="EP178" s="240"/>
    </row>
    <row r="179" spans="1:146" ht="15.75" thickBot="1">
      <c r="A179" s="277">
        <f t="shared" si="181"/>
        <v>1.5429687500000009E-3</v>
      </c>
      <c r="B179" s="276">
        <v>79</v>
      </c>
      <c r="C179" s="248">
        <f t="shared" si="182"/>
        <v>15800</v>
      </c>
      <c r="D179" s="247">
        <f t="shared" si="315"/>
        <v>99274.327853437469</v>
      </c>
      <c r="E179" s="247" t="str">
        <f t="shared" si="316"/>
        <v>99274.3278534375i</v>
      </c>
      <c r="F179" s="247" t="str">
        <f t="shared" si="183"/>
        <v>0.00618139597884503-0.0324627977417227i</v>
      </c>
      <c r="G179" s="247" t="str">
        <f t="shared" si="184"/>
        <v>-3.04844991149412+1.46790573436428i</v>
      </c>
      <c r="H179" s="247" t="str">
        <f t="shared" si="180"/>
        <v>0.00201772724930543-0.00412229582608851i</v>
      </c>
      <c r="I179" s="247" t="str">
        <f t="shared" si="317"/>
        <v>-0.00251857889845151+0.00396441068099152i</v>
      </c>
      <c r="J179" s="275" t="str">
        <f ca="1">IMPRODUCT(1/N_FFT2,CP100)</f>
        <v>0.0209041386827553+0.000499459462431836i</v>
      </c>
      <c r="K179" s="274" t="str">
        <f t="shared" ca="1" si="318"/>
        <v>-0.0000546287850042785+0.0000816146626081304i</v>
      </c>
      <c r="N179" s="265">
        <f t="shared" ca="1" si="185"/>
        <v>7.4833545852216776</v>
      </c>
      <c r="O179" s="240">
        <f t="shared" ca="1" si="186"/>
        <v>2.4833545852216776</v>
      </c>
      <c r="P179" s="240" t="str">
        <f t="shared" ca="1" si="187"/>
        <v>-0.893746989177686-2.31695194496506i</v>
      </c>
      <c r="Q179" s="240" t="str">
        <f t="shared" ca="1" si="188"/>
        <v>-1.8400443745754+1.66771900976602i</v>
      </c>
      <c r="R179" s="240" t="str">
        <f t="shared" ca="1" si="189"/>
        <v>2.21819266400531+1.11654435706539i</v>
      </c>
      <c r="S179" s="240" t="str">
        <f t="shared" ca="1" si="190"/>
        <v>0.243411314867735-2.47139655412398i</v>
      </c>
      <c r="T179" s="240" t="str">
        <f t="shared" ca="1" si="191"/>
        <v>-2.39339771212002+0.6623423492124i</v>
      </c>
      <c r="U179" s="241" t="str">
        <f t="shared" ca="1" si="192"/>
        <v>1.47933259922464+1.99464910618705i</v>
      </c>
      <c r="V179" s="240" t="str">
        <f t="shared" ca="1" si="193"/>
        <v>1.32858879242921-2.0980709751038i</v>
      </c>
      <c r="W179" s="240" t="str">
        <f t="shared" ca="1" si="194"/>
        <v>-2.43563762320729-0.484478445711135i</v>
      </c>
      <c r="X179" s="240" t="str">
        <f t="shared" ca="1" si="195"/>
        <v>0.424558990351161+2.44679375094296i</v>
      </c>
      <c r="Y179" s="240" t="str">
        <f t="shared" ca="1" si="196"/>
        <v>2.13004427652-1.27669940706728i</v>
      </c>
      <c r="Z179" s="240" t="str">
        <f t="shared" ca="1" si="197"/>
        <v>-1.95774371578973-1.52783819144154i</v>
      </c>
      <c r="AA179" s="240" t="str">
        <f t="shared" ca="1" si="198"/>
        <v>-0.720879784279475+2.37642217052415i</v>
      </c>
      <c r="AB179" s="240" t="str">
        <f t="shared" ca="1" si="199"/>
        <v>2.47662582839084-0.182686896325171i</v>
      </c>
      <c r="AC179" s="240" t="str">
        <f t="shared" ca="1" si="200"/>
        <v>-1.06177090170496-2.24492595606941i</v>
      </c>
      <c r="AD179" s="240" t="str">
        <f t="shared" ca="1" si="201"/>
        <v>-1.71237367346897+1.79856231428102i</v>
      </c>
      <c r="AE179" s="240" t="str">
        <f t="shared" ca="1" si="202"/>
        <v>2.29432047325436+0.950338656452231i</v>
      </c>
      <c r="AF179" s="240" t="str">
        <f t="shared" ca="1" si="203"/>
        <v>0.0609445723792467-2.48260664524992i</v>
      </c>
      <c r="AG179" s="240" t="str">
        <f t="shared" ca="1" si="204"/>
        <v>-2.33818777146052+0.836616962136201i</v>
      </c>
      <c r="AH179" s="240" t="str">
        <f t="shared" ca="1" si="205"/>
        <v>1.62205977449162+1.88041806094223i</v>
      </c>
      <c r="AI179" s="240" t="str">
        <f t="shared" ca="1" si="206"/>
        <v>1.1706452478554-2.19012321562398i</v>
      </c>
      <c r="AJ179" s="240" t="str">
        <f t="shared" ca="1" si="207"/>
        <v>-2.4646786029844-0.30398911153596i</v>
      </c>
      <c r="AK179" s="240" t="str">
        <f t="shared" ca="1" si="208"/>
        <v>0.603405943880726+2.40893156042901i</v>
      </c>
      <c r="AL179" s="240" t="str">
        <f t="shared" ca="1" si="209"/>
        <v>2.03035299454754-1.42993591236579i</v>
      </c>
      <c r="AM179" s="240" t="str">
        <f t="shared" ca="1" si="210"/>
        <v>-2.064833874184-1.37967788558193i</v>
      </c>
      <c r="AN179" s="240" t="str">
        <f t="shared" ca="1" si="211"/>
        <v>-0.54410606937123+2.42301435844176i</v>
      </c>
      <c r="AO179" s="240" t="str">
        <f t="shared" ca="1" si="212"/>
        <v>2.45647602161462-0.364383796530438i</v>
      </c>
      <c r="AP179" s="240" t="str">
        <f t="shared" ca="1" si="213"/>
        <v>-1.22404098572138-2.16073451891151i</v>
      </c>
      <c r="AQ179" s="240" t="str">
        <f t="shared" ca="1" si="214"/>
        <v>-1.57542347106165+1.91965905378262i</v>
      </c>
      <c r="AR179" s="240" t="str">
        <f t="shared" ca="1" si="215"/>
        <v>-1.57542347106165+1.91965905378262i</v>
      </c>
      <c r="AS179" s="240" t="str">
        <f t="shared" ca="1" si="216"/>
        <v>-0.121852434027116-2.48036327586569i</v>
      </c>
      <c r="AT179" s="240" t="str">
        <f t="shared" ca="1" si="217"/>
        <v>-2.27030698868072+1.00635787525562i</v>
      </c>
      <c r="AU179" s="240" t="str">
        <f t="shared" ca="1" si="218"/>
        <v>1.75599686730093+1.75599686730098i</v>
      </c>
      <c r="AV179" s="240" t="str">
        <f t="shared" ca="1" si="219"/>
        <v>1.00635787525547-2.27030698868079i</v>
      </c>
      <c r="AW179" s="240" t="str">
        <f t="shared" ca="1" si="220"/>
        <v>-2.48036327586569-0.121852434027203i</v>
      </c>
      <c r="AX179" s="240" t="str">
        <f t="shared" ca="1" si="221"/>
        <v>0.778982988319971+2.35801516107289i</v>
      </c>
      <c r="AY179" s="240" t="str">
        <f t="shared" ca="1" si="222"/>
        <v>1.91965905378268-1.57542347106158i</v>
      </c>
      <c r="AZ179" s="240" t="str">
        <f t="shared" ca="1" si="223"/>
        <v>-2.16073451891158-1.22404098572126i</v>
      </c>
      <c r="BA179" s="240" t="str">
        <f t="shared" ca="1" si="224"/>
        <v>-0.364383796530508+2.45647602161461i</v>
      </c>
      <c r="BB179" s="240" t="str">
        <f t="shared" ca="1" si="225"/>
        <v>2.42301435844172-0.544106069371401i</v>
      </c>
      <c r="BC179" s="240" t="str">
        <f t="shared" ca="1" si="226"/>
        <v>-1.37967788558187-2.06483387418404i</v>
      </c>
      <c r="BD179" s="240" t="str">
        <f t="shared" ca="1" si="227"/>
        <v>-1.42993591236565+2.03035299454764i</v>
      </c>
      <c r="BE179" s="240" t="str">
        <f t="shared" ca="1" si="228"/>
        <v>2.40893156042899+0.603405943880811i</v>
      </c>
      <c r="BF179" s="240" t="str">
        <f t="shared" ca="1" si="229"/>
        <v>-0.303989111536119-2.46467860298438i</v>
      </c>
      <c r="BG179" s="240" t="str">
        <f t="shared" ca="1" si="230"/>
        <v>-2.19012321562402+1.17064524785532i</v>
      </c>
      <c r="BH179" s="240" t="str">
        <f t="shared" ca="1" si="231"/>
        <v>1.88041806094233+1.6220597744915i</v>
      </c>
      <c r="BI179" s="240" t="str">
        <f t="shared" ca="1" si="232"/>
        <v>0.8366169621363-2.33818777146049i</v>
      </c>
      <c r="BJ179" s="240" t="str">
        <f t="shared" ca="1" si="233"/>
        <v>-2.48260664524991+0.0609445723794243i</v>
      </c>
      <c r="BK179" s="240" t="str">
        <f t="shared" ca="1" si="234"/>
        <v>0.950338656452166+2.29432047325438i</v>
      </c>
      <c r="BL179" s="240" t="str">
        <f t="shared" ca="1" si="235"/>
        <v>1.79856231428091-1.7123736734691i</v>
      </c>
      <c r="BM179" s="240" t="str">
        <f t="shared" ca="1" si="236"/>
        <v>-2.24492595606938-1.06177090170503i</v>
      </c>
      <c r="BN179" s="240" t="str">
        <f t="shared" ca="1" si="237"/>
        <v>-0.182686896325011+2.47662582839085i</v>
      </c>
      <c r="BO179" s="240" t="str">
        <f t="shared" ca="1" si="238"/>
        <v>2.37642217052446-0.720879784278447i</v>
      </c>
      <c r="BP179" s="240" t="str">
        <f t="shared" ca="1" si="239"/>
        <v>-1.52783819144185-1.95774371578948i</v>
      </c>
      <c r="BQ179" s="240" t="str">
        <f t="shared" ca="1" si="240"/>
        <v>-1.27669940706799+2.13004427651957i</v>
      </c>
      <c r="BR179" s="240" t="str">
        <f t="shared" ca="1" si="241"/>
        <v>2.44679375094308+0.424558990350498i</v>
      </c>
      <c r="BS179" s="240" t="str">
        <f t="shared" ca="1" si="242"/>
        <v>-0.484478445710581-2.4356376232074i</v>
      </c>
      <c r="BT179" s="240" t="str">
        <f t="shared" ca="1" si="243"/>
        <v>-2.09807097510331+1.32858879242998i</v>
      </c>
      <c r="BU179" s="240" t="str">
        <f t="shared" ca="1" si="244"/>
        <v>1.99464910618685+1.4793325992249i</v>
      </c>
      <c r="BV179" s="240" t="str">
        <f t="shared" ca="1" si="245"/>
        <v>0.662342349211409-2.39339771212029i</v>
      </c>
      <c r="BW179" s="240" t="str">
        <f t="shared" ca="1" si="246"/>
        <v>-2.47139655412399+0.243411314867649i</v>
      </c>
      <c r="BX179" s="240" t="str">
        <f t="shared" ca="1" si="247"/>
        <v>1.11654435706431+2.21819266400585i</v>
      </c>
      <c r="BY179" s="240" t="str">
        <f t="shared" ca="1" si="248"/>
        <v>1.66771900976591-1.8400443745755i</v>
      </c>
      <c r="BZ179" s="240" t="str">
        <f t="shared" ca="1" si="249"/>
        <v>-2.31695194496471-0.893746989178585i</v>
      </c>
      <c r="CA179" s="240" t="str">
        <f t="shared" ca="1" si="250"/>
        <v>4.24703278078691E-13+2.48335458522168i</v>
      </c>
      <c r="CB179" s="240" t="str">
        <f t="shared" ca="1" si="251"/>
        <v>2.3169519449653-0.89374698917704i</v>
      </c>
      <c r="CC179" s="240" t="str">
        <f t="shared" ca="1" si="252"/>
        <v>-1.66771900976651-1.84004437457496i</v>
      </c>
      <c r="CD179" s="240" t="str">
        <f t="shared" ca="1" si="253"/>
        <v>-1.11654435706582+2.21819266400509i</v>
      </c>
      <c r="CE179" s="240" t="str">
        <f t="shared" ca="1" si="254"/>
        <v>2.47139655412407+0.243411314866838i</v>
      </c>
      <c r="CF179" s="240" t="str">
        <f t="shared" ca="1" si="255"/>
        <v>-0.662342349212229-2.39339771212006i</v>
      </c>
      <c r="CG179" s="240" t="str">
        <f t="shared" ca="1" si="256"/>
        <v>-1.99464910618637+1.47933259922556i</v>
      </c>
      <c r="CH179" s="240" t="str">
        <f t="shared" ca="1" si="257"/>
        <v>2.09807097510377+1.32858879242926i</v>
      </c>
      <c r="CI179" s="240" t="str">
        <f t="shared" ca="1" si="258"/>
        <v>0.484478445712205-2.43563762320708i</v>
      </c>
      <c r="CJ179" s="240" t="str">
        <f t="shared" ca="1" si="259"/>
        <v>-2.44679375094293+0.424558990351335i</v>
      </c>
      <c r="CK179" s="240" t="str">
        <f t="shared" ca="1" si="260"/>
        <v>1.27669940706654+2.13004427652044i</v>
      </c>
      <c r="CL179" s="240" t="str">
        <f t="shared" ca="1" si="261"/>
        <v>1.52783819144121-1.95774371578998i</v>
      </c>
      <c r="CM179" s="240" t="str">
        <f t="shared" ca="1" si="262"/>
        <v>-2.37642217052399-0.720879784279999i</v>
      </c>
      <c r="CN179" s="240" t="str">
        <f t="shared" ca="1" si="263"/>
        <v>0.182686896325823+2.47662582839079i</v>
      </c>
      <c r="CO179" s="240" t="str">
        <f t="shared" ca="1" si="264"/>
        <v>2.24492595606954-1.06177090170468i</v>
      </c>
      <c r="CP179" s="240" t="str">
        <f t="shared" ca="1" si="265"/>
        <v>-1.79856231428164-1.71237367346833i</v>
      </c>
      <c r="CQ179" s="240" t="str">
        <f t="shared" ca="1" si="266"/>
        <v>-0.950338656452295+2.29432047325433i</v>
      </c>
      <c r="CR179" s="240" t="str">
        <f t="shared" ca="1" si="267"/>
        <v>2.48260664524988+0.060944572380586i</v>
      </c>
      <c r="CS179" s="240" t="str">
        <f t="shared" ca="1" si="268"/>
        <v>-0.83661696213637-2.33818777146046i</v>
      </c>
      <c r="CT179" s="240" t="str">
        <f t="shared" ca="1" si="269"/>
        <v>-1.88041806094295+1.62205977449078i</v>
      </c>
      <c r="CU179" s="240" t="str">
        <f t="shared" ca="1" si="270"/>
        <v>2.19012321562417+1.17064524785504i</v>
      </c>
      <c r="CV179" s="240" t="str">
        <f t="shared" ca="1" si="271"/>
        <v>0.303989111536747-2.4646786029843i</v>
      </c>
      <c r="CW179" s="240" t="str">
        <f t="shared" ca="1" si="272"/>
        <v>-2.40893156042885+0.603405943881362i</v>
      </c>
      <c r="CX179" s="240" t="str">
        <f t="shared" ca="1" si="273"/>
        <v>1.42993591236533+2.03035299454786i</v>
      </c>
      <c r="CY179" s="240" t="str">
        <f t="shared" ca="1" si="274"/>
        <v>1.37967788558119-2.06483387418449i</v>
      </c>
      <c r="CZ179" s="240" t="str">
        <f t="shared" ca="1" si="275"/>
        <v>-2.42301435844169-0.544106069371538i</v>
      </c>
      <c r="DA179" s="240" t="str">
        <f t="shared" ca="1" si="276"/>
        <v>0.364383796531556+2.45647602161445i</v>
      </c>
      <c r="DB179" s="240" t="str">
        <f t="shared" ca="1" si="277"/>
        <v>2.16073451891155-1.22404098572132i</v>
      </c>
      <c r="DC179" s="240" t="str">
        <f t="shared" ca="1" si="278"/>
        <v>-1.91965905378192-1.57542347106251i</v>
      </c>
      <c r="DD179" s="240" t="str">
        <f t="shared" ca="1" si="279"/>
        <v>-0.778982988319668+2.35801516107299i</v>
      </c>
      <c r="DE179" s="240" t="str">
        <f t="shared" ca="1" si="280"/>
        <v>2.48036327586573-0.121852434026324i</v>
      </c>
      <c r="DF179" s="240" t="str">
        <f t="shared" ca="1" si="281"/>
        <v>-1.00635787525599-2.27030698868056i</v>
      </c>
      <c r="DG179" s="240" t="str">
        <f t="shared" ca="1" si="282"/>
        <v>-1.75599686730138+1.75599686730053i</v>
      </c>
      <c r="DH179" s="240" t="str">
        <f t="shared" ca="1" si="283"/>
        <v>2.27030698868104+1.00635787525489i</v>
      </c>
      <c r="DI179" s="240" t="str">
        <f t="shared" ca="1" si="284"/>
        <v>0.121852434027519-2.48036327586567i</v>
      </c>
      <c r="DJ179" s="240" t="str">
        <f t="shared" ca="1" si="285"/>
        <v>-2.35801516107262+0.778982988320811i</v>
      </c>
      <c r="DK179" s="240" t="str">
        <f t="shared" ca="1" si="286"/>
        <v>1.57542347106153+1.91965905378272i</v>
      </c>
      <c r="DL179" s="240" t="str">
        <f t="shared" ca="1" si="287"/>
        <v>1.22404098572242-2.16073451891092i</v>
      </c>
      <c r="DM179" s="240" t="str">
        <f t="shared" ca="1" si="288"/>
        <v>-2.45647602161463-0.364383796530366i</v>
      </c>
      <c r="DN179" s="240" t="str">
        <f t="shared" ca="1" si="289"/>
        <v>0.54410606937037+2.42301435844195i</v>
      </c>
      <c r="DO179" s="240" t="str">
        <f t="shared" ca="1" si="290"/>
        <v>2.06483387418382-1.37967788558219i</v>
      </c>
      <c r="DP179" s="240" t="str">
        <f t="shared" ca="1" si="291"/>
        <v>-2.03035299454717-1.42993591236631i</v>
      </c>
      <c r="DQ179" s="240" t="str">
        <f t="shared" ca="1" si="292"/>
        <v>-0.603405943880195+2.40893156042914i</v>
      </c>
      <c r="DR179" s="240" t="str">
        <f t="shared" ca="1" si="293"/>
        <v>2.46467860298445-0.303989111535558i</v>
      </c>
      <c r="DS179" s="240" t="str">
        <f t="shared" ca="1" si="294"/>
        <v>-1.17064524785616-2.19012321562357i</v>
      </c>
      <c r="DT179" s="240" t="str">
        <f t="shared" ca="1" si="295"/>
        <v>-1.62205977449174+1.88041806094212i</v>
      </c>
      <c r="DU179" s="240" t="str">
        <f t="shared" ca="1" si="296"/>
        <v>2.33818777146089+0.83661696213517i</v>
      </c>
      <c r="DV179" s="240" t="str">
        <f t="shared" ca="1" si="297"/>
        <v>-0.0609445723793197-2.48260664524991i</v>
      </c>
      <c r="DW179" s="240" t="str">
        <f t="shared" ca="1" si="298"/>
        <v>-2.29432047325479+0.95033865645119i</v>
      </c>
      <c r="DX179" s="240" t="str">
        <f t="shared" ca="1" si="299"/>
        <v>1.7123736734692+1.79856231428081i</v>
      </c>
      <c r="DY179" s="240" t="str">
        <f t="shared" ca="1" si="300"/>
        <v>1.06177090170576-2.24492595606903i</v>
      </c>
      <c r="DZ179" s="240" t="str">
        <f t="shared" ca="1" si="301"/>
        <v>-2.47662582839088-0.182686896324622i</v>
      </c>
      <c r="EA179" s="240" t="str">
        <f t="shared" ca="1" si="302"/>
        <v>0.720879784278855+2.37642217052434i</v>
      </c>
      <c r="EB179" s="240" t="str">
        <f t="shared" ca="1" si="303"/>
        <v>1.9577437157892-1.52783819144222i</v>
      </c>
      <c r="EC179" s="240" t="str">
        <f t="shared" ca="1" si="304"/>
        <v>-2.13004427651979-1.27669940706763i</v>
      </c>
      <c r="ED179" s="240" t="str">
        <f t="shared" ca="1" si="305"/>
        <v>-0.424558990350081+2.44679375094315i</v>
      </c>
      <c r="EE179" s="240" t="str">
        <f t="shared" ca="1" si="306"/>
        <v>2.43563762320732-0.484478445710964i</v>
      </c>
      <c r="EF179" s="240" t="str">
        <f t="shared" ca="1" si="307"/>
        <v>-1.32858879243034-2.09807097510309i</v>
      </c>
      <c r="EG179" s="240" t="str">
        <f t="shared" ca="1" si="308"/>
        <v>-1.47933259922459+1.99464910618709i</v>
      </c>
      <c r="EH179" s="240" t="str">
        <f t="shared" ca="1" si="309"/>
        <v>2.39339771211974+0.662342349213381i</v>
      </c>
      <c r="EI179" s="240" t="str">
        <f t="shared" ca="1" si="310"/>
        <v>-0.243411314868036-2.47139655412395i</v>
      </c>
      <c r="EJ179" s="240" t="str">
        <f t="shared" ca="1" si="311"/>
        <v>-2.21819266400566+1.11654435706469i</v>
      </c>
      <c r="EK179" s="240" t="str">
        <f t="shared" ca="1" si="312"/>
        <v>1.84004437457581+1.66771900976557i</v>
      </c>
      <c r="EL179" s="240" t="str">
        <f t="shared" ca="1" si="313"/>
        <v>0.89374698917819-2.31695194496486i</v>
      </c>
      <c r="EM179" s="240" t="str">
        <f t="shared" ca="1" si="314"/>
        <v>-2.48335458522168+8.4940655615738E-13i</v>
      </c>
      <c r="EN179" s="240"/>
      <c r="EO179" s="240"/>
      <c r="EP179" s="240"/>
    </row>
    <row r="180" spans="1:146" ht="15.75" thickBot="1">
      <c r="A180" s="277">
        <f t="shared" si="181"/>
        <v>1.562500000000001E-3</v>
      </c>
      <c r="B180" s="276">
        <v>80</v>
      </c>
      <c r="C180" s="248">
        <f t="shared" si="182"/>
        <v>16000</v>
      </c>
      <c r="D180" s="247">
        <f t="shared" si="315"/>
        <v>100530.96491487337</v>
      </c>
      <c r="E180" s="247" t="str">
        <f t="shared" si="316"/>
        <v>100530.964914873i</v>
      </c>
      <c r="F180" s="247" t="str">
        <f t="shared" si="183"/>
        <v>0.00616721273547948-0.0320956223992528i</v>
      </c>
      <c r="G180" s="247" t="str">
        <f t="shared" si="184"/>
        <v>-3.03548152684902+1.47642469646761i</v>
      </c>
      <c r="H180" s="247" t="str">
        <f t="shared" si="180"/>
        <v>0.00201726003302626-0.00407076674237681i</v>
      </c>
      <c r="I180" s="247" t="str">
        <f t="shared" si="317"/>
        <v>-0.0025062846637412+0.00391602755182712i</v>
      </c>
      <c r="J180" s="275" t="str">
        <f ca="1">IMPRODUCT(1/N_FFT2,CQ100)</f>
        <v>0.0107388813590879-7.53025277337555E-06i</v>
      </c>
      <c r="K180" s="274" t="str">
        <f t="shared" ca="1" si="318"/>
        <v>-0.0000268852049786855+0.0000420726282350309i</v>
      </c>
      <c r="N180" s="265">
        <f t="shared" ca="1" si="185"/>
        <v>7.4843746003107947</v>
      </c>
      <c r="O180" s="240">
        <f t="shared" ca="1" si="186"/>
        <v>2.4843746003107947</v>
      </c>
      <c r="P180" s="240" t="str">
        <f t="shared" ca="1" si="187"/>
        <v>-0.950728999327581-2.29526284431805i</v>
      </c>
      <c r="Q180" s="240" t="str">
        <f t="shared" ca="1" si="188"/>
        <v>-1.75671812688739+1.75671812688738i</v>
      </c>
      <c r="R180" s="240" t="str">
        <f t="shared" ca="1" si="189"/>
        <v>2.29526284431805+0.950728999327588i</v>
      </c>
      <c r="S180" s="240" t="str">
        <f t="shared" ca="1" si="190"/>
        <v>7.38063564508776E-15-2.48437460031079i</v>
      </c>
      <c r="T180" s="240" t="str">
        <f t="shared" ca="1" si="191"/>
        <v>-2.29526284431805+0.950728999327576i</v>
      </c>
      <c r="U180" s="241" t="str">
        <f t="shared" ca="1" si="192"/>
        <v>1.75671812688734+1.75671812688743i</v>
      </c>
      <c r="V180" s="240" t="str">
        <f t="shared" ca="1" si="193"/>
        <v>0.950728999327688-2.29526284431801i</v>
      </c>
      <c r="W180" s="240" t="str">
        <f t="shared" ca="1" si="194"/>
        <v>-2.48437460031079+8.23277165934999E-14i</v>
      </c>
      <c r="X180" s="240" t="str">
        <f t="shared" ca="1" si="195"/>
        <v>0.950728999327616+2.29526284431804i</v>
      </c>
      <c r="Y180" s="240" t="str">
        <f t="shared" ca="1" si="196"/>
        <v>1.75671812688739-1.75671812688737i</v>
      </c>
      <c r="Z180" s="240" t="str">
        <f t="shared" ca="1" si="197"/>
        <v>-2.29526284431802-0.950728999327648i</v>
      </c>
      <c r="AA180" s="240" t="str">
        <f t="shared" ca="1" si="198"/>
        <v>-1.21437462725386E-13+2.48437460031079i</v>
      </c>
      <c r="AB180" s="240" t="str">
        <f t="shared" ca="1" si="199"/>
        <v>2.29526284431802-0.950728999327651i</v>
      </c>
      <c r="AC180" s="240" t="str">
        <f t="shared" ca="1" si="200"/>
        <v>-1.7567181268874-1.75671812688737i</v>
      </c>
      <c r="AD180" s="240" t="str">
        <f t="shared" ca="1" si="201"/>
        <v>-0.950728999327611+2.29526284431804i</v>
      </c>
      <c r="AE180" s="240" t="str">
        <f t="shared" ca="1" si="202"/>
        <v>2.48437460031079+8.24801723350831E-14i</v>
      </c>
      <c r="AF180" s="240" t="str">
        <f t="shared" ca="1" si="203"/>
        <v>-0.950728999327695-2.29526284431801i</v>
      </c>
      <c r="AG180" s="240" t="str">
        <f t="shared" ca="1" si="204"/>
        <v>-1.75671812688733+1.75671812688743i</v>
      </c>
      <c r="AH180" s="240" t="str">
        <f t="shared" ca="1" si="205"/>
        <v>2.29526284431806+0.950728999327566i</v>
      </c>
      <c r="AI180" s="240" t="str">
        <f t="shared" ca="1" si="206"/>
        <v>3.46966103189916E-14-2.48437460031079i</v>
      </c>
      <c r="AJ180" s="240" t="str">
        <f t="shared" ca="1" si="207"/>
        <v>-2.29526284431808+0.950728999327504i</v>
      </c>
      <c r="AK180" s="240" t="str">
        <f t="shared" ca="1" si="208"/>
        <v>1.75671812688746+1.75671812688731i</v>
      </c>
      <c r="AL180" s="240" t="str">
        <f t="shared" ca="1" si="209"/>
        <v>0.950728999327531-2.29526284431807i</v>
      </c>
      <c r="AM180" s="240" t="str">
        <f t="shared" ca="1" si="210"/>
        <v>-2.48437460031079+4.2606800713112E-15i</v>
      </c>
      <c r="AN180" s="240" t="str">
        <f t="shared" ca="1" si="211"/>
        <v>0.950728999327539+2.29526284431807i</v>
      </c>
      <c r="AO180" s="240" t="str">
        <f t="shared" ca="1" si="212"/>
        <v>1.75671812688745-1.75671812688731i</v>
      </c>
      <c r="AP180" s="240" t="str">
        <f t="shared" ca="1" si="213"/>
        <v>-2.29526284431809-0.950728999327494i</v>
      </c>
      <c r="AQ180" s="240" t="str">
        <f t="shared" ca="1" si="214"/>
        <v>4.32179704616141E-14+2.48437460031079i</v>
      </c>
      <c r="AR180" s="240" t="str">
        <f t="shared" ca="1" si="215"/>
        <v>4.32179704616141E-14+2.48437460031079i</v>
      </c>
      <c r="AS180" s="240" t="str">
        <f t="shared" ca="1" si="216"/>
        <v>-1.75671812688734-1.75671812688743i</v>
      </c>
      <c r="AT180" s="240" t="str">
        <f t="shared" ca="1" si="217"/>
        <v>-0.950728999327688+2.29526284431801i</v>
      </c>
      <c r="AU180" s="240" t="str">
        <f t="shared" ca="1" si="218"/>
        <v>2.48437460031079-8.2175260851917E-14i</v>
      </c>
      <c r="AV180" s="240" t="str">
        <f t="shared" ca="1" si="219"/>
        <v>-0.950728999327628-2.29526284431803i</v>
      </c>
      <c r="AW180" s="240" t="str">
        <f t="shared" ca="1" si="220"/>
        <v>-1.75671812688739+1.75671812688738i</v>
      </c>
      <c r="AX180" s="240" t="str">
        <f t="shared" ca="1" si="221"/>
        <v>2.29526284431803+0.950728999327636i</v>
      </c>
      <c r="AY180" s="240" t="str">
        <f t="shared" ca="1" si="222"/>
        <v>1.08350511028286E-13-2.48437460031079i</v>
      </c>
      <c r="AZ180" s="240" t="str">
        <f t="shared" ca="1" si="223"/>
        <v>-2.29526284431802+0.950728999327663i</v>
      </c>
      <c r="BA180" s="240" t="str">
        <f t="shared" ca="1" si="224"/>
        <v>1.75671812688741+1.75671812688736i</v>
      </c>
      <c r="BB180" s="240" t="str">
        <f t="shared" ca="1" si="225"/>
        <v>0.950728999327598-2.29526284431804i</v>
      </c>
      <c r="BC180" s="240" t="str">
        <f t="shared" ca="1" si="226"/>
        <v>-2.48437460031079-6.93932206379834E-14i</v>
      </c>
      <c r="BD180" s="240" t="str">
        <f t="shared" ca="1" si="227"/>
        <v>0.950728999327472+2.2952628443181i</v>
      </c>
      <c r="BE180" s="240" t="str">
        <f t="shared" ca="1" si="228"/>
        <v>1.75671812688733-1.75671812688743i</v>
      </c>
      <c r="BF180" s="240" t="str">
        <f t="shared" ca="1" si="229"/>
        <v>-2.29526284431806-0.950728999327564i</v>
      </c>
      <c r="BG180" s="240" t="str">
        <f t="shared" ca="1" si="230"/>
        <v>-3.04359302476805E-14+2.48437460031079i</v>
      </c>
      <c r="BH180" s="240" t="str">
        <f t="shared" ca="1" si="231"/>
        <v>2.29526284431808-0.950728999327506i</v>
      </c>
      <c r="BI180" s="240" t="str">
        <f t="shared" ca="1" si="232"/>
        <v>-1.75671812688729-1.75671812688748i</v>
      </c>
      <c r="BJ180" s="240" t="str">
        <f t="shared" ca="1" si="233"/>
        <v>-0.950728999327526+2.29526284431807i</v>
      </c>
      <c r="BK180" s="240" t="str">
        <f t="shared" ca="1" si="234"/>
        <v>2.48437460031079-8.5213601426224E-15i</v>
      </c>
      <c r="BL180" s="240" t="str">
        <f t="shared" ca="1" si="235"/>
        <v>-0.950728999327544-2.29526284431807i</v>
      </c>
      <c r="BM180" s="240" t="str">
        <f t="shared" ca="1" si="236"/>
        <v>-1.75671812688745+1.75671812688731i</v>
      </c>
      <c r="BN180" s="240" t="str">
        <f t="shared" ca="1" si="237"/>
        <v>2.29526284431837+0.950728999326806i</v>
      </c>
      <c r="BO180" s="240" t="str">
        <f t="shared" ca="1" si="238"/>
        <v>6.93928166033325E-13-2.48437460031079i</v>
      </c>
      <c r="BP180" s="240" t="str">
        <f t="shared" ca="1" si="239"/>
        <v>-2.29526284431796+0.950728999327807i</v>
      </c>
      <c r="BQ180" s="240" t="str">
        <f t="shared" ca="1" si="240"/>
        <v>1.75671812688822+1.75671812688655i</v>
      </c>
      <c r="BR180" s="240" t="str">
        <f t="shared" ca="1" si="241"/>
        <v>0.950728999327911-2.29526284431792i</v>
      </c>
      <c r="BS180" s="240" t="str">
        <f t="shared" ca="1" si="242"/>
        <v>-2.48437460031079+5.80707151967394E-13i</v>
      </c>
      <c r="BT180" s="240" t="str">
        <f t="shared" ca="1" si="243"/>
        <v>0.950728999326702+2.29526284431842i</v>
      </c>
      <c r="BU180" s="240" t="str">
        <f t="shared" ca="1" si="244"/>
        <v>1.7567181268874-1.75671812688737i</v>
      </c>
      <c r="BV180" s="240" t="str">
        <f t="shared" ca="1" si="245"/>
        <v>-2.2952628443184-0.950728999326734i</v>
      </c>
      <c r="BW180" s="240" t="str">
        <f t="shared" ca="1" si="246"/>
        <v>-6.1601358525272E-13+2.48437460031079i</v>
      </c>
      <c r="BX180" s="240" t="str">
        <f t="shared" ca="1" si="247"/>
        <v>2.29526284431793-0.950728999327879i</v>
      </c>
      <c r="BY180" s="240" t="str">
        <f t="shared" ca="1" si="248"/>
        <v>-1.75671812688652-1.75671812688824i</v>
      </c>
      <c r="BZ180" s="240" t="str">
        <f t="shared" ca="1" si="249"/>
        <v>-0.950728999327839+2.29526284431795i</v>
      </c>
      <c r="CA180" s="240" t="str">
        <f t="shared" ca="1" si="250"/>
        <v>2.48437460031079-6.58621732748001E-13i</v>
      </c>
      <c r="CB180" s="240" t="str">
        <f t="shared" ca="1" si="251"/>
        <v>-0.950728999326774-2.29526284431839i</v>
      </c>
      <c r="CC180" s="240" t="str">
        <f t="shared" ca="1" si="252"/>
        <v>-1.75671812688731+1.75671812688745i</v>
      </c>
      <c r="CD180" s="240" t="str">
        <f t="shared" ca="1" si="253"/>
        <v>2.29526284431845+0.950728999326629i</v>
      </c>
      <c r="CE180" s="240" t="str">
        <f t="shared" ca="1" si="254"/>
        <v>5.02793917968957E-13-2.48437460031079i</v>
      </c>
      <c r="CF180" s="240" t="str">
        <f t="shared" ca="1" si="255"/>
        <v>-2.29526284431789+0.950728999327983i</v>
      </c>
      <c r="CG180" s="240" t="str">
        <f t="shared" ca="1" si="256"/>
        <v>1.7567181268866+1.75671812688816i</v>
      </c>
      <c r="CH180" s="240" t="str">
        <f t="shared" ca="1" si="257"/>
        <v>0.950728999327735-2.29526284431799i</v>
      </c>
      <c r="CI180" s="240" t="str">
        <f t="shared" ca="1" si="258"/>
        <v>-2.48437460031079+7.71841400031761E-13i</v>
      </c>
      <c r="CJ180" s="240" t="str">
        <f t="shared" ca="1" si="259"/>
        <v>0.950728999326878+2.29526284431834i</v>
      </c>
      <c r="CK180" s="240" t="str">
        <f t="shared" ca="1" si="260"/>
        <v>1.75671812688726-1.7567181268875i</v>
      </c>
      <c r="CL180" s="240" t="str">
        <f t="shared" ca="1" si="261"/>
        <v>-2.29526284431848-0.950728999326557i</v>
      </c>
      <c r="CM180" s="240" t="str">
        <f t="shared" ca="1" si="262"/>
        <v>-4.24879337188352E-13+2.48437460031079i</v>
      </c>
      <c r="CN180" s="240" t="str">
        <f t="shared" ca="1" si="263"/>
        <v>2.29526284431786-0.950728999328056i</v>
      </c>
      <c r="CO180" s="240" t="str">
        <f t="shared" ca="1" si="264"/>
        <v>-1.75671812688666-1.75671812688811i</v>
      </c>
      <c r="CP180" s="240" t="str">
        <f t="shared" ca="1" si="265"/>
        <v>-0.950728999327663+2.29526284431802i</v>
      </c>
      <c r="CQ180" s="240" t="str">
        <f t="shared" ca="1" si="266"/>
        <v>2.48437460031079-8.49755980812366E-13i</v>
      </c>
      <c r="CR180" s="240" t="str">
        <f t="shared" ca="1" si="267"/>
        <v>-0.95072899932695-2.29526284431831i</v>
      </c>
      <c r="CS180" s="240" t="str">
        <f t="shared" ca="1" si="268"/>
        <v>-1.7567181268872+1.75671812688756i</v>
      </c>
      <c r="CT180" s="240" t="str">
        <f t="shared" ca="1" si="269"/>
        <v>2.29526284431851+0.950728999326485i</v>
      </c>
      <c r="CU180" s="240" t="str">
        <f t="shared" ca="1" si="270"/>
        <v>3.46964756407747E-13-2.48437460031079i</v>
      </c>
      <c r="CV180" s="240" t="str">
        <f t="shared" ca="1" si="271"/>
        <v>-2.29526284431783+0.950728999328128i</v>
      </c>
      <c r="CW180" s="240" t="str">
        <f t="shared" ca="1" si="272"/>
        <v>1.75671812688671+1.75671812688805i</v>
      </c>
      <c r="CX180" s="240" t="str">
        <f t="shared" ca="1" si="273"/>
        <v>0.950728999327591-2.29526284431805i</v>
      </c>
      <c r="CY180" s="240" t="str">
        <f t="shared" ca="1" si="274"/>
        <v>-2.48437460031079+9.27670561592972E-13i</v>
      </c>
      <c r="CZ180" s="240" t="str">
        <f t="shared" ca="1" si="275"/>
        <v>0.950728999327022+2.29526284431828i</v>
      </c>
      <c r="DA180" s="240" t="str">
        <f t="shared" ca="1" si="276"/>
        <v>1.75671812688715-1.75671812688761i</v>
      </c>
      <c r="DB180" s="240" t="str">
        <f t="shared" ca="1" si="277"/>
        <v>-2.29526284431759-0.950728999328696i</v>
      </c>
      <c r="DC180" s="240" t="str">
        <f t="shared" ca="1" si="278"/>
        <v>-2.69050175627142E-13+2.48437460031079i</v>
      </c>
      <c r="DD180" s="240" t="str">
        <f t="shared" ca="1" si="279"/>
        <v>2.2952628443178-0.9507289993282i</v>
      </c>
      <c r="DE180" s="240" t="str">
        <f t="shared" ca="1" si="280"/>
        <v>-1.75671812688677-1.75671812688799i</v>
      </c>
      <c r="DF180" s="240" t="str">
        <f t="shared" ca="1" si="281"/>
        <v>-0.950728999327519+2.29526284431808i</v>
      </c>
      <c r="DG180" s="240" t="str">
        <f t="shared" ca="1" si="282"/>
        <v>2.48437460031079-1.00558514237358E-12i</v>
      </c>
      <c r="DH180" s="240" t="str">
        <f t="shared" ca="1" si="283"/>
        <v>-0.950728999327094-2.29526284431825i</v>
      </c>
      <c r="DI180" s="240" t="str">
        <f t="shared" ca="1" si="284"/>
        <v>-1.75671812688709+1.75671812688767i</v>
      </c>
      <c r="DJ180" s="240" t="str">
        <f t="shared" ca="1" si="285"/>
        <v>2.29526284431762+0.950728999328624i</v>
      </c>
      <c r="DK180" s="240" t="str">
        <f t="shared" ca="1" si="286"/>
        <v>1.91135594846536E-13-2.48437460031079i</v>
      </c>
      <c r="DL180" s="240" t="str">
        <f t="shared" ca="1" si="287"/>
        <v>-2.29526284431777+0.950728999328272i</v>
      </c>
      <c r="DM180" s="240" t="str">
        <f t="shared" ca="1" si="288"/>
        <v>1.75671812688682+1.75671812688794i</v>
      </c>
      <c r="DN180" s="240" t="str">
        <f t="shared" ca="1" si="289"/>
        <v>0.950728999327447-2.29526284431811i</v>
      </c>
      <c r="DO180" s="240" t="str">
        <f t="shared" ca="1" si="290"/>
        <v>-2.48437460031079+1.08349972315418E-12i</v>
      </c>
      <c r="DP180" s="240" t="str">
        <f t="shared" ca="1" si="291"/>
        <v>0.950728999327166+2.29526284431822i</v>
      </c>
      <c r="DQ180" s="240" t="str">
        <f t="shared" ca="1" si="292"/>
        <v>1.75671812688704-1.75671812688773i</v>
      </c>
      <c r="DR180" s="240" t="str">
        <f t="shared" ca="1" si="293"/>
        <v>-2.29526284431765-0.950728999328552i</v>
      </c>
      <c r="DS180" s="240" t="str">
        <f t="shared" ca="1" si="294"/>
        <v>-1.1322101406593E-13+2.48437460031079i</v>
      </c>
      <c r="DT180" s="240" t="str">
        <f t="shared" ca="1" si="295"/>
        <v>2.29526284431774-0.950728999328344i</v>
      </c>
      <c r="DU180" s="240" t="str">
        <f t="shared" ca="1" si="296"/>
        <v>-1.75671812688688-1.75671812688788i</v>
      </c>
      <c r="DV180" s="240" t="str">
        <f t="shared" ca="1" si="297"/>
        <v>-0.950728999327375+2.29526284431814i</v>
      </c>
      <c r="DW180" s="240" t="str">
        <f t="shared" ca="1" si="298"/>
        <v>2.48437460031079-1.16141430393479E-12i</v>
      </c>
      <c r="DX180" s="240" t="str">
        <f t="shared" ca="1" si="299"/>
        <v>-0.950728999327238-2.29526284431819i</v>
      </c>
      <c r="DY180" s="240" t="str">
        <f t="shared" ca="1" si="300"/>
        <v>-1.75671812688698+1.75671812688778i</v>
      </c>
      <c r="DZ180" s="240" t="str">
        <f t="shared" ca="1" si="301"/>
        <v>2.29526284431768+0.95072899932848i</v>
      </c>
      <c r="EA180" s="240" t="str">
        <f t="shared" ca="1" si="302"/>
        <v>3.53064332853241E-14-2.48437460031079i</v>
      </c>
      <c r="EB180" s="240" t="str">
        <f t="shared" ca="1" si="303"/>
        <v>-2.29526284431771+0.950728999328416i</v>
      </c>
      <c r="EC180" s="240" t="str">
        <f t="shared" ca="1" si="304"/>
        <v>1.75671812688693+1.75671812688783i</v>
      </c>
      <c r="ED180" s="240" t="str">
        <f t="shared" ca="1" si="305"/>
        <v>0.950728999327303-2.29526284431817i</v>
      </c>
      <c r="EE180" s="240" t="str">
        <f t="shared" ca="1" si="306"/>
        <v>-2.48437460031079-1.23202717050544E-12i</v>
      </c>
      <c r="EF180" s="240" t="str">
        <f t="shared" ca="1" si="307"/>
        <v>0.95072899932731+2.29526284431816i</v>
      </c>
      <c r="EG180" s="240" t="str">
        <f t="shared" ca="1" si="308"/>
        <v>1.75671812688693-1.75671812688783i</v>
      </c>
      <c r="EH180" s="240" t="str">
        <f t="shared" ca="1" si="309"/>
        <v>-2.29526284431771-0.950728999328408i</v>
      </c>
      <c r="EI180" s="240" t="str">
        <f t="shared" ca="1" si="310"/>
        <v>4.26081474952816E-14+2.48437460031079i</v>
      </c>
      <c r="EJ180" s="240" t="str">
        <f t="shared" ca="1" si="311"/>
        <v>2.29526284431768-0.950728999328488i</v>
      </c>
      <c r="EK180" s="240" t="str">
        <f t="shared" ca="1" si="312"/>
        <v>-1.75671812688699-1.75671812688778i</v>
      </c>
      <c r="EL180" s="240" t="str">
        <f t="shared" ca="1" si="313"/>
        <v>-0.950728999327231+2.2952628443182i</v>
      </c>
      <c r="EM180" s="240" t="str">
        <f t="shared" ca="1" si="314"/>
        <v>2.48437460031079+1.15411258972483E-12i</v>
      </c>
      <c r="EN180" s="240"/>
      <c r="EO180" s="240"/>
      <c r="EP180" s="240"/>
    </row>
    <row r="181" spans="1:146" ht="15.75" thickBot="1">
      <c r="A181" s="277">
        <f t="shared" si="181"/>
        <v>1.582031250000001E-3</v>
      </c>
      <c r="B181" s="276">
        <v>81</v>
      </c>
      <c r="C181" s="248">
        <f t="shared" si="182"/>
        <v>16200</v>
      </c>
      <c r="D181" s="247">
        <f t="shared" si="315"/>
        <v>101787.60197630929</v>
      </c>
      <c r="E181" s="247" t="str">
        <f t="shared" si="316"/>
        <v>101787.601976309i</v>
      </c>
      <c r="F181" s="247" t="str">
        <f t="shared" si="183"/>
        <v>0.00615306225206787-0.0317378548336599i</v>
      </c>
      <c r="G181" s="247" t="str">
        <f t="shared" si="184"/>
        <v>-3.02252860613915+1.48483695842412i</v>
      </c>
      <c r="H181" s="247" t="str">
        <f t="shared" si="180"/>
        <v>0.00201681004521039-0.00402050988283207i</v>
      </c>
      <c r="I181" s="247" t="str">
        <f t="shared" si="317"/>
        <v>-0.00249444582302919+0.00386879933590245i</v>
      </c>
      <c r="J181" s="275" t="str">
        <f ca="1">IMPRODUCT(1/N_FFT2,CR100)</f>
        <v>-0.000824527956998227-0.000499464981118633i</v>
      </c>
      <c r="K181" s="274" t="str">
        <f t="shared" ca="1" si="318"/>
        <v>3.98907010556332E-06-1.94404487656702E-06i</v>
      </c>
      <c r="N181" s="265">
        <f t="shared" ca="1" si="185"/>
        <v>7.485271347291711</v>
      </c>
      <c r="O181" s="240">
        <f t="shared" ca="1" si="186"/>
        <v>2.485271347291711</v>
      </c>
      <c r="P181" s="240" t="str">
        <f t="shared" ca="1" si="187"/>
        <v>-1.00713462643544-2.27205931126454i</v>
      </c>
      <c r="Q181" s="240" t="str">
        <f t="shared" ca="1" si="188"/>
        <v>-1.66900622849847+1.84146460158823i</v>
      </c>
      <c r="R181" s="240" t="str">
        <f t="shared" ca="1" si="189"/>
        <v>2.3598351806739+0.779584241581968i</v>
      </c>
      <c r="S181" s="240" t="str">
        <f t="shared" ca="1" si="190"/>
        <v>-0.243599190404517-2.47330408646074i</v>
      </c>
      <c r="T181" s="240" t="str">
        <f t="shared" ca="1" si="191"/>
        <v>-2.16240226865374+1.22498575428055i</v>
      </c>
      <c r="U181" s="241" t="str">
        <f t="shared" ca="1" si="192"/>
        <v>1.99618866391768+1.48047441305674i</v>
      </c>
      <c r="V181" s="240" t="str">
        <f t="shared" ca="1" si="193"/>
        <v>0.544526034318041-2.42488454727622i</v>
      </c>
      <c r="W181" s="240" t="str">
        <f t="shared" ca="1" si="194"/>
        <v>-2.43751755523163+0.484852387440529i</v>
      </c>
      <c r="X181" s="240" t="str">
        <f t="shared" ca="1" si="195"/>
        <v>1.43103959966659+2.03192011010651i</v>
      </c>
      <c r="Y181" s="240" t="str">
        <f t="shared" ca="1" si="196"/>
        <v>1.27768481970747-2.13168833818601i</v>
      </c>
      <c r="Z181" s="240" t="str">
        <f t="shared" ca="1" si="197"/>
        <v>-2.46658095011159-0.304223743675251i</v>
      </c>
      <c r="AA181" s="240" t="str">
        <f t="shared" ca="1" si="198"/>
        <v>0.721436190938354+2.37825639746296i</v>
      </c>
      <c r="AB181" s="240" t="str">
        <f t="shared" ca="1" si="199"/>
        <v>1.88186945013834-1.62331175142212i</v>
      </c>
      <c r="AC181" s="240" t="str">
        <f t="shared" ca="1" si="200"/>
        <v>-2.24665868845821-1.06259042309085i</v>
      </c>
      <c r="AD181" s="240" t="str">
        <f t="shared" ca="1" si="201"/>
        <v>-0.0609916120752485+2.48452283002705i</v>
      </c>
      <c r="AE181" s="240" t="str">
        <f t="shared" ca="1" si="202"/>
        <v>2.29609133049952-0.951072169540303i</v>
      </c>
      <c r="AF181" s="240" t="str">
        <f t="shared" ca="1" si="203"/>
        <v>-1.7999505236188-1.71369535863104i</v>
      </c>
      <c r="AG181" s="240" t="str">
        <f t="shared" ca="1" si="204"/>
        <v>-0.837262699829082+2.33999248741189i</v>
      </c>
      <c r="AH181" s="240" t="str">
        <f t="shared" ca="1" si="205"/>
        <v>2.47853739691102-0.1828279020902i</v>
      </c>
      <c r="AI181" s="240" t="str">
        <f t="shared" ca="1" si="206"/>
        <v>-1.17154880324042-2.19181364885227i</v>
      </c>
      <c r="AJ181" s="240" t="str">
        <f t="shared" ca="1" si="207"/>
        <v>-1.52901744401875+1.95925478832017i</v>
      </c>
      <c r="AK181" s="240" t="str">
        <f t="shared" ca="1" si="208"/>
        <v>2.41079087954187+0.603871679073382i</v>
      </c>
      <c r="AL181" s="240" t="str">
        <f t="shared" ca="1" si="209"/>
        <v>-0.424886683614859-2.44868229375636i</v>
      </c>
      <c r="AM181" s="240" t="str">
        <f t="shared" ca="1" si="210"/>
        <v>-2.06642760359924+1.38074278153183i</v>
      </c>
      <c r="AN181" s="240" t="str">
        <f t="shared" ca="1" si="211"/>
        <v>2.09969035837238+1.32961425557461i</v>
      </c>
      <c r="AO181" s="240" t="str">
        <f t="shared" ca="1" si="212"/>
        <v>0.364665043938345-2.4583720376295i</v>
      </c>
      <c r="AP181" s="240" t="str">
        <f t="shared" ca="1" si="213"/>
        <v>-2.39524504152691+0.662853574109634i</v>
      </c>
      <c r="AQ181" s="240" t="str">
        <f t="shared" ca="1" si="214"/>
        <v>1.5766394520461+1.92114073089947i</v>
      </c>
      <c r="AR181" s="240" t="str">
        <f t="shared" ca="1" si="215"/>
        <v>1.5766394520461+1.92114073089947i</v>
      </c>
      <c r="AS181" s="240" t="str">
        <f t="shared" ca="1" si="216"/>
        <v>-2.48227772911186-0.121946485084253i</v>
      </c>
      <c r="AT181" s="240" t="str">
        <f t="shared" ca="1" si="217"/>
        <v>0.894436822332857+2.3187402701735i</v>
      </c>
      <c r="AU181" s="240" t="str">
        <f t="shared" ca="1" si="218"/>
        <v>1.75735222275862-1.75735222275857i</v>
      </c>
      <c r="AV181" s="240" t="str">
        <f t="shared" ca="1" si="219"/>
        <v>-2.31874027017347-0.894436822332932i</v>
      </c>
      <c r="AW181" s="240" t="str">
        <f t="shared" ca="1" si="220"/>
        <v>0.121946485084175+2.48227772911187i</v>
      </c>
      <c r="AX181" s="240" t="str">
        <f t="shared" ca="1" si="221"/>
        <v>2.21990476246586-1.11740615500834i</v>
      </c>
      <c r="AY181" s="240" t="str">
        <f t="shared" ca="1" si="222"/>
        <v>-1.92114073089942-1.57663945204616i</v>
      </c>
      <c r="AZ181" s="240" t="str">
        <f t="shared" ca="1" si="223"/>
        <v>-0.662853574109455+2.39524504152696i</v>
      </c>
      <c r="BA181" s="240" t="str">
        <f t="shared" ca="1" si="224"/>
        <v>2.45837203762947-0.364665043938529i</v>
      </c>
      <c r="BB181" s="240" t="str">
        <f t="shared" ca="1" si="225"/>
        <v>-1.32961425557456-2.09969035837241i</v>
      </c>
      <c r="BC181" s="240" t="str">
        <f t="shared" ca="1" si="226"/>
        <v>-1.38074278153188+2.06642760359921i</v>
      </c>
      <c r="BD181" s="240" t="str">
        <f t="shared" ca="1" si="227"/>
        <v>2.44868229375635+0.424886683614918i</v>
      </c>
      <c r="BE181" s="240" t="str">
        <f t="shared" ca="1" si="228"/>
        <v>-0.603871679073323-2.41079087954188i</v>
      </c>
      <c r="BF181" s="240" t="str">
        <f t="shared" ca="1" si="229"/>
        <v>-1.95925478832019+1.52901744401872i</v>
      </c>
      <c r="BG181" s="240" t="str">
        <f t="shared" ca="1" si="230"/>
        <v>2.19181364885223+1.17154880324049i</v>
      </c>
      <c r="BH181" s="240" t="str">
        <f t="shared" ca="1" si="231"/>
        <v>0.182827902090278-2.47853739691101i</v>
      </c>
      <c r="BI181" s="240" t="str">
        <f t="shared" ca="1" si="232"/>
        <v>-2.33999248741191+0.837262699829007i</v>
      </c>
      <c r="BJ181" s="240" t="str">
        <f t="shared" ca="1" si="233"/>
        <v>1.71369535863098+1.79995052361885i</v>
      </c>
      <c r="BK181" s="240" t="str">
        <f t="shared" ca="1" si="234"/>
        <v>0.951072169540139-2.29609133049959i</v>
      </c>
      <c r="BL181" s="240" t="str">
        <f t="shared" ca="1" si="235"/>
        <v>-2.48452283002704+0.060991612075426i</v>
      </c>
      <c r="BM181" s="240" t="str">
        <f t="shared" ca="1" si="236"/>
        <v>1.06259042309102+2.24665868845813i</v>
      </c>
      <c r="BN181" s="240" t="str">
        <f t="shared" ca="1" si="237"/>
        <v>1.62331175142273-1.88186945013782i</v>
      </c>
      <c r="BO181" s="240" t="str">
        <f t="shared" ca="1" si="238"/>
        <v>-2.37825639746287-0.721436190938649i</v>
      </c>
      <c r="BP181" s="240" t="str">
        <f t="shared" ca="1" si="239"/>
        <v>0.304223743675437+2.46658095011156i</v>
      </c>
      <c r="BQ181" s="240" t="str">
        <f t="shared" ca="1" si="240"/>
        <v>2.13168833818565-1.27768481970807i</v>
      </c>
      <c r="BR181" s="240" t="str">
        <f t="shared" ca="1" si="241"/>
        <v>-2.03192011010719-1.43103959966562i</v>
      </c>
      <c r="BS181" s="240" t="str">
        <f t="shared" ca="1" si="242"/>
        <v>-0.484852387441337+2.43751755523147i</v>
      </c>
      <c r="BT181" s="240" t="str">
        <f t="shared" ca="1" si="243"/>
        <v>2.4248845472763-0.544526034317718i</v>
      </c>
      <c r="BU181" s="240" t="str">
        <f t="shared" ca="1" si="244"/>
        <v>-1.48047441305687-1.99618866391758i</v>
      </c>
      <c r="BV181" s="240" t="str">
        <f t="shared" ca="1" si="245"/>
        <v>-1.22498575427987+2.16240226865413i</v>
      </c>
      <c r="BW181" s="240" t="str">
        <f t="shared" ca="1" si="246"/>
        <v>2.47330408646063+0.243599190405672i</v>
      </c>
      <c r="BX181" s="240" t="str">
        <f t="shared" ca="1" si="247"/>
        <v>-0.779584241581364-2.3598351806741i</v>
      </c>
      <c r="BY181" s="240" t="str">
        <f t="shared" ca="1" si="248"/>
        <v>-1.8414646015883+1.66900622849838i</v>
      </c>
      <c r="BZ181" s="240" t="str">
        <f t="shared" ca="1" si="249"/>
        <v>2.2720593112647+1.00713462643507i</v>
      </c>
      <c r="CA181" s="240" t="str">
        <f t="shared" ca="1" si="250"/>
        <v>-9.28005678205062E-13-2.48527134729171i</v>
      </c>
      <c r="CB181" s="240" t="str">
        <f t="shared" ca="1" si="251"/>
        <v>-2.27205931126496+1.00713462643451i</v>
      </c>
      <c r="CC181" s="240" t="str">
        <f t="shared" ca="1" si="252"/>
        <v>1.84146460158787+1.66900622849886i</v>
      </c>
      <c r="CD181" s="240" t="str">
        <f t="shared" ca="1" si="253"/>
        <v>0.779584241581948-2.35983518067391i</v>
      </c>
      <c r="CE181" s="240" t="str">
        <f t="shared" ca="1" si="254"/>
        <v>-2.47330408646069+0.243599190405024i</v>
      </c>
      <c r="CF181" s="240" t="str">
        <f t="shared" ca="1" si="255"/>
        <v>1.22498575428148+2.16240226865322i</v>
      </c>
      <c r="CG181" s="240" t="str">
        <f t="shared" ca="1" si="256"/>
        <v>1.4804744130574-1.9961886639172i</v>
      </c>
      <c r="CH181" s="240" t="str">
        <f t="shared" ca="1" si="257"/>
        <v>-2.42488454727616-0.544526034318319i</v>
      </c>
      <c r="CI181" s="240" t="str">
        <f t="shared" ca="1" si="258"/>
        <v>0.484852387440698+2.43751755523159i</v>
      </c>
      <c r="CJ181" s="240" t="str">
        <f t="shared" ca="1" si="259"/>
        <v>2.0319201101061-1.43103959966717i</v>
      </c>
      <c r="CK181" s="240" t="str">
        <f t="shared" ca="1" si="260"/>
        <v>-2.13168833818661-1.27768481970647i</v>
      </c>
      <c r="CL181" s="240" t="str">
        <f t="shared" ca="1" si="261"/>
        <v>-0.304223743676084+2.46658095011148i</v>
      </c>
      <c r="CM181" s="240" t="str">
        <f t="shared" ca="1" si="262"/>
        <v>2.37825639746305-0.721436190938058i</v>
      </c>
      <c r="CN181" s="240" t="str">
        <f t="shared" ca="1" si="263"/>
        <v>-1.62331175142224-1.88186945013825i</v>
      </c>
      <c r="CO181" s="240" t="str">
        <f t="shared" ca="1" si="264"/>
        <v>-1.06259042309023+2.2466586884585i</v>
      </c>
      <c r="CP181" s="240" t="str">
        <f t="shared" ca="1" si="265"/>
        <v>2.48452283002708+0.0609916120741003i</v>
      </c>
      <c r="CQ181" s="240" t="str">
        <f t="shared" ca="1" si="266"/>
        <v>-0.95107216953957-2.29609133049982i</v>
      </c>
      <c r="CR181" s="240" t="str">
        <f t="shared" ca="1" si="267"/>
        <v>-1.7136953586311+1.79995052361874i</v>
      </c>
      <c r="CS181" s="240" t="str">
        <f t="shared" ca="1" si="268"/>
        <v>2.33999248741204+0.837262699828657i</v>
      </c>
      <c r="CT181" s="240" t="str">
        <f t="shared" ca="1" si="269"/>
        <v>-0.182827902091107-2.47853739691095i</v>
      </c>
      <c r="CU181" s="240" t="str">
        <f t="shared" ca="1" si="270"/>
        <v>-2.19181364885275+1.17154880323951i</v>
      </c>
      <c r="CV181" s="240" t="str">
        <f t="shared" ca="1" si="271"/>
        <v>1.95925478831982+1.52901744401921i</v>
      </c>
      <c r="CW181" s="240" t="str">
        <f t="shared" ca="1" si="272"/>
        <v>0.603871679073407-2.41079087954186i</v>
      </c>
      <c r="CX181" s="240" t="str">
        <f t="shared" ca="1" si="273"/>
        <v>-2.44868229375629+0.424886683615286i</v>
      </c>
      <c r="CY181" s="240" t="str">
        <f t="shared" ca="1" si="274"/>
        <v>1.38074278153263+2.06642760359871i</v>
      </c>
      <c r="CZ181" s="240" t="str">
        <f t="shared" ca="1" si="275"/>
        <v>1.3296142555755-2.09969035837182i</v>
      </c>
      <c r="DA181" s="240" t="str">
        <f t="shared" ca="1" si="276"/>
        <v>-2.45837203762941-0.364665043938929i</v>
      </c>
      <c r="DB181" s="240" t="str">
        <f t="shared" ca="1" si="277"/>
        <v>0.662853574109574+2.39524504152693i</v>
      </c>
      <c r="DC181" s="240" t="str">
        <f t="shared" ca="1" si="278"/>
        <v>1.92114073089905-1.57663945204661i</v>
      </c>
      <c r="DD181" s="240" t="str">
        <f t="shared" ca="1" si="279"/>
        <v>-2.21990476246636-1.11740615500735i</v>
      </c>
      <c r="DE181" s="240" t="str">
        <f t="shared" ca="1" si="280"/>
        <v>-0.121946485085073+2.48227772911182i</v>
      </c>
      <c r="DF181" s="240" t="str">
        <f t="shared" ca="1" si="281"/>
        <v>2.3187402701736-0.894436822332586i</v>
      </c>
      <c r="DG181" s="240" t="str">
        <f t="shared" ca="1" si="282"/>
        <v>-1.75735222275869-1.7573522227585i</v>
      </c>
      <c r="DH181" s="240" t="str">
        <f t="shared" ca="1" si="283"/>
        <v>-0.894436822332263+2.31874027017372i</v>
      </c>
      <c r="DI181" s="240" t="str">
        <f t="shared" ca="1" si="284"/>
        <v>2.48227772911181-0.121946485085349i</v>
      </c>
      <c r="DJ181" s="240" t="str">
        <f t="shared" ca="1" si="285"/>
        <v>-1.1174061550076-2.21990476246624i</v>
      </c>
      <c r="DK181" s="240" t="str">
        <f t="shared" ca="1" si="286"/>
        <v>-1.57663945204639+1.92114073089922i</v>
      </c>
      <c r="DL181" s="240" t="str">
        <f t="shared" ca="1" si="287"/>
        <v>2.395245041527+0.662853574109308i</v>
      </c>
      <c r="DM181" s="240" t="str">
        <f t="shared" ca="1" si="288"/>
        <v>-0.364665043939202-2.45837203762937i</v>
      </c>
      <c r="DN181" s="240" t="str">
        <f t="shared" ca="1" si="289"/>
        <v>-2.09969035837299+1.32961425557365i</v>
      </c>
      <c r="DO181" s="240" t="str">
        <f t="shared" ca="1" si="290"/>
        <v>2.0664276035989+1.38074278153234i</v>
      </c>
      <c r="DP181" s="240" t="str">
        <f t="shared" ca="1" si="291"/>
        <v>0.424886683615013-2.44868229375634i</v>
      </c>
      <c r="DQ181" s="240" t="str">
        <f t="shared" ca="1" si="292"/>
        <v>-2.41079087954178+0.603871679073743i</v>
      </c>
      <c r="DR181" s="240" t="str">
        <f t="shared" ca="1" si="293"/>
        <v>1.52901744401942+1.95925478831965i</v>
      </c>
      <c r="DS181" s="240" t="str">
        <f t="shared" ca="1" si="294"/>
        <v>1.17154880324139-2.19181364885175i</v>
      </c>
      <c r="DT181" s="240" t="str">
        <f t="shared" ca="1" si="295"/>
        <v>-2.47853739691097-0.182827902090832i</v>
      </c>
      <c r="DU181" s="240" t="str">
        <f t="shared" ca="1" si="296"/>
        <v>0.837262699828985+2.33999248741192i</v>
      </c>
      <c r="DV181" s="240" t="str">
        <f t="shared" ca="1" si="297"/>
        <v>1.79995052361855-1.7136953586313i</v>
      </c>
      <c r="DW181" s="240" t="str">
        <f t="shared" ca="1" si="298"/>
        <v>-2.29609133049996-0.951072169539249i</v>
      </c>
      <c r="DX181" s="240" t="str">
        <f t="shared" ca="1" si="299"/>
        <v>0.0609916120743767+2.48452283002707i</v>
      </c>
      <c r="DY181" s="240" t="str">
        <f t="shared" ca="1" si="300"/>
        <v>2.24665868845838-1.06259042309049i</v>
      </c>
      <c r="DZ181" s="240" t="str">
        <f t="shared" ca="1" si="301"/>
        <v>-1.88186945013843-1.62331175142203i</v>
      </c>
      <c r="EA181" s="240" t="str">
        <f t="shared" ca="1" si="302"/>
        <v>-0.721436190937794+2.37825639746313i</v>
      </c>
      <c r="EB181" s="240" t="str">
        <f t="shared" ca="1" si="303"/>
        <v>2.46658095011145-0.304223743676357i</v>
      </c>
      <c r="EC181" s="240" t="str">
        <f t="shared" ca="1" si="304"/>
        <v>-1.27768481970671-2.13168833818647i</v>
      </c>
      <c r="ED181" s="240" t="str">
        <f t="shared" ca="1" si="305"/>
        <v>-1.43103959966689+2.0319201101063i</v>
      </c>
      <c r="EE181" s="240" t="str">
        <f t="shared" ca="1" si="306"/>
        <v>2.43751755523165+0.484852387440427i</v>
      </c>
      <c r="EF181" s="240" t="str">
        <f t="shared" ca="1" si="307"/>
        <v>-0.544526034318657-2.42488454727609i</v>
      </c>
      <c r="EG181" s="240" t="str">
        <f t="shared" ca="1" si="308"/>
        <v>-1.99618866391703+1.48047441305762i</v>
      </c>
      <c r="EH181" s="240" t="str">
        <f t="shared" ca="1" si="309"/>
        <v>2.16240226865339+1.22498575428118i</v>
      </c>
      <c r="EI181" s="240" t="str">
        <f t="shared" ca="1" si="310"/>
        <v>0.243599190404748-2.47330408646072i</v>
      </c>
      <c r="EJ181" s="240" t="str">
        <f t="shared" ca="1" si="311"/>
        <v>-2.3598351806738+0.779584241582279i</v>
      </c>
      <c r="EK181" s="240" t="str">
        <f t="shared" ca="1" si="312"/>
        <v>1.66900622849907+1.84146460158768i</v>
      </c>
      <c r="EL181" s="240" t="str">
        <f t="shared" ca="1" si="313"/>
        <v>1.00713462643652-2.27205931126407i</v>
      </c>
      <c r="EM181" s="240" t="str">
        <f t="shared" ca="1" si="314"/>
        <v>-2.48527134729171-6.16236746685052E-13i</v>
      </c>
      <c r="EN181" s="240"/>
      <c r="EO181" s="240"/>
      <c r="EP181" s="240"/>
    </row>
    <row r="182" spans="1:146" ht="15.75" thickBot="1">
      <c r="A182" s="277">
        <f t="shared" si="181"/>
        <v>1.601562500000001E-3</v>
      </c>
      <c r="B182" s="276">
        <v>82</v>
      </c>
      <c r="C182" s="248">
        <f t="shared" si="182"/>
        <v>16400</v>
      </c>
      <c r="D182" s="247">
        <f t="shared" si="315"/>
        <v>103044.23903774521</v>
      </c>
      <c r="E182" s="247" t="str">
        <f t="shared" si="316"/>
        <v>103044.239037745i</v>
      </c>
      <c r="F182" s="247" t="str">
        <f t="shared" si="183"/>
        <v>0.00613893951922072-0.0313891465479879i</v>
      </c>
      <c r="G182" s="247" t="str">
        <f t="shared" si="184"/>
        <v>-3.0095907564002+1.49314285930477i</v>
      </c>
      <c r="H182" s="247" t="str">
        <f t="shared" si="180"/>
        <v>0.00201637645083946-0.00397147870662345i</v>
      </c>
      <c r="I182" s="247" t="str">
        <f t="shared" si="317"/>
        <v>-0.0024830401743502+0.00382268603770828i</v>
      </c>
      <c r="J182" s="275" t="str">
        <f ca="1">IMPRODUCT(1/N_FFT2,CS100)</f>
        <v>0.00874010437053945+7.21652571177184E-06i</v>
      </c>
      <c r="K182" s="274" t="str">
        <f t="shared" ca="1" si="318"/>
        <v>-0.0000217296167921424+0.0000333927560221127i</v>
      </c>
      <c r="N182" s="265">
        <f t="shared" ca="1" si="185"/>
        <v>7.4860653139939464</v>
      </c>
      <c r="O182" s="240">
        <f t="shared" ca="1" si="186"/>
        <v>2.4860653139939464</v>
      </c>
      <c r="P182" s="240" t="str">
        <f t="shared" ca="1" si="187"/>
        <v>-1.06292988759846-2.2473764258561i</v>
      </c>
      <c r="Q182" s="240" t="str">
        <f t="shared" ca="1" si="188"/>
        <v>-1.57714313918995+1.92175447545983i</v>
      </c>
      <c r="R182" s="240" t="str">
        <f t="shared" ca="1" si="189"/>
        <v>2.41156105205703+0.604064597245524i</v>
      </c>
      <c r="S182" s="240" t="str">
        <f t="shared" ca="1" si="190"/>
        <v>-0.485007282660195-2.4382962660863i</v>
      </c>
      <c r="T182" s="240" t="str">
        <f t="shared" ca="1" si="191"/>
        <v>-1.99682638395274+1.48094737846894i</v>
      </c>
      <c r="U182" s="241" t="str">
        <f t="shared" ca="1" si="192"/>
        <v>2.19251386497017+1.17192307655298i</v>
      </c>
      <c r="V182" s="240" t="str">
        <f t="shared" ca="1" si="193"/>
        <v>0.121985443183817-2.48307073944644i</v>
      </c>
      <c r="W182" s="240" t="str">
        <f t="shared" ca="1" si="194"/>
        <v>-2.29682486008524+0.951376007443019i</v>
      </c>
      <c r="X182" s="240" t="str">
        <f t="shared" ca="1" si="195"/>
        <v>1.84205289210983+1.66953942394711i</v>
      </c>
      <c r="Y182" s="240" t="str">
        <f t="shared" ca="1" si="196"/>
        <v>0.721666667306275-2.37901617622556i</v>
      </c>
      <c r="Z182" s="240" t="str">
        <f t="shared" ca="1" si="197"/>
        <v>-2.45915741084102+0.364781543049412i</v>
      </c>
      <c r="AA182" s="240" t="str">
        <f t="shared" ca="1" si="198"/>
        <v>1.38118388579749+2.0670877627854i</v>
      </c>
      <c r="AB182" s="240" t="str">
        <f t="shared" ca="1" si="199"/>
        <v>1.27809300016786-2.13236934614192i</v>
      </c>
      <c r="AC182" s="240" t="str">
        <f t="shared" ca="1" si="200"/>
        <v>-2.47409422999631-0.243677012750094i</v>
      </c>
      <c r="AD182" s="240" t="str">
        <f t="shared" ca="1" si="201"/>
        <v>0.837530179154857+2.34074004204838i</v>
      </c>
      <c r="AE182" s="240" t="str">
        <f t="shared" ca="1" si="202"/>
        <v>1.75791364199775-1.75791364199781i</v>
      </c>
      <c r="AF182" s="240" t="str">
        <f t="shared" ca="1" si="203"/>
        <v>-2.34074004204833-0.837530179155001i</v>
      </c>
      <c r="AG182" s="240" t="str">
        <f t="shared" ca="1" si="204"/>
        <v>0.243677012750198+2.4740942299963i</v>
      </c>
      <c r="AH182" s="240" t="str">
        <f t="shared" ca="1" si="205"/>
        <v>2.13236934614188-1.27809300016794i</v>
      </c>
      <c r="AI182" s="240" t="str">
        <f t="shared" ca="1" si="206"/>
        <v>-2.06708776278532-1.38118388579762i</v>
      </c>
      <c r="AJ182" s="240" t="str">
        <f t="shared" ca="1" si="207"/>
        <v>-0.364781543049325+2.45915741084103i</v>
      </c>
      <c r="AK182" s="240" t="str">
        <f t="shared" ca="1" si="208"/>
        <v>2.3790161762256-0.721666667306131i</v>
      </c>
      <c r="AL182" s="240" t="str">
        <f t="shared" ca="1" si="209"/>
        <v>-1.66953942394719-1.84205289210976i</v>
      </c>
      <c r="AM182" s="240" t="str">
        <f t="shared" ca="1" si="210"/>
        <v>-0.951376007442939+2.29682486008528i</v>
      </c>
      <c r="AN182" s="240" t="str">
        <f t="shared" ca="1" si="211"/>
        <v>2.48307073944644-0.121985443183665i</v>
      </c>
      <c r="AO182" s="240" t="str">
        <f t="shared" ca="1" si="212"/>
        <v>-1.17192307655306-2.19251386497012i</v>
      </c>
      <c r="AP182" s="240" t="str">
        <f t="shared" ca="1" si="213"/>
        <v>-1.48094737846907+1.99682638395265i</v>
      </c>
      <c r="AQ182" s="240" t="str">
        <f t="shared" ca="1" si="214"/>
        <v>2.43829626608629+0.485007282660245i</v>
      </c>
      <c r="AR182" s="240" t="str">
        <f t="shared" ca="1" si="215"/>
        <v>2.43829626608629+0.485007282660245i</v>
      </c>
      <c r="AS182" s="240" t="str">
        <f t="shared" ca="1" si="216"/>
        <v>-1.9217544754599+1.57714313918987i</v>
      </c>
      <c r="AT182" s="240" t="str">
        <f t="shared" ca="1" si="217"/>
        <v>2.2473764258561+1.06292988759846i</v>
      </c>
      <c r="AU182" s="240" t="str">
        <f t="shared" ca="1" si="218"/>
        <v>-8.64950334874912E-14-2.48606531399395i</v>
      </c>
      <c r="AV182" s="240" t="str">
        <f t="shared" ca="1" si="219"/>
        <v>-2.24737642585612+1.06292988759841i</v>
      </c>
      <c r="AW182" s="240" t="str">
        <f t="shared" ca="1" si="220"/>
        <v>1.92175447545986+1.57714313918991i</v>
      </c>
      <c r="AX182" s="240" t="str">
        <f t="shared" ca="1" si="221"/>
        <v>0.604064597245613-2.41156105205701i</v>
      </c>
      <c r="AY182" s="240" t="str">
        <f t="shared" ca="1" si="222"/>
        <v>-2.4382962660863+0.485007282660205i</v>
      </c>
      <c r="AZ182" s="240" t="str">
        <f t="shared" ca="1" si="223"/>
        <v>1.48094737846901+1.99682638395269i</v>
      </c>
      <c r="BA182" s="240" t="str">
        <f t="shared" ca="1" si="224"/>
        <v>1.17192307655311-2.19251386497009i</v>
      </c>
      <c r="BB182" s="240" t="str">
        <f t="shared" ca="1" si="225"/>
        <v>-2.48307073944644-0.121985443183722i</v>
      </c>
      <c r="BC182" s="240" t="str">
        <f t="shared" ca="1" si="226"/>
        <v>0.951376007442887+2.2968248600853i</v>
      </c>
      <c r="BD182" s="240" t="str">
        <f t="shared" ca="1" si="227"/>
        <v>1.66953942394721-1.84205289210973i</v>
      </c>
      <c r="BE182" s="240" t="str">
        <f t="shared" ca="1" si="228"/>
        <v>-2.37901617622558-0.721666667306201i</v>
      </c>
      <c r="BF182" s="240" t="str">
        <f t="shared" ca="1" si="229"/>
        <v>0.364781543049253+2.45915741084104i</v>
      </c>
      <c r="BG182" s="240" t="str">
        <f t="shared" ca="1" si="230"/>
        <v>2.06708776278535-1.38118388579757i</v>
      </c>
      <c r="BH182" s="240" t="str">
        <f t="shared" ca="1" si="231"/>
        <v>-2.13236934614197-1.27809300016778i</v>
      </c>
      <c r="BI182" s="240" t="str">
        <f t="shared" ca="1" si="232"/>
        <v>-0.243677012750237+2.47409422999629i</v>
      </c>
      <c r="BJ182" s="240" t="str">
        <f t="shared" ca="1" si="233"/>
        <v>2.34074004204834-0.837530179154964i</v>
      </c>
      <c r="BK182" s="240" t="str">
        <f t="shared" ca="1" si="234"/>
        <v>-1.7579136419977-1.75791364199787i</v>
      </c>
      <c r="BL182" s="240" t="str">
        <f t="shared" ca="1" si="235"/>
        <v>-0.837530179154919+2.34074004204836i</v>
      </c>
      <c r="BM182" s="240" t="str">
        <f t="shared" ca="1" si="236"/>
        <v>2.47409422999631-0.243677012750038i</v>
      </c>
      <c r="BN182" s="240" t="str">
        <f t="shared" ca="1" si="237"/>
        <v>-1.27809300016782-2.13236934614195i</v>
      </c>
      <c r="BO182" s="240" t="str">
        <f t="shared" ca="1" si="238"/>
        <v>-1.38118388579753+2.06708776278538i</v>
      </c>
      <c r="BP182" s="240" t="str">
        <f t="shared" ca="1" si="239"/>
        <v>2.45915741084105+0.364781543049206i</v>
      </c>
      <c r="BQ182" s="240" t="str">
        <f t="shared" ca="1" si="240"/>
        <v>-0.721666667306449-2.3790161762255i</v>
      </c>
      <c r="BR182" s="240" t="str">
        <f t="shared" ca="1" si="241"/>
        <v>-1.84205289210953+1.66953942394743i</v>
      </c>
      <c r="BS182" s="240" t="str">
        <f t="shared" ca="1" si="242"/>
        <v>2.29682486008541+0.951376007442613i</v>
      </c>
      <c r="BT182" s="240" t="str">
        <f t="shared" ca="1" si="243"/>
        <v>-0.121985443184263-2.48307073944641i</v>
      </c>
      <c r="BU182" s="240" t="str">
        <f t="shared" ca="1" si="244"/>
        <v>-2.19251386496984+1.17192307655359i</v>
      </c>
      <c r="BV182" s="240" t="str">
        <f t="shared" ca="1" si="245"/>
        <v>1.99682638395316+1.48094737846838i</v>
      </c>
      <c r="BW182" s="240" t="str">
        <f t="shared" ca="1" si="246"/>
        <v>0.485007282659432-2.43829626608645i</v>
      </c>
      <c r="BX182" s="240" t="str">
        <f t="shared" ca="1" si="247"/>
        <v>-2.41156105205682+0.604064597246379i</v>
      </c>
      <c r="BY182" s="240" t="str">
        <f t="shared" ca="1" si="248"/>
        <v>1.57714313919071+1.9217544754592i</v>
      </c>
      <c r="BZ182" s="240" t="str">
        <f t="shared" ca="1" si="249"/>
        <v>1.06292988759748-2.24737642585657i</v>
      </c>
      <c r="CA182" s="240" t="str">
        <f t="shared" ca="1" si="250"/>
        <v>-2.48606531399395+1.16220523068577E-12i</v>
      </c>
      <c r="CB182" s="240" t="str">
        <f t="shared" ca="1" si="251"/>
        <v>1.06292988759737+2.24737642585661i</v>
      </c>
      <c r="CC182" s="240" t="str">
        <f t="shared" ca="1" si="252"/>
        <v>1.5771431391908-1.92175447545913i</v>
      </c>
      <c r="CD182" s="240" t="str">
        <f t="shared" ca="1" si="253"/>
        <v>-2.41156105205679-0.604064597246488i</v>
      </c>
      <c r="CE182" s="240" t="str">
        <f t="shared" ca="1" si="254"/>
        <v>0.48500728265932+2.43829626608647i</v>
      </c>
      <c r="CF182" s="240" t="str">
        <f t="shared" ca="1" si="255"/>
        <v>1.99682638395321-1.48094737846831i</v>
      </c>
      <c r="CG182" s="240" t="str">
        <f t="shared" ca="1" si="256"/>
        <v>-2.1925138649698-1.17192307655366i</v>
      </c>
      <c r="CH182" s="240" t="str">
        <f t="shared" ca="1" si="257"/>
        <v>-0.121985443184341+2.48307073944641i</v>
      </c>
      <c r="CI182" s="240" t="str">
        <f t="shared" ca="1" si="258"/>
        <v>2.29682486008547-0.951376007442477i</v>
      </c>
      <c r="CJ182" s="240" t="str">
        <f t="shared" ca="1" si="259"/>
        <v>-1.84205289210943-1.66953942394754i</v>
      </c>
      <c r="CK182" s="240" t="str">
        <f t="shared" ca="1" si="260"/>
        <v>-0.721666667306591+2.37901617622546i</v>
      </c>
      <c r="CL182" s="240" t="str">
        <f t="shared" ca="1" si="261"/>
        <v>2.45915741084107-0.364781543049094i</v>
      </c>
      <c r="CM182" s="240" t="str">
        <f t="shared" ca="1" si="262"/>
        <v>-1.38118388579744-2.06708776278544i</v>
      </c>
      <c r="CN182" s="240" t="str">
        <f t="shared" ca="1" si="263"/>
        <v>-1.27809300016792+2.13236934614189i</v>
      </c>
      <c r="CO182" s="240" t="str">
        <f t="shared" ca="1" si="264"/>
        <v>2.4740942299963+0.243677012750151i</v>
      </c>
      <c r="CP182" s="240" t="str">
        <f t="shared" ca="1" si="265"/>
        <v>-0.837530179155046-2.34074004204831i</v>
      </c>
      <c r="CQ182" s="240" t="str">
        <f t="shared" ca="1" si="266"/>
        <v>-1.75791364199761+1.75791364199796i</v>
      </c>
      <c r="CR182" s="240" t="str">
        <f t="shared" ca="1" si="267"/>
        <v>2.34074004204848+0.837530179154571i</v>
      </c>
      <c r="CS182" s="240" t="str">
        <f t="shared" ca="1" si="268"/>
        <v>-0.243677012750651-2.47409422999625i</v>
      </c>
      <c r="CT182" s="240" t="str">
        <f t="shared" ca="1" si="269"/>
        <v>-2.13236934614163+1.27809300016835i</v>
      </c>
      <c r="CU182" s="240" t="str">
        <f t="shared" ca="1" si="270"/>
        <v>2.06708776278572+1.38118388579702i</v>
      </c>
      <c r="CV182" s="240" t="str">
        <f t="shared" ca="1" si="271"/>
        <v>0.364781543048667-2.45915741084113i</v>
      </c>
      <c r="CW182" s="240" t="str">
        <f t="shared" ca="1" si="272"/>
        <v>-2.37901617622534+0.721666667307006i</v>
      </c>
      <c r="CX182" s="240" t="str">
        <f t="shared" ca="1" si="273"/>
        <v>1.66953942394786+1.84205289210914i</v>
      </c>
      <c r="CY182" s="240" t="str">
        <f t="shared" ca="1" si="274"/>
        <v>0.951376007442076-2.29682486008563i</v>
      </c>
      <c r="CZ182" s="240" t="str">
        <f t="shared" ca="1" si="275"/>
        <v>-2.48307073944639+0.121985443184843i</v>
      </c>
      <c r="DA182" s="240" t="str">
        <f t="shared" ca="1" si="276"/>
        <v>1.17192307655411+2.19251386496956i</v>
      </c>
      <c r="DB182" s="240" t="str">
        <f t="shared" ca="1" si="277"/>
        <v>1.4809473784699-1.99682638395204i</v>
      </c>
      <c r="DC182" s="240" t="str">
        <f t="shared" ca="1" si="278"/>
        <v>-2.43829626608609-0.485007282661252i</v>
      </c>
      <c r="DD182" s="240" t="str">
        <f t="shared" ca="1" si="279"/>
        <v>0.604064597244576+2.41156105205727i</v>
      </c>
      <c r="DE182" s="240" t="str">
        <f t="shared" ca="1" si="280"/>
        <v>1.92175447546043-1.57714313918922i</v>
      </c>
      <c r="DF182" s="240" t="str">
        <f t="shared" ca="1" si="281"/>
        <v>-2.24737642585574-1.06292988759922i</v>
      </c>
      <c r="DG182" s="240" t="str">
        <f t="shared" ca="1" si="282"/>
        <v>-7.29730063248314E-13+2.48606531399395i</v>
      </c>
      <c r="DH182" s="240" t="str">
        <f t="shared" ca="1" si="283"/>
        <v>2.24737642585637-1.0629298875979i</v>
      </c>
      <c r="DI182" s="240" t="str">
        <f t="shared" ca="1" si="284"/>
        <v>-1.9217544754595-1.57714313919035i</v>
      </c>
      <c r="DJ182" s="240" t="str">
        <f t="shared" ca="1" si="285"/>
        <v>-0.604064597245924+2.41156105205693i</v>
      </c>
      <c r="DK182" s="240" t="str">
        <f t="shared" ca="1" si="286"/>
        <v>2.43829626608636-0.48500728265989i</v>
      </c>
      <c r="DL182" s="240" t="str">
        <f t="shared" ca="1" si="287"/>
        <v>-1.48094737846878-1.99682638395286i</v>
      </c>
      <c r="DM182" s="240" t="str">
        <f t="shared" ca="1" si="288"/>
        <v>-1.17192307655315+2.19251386497008i</v>
      </c>
      <c r="DN182" s="240" t="str">
        <f t="shared" ca="1" si="289"/>
        <v>2.48307073944644+0.12198544318376i</v>
      </c>
      <c r="DO182" s="240" t="str">
        <f t="shared" ca="1" si="290"/>
        <v>-0.951376007443078-2.29682486008522i</v>
      </c>
      <c r="DP182" s="240" t="str">
        <f t="shared" ca="1" si="291"/>
        <v>-1.66953942394706+1.84205289210987i</v>
      </c>
      <c r="DQ182" s="240" t="str">
        <f t="shared" ca="1" si="292"/>
        <v>2.37901617622565+0.721666667305967i</v>
      </c>
      <c r="DR182" s="240" t="str">
        <f t="shared" ca="1" si="293"/>
        <v>-0.364781543049668-2.45915741084098i</v>
      </c>
      <c r="DS182" s="240" t="str">
        <f t="shared" ca="1" si="294"/>
        <v>-2.06708776278511+1.38118388579792i</v>
      </c>
      <c r="DT182" s="240" t="str">
        <f t="shared" ca="1" si="295"/>
        <v>2.13236934614219+1.27809300016742i</v>
      </c>
      <c r="DU182" s="240" t="str">
        <f t="shared" ca="1" si="296"/>
        <v>0.243677012749572-2.47409422999636i</v>
      </c>
      <c r="DV182" s="240" t="str">
        <f t="shared" ca="1" si="297"/>
        <v>-2.34074004204812+0.837530179155593i</v>
      </c>
      <c r="DW182" s="240" t="str">
        <f t="shared" ca="1" si="298"/>
        <v>1.75791364199837+1.7579136419972i</v>
      </c>
      <c r="DX182" s="240" t="str">
        <f t="shared" ca="1" si="299"/>
        <v>0.837530179154024-2.34074004204868i</v>
      </c>
      <c r="DY182" s="240" t="str">
        <f t="shared" ca="1" si="300"/>
        <v>-2.47409422999619+0.243677012751229i</v>
      </c>
      <c r="DZ182" s="240" t="str">
        <f t="shared" ca="1" si="301"/>
        <v>1.27809300016885+2.13236934614133i</v>
      </c>
      <c r="EA182" s="240" t="str">
        <f t="shared" ca="1" si="302"/>
        <v>1.38118388579865-2.06708776278463i</v>
      </c>
      <c r="EB182" s="240" t="str">
        <f t="shared" ca="1" si="303"/>
        <v>-2.45915741084085-0.364781543050539i</v>
      </c>
      <c r="EC182" s="240" t="str">
        <f t="shared" ca="1" si="304"/>
        <v>0.721666667305196+2.37901617622589i</v>
      </c>
      <c r="ED182" s="240" t="str">
        <f t="shared" ca="1" si="305"/>
        <v>1.84205289211041-1.66953942394646i</v>
      </c>
      <c r="EE182" s="240" t="str">
        <f t="shared" ca="1" si="306"/>
        <v>-2.29682486008491-0.951376007443824i</v>
      </c>
      <c r="EF182" s="240" t="str">
        <f t="shared" ca="1" si="307"/>
        <v>0.121985443182954+2.48307073944648i</v>
      </c>
      <c r="EG182" s="240" t="str">
        <f t="shared" ca="1" si="308"/>
        <v>2.19251386497046-1.17192307655244i</v>
      </c>
      <c r="EH182" s="240" t="str">
        <f t="shared" ca="1" si="309"/>
        <v>-1.99682638395238-1.48094737846943i</v>
      </c>
      <c r="EI182" s="240" t="str">
        <f t="shared" ca="1" si="310"/>
        <v>-0.485007282660683+2.4382962660862i</v>
      </c>
      <c r="EJ182" s="240" t="str">
        <f t="shared" ca="1" si="311"/>
        <v>2.41156105205713-0.604064597245141i</v>
      </c>
      <c r="EK182" s="240" t="str">
        <f t="shared" ca="1" si="312"/>
        <v>-1.57714313918973-1.92175447546001i</v>
      </c>
      <c r="EL182" s="240" t="str">
        <f t="shared" ca="1" si="313"/>
        <v>-1.06292988759863+2.24737642585602i</v>
      </c>
      <c r="EM182" s="240" t="str">
        <f t="shared" ca="1" si="314"/>
        <v>2.48606531399395+7.79692219260877E-14i</v>
      </c>
      <c r="EN182" s="240"/>
      <c r="EO182" s="240"/>
      <c r="EP182" s="240"/>
    </row>
    <row r="183" spans="1:146" ht="15.75" thickBot="1">
      <c r="A183" s="277">
        <f t="shared" si="181"/>
        <v>1.621093750000001E-3</v>
      </c>
      <c r="B183" s="276">
        <v>83</v>
      </c>
      <c r="C183" s="248">
        <f t="shared" si="182"/>
        <v>16600</v>
      </c>
      <c r="D183" s="247">
        <f t="shared" si="315"/>
        <v>104300.87609918113</v>
      </c>
      <c r="E183" s="247" t="str">
        <f t="shared" si="316"/>
        <v>104300.876099181i</v>
      </c>
      <c r="F183" s="247" t="str">
        <f t="shared" si="183"/>
        <v>0.00612483990493463-0.0310491658256281i</v>
      </c>
      <c r="G183" s="247" t="str">
        <f t="shared" si="184"/>
        <v>-2.99666765071686+1.50134271456927i</v>
      </c>
      <c r="H183" s="247" t="str">
        <f t="shared" si="180"/>
        <v>0.00201595846488553-0.0039236289156351i</v>
      </c>
      <c r="I183" s="247" t="str">
        <f t="shared" si="317"/>
        <v>-0.00247204683982225+0.00377764944154673i</v>
      </c>
      <c r="J183" s="275" t="str">
        <f ca="1">IMPRODUCT(1/N_FFT2,CT100)</f>
        <v>0.0197244978684019+0.000499470269917934i</v>
      </c>
      <c r="K183" s="274" t="str">
        <f t="shared" ca="1" si="318"/>
        <v>-0.0000506467062088883+0.0000732775244550223i</v>
      </c>
      <c r="N183" s="265">
        <f t="shared" ca="1" si="185"/>
        <v>7.4867726754785098</v>
      </c>
      <c r="O183" s="240">
        <f t="shared" ca="1" si="186"/>
        <v>2.4867726754785098</v>
      </c>
      <c r="P183" s="240" t="str">
        <f t="shared" ca="1" si="187"/>
        <v>-1.11808116917063-2.2212457852864i</v>
      </c>
      <c r="Q183" s="240" t="str">
        <f t="shared" ca="1" si="188"/>
        <v>-1.48136875321334+1.99739454202461i</v>
      </c>
      <c r="R183" s="240" t="str">
        <f t="shared" ca="1" si="189"/>
        <v>2.4501615188527+0.425143353517326i</v>
      </c>
      <c r="S183" s="240" t="str">
        <f t="shared" ca="1" si="190"/>
        <v>-0.721872003506504-2.37969307896209i</v>
      </c>
      <c r="T183" s="240" t="str">
        <f t="shared" ca="1" si="191"/>
        <v>-1.80103785617865+1.71473058528678i</v>
      </c>
      <c r="U183" s="241" t="str">
        <f t="shared" ca="1" si="192"/>
        <v>2.3414060540561+0.837768482061707i</v>
      </c>
      <c r="V183" s="240" t="str">
        <f t="shared" ca="1" si="193"/>
        <v>-0.304407522272233-2.46807098761171i</v>
      </c>
      <c r="W183" s="240" t="str">
        <f t="shared" ca="1" si="194"/>
        <v>-2.06767591236461+1.38157687478247i</v>
      </c>
      <c r="X183" s="240" t="str">
        <f t="shared" ca="1" si="195"/>
        <v>2.16370855477848+1.22572575622975i</v>
      </c>
      <c r="Y183" s="240" t="str">
        <f t="shared" ca="1" si="196"/>
        <v>0.122020151766738-2.48377724888311i</v>
      </c>
      <c r="Z183" s="240" t="str">
        <f t="shared" ca="1" si="197"/>
        <v>-2.27343184013947+1.00774302664251i</v>
      </c>
      <c r="AA183" s="240" t="str">
        <f t="shared" ca="1" si="198"/>
        <v>1.92230127328174+1.57759188456518i</v>
      </c>
      <c r="AB183" s="240" t="str">
        <f t="shared" ca="1" si="199"/>
        <v>0.544854977185587-2.42634939638599i</v>
      </c>
      <c r="AC183" s="240" t="str">
        <f t="shared" ca="1" si="200"/>
        <v>-2.41224721480439+0.604236472066185i</v>
      </c>
      <c r="AD183" s="240" t="str">
        <f t="shared" ca="1" si="201"/>
        <v>1.62429237822212+1.88300626912289i</v>
      </c>
      <c r="AE183" s="240" t="str">
        <f t="shared" ca="1" si="202"/>
        <v>0.951646702963847-2.29747837688292i</v>
      </c>
      <c r="AF183" s="240" t="str">
        <f t="shared" ca="1" si="203"/>
        <v>-2.48003465718406+0.182938346643055i</v>
      </c>
      <c r="AG183" s="240" t="str">
        <f t="shared" ca="1" si="204"/>
        <v>1.27845665664829+2.1329760703248i</v>
      </c>
      <c r="AH183" s="240" t="str">
        <f t="shared" ca="1" si="205"/>
        <v>1.33041746258128-2.10095876084357i</v>
      </c>
      <c r="AI183" s="240" t="str">
        <f t="shared" ca="1" si="206"/>
        <v>-2.47479818534196-0.243746346300167i</v>
      </c>
      <c r="AJ183" s="240" t="str">
        <f t="shared" ca="1" si="207"/>
        <v>0.89497714289563+2.32014099856041i</v>
      </c>
      <c r="AK183" s="240" t="str">
        <f t="shared" ca="1" si="208"/>
        <v>1.67001445888646-1.84257701239778i</v>
      </c>
      <c r="AL183" s="240" t="str">
        <f t="shared" ca="1" si="209"/>
        <v>-2.39669198570026-0.663253997490168i</v>
      </c>
      <c r="AM183" s="240" t="str">
        <f t="shared" ca="1" si="210"/>
        <v>0.485145282040123+2.43899003581826i</v>
      </c>
      <c r="AN183" s="240" t="str">
        <f t="shared" ca="1" si="211"/>
        <v>1.96043835503293-1.5299411085471i</v>
      </c>
      <c r="AO183" s="240" t="str">
        <f t="shared" ca="1" si="212"/>
        <v>-2.24801587306449-1.06323232360414i</v>
      </c>
      <c r="AP183" s="240" t="str">
        <f t="shared" ca="1" si="213"/>
        <v>0.0610284565135725+2.48602370604186i</v>
      </c>
      <c r="AQ183" s="240" t="str">
        <f t="shared" ca="1" si="214"/>
        <v>2.19313770210493-1.17225652444866i</v>
      </c>
      <c r="AR183" s="240" t="str">
        <f t="shared" ca="1" si="215"/>
        <v>2.19313770210493-1.17225652444866i</v>
      </c>
      <c r="AS183" s="240" t="str">
        <f t="shared" ca="1" si="216"/>
        <v>-0.364885334535709+2.4598571162056i</v>
      </c>
      <c r="AT183" s="240" t="str">
        <f t="shared" ca="1" si="217"/>
        <v>2.36126073409557-0.780055180820563i</v>
      </c>
      <c r="AU183" s="240" t="str">
        <f t="shared" ca="1" si="218"/>
        <v>-1.75841382210025-1.75841382210029i</v>
      </c>
      <c r="AV183" s="240" t="str">
        <f t="shared" ca="1" si="219"/>
        <v>-0.780055180820595+2.36126073409556i</v>
      </c>
      <c r="AW183" s="240" t="str">
        <f t="shared" ca="1" si="220"/>
        <v>2.4598571162056-0.364885334535674i</v>
      </c>
      <c r="AX183" s="240" t="str">
        <f t="shared" ca="1" si="221"/>
        <v>-1.43190407673458-2.03314757323157i</v>
      </c>
      <c r="AY183" s="240" t="str">
        <f t="shared" ca="1" si="222"/>
        <v>-1.1722565244487+2.19313770210491i</v>
      </c>
      <c r="AZ183" s="240" t="str">
        <f t="shared" ca="1" si="223"/>
        <v>2.48602370604187+0.0610284565133599i</v>
      </c>
      <c r="BA183" s="240" t="str">
        <f t="shared" ca="1" si="224"/>
        <v>-1.06323232360408-2.24801587306452i</v>
      </c>
      <c r="BB183" s="240" t="str">
        <f t="shared" ca="1" si="225"/>
        <v>-1.52994110854715+1.96043835503289i</v>
      </c>
      <c r="BC183" s="240" t="str">
        <f t="shared" ca="1" si="226"/>
        <v>2.4389900358183+0.485145282039914i</v>
      </c>
      <c r="BD183" s="240" t="str">
        <f t="shared" ca="1" si="227"/>
        <v>-0.663253997490135-2.39669198570027i</v>
      </c>
      <c r="BE183" s="240" t="str">
        <f t="shared" ca="1" si="228"/>
        <v>-1.84257701239781+1.67001445888642i</v>
      </c>
      <c r="BF183" s="240" t="str">
        <f t="shared" ca="1" si="229"/>
        <v>2.32014099856048+0.894977142895449i</v>
      </c>
      <c r="BG183" s="240" t="str">
        <f t="shared" ca="1" si="230"/>
        <v>-0.243746346300133-2.47479818534196i</v>
      </c>
      <c r="BH183" s="240" t="str">
        <f t="shared" ca="1" si="231"/>
        <v>-2.10095876084361+1.33041746258122i</v>
      </c>
      <c r="BI183" s="240" t="str">
        <f t="shared" ca="1" si="232"/>
        <v>2.13297607032477+1.27845665664834i</v>
      </c>
      <c r="BJ183" s="240" t="str">
        <f t="shared" ca="1" si="233"/>
        <v>0.182938346643108-2.48003465718406i</v>
      </c>
      <c r="BK183" s="240" t="str">
        <f t="shared" ca="1" si="234"/>
        <v>-2.29747837688294+0.951646702963814i</v>
      </c>
      <c r="BL183" s="240" t="str">
        <f t="shared" ca="1" si="235"/>
        <v>1.88300626912285+1.62429237822216i</v>
      </c>
      <c r="BM183" s="240" t="str">
        <f t="shared" ca="1" si="236"/>
        <v>0.604236472065277-2.41224721480462i</v>
      </c>
      <c r="BN183" s="240" t="str">
        <f t="shared" ca="1" si="237"/>
        <v>-2.42634939638583+0.544854977186268i</v>
      </c>
      <c r="BO183" s="240" t="str">
        <f t="shared" ca="1" si="238"/>
        <v>1.57759188456555+1.92230127328145i</v>
      </c>
      <c r="BP183" s="240" t="str">
        <f t="shared" ca="1" si="239"/>
        <v>1.00774302664256-2.27343184013945i</v>
      </c>
      <c r="BQ183" s="240" t="str">
        <f t="shared" ca="1" si="240"/>
        <v>-2.48377724888313+0.122020151766448i</v>
      </c>
      <c r="BR183" s="240" t="str">
        <f t="shared" ca="1" si="241"/>
        <v>1.22572575622929+2.16370855477874i</v>
      </c>
      <c r="BS183" s="240" t="str">
        <f t="shared" ca="1" si="242"/>
        <v>1.38157687478314-2.06767591236417i</v>
      </c>
      <c r="BT183" s="240" t="str">
        <f t="shared" ca="1" si="243"/>
        <v>-2.46807098761155-0.304407522273514i</v>
      </c>
      <c r="BU183" s="240" t="str">
        <f t="shared" ca="1" si="244"/>
        <v>0.837768482062602+2.34140605405578i</v>
      </c>
      <c r="BV183" s="240" t="str">
        <f t="shared" ca="1" si="245"/>
        <v>1.71473058528626-1.80103785617914i</v>
      </c>
      <c r="BW183" s="240" t="str">
        <f t="shared" ca="1" si="246"/>
        <v>-2.37969307896216-0.721872003506251i</v>
      </c>
      <c r="BX183" s="240" t="str">
        <f t="shared" ca="1" si="247"/>
        <v>0.425143353517256+2.45016151885272i</v>
      </c>
      <c r="BY183" s="240" t="str">
        <f t="shared" ca="1" si="248"/>
        <v>1.99739454202484-1.48136875321303i</v>
      </c>
      <c r="BZ183" s="240" t="str">
        <f t="shared" ca="1" si="249"/>
        <v>-2.22124578528608-1.11808116917125i</v>
      </c>
      <c r="CA183" s="240" t="str">
        <f t="shared" ca="1" si="250"/>
        <v>-1.04189684913739E-12+2.48677267547851i</v>
      </c>
      <c r="CB183" s="240" t="str">
        <f t="shared" ca="1" si="251"/>
        <v>2.22124578528588-1.11808116917166i</v>
      </c>
      <c r="CC183" s="240" t="str">
        <f t="shared" ca="1" si="252"/>
        <v>-1.99739454202509-1.48136875321269i</v>
      </c>
      <c r="CD183" s="240" t="str">
        <f t="shared" ca="1" si="253"/>
        <v>-0.42514335351687+2.45016151885278i</v>
      </c>
      <c r="CE183" s="240" t="str">
        <f t="shared" ca="1" si="254"/>
        <v>2.37969307896204-0.721872003506658i</v>
      </c>
      <c r="CF183" s="240" t="str">
        <f t="shared" ca="1" si="255"/>
        <v>-1.71473058528657-1.80103785617885i</v>
      </c>
      <c r="CG183" s="240" t="str">
        <f t="shared" ca="1" si="256"/>
        <v>-0.837768482062236+2.34140605405591i</v>
      </c>
      <c r="CH183" s="240" t="str">
        <f t="shared" ca="1" si="257"/>
        <v>2.4680709876118-0.304407522271479i</v>
      </c>
      <c r="CI183" s="240" t="str">
        <f t="shared" ca="1" si="258"/>
        <v>-1.38157687478141-2.06767591236533i</v>
      </c>
      <c r="CJ183" s="240" t="str">
        <f t="shared" ca="1" si="259"/>
        <v>-1.22572575622895+2.16370855477893i</v>
      </c>
      <c r="CK183" s="240" t="str">
        <f t="shared" ca="1" si="260"/>
        <v>2.48377724888315+0.122020151766023i</v>
      </c>
      <c r="CL183" s="240" t="str">
        <f t="shared" ca="1" si="261"/>
        <v>-1.00774302664292-2.27343184013929i</v>
      </c>
      <c r="CM183" s="240" t="str">
        <f t="shared" ca="1" si="262"/>
        <v>-1.57759188456524+1.92230127328169i</v>
      </c>
      <c r="CN183" s="240" t="str">
        <f t="shared" ca="1" si="263"/>
        <v>2.42634939638593+0.544854977185855i</v>
      </c>
      <c r="CO183" s="240" t="str">
        <f t="shared" ca="1" si="264"/>
        <v>-0.604236472065655-2.41224721480453i</v>
      </c>
      <c r="CP183" s="240" t="str">
        <f t="shared" ca="1" si="265"/>
        <v>-1.88300626912358+1.62429237822131i</v>
      </c>
      <c r="CQ183" s="240" t="str">
        <f t="shared" ca="1" si="266"/>
        <v>2.29747837688338+0.951646702962735i</v>
      </c>
      <c r="CR183" s="240" t="str">
        <f t="shared" ca="1" si="267"/>
        <v>-0.18293834664399-2.48003465718399i</v>
      </c>
      <c r="CS183" s="240" t="str">
        <f t="shared" ca="1" si="268"/>
        <v>-2.13297607032455+1.2784566566487i</v>
      </c>
      <c r="CT183" s="240" t="str">
        <f t="shared" ca="1" si="269"/>
        <v>2.10095876084368+1.3304174625811i</v>
      </c>
      <c r="CU183" s="240" t="str">
        <f t="shared" ca="1" si="270"/>
        <v>0.243746346300237-2.47479818534195i</v>
      </c>
      <c r="CV183" s="240" t="str">
        <f t="shared" ca="1" si="271"/>
        <v>-2.3201409985606+0.894977142895153i</v>
      </c>
      <c r="CW183" s="240" t="str">
        <f t="shared" ca="1" si="272"/>
        <v>1.84257701239724+1.67001445888705i</v>
      </c>
      <c r="CX183" s="240" t="str">
        <f t="shared" ca="1" si="273"/>
        <v>0.66325399749119-2.39669198569998i</v>
      </c>
      <c r="CY183" s="240" t="str">
        <f t="shared" ca="1" si="274"/>
        <v>-2.43899003581807+0.485145282041058i</v>
      </c>
      <c r="CZ183" s="240" t="str">
        <f t="shared" ca="1" si="275"/>
        <v>1.52994110854765+1.9604383550325i</v>
      </c>
      <c r="DA183" s="240" t="str">
        <f t="shared" ca="1" si="276"/>
        <v>1.06323232360376-2.24801587306467i</v>
      </c>
      <c r="DB183" s="240" t="str">
        <f t="shared" ca="1" si="277"/>
        <v>-2.48602370604186+0.0610284565135377i</v>
      </c>
      <c r="DC183" s="240" t="str">
        <f t="shared" ca="1" si="278"/>
        <v>1.17225652444839+2.19313770210507i</v>
      </c>
      <c r="DD183" s="240" t="str">
        <f t="shared" ca="1" si="279"/>
        <v>1.4319040767351-2.03314757323121i</v>
      </c>
      <c r="DE183" s="240" t="str">
        <f t="shared" ca="1" si="280"/>
        <v>-2.45985711620548-0.364885334536477i</v>
      </c>
      <c r="DF183" s="240" t="str">
        <f t="shared" ca="1" si="281"/>
        <v>0.780055180821672+2.3612607340952i</v>
      </c>
      <c r="DG183" s="240" t="str">
        <f t="shared" ca="1" si="282"/>
        <v>1.7584138220996-1.75841382210094i</v>
      </c>
      <c r="DH183" s="240" t="str">
        <f t="shared" ca="1" si="283"/>
        <v>-2.36126073409577-0.780055180819941i</v>
      </c>
      <c r="DI183" s="240" t="str">
        <f t="shared" ca="1" si="284"/>
        <v>0.364885334535833+2.45985711620558i</v>
      </c>
      <c r="DJ183" s="240" t="str">
        <f t="shared" ca="1" si="285"/>
        <v>2.03314757323158-1.43190407673457i</v>
      </c>
      <c r="DK183" s="240" t="str">
        <f t="shared" ca="1" si="286"/>
        <v>-2.19313770210477-1.17225652444897i</v>
      </c>
      <c r="DL183" s="240" t="str">
        <f t="shared" ca="1" si="287"/>
        <v>-0.0610284565141895+2.48602370604185i</v>
      </c>
      <c r="DM183" s="240" t="str">
        <f t="shared" ca="1" si="288"/>
        <v>2.24801587306495-1.06323232360317i</v>
      </c>
      <c r="DN183" s="240" t="str">
        <f t="shared" ca="1" si="289"/>
        <v>-1.96043835503362-1.52994110854621i</v>
      </c>
      <c r="DO183" s="240" t="str">
        <f t="shared" ca="1" si="290"/>
        <v>-0.485145282039202+2.43899003581844i</v>
      </c>
      <c r="DP183" s="240" t="str">
        <f t="shared" ca="1" si="291"/>
        <v>2.39669198570015-0.663253997490561i</v>
      </c>
      <c r="DQ183" s="240" t="str">
        <f t="shared" ca="1" si="292"/>
        <v>-1.67001445888656-1.84257701239768i</v>
      </c>
      <c r="DR183" s="240" t="str">
        <f t="shared" ca="1" si="293"/>
        <v>-0.894977142895695+2.32014099856039i</v>
      </c>
      <c r="DS183" s="240" t="str">
        <f t="shared" ca="1" si="294"/>
        <v>2.47479818534202-0.243746346299588i</v>
      </c>
      <c r="DT183" s="240" t="str">
        <f t="shared" ca="1" si="295"/>
        <v>-1.33041746258054-2.10095876084403i</v>
      </c>
      <c r="DU183" s="240" t="str">
        <f t="shared" ca="1" si="296"/>
        <v>-1.2784566566492+2.13297607032426i</v>
      </c>
      <c r="DV183" s="240" t="str">
        <f t="shared" ca="1" si="297"/>
        <v>2.48003465718412+0.182938346642173i</v>
      </c>
      <c r="DW183" s="240" t="str">
        <f t="shared" ca="1" si="298"/>
        <v>-0.951646702964419-2.29747837688268i</v>
      </c>
      <c r="DX183" s="240" t="str">
        <f t="shared" ca="1" si="299"/>
        <v>-1.6242923782218+1.88300626912316i</v>
      </c>
      <c r="DY183" s="240" t="str">
        <f t="shared" ca="1" si="300"/>
        <v>2.41224721480437+0.604236472066287i</v>
      </c>
      <c r="DZ183" s="240" t="str">
        <f t="shared" ca="1" si="301"/>
        <v>-0.544854977185218-2.42634939638607i</v>
      </c>
      <c r="EA183" s="240" t="str">
        <f t="shared" ca="1" si="302"/>
        <v>-1.92230127328211+1.57759188456474i</v>
      </c>
      <c r="EB183" s="240" t="str">
        <f t="shared" ca="1" si="303"/>
        <v>2.27343184013903+1.00774302664351i</v>
      </c>
      <c r="EC183" s="240" t="str">
        <f t="shared" ca="1" si="304"/>
        <v>-0.122020151765372-2.48377724888318i</v>
      </c>
      <c r="ED183" s="240" t="str">
        <f t="shared" ca="1" si="305"/>
        <v>-2.16370855477803+1.22572575623053i</v>
      </c>
      <c r="EE183" s="240" t="str">
        <f t="shared" ca="1" si="306"/>
        <v>2.06767591236496+1.38157687478195i</v>
      </c>
      <c r="EF183" s="240" t="str">
        <f t="shared" ca="1" si="307"/>
        <v>0.304407522272056-2.46807098761173i</v>
      </c>
      <c r="EG183" s="240" t="str">
        <f t="shared" ca="1" si="308"/>
        <v>-2.34140605405613+0.837768482061622i</v>
      </c>
      <c r="EH183" s="240" t="str">
        <f t="shared" ca="1" si="309"/>
        <v>1.8010378561784+1.71473058528705i</v>
      </c>
      <c r="EI183" s="240" t="str">
        <f t="shared" ca="1" si="310"/>
        <v>0.721872003507213-2.37969307896187i</v>
      </c>
      <c r="EJ183" s="240" t="str">
        <f t="shared" ca="1" si="311"/>
        <v>-2.45016151885289+0.425143353516229i</v>
      </c>
      <c r="EK183" s="240" t="str">
        <f t="shared" ca="1" si="312"/>
        <v>1.48136875321416+1.997394542024i</v>
      </c>
      <c r="EL183" s="240" t="str">
        <f t="shared" ca="1" si="313"/>
        <v>1.11808116917004-2.22124578528669i</v>
      </c>
      <c r="EM183" s="240" t="str">
        <f t="shared" ca="1" si="314"/>
        <v>-2.48677267547851+4.60626196194297E-13i</v>
      </c>
      <c r="EN183" s="240"/>
      <c r="EO183" s="240"/>
      <c r="EP183" s="240"/>
    </row>
    <row r="184" spans="1:146" ht="15.75" thickBot="1">
      <c r="A184" s="277">
        <f t="shared" si="181"/>
        <v>1.640625000000001E-3</v>
      </c>
      <c r="B184" s="276">
        <v>84</v>
      </c>
      <c r="C184" s="248">
        <f t="shared" si="182"/>
        <v>16800</v>
      </c>
      <c r="D184" s="247">
        <f t="shared" si="315"/>
        <v>105557.51316061705</v>
      </c>
      <c r="E184" s="247" t="str">
        <f t="shared" si="316"/>
        <v>105557.513160617i</v>
      </c>
      <c r="F184" s="247" t="str">
        <f t="shared" si="183"/>
        <v>0.00611075912775927-0.030717596732659i</v>
      </c>
      <c r="G184" s="247" t="str">
        <f t="shared" si="184"/>
        <v>-2.98375902540058+1.50943681995546i</v>
      </c>
      <c r="H184" s="247" t="str">
        <f t="shared" si="180"/>
        <v>0.00201555534876205-0.00387691832098652i</v>
      </c>
      <c r="I184" s="247" t="str">
        <f t="shared" si="317"/>
        <v>-0.00246144617296585+0.00373365301655314i</v>
      </c>
      <c r="J184" s="275" t="str">
        <f ca="1">IMPRODUCT(1/N_FFT2,CU100)</f>
        <v>0.0107388934494997-6.90279434592199E-06i</v>
      </c>
      <c r="K184" s="274" t="str">
        <f t="shared" ca="1" si="318"/>
        <v>-0.0000264074355442268+0.0000401122927788929i</v>
      </c>
      <c r="N184" s="265">
        <f t="shared" ca="1" si="185"/>
        <v>7.4874063712040719</v>
      </c>
      <c r="O184" s="240">
        <f t="shared" ca="1" si="186"/>
        <v>2.4874063712040719</v>
      </c>
      <c r="P184" s="240" t="str">
        <f t="shared" ca="1" si="187"/>
        <v>-1.17255524654579-2.19369657184045i</v>
      </c>
      <c r="Q184" s="240" t="str">
        <f t="shared" ca="1" si="188"/>
        <v>-1.3819289372643+2.06820281110393i</v>
      </c>
      <c r="R184" s="240" t="str">
        <f t="shared" ca="1" si="189"/>
        <v>2.47542882964941+0.243808459342941i</v>
      </c>
      <c r="S184" s="240" t="str">
        <f t="shared" ca="1" si="190"/>
        <v>-0.951889207819172-2.29806383539361i</v>
      </c>
      <c r="T184" s="240" t="str">
        <f t="shared" ca="1" si="191"/>
        <v>-1.57799389687774+1.92279112670181i</v>
      </c>
      <c r="U184" s="241" t="str">
        <f t="shared" ca="1" si="192"/>
        <v>2.43961155525816+0.485268909943198i</v>
      </c>
      <c r="V184" s="240" t="str">
        <f t="shared" ca="1" si="193"/>
        <v>-0.722055955665639-2.38029948796247i</v>
      </c>
      <c r="W184" s="240" t="str">
        <f t="shared" ca="1" si="194"/>
        <v>-1.75886191264505+1.758861912645i</v>
      </c>
      <c r="X184" s="240" t="str">
        <f t="shared" ca="1" si="195"/>
        <v>2.38029948796245+0.722055955665709i</v>
      </c>
      <c r="Y184" s="240" t="str">
        <f t="shared" ca="1" si="196"/>
        <v>-0.485268909943129-2.43961155525818i</v>
      </c>
      <c r="Z184" s="240" t="str">
        <f t="shared" ca="1" si="197"/>
        <v>-1.92279112670185+1.57799389687769i</v>
      </c>
      <c r="AA184" s="240" t="str">
        <f t="shared" ca="1" si="198"/>
        <v>2.29806383539359+0.951889207819215i</v>
      </c>
      <c r="AB184" s="240" t="str">
        <f t="shared" ca="1" si="199"/>
        <v>-0.243808459342892-2.47542882964941i</v>
      </c>
      <c r="AC184" s="240" t="str">
        <f t="shared" ca="1" si="200"/>
        <v>-2.06820281110396+1.38192893726424i</v>
      </c>
      <c r="AD184" s="240" t="str">
        <f t="shared" ca="1" si="201"/>
        <v>2.19369657184042+1.17255524654586i</v>
      </c>
      <c r="AE184" s="240" t="str">
        <f t="shared" ca="1" si="202"/>
        <v>6.94776339738727E-14-2.48740637120407i</v>
      </c>
      <c r="AF184" s="240" t="str">
        <f t="shared" ca="1" si="203"/>
        <v>-2.19369657184049+1.17255524654573i</v>
      </c>
      <c r="AG184" s="240" t="str">
        <f t="shared" ca="1" si="204"/>
        <v>2.06820281110388+1.38192893726436i</v>
      </c>
      <c r="AH184" s="240" t="str">
        <f t="shared" ca="1" si="205"/>
        <v>0.24380845934303-2.4754288296494i</v>
      </c>
      <c r="AI184" s="240" t="str">
        <f t="shared" ca="1" si="206"/>
        <v>-2.29806383539365+0.951889207819088i</v>
      </c>
      <c r="AJ184" s="240" t="str">
        <f t="shared" ca="1" si="207"/>
        <v>1.92279112670176+1.5779938968778i</v>
      </c>
      <c r="AK184" s="240" t="str">
        <f t="shared" ca="1" si="208"/>
        <v>0.485268909943273-2.43961155525815i</v>
      </c>
      <c r="AL184" s="240" t="str">
        <f t="shared" ca="1" si="209"/>
        <v>-2.38029948796249+0.722055955665577i</v>
      </c>
      <c r="AM184" s="240" t="str">
        <f t="shared" ca="1" si="210"/>
        <v>1.75886191264495+1.7588619126451i</v>
      </c>
      <c r="AN184" s="240" t="str">
        <f t="shared" ca="1" si="211"/>
        <v>0.722055955665776-2.38029948796243i</v>
      </c>
      <c r="AO184" s="240" t="str">
        <f t="shared" ca="1" si="212"/>
        <v>-2.43961155525819+0.485268909943051i</v>
      </c>
      <c r="AP184" s="240" t="str">
        <f t="shared" ca="1" si="213"/>
        <v>1.57799389687763+1.9227911267019i</v>
      </c>
      <c r="AQ184" s="240" t="str">
        <f t="shared" ca="1" si="214"/>
        <v>0.951889207819051-2.29806383539366i</v>
      </c>
      <c r="AR184" s="240" t="str">
        <f t="shared" ca="1" si="215"/>
        <v>0.951889207819051-2.29806383539366i</v>
      </c>
      <c r="AS184" s="240" t="str">
        <f t="shared" ca="1" si="216"/>
        <v>1.38192893726417+2.06820281110401i</v>
      </c>
      <c r="AT184" s="240" t="str">
        <f t="shared" ca="1" si="217"/>
        <v>1.17255524654569-2.1936965718405i</v>
      </c>
      <c r="AU184" s="240" t="str">
        <f t="shared" ca="1" si="218"/>
        <v>-2.48740637120407+1.08481925964197E-13i</v>
      </c>
      <c r="AV184" s="240" t="str">
        <f t="shared" ca="1" si="219"/>
        <v>1.1725552465459+2.19369657184039i</v>
      </c>
      <c r="AW184" s="240" t="str">
        <f t="shared" ca="1" si="220"/>
        <v>1.38192893726421-2.06820281110398i</v>
      </c>
      <c r="AX184" s="240" t="str">
        <f t="shared" ca="1" si="221"/>
        <v>-2.47542882964942-0.243808459342853i</v>
      </c>
      <c r="AY184" s="240" t="str">
        <f t="shared" ca="1" si="222"/>
        <v>0.951889207819234+2.29806383539358i</v>
      </c>
      <c r="AZ184" s="240" t="str">
        <f t="shared" ca="1" si="223"/>
        <v>1.57799389687766-1.92279112670187i</v>
      </c>
      <c r="BA184" s="240" t="str">
        <f t="shared" ca="1" si="224"/>
        <v>-2.43961155525819-0.485268909943081i</v>
      </c>
      <c r="BB184" s="240" t="str">
        <f t="shared" ca="1" si="225"/>
        <v>0.722055955665729+2.38029948796244i</v>
      </c>
      <c r="BC184" s="240" t="str">
        <f t="shared" ca="1" si="226"/>
        <v>1.75886191264497-1.75886191264507i</v>
      </c>
      <c r="BD184" s="240" t="str">
        <f t="shared" ca="1" si="227"/>
        <v>-2.38029948796247-0.722055955665622i</v>
      </c>
      <c r="BE184" s="240" t="str">
        <f t="shared" ca="1" si="228"/>
        <v>0.485268909943226+2.43961155525816i</v>
      </c>
      <c r="BF184" s="240" t="str">
        <f t="shared" ca="1" si="229"/>
        <v>1.92279112670178-1.57799389687778i</v>
      </c>
      <c r="BG184" s="240" t="str">
        <f t="shared" ca="1" si="230"/>
        <v>-2.29806383539363-0.95188920781913i</v>
      </c>
      <c r="BH184" s="240" t="str">
        <f t="shared" ca="1" si="231"/>
        <v>0.243808459343+2.4754288296494i</v>
      </c>
      <c r="BI184" s="240" t="str">
        <f t="shared" ca="1" si="232"/>
        <v>2.0682028111039-1.38192893726434i</v>
      </c>
      <c r="BJ184" s="240" t="str">
        <f t="shared" ca="1" si="233"/>
        <v>-2.19369657184046-1.17255524654577i</v>
      </c>
      <c r="BK184" s="240" t="str">
        <f t="shared" ca="1" si="234"/>
        <v>3.90042919903241E-14+2.48740637120407i</v>
      </c>
      <c r="BL184" s="240" t="str">
        <f t="shared" ca="1" si="235"/>
        <v>2.19369657184019-1.17255524654627i</v>
      </c>
      <c r="BM184" s="240" t="str">
        <f t="shared" ca="1" si="236"/>
        <v>-2.06820281110381-1.38192893726448i</v>
      </c>
      <c r="BN184" s="240" t="str">
        <f t="shared" ca="1" si="237"/>
        <v>-0.243808459343907+2.47542882964931i</v>
      </c>
      <c r="BO184" s="240" t="str">
        <f t="shared" ca="1" si="238"/>
        <v>2.29806383539333-0.951889207819856i</v>
      </c>
      <c r="BP184" s="240" t="str">
        <f t="shared" ca="1" si="239"/>
        <v>-1.92279112670183-1.57799389687772i</v>
      </c>
      <c r="BQ184" s="240" t="str">
        <f t="shared" ca="1" si="240"/>
        <v>-0.485268909943912+2.43961155525802i</v>
      </c>
      <c r="BR184" s="240" t="str">
        <f t="shared" ca="1" si="241"/>
        <v>2.38029948796217-0.722055955666609i</v>
      </c>
      <c r="BS184" s="240" t="str">
        <f t="shared" ca="1" si="242"/>
        <v>-1.7588619126452-1.75886191264484i</v>
      </c>
      <c r="BT184" s="240" t="str">
        <f t="shared" ca="1" si="243"/>
        <v>-0.722055955666162+2.38029948796231i</v>
      </c>
      <c r="BU184" s="240" t="str">
        <f t="shared" ca="1" si="244"/>
        <v>2.43961155525841-0.485268909941945i</v>
      </c>
      <c r="BV184" s="240" t="str">
        <f t="shared" ca="1" si="245"/>
        <v>-1.57799389687811-1.92279112670151i</v>
      </c>
      <c r="BW184" s="240" t="str">
        <f t="shared" ca="1" si="246"/>
        <v>-0.951889207819424+2.29806383539351i</v>
      </c>
      <c r="BX184" s="240" t="str">
        <f t="shared" ca="1" si="247"/>
        <v>2.47542882964951-0.243808459341946i</v>
      </c>
      <c r="BY184" s="240" t="str">
        <f t="shared" ca="1" si="248"/>
        <v>-1.3819289372649-2.06820281110352i</v>
      </c>
      <c r="BZ184" s="240" t="str">
        <f t="shared" ca="1" si="249"/>
        <v>-1.17255524654583+2.19369657184043i</v>
      </c>
      <c r="CA184" s="240" t="str">
        <f t="shared" ca="1" si="250"/>
        <v>2.48740637120407+7.72784923719375E-13i</v>
      </c>
      <c r="CB184" s="240" t="str">
        <f t="shared" ca="1" si="251"/>
        <v>-1.17255524654665-2.19369657183999i</v>
      </c>
      <c r="CC184" s="240" t="str">
        <f t="shared" ca="1" si="252"/>
        <v>-1.38192893726409+2.06820281110406i</v>
      </c>
      <c r="CD184" s="240" t="str">
        <f t="shared" ca="1" si="253"/>
        <v>2.47542882964935+0.243808459343519i</v>
      </c>
      <c r="CE184" s="240" t="str">
        <f t="shared" ca="1" si="254"/>
        <v>-0.951889207820249-2.29806383539317i</v>
      </c>
      <c r="CF184" s="240" t="str">
        <f t="shared" ca="1" si="255"/>
        <v>-1.57799389687739+1.9227911267021i</v>
      </c>
      <c r="CG184" s="240" t="str">
        <f t="shared" ca="1" si="256"/>
        <v>2.43961155525811+0.485268909943462i</v>
      </c>
      <c r="CH184" s="240" t="str">
        <f t="shared" ca="1" si="257"/>
        <v>-0.722055955664617-2.38029948796278i</v>
      </c>
      <c r="CI184" s="240" t="str">
        <f t="shared" ca="1" si="258"/>
        <v>-1.75886191264457+1.75886191264548i</v>
      </c>
      <c r="CJ184" s="240" t="str">
        <f t="shared" ca="1" si="259"/>
        <v>2.38029948796243+0.722055955665756i</v>
      </c>
      <c r="CK184" s="240" t="str">
        <f t="shared" ca="1" si="260"/>
        <v>-0.485268909942362-2.43961155525833i</v>
      </c>
      <c r="CL184" s="240" t="str">
        <f t="shared" ca="1" si="261"/>
        <v>-1.92279112670124+1.57799389687843i</v>
      </c>
      <c r="CM184" s="240" t="str">
        <f t="shared" ca="1" si="262"/>
        <v>2.29806383539368+0.951889207818998i</v>
      </c>
      <c r="CN184" s="240" t="str">
        <f t="shared" ca="1" si="263"/>
        <v>-0.243808459342334-2.47542882964947i</v>
      </c>
      <c r="CO184" s="240" t="str">
        <f t="shared" ca="1" si="264"/>
        <v>-2.06820281110331+1.38192893726522i</v>
      </c>
      <c r="CP184" s="240" t="str">
        <f t="shared" ca="1" si="265"/>
        <v>2.19369657184063+1.17255524654546i</v>
      </c>
      <c r="CQ184" s="240" t="str">
        <f t="shared" ca="1" si="266"/>
        <v>3.47388169869363E-13-2.48740637120407i</v>
      </c>
      <c r="CR184" s="240" t="str">
        <f t="shared" ca="1" si="267"/>
        <v>-2.19369657184096+1.17255524654484i</v>
      </c>
      <c r="CS184" s="240" t="str">
        <f t="shared" ca="1" si="268"/>
        <v>2.0682028111043+1.38192893726374i</v>
      </c>
      <c r="CT184" s="240" t="str">
        <f t="shared" ca="1" si="269"/>
        <v>0.243808459343096-2.47542882964939i</v>
      </c>
      <c r="CU184" s="240" t="str">
        <f t="shared" ca="1" si="270"/>
        <v>-2.29806383539395+0.951889207818357i</v>
      </c>
      <c r="CV184" s="240" t="str">
        <f t="shared" ca="1" si="271"/>
        <v>1.92279112670237+1.57799389687706i</v>
      </c>
      <c r="CW184" s="240" t="str">
        <f t="shared" ca="1" si="272"/>
        <v>0.485268909943044-2.43961155525819i</v>
      </c>
      <c r="CX184" s="240" t="str">
        <f t="shared" ca="1" si="273"/>
        <v>-2.38029948796266+0.722055955665022i</v>
      </c>
      <c r="CY184" s="240" t="str">
        <f t="shared" ca="1" si="274"/>
        <v>1.75886191264578+1.75886191264427i</v>
      </c>
      <c r="CZ184" s="240" t="str">
        <f t="shared" ca="1" si="275"/>
        <v>0.722055955665348-2.38029948796256i</v>
      </c>
      <c r="DA184" s="240" t="str">
        <f t="shared" ca="1" si="276"/>
        <v>-2.43961155525825+0.48526890994278i</v>
      </c>
      <c r="DB184" s="240" t="str">
        <f t="shared" ca="1" si="277"/>
        <v>1.57799389687685+1.92279112670254i</v>
      </c>
      <c r="DC184" s="240" t="str">
        <f t="shared" ca="1" si="278"/>
        <v>0.951889207818605-2.29806383539385i</v>
      </c>
      <c r="DD184" s="240" t="str">
        <f t="shared" ca="1" si="279"/>
        <v>-2.47542882964943+0.243808459342757i</v>
      </c>
      <c r="DE184" s="240" t="str">
        <f t="shared" ca="1" si="280"/>
        <v>1.38192893726352+2.06820281110445i</v>
      </c>
      <c r="DF184" s="240" t="str">
        <f t="shared" ca="1" si="281"/>
        <v>1.17255524654508-2.19369657184083i</v>
      </c>
      <c r="DG184" s="240" t="str">
        <f t="shared" ca="1" si="282"/>
        <v>-2.48740637120407+7.80085839806481E-14i</v>
      </c>
      <c r="DH184" s="240" t="str">
        <f t="shared" ca="1" si="283"/>
        <v>1.17255524654522+2.19369657184076i</v>
      </c>
      <c r="DI184" s="240" t="str">
        <f t="shared" ca="1" si="284"/>
        <v>1.38192893726339-2.06820281110453i</v>
      </c>
      <c r="DJ184" s="240" t="str">
        <f t="shared" ca="1" si="285"/>
        <v>-2.47542882964943-0.243808459342673i</v>
      </c>
      <c r="DK184" s="240" t="str">
        <f t="shared" ca="1" si="286"/>
        <v>0.95188920781875+2.29806383539379i</v>
      </c>
      <c r="DL184" s="240" t="str">
        <f t="shared" ca="1" si="287"/>
        <v>1.57799389687864-1.92279112670107i</v>
      </c>
      <c r="DM184" s="240" t="str">
        <f t="shared" ca="1" si="288"/>
        <v>-2.43961155525828-0.485268909942626i</v>
      </c>
      <c r="DN184" s="240" t="str">
        <f t="shared" ca="1" si="289"/>
        <v>0.72205595566543+2.38029948796253i</v>
      </c>
      <c r="DO184" s="240" t="str">
        <f t="shared" ca="1" si="290"/>
        <v>1.75886191264572-1.75886191264433i</v>
      </c>
      <c r="DP184" s="240" t="str">
        <f t="shared" ca="1" si="291"/>
        <v>-2.38029948796268-0.72205595566494i</v>
      </c>
      <c r="DQ184" s="240" t="str">
        <f t="shared" ca="1" si="292"/>
        <v>0.485268909943196+2.43961155525816i</v>
      </c>
      <c r="DR184" s="240" t="str">
        <f t="shared" ca="1" si="293"/>
        <v>1.92279112670227-1.57799389687718i</v>
      </c>
      <c r="DS184" s="240" t="str">
        <f t="shared" ca="1" si="294"/>
        <v>-2.29806383539401-0.951889207818212i</v>
      </c>
      <c r="DT184" s="240" t="str">
        <f t="shared" ca="1" si="295"/>
        <v>0.243808459343181+2.47542882964938i</v>
      </c>
      <c r="DU184" s="240" t="str">
        <f t="shared" ca="1" si="296"/>
        <v>2.06820281110421-1.38192893726387i</v>
      </c>
      <c r="DV184" s="240" t="str">
        <f t="shared" ca="1" si="297"/>
        <v>-2.19369657183986-1.17255524654689i</v>
      </c>
      <c r="DW184" s="240" t="str">
        <f t="shared" ca="1" si="298"/>
        <v>5.03405337830659E-13+2.48740637120407i</v>
      </c>
      <c r="DX184" s="240" t="str">
        <f t="shared" ca="1" si="299"/>
        <v>2.19369657184056-1.17255524654559i</v>
      </c>
      <c r="DY184" s="240" t="str">
        <f t="shared" ca="1" si="300"/>
        <v>-2.06820281110336-1.38192893726515i</v>
      </c>
      <c r="DZ184" s="240" t="str">
        <f t="shared" ca="1" si="301"/>
        <v>-0.243808459342249+2.47542882964948i</v>
      </c>
      <c r="EA184" s="240" t="str">
        <f t="shared" ca="1" si="302"/>
        <v>2.29806383539362-0.951889207819143i</v>
      </c>
      <c r="EB184" s="240" t="str">
        <f t="shared" ca="1" si="303"/>
        <v>-1.92279112670134-1.57799389687832i</v>
      </c>
      <c r="EC184" s="240" t="str">
        <f t="shared" ca="1" si="304"/>
        <v>-0.485268909942208+2.43961155525836i</v>
      </c>
      <c r="ED184" s="240" t="str">
        <f t="shared" ca="1" si="305"/>
        <v>2.38029948796241-0.722055955665836i</v>
      </c>
      <c r="EE184" s="240" t="str">
        <f t="shared" ca="1" si="306"/>
        <v>-1.75886191264463-1.75886191264542i</v>
      </c>
      <c r="EF184" s="240" t="str">
        <f t="shared" ca="1" si="307"/>
        <v>-0.722055955664535+2.3802994879628i</v>
      </c>
      <c r="EG184" s="240" t="str">
        <f t="shared" ca="1" si="308"/>
        <v>2.43961155525808-0.485268909943614i</v>
      </c>
      <c r="EH184" s="240" t="str">
        <f t="shared" ca="1" si="309"/>
        <v>-1.57799389687751-1.922791126702i</v>
      </c>
      <c r="EI184" s="240" t="str">
        <f t="shared" ca="1" si="310"/>
        <v>-0.95188920782017+2.2980638353932i</v>
      </c>
      <c r="EJ184" s="240" t="str">
        <f t="shared" ca="1" si="311"/>
        <v>2.47542882964934-0.243808459343604i</v>
      </c>
      <c r="EK184" s="240" t="str">
        <f t="shared" ca="1" si="312"/>
        <v>-1.38192893726422-2.06820281110397i</v>
      </c>
      <c r="EL184" s="240" t="str">
        <f t="shared" ca="1" si="313"/>
        <v>-1.17255524654651+2.19369657184007i</v>
      </c>
      <c r="EM184" s="240" t="str">
        <f t="shared" ca="1" si="314"/>
        <v>2.48740637120407-8.58105750562975E-13i</v>
      </c>
      <c r="EN184" s="240"/>
      <c r="EO184" s="240"/>
      <c r="EP184" s="240"/>
    </row>
    <row r="185" spans="1:146" ht="15.75" thickBot="1">
      <c r="A185" s="277">
        <f t="shared" si="181"/>
        <v>1.660156250000001E-3</v>
      </c>
      <c r="B185" s="276">
        <v>85</v>
      </c>
      <c r="C185" s="248">
        <f t="shared" si="182"/>
        <v>17000</v>
      </c>
      <c r="D185" s="247">
        <f t="shared" si="315"/>
        <v>106814.15022205297</v>
      </c>
      <c r="E185" s="247" t="str">
        <f t="shared" si="316"/>
        <v>106814.150222053i</v>
      </c>
      <c r="F185" s="247" t="str">
        <f t="shared" si="183"/>
        <v>0.00609669323213729-0.03039413819059i</v>
      </c>
      <c r="G185" s="247" t="str">
        <f t="shared" si="184"/>
        <v>-2.97086467717568+1.51742545505051i</v>
      </c>
      <c r="H185" s="247" t="str">
        <f t="shared" si="180"/>
        <v>0.00201516640706509-0.00383130671897366i</v>
      </c>
      <c r="I185" s="247" t="str">
        <f t="shared" si="317"/>
        <v>-0.00245121967342379+0.00369066182751192i</v>
      </c>
      <c r="J185" s="275" t="str">
        <f ca="1">IMPRODUCT(1/N_FFT2,CV100)</f>
        <v>0.000313694779410226-0.000499475328744023i</v>
      </c>
      <c r="K185" s="274" t="str">
        <f t="shared" ca="1" si="318"/>
        <v>1.07445971483885E-06+2.38206510006626E-06i</v>
      </c>
      <c r="N185" s="265">
        <f t="shared" ca="1" si="185"/>
        <v>7.4879768747160345</v>
      </c>
      <c r="O185" s="240">
        <f t="shared" ca="1" si="186"/>
        <v>2.4879768747160345</v>
      </c>
      <c r="P185" s="240" t="str">
        <f t="shared" ca="1" si="187"/>
        <v>-1.22631930385704-2.16475631286973i</v>
      </c>
      <c r="Q185" s="240" t="str">
        <f t="shared" ca="1" si="188"/>
        <v>-1.2790757387808+2.134008946463i</v>
      </c>
      <c r="R185" s="240" t="str">
        <f t="shared" ca="1" si="189"/>
        <v>2.48722754259709+0.0610580090421189i</v>
      </c>
      <c r="S185" s="240" t="str">
        <f t="shared" ca="1" si="190"/>
        <v>-1.17282418003969-2.19419971101903i</v>
      </c>
      <c r="T185" s="240" t="str">
        <f t="shared" ca="1" si="191"/>
        <v>-1.33106170630713+2.10197613286272i</v>
      </c>
      <c r="U185" s="241" t="str">
        <f t="shared" ca="1" si="192"/>
        <v>2.48497999760992+0.122079239022794i</v>
      </c>
      <c r="V185" s="240" t="str">
        <f t="shared" ca="1" si="193"/>
        <v>-1.11862259079098-2.22232140530884i</v>
      </c>
      <c r="W185" s="240" t="str">
        <f t="shared" ca="1" si="194"/>
        <v>-1.38224589203332+2.06867716743787i</v>
      </c>
      <c r="X185" s="240" t="str">
        <f t="shared" ca="1" si="195"/>
        <v>2.48123559359157+0.183026933034667i</v>
      </c>
      <c r="Y185" s="240" t="str">
        <f t="shared" ca="1" si="196"/>
        <v>-1.06374718512155-2.24910445628204i</v>
      </c>
      <c r="Z185" s="240" t="str">
        <f t="shared" ca="1" si="197"/>
        <v>-1.43259746451965+2.03413210824018i</v>
      </c>
      <c r="AA185" s="240" t="str">
        <f t="shared" ca="1" si="198"/>
        <v>2.47599658603103+0.243864378465657i</v>
      </c>
      <c r="AB185" s="240" t="str">
        <f t="shared" ca="1" si="199"/>
        <v>-1.00823101792387-2.27453273083022i</v>
      </c>
      <c r="AC185" s="240" t="str">
        <f t="shared" ca="1" si="200"/>
        <v>-1.48208609386162+1.99836176392158i</v>
      </c>
      <c r="AD185" s="240" t="str">
        <f t="shared" ca="1" si="201"/>
        <v>2.46926613071053+0.30455492911398i</v>
      </c>
      <c r="AE185" s="240" t="str">
        <f t="shared" ca="1" si="202"/>
        <v>-0.952107530061414-2.2985909119115i</v>
      </c>
      <c r="AF185" s="240" t="str">
        <f t="shared" ca="1" si="203"/>
        <v>-1.53068196995941+1.96138768119996i</v>
      </c>
      <c r="AG185" s="240" t="str">
        <f t="shared" ca="1" si="204"/>
        <v>2.46104828180469+0.36506202726104i</v>
      </c>
      <c r="AH185" s="240" t="str">
        <f t="shared" ca="1" si="205"/>
        <v>-0.895410528224207-2.32126450777739i</v>
      </c>
      <c r="AI185" s="240" t="str">
        <f t="shared" ca="1" si="206"/>
        <v>-1.57835582047439+1.92323213188018i</v>
      </c>
      <c r="AJ185" s="240" t="str">
        <f t="shared" ca="1" si="207"/>
        <v>2.45134798943841+0.425349225693436i</v>
      </c>
      <c r="AK185" s="240" t="str">
        <f t="shared" ca="1" si="208"/>
        <v>-0.838174164566353-2.34253986070147i</v>
      </c>
      <c r="AL185" s="240" t="str">
        <f t="shared" ca="1" si="209"/>
        <v>-1.62507892846145+1.88391809943861i</v>
      </c>
      <c r="AM185" s="240" t="str">
        <f t="shared" ca="1" si="210"/>
        <v>2.44017109670511+0.485380209657103i</v>
      </c>
      <c r="AN185" s="240" t="str">
        <f t="shared" ca="1" si="211"/>
        <v>-0.780432916133114-2.36240415520667i</v>
      </c>
      <c r="AO185" s="240" t="str">
        <f t="shared" ca="1" si="212"/>
        <v>-1.67082314966781+1.843469265178i</v>
      </c>
      <c r="AP185" s="240" t="str">
        <f t="shared" ca="1" si="213"/>
        <v>2.42752433614701+0.545118818732009i</v>
      </c>
      <c r="AQ185" s="240" t="str">
        <f t="shared" ca="1" si="214"/>
        <v>-0.722221564093464-2.38084542578475i</v>
      </c>
      <c r="AR185" s="240" t="str">
        <f t="shared" ca="1" si="215"/>
        <v>-0.722221564093464-2.38084542578475i</v>
      </c>
      <c r="AS185" s="240" t="str">
        <f t="shared" ca="1" si="216"/>
        <v>2.41341532569986+0.604529068613575i</v>
      </c>
      <c r="AT185" s="240" t="str">
        <f t="shared" ca="1" si="217"/>
        <v>-0.663575172789205-2.39785256410388i</v>
      </c>
      <c r="AU185" s="240" t="str">
        <f t="shared" ca="1" si="218"/>
        <v>-1.75926531954703+1.75926531954702i</v>
      </c>
      <c r="AV185" s="240" t="str">
        <f t="shared" ca="1" si="219"/>
        <v>2.39785256410387+0.663575172789248i</v>
      </c>
      <c r="AW185" s="240" t="str">
        <f t="shared" ca="1" si="220"/>
        <v>-0.604529068613551-2.41341532569987i</v>
      </c>
      <c r="AX185" s="240" t="str">
        <f t="shared" ca="1" si="221"/>
        <v>-1.80190999396384+1.71556092948487i</v>
      </c>
      <c r="AY185" s="240" t="str">
        <f t="shared" ca="1" si="222"/>
        <v>2.38084542578474+0.722221564093489i</v>
      </c>
      <c r="AZ185" s="240" t="str">
        <f t="shared" ca="1" si="223"/>
        <v>-0.545118818731966-2.42752433614702i</v>
      </c>
      <c r="BA185" s="240" t="str">
        <f t="shared" ca="1" si="224"/>
        <v>-1.84346926517802+1.67082314966779i</v>
      </c>
      <c r="BB185" s="240" t="str">
        <f t="shared" ca="1" si="225"/>
        <v>2.36240415520665+0.780432916133157i</v>
      </c>
      <c r="BC185" s="240" t="str">
        <f t="shared" ca="1" si="226"/>
        <v>-0.485380209657078-2.44017109670511i</v>
      </c>
      <c r="BD185" s="240" t="str">
        <f t="shared" ca="1" si="227"/>
        <v>-1.88391809943864+1.62507892846141i</v>
      </c>
      <c r="BE185" s="240" t="str">
        <f t="shared" ca="1" si="228"/>
        <v>2.34253986070146+0.838174164566378i</v>
      </c>
      <c r="BF185" s="240" t="str">
        <f t="shared" ca="1" si="229"/>
        <v>-0.425349225693392-2.45134798943842i</v>
      </c>
      <c r="BG185" s="240" t="str">
        <f t="shared" ca="1" si="230"/>
        <v>-1.9232321318802+1.57835582047436i</v>
      </c>
      <c r="BH185" s="240" t="str">
        <f t="shared" ca="1" si="231"/>
        <v>2.32126450777738+0.895410528224247i</v>
      </c>
      <c r="BI185" s="240" t="str">
        <f t="shared" ca="1" si="232"/>
        <v>-0.365062027261015-2.4610482818047i</v>
      </c>
      <c r="BJ185" s="240" t="str">
        <f t="shared" ca="1" si="233"/>
        <v>-1.96138768119996+1.5306819699594i</v>
      </c>
      <c r="BK185" s="240" t="str">
        <f t="shared" ca="1" si="234"/>
        <v>2.29859091191186+0.952107530060523i</v>
      </c>
      <c r="BL185" s="240" t="str">
        <f t="shared" ca="1" si="235"/>
        <v>-0.304554929113684-2.46926613071057i</v>
      </c>
      <c r="BM185" s="240" t="str">
        <f t="shared" ca="1" si="236"/>
        <v>-1.99836176392101+1.48208609386238i</v>
      </c>
      <c r="BN185" s="240" t="str">
        <f t="shared" ca="1" si="237"/>
        <v>2.27453273083011+1.00823101792411i</v>
      </c>
      <c r="BO185" s="240" t="str">
        <f t="shared" ca="1" si="238"/>
        <v>-0.243864378466853-2.47599658603091i</v>
      </c>
      <c r="BP185" s="240" t="str">
        <f t="shared" ca="1" si="239"/>
        <v>-2.03413210824019+1.43259746451963i</v>
      </c>
      <c r="BQ185" s="240" t="str">
        <f t="shared" ca="1" si="240"/>
        <v>2.2491044562815+1.0637471851227i</v>
      </c>
      <c r="BR185" s="240" t="str">
        <f t="shared" ca="1" si="241"/>
        <v>-0.18302693303465-2.48123559359157i</v>
      </c>
      <c r="BS185" s="240" t="str">
        <f t="shared" ca="1" si="242"/>
        <v>-2.06867716743844+1.38224589203247i</v>
      </c>
      <c r="BT185" s="240" t="str">
        <f t="shared" ca="1" si="243"/>
        <v>2.22232140530894+1.11862259079078i</v>
      </c>
      <c r="BU185" s="240" t="str">
        <f t="shared" ca="1" si="244"/>
        <v>-0.122079239021766-2.48497999760997i</v>
      </c>
      <c r="BV185" s="240" t="str">
        <f t="shared" ca="1" si="245"/>
        <v>-2.10197613286247+1.33106170630753i</v>
      </c>
      <c r="BW185" s="240" t="str">
        <f t="shared" ca="1" si="246"/>
        <v>2.19419971101865+1.1728241800404i</v>
      </c>
      <c r="BX185" s="240" t="str">
        <f t="shared" ca="1" si="247"/>
        <v>-0.0610580090426384-2.48722754259708i</v>
      </c>
      <c r="BY185" s="240" t="str">
        <f t="shared" ca="1" si="248"/>
        <v>-2.13400894646335+1.27907573878021i</v>
      </c>
      <c r="BZ185" s="240" t="str">
        <f t="shared" ca="1" si="249"/>
        <v>2.16475631287003+1.22631930385651i</v>
      </c>
      <c r="CA185" s="240" t="str">
        <f t="shared" ca="1" si="250"/>
        <v>5.03522955233138E-13-2.48797687471603i</v>
      </c>
      <c r="CB185" s="240" t="str">
        <f t="shared" ca="1" si="251"/>
        <v>-2.16475631286934+1.22631930385772i</v>
      </c>
      <c r="CC185" s="240" t="str">
        <f t="shared" ca="1" si="252"/>
        <v>2.1340089464628+1.27907573878113i</v>
      </c>
      <c r="CD185" s="240" t="str">
        <f t="shared" ca="1" si="253"/>
        <v>0.061058009041171-2.48722754259712i</v>
      </c>
      <c r="CE185" s="240" t="str">
        <f t="shared" ca="1" si="254"/>
        <v>-2.19419971101914+1.17282418003948i</v>
      </c>
      <c r="CF185" s="240" t="str">
        <f t="shared" ca="1" si="255"/>
        <v>2.10197613286323+1.33106170630632i</v>
      </c>
      <c r="CG185" s="240" t="str">
        <f t="shared" ca="1" si="256"/>
        <v>0.122079239022842-2.48497999760991i</v>
      </c>
      <c r="CH185" s="240" t="str">
        <f t="shared" ca="1" si="257"/>
        <v>-2.22232140530828+1.11862259079209i</v>
      </c>
      <c r="CI185" s="240" t="str">
        <f t="shared" ca="1" si="258"/>
        <v>2.06867716743786+1.38224589203333i</v>
      </c>
      <c r="CJ185" s="240" t="str">
        <f t="shared" ca="1" si="259"/>
        <v>0.18302693303569-2.48123559359149i</v>
      </c>
      <c r="CK185" s="240" t="str">
        <f t="shared" ca="1" si="260"/>
        <v>-2.24910445628196+1.06374718512173i</v>
      </c>
      <c r="CL185" s="240" t="str">
        <f t="shared" ca="1" si="261"/>
        <v>2.03413210823957+1.43259746452052i</v>
      </c>
      <c r="CM185" s="240" t="str">
        <f t="shared" ca="1" si="262"/>
        <v>0.243864378465428-2.47599658603105i</v>
      </c>
      <c r="CN185" s="240" t="str">
        <f t="shared" ca="1" si="263"/>
        <v>-2.27453273083053+1.00823101792316i</v>
      </c>
      <c r="CO185" s="240" t="str">
        <f t="shared" ca="1" si="264"/>
        <v>1.99836176392184+1.48208609386126i</v>
      </c>
      <c r="CP185" s="240" t="str">
        <f t="shared" ca="1" si="265"/>
        <v>0.304554929114719-2.46926613071044i</v>
      </c>
      <c r="CQ185" s="240" t="str">
        <f t="shared" ca="1" si="266"/>
        <v>-2.29859091191132+0.952107530061846i</v>
      </c>
      <c r="CR185" s="240" t="str">
        <f t="shared" ca="1" si="267"/>
        <v>1.96138768119963+1.53068196995983i</v>
      </c>
      <c r="CS185" s="240" t="str">
        <f t="shared" ca="1" si="268"/>
        <v>0.365062027260368-2.46104828180479i</v>
      </c>
      <c r="CT185" s="240" t="str">
        <f t="shared" ca="1" si="269"/>
        <v>-2.32126450777757+0.895410528223737i</v>
      </c>
      <c r="CU185" s="240" t="str">
        <f t="shared" ca="1" si="270"/>
        <v>1.92323213188079+1.57835582047364i</v>
      </c>
      <c r="CV185" s="240" t="str">
        <f t="shared" ca="1" si="271"/>
        <v>0.425349225693722-2.45134798943837i</v>
      </c>
      <c r="CW185" s="240" t="str">
        <f t="shared" ca="1" si="272"/>
        <v>-2.34253986070116+0.838174164567227i</v>
      </c>
      <c r="CX185" s="240" t="str">
        <f t="shared" ca="1" si="273"/>
        <v>1.88391809943844+1.62507892846164i</v>
      </c>
      <c r="CY185" s="240" t="str">
        <f t="shared" ca="1" si="274"/>
        <v>0.485380209655916-2.44017109670534i</v>
      </c>
      <c r="CZ185" s="240" t="str">
        <f t="shared" ca="1" si="275"/>
        <v>-2.36240415520668+0.780432916133074i</v>
      </c>
      <c r="DA185" s="240" t="str">
        <f t="shared" ca="1" si="276"/>
        <v>1.84346926517713+1.67082314966877i</v>
      </c>
      <c r="DB185" s="240" t="str">
        <f t="shared" ca="1" si="277"/>
        <v>0.545118818731777-2.42752433614706i</v>
      </c>
      <c r="DC185" s="240" t="str">
        <f t="shared" ca="1" si="278"/>
        <v>-2.38084542578504+0.722221564092491i</v>
      </c>
      <c r="DD185" s="240" t="str">
        <f t="shared" ca="1" si="279"/>
        <v>1.80190999396395+1.71556092948476i</v>
      </c>
      <c r="DE185" s="240" t="str">
        <f t="shared" ca="1" si="280"/>
        <v>0.604529068614596-2.41341532569961i</v>
      </c>
      <c r="DF185" s="240" t="str">
        <f t="shared" ca="1" si="281"/>
        <v>-2.39785256410375+0.663575172789676i</v>
      </c>
      <c r="DG185" s="240" t="str">
        <f t="shared" ca="1" si="282"/>
        <v>1.75926531954646+1.75926531954758i</v>
      </c>
      <c r="DH185" s="240" t="str">
        <f t="shared" ca="1" si="283"/>
        <v>0.663575172788815-2.39785256410399i</v>
      </c>
      <c r="DI185" s="240" t="str">
        <f t="shared" ca="1" si="284"/>
        <v>-2.41341532570001+0.604529068612993i</v>
      </c>
      <c r="DJ185" s="240" t="str">
        <f t="shared" ca="1" si="285"/>
        <v>1.71556092948541+1.80190999396333i</v>
      </c>
      <c r="DK185" s="240" t="str">
        <f t="shared" ca="1" si="286"/>
        <v>0.722221564094004-2.38084542578458i</v>
      </c>
      <c r="DL185" s="240" t="str">
        <f t="shared" ca="1" si="287"/>
        <v>-2.42752433614687+0.545118818732648i</v>
      </c>
      <c r="DM185" s="240" t="str">
        <f t="shared" ca="1" si="288"/>
        <v>1.6708231496676+1.84346926517819i</v>
      </c>
      <c r="DN185" s="240" t="str">
        <f t="shared" ca="1" si="289"/>
        <v>0.780432916132226-2.36240415520696i</v>
      </c>
      <c r="DO185" s="240" t="str">
        <f t="shared" ca="1" si="290"/>
        <v>-2.44017109670517+0.485380209656792i</v>
      </c>
      <c r="DP185" s="240" t="str">
        <f t="shared" ca="1" si="291"/>
        <v>1.62507892846232+1.88391809943785i</v>
      </c>
      <c r="DQ185" s="240" t="str">
        <f t="shared" ca="1" si="292"/>
        <v>0.838174164566386-2.34253986070146i</v>
      </c>
      <c r="DR185" s="240" t="str">
        <f t="shared" ca="1" si="293"/>
        <v>-2.45134798943864+0.425349225692165i</v>
      </c>
      <c r="DS185" s="240" t="str">
        <f t="shared" ca="1" si="294"/>
        <v>1.57835582047433+1.92323213188023i</v>
      </c>
      <c r="DT185" s="240" t="str">
        <f t="shared" ca="1" si="295"/>
        <v>0.895410528225212-2.321264507777i</v>
      </c>
      <c r="DU185" s="240" t="str">
        <f t="shared" ca="1" si="296"/>
        <v>-2.46104828180466+0.365062027261251i</v>
      </c>
      <c r="DV185" s="240" t="str">
        <f t="shared" ca="1" si="297"/>
        <v>1.53068196995859+1.9613876812006i</v>
      </c>
      <c r="DW185" s="240" t="str">
        <f t="shared" ca="1" si="298"/>
        <v>0.95210753006102-2.29859091191166i</v>
      </c>
      <c r="DX185" s="240" t="str">
        <f t="shared" ca="1" si="299"/>
        <v>-2.46926613071063+0.304554929113149i</v>
      </c>
      <c r="DY185" s="240" t="str">
        <f t="shared" ca="1" si="300"/>
        <v>1.48208609386198+1.99836176392131i</v>
      </c>
      <c r="DZ185" s="240" t="str">
        <f t="shared" ca="1" si="301"/>
        <v>1.0082310179246-2.27453273082989i</v>
      </c>
      <c r="EA185" s="240" t="str">
        <f t="shared" ca="1" si="302"/>
        <v>-2.47599658603097+0.243864378466317i</v>
      </c>
      <c r="EB185" s="240" t="str">
        <f t="shared" ca="1" si="303"/>
        <v>1.43259746451916+2.03413210824052i</v>
      </c>
      <c r="EC185" s="240" t="str">
        <f t="shared" ca="1" si="304"/>
        <v>1.06374718512092-2.24910445628234i</v>
      </c>
      <c r="ED185" s="240" t="str">
        <f t="shared" ca="1" si="305"/>
        <v>-2.48123559359161+0.183026933034113i</v>
      </c>
      <c r="EE185" s="240" t="str">
        <f t="shared" ca="1" si="306"/>
        <v>1.38224589203407+2.06867716743737i</v>
      </c>
      <c r="EF185" s="240" t="str">
        <f t="shared" ca="1" si="307"/>
        <v>1.11862259079123-2.22232140530871i</v>
      </c>
      <c r="EG185" s="240" t="str">
        <f t="shared" ca="1" si="308"/>
        <v>-2.48497999760987+0.122079239023735i</v>
      </c>
      <c r="EH185" s="240" t="str">
        <f t="shared" ca="1" si="309"/>
        <v>1.33106170630714+2.10197613286272i</v>
      </c>
      <c r="EI185" s="240" t="str">
        <f t="shared" ca="1" si="310"/>
        <v>1.17282418003863-2.1941997110196i</v>
      </c>
      <c r="EJ185" s="240" t="str">
        <f t="shared" ca="1" si="311"/>
        <v>-2.4872275425971+0.0610580090420641i</v>
      </c>
      <c r="EK185" s="240" t="str">
        <f t="shared" ca="1" si="312"/>
        <v>1.27907573877978+2.13400894646361i</v>
      </c>
      <c r="EL185" s="240" t="str">
        <f t="shared" ca="1" si="313"/>
        <v>1.22631930385695-2.16475631286978i</v>
      </c>
      <c r="EM185" s="240" t="str">
        <f t="shared" ca="1" si="314"/>
        <v>-2.48797687471603-1.00704591046628E-12i</v>
      </c>
      <c r="EN185" s="240"/>
      <c r="EO185" s="240"/>
      <c r="EP185" s="240"/>
    </row>
    <row r="186" spans="1:146" ht="15.75" thickBot="1">
      <c r="A186" s="277">
        <f t="shared" si="181"/>
        <v>1.6796875000000011E-3</v>
      </c>
      <c r="B186" s="276">
        <v>86</v>
      </c>
      <c r="C186" s="248">
        <f t="shared" si="182"/>
        <v>17200</v>
      </c>
      <c r="D186" s="247">
        <f t="shared" si="315"/>
        <v>108070.78728348888</v>
      </c>
      <c r="E186" s="247" t="str">
        <f t="shared" si="316"/>
        <v>108070.787283489i</v>
      </c>
      <c r="F186" s="247" t="str">
        <f t="shared" si="183"/>
        <v>0.00608263856571798-0.030078503113782i</v>
      </c>
      <c r="G186" s="247" t="str">
        <f t="shared" si="184"/>
        <v>-2.95798446038553+1.52530888656416i</v>
      </c>
      <c r="H186" s="247" t="str">
        <f t="shared" si="180"/>
        <v>0.00201479098457846-0.00378675577566404i</v>
      </c>
      <c r="I186" s="247" t="str">
        <f t="shared" si="317"/>
        <v>-0.00244134990842141+0.0036486424510777i</v>
      </c>
      <c r="J186" s="275" t="str">
        <f ca="1">IMPRODUCT(1/N_FFT2,CW100)</f>
        <v>0.00874009280575316+6.58905897639969E-06i</v>
      </c>
      <c r="K186" s="274" t="str">
        <f t="shared" ca="1" si="318"/>
        <v>-0.000021361665891214+0.0000318733874389012i</v>
      </c>
      <c r="N186" s="265">
        <f t="shared" ca="1" si="185"/>
        <v>7.4884927535928592</v>
      </c>
      <c r="O186" s="240">
        <f t="shared" ca="1" si="186"/>
        <v>2.4884927535928592</v>
      </c>
      <c r="P186" s="240" t="str">
        <f t="shared" ca="1" si="187"/>
        <v>-1.27934095352703-2.13445143053496i</v>
      </c>
      <c r="Q186" s="240" t="str">
        <f t="shared" ca="1" si="188"/>
        <v>-1.17306736365883+2.19465467557033i</v>
      </c>
      <c r="R186" s="240" t="str">
        <f t="shared" ca="1" si="189"/>
        <v>2.48549525508804-0.122104551999442i</v>
      </c>
      <c r="S186" s="240" t="str">
        <f t="shared" ca="1" si="190"/>
        <v>-1.38253249898118-2.06910610504755i</v>
      </c>
      <c r="T186" s="240" t="str">
        <f t="shared" ca="1" si="191"/>
        <v>-1.063967751763+2.24957080526321i</v>
      </c>
      <c r="U186" s="241" t="str">
        <f t="shared" ca="1" si="192"/>
        <v>2.47650998081004-0.243914943438118i</v>
      </c>
      <c r="V186" s="240" t="str">
        <f t="shared" ca="1" si="193"/>
        <v>-1.48239340254974-1.99877612172079i</v>
      </c>
      <c r="W186" s="240" t="str">
        <f t="shared" ca="1" si="194"/>
        <v>-0.952304948360661+2.29906752184706i</v>
      </c>
      <c r="X186" s="240" t="str">
        <f t="shared" ca="1" si="195"/>
        <v>2.46155857707162-0.365137722413455i</v>
      </c>
      <c r="Y186" s="240" t="str">
        <f t="shared" ca="1" si="196"/>
        <v>-1.57868309056916-1.92363091164474i</v>
      </c>
      <c r="Z186" s="240" t="str">
        <f t="shared" ca="1" si="197"/>
        <v>-0.838347958925416+2.34302558339634i</v>
      </c>
      <c r="AA186" s="240" t="str">
        <f t="shared" ca="1" si="198"/>
        <v>2.44067706311398-0.485480852633212i</v>
      </c>
      <c r="AB186" s="240" t="str">
        <f t="shared" ca="1" si="199"/>
        <v>-1.67116959274729-1.84385150621221i</v>
      </c>
      <c r="AC186" s="240" t="str">
        <f t="shared" ca="1" si="200"/>
        <v>-0.722371315826751+2.38133909109033i</v>
      </c>
      <c r="AD186" s="240" t="str">
        <f t="shared" ca="1" si="201"/>
        <v>2.41391574433325-0.604654416955875i</v>
      </c>
      <c r="AE186" s="240" t="str">
        <f t="shared" ca="1" si="202"/>
        <v>-1.75963010099914-1.75963010099905i</v>
      </c>
      <c r="AF186" s="240" t="str">
        <f t="shared" ca="1" si="203"/>
        <v>-0.604654416956014+2.41391574433321i</v>
      </c>
      <c r="AG186" s="240" t="str">
        <f t="shared" ca="1" si="204"/>
        <v>2.38133909109029-0.722371315826858i</v>
      </c>
      <c r="AH186" s="240" t="str">
        <f t="shared" ca="1" si="205"/>
        <v>-1.84385150621228-1.67116959274721i</v>
      </c>
      <c r="AI186" s="240" t="str">
        <f t="shared" ca="1" si="206"/>
        <v>-0.485480852633344+2.44067706311396i</v>
      </c>
      <c r="AJ186" s="240" t="str">
        <f t="shared" ca="1" si="207"/>
        <v>2.3430255833963-0.83834795892553i</v>
      </c>
      <c r="AK186" s="240" t="str">
        <f t="shared" ca="1" si="208"/>
        <v>-1.92363091164466-1.57868309056926i</v>
      </c>
      <c r="AL186" s="240" t="str">
        <f t="shared" ca="1" si="209"/>
        <v>-0.365137722413353+2.46155857707164i</v>
      </c>
      <c r="AM186" s="240" t="str">
        <f t="shared" ca="1" si="210"/>
        <v>2.29906752184711-0.95230494836053i</v>
      </c>
      <c r="AN186" s="240" t="str">
        <f t="shared" ca="1" si="211"/>
        <v>-1.99877612172085-1.48239340254964i</v>
      </c>
      <c r="AO186" s="240" t="str">
        <f t="shared" ca="1" si="212"/>
        <v>-0.243914943438006+2.47650998081005i</v>
      </c>
      <c r="AP186" s="240" t="str">
        <f t="shared" ca="1" si="213"/>
        <v>2.24957080526326-1.06396775176288i</v>
      </c>
      <c r="AQ186" s="240" t="str">
        <f t="shared" ca="1" si="214"/>
        <v>-2.06910610504757-1.38253249898114i</v>
      </c>
      <c r="AR186" s="240" t="str">
        <f t="shared" ca="1" si="215"/>
        <v>-2.06910610504757-1.38253249898114i</v>
      </c>
      <c r="AS186" s="240" t="str">
        <f t="shared" ca="1" si="216"/>
        <v>2.1946546755703-1.17306736365888i</v>
      </c>
      <c r="AT186" s="240" t="str">
        <f t="shared" ca="1" si="217"/>
        <v>-2.13445143053494-1.27934095352706i</v>
      </c>
      <c r="AU186" s="240" t="str">
        <f t="shared" ca="1" si="218"/>
        <v>1.30479122739873E-13+2.48849275359286i</v>
      </c>
      <c r="AV186" s="240" t="str">
        <f t="shared" ca="1" si="219"/>
        <v>2.13445143053495-1.27934095352704i</v>
      </c>
      <c r="AW186" s="240" t="str">
        <f t="shared" ca="1" si="220"/>
        <v>-2.19465467557028-1.17306736365891i</v>
      </c>
      <c r="AX186" s="240" t="str">
        <f t="shared" ca="1" si="221"/>
        <v>0.122104551999488+2.48549525508804i</v>
      </c>
      <c r="AY186" s="240" t="str">
        <f t="shared" ca="1" si="222"/>
        <v>2.06910610504758-1.38253249898112i</v>
      </c>
      <c r="AZ186" s="240" t="str">
        <f t="shared" ca="1" si="223"/>
        <v>-2.24957080526326-1.06396775176289i</v>
      </c>
      <c r="BA186" s="240" t="str">
        <f t="shared" ca="1" si="224"/>
        <v>0.243914943437984+2.47650998081006i</v>
      </c>
      <c r="BB186" s="240" t="str">
        <f t="shared" ca="1" si="225"/>
        <v>1.99877612172073-1.48239340254981i</v>
      </c>
      <c r="BC186" s="240" t="str">
        <f t="shared" ca="1" si="226"/>
        <v>-2.2990675218471-0.95230494836055i</v>
      </c>
      <c r="BD186" s="240" t="str">
        <f t="shared" ca="1" si="227"/>
        <v>0.365137722413313+2.46155857707165i</v>
      </c>
      <c r="BE186" s="240" t="str">
        <f t="shared" ca="1" si="228"/>
        <v>1.92363091164466-1.57868309056926i</v>
      </c>
      <c r="BF186" s="240" t="str">
        <f t="shared" ca="1" si="229"/>
        <v>-2.34302558339629-0.838347958925552i</v>
      </c>
      <c r="BG186" s="240" t="str">
        <f t="shared" ca="1" si="230"/>
        <v>0.485480852633098+2.44067706311401i</v>
      </c>
      <c r="BH186" s="240" t="str">
        <f t="shared" ca="1" si="231"/>
        <v>1.8438515062123-1.67116959274719i</v>
      </c>
      <c r="BI186" s="240" t="str">
        <f t="shared" ca="1" si="232"/>
        <v>-2.38133909109028-0.722371315826898i</v>
      </c>
      <c r="BJ186" s="240" t="str">
        <f t="shared" ca="1" si="233"/>
        <v>0.604654416955994+2.41391574433322i</v>
      </c>
      <c r="BK186" s="240" t="str">
        <f t="shared" ca="1" si="234"/>
        <v>1.75963010099881-1.75963010099938i</v>
      </c>
      <c r="BL186" s="240" t="str">
        <f t="shared" ca="1" si="235"/>
        <v>-2.41391574433293-0.604654416957124i</v>
      </c>
      <c r="BM186" s="240" t="str">
        <f t="shared" ca="1" si="236"/>
        <v>0.722371315826492+2.3813390910904i</v>
      </c>
      <c r="BN186" s="240" t="str">
        <f t="shared" ca="1" si="237"/>
        <v>1.67116959274674-1.8438515062127i</v>
      </c>
      <c r="BO186" s="240" t="str">
        <f t="shared" ca="1" si="238"/>
        <v>-2.44067706311379-0.485480852634205i</v>
      </c>
      <c r="BP186" s="240" t="str">
        <f t="shared" ca="1" si="239"/>
        <v>0.838347958925388+2.34302558339635i</v>
      </c>
      <c r="BQ186" s="240" t="str">
        <f t="shared" ca="1" si="240"/>
        <v>1.5786830905686-1.9236309116452i</v>
      </c>
      <c r="BR186" s="240" t="str">
        <f t="shared" ca="1" si="241"/>
        <v>-2.46155857707151-0.365137722414219i</v>
      </c>
      <c r="BS186" s="240" t="str">
        <f t="shared" ca="1" si="242"/>
        <v>0.952304948360649+2.29906752184706i</v>
      </c>
      <c r="BT186" s="240" t="str">
        <f t="shared" ca="1" si="243"/>
        <v>1.48239340254896-1.99877612172136i</v>
      </c>
      <c r="BU186" s="240" t="str">
        <f t="shared" ca="1" si="244"/>
        <v>-2.47650998080999-0.24391494343865i</v>
      </c>
      <c r="BV186" s="240" t="str">
        <f t="shared" ca="1" si="245"/>
        <v>1.06396775176321+2.24957080526311i</v>
      </c>
      <c r="BW186" s="240" t="str">
        <f t="shared" ca="1" si="246"/>
        <v>1.38253249898024-2.06910610504817i</v>
      </c>
      <c r="BX186" s="240" t="str">
        <f t="shared" ca="1" si="247"/>
        <v>-2.48549525508802-0.12210455199991i</v>
      </c>
      <c r="BY186" s="240" t="str">
        <f t="shared" ca="1" si="248"/>
        <v>1.17306736365919+2.19465467557013i</v>
      </c>
      <c r="BZ186" s="240" t="str">
        <f t="shared" ca="1" si="249"/>
        <v>1.27934095352801-2.13445143053437i</v>
      </c>
      <c r="CA186" s="240" t="str">
        <f t="shared" ca="1" si="250"/>
        <v>-2.48849275359286-3.04859498218512E-13i</v>
      </c>
      <c r="CB186" s="240" t="str">
        <f t="shared" ca="1" si="251"/>
        <v>1.27934095352755+2.13445143053464i</v>
      </c>
      <c r="CC186" s="240" t="str">
        <f t="shared" ca="1" si="252"/>
        <v>1.17306736365967-2.19465467556988i</v>
      </c>
      <c r="CD186" s="240" t="str">
        <f t="shared" ca="1" si="253"/>
        <v>-2.48549525508805+0.122104551999371i</v>
      </c>
      <c r="CE186" s="240" t="str">
        <f t="shared" ca="1" si="254"/>
        <v>1.38253249898182+2.06910610504712i</v>
      </c>
      <c r="CF186" s="240" t="str">
        <f t="shared" ca="1" si="255"/>
        <v>1.0639677517637-2.24957080526288i</v>
      </c>
      <c r="CG186" s="240" t="str">
        <f t="shared" ca="1" si="256"/>
        <v>-2.47650998081004+0.243914943438114i</v>
      </c>
      <c r="CH186" s="240" t="str">
        <f t="shared" ca="1" si="257"/>
        <v>1.48239340255054+1.99877612172019i</v>
      </c>
      <c r="CI186" s="240" t="str">
        <f t="shared" ca="1" si="258"/>
        <v>0.952304948361147-2.29906752184685i</v>
      </c>
      <c r="CJ186" s="240" t="str">
        <f t="shared" ca="1" si="259"/>
        <v>-2.46155857707159+0.365137722413687i</v>
      </c>
      <c r="CK186" s="240" t="str">
        <f t="shared" ca="1" si="260"/>
        <v>1.57868309057012+1.92363091164395i</v>
      </c>
      <c r="CL186" s="240" t="str">
        <f t="shared" ca="1" si="261"/>
        <v>0.838347958925928-2.34302558339616i</v>
      </c>
      <c r="CM186" s="240" t="str">
        <f t="shared" ca="1" si="262"/>
        <v>-2.44067706311389+0.485480852633675i</v>
      </c>
      <c r="CN186" s="240" t="str">
        <f t="shared" ca="1" si="263"/>
        <v>1.67116959274637+1.84385150621304i</v>
      </c>
      <c r="CO186" s="240" t="str">
        <f t="shared" ca="1" si="264"/>
        <v>0.722371315827042-2.38133909109024i</v>
      </c>
      <c r="CP186" s="240" t="str">
        <f t="shared" ca="1" si="265"/>
        <v>-2.41391574433307+0.604654416956566i</v>
      </c>
      <c r="CQ186" s="240" t="str">
        <f t="shared" ca="1" si="266"/>
        <v>1.75963010099842+1.75963010099977i</v>
      </c>
      <c r="CR186" s="240" t="str">
        <f t="shared" ca="1" si="267"/>
        <v>0.604654416956002-2.41391574433321i</v>
      </c>
      <c r="CS186" s="240" t="str">
        <f t="shared" ca="1" si="268"/>
        <v>-2.38133909109009+0.722371315827532i</v>
      </c>
      <c r="CT186" s="240" t="str">
        <f t="shared" ca="1" si="269"/>
        <v>1.84385150621177+1.67116959274777i</v>
      </c>
      <c r="CU186" s="240" t="str">
        <f t="shared" ca="1" si="270"/>
        <v>0.485480852633105-2.44067706311401i</v>
      </c>
      <c r="CV186" s="240" t="str">
        <f t="shared" ca="1" si="271"/>
        <v>-2.34302558339598+0.838347958926408i</v>
      </c>
      <c r="CW186" s="240" t="str">
        <f t="shared" ca="1" si="272"/>
        <v>1.92363091164432+1.57868309056967i</v>
      </c>
      <c r="CX186" s="240" t="str">
        <f t="shared" ca="1" si="273"/>
        <v>0.365137722413112-2.46155857707168i</v>
      </c>
      <c r="CY186" s="240" t="str">
        <f t="shared" ca="1" si="274"/>
        <v>-2.29906752184761+0.952304948359333i</v>
      </c>
      <c r="CZ186" s="240" t="str">
        <f t="shared" ca="1" si="275"/>
        <v>1.99877612172053+1.48239340255007i</v>
      </c>
      <c r="DA186" s="240" t="str">
        <f t="shared" ca="1" si="276"/>
        <v>0.243914943437535-2.4765099808101i</v>
      </c>
      <c r="DB186" s="240" t="str">
        <f t="shared" ca="1" si="277"/>
        <v>-2.24957080526369+1.06396775176198i</v>
      </c>
      <c r="DC186" s="240" t="str">
        <f t="shared" ca="1" si="278"/>
        <v>2.0691061050474+1.38253249898139i</v>
      </c>
      <c r="DD186" s="240" t="str">
        <f t="shared" ca="1" si="279"/>
        <v>0.122104551998791-2.48549525508808i</v>
      </c>
      <c r="DE186" s="240" t="str">
        <f t="shared" ca="1" si="280"/>
        <v>-2.19465467557077+1.173067363658i</v>
      </c>
      <c r="DF186" s="240" t="str">
        <f t="shared" ca="1" si="281"/>
        <v>2.13445143053494+1.27934095352705i</v>
      </c>
      <c r="DG186" s="240" t="str">
        <f t="shared" ca="1" si="282"/>
        <v>-8.15800675993314E-13-2.48849275359286i</v>
      </c>
      <c r="DH186" s="240" t="str">
        <f t="shared" ca="1" si="283"/>
        <v>-2.13445143053534+1.27934095352639i</v>
      </c>
      <c r="DI186" s="240" t="str">
        <f t="shared" ca="1" si="284"/>
        <v>2.19465467557041+1.17306736365868i</v>
      </c>
      <c r="DJ186" s="240" t="str">
        <f t="shared" ca="1" si="285"/>
        <v>-0.12210455200042-2.485495255088i</v>
      </c>
      <c r="DK186" s="240" t="str">
        <f t="shared" ca="1" si="286"/>
        <v>-2.06910610504787+1.38253249898069i</v>
      </c>
      <c r="DL186" s="240" t="str">
        <f t="shared" ca="1" si="287"/>
        <v>2.24957080526336+1.06396775176268i</v>
      </c>
      <c r="DM186" s="240" t="str">
        <f t="shared" ca="1" si="288"/>
        <v>-0.243914943439229-2.47650998080993i</v>
      </c>
      <c r="DN186" s="240" t="str">
        <f t="shared" ca="1" si="289"/>
        <v>-1.99877612172104+1.4823934025494i</v>
      </c>
      <c r="DO186" s="240" t="str">
        <f t="shared" ca="1" si="290"/>
        <v>2.29906752184729+0.952304948360112i</v>
      </c>
      <c r="DP186" s="240" t="str">
        <f t="shared" ca="1" si="291"/>
        <v>-0.365137722412348-2.46155857707179i</v>
      </c>
      <c r="DQ186" s="240" t="str">
        <f t="shared" ca="1" si="292"/>
        <v>-1.92363091164485+1.57868309056902i</v>
      </c>
      <c r="DR186" s="240" t="str">
        <f t="shared" ca="1" si="293"/>
        <v>2.34302558339653+0.838347958924873i</v>
      </c>
      <c r="DS186" s="240" t="str">
        <f t="shared" ca="1" si="294"/>
        <v>-0.485480852632346-2.44067706311416i</v>
      </c>
      <c r="DT186" s="240" t="str">
        <f t="shared" ca="1" si="295"/>
        <v>-1.84385150621234+1.67116959274715i</v>
      </c>
      <c r="DU186" s="240" t="str">
        <f t="shared" ca="1" si="296"/>
        <v>2.38133909109056+0.722371315825969i</v>
      </c>
      <c r="DV186" s="240" t="str">
        <f t="shared" ca="1" si="297"/>
        <v>-0.604654416955252-2.4139157443334i</v>
      </c>
      <c r="DW186" s="240" t="str">
        <f t="shared" ca="1" si="298"/>
        <v>-1.75963010099897+1.75963010099922i</v>
      </c>
      <c r="DX186" s="240" t="str">
        <f t="shared" ca="1" si="299"/>
        <v>2.41391574433347+0.604654416954984i</v>
      </c>
      <c r="DY186" s="240" t="str">
        <f t="shared" ca="1" si="300"/>
        <v>-0.722371315826235-2.38133909109048i</v>
      </c>
      <c r="DZ186" s="240" t="str">
        <f t="shared" ca="1" si="301"/>
        <v>-1.67116959274694+1.84385150621252i</v>
      </c>
      <c r="EA186" s="240" t="str">
        <f t="shared" ca="1" si="302"/>
        <v>2.44067706311422+0.485480852632005i</v>
      </c>
      <c r="EB186" s="240" t="str">
        <f t="shared" ca="1" si="303"/>
        <v>-0.838347958925134-2.34302558339644i</v>
      </c>
      <c r="EC186" s="240" t="str">
        <f t="shared" ca="1" si="304"/>
        <v>-1.57868309056881+1.92363091164503i</v>
      </c>
      <c r="ED186" s="240" t="str">
        <f t="shared" ca="1" si="305"/>
        <v>2.46155857707147+0.36513772241452i</v>
      </c>
      <c r="EE186" s="240" t="str">
        <f t="shared" ca="1" si="306"/>
        <v>-0.952304948360368-2.29906752184718i</v>
      </c>
      <c r="EF186" s="240" t="str">
        <f t="shared" ca="1" si="307"/>
        <v>-1.48239340254917+1.9987761217212i</v>
      </c>
      <c r="EG186" s="240" t="str">
        <f t="shared" ca="1" si="308"/>
        <v>2.47650998080996+0.243914943438954i</v>
      </c>
      <c r="EH186" s="240" t="str">
        <f t="shared" ca="1" si="309"/>
        <v>-1.06396775176293-2.24957080526324i</v>
      </c>
      <c r="EI186" s="240" t="str">
        <f t="shared" ca="1" si="310"/>
        <v>-1.38253249898046+2.06910610504803i</v>
      </c>
      <c r="EJ186" s="240" t="str">
        <f t="shared" ca="1" si="311"/>
        <v>2.48549525508801+0.122104552000214i</v>
      </c>
      <c r="EK186" s="240" t="str">
        <f t="shared" ca="1" si="312"/>
        <v>-1.17306736365893-2.19465467557027i</v>
      </c>
      <c r="EL186" s="240" t="str">
        <f t="shared" ca="1" si="313"/>
        <v>-1.27934095352615+2.13445143053548i</v>
      </c>
      <c r="EM186" s="240" t="str">
        <f t="shared" ca="1" si="314"/>
        <v>2.48849275359286+6.09718996437022E-13i</v>
      </c>
      <c r="EN186" s="240"/>
      <c r="EO186" s="240"/>
      <c r="EP186" s="240"/>
    </row>
    <row r="187" spans="1:146" ht="15.75" thickBot="1">
      <c r="A187" s="277">
        <f t="shared" si="181"/>
        <v>1.6992187500000011E-3</v>
      </c>
      <c r="B187" s="276">
        <v>87</v>
      </c>
      <c r="C187" s="248">
        <f t="shared" si="182"/>
        <v>17400</v>
      </c>
      <c r="D187" s="247">
        <f t="shared" si="315"/>
        <v>109327.4243449248</v>
      </c>
      <c r="E187" s="247" t="str">
        <f t="shared" si="316"/>
        <v>109327.424344925i</v>
      </c>
      <c r="F187" s="247" t="str">
        <f t="shared" si="183"/>
        <v>0.00606859175846312-0.0297704176063422i</v>
      </c>
      <c r="G187" s="247" t="str">
        <f t="shared" si="184"/>
        <v>-2.9451182842292+1.53308737132313i</v>
      </c>
      <c r="H187" s="247" t="str">
        <f t="shared" si="180"/>
        <v>0.00201442846351827-0.00374322891945016i</v>
      </c>
      <c r="I187" s="247" t="str">
        <f t="shared" si="317"/>
        <v>-0.00243182044037177+0.00360756289704143i</v>
      </c>
      <c r="J187" s="275" t="str">
        <f ca="1">IMPRODUCT(1/N_FFT2,CX100)</f>
        <v>0.0186242937251414+0.000499480157680941i</v>
      </c>
      <c r="K187" s="274" t="str">
        <f t="shared" ca="1" si="318"/>
        <v>-0.0000470928442529447+0.000065973664969413i</v>
      </c>
      <c r="N187" s="265">
        <f t="shared" ca="1" si="185"/>
        <v>7.4889610834261884</v>
      </c>
      <c r="O187" s="240">
        <f t="shared" ca="1" si="186"/>
        <v>2.4889610834261884</v>
      </c>
      <c r="P187" s="240" t="str">
        <f t="shared" ca="1" si="187"/>
        <v>-1.33158825562462-2.10280764510039i</v>
      </c>
      <c r="Q187" s="240" t="str">
        <f t="shared" ca="1" si="188"/>
        <v>-1.06416798856863+2.24999417041819i</v>
      </c>
      <c r="R187" s="240" t="str">
        <f t="shared" ca="1" si="189"/>
        <v>2.47024293771312-0.304675406766777i</v>
      </c>
      <c r="S187" s="240" t="str">
        <f t="shared" ca="1" si="190"/>
        <v>-1.57898019587024-1.92399293550149i</v>
      </c>
      <c r="T187" s="240" t="str">
        <f t="shared" ca="1" si="191"/>
        <v>-0.780741644434149+2.36333868911257i</v>
      </c>
      <c r="U187" s="241" t="str">
        <f t="shared" ca="1" si="192"/>
        <v>2.41437003890834-0.604768211823178i</v>
      </c>
      <c r="V187" s="240" t="str">
        <f t="shared" ca="1" si="193"/>
        <v>-1.80262280425116-1.71623958129503i</v>
      </c>
      <c r="W187" s="240" t="str">
        <f t="shared" ca="1" si="194"/>
        <v>-0.485572219251231+2.44113639412088i</v>
      </c>
      <c r="X187" s="240" t="str">
        <f t="shared" ca="1" si="195"/>
        <v>2.32218276741655-0.895764740053804i</v>
      </c>
      <c r="Y187" s="240" t="str">
        <f t="shared" ca="1" si="196"/>
        <v>-1.9991522877701-1.48267238630577i</v>
      </c>
      <c r="Z187" s="240" t="str">
        <f t="shared" ca="1" si="197"/>
        <v>-0.183099335918899+2.48221713554558i</v>
      </c>
      <c r="AA187" s="240" t="str">
        <f t="shared" ca="1" si="198"/>
        <v>2.19506770560914-1.17328813281389i</v>
      </c>
      <c r="AB187" s="240" t="str">
        <f t="shared" ca="1" si="199"/>
        <v>-2.16561266006502-1.22680441855097i</v>
      </c>
      <c r="AC187" s="240" t="str">
        <f t="shared" ca="1" si="200"/>
        <v>0.122127531855232+2.48596302079758i</v>
      </c>
      <c r="AD187" s="240" t="str">
        <f t="shared" ca="1" si="201"/>
        <v>2.03493678233454-1.43316417995706i</v>
      </c>
      <c r="AE187" s="240" t="str">
        <f t="shared" ca="1" si="202"/>
        <v>-2.29950020219457-0.952484170428674i</v>
      </c>
      <c r="AF187" s="240" t="str">
        <f t="shared" ca="1" si="203"/>
        <v>0.425517487873394+2.45231770827599i</v>
      </c>
      <c r="AG187" s="240" t="str">
        <f t="shared" ca="1" si="204"/>
        <v>1.84419851572937-1.67148410384055i</v>
      </c>
      <c r="AH187" s="240" t="str">
        <f t="shared" ca="1" si="205"/>
        <v>-2.39880112090242-0.663837673808408i</v>
      </c>
      <c r="AI187" s="240" t="str">
        <f t="shared" ca="1" si="206"/>
        <v>0.722507264801404+2.38178725479822i</v>
      </c>
      <c r="AJ187" s="240" t="str">
        <f t="shared" ca="1" si="207"/>
        <v>1.62572178686272-1.88466335098074i</v>
      </c>
      <c r="AK187" s="240" t="str">
        <f t="shared" ca="1" si="208"/>
        <v>-2.46202183794168-0.365206440672002i</v>
      </c>
      <c r="AL187" s="240" t="str">
        <f t="shared" ca="1" si="209"/>
        <v>1.00862985995494+2.27543250403464i</v>
      </c>
      <c r="AM187" s="240" t="str">
        <f t="shared" ca="1" si="210"/>
        <v>1.38279268909582-2.06949550707249i</v>
      </c>
      <c r="AN187" s="240" t="str">
        <f t="shared" ca="1" si="211"/>
        <v>-2.48821145488198-0.0610821627330356i</v>
      </c>
      <c r="AO187" s="240" t="str">
        <f t="shared" ca="1" si="212"/>
        <v>1.27958172317948+2.13485313043195i</v>
      </c>
      <c r="AP187" s="240" t="str">
        <f t="shared" ca="1" si="213"/>
        <v>1.11906510217791-2.22320052444614i</v>
      </c>
      <c r="AQ187" s="240" t="str">
        <f t="shared" ca="1" si="214"/>
        <v>-2.47697605550724+0.24396084778887i</v>
      </c>
      <c r="AR187" s="240" t="str">
        <f t="shared" ca="1" si="215"/>
        <v>-2.47697605550724+0.24396084778887i</v>
      </c>
      <c r="AS187" s="240" t="str">
        <f t="shared" ca="1" si="216"/>
        <v>0.838505734494328-2.34346653657145i</v>
      </c>
      <c r="AT187" s="240" t="str">
        <f t="shared" ca="1" si="217"/>
        <v>-2.42848463068193+0.54533446008089i</v>
      </c>
      <c r="AU187" s="240" t="str">
        <f t="shared" ca="1" si="218"/>
        <v>1.75996126020006+1.75996126020009i</v>
      </c>
      <c r="AV187" s="240" t="str">
        <f t="shared" ca="1" si="219"/>
        <v>0.54533446008089-2.42848463068193i</v>
      </c>
      <c r="AW187" s="240" t="str">
        <f t="shared" ca="1" si="220"/>
        <v>-2.34346653657145+0.838505734494328i</v>
      </c>
      <c r="AX187" s="240" t="str">
        <f t="shared" ca="1" si="221"/>
        <v>1.96216357862062+1.53128748624966i</v>
      </c>
      <c r="AY187" s="240" t="str">
        <f t="shared" ca="1" si="222"/>
        <v>0.243960847789117-2.47697605550721i</v>
      </c>
      <c r="AZ187" s="240" t="str">
        <f t="shared" ca="1" si="223"/>
        <v>-2.22320052444615+1.1190651021779i</v>
      </c>
      <c r="BA187" s="240" t="str">
        <f t="shared" ca="1" si="224"/>
        <v>2.13485313043194+1.2795817231795i</v>
      </c>
      <c r="BB187" s="240" t="str">
        <f t="shared" ca="1" si="225"/>
        <v>-0.0610821627330356-2.48821145488198i</v>
      </c>
      <c r="BC187" s="240" t="str">
        <f t="shared" ca="1" si="226"/>
        <v>-2.0694955070725+1.38279268909581i</v>
      </c>
      <c r="BD187" s="240" t="str">
        <f t="shared" ca="1" si="227"/>
        <v>2.27543250403463+1.00862985995495i</v>
      </c>
      <c r="BE187" s="240" t="str">
        <f t="shared" ca="1" si="228"/>
        <v>-0.365206440672002-2.46202183794168i</v>
      </c>
      <c r="BF187" s="240" t="str">
        <f t="shared" ca="1" si="229"/>
        <v>-1.88466335098074+1.62572178686272i</v>
      </c>
      <c r="BG187" s="240" t="str">
        <f t="shared" ca="1" si="230"/>
        <v>2.38178725479822+0.722507264801422i</v>
      </c>
      <c r="BH187" s="240" t="str">
        <f t="shared" ca="1" si="231"/>
        <v>-0.663837673808373-2.39880112090243i</v>
      </c>
      <c r="BI187" s="240" t="str">
        <f t="shared" ca="1" si="232"/>
        <v>-1.67148410384055+1.84419851572937i</v>
      </c>
      <c r="BJ187" s="240" t="str">
        <f t="shared" ca="1" si="233"/>
        <v>2.4523177082759+0.425517487873899i</v>
      </c>
      <c r="BK187" s="240" t="str">
        <f t="shared" ca="1" si="234"/>
        <v>-0.952484170428642-2.29950020219458i</v>
      </c>
      <c r="BL187" s="240" t="str">
        <f t="shared" ca="1" si="235"/>
        <v>-1.43316417995666+2.03493678233483i</v>
      </c>
      <c r="BM187" s="240" t="str">
        <f t="shared" ca="1" si="236"/>
        <v>2.48596302079762+0.122127531854261i</v>
      </c>
      <c r="BN187" s="240" t="str">
        <f t="shared" ca="1" si="237"/>
        <v>-1.22680441855009-2.16561266006552i</v>
      </c>
      <c r="BO187" s="240" t="str">
        <f t="shared" ca="1" si="238"/>
        <v>-1.17328813281455+2.19506770560878i</v>
      </c>
      <c r="BP187" s="240" t="str">
        <f t="shared" ca="1" si="239"/>
        <v>2.4822171355456-0.183099335918635i</v>
      </c>
      <c r="BQ187" s="240" t="str">
        <f t="shared" ca="1" si="240"/>
        <v>-1.48267238630594-1.99915228776997i</v>
      </c>
      <c r="BR187" s="240" t="str">
        <f t="shared" ca="1" si="241"/>
        <v>-0.895764740053112+2.32218276741682i</v>
      </c>
      <c r="BS187" s="240" t="str">
        <f t="shared" ca="1" si="242"/>
        <v>2.44113639412113-0.485572219249999i</v>
      </c>
      <c r="BT187" s="240" t="str">
        <f t="shared" ca="1" si="243"/>
        <v>-1.71623958129448-1.80262280425169i</v>
      </c>
      <c r="BU187" s="240" t="str">
        <f t="shared" ca="1" si="244"/>
        <v>-0.604768211823419+2.41437003890828i</v>
      </c>
      <c r="BV187" s="240" t="str">
        <f t="shared" ca="1" si="245"/>
        <v>2.3633386891125-0.780741644434373i</v>
      </c>
      <c r="BW187" s="240" t="str">
        <f t="shared" ca="1" si="246"/>
        <v>-1.92399293550189-1.57898019586976i</v>
      </c>
      <c r="BX187" s="240" t="str">
        <f t="shared" ca="1" si="247"/>
        <v>-0.304675406765697+2.47024293771326i</v>
      </c>
      <c r="BY187" s="240" t="str">
        <f t="shared" ca="1" si="248"/>
        <v>2.2499941704186-1.06416798856777i</v>
      </c>
      <c r="BZ187" s="240" t="str">
        <f t="shared" ca="1" si="249"/>
        <v>-2.10280764510013-1.33158825562503i</v>
      </c>
      <c r="CA187" s="240" t="str">
        <f t="shared" ca="1" si="250"/>
        <v>-3.53710739094654E-14+2.48896108342619i</v>
      </c>
      <c r="CB187" s="240" t="str">
        <f t="shared" ca="1" si="251"/>
        <v>2.10280764510016-1.33158825562497i</v>
      </c>
      <c r="CC187" s="240" t="str">
        <f t="shared" ca="1" si="252"/>
        <v>-2.2499941704186-1.06416798856777i</v>
      </c>
      <c r="CD187" s="240" t="str">
        <f t="shared" ca="1" si="253"/>
        <v>0.304675406765697+2.47024293771326i</v>
      </c>
      <c r="CE187" s="240" t="str">
        <f t="shared" ca="1" si="254"/>
        <v>1.92399293550189-1.57898019586976i</v>
      </c>
      <c r="CF187" s="240" t="str">
        <f t="shared" ca="1" si="255"/>
        <v>-2.36333868911249-0.780741644434405i</v>
      </c>
      <c r="CG187" s="240" t="str">
        <f t="shared" ca="1" si="256"/>
        <v>0.604768211823384+2.41437003890829i</v>
      </c>
      <c r="CH187" s="240" t="str">
        <f t="shared" ca="1" si="257"/>
        <v>1.71623958129453-1.80262280425164i</v>
      </c>
      <c r="CI187" s="240" t="str">
        <f t="shared" ca="1" si="258"/>
        <v>-2.44113639412063-0.485572219252498i</v>
      </c>
      <c r="CJ187" s="240" t="str">
        <f t="shared" ca="1" si="259"/>
        <v>0.895764740053112+2.32218276741682i</v>
      </c>
      <c r="CK187" s="240" t="str">
        <f t="shared" ca="1" si="260"/>
        <v>1.48267238630597-1.99915228776995i</v>
      </c>
      <c r="CL187" s="240" t="str">
        <f t="shared" ca="1" si="261"/>
        <v>-2.4822171355456-0.18309933591867i</v>
      </c>
      <c r="CM187" s="240" t="str">
        <f t="shared" ca="1" si="262"/>
        <v>1.17328813281452+2.1950677056088i</v>
      </c>
      <c r="CN187" s="240" t="str">
        <f t="shared" ca="1" si="263"/>
        <v>1.22680441855015-2.16561266006548i</v>
      </c>
      <c r="CO187" s="240" t="str">
        <f t="shared" ca="1" si="264"/>
        <v>-2.48596302079763+0.12212753185419i</v>
      </c>
      <c r="CP187" s="240" t="str">
        <f t="shared" ca="1" si="265"/>
        <v>1.43316417995666+2.03493678233483i</v>
      </c>
      <c r="CQ187" s="240" t="str">
        <f t="shared" ca="1" si="266"/>
        <v>0.952484170428674-2.29950020219457i</v>
      </c>
      <c r="CR187" s="240" t="str">
        <f t="shared" ca="1" si="267"/>
        <v>-2.4523177082759+0.425517487873864i</v>
      </c>
      <c r="CS187" s="240" t="str">
        <f t="shared" ca="1" si="268"/>
        <v>1.67148410384126+1.84419851572873i</v>
      </c>
      <c r="CT187" s="240" t="str">
        <f t="shared" ca="1" si="269"/>
        <v>0.663837673809396-2.39880112090215i</v>
      </c>
      <c r="CU187" s="240" t="str">
        <f t="shared" ca="1" si="270"/>
        <v>-2.38178725479846+0.722507264800643i</v>
      </c>
      <c r="CV187" s="240" t="str">
        <f t="shared" ca="1" si="271"/>
        <v>1.88466335098058+1.62572178686291i</v>
      </c>
      <c r="CW187" s="240" t="str">
        <f t="shared" ca="1" si="272"/>
        <v>0.365206440671758-2.46202183794172i</v>
      </c>
      <c r="CX187" s="240" t="str">
        <f t="shared" ca="1" si="273"/>
        <v>-2.27543250403435+1.0086298599556i</v>
      </c>
      <c r="CY187" s="240" t="str">
        <f t="shared" ca="1" si="274"/>
        <v>2.06949550707179+1.38279268909686i</v>
      </c>
      <c r="CZ187" s="240" t="str">
        <f t="shared" ca="1" si="275"/>
        <v>0.0610821627338136-2.48821145488196i</v>
      </c>
      <c r="DA187" s="240" t="str">
        <f t="shared" ca="1" si="276"/>
        <v>-2.1348531304321+1.27958172317922i</v>
      </c>
      <c r="DB187" s="240" t="str">
        <f t="shared" ca="1" si="277"/>
        <v>2.22320052444626+1.11906510217768i</v>
      </c>
      <c r="DC187" s="240" t="str">
        <f t="shared" ca="1" si="278"/>
        <v>-0.243960847789609-2.47697605550717i</v>
      </c>
      <c r="DD187" s="240" t="str">
        <f t="shared" ca="1" si="279"/>
        <v>-1.96216357862003+1.53128748625041i</v>
      </c>
      <c r="DE187" s="240" t="str">
        <f t="shared" ca="1" si="280"/>
        <v>2.34346653657111+0.838505734495293i</v>
      </c>
      <c r="DF187" s="240" t="str">
        <f t="shared" ca="1" si="281"/>
        <v>-0.545334460080372-2.42848463068205i</v>
      </c>
      <c r="DG187" s="240" t="str">
        <f t="shared" ca="1" si="282"/>
        <v>-1.75996126020011+1.75996126020004i</v>
      </c>
      <c r="DH187" s="240" t="str">
        <f t="shared" ca="1" si="283"/>
        <v>2.42848463068204+0.545334460080404i</v>
      </c>
      <c r="DI187" s="240" t="str">
        <f t="shared" ca="1" si="284"/>
        <v>-0.838505734495258-2.34346653657112i</v>
      </c>
      <c r="DJ187" s="240" t="str">
        <f t="shared" ca="1" si="285"/>
        <v>-1.53128748625044+1.96216357862001i</v>
      </c>
      <c r="DK187" s="240" t="str">
        <f t="shared" ca="1" si="286"/>
        <v>2.47697605550716+0.243960847789645i</v>
      </c>
      <c r="DL187" s="240" t="str">
        <f t="shared" ca="1" si="287"/>
        <v>-1.11906510217765-2.22320052444628i</v>
      </c>
      <c r="DM187" s="240" t="str">
        <f t="shared" ca="1" si="288"/>
        <v>-1.27958172317932+2.13485313043205i</v>
      </c>
      <c r="DN187" s="240" t="str">
        <f t="shared" ca="1" si="289"/>
        <v>2.48821145488196-0.061082162733778i</v>
      </c>
      <c r="DO187" s="240" t="str">
        <f t="shared" ca="1" si="290"/>
        <v>-1.38279268909683-2.06949550707181i</v>
      </c>
      <c r="DP187" s="240" t="str">
        <f t="shared" ca="1" si="291"/>
        <v>-1.00862985995563+2.27543250403433i</v>
      </c>
      <c r="DQ187" s="240" t="str">
        <f t="shared" ca="1" si="292"/>
        <v>2.46202183794173-0.365206440671723i</v>
      </c>
      <c r="DR187" s="240" t="str">
        <f t="shared" ca="1" si="293"/>
        <v>-1.62572178686288-1.8846633509806i</v>
      </c>
      <c r="DS187" s="240" t="str">
        <f t="shared" ca="1" si="294"/>
        <v>-0.722507264800745+2.38178725479842i</v>
      </c>
      <c r="DT187" s="240" t="str">
        <f t="shared" ca="1" si="295"/>
        <v>2.39880112090216-0.663837673809361i</v>
      </c>
      <c r="DU187" s="240" t="str">
        <f t="shared" ca="1" si="296"/>
        <v>-1.84419851572871-1.67148410384128i</v>
      </c>
      <c r="DV187" s="240" t="str">
        <f t="shared" ca="1" si="297"/>
        <v>-0.425517487873899+2.4523177082759i</v>
      </c>
      <c r="DW187" s="240" t="str">
        <f t="shared" ca="1" si="298"/>
        <v>2.29950020219458-0.952484170428642i</v>
      </c>
      <c r="DX187" s="240" t="str">
        <f t="shared" ca="1" si="299"/>
        <v>-2.03493678233481-1.43316417995669i</v>
      </c>
      <c r="DY187" s="240" t="str">
        <f t="shared" ca="1" si="300"/>
        <v>-0.122127531854296+2.48596302079762i</v>
      </c>
      <c r="DZ187" s="240" t="str">
        <f t="shared" ca="1" si="301"/>
        <v>2.16561266006553-1.22680441855006i</v>
      </c>
      <c r="EA187" s="240" t="str">
        <f t="shared" ca="1" si="302"/>
        <v>-2.19506770560878-1.17328813281455i</v>
      </c>
      <c r="EB187" s="240" t="str">
        <f t="shared" ca="1" si="303"/>
        <v>0.183099335918635+2.4822171355456i</v>
      </c>
      <c r="EC187" s="240" t="str">
        <f t="shared" ca="1" si="304"/>
        <v>1.99915228776997-1.48267238630594i</v>
      </c>
      <c r="ED187" s="240" t="str">
        <f t="shared" ca="1" si="305"/>
        <v>-2.32218276741681-0.895764740053144i</v>
      </c>
      <c r="EE187" s="240" t="str">
        <f t="shared" ca="1" si="306"/>
        <v>0.485572219252463+2.44113639412064i</v>
      </c>
      <c r="EF187" s="240" t="str">
        <f t="shared" ca="1" si="307"/>
        <v>1.80262280425166-1.7162395812945i</v>
      </c>
      <c r="EG187" s="240" t="str">
        <f t="shared" ca="1" si="308"/>
        <v>-2.41437003890826-0.604768211823489i</v>
      </c>
      <c r="EH187" s="240" t="str">
        <f t="shared" ca="1" si="309"/>
        <v>0.780741644434373+2.3633386891125i</v>
      </c>
      <c r="EI187" s="240" t="str">
        <f t="shared" ca="1" si="310"/>
        <v>1.57898019586984-1.92399293550182i</v>
      </c>
      <c r="EJ187" s="240" t="str">
        <f t="shared" ca="1" si="311"/>
        <v>-2.47024293771325-0.304675406765734i</v>
      </c>
      <c r="EK187" s="240" t="str">
        <f t="shared" ca="1" si="312"/>
        <v>1.06416798856774+2.24999417041862i</v>
      </c>
      <c r="EL187" s="240" t="str">
        <f t="shared" ca="1" si="313"/>
        <v>1.331588255625-2.10280764510015i</v>
      </c>
      <c r="EM187" s="240" t="str">
        <f t="shared" ca="1" si="314"/>
        <v>-2.48896108342619-7.0742147818931E-14i</v>
      </c>
      <c r="EN187" s="240"/>
      <c r="EO187" s="240"/>
      <c r="EP187" s="240"/>
    </row>
    <row r="188" spans="1:146" ht="15.75" thickBot="1">
      <c r="A188" s="277">
        <f t="shared" si="181"/>
        <v>1.7187500000000011E-3</v>
      </c>
      <c r="B188" s="276">
        <v>88</v>
      </c>
      <c r="C188" s="248">
        <f t="shared" si="182"/>
        <v>17600</v>
      </c>
      <c r="D188" s="247">
        <f t="shared" si="315"/>
        <v>110584.06140636072</v>
      </c>
      <c r="E188" s="247" t="str">
        <f t="shared" si="316"/>
        <v>110584.061406361i</v>
      </c>
      <c r="F188" s="247" t="str">
        <f t="shared" si="183"/>
        <v>0.0060545497033847-0.0294696202137592i</v>
      </c>
      <c r="G188" s="247" t="str">
        <f t="shared" si="184"/>
        <v>-2.93226611003773+1.54076115900546i</v>
      </c>
      <c r="H188" s="247" t="str">
        <f t="shared" si="180"/>
        <v>0.00201407826099555-0.00370069124092764i</v>
      </c>
      <c r="I188" s="247" t="str">
        <f t="shared" si="317"/>
        <v>-0.00242261576008808+0.00356739253430511i</v>
      </c>
      <c r="J188" s="275" t="str">
        <f ca="1">IMPRODUCT(1/N_FFT2,CY100)</f>
        <v>0.0107389044885811-6.27531962946703E-06i</v>
      </c>
      <c r="K188" s="274" t="str">
        <f t="shared" ca="1" si="318"/>
        <v>-0.0000259938527317207+0.0000383250903874138i</v>
      </c>
      <c r="N188" s="265">
        <f t="shared" ca="1" si="185"/>
        <v>7.4893877583726951</v>
      </c>
      <c r="O188" s="240">
        <f t="shared" ca="1" si="186"/>
        <v>2.4893877583726951</v>
      </c>
      <c r="P188" s="240" t="str">
        <f t="shared" ca="1" si="187"/>
        <v>-1.38302973699526-2.06985027432485i</v>
      </c>
      <c r="Q188" s="240" t="str">
        <f t="shared" ca="1" si="188"/>
        <v>-0.952647451861688+2.29989439844469i</v>
      </c>
      <c r="R188" s="240" t="str">
        <f t="shared" ca="1" si="189"/>
        <v>2.44155487062793-0.485655459403941i</v>
      </c>
      <c r="S188" s="240" t="str">
        <f t="shared" ca="1" si="190"/>
        <v>-1.76026296494811-1.76026296494811i</v>
      </c>
      <c r="T188" s="240" t="str">
        <f t="shared" ca="1" si="191"/>
        <v>-0.485655459403971+2.44155487062793i</v>
      </c>
      <c r="U188" s="241" t="str">
        <f t="shared" ca="1" si="192"/>
        <v>2.29989439844468-0.952647451861708i</v>
      </c>
      <c r="V188" s="240" t="str">
        <f t="shared" ca="1" si="193"/>
        <v>-2.06985027432487-1.38302973699522i</v>
      </c>
      <c r="W188" s="240" t="str">
        <f t="shared" ca="1" si="194"/>
        <v>9.11854321193851E-14+2.4893877583727i</v>
      </c>
      <c r="X188" s="240" t="str">
        <f t="shared" ca="1" si="195"/>
        <v>2.06985027432491-1.38302973699517i</v>
      </c>
      <c r="Y188" s="240" t="str">
        <f t="shared" ca="1" si="196"/>
        <v>-2.29989439844466-0.952647451861765i</v>
      </c>
      <c r="Z188" s="240" t="str">
        <f t="shared" ca="1" si="197"/>
        <v>0.485655459403911+2.44155487062794i</v>
      </c>
      <c r="AA188" s="240" t="str">
        <f t="shared" ca="1" si="198"/>
        <v>1.7602629649481-1.76026296494812i</v>
      </c>
      <c r="AB188" s="240" t="str">
        <f t="shared" ca="1" si="199"/>
        <v>-2.44155487062794-0.485655459403876i</v>
      </c>
      <c r="AC188" s="240" t="str">
        <f t="shared" ca="1" si="200"/>
        <v>0.952647451861787+2.29989439844465i</v>
      </c>
      <c r="AD188" s="240" t="str">
        <f t="shared" ca="1" si="201"/>
        <v>1.38302973699535-2.06985027432479i</v>
      </c>
      <c r="AE188" s="240" t="str">
        <f t="shared" ca="1" si="202"/>
        <v>-2.4893877583727-6.5263430109487E-14i</v>
      </c>
      <c r="AF188" s="240" t="str">
        <f t="shared" ca="1" si="203"/>
        <v>1.38302973699525+2.06985027432485i</v>
      </c>
      <c r="AG188" s="240" t="str">
        <f t="shared" ca="1" si="204"/>
        <v>0.95264745186168-2.29989439844469i</v>
      </c>
      <c r="AH188" s="240" t="str">
        <f t="shared" ca="1" si="205"/>
        <v>-2.44155487062792+0.485655459403991i</v>
      </c>
      <c r="AI188" s="240" t="str">
        <f t="shared" ca="1" si="206"/>
        <v>1.76026296494819+1.76026296494804i</v>
      </c>
      <c r="AJ188" s="240" t="str">
        <f t="shared" ca="1" si="207"/>
        <v>0.485655459404038-2.44155487062791i</v>
      </c>
      <c r="AK188" s="240" t="str">
        <f t="shared" ca="1" si="208"/>
        <v>-2.29989439844471+0.952647451861651i</v>
      </c>
      <c r="AL188" s="240" t="str">
        <f t="shared" ca="1" si="209"/>
        <v>2.06985027432484+1.38302973699528i</v>
      </c>
      <c r="AM188" s="240" t="str">
        <f t="shared" ca="1" si="210"/>
        <v>-3.47660839509074E-14-2.4893877583727i</v>
      </c>
      <c r="AN188" s="240" t="str">
        <f t="shared" ca="1" si="211"/>
        <v>-2.06985027432481+1.38302973699532i</v>
      </c>
      <c r="AO188" s="240" t="str">
        <f t="shared" ca="1" si="212"/>
        <v>2.29989439844473+0.952647451861588i</v>
      </c>
      <c r="AP188" s="240" t="str">
        <f t="shared" ca="1" si="213"/>
        <v>-0.485655459403847-2.44155487062795i</v>
      </c>
      <c r="AQ188" s="240" t="str">
        <f t="shared" ca="1" si="214"/>
        <v>-1.76026296494815+1.76026296494807i</v>
      </c>
      <c r="AR188" s="240" t="str">
        <f t="shared" ca="1" si="215"/>
        <v>-1.76026296494815+1.76026296494807i</v>
      </c>
      <c r="AS188" s="240" t="str">
        <f t="shared" ca="1" si="216"/>
        <v>-0.952647451861745-2.29989439844467i</v>
      </c>
      <c r="AT188" s="240" t="str">
        <f t="shared" ca="1" si="217"/>
        <v>-1.3830297369952+2.06985027432489i</v>
      </c>
      <c r="AU188" s="240" t="str">
        <f t="shared" ca="1" si="218"/>
        <v>2.4893877583727+1.30526860218974E-13i</v>
      </c>
      <c r="AV188" s="240" t="str">
        <f t="shared" ca="1" si="219"/>
        <v>-1.38302973699518-2.0698502743249i</v>
      </c>
      <c r="AW188" s="240" t="str">
        <f t="shared" ca="1" si="220"/>
        <v>-0.952647451861723+2.29989439844468i</v>
      </c>
      <c r="AX188" s="240" t="str">
        <f t="shared" ca="1" si="221"/>
        <v>2.44155487062793-0.485655459403946i</v>
      </c>
      <c r="AY188" s="240" t="str">
        <f t="shared" ca="1" si="222"/>
        <v>-1.76026296494814-1.76026296494808i</v>
      </c>
      <c r="AZ188" s="240" t="str">
        <f t="shared" ca="1" si="223"/>
        <v>-0.485655459403861+2.44155487062795i</v>
      </c>
      <c r="BA188" s="240" t="str">
        <f t="shared" ca="1" si="224"/>
        <v>2.29989439844474-0.952647451861576i</v>
      </c>
      <c r="BB188" s="240" t="str">
        <f t="shared" ca="1" si="225"/>
        <v>-2.06985027432481-1.38302973699532i</v>
      </c>
      <c r="BC188" s="240" t="str">
        <f t="shared" ca="1" si="226"/>
        <v>-3.04973461585796E-14+2.4893877583727i</v>
      </c>
      <c r="BD188" s="240" t="str">
        <f t="shared" ca="1" si="227"/>
        <v>2.06985027432484-1.38302973699527i</v>
      </c>
      <c r="BE188" s="240" t="str">
        <f t="shared" ca="1" si="228"/>
        <v>-2.2998943984447-0.952647451861663i</v>
      </c>
      <c r="BF188" s="240" t="str">
        <f t="shared" ca="1" si="229"/>
        <v>0.485655459403802+2.44155487062796i</v>
      </c>
      <c r="BG188" s="240" t="str">
        <f t="shared" ca="1" si="230"/>
        <v>1.76026296494818-1.76026296494804i</v>
      </c>
      <c r="BH188" s="240" t="str">
        <f t="shared" ca="1" si="231"/>
        <v>-2.44155487062792-0.485655459404006i</v>
      </c>
      <c r="BI188" s="240" t="str">
        <f t="shared" ca="1" si="232"/>
        <v>0.952647451861668+2.2998943984447i</v>
      </c>
      <c r="BJ188" s="240" t="str">
        <f t="shared" ca="1" si="233"/>
        <v>1.38302973699568-2.06985027432457i</v>
      </c>
      <c r="BK188" s="240" t="str">
        <f t="shared" ca="1" si="234"/>
        <v>-2.4893877583727-4.257364207947E-13i</v>
      </c>
      <c r="BL188" s="240" t="str">
        <f t="shared" ca="1" si="235"/>
        <v>1.38302973699494+2.06985027432506i</v>
      </c>
      <c r="BM188" s="240" t="str">
        <f t="shared" ca="1" si="236"/>
        <v>0.952647451862029-2.29989439844455i</v>
      </c>
      <c r="BN188" s="240" t="str">
        <f t="shared" ca="1" si="237"/>
        <v>-2.441554870628+0.48565545940362i</v>
      </c>
      <c r="BO188" s="240" t="str">
        <f t="shared" ca="1" si="238"/>
        <v>1.76026296494793+1.76026296494829i</v>
      </c>
      <c r="BP188" s="240" t="str">
        <f t="shared" ca="1" si="239"/>
        <v>0.48565545940415-2.44155487062789i</v>
      </c>
      <c r="BQ188" s="240" t="str">
        <f t="shared" ca="1" si="240"/>
        <v>-2.29989439844476+0.952647451861531i</v>
      </c>
      <c r="BR188" s="240" t="str">
        <f t="shared" ca="1" si="241"/>
        <v>2.06985027432476+1.38302973699539i</v>
      </c>
      <c r="BS188" s="240" t="str">
        <f t="shared" ca="1" si="242"/>
        <v>1.13448940150085E-13-2.4893877583727i</v>
      </c>
      <c r="BT188" s="240" t="str">
        <f t="shared" ca="1" si="243"/>
        <v>-2.06985027432487+1.38302973699523i</v>
      </c>
      <c r="BU188" s="240" t="str">
        <f t="shared" ca="1" si="244"/>
        <v>2.29989439844468+0.952647451861708i</v>
      </c>
      <c r="BV188" s="240" t="str">
        <f t="shared" ca="1" si="245"/>
        <v>-0.485655459403961-2.44155487062793i</v>
      </c>
      <c r="BW188" s="240" t="str">
        <f t="shared" ca="1" si="246"/>
        <v>-1.76026296494804+1.76026296494818i</v>
      </c>
      <c r="BX188" s="240" t="str">
        <f t="shared" ca="1" si="247"/>
        <v>2.44155487062795+0.485655459403844i</v>
      </c>
      <c r="BY188" s="240" t="str">
        <f t="shared" ca="1" si="248"/>
        <v>-0.952647451861852-2.29989439844462i</v>
      </c>
      <c r="BZ188" s="240" t="str">
        <f t="shared" ca="1" si="249"/>
        <v>-1.38302973699507+2.06985027432498i</v>
      </c>
      <c r="CA188" s="240" t="str">
        <f t="shared" ca="1" si="250"/>
        <v>2.4893877583727-2.34214868258567E-13i</v>
      </c>
      <c r="CB188" s="240" t="str">
        <f t="shared" ca="1" si="251"/>
        <v>-1.38302973699552-2.06985027432468i</v>
      </c>
      <c r="CC188" s="240" t="str">
        <f t="shared" ca="1" si="252"/>
        <v>-0.952647451861419+2.2998943984448i</v>
      </c>
      <c r="CD188" s="240" t="str">
        <f t="shared" ca="1" si="253"/>
        <v>2.44155487062786-0.485655459404302i</v>
      </c>
      <c r="CE188" s="240" t="str">
        <f t="shared" ca="1" si="254"/>
        <v>-1.76026296494842-1.7602629649478i</v>
      </c>
      <c r="CF188" s="240" t="str">
        <f t="shared" ca="1" si="255"/>
        <v>-0.485655459403503+2.44155487062802i</v>
      </c>
      <c r="CG188" s="240" t="str">
        <f t="shared" ca="1" si="256"/>
        <v>2.29989439844449-0.952647451862173i</v>
      </c>
      <c r="CH188" s="240" t="str">
        <f t="shared" ca="1" si="257"/>
        <v>-2.06985027432513-1.38302973699484i</v>
      </c>
      <c r="CI188" s="240" t="str">
        <f t="shared" ca="1" si="258"/>
        <v>5.81878676667218E-13+2.4893877583727i</v>
      </c>
      <c r="CJ188" s="240" t="str">
        <f t="shared" ca="1" si="259"/>
        <v>2.06985027432449-1.38302973699581i</v>
      </c>
      <c r="CK188" s="240" t="str">
        <f t="shared" ca="1" si="260"/>
        <v>-2.29989439844493-0.952647451861098i</v>
      </c>
      <c r="CL188" s="240" t="str">
        <f t="shared" ca="1" si="261"/>
        <v>0.485655459404643+2.44155487062779i</v>
      </c>
      <c r="CM188" s="240" t="str">
        <f t="shared" ca="1" si="262"/>
        <v>1.7602629649476-1.76026296494862i</v>
      </c>
      <c r="CN188" s="240" t="str">
        <f t="shared" ca="1" si="263"/>
        <v>-2.44155487062809-0.485655459403162i</v>
      </c>
      <c r="CO188" s="240" t="str">
        <f t="shared" ca="1" si="264"/>
        <v>0.952647451862494+2.29989439844436i</v>
      </c>
      <c r="CP188" s="240" t="str">
        <f t="shared" ca="1" si="265"/>
        <v>1.38302973699455-2.06985027432532i</v>
      </c>
      <c r="CQ188" s="240" t="str">
        <f t="shared" ca="1" si="266"/>
        <v>-2.4893877583727+9.2954248507587E-13i</v>
      </c>
      <c r="CR188" s="240" t="str">
        <f t="shared" ca="1" si="267"/>
        <v>1.38302973699609+2.06985027432429i</v>
      </c>
      <c r="CS188" s="240" t="str">
        <f t="shared" ca="1" si="268"/>
        <v>0.952647451860777-2.29989439844507i</v>
      </c>
      <c r="CT188" s="240" t="str">
        <f t="shared" ca="1" si="269"/>
        <v>-2.44155487062773+0.485655459404984i</v>
      </c>
      <c r="CU188" s="240" t="str">
        <f t="shared" ca="1" si="270"/>
        <v>1.76026296494887+1.76026296494736i</v>
      </c>
      <c r="CV188" s="240" t="str">
        <f t="shared" ca="1" si="271"/>
        <v>0.485655459402821-2.44155487062816i</v>
      </c>
      <c r="CW188" s="240" t="str">
        <f t="shared" ca="1" si="272"/>
        <v>-2.2998943984452+0.952647451860463i</v>
      </c>
      <c r="CX188" s="240" t="str">
        <f t="shared" ca="1" si="273"/>
        <v>2.06985027432414+1.38302973699632i</v>
      </c>
      <c r="CY188" s="240" t="str">
        <f t="shared" ca="1" si="274"/>
        <v>1.19913664999805E-12-2.4893877583727i</v>
      </c>
      <c r="CZ188" s="240" t="str">
        <f t="shared" ca="1" si="275"/>
        <v>-2.06985027432551+1.38302973699426i</v>
      </c>
      <c r="DA188" s="240" t="str">
        <f t="shared" ca="1" si="276"/>
        <v>2.29989439844425+0.952647451862743i</v>
      </c>
      <c r="DB188" s="240" t="str">
        <f t="shared" ca="1" si="277"/>
        <v>-0.485655459402898-2.44155487062814i</v>
      </c>
      <c r="DC188" s="240" t="str">
        <f t="shared" ca="1" si="278"/>
        <v>-1.76026296494886+1.76026296494736i</v>
      </c>
      <c r="DD188" s="240" t="str">
        <f t="shared" ca="1" si="279"/>
        <v>2.44155487062774+0.485655459404909i</v>
      </c>
      <c r="DE188" s="240" t="str">
        <f t="shared" ca="1" si="280"/>
        <v>-0.952647451860784-2.29989439844506i</v>
      </c>
      <c r="DF188" s="240" t="str">
        <f t="shared" ca="1" si="281"/>
        <v>-1.38302973699603+2.06985027432434i</v>
      </c>
      <c r="DG188" s="240" t="str">
        <f t="shared" ca="1" si="282"/>
        <v>2.4893877583727+8.514728415894E-13i</v>
      </c>
      <c r="DH188" s="240" t="str">
        <f t="shared" ca="1" si="283"/>
        <v>-1.38302973699456-2.06985027432532i</v>
      </c>
      <c r="DI188" s="240" t="str">
        <f t="shared" ca="1" si="284"/>
        <v>-0.952647451862422+2.29989439844439i</v>
      </c>
      <c r="DJ188" s="240" t="str">
        <f t="shared" ca="1" si="285"/>
        <v>2.44155487062809-0.485655459403169i</v>
      </c>
      <c r="DK188" s="240" t="str">
        <f t="shared" ca="1" si="286"/>
        <v>-1.76026296494761-1.76026296494862i</v>
      </c>
      <c r="DL188" s="240" t="str">
        <f t="shared" ca="1" si="287"/>
        <v>-0.485655459404568+2.44155487062781i</v>
      </c>
      <c r="DM188" s="240" t="str">
        <f t="shared" ca="1" si="288"/>
        <v>2.29989439844493-0.952647451861105i</v>
      </c>
      <c r="DN188" s="240" t="str">
        <f t="shared" ca="1" si="289"/>
        <v>-2.06985027432453-1.38302973699574i</v>
      </c>
      <c r="DO188" s="240" t="str">
        <f t="shared" ca="1" si="290"/>
        <v>-5.03809033180748E-13+2.4893877583727i</v>
      </c>
      <c r="DP188" s="240" t="str">
        <f t="shared" ca="1" si="291"/>
        <v>2.06985027432513-1.38302973699484i</v>
      </c>
      <c r="DQ188" s="240" t="str">
        <f t="shared" ca="1" si="292"/>
        <v>-2.29989439844452-0.952647451862101i</v>
      </c>
      <c r="DR188" s="240" t="str">
        <f t="shared" ca="1" si="293"/>
        <v>0.48565545940351+2.44155487062802i</v>
      </c>
      <c r="DS188" s="240" t="str">
        <f t="shared" ca="1" si="294"/>
        <v>1.76026296494837-1.76026296494785i</v>
      </c>
      <c r="DT188" s="240" t="str">
        <f t="shared" ca="1" si="295"/>
        <v>-2.44155487062787-0.485655459404227i</v>
      </c>
      <c r="DU188" s="240" t="str">
        <f t="shared" ca="1" si="296"/>
        <v>0.952647451861426+2.2998943984448i</v>
      </c>
      <c r="DV188" s="240" t="str">
        <f t="shared" ca="1" si="297"/>
        <v>1.38302973699545-2.06985027432472i</v>
      </c>
      <c r="DW188" s="240" t="str">
        <f t="shared" ca="1" si="298"/>
        <v>-2.4893877583727-2.2689788030017E-13i</v>
      </c>
      <c r="DX188" s="240" t="str">
        <f t="shared" ca="1" si="299"/>
        <v>1.38302973699513+2.06985027432493i</v>
      </c>
      <c r="DY188" s="240" t="str">
        <f t="shared" ca="1" si="300"/>
        <v>0.95264745186178-2.29989439844465i</v>
      </c>
      <c r="DZ188" s="240" t="str">
        <f t="shared" ca="1" si="301"/>
        <v>-2.44155487062795+0.485655459403851i</v>
      </c>
      <c r="EA188" s="240" t="str">
        <f t="shared" ca="1" si="302"/>
        <v>1.7602629649481+1.76026296494812i</v>
      </c>
      <c r="EB188" s="240" t="str">
        <f t="shared" ca="1" si="303"/>
        <v>0.485655459403956-2.44155487062793i</v>
      </c>
      <c r="EC188" s="240" t="str">
        <f t="shared" ca="1" si="304"/>
        <v>-2.29989439844467+0.952647451861748i</v>
      </c>
      <c r="ED188" s="240" t="str">
        <f t="shared" ca="1" si="305"/>
        <v>2.06985027432488+1.38302973699522i</v>
      </c>
      <c r="EE188" s="240" t="str">
        <f t="shared" ca="1" si="306"/>
        <v>-1.91518583636556E-13-2.4893877583727i</v>
      </c>
      <c r="EF188" s="240" t="str">
        <f t="shared" ca="1" si="307"/>
        <v>-2.06985027432474+1.38302973699542i</v>
      </c>
      <c r="EG188" s="240" t="str">
        <f t="shared" ca="1" si="308"/>
        <v>2.29989439844476+0.952647451861524i</v>
      </c>
      <c r="EH188" s="240" t="str">
        <f t="shared" ca="1" si="309"/>
        <v>-0.485655459404262-2.44155487062787i</v>
      </c>
      <c r="EI188" s="240" t="str">
        <f t="shared" ca="1" si="310"/>
        <v>-1.76026296494788+1.76026296494834i</v>
      </c>
      <c r="EJ188" s="240" t="str">
        <f t="shared" ca="1" si="311"/>
        <v>2.441554870628+0.485655459403615i</v>
      </c>
      <c r="EK188" s="240" t="str">
        <f t="shared" ca="1" si="312"/>
        <v>-0.952647451862133-2.2998943984445i</v>
      </c>
      <c r="EL188" s="240" t="str">
        <f t="shared" ca="1" si="313"/>
        <v>-1.38302973699487+2.06985027432511i</v>
      </c>
      <c r="EM188" s="240" t="str">
        <f t="shared" ca="1" si="314"/>
        <v>2.4893877583727-4.68429736517133E-13i</v>
      </c>
      <c r="EN188" s="240"/>
      <c r="EO188" s="240"/>
      <c r="EP188" s="240"/>
    </row>
    <row r="189" spans="1:146" ht="15.75" thickBot="1">
      <c r="A189" s="277">
        <f t="shared" si="181"/>
        <v>1.7382812500000011E-3</v>
      </c>
      <c r="B189" s="276">
        <v>89</v>
      </c>
      <c r="C189" s="248">
        <f t="shared" si="182"/>
        <v>17800</v>
      </c>
      <c r="D189" s="247">
        <f t="shared" si="315"/>
        <v>111840.69846779664</v>
      </c>
      <c r="E189" s="247" t="str">
        <f t="shared" si="316"/>
        <v>111840.698467797i</v>
      </c>
      <c r="F189" s="247" t="str">
        <f t="shared" si="183"/>
        <v>0.00604050953876785-0.0291758612249764i</v>
      </c>
      <c r="G189" s="247" t="str">
        <f t="shared" si="184"/>
        <v>-2.91942794859679+1.54833049463156i</v>
      </c>
      <c r="H189" s="247" t="str">
        <f t="shared" si="180"/>
        <v>0.00201373982667709-0.00365910939952252i</v>
      </c>
      <c r="I189" s="247" t="str">
        <f t="shared" si="317"/>
        <v>-0.00241372122511733+0.0035281020212542i</v>
      </c>
      <c r="J189" s="275" t="str">
        <f ca="1">IMPRODUCT(1/N_FFT2,CZ100)</f>
        <v>0.0013789942177284-0.000499484756695555i</v>
      </c>
      <c r="K189" s="274" t="str">
        <f t="shared" ca="1" si="318"/>
        <v>-1.56627443296186E-06+6.07084924572405E-06i</v>
      </c>
      <c r="N189" s="265">
        <f t="shared" ca="1" si="185"/>
        <v>7.4897777272148742</v>
      </c>
      <c r="O189" s="240">
        <f t="shared" ca="1" si="186"/>
        <v>2.4897777272148742</v>
      </c>
      <c r="P189" s="240" t="str">
        <f t="shared" ca="1" si="187"/>
        <v>-1.43363441014002-2.03560445789395i</v>
      </c>
      <c r="Q189" s="240" t="str">
        <f t="shared" ca="1" si="188"/>
        <v>-0.838780853500626+2.34423544268404i</v>
      </c>
      <c r="R189" s="240" t="str">
        <f t="shared" ca="1" si="189"/>
        <v>2.39958818264026-0.664055483125066i</v>
      </c>
      <c r="S189" s="240" t="str">
        <f t="shared" ca="1" si="190"/>
        <v>-1.92462420968681-1.57949826920534i</v>
      </c>
      <c r="T189" s="240" t="str">
        <f t="shared" ca="1" si="191"/>
        <v>-0.183159411962649+2.48303156660256i</v>
      </c>
      <c r="U189" s="241" t="str">
        <f t="shared" ca="1" si="192"/>
        <v>2.13555358917367-1.28000156199229i</v>
      </c>
      <c r="V189" s="240" t="str">
        <f t="shared" ca="1" si="193"/>
        <v>-2.27617908775323-1.00896079775685i</v>
      </c>
      <c r="W189" s="240" t="str">
        <f t="shared" ca="1" si="194"/>
        <v>0.485731538550873+2.44193734632817i</v>
      </c>
      <c r="X189" s="240" t="str">
        <f t="shared" ca="1" si="195"/>
        <v>1.71680269029792-1.80321425613294i</v>
      </c>
      <c r="Y189" s="240" t="str">
        <f t="shared" ca="1" si="196"/>
        <v>-2.46282964279444-0.365326267202706i</v>
      </c>
      <c r="Z189" s="240" t="str">
        <f t="shared" ca="1" si="197"/>
        <v>1.11943227447753+2.22392997052365i</v>
      </c>
      <c r="AA189" s="240" t="str">
        <f t="shared" ca="1" si="198"/>
        <v>1.17367309603122-2.19578792113167i</v>
      </c>
      <c r="AB189" s="240" t="str">
        <f t="shared" ca="1" si="199"/>
        <v>-2.47105343996045+0.304775372684362i</v>
      </c>
      <c r="AC189" s="240" t="str">
        <f t="shared" ca="1" si="200"/>
        <v>1.67203252828973+1.84480360886365i</v>
      </c>
      <c r="AD189" s="240" t="str">
        <f t="shared" ca="1" si="201"/>
        <v>0.545513387747717-2.42928143176604i</v>
      </c>
      <c r="AE189" s="240" t="str">
        <f t="shared" ca="1" si="202"/>
        <v>-2.30025468267624+0.952796686476858i</v>
      </c>
      <c r="AF189" s="240" t="str">
        <f t="shared" ca="1" si="203"/>
        <v>2.10349758951679+1.33202515810787i</v>
      </c>
      <c r="AG189" s="240" t="str">
        <f t="shared" ca="1" si="204"/>
        <v>-0.12216760266674-2.48677868090305i</v>
      </c>
      <c r="AH189" s="240" t="str">
        <f t="shared" ca="1" si="205"/>
        <v>-1.96280737683415+1.53178991130661i</v>
      </c>
      <c r="AI189" s="240" t="str">
        <f t="shared" ca="1" si="206"/>
        <v>2.38256873417961+0.722744323979828i</v>
      </c>
      <c r="AJ189" s="240" t="str">
        <f t="shared" ca="1" si="207"/>
        <v>-0.78099781067912-2.36411411540342i</v>
      </c>
      <c r="AK189" s="240" t="str">
        <f t="shared" ca="1" si="208"/>
        <v>-1.48315886044259+1.99980822221179i</v>
      </c>
      <c r="AL189" s="240" t="str">
        <f t="shared" ca="1" si="209"/>
        <v>2.48902785271283+0.061102204174884i</v>
      </c>
      <c r="AM189" s="240" t="str">
        <f t="shared" ca="1" si="210"/>
        <v>-1.38324639207584-2.07017452156683i</v>
      </c>
      <c r="AN189" s="240" t="str">
        <f t="shared" ca="1" si="211"/>
        <v>-0.896058646100064+2.32294469019058i</v>
      </c>
      <c r="AO189" s="240" t="str">
        <f t="shared" ca="1" si="212"/>
        <v>2.4151622089061-0.60496664007785i</v>
      </c>
      <c r="AP189" s="240" t="str">
        <f t="shared" ca="1" si="213"/>
        <v>-1.88528172088186-1.62625519640799i</v>
      </c>
      <c r="AQ189" s="240" t="str">
        <f t="shared" ca="1" si="214"/>
        <v>-0.2440408928778+2.47778876693286i</v>
      </c>
      <c r="AR189" s="240" t="str">
        <f t="shared" ca="1" si="215"/>
        <v>-0.2440408928778+2.47778876693286i</v>
      </c>
      <c r="AS189" s="240" t="str">
        <f t="shared" ca="1" si="216"/>
        <v>-2.25073240765948-1.06451714877997i</v>
      </c>
      <c r="AT189" s="240" t="str">
        <f t="shared" ca="1" si="217"/>
        <v>0.42565710283788+2.45312232914279i</v>
      </c>
      <c r="AU189" s="240" t="str">
        <f t="shared" ca="1" si="218"/>
        <v>1.76053871456086-1.76053871456087i</v>
      </c>
      <c r="AV189" s="240" t="str">
        <f t="shared" ca="1" si="219"/>
        <v>-2.45312232914279-0.42565710283787i</v>
      </c>
      <c r="AW189" s="240" t="str">
        <f t="shared" ca="1" si="220"/>
        <v>1.06451714877997+2.25073240765948i</v>
      </c>
      <c r="AX189" s="240" t="str">
        <f t="shared" ca="1" si="221"/>
        <v>1.22720694079811-2.16632321120192i</v>
      </c>
      <c r="AY189" s="240" t="str">
        <f t="shared" ca="1" si="222"/>
        <v>-2.47778876693286+0.244040892877791i</v>
      </c>
      <c r="AZ189" s="240" t="str">
        <f t="shared" ca="1" si="223"/>
        <v>1.62625519640801+1.88528172088184i</v>
      </c>
      <c r="BA189" s="240" t="str">
        <f t="shared" ca="1" si="224"/>
        <v>0.604966640077842-2.4151622089061i</v>
      </c>
      <c r="BB189" s="240" t="str">
        <f t="shared" ca="1" si="225"/>
        <v>-2.32294469019057+0.896058646100071i</v>
      </c>
      <c r="BC189" s="240" t="str">
        <f t="shared" ca="1" si="226"/>
        <v>2.07017452156683+1.38324639207583i</v>
      </c>
      <c r="BD189" s="240" t="str">
        <f t="shared" ca="1" si="227"/>
        <v>-0.0611022041748927-2.48902785271283i</v>
      </c>
      <c r="BE189" s="240" t="str">
        <f t="shared" ca="1" si="228"/>
        <v>-1.9998082222118+1.48315886044259i</v>
      </c>
      <c r="BF189" s="240" t="str">
        <f t="shared" ca="1" si="229"/>
        <v>2.36411411540342+0.78099781067913i</v>
      </c>
      <c r="BG189" s="240" t="str">
        <f t="shared" ca="1" si="230"/>
        <v>-0.722744323979818-2.38256873417961i</v>
      </c>
      <c r="BH189" s="240" t="str">
        <f t="shared" ca="1" si="231"/>
        <v>-1.53178991130659+1.96280737683416i</v>
      </c>
      <c r="BI189" s="240" t="str">
        <f t="shared" ca="1" si="232"/>
        <v>2.48677868090305+0.122167602666732i</v>
      </c>
      <c r="BJ189" s="240" t="str">
        <f t="shared" ca="1" si="233"/>
        <v>-1.33202515810746-2.10349758951706i</v>
      </c>
      <c r="BK189" s="240" t="str">
        <f t="shared" ca="1" si="234"/>
        <v>-0.952796686477535+2.30025468267596i</v>
      </c>
      <c r="BL189" s="240" t="str">
        <f t="shared" ca="1" si="235"/>
        <v>2.42928143176631-0.545513387746517i</v>
      </c>
      <c r="BM189" s="240" t="str">
        <f t="shared" ca="1" si="236"/>
        <v>-1.84480360886414-1.67203252828918i</v>
      </c>
      <c r="BN189" s="240" t="str">
        <f t="shared" ca="1" si="237"/>
        <v>-0.304775372683882+2.47105343996051i</v>
      </c>
      <c r="BO189" s="240" t="str">
        <f t="shared" ca="1" si="238"/>
        <v>2.19578792113168-1.17367309603121i</v>
      </c>
      <c r="BP189" s="240" t="str">
        <f t="shared" ca="1" si="239"/>
        <v>-2.22392997052353-1.11943227447777i</v>
      </c>
      <c r="BQ189" s="240" t="str">
        <f t="shared" ca="1" si="240"/>
        <v>0.365326267201954+2.46282964279455i</v>
      </c>
      <c r="BR189" s="240" t="str">
        <f t="shared" ca="1" si="241"/>
        <v>1.80321425613362-1.71680269029721i</v>
      </c>
      <c r="BS189" s="240" t="str">
        <f t="shared" ca="1" si="242"/>
        <v>-2.44193734632836-0.485731538549895i</v>
      </c>
      <c r="BT189" s="240" t="str">
        <f t="shared" ca="1" si="243"/>
        <v>1.00896079775753+2.27617908775293i</v>
      </c>
      <c r="BU189" s="240" t="str">
        <f t="shared" ca="1" si="244"/>
        <v>1.28000156199208-2.1355535891738i</v>
      </c>
      <c r="BV189" s="240" t="str">
        <f t="shared" ca="1" si="245"/>
        <v>-2.48303156660256+0.183159411962679i</v>
      </c>
      <c r="BW189" s="240" t="str">
        <f t="shared" ca="1" si="246"/>
        <v>1.579498269205+1.92462420968709i</v>
      </c>
      <c r="BX189" s="240" t="str">
        <f t="shared" ca="1" si="247"/>
        <v>0.664055483125858-2.39958818264004i</v>
      </c>
      <c r="BY189" s="240" t="str">
        <f t="shared" ca="1" si="248"/>
        <v>-2.34423544268444+0.838780853499498i</v>
      </c>
      <c r="BZ189" s="240" t="str">
        <f t="shared" ca="1" si="249"/>
        <v>2.03560445789446+1.4336344101393i</v>
      </c>
      <c r="CA189" s="240" t="str">
        <f t="shared" ca="1" si="250"/>
        <v>-5.03885796592717E-13-2.48977772721487i</v>
      </c>
      <c r="CB189" s="240" t="str">
        <f t="shared" ca="1" si="251"/>
        <v>-2.03560445789388+1.43363441014013i</v>
      </c>
      <c r="CC189" s="240" t="str">
        <f t="shared" ca="1" si="252"/>
        <v>2.34423544268395+0.838780853500883i</v>
      </c>
      <c r="CD189" s="240" t="str">
        <f t="shared" ca="1" si="253"/>
        <v>-0.664055483124441-2.39958818264044i</v>
      </c>
      <c r="CE189" s="240" t="str">
        <f t="shared" ca="1" si="254"/>
        <v>-1.57949826920614+1.92462420968616i</v>
      </c>
      <c r="CF189" s="240" t="str">
        <f t="shared" ca="1" si="255"/>
        <v>2.48303156660263+0.183159411961674i</v>
      </c>
      <c r="CG189" s="240" t="str">
        <f t="shared" ca="1" si="256"/>
        <v>-1.28000156199291-2.1355535891733i</v>
      </c>
      <c r="CH189" s="240" t="str">
        <f t="shared" ca="1" si="257"/>
        <v>-1.00896079775664+2.27617908775332i</v>
      </c>
      <c r="CI189" s="240" t="str">
        <f t="shared" ca="1" si="258"/>
        <v>2.44193734632817-0.485731538550848i</v>
      </c>
      <c r="CJ189" s="240" t="str">
        <f t="shared" ca="1" si="259"/>
        <v>-1.80321425613258-1.7168026902983i</v>
      </c>
      <c r="CK189" s="240" t="str">
        <f t="shared" ca="1" si="260"/>
        <v>-0.365326267203475+2.46282964279433i</v>
      </c>
      <c r="CL189" s="240" t="str">
        <f t="shared" ca="1" si="261"/>
        <v>2.22392997052422-1.1194322744764i</v>
      </c>
      <c r="CM189" s="240" t="str">
        <f t="shared" ca="1" si="262"/>
        <v>-2.19578792113215-1.17367309603032i</v>
      </c>
      <c r="CN189" s="240" t="str">
        <f t="shared" ca="1" si="263"/>
        <v>0.30477537268488+2.47105343996038i</v>
      </c>
      <c r="CO189" s="240" t="str">
        <f t="shared" ca="1" si="264"/>
        <v>1.84480360886347-1.67203252828992i</v>
      </c>
      <c r="CP189" s="240" t="str">
        <f t="shared" ca="1" si="265"/>
        <v>-2.42928143176599-0.545513387747951i</v>
      </c>
      <c r="CQ189" s="240" t="str">
        <f t="shared" ca="1" si="266"/>
        <v>0.952796686476178+2.30025468267652i</v>
      </c>
      <c r="CR189" s="240" t="str">
        <f t="shared" ca="1" si="267"/>
        <v>1.3320251581087-2.10349758951627i</v>
      </c>
      <c r="CS189" s="240" t="str">
        <f t="shared" ca="1" si="268"/>
        <v>-2.486778680903+0.122167602667738i</v>
      </c>
      <c r="CT189" s="240" t="str">
        <f t="shared" ca="1" si="269"/>
        <v>1.53178991130719+1.9628073768337i</v>
      </c>
      <c r="CU189" s="240" t="str">
        <f t="shared" ca="1" si="270"/>
        <v>0.722744323979599-2.38256873417968i</v>
      </c>
      <c r="CV189" s="240" t="str">
        <f t="shared" ca="1" si="271"/>
        <v>-2.36411411540342+0.780997810679112i</v>
      </c>
      <c r="CW189" s="240" t="str">
        <f t="shared" ca="1" si="272"/>
        <v>1.99980822221149+1.483158860443i</v>
      </c>
      <c r="CX189" s="240" t="str">
        <f t="shared" ca="1" si="273"/>
        <v>0.0611022041756538-2.48902785271281i</v>
      </c>
      <c r="CY189" s="240" t="str">
        <f t="shared" ca="1" si="274"/>
        <v>-2.07017452156753+1.38324639207478i</v>
      </c>
      <c r="CZ189" s="240" t="str">
        <f t="shared" ca="1" si="275"/>
        <v>2.32294469019095+0.896058646099098i</v>
      </c>
      <c r="DA189" s="240" t="str">
        <f t="shared" ca="1" si="276"/>
        <v>-0.604966640078373-2.41516220890597i</v>
      </c>
      <c r="DB189" s="240" t="str">
        <f t="shared" ca="1" si="277"/>
        <v>-1.62625519640778+1.88528172088204i</v>
      </c>
      <c r="DC189" s="240" t="str">
        <f t="shared" ca="1" si="278"/>
        <v>2.47778876693284+0.244040892878021i</v>
      </c>
      <c r="DD189" s="240" t="str">
        <f t="shared" ca="1" si="279"/>
        <v>-1.2272069407977-2.16632321120216i</v>
      </c>
      <c r="DE189" s="240" t="str">
        <f t="shared" ca="1" si="280"/>
        <v>-1.06451714878085+2.25073240765906i</v>
      </c>
      <c r="DF189" s="240" t="str">
        <f t="shared" ca="1" si="281"/>
        <v>2.45312232914257-0.425657102839107i</v>
      </c>
      <c r="DG189" s="240" t="str">
        <f t="shared" ca="1" si="282"/>
        <v>-1.7605387145614-1.76053871456033i</v>
      </c>
      <c r="DH189" s="240" t="str">
        <f t="shared" ca="1" si="283"/>
        <v>-0.425657102837618+2.45312232914283i</v>
      </c>
      <c r="DI189" s="240" t="str">
        <f t="shared" ca="1" si="284"/>
        <v>2.25073240765947-1.06451714877998i</v>
      </c>
      <c r="DJ189" s="240" t="str">
        <f t="shared" ca="1" si="285"/>
        <v>-2.16632321120168-1.22720694079854i</v>
      </c>
      <c r="DK189" s="240" t="str">
        <f t="shared" ca="1" si="286"/>
        <v>0.24404089287706+2.47778876693294i</v>
      </c>
      <c r="DL189" s="240" t="str">
        <f t="shared" ca="1" si="287"/>
        <v>1.88528172088267-1.62625519640705i</v>
      </c>
      <c r="DM189" s="240" t="str">
        <f t="shared" ca="1" si="288"/>
        <v>-2.41516220890633-0.604966640076906i</v>
      </c>
      <c r="DN189" s="240" t="str">
        <f t="shared" ca="1" si="289"/>
        <v>0.896058646100507+2.3229446901904i</v>
      </c>
      <c r="DO189" s="240" t="str">
        <f t="shared" ca="1" si="290"/>
        <v>1.38324639207565-2.07017452156696i</v>
      </c>
      <c r="DP189" s="240" t="str">
        <f t="shared" ca="1" si="291"/>
        <v>-2.48902785271283+0.0611022041746181i</v>
      </c>
      <c r="DQ189" s="240" t="str">
        <f t="shared" ca="1" si="292"/>
        <v>1.48315886044217+1.99980822221211i</v>
      </c>
      <c r="DR189" s="240" t="str">
        <f t="shared" ca="1" si="293"/>
        <v>0.780997810680096-2.36411411540309i</v>
      </c>
      <c r="DS189" s="240" t="str">
        <f t="shared" ca="1" si="294"/>
        <v>-2.38256873417924+0.722744323981046i</v>
      </c>
      <c r="DT189" s="240" t="str">
        <f t="shared" ca="1" si="295"/>
        <v>1.96280737683463+1.531789911306i</v>
      </c>
      <c r="DU189" s="240" t="str">
        <f t="shared" ca="1" si="296"/>
        <v>0.122167602666228-2.48677868090308i</v>
      </c>
      <c r="DV189" s="240" t="str">
        <f t="shared" ca="1" si="297"/>
        <v>-2.10349758951678+1.33202515810789i</v>
      </c>
      <c r="DW189" s="240" t="str">
        <f t="shared" ca="1" si="298"/>
        <v>2.30025468267616+0.952796686477069i</v>
      </c>
      <c r="DX189" s="240" t="str">
        <f t="shared" ca="1" si="299"/>
        <v>-0.54551338774701-2.4292814317662i</v>
      </c>
      <c r="DY189" s="240" t="str">
        <f t="shared" ca="1" si="300"/>
        <v>-1.67203252829064+1.84480360886282i</v>
      </c>
      <c r="DZ189" s="240" t="str">
        <f t="shared" ca="1" si="301"/>
        <v>2.47105343996057+0.304775372683381i</v>
      </c>
      <c r="EA189" s="240" t="str">
        <f t="shared" ca="1" si="302"/>
        <v>-1.17367309603166-2.19578792113144i</v>
      </c>
      <c r="EB189" s="240" t="str">
        <f t="shared" ca="1" si="303"/>
        <v>-1.11943227447732+2.22392997052376i</v>
      </c>
      <c r="EC189" s="240" t="str">
        <f t="shared" ca="1" si="304"/>
        <v>2.46282964279447-0.365326267202522i</v>
      </c>
      <c r="ED189" s="240" t="str">
        <f t="shared" ca="1" si="305"/>
        <v>-1.7168026902976-1.80321425613325i</v>
      </c>
      <c r="EE189" s="240" t="str">
        <f t="shared" ca="1" si="306"/>
        <v>-0.485731538551795+2.44193734632799i</v>
      </c>
      <c r="EF189" s="240" t="str">
        <f t="shared" ca="1" si="307"/>
        <v>2.27617908775274-1.00896079775796i</v>
      </c>
      <c r="EG189" s="240" t="str">
        <f t="shared" ca="1" si="308"/>
        <v>-2.13555358917404-1.28000156199168i</v>
      </c>
      <c r="EH189" s="240" t="str">
        <f t="shared" ca="1" si="309"/>
        <v>0.183159411963111+2.48303156660253i</v>
      </c>
      <c r="EI189" s="240" t="str">
        <f t="shared" ca="1" si="310"/>
        <v>1.92462420968682-1.57949826920534i</v>
      </c>
      <c r="EJ189" s="240" t="str">
        <f t="shared" ca="1" si="311"/>
        <v>-2.39958818264016-0.664055483125439i</v>
      </c>
      <c r="EK189" s="240" t="str">
        <f t="shared" ca="1" si="312"/>
        <v>0.838780853499907+2.34423544268429i</v>
      </c>
      <c r="EL189" s="240" t="str">
        <f t="shared" ca="1" si="313"/>
        <v>1.43363441014098-2.03560445789328i</v>
      </c>
      <c r="EM189" s="240" t="str">
        <f t="shared" ca="1" si="314"/>
        <v>-2.48977772721487+1.00777159318543E-12i</v>
      </c>
      <c r="EN189" s="240"/>
      <c r="EO189" s="240"/>
      <c r="EP189" s="240"/>
    </row>
    <row r="190" spans="1:146" ht="15.75" thickBot="1">
      <c r="A190" s="277">
        <f t="shared" si="181"/>
        <v>1.7578125000000011E-3</v>
      </c>
      <c r="B190" s="276">
        <v>90</v>
      </c>
      <c r="C190" s="248">
        <f t="shared" si="182"/>
        <v>18000</v>
      </c>
      <c r="D190" s="247">
        <f t="shared" si="315"/>
        <v>113097.33552923256</v>
      </c>
      <c r="E190" s="247" t="str">
        <f t="shared" si="316"/>
        <v>113097.335529233i</v>
      </c>
      <c r="F190" s="247" t="str">
        <f t="shared" si="183"/>
        <v>0.00602646863174898-0.0288889020209787i</v>
      </c>
      <c r="G190" s="247" t="str">
        <f t="shared" si="184"/>
        <v>-2.90660385752236+1.55579562082847i</v>
      </c>
      <c r="H190" s="247" t="str">
        <f t="shared" si="180"/>
        <v>0.00201341264062738-0.00361845153634248i</v>
      </c>
      <c r="I190" s="247" t="str">
        <f t="shared" si="317"/>
        <v>-0.00240512300275588+0.00348966324023728i</v>
      </c>
      <c r="J190" s="275" t="str">
        <f ca="1">IMPRODUCT(1/N_FFT2,DA100)</f>
        <v>0.00874008229231352+5.96157659144695E-06i</v>
      </c>
      <c r="K190" s="274" t="str">
        <f t="shared" ca="1" si="318"/>
        <v>-0.0000210417768619076+0.0000304856055671425i</v>
      </c>
      <c r="N190" s="265">
        <f t="shared" ca="1" si="185"/>
        <v>7.4901351749718517</v>
      </c>
      <c r="O190" s="240">
        <f t="shared" ca="1" si="186"/>
        <v>2.4901351749718517</v>
      </c>
      <c r="P190" s="240" t="str">
        <f t="shared" ca="1" si="187"/>
        <v>-1.48337179182287-2.00009532694227i</v>
      </c>
      <c r="Q190" s="240" t="str">
        <f t="shared" ca="1" si="188"/>
        <v>-0.72284808558668+2.38291079035615i</v>
      </c>
      <c r="R190" s="240" t="str">
        <f t="shared" ca="1" si="189"/>
        <v>2.34457199549823-0.838901274023077i</v>
      </c>
      <c r="S190" s="240" t="str">
        <f t="shared" ca="1" si="190"/>
        <v>-2.07047172851477-1.38344497940943i</v>
      </c>
      <c r="T190" s="240" t="str">
        <f t="shared" ca="1" si="191"/>
        <v>0.122185141796726+2.48713569809856i</v>
      </c>
      <c r="U190" s="241" t="str">
        <f t="shared" ca="1" si="192"/>
        <v>1.92490052053955-1.57972503166173i</v>
      </c>
      <c r="V190" s="240" t="str">
        <f t="shared" ca="1" si="193"/>
        <v>-2.41550894440178-0.605053492798019i</v>
      </c>
      <c r="W190" s="240" t="str">
        <f t="shared" ca="1" si="194"/>
        <v>0.952933475811304+2.30058492134289i</v>
      </c>
      <c r="X190" s="240" t="str">
        <f t="shared" ca="1" si="195"/>
        <v>1.28018532686512-2.13586018234138i</v>
      </c>
      <c r="Y190" s="240" t="str">
        <f t="shared" ca="1" si="196"/>
        <v>-2.47814449348119+0.244075928884709i</v>
      </c>
      <c r="Z190" s="240" t="str">
        <f t="shared" ca="1" si="197"/>
        <v>1.67227257553197+1.84506846018129i</v>
      </c>
      <c r="AA190" s="240" t="str">
        <f t="shared" ca="1" si="198"/>
        <v>0.485801273148898-2.44228792582672i</v>
      </c>
      <c r="AB190" s="240" t="str">
        <f t="shared" ca="1" si="199"/>
        <v>-2.25105553660463+1.06466997738911i</v>
      </c>
      <c r="AC190" s="240" t="str">
        <f t="shared" ca="1" si="200"/>
        <v>2.19610316190946+1.17384159573743i</v>
      </c>
      <c r="AD190" s="240" t="str">
        <f t="shared" ca="1" si="201"/>
        <v>-0.365378715681486-2.46318322171921i</v>
      </c>
      <c r="AE190" s="240" t="str">
        <f t="shared" ca="1" si="202"/>
        <v>-1.7607914682937+1.76079146829379i</v>
      </c>
      <c r="AF190" s="240" t="str">
        <f t="shared" ca="1" si="203"/>
        <v>2.4631832217192+0.365378715681593i</v>
      </c>
      <c r="AG190" s="240" t="str">
        <f t="shared" ca="1" si="204"/>
        <v>-1.17384159573732-2.19610316190951i</v>
      </c>
      <c r="AH190" s="240" t="str">
        <f t="shared" ca="1" si="205"/>
        <v>-1.06466997738922+2.25105553660458i</v>
      </c>
      <c r="AI190" s="240" t="str">
        <f t="shared" ca="1" si="206"/>
        <v>2.4422879258267-0.485801273149028i</v>
      </c>
      <c r="AJ190" s="240" t="str">
        <f t="shared" ca="1" si="207"/>
        <v>-1.84506846018138-1.67227257553188i</v>
      </c>
      <c r="AK190" s="240" t="str">
        <f t="shared" ca="1" si="208"/>
        <v>-0.244075928884826+2.47814449348118i</v>
      </c>
      <c r="AL190" s="240" t="str">
        <f t="shared" ca="1" si="209"/>
        <v>2.13586018234144-1.28018532686502i</v>
      </c>
      <c r="AM190" s="240" t="str">
        <f t="shared" ca="1" si="210"/>
        <v>-2.30058492134294-0.952933475811182i</v>
      </c>
      <c r="AN190" s="240" t="str">
        <f t="shared" ca="1" si="211"/>
        <v>0.605053492798141+2.41550894440175i</v>
      </c>
      <c r="AO190" s="240" t="str">
        <f t="shared" ca="1" si="212"/>
        <v>1.57972503166182-1.92490052053947i</v>
      </c>
      <c r="AP190" s="240" t="str">
        <f t="shared" ca="1" si="213"/>
        <v>-2.48713569809855-0.122185141796847i</v>
      </c>
      <c r="AQ190" s="240" t="str">
        <f t="shared" ca="1" si="214"/>
        <v>1.38344497940951+2.07047172851472i</v>
      </c>
      <c r="AR190" s="240" t="str">
        <f t="shared" ca="1" si="215"/>
        <v>1.38344497940951+2.07047172851472i</v>
      </c>
      <c r="AS190" s="240" t="str">
        <f t="shared" ca="1" si="216"/>
        <v>-2.38291079035614+0.722848085586697i</v>
      </c>
      <c r="AT190" s="240" t="str">
        <f t="shared" ca="1" si="217"/>
        <v>2.00009532694224+1.48337179182291i</v>
      </c>
      <c r="AU190" s="240" t="str">
        <f t="shared" ca="1" si="218"/>
        <v>1.08601745768918E-13-2.49013517497185i</v>
      </c>
      <c r="AV190" s="240" t="str">
        <f t="shared" ca="1" si="219"/>
        <v>-2.00009532694222+1.48337179182294i</v>
      </c>
      <c r="AW190" s="240" t="str">
        <f t="shared" ca="1" si="220"/>
        <v>2.38291079035615+0.722848085586667i</v>
      </c>
      <c r="AX190" s="240" t="str">
        <f t="shared" ca="1" si="221"/>
        <v>-0.838901274023042-2.34457199549824i</v>
      </c>
      <c r="AY190" s="240" t="str">
        <f t="shared" ca="1" si="222"/>
        <v>-1.3834449794095+2.07047172851472i</v>
      </c>
      <c r="AZ190" s="240" t="str">
        <f t="shared" ca="1" si="223"/>
        <v>2.48713569809855-0.12218514179686i</v>
      </c>
      <c r="BA190" s="240" t="str">
        <f t="shared" ca="1" si="224"/>
        <v>-1.57972503166183-1.92490052053947i</v>
      </c>
      <c r="BB190" s="240" t="str">
        <f t="shared" ca="1" si="225"/>
        <v>-0.605053492798129+2.41550894440176i</v>
      </c>
      <c r="BC190" s="240" t="str">
        <f t="shared" ca="1" si="226"/>
        <v>2.30058492134294-0.952933475811195i</v>
      </c>
      <c r="BD190" s="240" t="str">
        <f t="shared" ca="1" si="227"/>
        <v>-2.13586018234132-1.28018532686522i</v>
      </c>
      <c r="BE190" s="240" t="str">
        <f t="shared" ca="1" si="228"/>
        <v>0.244075928884838+2.47814449348118i</v>
      </c>
      <c r="BF190" s="240" t="str">
        <f t="shared" ca="1" si="229"/>
        <v>1.84506846018137-1.67227257553189i</v>
      </c>
      <c r="BG190" s="240" t="str">
        <f t="shared" ca="1" si="230"/>
        <v>-2.4422879258267-0.485801273149016i</v>
      </c>
      <c r="BH190" s="240" t="str">
        <f t="shared" ca="1" si="231"/>
        <v>1.06466997738923+2.25105553660458i</v>
      </c>
      <c r="BI190" s="240" t="str">
        <f t="shared" ca="1" si="232"/>
        <v>1.17384159573709-2.19610316190963i</v>
      </c>
      <c r="BJ190" s="240" t="str">
        <f t="shared" ca="1" si="233"/>
        <v>-2.46318322171927+0.365378715681118i</v>
      </c>
      <c r="BK190" s="240" t="str">
        <f t="shared" ca="1" si="234"/>
        <v>1.76079146829458+1.76079146829291i</v>
      </c>
      <c r="BL190" s="240" t="str">
        <f t="shared" ca="1" si="235"/>
        <v>0.36537871568123-2.46318322171925i</v>
      </c>
      <c r="BM190" s="240" t="str">
        <f t="shared" ca="1" si="236"/>
        <v>-2.19610316190969+1.17384159573699i</v>
      </c>
      <c r="BN190" s="240" t="str">
        <f t="shared" ca="1" si="237"/>
        <v>2.2510555366041+1.06466997739023i</v>
      </c>
      <c r="BO190" s="240" t="str">
        <f t="shared" ca="1" si="238"/>
        <v>-0.485801273149389-2.44228792582663i</v>
      </c>
      <c r="BP190" s="240" t="str">
        <f t="shared" ca="1" si="239"/>
        <v>-1.67227257553215+1.84506846018113i</v>
      </c>
      <c r="BQ190" s="240" t="str">
        <f t="shared" ca="1" si="240"/>
        <v>2.47814449348107+0.244075928885937i</v>
      </c>
      <c r="BR190" s="240" t="str">
        <f t="shared" ca="1" si="241"/>
        <v>-1.28018532686555-2.13586018234112i</v>
      </c>
      <c r="BS190" s="240" t="str">
        <f t="shared" ca="1" si="242"/>
        <v>-0.952933475811529+2.3005849213428i</v>
      </c>
      <c r="BT190" s="240" t="str">
        <f t="shared" ca="1" si="243"/>
        <v>2.41550894440202-0.605053492797058i</v>
      </c>
      <c r="BU190" s="240" t="str">
        <f t="shared" ca="1" si="244"/>
        <v>-1.92490052053989-1.57972503166132i</v>
      </c>
      <c r="BV190" s="240" t="str">
        <f t="shared" ca="1" si="245"/>
        <v>-0.122185141796974+2.48713569809855i</v>
      </c>
      <c r="BW190" s="240" t="str">
        <f t="shared" ca="1" si="246"/>
        <v>2.07047172851532-1.38344497940861i</v>
      </c>
      <c r="BX190" s="240" t="str">
        <f t="shared" ca="1" si="247"/>
        <v>-2.34457199549845-0.83890127402245i</v>
      </c>
      <c r="BY190" s="240" t="str">
        <f t="shared" ca="1" si="248"/>
        <v>0.722848085586593+2.38291079035617i</v>
      </c>
      <c r="BZ190" s="240" t="str">
        <f t="shared" ca="1" si="249"/>
        <v>1.48337179182363-2.00009532694171i</v>
      </c>
      <c r="CA190" s="240" t="str">
        <f t="shared" ca="1" si="250"/>
        <v>-2.49013517497185+7.73631085858859E-13i</v>
      </c>
      <c r="CB190" s="240" t="str">
        <f t="shared" ca="1" si="251"/>
        <v>1.48337179182283+2.0000953269423i</v>
      </c>
      <c r="CC190" s="240" t="str">
        <f t="shared" ca="1" si="252"/>
        <v>0.722848085587482-2.38291079035591i</v>
      </c>
      <c r="CD190" s="240" t="str">
        <f t="shared" ca="1" si="253"/>
        <v>-2.34457199549796+0.838901274023839i</v>
      </c>
      <c r="CE190" s="240" t="str">
        <f t="shared" ca="1" si="254"/>
        <v>2.0704717285148+1.38344497940938i</v>
      </c>
      <c r="CF190" s="240" t="str">
        <f t="shared" ca="1" si="255"/>
        <v>-0.122185141795974-2.4871356980986i</v>
      </c>
      <c r="CG190" s="240" t="str">
        <f t="shared" ca="1" si="256"/>
        <v>-1.92490052053891+1.57972503166252i</v>
      </c>
      <c r="CH190" s="240" t="str">
        <f t="shared" ca="1" si="257"/>
        <v>2.41550894440178+0.605053492798029i</v>
      </c>
      <c r="CI190" s="240" t="str">
        <f t="shared" ca="1" si="258"/>
        <v>-0.952933475810637-2.30058492134317i</v>
      </c>
      <c r="CJ190" s="240" t="str">
        <f t="shared" ca="1" si="259"/>
        <v>-1.28018532686428+2.13586018234188i</v>
      </c>
      <c r="CK190" s="240" t="str">
        <f t="shared" ca="1" si="260"/>
        <v>2.47814449348117-0.244075928884977i</v>
      </c>
      <c r="CL190" s="240" t="str">
        <f t="shared" ca="1" si="261"/>
        <v>-1.67227257553141-1.8450684601818i</v>
      </c>
      <c r="CM190" s="240" t="str">
        <f t="shared" ca="1" si="262"/>
        <v>-0.485801273147907+2.44228792582692i</v>
      </c>
      <c r="CN190" s="240" t="str">
        <f t="shared" ca="1" si="263"/>
        <v>2.25105553660453-1.06466997738932i</v>
      </c>
      <c r="CO190" s="240" t="str">
        <f t="shared" ca="1" si="264"/>
        <v>-2.19610316190923-1.17384159573784i</v>
      </c>
      <c r="CP190" s="240" t="str">
        <f t="shared" ca="1" si="265"/>
        <v>0.365378715682689+2.46318322171903i</v>
      </c>
      <c r="CQ190" s="240" t="str">
        <f t="shared" ca="1" si="266"/>
        <v>1.76079146829351-1.76079146829398i</v>
      </c>
      <c r="CR190" s="240" t="str">
        <f t="shared" ca="1" si="267"/>
        <v>-2.46318322171912-0.365378715682106i</v>
      </c>
      <c r="CS190" s="240" t="str">
        <f t="shared" ca="1" si="268"/>
        <v>1.17384159573624+2.19610316191009i</v>
      </c>
      <c r="CT190" s="240" t="str">
        <f t="shared" ca="1" si="269"/>
        <v>1.06466997738879-2.25105553660478i</v>
      </c>
      <c r="CU190" s="240" t="str">
        <f t="shared" ca="1" si="270"/>
        <v>-2.44228792582679+0.485801273148555i</v>
      </c>
      <c r="CV190" s="240" t="str">
        <f t="shared" ca="1" si="271"/>
        <v>1.84506846018053+1.67227257553281i</v>
      </c>
      <c r="CW190" s="240" t="str">
        <f t="shared" ca="1" si="272"/>
        <v>0.24407592888432-2.47814449348123i</v>
      </c>
      <c r="CX190" s="240" t="str">
        <f t="shared" ca="1" si="273"/>
        <v>-2.13586018234158+1.28018532686478i</v>
      </c>
      <c r="CY190" s="240" t="str">
        <f t="shared" ca="1" si="274"/>
        <v>2.30058492134247+0.952933475812315i</v>
      </c>
      <c r="CZ190" s="240" t="str">
        <f t="shared" ca="1" si="275"/>
        <v>-0.605053492798669-2.41550894440162i</v>
      </c>
      <c r="DA190" s="240" t="str">
        <f t="shared" ca="1" si="276"/>
        <v>-1.579725031662+1.92490052053933i</v>
      </c>
      <c r="DB190" s="240" t="str">
        <f t="shared" ca="1" si="277"/>
        <v>2.4871356980985+0.12218514179786i</v>
      </c>
      <c r="DC190" s="240" t="str">
        <f t="shared" ca="1" si="278"/>
        <v>-1.38344497940993-2.07047172851443i</v>
      </c>
      <c r="DD190" s="240" t="str">
        <f t="shared" ca="1" si="279"/>
        <v>-0.838901274023219+2.34457199549818i</v>
      </c>
      <c r="DE190" s="240" t="str">
        <f t="shared" ca="1" si="280"/>
        <v>2.38291079035643-0.722848085585744i</v>
      </c>
      <c r="DF190" s="240" t="str">
        <f t="shared" ca="1" si="281"/>
        <v>-2.0000953269427-1.48337179182229i</v>
      </c>
      <c r="DG190" s="240" t="str">
        <f t="shared" ca="1" si="282"/>
        <v>-1.1348354215032E-13+2.49013517497185i</v>
      </c>
      <c r="DH190" s="240" t="str">
        <f t="shared" ca="1" si="283"/>
        <v>2.00009532694279-1.48337179182217i</v>
      </c>
      <c r="DI190" s="240" t="str">
        <f t="shared" ca="1" si="284"/>
        <v>-2.38291079035637-0.72284808558596i</v>
      </c>
      <c r="DJ190" s="240" t="str">
        <f t="shared" ca="1" si="285"/>
        <v>0.838901274023072+2.34457199549823i</v>
      </c>
      <c r="DK190" s="240" t="str">
        <f t="shared" ca="1" si="286"/>
        <v>1.38344497941012-2.07047172851431i</v>
      </c>
      <c r="DL190" s="240" t="str">
        <f t="shared" ca="1" si="287"/>
        <v>-2.48713569809851+0.122185141797633i</v>
      </c>
      <c r="DM190" s="240" t="str">
        <f t="shared" ca="1" si="288"/>
        <v>1.57972503166183+1.92490052053947i</v>
      </c>
      <c r="DN190" s="240" t="str">
        <f t="shared" ca="1" si="289"/>
        <v>0.605053492798821-2.41550894440158i</v>
      </c>
      <c r="DO190" s="240" t="str">
        <f t="shared" ca="1" si="290"/>
        <v>-2.30058492134256+0.952933475812106i</v>
      </c>
      <c r="DP190" s="240" t="str">
        <f t="shared" ca="1" si="291"/>
        <v>2.13586018234146+1.28018532686498i</v>
      </c>
      <c r="DQ190" s="240" t="str">
        <f t="shared" ca="1" si="292"/>
        <v>-0.244075928884094-2.47814449348125i</v>
      </c>
      <c r="DR190" s="240" t="str">
        <f t="shared" ca="1" si="293"/>
        <v>-1.84506846018068+1.67227257553264i</v>
      </c>
      <c r="DS190" s="240" t="str">
        <f t="shared" ca="1" si="294"/>
        <v>2.44228792582675+0.485801273148776i</v>
      </c>
      <c r="DT190" s="240" t="str">
        <f t="shared" ca="1" si="295"/>
        <v>-1.06466997738859-2.25105553660488i</v>
      </c>
      <c r="DU190" s="240" t="str">
        <f t="shared" ca="1" si="296"/>
        <v>-1.17384159573644+2.19610316190998i</v>
      </c>
      <c r="DV190" s="240" t="str">
        <f t="shared" ca="1" si="297"/>
        <v>2.46318322171915-0.365378715681882i</v>
      </c>
      <c r="DW190" s="240" t="str">
        <f t="shared" ca="1" si="298"/>
        <v>-1.76079146829335-1.76079146829414i</v>
      </c>
      <c r="DX190" s="240" t="str">
        <f t="shared" ca="1" si="299"/>
        <v>-0.365378715680465+2.46318322171936i</v>
      </c>
      <c r="DY190" s="240" t="str">
        <f t="shared" ca="1" si="300"/>
        <v>2.19610316190934-1.17384159573765i</v>
      </c>
      <c r="DZ190" s="240" t="str">
        <f t="shared" ca="1" si="301"/>
        <v>-2.25105553660443-1.06466997738953i</v>
      </c>
      <c r="EA190" s="240" t="str">
        <f t="shared" ca="1" si="302"/>
        <v>0.485801273150183+2.44228792582647i</v>
      </c>
      <c r="EB190" s="240" t="str">
        <f t="shared" ca="1" si="303"/>
        <v>1.67227257553163-1.8450684601816i</v>
      </c>
      <c r="EC190" s="240" t="str">
        <f t="shared" ca="1" si="304"/>
        <v>-2.47814449348115-0.244075928885203i</v>
      </c>
      <c r="ED190" s="240" t="str">
        <f t="shared" ca="1" si="305"/>
        <v>1.28018532686408+2.135860182342i</v>
      </c>
      <c r="EE190" s="240" t="str">
        <f t="shared" ca="1" si="306"/>
        <v>0.952933475810846-2.30058492134308i</v>
      </c>
      <c r="EF190" s="240" t="str">
        <f t="shared" ca="1" si="307"/>
        <v>-2.41550894440183+0.605053492797808i</v>
      </c>
      <c r="EG190" s="240" t="str">
        <f t="shared" ca="1" si="308"/>
        <v>1.92490052053881+1.57972503166264i</v>
      </c>
      <c r="EH190" s="240" t="str">
        <f t="shared" ca="1" si="309"/>
        <v>0.122185141796201-2.48713569809859i</v>
      </c>
      <c r="EI190" s="240" t="str">
        <f t="shared" ca="1" si="310"/>
        <v>-2.07047172851489+1.38344497940925i</v>
      </c>
      <c r="EJ190" s="240" t="str">
        <f t="shared" ca="1" si="311"/>
        <v>2.34457199549786+0.838901274024121i</v>
      </c>
      <c r="EK190" s="240" t="str">
        <f t="shared" ca="1" si="312"/>
        <v>-0.722848085587332-2.38291079035595i</v>
      </c>
      <c r="EL190" s="240" t="str">
        <f t="shared" ca="1" si="313"/>
        <v>-1.48337179182306+2.00009532694213i</v>
      </c>
      <c r="EM190" s="240" t="str">
        <f t="shared" ca="1" si="314"/>
        <v>2.49013517497185+1.0005981701595E-12i</v>
      </c>
      <c r="EN190" s="240"/>
      <c r="EO190" s="240"/>
      <c r="EP190" s="240"/>
    </row>
    <row r="191" spans="1:146" ht="15.75" thickBot="1">
      <c r="A191" s="277">
        <f t="shared" si="181"/>
        <v>1.7773437500000011E-3</v>
      </c>
      <c r="B191" s="276">
        <v>91</v>
      </c>
      <c r="C191" s="248">
        <f t="shared" si="182"/>
        <v>18200</v>
      </c>
      <c r="D191" s="247">
        <f t="shared" si="315"/>
        <v>114353.97259066848</v>
      </c>
      <c r="E191" s="247" t="str">
        <f t="shared" si="316"/>
        <v>114353.972590668i</v>
      </c>
      <c r="F191" s="247" t="str">
        <f t="shared" si="183"/>
        <v>0.00601242456313031-0.0286085144663176i</v>
      </c>
      <c r="G191" s="247" t="str">
        <f t="shared" si="184"/>
        <v>-2.89379393869449+1.56315677988309i</v>
      </c>
      <c r="H191" s="247" t="str">
        <f t="shared" si="180"/>
        <v>0.00201309621131551-0.0035786871927738i</v>
      </c>
      <c r="I191" s="247" t="str">
        <f t="shared" si="317"/>
        <v>-0.00239680801734915+0.00345204923588464i</v>
      </c>
      <c r="J191" s="275" t="str">
        <f ca="1">IMPRODUCT(1/N_FFT2,DB100)</f>
        <v>0.0175910375484816+0.000499489125782027i</v>
      </c>
      <c r="K191" s="274" t="str">
        <f t="shared" ca="1" si="318"/>
        <v>-0.0000438866008846792+0.0000595279481864008i</v>
      </c>
      <c r="N191" s="265">
        <f t="shared" ca="1" si="185"/>
        <v>7.490463664167601</v>
      </c>
      <c r="O191" s="240">
        <f t="shared" ca="1" si="186"/>
        <v>2.490463664167601</v>
      </c>
      <c r="P191" s="240" t="str">
        <f t="shared" ca="1" si="187"/>
        <v>-1.53221192138908-1.9633481327804i</v>
      </c>
      <c r="Q191" s="240" t="str">
        <f t="shared" ca="1" si="188"/>
        <v>-0.605133309161981+2.41582758918798i</v>
      </c>
      <c r="R191" s="240" t="str">
        <f t="shared" ca="1" si="189"/>
        <v>2.27680617800718-1.00923876774896i</v>
      </c>
      <c r="S191" s="240" t="str">
        <f t="shared" ca="1" si="190"/>
        <v>-2.19639286351632-1.17399644447233i</v>
      </c>
      <c r="T191" s="240" t="str">
        <f t="shared" ca="1" si="191"/>
        <v>0.425774371915073+2.45379816748636i</v>
      </c>
      <c r="U191" s="241" t="str">
        <f t="shared" ca="1" si="192"/>
        <v>1.6724931753928-1.84531185462068i</v>
      </c>
      <c r="V191" s="240" t="str">
        <f t="shared" ca="1" si="193"/>
        <v>-2.4837156449794-0.183209872615207i</v>
      </c>
      <c r="W191" s="240" t="str">
        <f t="shared" ca="1" si="194"/>
        <v>1.38362747822834+2.07074485729908i</v>
      </c>
      <c r="X191" s="240" t="str">
        <f t="shared" ca="1" si="195"/>
        <v>0.781212976576397-2.3647654318701i</v>
      </c>
      <c r="Y191" s="240" t="str">
        <f t="shared" ca="1" si="196"/>
        <v>-2.344881282551+0.839011938699989i</v>
      </c>
      <c r="Z191" s="240" t="str">
        <f t="shared" ca="1" si="197"/>
        <v>2.10407710579681+1.33239213274502i</v>
      </c>
      <c r="AA191" s="240" t="str">
        <f t="shared" ca="1" si="198"/>
        <v>-0.244108126456327-2.47847140091168i</v>
      </c>
      <c r="AB191" s="240" t="str">
        <f t="shared" ca="1" si="199"/>
        <v>-1.80371104397004+1.71727567163797i</v>
      </c>
      <c r="AC191" s="240" t="str">
        <f t="shared" ca="1" si="200"/>
        <v>2.46350815551541+0.365426915057174i</v>
      </c>
      <c r="AD191" s="240" t="str">
        <f t="shared" ca="1" si="201"/>
        <v>-1.22754503788217-2.16692003602117i</v>
      </c>
      <c r="AE191" s="240" t="str">
        <f t="shared" ca="1" si="202"/>
        <v>-0.953059183184184+2.30088840578751i</v>
      </c>
      <c r="AF191" s="240" t="str">
        <f t="shared" ca="1" si="203"/>
        <v>2.40024927225794-0.664238431261194i</v>
      </c>
      <c r="AG191" s="240" t="str">
        <f t="shared" ca="1" si="204"/>
        <v>-2.00035917193832-1.48356747260829i</v>
      </c>
      <c r="AH191" s="240" t="str">
        <f t="shared" ca="1" si="205"/>
        <v>0.0611190379103974+2.48971358307417i</v>
      </c>
      <c r="AI191" s="240" t="str">
        <f t="shared" ca="1" si="206"/>
        <v>1.92515444612158-1.57993342300156i</v>
      </c>
      <c r="AJ191" s="240" t="str">
        <f t="shared" ca="1" si="207"/>
        <v>-2.42995070191191-0.545663677384657i</v>
      </c>
      <c r="AK191" s="240" t="str">
        <f t="shared" ca="1" si="208"/>
        <v>1.064810424618+2.25135248732044i</v>
      </c>
      <c r="AL191" s="240" t="str">
        <f t="shared" ca="1" si="209"/>
        <v>1.119740679503-2.22454266607886i</v>
      </c>
      <c r="AM191" s="240" t="str">
        <f t="shared" ca="1" si="210"/>
        <v>-2.4426101031947+0.485865358211804i</v>
      </c>
      <c r="AN191" s="240" t="str">
        <f t="shared" ca="1" si="211"/>
        <v>1.88580111841059+1.62670323179751i</v>
      </c>
      <c r="AO191" s="240" t="str">
        <f t="shared" ca="1" si="212"/>
        <v>0.122201259997729-2.48746379161468i</v>
      </c>
      <c r="AP191" s="240" t="str">
        <f t="shared" ca="1" si="213"/>
        <v>-2.03616526952931+1.43402937825615i</v>
      </c>
      <c r="AQ191" s="240" t="str">
        <f t="shared" ca="1" si="214"/>
        <v>2.3832251349174+0.722943440966904i</v>
      </c>
      <c r="AR191" s="240" t="str">
        <f t="shared" ca="1" si="215"/>
        <v>2.3832251349174+0.722943440966904i</v>
      </c>
      <c r="AS191" s="240" t="str">
        <f t="shared" ca="1" si="216"/>
        <v>-1.28035420406208+2.13614193692266i</v>
      </c>
      <c r="AT191" s="240" t="str">
        <f t="shared" ca="1" si="217"/>
        <v>2.47173421834806-0.304859338689877i</v>
      </c>
      <c r="AU191" s="240" t="str">
        <f t="shared" ca="1" si="218"/>
        <v>-1.76102374523163-1.76102374523159i</v>
      </c>
      <c r="AV191" s="240" t="str">
        <f t="shared" ca="1" si="219"/>
        <v>-0.30485933868986+2.47173421834806i</v>
      </c>
      <c r="AW191" s="240" t="str">
        <f t="shared" ca="1" si="220"/>
        <v>2.13614193692265-1.28035420406209i</v>
      </c>
      <c r="AX191" s="240" t="str">
        <f t="shared" ca="1" si="221"/>
        <v>-2.32358466442797-0.896305511404617i</v>
      </c>
      <c r="AY191" s="240" t="str">
        <f t="shared" ca="1" si="222"/>
        <v>0.722943440966919+2.38322513491739i</v>
      </c>
      <c r="AZ191" s="240" t="str">
        <f t="shared" ca="1" si="223"/>
        <v>1.43402937825614-2.03616526952932i</v>
      </c>
      <c r="BA191" s="240" t="str">
        <f t="shared" ca="1" si="224"/>
        <v>-2.48746379161468+0.122201259997746i</v>
      </c>
      <c r="BB191" s="240" t="str">
        <f t="shared" ca="1" si="225"/>
        <v>1.62670323179734+1.88580111841075i</v>
      </c>
      <c r="BC191" s="240" t="str">
        <f t="shared" ca="1" si="226"/>
        <v>0.48586535821203-2.44261010319466i</v>
      </c>
      <c r="BD191" s="240" t="str">
        <f t="shared" ca="1" si="227"/>
        <v>-2.22454266607897+1.1197406795028i</v>
      </c>
      <c r="BE191" s="240" t="str">
        <f t="shared" ca="1" si="228"/>
        <v>2.25135248732046+1.06481042461797i</v>
      </c>
      <c r="BF191" s="240" t="str">
        <f t="shared" ca="1" si="229"/>
        <v>-0.545663677384692-2.4299507019119i</v>
      </c>
      <c r="BG191" s="240" t="str">
        <f t="shared" ca="1" si="230"/>
        <v>-1.57993342300154+1.9251544461216i</v>
      </c>
      <c r="BH191" s="240" t="str">
        <f t="shared" ca="1" si="231"/>
        <v>2.48971358307416+0.0611190379108935i</v>
      </c>
      <c r="BI191" s="240" t="str">
        <f t="shared" ca="1" si="232"/>
        <v>-1.48356747260892-2.00035917193786i</v>
      </c>
      <c r="BJ191" s="240" t="str">
        <f t="shared" ca="1" si="233"/>
        <v>-0.664238431261672+2.40024927225781i</v>
      </c>
      <c r="BK191" s="240" t="str">
        <f t="shared" ca="1" si="234"/>
        <v>2.30088840578722-0.953059183184886i</v>
      </c>
      <c r="BL191" s="240" t="str">
        <f t="shared" ca="1" si="235"/>
        <v>-2.16692003602093-1.22754503788259i</v>
      </c>
      <c r="BM191" s="240" t="str">
        <f t="shared" ca="1" si="236"/>
        <v>0.365426915057926+2.46350815551529i</v>
      </c>
      <c r="BN191" s="240" t="str">
        <f t="shared" ca="1" si="237"/>
        <v>1.71727567163832-1.80371104396971i</v>
      </c>
      <c r="BO191" s="240" t="str">
        <f t="shared" ca="1" si="238"/>
        <v>-2.47847140091175-0.24410812645557i</v>
      </c>
      <c r="BP191" s="240" t="str">
        <f t="shared" ca="1" si="239"/>
        <v>1.33239213274463+2.10407710579706i</v>
      </c>
      <c r="BQ191" s="240" t="str">
        <f t="shared" ca="1" si="240"/>
        <v>0.839011938699267-2.34488128255125i</v>
      </c>
      <c r="BR191" s="240" t="str">
        <f t="shared" ca="1" si="241"/>
        <v>-2.36476543187024+0.781212976575951i</v>
      </c>
      <c r="BS191" s="240" t="str">
        <f t="shared" ca="1" si="242"/>
        <v>2.07074485729951+1.3836274782277i</v>
      </c>
      <c r="BT191" s="240" t="str">
        <f t="shared" ca="1" si="243"/>
        <v>-0.183209872614994-2.48371564497942i</v>
      </c>
      <c r="BU191" s="240" t="str">
        <f t="shared" ca="1" si="244"/>
        <v>-1.84531185461999+1.67249317539356i</v>
      </c>
      <c r="BV191" s="240" t="str">
        <f t="shared" ca="1" si="245"/>
        <v>2.45379816748633+0.425774371915277i</v>
      </c>
      <c r="BW191" s="240" t="str">
        <f t="shared" ca="1" si="246"/>
        <v>-1.17399644447318-2.19639286351587i</v>
      </c>
      <c r="BX191" s="240" t="str">
        <f t="shared" ca="1" si="247"/>
        <v>-1.00923876774919+2.27680617800708i</v>
      </c>
      <c r="BY191" s="240" t="str">
        <f t="shared" ca="1" si="248"/>
        <v>2.41582758918773-0.605133309162962i</v>
      </c>
      <c r="BZ191" s="240" t="str">
        <f t="shared" ca="1" si="249"/>
        <v>-1.96334813278026-1.53221192138926i</v>
      </c>
      <c r="CA191" s="240" t="str">
        <f t="shared" ca="1" si="250"/>
        <v>1.04344166290491E-12+2.4904636641676i</v>
      </c>
      <c r="CB191" s="240" t="str">
        <f t="shared" ca="1" si="251"/>
        <v>1.96334813278055-1.53221192138889i</v>
      </c>
      <c r="CC191" s="240" t="str">
        <f t="shared" ca="1" si="252"/>
        <v>-2.41582758918824-0.605133309160937i</v>
      </c>
      <c r="CD191" s="240" t="str">
        <f t="shared" ca="1" si="253"/>
        <v>1.00923876774877+2.27680617800727i</v>
      </c>
      <c r="CE191" s="240" t="str">
        <f t="shared" ca="1" si="254"/>
        <v>1.1739964444714-2.19639286351682i</v>
      </c>
      <c r="CF191" s="240" t="str">
        <f t="shared" ca="1" si="255"/>
        <v>-2.45379816748641+0.425774371914824i</v>
      </c>
      <c r="CG191" s="240" t="str">
        <f t="shared" ca="1" si="256"/>
        <v>1.84531185462135+1.67249317539207i</v>
      </c>
      <c r="CH191" s="240" t="str">
        <f t="shared" ca="1" si="257"/>
        <v>0.183209872615454-2.48371564497938i</v>
      </c>
      <c r="CI191" s="240" t="str">
        <f t="shared" ca="1" si="258"/>
        <v>-2.07074485729839+1.38362747822938i</v>
      </c>
      <c r="CJ191" s="240" t="str">
        <f t="shared" ca="1" si="259"/>
        <v>2.3647654318701+0.781212976576387i</v>
      </c>
      <c r="CK191" s="240" t="str">
        <f t="shared" ca="1" si="260"/>
        <v>-0.839011938701165-2.34488128255057i</v>
      </c>
      <c r="CL191" s="240" t="str">
        <f t="shared" ca="1" si="261"/>
        <v>-1.33239213274502+2.10407710579681i</v>
      </c>
      <c r="CM191" s="240" t="str">
        <f t="shared" ca="1" si="262"/>
        <v>2.47847140091155-0.244108126457577i</v>
      </c>
      <c r="CN191" s="240" t="str">
        <f t="shared" ca="1" si="263"/>
        <v>-1.71727567163798-1.80371104397002i</v>
      </c>
      <c r="CO191" s="240" t="str">
        <f t="shared" ca="1" si="264"/>
        <v>-0.365426915058382+2.46350815551523i</v>
      </c>
      <c r="CP191" s="240" t="str">
        <f t="shared" ca="1" si="265"/>
        <v>2.16692003602116-1.22754503788218i</v>
      </c>
      <c r="CQ191" s="240" t="str">
        <f t="shared" ca="1" si="266"/>
        <v>-2.30088840578705-0.953059183185312i</v>
      </c>
      <c r="CR191" s="240" t="str">
        <f t="shared" ca="1" si="267"/>
        <v>0.664238431261227+2.40024927225793i</v>
      </c>
      <c r="CS191" s="240" t="str">
        <f t="shared" ca="1" si="268"/>
        <v>1.48356747260926-2.0003591719376i</v>
      </c>
      <c r="CT191" s="240" t="str">
        <f t="shared" ca="1" si="269"/>
        <v>-2.48971358307417+0.0611190379104323i</v>
      </c>
      <c r="CU191" s="240" t="str">
        <f t="shared" ca="1" si="270"/>
        <v>1.57993342300063+1.92515444612234i</v>
      </c>
      <c r="CV191" s="240" t="str">
        <f t="shared" ca="1" si="271"/>
        <v>0.545663677384624-2.42995070191191i</v>
      </c>
      <c r="CW191" s="240" t="str">
        <f t="shared" ca="1" si="272"/>
        <v>-2.25135248732096+1.06481042461691i</v>
      </c>
      <c r="CX191" s="240" t="str">
        <f t="shared" ca="1" si="273"/>
        <v>2.224542666079+1.11974067950274i</v>
      </c>
      <c r="CY191" s="240" t="str">
        <f t="shared" ca="1" si="274"/>
        <v>-0.485865358210885-2.44261010319488i</v>
      </c>
      <c r="CZ191" s="240" t="str">
        <f t="shared" ca="1" si="275"/>
        <v>-1.62670323179728+1.88580111841079i</v>
      </c>
      <c r="DA191" s="240" t="str">
        <f t="shared" ca="1" si="276"/>
        <v>2.48746379161463+0.122201259998737i</v>
      </c>
      <c r="DB191" s="240" t="str">
        <f t="shared" ca="1" si="277"/>
        <v>-1.43402937825634-2.03616526952918i</v>
      </c>
      <c r="DC191" s="240" t="str">
        <f t="shared" ca="1" si="278"/>
        <v>-0.722943440967871+2.38322513491711i</v>
      </c>
      <c r="DD191" s="240" t="str">
        <f t="shared" ca="1" si="279"/>
        <v>2.32358466442788-0.896305511404846i</v>
      </c>
      <c r="DE191" s="240" t="str">
        <f t="shared" ca="1" si="280"/>
        <v>-2.13614193692214-1.28035420406294i</v>
      </c>
      <c r="DF191" s="240" t="str">
        <f t="shared" ca="1" si="281"/>
        <v>0.304859338690106+2.47173421834803i</v>
      </c>
      <c r="DG191" s="240" t="str">
        <f t="shared" ca="1" si="282"/>
        <v>1.7610237452323-1.76102374523091i</v>
      </c>
      <c r="DH191" s="240" t="str">
        <f t="shared" ca="1" si="283"/>
        <v>-2.47173421834809-0.304859338689598i</v>
      </c>
      <c r="DI191" s="240" t="str">
        <f t="shared" ca="1" si="284"/>
        <v>1.28035420406126+2.13614193692315i</v>
      </c>
      <c r="DJ191" s="240" t="str">
        <f t="shared" ca="1" si="285"/>
        <v>0.89630551140437-2.32358466442806i</v>
      </c>
      <c r="DK191" s="240" t="str">
        <f t="shared" ca="1" si="286"/>
        <v>-2.38322513491768+0.722943440965988i</v>
      </c>
      <c r="DL191" s="240" t="str">
        <f t="shared" ca="1" si="287"/>
        <v>2.03616526952948+1.43402937825592i</v>
      </c>
      <c r="DM191" s="240" t="str">
        <f t="shared" ca="1" si="288"/>
        <v>-0.122201259996773-2.48746379161473i</v>
      </c>
      <c r="DN191" s="240" t="str">
        <f t="shared" ca="1" si="289"/>
        <v>-1.88580111841041+1.62670323179772i</v>
      </c>
      <c r="DO191" s="240" t="str">
        <f t="shared" ca="1" si="290"/>
        <v>2.44261010319451+0.485865358212743i</v>
      </c>
      <c r="DP191" s="240" t="str">
        <f t="shared" ca="1" si="291"/>
        <v>-1.11974067950326-2.22454266607874i</v>
      </c>
      <c r="DQ191" s="240" t="str">
        <f t="shared" ca="1" si="292"/>
        <v>-1.06481042461862+2.25135248732015i</v>
      </c>
      <c r="DR191" s="240" t="str">
        <f t="shared" ca="1" si="293"/>
        <v>2.42995070191179-0.545663677385192i</v>
      </c>
      <c r="DS191" s="240" t="str">
        <f t="shared" ca="1" si="294"/>
        <v>-1.92515444612114-1.5799334230021i</v>
      </c>
      <c r="DT191" s="240" t="str">
        <f t="shared" ca="1" si="295"/>
        <v>-0.0611190379098503+2.48971358307418i</v>
      </c>
      <c r="DU191" s="240" t="str">
        <f t="shared" ca="1" si="296"/>
        <v>2.00035917193873-1.48356747260774i</v>
      </c>
      <c r="DV191" s="240" t="str">
        <f t="shared" ca="1" si="297"/>
        <v>-2.40024927225809-0.664238431260666i</v>
      </c>
      <c r="DW191" s="240" t="str">
        <f t="shared" ca="1" si="298"/>
        <v>0.953059183183561+2.30088840578777i</v>
      </c>
      <c r="DX191" s="240" t="str">
        <f t="shared" ca="1" si="299"/>
        <v>1.22754503788168-2.16692003602144i</v>
      </c>
      <c r="DY191" s="240" t="str">
        <f t="shared" ca="1" si="300"/>
        <v>-2.4635081555155+0.365426915056509i</v>
      </c>
      <c r="DZ191" s="240" t="str">
        <f t="shared" ca="1" si="301"/>
        <v>1.80371104397043+1.71727567163756i</v>
      </c>
      <c r="EA191" s="240" t="str">
        <f t="shared" ca="1" si="302"/>
        <v>0.244108126457068-2.4784714009116i</v>
      </c>
      <c r="EB191" s="240" t="str">
        <f t="shared" ca="1" si="303"/>
        <v>-2.10407710579654+1.33239213274545i</v>
      </c>
      <c r="EC191" s="240" t="str">
        <f t="shared" ca="1" si="304"/>
        <v>2.34488128255077+0.839011938700617i</v>
      </c>
      <c r="ED191" s="240" t="str">
        <f t="shared" ca="1" si="305"/>
        <v>-0.78121297657694-2.36476543186992i</v>
      </c>
      <c r="EE191" s="240" t="str">
        <f t="shared" ca="1" si="306"/>
        <v>-1.38362747822895+2.07074485729867i</v>
      </c>
      <c r="EF191" s="240" t="str">
        <f t="shared" ca="1" si="307"/>
        <v>2.48371564497934-0.183209872615964i</v>
      </c>
      <c r="EG191" s="240" t="str">
        <f t="shared" ca="1" si="308"/>
        <v>-1.6724931753925-1.84531185462095i</v>
      </c>
      <c r="EH191" s="240" t="str">
        <f t="shared" ca="1" si="309"/>
        <v>-0.425774371914248+2.45379816748651i</v>
      </c>
      <c r="EI191" s="240" t="str">
        <f t="shared" ca="1" si="310"/>
        <v>2.19639286351658-1.17399644447185i</v>
      </c>
      <c r="EJ191" s="240" t="str">
        <f t="shared" ca="1" si="311"/>
        <v>-2.27680617800747-1.0092387677483i</v>
      </c>
      <c r="EK191" s="240" t="str">
        <f t="shared" ca="1" si="312"/>
        <v>0.60513330916157+2.41582758918808i</v>
      </c>
      <c r="EL191" s="240" t="str">
        <f t="shared" ca="1" si="313"/>
        <v>1.53221192138843-1.96334813278091i</v>
      </c>
      <c r="EM191" s="240" t="str">
        <f t="shared" ca="1" si="314"/>
        <v>-2.4904636641676-4.61313120148414E-13i</v>
      </c>
      <c r="EN191" s="240"/>
      <c r="EO191" s="240"/>
      <c r="EP191" s="240"/>
    </row>
    <row r="192" spans="1:146" ht="15.75" thickBot="1">
      <c r="A192" s="277">
        <f t="shared" si="181"/>
        <v>1.7968750000000012E-3</v>
      </c>
      <c r="B192" s="276">
        <v>92</v>
      </c>
      <c r="C192" s="248">
        <f t="shared" si="182"/>
        <v>18400</v>
      </c>
      <c r="D192" s="247">
        <f t="shared" si="315"/>
        <v>115610.60965210438</v>
      </c>
      <c r="E192" s="247" t="str">
        <f t="shared" si="316"/>
        <v>115610.609652104i</v>
      </c>
      <c r="F192" s="247" t="str">
        <f t="shared" si="183"/>
        <v>0.00599837511332406-0.0283344803403023i</v>
      </c>
      <c r="G192" s="247" t="str">
        <f t="shared" si="184"/>
        <v>-2.88099833575271+1.57041421559832i</v>
      </c>
      <c r="H192" s="247" t="str">
        <f t="shared" si="180"/>
        <v>0.00201279007377283-0.00353978723438617i</v>
      </c>
      <c r="I192" s="247" t="str">
        <f t="shared" si="317"/>
        <v>-0.00238876390151421+0.00341523415701441i</v>
      </c>
      <c r="J192" s="275" t="str">
        <f ca="1">IMPRODUCT(1/N_FFT2,DC100)</f>
        <v>0.0107389144764741-5.64783001849414E-06i</v>
      </c>
      <c r="K192" s="274" t="str">
        <f t="shared" ca="1" si="318"/>
        <v>-0.0000256334425808575+0.0000366893988617809i</v>
      </c>
      <c r="N192" s="265">
        <f t="shared" ca="1" si="185"/>
        <v>7.4907662458354753</v>
      </c>
      <c r="O192" s="240">
        <f t="shared" ca="1" si="186"/>
        <v>2.4907662458354753</v>
      </c>
      <c r="P192" s="240" t="str">
        <f t="shared" ca="1" si="187"/>
        <v>-1.58012537877952-1.92538834491389i</v>
      </c>
      <c r="Q192" s="240" t="str">
        <f t="shared" ca="1" si="188"/>
        <v>-0.48592438896694+2.44290687084065i</v>
      </c>
      <c r="R192" s="240" t="str">
        <f t="shared" ca="1" si="189"/>
        <v>2.19665971672343-1.17413908048318i</v>
      </c>
      <c r="S192" s="240" t="str">
        <f t="shared" ca="1" si="190"/>
        <v>-2.30116795479736-0.953174976175442i</v>
      </c>
      <c r="T192" s="240" t="str">
        <f t="shared" ca="1" si="191"/>
        <v>0.723031275788614+2.38351468752027i</v>
      </c>
      <c r="U192" s="241" t="str">
        <f t="shared" ca="1" si="192"/>
        <v>1.38379558359614-2.07099644476111i</v>
      </c>
      <c r="V192" s="240" t="str">
        <f t="shared" ca="1" si="193"/>
        <v>-2.47877252556612+0.244137784646072i</v>
      </c>
      <c r="W192" s="240" t="str">
        <f t="shared" ca="1" si="194"/>
        <v>1.7612377027808+1.76123770278085i</v>
      </c>
      <c r="X192" s="240" t="str">
        <f t="shared" ca="1" si="195"/>
        <v>0.244137784646124-2.47877252556612i</v>
      </c>
      <c r="Y192" s="240" t="str">
        <f t="shared" ca="1" si="196"/>
        <v>-2.07099644476114+1.38379558359609i</v>
      </c>
      <c r="Z192" s="240" t="str">
        <f t="shared" ca="1" si="197"/>
        <v>2.38351468752025+0.723031275788669i</v>
      </c>
      <c r="AA192" s="240" t="str">
        <f t="shared" ca="1" si="198"/>
        <v>-0.953174976175509-2.30116795479734i</v>
      </c>
      <c r="AB192" s="240" t="str">
        <f t="shared" ca="1" si="199"/>
        <v>-1.17413908048325+2.19665971672339i</v>
      </c>
      <c r="AC192" s="240" t="str">
        <f t="shared" ca="1" si="200"/>
        <v>2.44290687084064-0.485924388966958i</v>
      </c>
      <c r="AD192" s="240" t="str">
        <f t="shared" ca="1" si="201"/>
        <v>-1.92538834491395-1.58012537877944i</v>
      </c>
      <c r="AE192" s="240" t="str">
        <f t="shared" ca="1" si="202"/>
        <v>-6.10276577100503E-14+2.49076624583548i</v>
      </c>
      <c r="AF192" s="240" t="str">
        <f t="shared" ca="1" si="203"/>
        <v>1.92538834491386-1.58012537877955i</v>
      </c>
      <c r="AG192" s="240" t="str">
        <f t="shared" ca="1" si="204"/>
        <v>-2.44290687084062-0.48592438896706i</v>
      </c>
      <c r="AH192" s="240" t="str">
        <f t="shared" ca="1" si="205"/>
        <v>1.17413908048315+2.19665971672345i</v>
      </c>
      <c r="AI192" s="240" t="str">
        <f t="shared" ca="1" si="206"/>
        <v>0.953174976175377-2.30116795479739i</v>
      </c>
      <c r="AJ192" s="240" t="str">
        <f t="shared" ca="1" si="207"/>
        <v>-2.38351468752028+0.723031275788569i</v>
      </c>
      <c r="AK192" s="240" t="str">
        <f t="shared" ca="1" si="208"/>
        <v>2.07099644476108+1.38379558359619i</v>
      </c>
      <c r="AL192" s="240" t="str">
        <f t="shared" ca="1" si="209"/>
        <v>-0.244137784646266-2.4787725255661i</v>
      </c>
      <c r="AM192" s="240" t="str">
        <f t="shared" ca="1" si="210"/>
        <v>-1.76123770278089+1.76123770278076i</v>
      </c>
      <c r="AN192" s="240" t="str">
        <f t="shared" ca="1" si="211"/>
        <v>2.47877252556611+0.244137784646184i</v>
      </c>
      <c r="AO192" s="240" t="str">
        <f t="shared" ca="1" si="212"/>
        <v>-1.38379558359626-2.07099644476103i</v>
      </c>
      <c r="AP192" s="240" t="str">
        <f t="shared" ca="1" si="213"/>
        <v>-0.723031275788726+2.38351468752023i</v>
      </c>
      <c r="AQ192" s="240" t="str">
        <f t="shared" ca="1" si="214"/>
        <v>2.30116795479736-0.953174976175452i</v>
      </c>
      <c r="AR192" s="240" t="str">
        <f t="shared" ca="1" si="215"/>
        <v>2.30116795479736-0.953174976175452i</v>
      </c>
      <c r="AS192" s="240" t="str">
        <f t="shared" ca="1" si="216"/>
        <v>0.485924388966915+2.44290687084065i</v>
      </c>
      <c r="AT192" s="240" t="str">
        <f t="shared" ca="1" si="217"/>
        <v>1.58012537877947-1.92538834491393i</v>
      </c>
      <c r="AU192" s="240" t="str">
        <f t="shared" ca="1" si="218"/>
        <v>-2.49076624583548-1.220553154201E-13i</v>
      </c>
      <c r="AV192" s="240" t="str">
        <f t="shared" ca="1" si="219"/>
        <v>1.5801253787795+1.9253883449139i</v>
      </c>
      <c r="AW192" s="240" t="str">
        <f t="shared" ca="1" si="220"/>
        <v>0.485924388966878-2.44290687084066i</v>
      </c>
      <c r="AX192" s="240" t="str">
        <f t="shared" ca="1" si="221"/>
        <v>-2.19665971672347+1.17413908048311i</v>
      </c>
      <c r="AY192" s="240" t="str">
        <f t="shared" ca="1" si="222"/>
        <v>2.30116795479738+0.953174976175417i</v>
      </c>
      <c r="AZ192" s="240" t="str">
        <f t="shared" ca="1" si="223"/>
        <v>-0.723031275788731-2.38351468752023i</v>
      </c>
      <c r="BA192" s="240" t="str">
        <f t="shared" ca="1" si="224"/>
        <v>-1.38379558359624+2.07099644476105i</v>
      </c>
      <c r="BB192" s="240" t="str">
        <f t="shared" ca="1" si="225"/>
        <v>2.47877252556611-0.244137784646206i</v>
      </c>
      <c r="BC192" s="240" t="str">
        <f t="shared" ca="1" si="226"/>
        <v>-1.7612377027809-1.76123770278074i</v>
      </c>
      <c r="BD192" s="240" t="str">
        <f t="shared" ca="1" si="227"/>
        <v>-0.244137784646227+2.47877252556611i</v>
      </c>
      <c r="BE192" s="240" t="str">
        <f t="shared" ca="1" si="228"/>
        <v>2.07099644476106-1.38379558359622i</v>
      </c>
      <c r="BF192" s="240" t="str">
        <f t="shared" ca="1" si="229"/>
        <v>-2.38351468752022-0.723031275788786i</v>
      </c>
      <c r="BG192" s="240" t="str">
        <f t="shared" ca="1" si="230"/>
        <v>0.953174976175397+2.30116795479738i</v>
      </c>
      <c r="BH192" s="240" t="str">
        <f t="shared" ca="1" si="231"/>
        <v>1.17413908048291-2.19665971672357i</v>
      </c>
      <c r="BI192" s="240" t="str">
        <f t="shared" ca="1" si="232"/>
        <v>-2.44290687084043+0.485924388968071i</v>
      </c>
      <c r="BJ192" s="240" t="str">
        <f t="shared" ca="1" si="233"/>
        <v>1.92538834491357+1.5801253787799i</v>
      </c>
      <c r="BK192" s="240" t="str">
        <f t="shared" ca="1" si="234"/>
        <v>-3.47855785606306E-13-2.49076624583548i</v>
      </c>
      <c r="BL192" s="240" t="str">
        <f t="shared" ca="1" si="235"/>
        <v>-1.92538834491315+1.58012537878041i</v>
      </c>
      <c r="BM192" s="240" t="str">
        <f t="shared" ca="1" si="236"/>
        <v>2.44290687084055+0.485924388967423i</v>
      </c>
      <c r="BN192" s="240" t="str">
        <f t="shared" ca="1" si="237"/>
        <v>-1.17413908048349-2.19665971672326i</v>
      </c>
      <c r="BO192" s="240" t="str">
        <f t="shared" ca="1" si="238"/>
        <v>-0.953174976174328+2.30116795479783i</v>
      </c>
      <c r="BP192" s="240" t="str">
        <f t="shared" ca="1" si="239"/>
        <v>2.38351468752038-0.723031275788231i</v>
      </c>
      <c r="BQ192" s="240" t="str">
        <f t="shared" ca="1" si="240"/>
        <v>-2.07099644476129-1.38379558359588i</v>
      </c>
      <c r="BR192" s="240" t="str">
        <f t="shared" ca="1" si="241"/>
        <v>0.244137784647378+2.47877252556599i</v>
      </c>
      <c r="BS192" s="240" t="str">
        <f t="shared" ca="1" si="242"/>
        <v>1.76123770278114-1.76123770278051i</v>
      </c>
      <c r="BT192" s="240" t="str">
        <f t="shared" ca="1" si="243"/>
        <v>-2.47877252556615-0.24413778464583i</v>
      </c>
      <c r="BU192" s="240" t="str">
        <f t="shared" ca="1" si="244"/>
        <v>1.3837955835972+2.0709964447604i</v>
      </c>
      <c r="BV192" s="240" t="str">
        <f t="shared" ca="1" si="245"/>
        <v>0.72303127578908-2.38351468752013i</v>
      </c>
      <c r="BW192" s="240" t="str">
        <f t="shared" ca="1" si="246"/>
        <v>-2.30116795479721+0.95317497617583i</v>
      </c>
      <c r="BX192" s="240" t="str">
        <f t="shared" ca="1" si="247"/>
        <v>2.19665971672284+1.17413908048428i</v>
      </c>
      <c r="BY192" s="240" t="str">
        <f t="shared" ca="1" si="248"/>
        <v>-0.485924388966519-2.44290687084073i</v>
      </c>
      <c r="BZ192" s="240" t="str">
        <f t="shared" ca="1" si="249"/>
        <v>-1.58012537877918+1.92538834491416i</v>
      </c>
      <c r="CA192" s="240" t="str">
        <f t="shared" ca="1" si="250"/>
        <v>2.49076624583548+1.23519631381492E-12i</v>
      </c>
      <c r="CB192" s="240" t="str">
        <f t="shared" ca="1" si="251"/>
        <v>-1.58012537877924-1.92538834491411i</v>
      </c>
      <c r="CC192" s="240" t="str">
        <f t="shared" ca="1" si="252"/>
        <v>-0.485924388966512+2.44290687084073i</v>
      </c>
      <c r="CD192" s="240" t="str">
        <f t="shared" ca="1" si="253"/>
        <v>2.19665971672401-1.1741390804821i</v>
      </c>
      <c r="CE192" s="240" t="str">
        <f t="shared" ca="1" si="254"/>
        <v>-2.30116795479724-0.953174976175758i</v>
      </c>
      <c r="CF192" s="240" t="str">
        <f t="shared" ca="1" si="255"/>
        <v>0.723031275789087+2.38351468752012i</v>
      </c>
      <c r="CG192" s="240" t="str">
        <f t="shared" ca="1" si="256"/>
        <v>1.38379558359714-2.07099644476045i</v>
      </c>
      <c r="CH192" s="240" t="str">
        <f t="shared" ca="1" si="257"/>
        <v>-2.47877252556615+0.244137784645838i</v>
      </c>
      <c r="CI192" s="240" t="str">
        <f t="shared" ca="1" si="258"/>
        <v>1.76123770278119+1.76123770278045i</v>
      </c>
      <c r="CJ192" s="240" t="str">
        <f t="shared" ca="1" si="259"/>
        <v>0.244137784647335-2.478772525566i</v>
      </c>
      <c r="CK192" s="240" t="str">
        <f t="shared" ca="1" si="260"/>
        <v>-2.07099644476128+1.38379558359589i</v>
      </c>
      <c r="CL192" s="240" t="str">
        <f t="shared" ca="1" si="261"/>
        <v>2.38351468752041+0.723031275788156i</v>
      </c>
      <c r="CM192" s="240" t="str">
        <f t="shared" ca="1" si="262"/>
        <v>-0.953174976174368-2.30116795479781i</v>
      </c>
      <c r="CN192" s="240" t="str">
        <f t="shared" ca="1" si="263"/>
        <v>-1.17413908048343+2.1966597167233i</v>
      </c>
      <c r="CO192" s="240" t="str">
        <f t="shared" ca="1" si="264"/>
        <v>2.44290687084055-0.485924388967466i</v>
      </c>
      <c r="CP192" s="240" t="str">
        <f t="shared" ca="1" si="265"/>
        <v>-1.92538834491316-1.58012537878041i</v>
      </c>
      <c r="CQ192" s="240" t="str">
        <f t="shared" ca="1" si="266"/>
        <v>-2.69742371301154E-13+2.49076624583548i</v>
      </c>
      <c r="CR192" s="240" t="str">
        <f t="shared" ca="1" si="267"/>
        <v>1.92538834491354-1.58012537877993i</v>
      </c>
      <c r="CS192" s="240" t="str">
        <f t="shared" ca="1" si="268"/>
        <v>-2.44290687084044-0.485924388967994i</v>
      </c>
      <c r="CT192" s="240" t="str">
        <f t="shared" ca="1" si="269"/>
        <v>1.17413908048295+2.19665971672355i</v>
      </c>
      <c r="CU192" s="240" t="str">
        <f t="shared" ca="1" si="270"/>
        <v>0.953174976174866-2.3011679547976i</v>
      </c>
      <c r="CV192" s="240" t="str">
        <f t="shared" ca="1" si="271"/>
        <v>-2.38351468752056+0.72303127578764i</v>
      </c>
      <c r="CW192" s="240" t="str">
        <f t="shared" ca="1" si="272"/>
        <v>2.07099644476094+1.38379558359639i</v>
      </c>
      <c r="CX192" s="240" t="str">
        <f t="shared" ca="1" si="273"/>
        <v>-0.244137784646798-2.47877252556605i</v>
      </c>
      <c r="CY192" s="240" t="str">
        <f t="shared" ca="1" si="274"/>
        <v>-1.76123770278157+1.76123770278007i</v>
      </c>
      <c r="CZ192" s="240" t="str">
        <f t="shared" ca="1" si="275"/>
        <v>2.47877252556609+0.244137784646375i</v>
      </c>
      <c r="DA192" s="240" t="str">
        <f t="shared" ca="1" si="276"/>
        <v>-1.38379558359669-2.07099644476075i</v>
      </c>
      <c r="DB192" s="240" t="str">
        <f t="shared" ca="1" si="277"/>
        <v>-0.723031275789673+2.38351468751995i</v>
      </c>
      <c r="DC192" s="240" t="str">
        <f t="shared" ca="1" si="278"/>
        <v>2.30116795479744-0.95317497617526i</v>
      </c>
      <c r="DD192" s="240" t="str">
        <f t="shared" ca="1" si="279"/>
        <v>-2.19665971672372-1.17413908048264i</v>
      </c>
      <c r="DE192" s="240" t="str">
        <f t="shared" ca="1" si="280"/>
        <v>0.485924388965981+2.44290687084084i</v>
      </c>
      <c r="DF192" s="240" t="str">
        <f t="shared" ca="1" si="281"/>
        <v>1.58012537877966-1.92538834491377i</v>
      </c>
      <c r="DG192" s="240" t="str">
        <f t="shared" ca="1" si="282"/>
        <v>-2.49076624583548+6.9571157121261E-13i</v>
      </c>
      <c r="DH192" s="240" t="str">
        <f t="shared" ca="1" si="283"/>
        <v>1.58012537877877+1.9253883449145i</v>
      </c>
      <c r="DI192" s="240" t="str">
        <f t="shared" ca="1" si="284"/>
        <v>0.485924388967117-2.44290687084061i</v>
      </c>
      <c r="DJ192" s="240" t="str">
        <f t="shared" ca="1" si="285"/>
        <v>-2.1966597167231+1.1741390804838i</v>
      </c>
      <c r="DK192" s="240" t="str">
        <f t="shared" ca="1" si="286"/>
        <v>2.301167954797+0.953174976176328i</v>
      </c>
      <c r="DL192" s="240" t="str">
        <f t="shared" ca="1" si="287"/>
        <v>-0.723031275788564-2.38351468752028i</v>
      </c>
      <c r="DM192" s="240" t="str">
        <f t="shared" ca="1" si="288"/>
        <v>-1.38379558359559+2.07099644476148i</v>
      </c>
      <c r="DN192" s="240" t="str">
        <f t="shared" ca="1" si="289"/>
        <v>2.47877252556621-0.244137784645223i</v>
      </c>
      <c r="DO192" s="240" t="str">
        <f t="shared" ca="1" si="290"/>
        <v>-1.76123770278076-1.76123770278089i</v>
      </c>
      <c r="DP192" s="240" t="str">
        <f t="shared" ca="1" si="291"/>
        <v>-0.244137784645484+2.47877252556618i</v>
      </c>
      <c r="DQ192" s="240" t="str">
        <f t="shared" ca="1" si="292"/>
        <v>2.07099644476159-1.38379558359543i</v>
      </c>
      <c r="DR192" s="240" t="str">
        <f t="shared" ca="1" si="293"/>
        <v>-2.38351468752023-0.723031275788749i</v>
      </c>
      <c r="DS192" s="240" t="str">
        <f t="shared" ca="1" si="294"/>
        <v>0.953174976176087+2.3011679547971i</v>
      </c>
      <c r="DT192" s="240" t="str">
        <f t="shared" ca="1" si="295"/>
        <v>1.17413908048397-2.19665971672301i</v>
      </c>
      <c r="DU192" s="240" t="str">
        <f t="shared" ca="1" si="296"/>
        <v>-2.44290687084066+0.48592438896686i</v>
      </c>
      <c r="DV192" s="240" t="str">
        <f t="shared" ca="1" si="297"/>
        <v>1.92538834491438+1.58012537877891i</v>
      </c>
      <c r="DW192" s="240" t="str">
        <f t="shared" ca="1" si="298"/>
        <v>8.87340528208612E-13-2.49076624583548i</v>
      </c>
      <c r="DX192" s="240" t="str">
        <f t="shared" ca="1" si="299"/>
        <v>-1.92538834491394+1.58012537877946i</v>
      </c>
      <c r="DY192" s="240" t="str">
        <f t="shared" ca="1" si="300"/>
        <v>2.44290687084079+0.48592438896624i</v>
      </c>
      <c r="DZ192" s="240" t="str">
        <f t="shared" ca="1" si="301"/>
        <v>-1.17413908048247-2.19665971672381i</v>
      </c>
      <c r="EA192" s="240" t="str">
        <f t="shared" ca="1" si="302"/>
        <v>-0.953174976175501+2.30116795479734i</v>
      </c>
      <c r="EB192" s="240" t="str">
        <f t="shared" ca="1" si="303"/>
        <v>2.38351468752002-0.723031275789421i</v>
      </c>
      <c r="EC192" s="240" t="str">
        <f t="shared" ca="1" si="304"/>
        <v>-2.0709964447606-1.38379558359691i</v>
      </c>
      <c r="ED192" s="240" t="str">
        <f t="shared" ca="1" si="305"/>
        <v>0.244137784646184+2.47877252556611i</v>
      </c>
      <c r="EE192" s="240" t="str">
        <f t="shared" ca="1" si="306"/>
        <v>1.76123770278021-1.76123770278144i</v>
      </c>
      <c r="EF192" s="240" t="str">
        <f t="shared" ca="1" si="307"/>
        <v>-2.47877252556603-0.244137784646989i</v>
      </c>
      <c r="EG192" s="240" t="str">
        <f t="shared" ca="1" si="308"/>
        <v>1.38379558359623+2.07099644476105i</v>
      </c>
      <c r="EH192" s="240" t="str">
        <f t="shared" ca="1" si="309"/>
        <v>0.723031275787892-2.38351468752049i</v>
      </c>
      <c r="EI192" s="240" t="str">
        <f t="shared" ca="1" si="310"/>
        <v>-2.30116795479771+0.953174976174625i</v>
      </c>
      <c r="EJ192" s="240" t="str">
        <f t="shared" ca="1" si="311"/>
        <v>2.19665971672343+1.17413908048318i</v>
      </c>
      <c r="EK192" s="240" t="str">
        <f t="shared" ca="1" si="312"/>
        <v>-0.485924388967807-2.44290687084048i</v>
      </c>
      <c r="EL192" s="240" t="str">
        <f t="shared" ca="1" si="313"/>
        <v>-1.58012537878014+1.92538834491338i</v>
      </c>
      <c r="EM192" s="240" t="str">
        <f t="shared" ca="1" si="314"/>
        <v>2.49076624583548-7.81134143051515E-14i</v>
      </c>
      <c r="EN192" s="240"/>
      <c r="EO192" s="240"/>
      <c r="EP192" s="240"/>
    </row>
    <row r="193" spans="1:146" ht="15.75" thickBot="1">
      <c r="A193" s="277">
        <f t="shared" si="181"/>
        <v>1.8164062500000012E-3</v>
      </c>
      <c r="B193" s="276">
        <v>93</v>
      </c>
      <c r="C193" s="248">
        <f t="shared" si="182"/>
        <v>18600</v>
      </c>
      <c r="D193" s="247">
        <f t="shared" si="315"/>
        <v>116867.2467135403</v>
      </c>
      <c r="E193" s="247" t="str">
        <f t="shared" si="316"/>
        <v>116867.24671354i</v>
      </c>
      <c r="F193" s="247" t="str">
        <f t="shared" si="183"/>
        <v>0.00598431824933196-0.0280665908048797i</v>
      </c>
      <c r="G193" s="247" t="str">
        <f t="shared" si="184"/>
        <v>-2.86821723165722+1.57756817496627i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0.00201249378788888-0.0035017237797469i</v>
      </c>
      <c r="I193" s="247" t="str">
        <f t="shared" si="317"/>
        <v>-0.00238097895095923+0.00337919320189486i</v>
      </c>
      <c r="J193" s="275" t="str">
        <f ca="1">IMPRODUCT(1/N_FFT2,DD100)</f>
        <v>0.00238284505458096-0.000499493264920047i</v>
      </c>
      <c r="K193" s="274" t="str">
        <f t="shared" ca="1" si="318"/>
        <v>-3.98561967314447E-06+0.0000092413767595293i</v>
      </c>
      <c r="N193" s="265">
        <f t="shared" ca="1" si="185"/>
        <v>7.4910455475597564</v>
      </c>
      <c r="O193" s="240">
        <f t="shared" ca="1" si="186"/>
        <v>2.4910455475597564</v>
      </c>
      <c r="P193" s="240" t="str">
        <f t="shared" ca="1" si="187"/>
        <v>-1.62708330222695-1.88624172566284i</v>
      </c>
      <c r="Q193" s="240" t="str">
        <f t="shared" ca="1" si="188"/>
        <v>-0.365512295083355+2.46408374089847i</v>
      </c>
      <c r="R193" s="240" t="str">
        <f t="shared" ca="1" si="189"/>
        <v>2.10456871205527-1.33270343897482i</v>
      </c>
      <c r="S193" s="240" t="str">
        <f t="shared" ca="1" si="190"/>
        <v>-2.38378196260606-0.723112352799538i</v>
      </c>
      <c r="T193" s="240" t="str">
        <f t="shared" ca="1" si="191"/>
        <v>1.00947457093946+2.27733814148094i</v>
      </c>
      <c r="U193" s="241" t="str">
        <f t="shared" ca="1" si="192"/>
        <v>1.06505921182601-2.25187850367684i</v>
      </c>
      <c r="V193" s="240" t="str">
        <f t="shared" ca="1" si="193"/>
        <v>-2.40081007754441+0.664393626985135i</v>
      </c>
      <c r="W193" s="240" t="str">
        <f t="shared" ca="1" si="194"/>
        <v>2.07122867565753+1.38395075532016i</v>
      </c>
      <c r="X193" s="240" t="str">
        <f t="shared" ca="1" si="195"/>
        <v>-0.304930567428773-2.4723117257063i</v>
      </c>
      <c r="Y193" s="240" t="str">
        <f t="shared" ca="1" si="196"/>
        <v>-1.67288394439562+1.84574300177479i</v>
      </c>
      <c r="Z193" s="240" t="str">
        <f t="shared" ca="1" si="197"/>
        <v>2.49029529121393+0.0611333180435851i</v>
      </c>
      <c r="AA193" s="240" t="str">
        <f t="shared" ca="1" si="198"/>
        <v>-1.58030256591764-1.92560424806641i</v>
      </c>
      <c r="AB193" s="240" t="str">
        <f t="shared" ca="1" si="199"/>
        <v>-0.425873851798859+2.45437148418313i</v>
      </c>
      <c r="AC193" s="240" t="str">
        <f t="shared" ca="1" si="200"/>
        <v>2.13664103495577-1.28065335191083i</v>
      </c>
      <c r="AD193" s="240" t="str">
        <f t="shared" ca="1" si="201"/>
        <v>-2.36531794654879-0.781395502771478i</v>
      </c>
      <c r="AE193" s="240" t="str">
        <f t="shared" ca="1" si="202"/>
        <v>0.953281860317833+2.30142599594388i</v>
      </c>
      <c r="AF193" s="240" t="str">
        <f t="shared" ca="1" si="203"/>
        <v>1.12000230086848-2.22506241846529i</v>
      </c>
      <c r="AG193" s="240" t="str">
        <f t="shared" ca="1" si="204"/>
        <v>-2.41639203426409+0.605274695293257i</v>
      </c>
      <c r="AH193" s="240" t="str">
        <f t="shared" ca="1" si="205"/>
        <v>2.03664100855365+1.43436443147997i</v>
      </c>
      <c r="AI193" s="240" t="str">
        <f t="shared" ca="1" si="206"/>
        <v>-0.244165161002535-2.47905048237624i</v>
      </c>
      <c r="AJ193" s="240" t="str">
        <f t="shared" ca="1" si="207"/>
        <v>-1.71767690382923+1.80413247131936i</v>
      </c>
      <c r="AK193" s="240" t="str">
        <f t="shared" ca="1" si="208"/>
        <v>2.4880449741028+0.122229811662551i</v>
      </c>
      <c r="AL193" s="240" t="str">
        <f t="shared" ca="1" si="209"/>
        <v>-1.532569914434-1.96380685847388i</v>
      </c>
      <c r="AM193" s="240" t="str">
        <f t="shared" ca="1" si="210"/>
        <v>-0.485978878030317+2.44318080586061i</v>
      </c>
      <c r="AN193" s="240" t="str">
        <f t="shared" ca="1" si="211"/>
        <v>2.16742632519097-1.22783184715435i</v>
      </c>
      <c r="AO193" s="240" t="str">
        <f t="shared" ca="1" si="212"/>
        <v>-2.34542915140549-0.839207969310714i</v>
      </c>
      <c r="AP193" s="240" t="str">
        <f t="shared" ca="1" si="213"/>
        <v>0.896514928349285+2.32412755744261i</v>
      </c>
      <c r="AQ193" s="240" t="str">
        <f t="shared" ca="1" si="214"/>
        <v>1.1742707424045-2.1969060388533i</v>
      </c>
      <c r="AR193" s="240" t="str">
        <f t="shared" ca="1" si="215"/>
        <v>1.1742707424045-2.1969060388533i</v>
      </c>
      <c r="AS193" s="240" t="str">
        <f t="shared" ca="1" si="216"/>
        <v>2.00082654506129+1.48391410014036i</v>
      </c>
      <c r="AT193" s="240" t="str">
        <f t="shared" ca="1" si="217"/>
        <v>-0.183252678613215-2.48429595173328i</v>
      </c>
      <c r="AU193" s="240" t="str">
        <f t="shared" ca="1" si="218"/>
        <v>-1.76143519892405+1.76143519892407i</v>
      </c>
      <c r="AV193" s="240" t="str">
        <f t="shared" ca="1" si="219"/>
        <v>2.48429595173328+0.18325267861319i</v>
      </c>
      <c r="AW193" s="240" t="str">
        <f t="shared" ca="1" si="220"/>
        <v>-1.48391410014041-2.00082654506126i</v>
      </c>
      <c r="AX193" s="240" t="str">
        <f t="shared" ca="1" si="221"/>
        <v>-0.545791168757589+2.43051844677705i</v>
      </c>
      <c r="AY193" s="240" t="str">
        <f t="shared" ca="1" si="222"/>
        <v>2.19690603885328-1.17427074240453i</v>
      </c>
      <c r="AZ193" s="240" t="str">
        <f t="shared" ca="1" si="223"/>
        <v>-2.32412755744263-0.896514928349246i</v>
      </c>
      <c r="BA193" s="240" t="str">
        <f t="shared" ca="1" si="224"/>
        <v>0.839207969310739+2.34542915140548i</v>
      </c>
      <c r="BB193" s="240" t="str">
        <f t="shared" ca="1" si="225"/>
        <v>1.22783184715433-2.16742632519098i</v>
      </c>
      <c r="BC193" s="240" t="str">
        <f t="shared" ca="1" si="226"/>
        <v>-2.4431808058606+0.485978878030359i</v>
      </c>
      <c r="BD193" s="240" t="str">
        <f t="shared" ca="1" si="227"/>
        <v>1.9638068584739+1.53256991443397i</v>
      </c>
      <c r="BE193" s="240" t="str">
        <f t="shared" ca="1" si="228"/>
        <v>-0.122229811662329-2.48804497410281i</v>
      </c>
      <c r="BF193" s="240" t="str">
        <f t="shared" ca="1" si="229"/>
        <v>-1.80413247131934+1.71767690382925i</v>
      </c>
      <c r="BG193" s="240" t="str">
        <f t="shared" ca="1" si="230"/>
        <v>2.47905048237632+0.244165161001752i</v>
      </c>
      <c r="BH193" s="240" t="str">
        <f t="shared" ca="1" si="231"/>
        <v>-1.43436443148081-2.03664100855306i</v>
      </c>
      <c r="BI193" s="240" t="str">
        <f t="shared" ca="1" si="232"/>
        <v>-0.605274695294194+2.41639203426385i</v>
      </c>
      <c r="BJ193" s="240" t="str">
        <f t="shared" ca="1" si="233"/>
        <v>2.22506241846549-1.12000230086808i</v>
      </c>
      <c r="BK193" s="240" t="str">
        <f t="shared" ca="1" si="234"/>
        <v>-2.3014259959438-0.953281860318022i</v>
      </c>
      <c r="BL193" s="240" t="str">
        <f t="shared" ca="1" si="235"/>
        <v>0.781395502771737+2.36531794654871i</v>
      </c>
      <c r="BM193" s="240" t="str">
        <f t="shared" ca="1" si="236"/>
        <v>1.28065335191016-2.13664103495617i</v>
      </c>
      <c r="BN193" s="240" t="str">
        <f t="shared" ca="1" si="237"/>
        <v>-2.45437148418295+0.425873851799878i</v>
      </c>
      <c r="BO193" s="240" t="str">
        <f t="shared" ca="1" si="238"/>
        <v>1.92560424806579+1.5803025659184i</v>
      </c>
      <c r="BP193" s="240" t="str">
        <f t="shared" ca="1" si="239"/>
        <v>-0.0611333180431153-2.49029529121394i</v>
      </c>
      <c r="BQ193" s="240" t="str">
        <f t="shared" ca="1" si="240"/>
        <v>-1.84574300177494+1.67288394439547i</v>
      </c>
      <c r="BR193" s="240" t="str">
        <f t="shared" ca="1" si="241"/>
        <v>2.47231172570633+0.304930567428484i</v>
      </c>
      <c r="BS193" s="240" t="str">
        <f t="shared" ca="1" si="242"/>
        <v>-1.38395075532082-2.07122867565709i</v>
      </c>
      <c r="BT193" s="240" t="str">
        <f t="shared" ca="1" si="243"/>
        <v>-0.664393626984156+2.40081007754469i</v>
      </c>
      <c r="BU193" s="240" t="str">
        <f t="shared" ca="1" si="244"/>
        <v>2.25187850367725-1.06505921182515i</v>
      </c>
      <c r="BV193" s="240" t="str">
        <f t="shared" ca="1" si="245"/>
        <v>-2.27733814148076-1.00947457093987i</v>
      </c>
      <c r="BW193" s="240" t="str">
        <f t="shared" ca="1" si="246"/>
        <v>0.723112352799454+2.38378196260608i</v>
      </c>
      <c r="BX193" s="240" t="str">
        <f t="shared" ca="1" si="247"/>
        <v>1.33270343897455-2.10456871205544i</v>
      </c>
      <c r="BY193" s="240" t="str">
        <f t="shared" ca="1" si="248"/>
        <v>-2.46408374089837+0.365512295084023i</v>
      </c>
      <c r="BZ193" s="240" t="str">
        <f t="shared" ca="1" si="249"/>
        <v>1.88624172566355+1.62708330222613i</v>
      </c>
      <c r="CA193" s="240" t="str">
        <f t="shared" ca="1" si="250"/>
        <v>9.65563283875247E-13-2.49104554755976i</v>
      </c>
      <c r="CB193" s="240" t="str">
        <f t="shared" ca="1" si="251"/>
        <v>-1.88624172566319+1.62708330222654i</v>
      </c>
      <c r="CC193" s="240" t="str">
        <f t="shared" ca="1" si="252"/>
        <v>2.46408374089845+0.365512295083482i</v>
      </c>
      <c r="CD193" s="240" t="str">
        <f t="shared" ca="1" si="253"/>
        <v>-1.33270343897507-2.10456871205511i</v>
      </c>
      <c r="CE193" s="240" t="str">
        <f t="shared" ca="1" si="254"/>
        <v>-0.723112352798863+2.38378196260627i</v>
      </c>
      <c r="CF193" s="240" t="str">
        <f t="shared" ca="1" si="255"/>
        <v>2.27733814148051-1.00947457094044i</v>
      </c>
      <c r="CG193" s="240" t="str">
        <f t="shared" ca="1" si="256"/>
        <v>-2.25187850367642-1.06505921182689i</v>
      </c>
      <c r="CH193" s="240" t="str">
        <f t="shared" ca="1" si="257"/>
        <v>0.664393626984682+2.40081007754454i</v>
      </c>
      <c r="CI193" s="240" t="str">
        <f t="shared" ca="1" si="258"/>
        <v>1.38395075532034-2.07122867565741i</v>
      </c>
      <c r="CJ193" s="240" t="str">
        <f t="shared" ca="1" si="259"/>
        <v>-2.47231172570626+0.304930567429062i</v>
      </c>
      <c r="CK193" s="240" t="str">
        <f t="shared" ca="1" si="260"/>
        <v>1.84574300177533+1.67288394439503i</v>
      </c>
      <c r="CL193" s="240" t="str">
        <f t="shared" ca="1" si="261"/>
        <v>0.0611333180425334-2.49029529121395i</v>
      </c>
      <c r="CM193" s="240" t="str">
        <f t="shared" ca="1" si="262"/>
        <v>-1.92560424806704+1.58030256591688i</v>
      </c>
      <c r="CN193" s="240" t="str">
        <f t="shared" ca="1" si="263"/>
        <v>2.45437148418305+0.42587385179934i</v>
      </c>
      <c r="CO193" s="240" t="str">
        <f t="shared" ca="1" si="264"/>
        <v>-1.28065335191063-2.13664103495589i</v>
      </c>
      <c r="CP193" s="240" t="str">
        <f t="shared" ca="1" si="265"/>
        <v>-0.781395502771219+2.36531794654888i</v>
      </c>
      <c r="CQ193" s="240" t="str">
        <f t="shared" ca="1" si="266"/>
        <v>2.30142599594357-0.95328186031856i</v>
      </c>
      <c r="CR193" s="240" t="str">
        <f t="shared" ca="1" si="267"/>
        <v>-2.22506241846575-1.12000230086756i</v>
      </c>
      <c r="CS193" s="240" t="str">
        <f t="shared" ca="1" si="268"/>
        <v>0.605274695292355+2.41639203426431i</v>
      </c>
      <c r="CT193" s="240" t="str">
        <f t="shared" ca="1" si="269"/>
        <v>1.43436443148036-2.03664100855337i</v>
      </c>
      <c r="CU193" s="240" t="str">
        <f t="shared" ca="1" si="270"/>
        <v>-2.47905048237627+0.244165161002296i</v>
      </c>
      <c r="CV193" s="240" t="str">
        <f t="shared" ca="1" si="271"/>
        <v>1.80413247131955+1.71767690382904i</v>
      </c>
      <c r="CW193" s="240" t="str">
        <f t="shared" ca="1" si="272"/>
        <v>0.122229811661783-2.48804497410284i</v>
      </c>
      <c r="CX193" s="240" t="str">
        <f t="shared" ca="1" si="273"/>
        <v>-1.96380685847324+1.53256991443482i</v>
      </c>
      <c r="CY193" s="240" t="str">
        <f t="shared" ca="1" si="274"/>
        <v>2.44318080586042+0.485978878031249i</v>
      </c>
      <c r="CZ193" s="240" t="str">
        <f t="shared" ca="1" si="275"/>
        <v>-1.22783184715376-2.1674263251913i</v>
      </c>
      <c r="DA193" s="240" t="str">
        <f t="shared" ca="1" si="276"/>
        <v>-0.839207969310891+2.34542915140543i</v>
      </c>
      <c r="DB193" s="240" t="str">
        <f t="shared" ca="1" si="277"/>
        <v>2.32412755744252-0.896514928349525i</v>
      </c>
      <c r="DC193" s="240" t="str">
        <f t="shared" ca="1" si="278"/>
        <v>-2.19690603885353-1.17427074240405i</v>
      </c>
      <c r="DD193" s="240" t="str">
        <f t="shared" ca="1" si="279"/>
        <v>0.545791168758608+2.43051844677682i</v>
      </c>
      <c r="DE193" s="240" t="str">
        <f t="shared" ca="1" si="280"/>
        <v>1.48391410014114-2.00082654506072i</v>
      </c>
      <c r="DF193" s="240" t="str">
        <f t="shared" ca="1" si="281"/>
        <v>-2.48429595173333+0.183252678612535i</v>
      </c>
      <c r="DG193" s="240" t="str">
        <f t="shared" ca="1" si="282"/>
        <v>1.76143519892394+1.76143519892418i</v>
      </c>
      <c r="DH193" s="240" t="str">
        <f t="shared" ca="1" si="283"/>
        <v>0.183252678612882-2.48429595173331i</v>
      </c>
      <c r="DI193" s="240" t="str">
        <f t="shared" ca="1" si="284"/>
        <v>-2.00082654506097+1.4839141001408i</v>
      </c>
      <c r="DJ193" s="240" t="str">
        <f t="shared" ca="1" si="285"/>
        <v>2.43051844677727+0.545791168756598i</v>
      </c>
      <c r="DK193" s="240" t="str">
        <f t="shared" ca="1" si="286"/>
        <v>-1.17427074240368-2.19690603885373i</v>
      </c>
      <c r="DL193" s="240" t="str">
        <f t="shared" ca="1" si="287"/>
        <v>-0.896514928349916+2.32412755744237i</v>
      </c>
      <c r="DM193" s="240" t="str">
        <f t="shared" ca="1" si="288"/>
        <v>2.34542915140554-0.839207969310562i</v>
      </c>
      <c r="DN193" s="240" t="str">
        <f t="shared" ca="1" si="289"/>
        <v>-2.16742632519113-1.22783184715406i</v>
      </c>
      <c r="DO193" s="240" t="str">
        <f t="shared" ca="1" si="290"/>
        <v>0.485978878030907+2.44318080586049i</v>
      </c>
      <c r="DP193" s="240" t="str">
        <f t="shared" ca="1" si="291"/>
        <v>1.53256991443314-1.96380685847455i</v>
      </c>
      <c r="DQ193" s="240" t="str">
        <f t="shared" ca="1" si="292"/>
        <v>-2.48804497410286+0.122229811661364i</v>
      </c>
      <c r="DR193" s="240" t="str">
        <f t="shared" ca="1" si="293"/>
        <v>1.71767690382873+1.80413247131984i</v>
      </c>
      <c r="DS193" s="240" t="str">
        <f t="shared" ca="1" si="294"/>
        <v>0.244165161002713-2.47905048237623i</v>
      </c>
      <c r="DT193" s="240" t="str">
        <f t="shared" ca="1" si="295"/>
        <v>-2.03664100855361+1.43436443148002i</v>
      </c>
      <c r="DU193" s="240" t="str">
        <f t="shared" ca="1" si="296"/>
        <v>2.41639203426423+0.605274695292694i</v>
      </c>
      <c r="DV193" s="240" t="str">
        <f t="shared" ca="1" si="297"/>
        <v>-1.12000230086946-2.2250624184648i</v>
      </c>
      <c r="DW193" s="240" t="str">
        <f t="shared" ca="1" si="298"/>
        <v>-0.953281860318947+2.30142599594341i</v>
      </c>
      <c r="DX193" s="240" t="str">
        <f t="shared" ca="1" si="299"/>
        <v>2.36531794654901-0.78139550277082i</v>
      </c>
      <c r="DY193" s="240" t="str">
        <f t="shared" ca="1" si="300"/>
        <v>-2.13664103495571-1.28065335191093i</v>
      </c>
      <c r="DZ193" s="240" t="str">
        <f t="shared" ca="1" si="301"/>
        <v>0.425873851798926+2.45437148418312i</v>
      </c>
      <c r="EA193" s="240" t="str">
        <f t="shared" ca="1" si="302"/>
        <v>1.58030256591726-1.92560424806673i</v>
      </c>
      <c r="EB193" s="240" t="str">
        <f t="shared" ca="1" si="303"/>
        <v>-2.4902952912139+0.0611333180446628i</v>
      </c>
      <c r="EC193" s="240" t="str">
        <f t="shared" ca="1" si="304"/>
        <v>1.67288394439478+1.84574300177556i</v>
      </c>
      <c r="ED193" s="240" t="str">
        <f t="shared" ca="1" si="305"/>
        <v>0.304930567429478-2.47231172570621i</v>
      </c>
      <c r="EE193" s="240" t="str">
        <f t="shared" ca="1" si="306"/>
        <v>-2.0712286756576+1.38395075532005i</v>
      </c>
      <c r="EF193" s="240" t="str">
        <f t="shared" ca="1" si="307"/>
        <v>2.40081007754443+0.664393626985085i</v>
      </c>
      <c r="EG193" s="240" t="str">
        <f t="shared" ca="1" si="308"/>
        <v>-1.06505921182658-2.25187850367657i</v>
      </c>
      <c r="EH193" s="240" t="str">
        <f t="shared" ca="1" si="309"/>
        <v>-1.00947457093849+2.27733814148137i</v>
      </c>
      <c r="EI193" s="240" t="str">
        <f t="shared" ca="1" si="310"/>
        <v>2.38378196260637-0.72311235279853i</v>
      </c>
      <c r="EJ193" s="240" t="str">
        <f t="shared" ca="1" si="311"/>
        <v>-2.10456871205489-1.33270343897543i</v>
      </c>
      <c r="EK193" s="240" t="str">
        <f t="shared" ca="1" si="312"/>
        <v>0.365512295083138+2.4640837408985i</v>
      </c>
      <c r="EL193" s="240" t="str">
        <f t="shared" ca="1" si="313"/>
        <v>1.62708330222686-1.88624172566292i</v>
      </c>
      <c r="EM193" s="240" t="str">
        <f t="shared" ca="1" si="314"/>
        <v>-2.49104554755976+6.17665250552727E-13i</v>
      </c>
      <c r="EN193" s="240"/>
      <c r="EO193" s="240"/>
      <c r="EP193" s="240"/>
    </row>
    <row r="194" spans="1:146" ht="15.75" thickBot="1">
      <c r="A194" s="277">
        <f t="shared" si="181"/>
        <v>1.8359375000000012E-3</v>
      </c>
      <c r="B194" s="276">
        <v>94</v>
      </c>
      <c r="C194" s="248">
        <f t="shared" si="182"/>
        <v>18800</v>
      </c>
      <c r="D194" s="247">
        <f t="shared" si="315"/>
        <v>118123.88377497622</v>
      </c>
      <c r="E194" s="247" t="str">
        <f t="shared" si="316"/>
        <v>118123.883774976i</v>
      </c>
      <c r="F194" s="247" t="str">
        <f t="shared" si="183"/>
        <v>0.00597025211266916-0.0278046459064619i</v>
      </c>
      <c r="G194" s="247" t="str">
        <f t="shared" si="184"/>
        <v>-2.85545084631766+1.58461890967131i</v>
      </c>
      <c r="H194" s="247" t="str">
        <f t="shared" si="319"/>
        <v>0.00201220693683296-0.00346447013377785i</v>
      </c>
      <c r="I194" s="247" t="str">
        <f t="shared" si="317"/>
        <v>-0.00237344208260106+0.00334390256664513i</v>
      </c>
      <c r="J194" s="275" t="str">
        <f ca="1">IMPRODUCT(1/N_FFT2,DE100)</f>
        <v>0.00874007283000613+5.33408008615391E-06i</v>
      </c>
      <c r="K194" s="274" t="str">
        <f t="shared" ca="1" si="318"/>
        <v>-0.0000207618933038255+0.0000292132918387744i</v>
      </c>
      <c r="N194" s="265">
        <f t="shared" ca="1" si="185"/>
        <v>7.4913038439091926</v>
      </c>
      <c r="O194" s="240">
        <f t="shared" ca="1" si="186"/>
        <v>2.4913038439091926</v>
      </c>
      <c r="P194" s="240" t="str">
        <f t="shared" ca="1" si="187"/>
        <v>-1.67305740562201-1.84593438674566i</v>
      </c>
      <c r="Q194" s="240" t="str">
        <f t="shared" ca="1" si="188"/>
        <v>-0.244190478472019+2.47930753495816i</v>
      </c>
      <c r="R194" s="240" t="str">
        <f t="shared" ca="1" si="189"/>
        <v>2.00103401063455-1.48406796709603i</v>
      </c>
      <c r="S194" s="240" t="str">
        <f t="shared" ca="1" si="190"/>
        <v>-2.44343413911812-0.486029269148257i</v>
      </c>
      <c r="T194" s="240" t="str">
        <f t="shared" ca="1" si="191"/>
        <v>1.28078614277279+2.13686258312459i</v>
      </c>
      <c r="U194" s="241" t="str">
        <f t="shared" ca="1" si="192"/>
        <v>0.723187332272043-2.38402913680139i</v>
      </c>
      <c r="V194" s="240" t="str">
        <f t="shared" ca="1" si="193"/>
        <v>-2.25211200081122+1.06516964774574i</v>
      </c>
      <c r="W194" s="240" t="str">
        <f t="shared" ca="1" si="194"/>
        <v>2.30166463065436+0.953380706051592i</v>
      </c>
      <c r="X194" s="240" t="str">
        <f t="shared" ca="1" si="195"/>
        <v>-0.839294986729945-2.34567234880038i</v>
      </c>
      <c r="Y194" s="240" t="str">
        <f t="shared" ca="1" si="196"/>
        <v>-1.17439250246095+2.19713383589626i</v>
      </c>
      <c r="Z194" s="240" t="str">
        <f t="shared" ca="1" si="197"/>
        <v>2.41664258979565-0.605337456186629i</v>
      </c>
      <c r="AA194" s="240" t="str">
        <f t="shared" ca="1" si="198"/>
        <v>-2.07144344122308-1.38409425708316i</v>
      </c>
      <c r="AB194" s="240" t="str">
        <f t="shared" ca="1" si="199"/>
        <v>0.365550195029363+2.46433924157992i</v>
      </c>
      <c r="AC194" s="240" t="str">
        <f t="shared" ca="1" si="200"/>
        <v>1.580466427387-1.92580391384463i</v>
      </c>
      <c r="AD194" s="240" t="str">
        <f t="shared" ca="1" si="201"/>
        <v>-2.48830295932298+0.12224248566367i</v>
      </c>
      <c r="AE194" s="240" t="str">
        <f t="shared" ca="1" si="202"/>
        <v>1.76161784202435+1.76161784202425i</v>
      </c>
      <c r="AF194" s="240" t="str">
        <f t="shared" ca="1" si="203"/>
        <v>0.122242485663522-2.48830295932299i</v>
      </c>
      <c r="AG194" s="240" t="str">
        <f t="shared" ca="1" si="204"/>
        <v>-1.92580391384455+1.5804664273871i</v>
      </c>
      <c r="AH194" s="240" t="str">
        <f t="shared" ca="1" si="205"/>
        <v>2.46433924157995+0.365550195029218i</v>
      </c>
      <c r="AI194" s="240" t="str">
        <f t="shared" ca="1" si="206"/>
        <v>-1.38409425708329-2.071443441223i</v>
      </c>
      <c r="AJ194" s="240" t="str">
        <f t="shared" ca="1" si="207"/>
        <v>-0.605337456186734+2.41664258979562i</v>
      </c>
      <c r="AK194" s="240" t="str">
        <f t="shared" ca="1" si="208"/>
        <v>2.19713383589631-1.17439250246086i</v>
      </c>
      <c r="AL194" s="240" t="str">
        <f t="shared" ca="1" si="209"/>
        <v>-2.34567234880035-0.83929498673004i</v>
      </c>
      <c r="AM194" s="240" t="str">
        <f t="shared" ca="1" si="210"/>
        <v>0.9533807060515+2.3016646306544i</v>
      </c>
      <c r="AN194" s="240" t="str">
        <f t="shared" ca="1" si="211"/>
        <v>1.06516964774584-2.25211200081118i</v>
      </c>
      <c r="AO194" s="240" t="str">
        <f t="shared" ca="1" si="212"/>
        <v>-2.38402913680142+0.723187332271941i</v>
      </c>
      <c r="AP194" s="240" t="str">
        <f t="shared" ca="1" si="213"/>
        <v>2.13686258312455+1.28078614277287i</v>
      </c>
      <c r="AQ194" s="240" t="str">
        <f t="shared" ca="1" si="214"/>
        <v>-0.48602926914819-2.44343413911814i</v>
      </c>
      <c r="AR194" s="240" t="str">
        <f t="shared" ca="1" si="215"/>
        <v>-0.48602926914819-2.44343413911814i</v>
      </c>
      <c r="AS194" s="240" t="str">
        <f t="shared" ca="1" si="216"/>
        <v>2.47930753495817-0.244190478471952i</v>
      </c>
      <c r="AT194" s="240" t="str">
        <f t="shared" ca="1" si="217"/>
        <v>-1.84593438674558-1.67305740562209i</v>
      </c>
      <c r="AU194" s="240" t="str">
        <f t="shared" ca="1" si="218"/>
        <v>-1.00107047144619E-13+2.49130384390919i</v>
      </c>
      <c r="AV194" s="240" t="str">
        <f t="shared" ca="1" si="219"/>
        <v>1.84593438674572-1.67305740562194i</v>
      </c>
      <c r="AW194" s="240" t="str">
        <f t="shared" ca="1" si="220"/>
        <v>-2.47930753495817-0.244190478471904i</v>
      </c>
      <c r="AX194" s="240" t="str">
        <f t="shared" ca="1" si="221"/>
        <v>1.48406796709593+2.00103401063462i</v>
      </c>
      <c r="AY194" s="240" t="str">
        <f t="shared" ca="1" si="222"/>
        <v>0.486029269148177-2.44343413911814i</v>
      </c>
      <c r="AZ194" s="240" t="str">
        <f t="shared" ca="1" si="223"/>
        <v>-2.13686258312452+1.28078614277291i</v>
      </c>
      <c r="BA194" s="240" t="str">
        <f t="shared" ca="1" si="224"/>
        <v>2.38402913680143+0.723187332271893i</v>
      </c>
      <c r="BB194" s="240" t="str">
        <f t="shared" ca="1" si="225"/>
        <v>-1.06516964774587-2.25211200081116i</v>
      </c>
      <c r="BC194" s="240" t="str">
        <f t="shared" ca="1" si="226"/>
        <v>-0.953380706051455+2.30166463065442i</v>
      </c>
      <c r="BD194" s="240" t="str">
        <f t="shared" ca="1" si="227"/>
        <v>2.34567234880033-0.839294986730102i</v>
      </c>
      <c r="BE194" s="240" t="str">
        <f t="shared" ca="1" si="228"/>
        <v>-2.19713383589633-1.17439250246083i</v>
      </c>
      <c r="BF194" s="240" t="str">
        <f t="shared" ca="1" si="229"/>
        <v>0.605337456186781+2.41664258979561i</v>
      </c>
      <c r="BG194" s="240" t="str">
        <f t="shared" ca="1" si="230"/>
        <v>1.38409425708367-2.07144344122274i</v>
      </c>
      <c r="BH194" s="240" t="str">
        <f t="shared" ca="1" si="231"/>
        <v>-2.46433924158001+0.365550195028775i</v>
      </c>
      <c r="BI194" s="240" t="str">
        <f t="shared" ca="1" si="232"/>
        <v>1.92580391384426+1.58046642738745i</v>
      </c>
      <c r="BJ194" s="240" t="str">
        <f t="shared" ca="1" si="233"/>
        <v>-0.122242485663057-2.48830295932301i</v>
      </c>
      <c r="BK194" s="240" t="str">
        <f t="shared" ca="1" si="234"/>
        <v>-1.76161784202467+1.76161784202393i</v>
      </c>
      <c r="BL194" s="240" t="str">
        <f t="shared" ca="1" si="235"/>
        <v>2.48830295932295+0.122242485664135i</v>
      </c>
      <c r="BM194" s="240" t="str">
        <f t="shared" ca="1" si="236"/>
        <v>-1.58046642738664-1.92580391384493i</v>
      </c>
      <c r="BN194" s="240" t="str">
        <f t="shared" ca="1" si="237"/>
        <v>-0.365550195029806+2.46433924157986i</v>
      </c>
      <c r="BO194" s="240" t="str">
        <f t="shared" ca="1" si="238"/>
        <v>2.07144344122334-1.38409425708278i</v>
      </c>
      <c r="BP194" s="240" t="str">
        <f t="shared" ca="1" si="239"/>
        <v>-2.41664258979548-0.605337456187312i</v>
      </c>
      <c r="BQ194" s="240" t="str">
        <f t="shared" ca="1" si="240"/>
        <v>1.17439250246035+2.19713383589658i</v>
      </c>
      <c r="BR194" s="240" t="str">
        <f t="shared" ca="1" si="241"/>
        <v>0.839294986730617-2.34567234880014i</v>
      </c>
      <c r="BS194" s="240" t="str">
        <f t="shared" ca="1" si="242"/>
        <v>-2.30166463065464+0.953380706050917i</v>
      </c>
      <c r="BT194" s="240" t="str">
        <f t="shared" ca="1" si="243"/>
        <v>2.25211200081093+1.06516964774636i</v>
      </c>
      <c r="BU194" s="240" t="str">
        <f t="shared" ca="1" si="244"/>
        <v>-0.72318733227137-2.38402913680159i</v>
      </c>
      <c r="BV194" s="240" t="str">
        <f t="shared" ca="1" si="245"/>
        <v>-1.28078614277341+2.13686258312422i</v>
      </c>
      <c r="BW194" s="240" t="str">
        <f t="shared" ca="1" si="246"/>
        <v>2.44343413911825-0.486029269147639i</v>
      </c>
      <c r="BX194" s="240" t="str">
        <f t="shared" ca="1" si="247"/>
        <v>-2.00103401063415-1.48406796709657i</v>
      </c>
      <c r="BY194" s="240" t="str">
        <f t="shared" ca="1" si="248"/>
        <v>0.244190478471324+2.47930753495823i</v>
      </c>
      <c r="BZ194" s="240" t="str">
        <f t="shared" ca="1" si="249"/>
        <v>1.67305740562251-1.84593438674521i</v>
      </c>
      <c r="CA194" s="240" t="str">
        <f t="shared" ca="1" si="250"/>
        <v>-2.49130384390919-6.95863891970287E-13i</v>
      </c>
      <c r="CB194" s="240" t="str">
        <f t="shared" ca="1" si="251"/>
        <v>1.67305740562148+1.84593438674614i</v>
      </c>
      <c r="CC194" s="240" t="str">
        <f t="shared" ca="1" si="252"/>
        <v>0.244190478472709-2.4793075349581i</v>
      </c>
      <c r="CD194" s="240" t="str">
        <f t="shared" ca="1" si="253"/>
        <v>-2.00103401063498+1.48406796709545i</v>
      </c>
      <c r="CE194" s="240" t="str">
        <f t="shared" ca="1" si="254"/>
        <v>2.44343413911798+0.486029269149004i</v>
      </c>
      <c r="CF194" s="240" t="str">
        <f t="shared" ca="1" si="255"/>
        <v>-1.28078614277216-2.13686258312497i</v>
      </c>
      <c r="CG194" s="240" t="str">
        <f t="shared" ca="1" si="256"/>
        <v>-0.7231873322727+2.38402913680119i</v>
      </c>
      <c r="CH194" s="240" t="str">
        <f t="shared" ca="1" si="257"/>
        <v>2.25211200081152-1.06516964774511i</v>
      </c>
      <c r="CI194" s="240" t="str">
        <f t="shared" ca="1" si="258"/>
        <v>-2.30166463065408-0.953380706052267i</v>
      </c>
      <c r="CJ194" s="240" t="str">
        <f t="shared" ca="1" si="259"/>
        <v>0.839294986729307+2.34567234880061i</v>
      </c>
      <c r="CK194" s="240" t="str">
        <f t="shared" ca="1" si="260"/>
        <v>1.17439250246158-2.19713383589593i</v>
      </c>
      <c r="CL194" s="240" t="str">
        <f t="shared" ca="1" si="261"/>
        <v>-2.41664258979583+0.605337456185927i</v>
      </c>
      <c r="CM194" s="240" t="str">
        <f t="shared" ca="1" si="262"/>
        <v>2.07144344122257+1.38409425708393i</v>
      </c>
      <c r="CN194" s="240" t="str">
        <f t="shared" ca="1" si="263"/>
        <v>-0.365550195028431-2.46433924158006i</v>
      </c>
      <c r="CO194" s="240" t="str">
        <f t="shared" ca="1" si="264"/>
        <v>-1.58046642738774+1.92580391384402i</v>
      </c>
      <c r="CP194" s="240" t="str">
        <f t="shared" ca="1" si="265"/>
        <v>2.48830295932302-0.122242485662745i</v>
      </c>
      <c r="CQ194" s="240" t="str">
        <f t="shared" ca="1" si="266"/>
        <v>-1.76161784202369-1.76161784202492i</v>
      </c>
      <c r="CR194" s="240" t="str">
        <f t="shared" ca="1" si="267"/>
        <v>-0.122242485664483+2.48830295932294i</v>
      </c>
      <c r="CS194" s="240" t="str">
        <f t="shared" ca="1" si="268"/>
        <v>1.92580391384517-1.58046642738634i</v>
      </c>
      <c r="CT194" s="240" t="str">
        <f t="shared" ca="1" si="269"/>
        <v>-2.46433924157981-0.36555019503015i</v>
      </c>
      <c r="CU194" s="240" t="str">
        <f t="shared" ca="1" si="270"/>
        <v>1.38409425708249+2.07144344122353i</v>
      </c>
      <c r="CV194" s="240" t="str">
        <f t="shared" ca="1" si="271"/>
        <v>0.605337456187683-2.41664258979538i</v>
      </c>
      <c r="CW194" s="240" t="str">
        <f t="shared" ca="1" si="272"/>
        <v>-2.19713383589675+1.17439250246004i</v>
      </c>
      <c r="CX194" s="240" t="str">
        <f t="shared" ca="1" si="273"/>
        <v>2.34567234880002+0.839294986730946i</v>
      </c>
      <c r="CY194" s="240" t="str">
        <f t="shared" ca="1" si="274"/>
        <v>-0.953380706050595-2.30166463065478i</v>
      </c>
      <c r="CZ194" s="240" t="str">
        <f t="shared" ca="1" si="275"/>
        <v>-1.06516964774668+2.25211200081078i</v>
      </c>
      <c r="DA194" s="240" t="str">
        <f t="shared" ca="1" si="276"/>
        <v>2.38402913680169-0.723187332271036i</v>
      </c>
      <c r="DB194" s="240" t="str">
        <f t="shared" ca="1" si="277"/>
        <v>-2.13686258312404-1.28078614277371i</v>
      </c>
      <c r="DC194" s="240" t="str">
        <f t="shared" ca="1" si="278"/>
        <v>0.486029269147298+2.44343413911831i</v>
      </c>
      <c r="DD194" s="240" t="str">
        <f t="shared" ca="1" si="279"/>
        <v>1.48406796709685-2.00103401063394i</v>
      </c>
      <c r="DE194" s="240" t="str">
        <f t="shared" ca="1" si="280"/>
        <v>-2.47930753495827+0.244190478470977i</v>
      </c>
      <c r="DF194" s="240" t="str">
        <f t="shared" ca="1" si="281"/>
        <v>1.84593438674497+1.67305740562277i</v>
      </c>
      <c r="DG194" s="240" t="str">
        <f t="shared" ca="1" si="282"/>
        <v>1.04379583795543E-12-2.49130384390919i</v>
      </c>
      <c r="DH194" s="240" t="str">
        <f t="shared" ca="1" si="283"/>
        <v>-1.84593438674637+1.67305740562122i</v>
      </c>
      <c r="DI194" s="240" t="str">
        <f t="shared" ca="1" si="284"/>
        <v>2.47930753495805+0.244190478473125i</v>
      </c>
      <c r="DJ194" s="240" t="str">
        <f t="shared" ca="1" si="285"/>
        <v>-1.48406796709517-2.00103401063518i</v>
      </c>
      <c r="DK194" s="240" t="str">
        <f t="shared" ca="1" si="286"/>
        <v>-0.486029269149346+2.44343413911791i</v>
      </c>
      <c r="DL194" s="240" t="str">
        <f t="shared" ca="1" si="287"/>
        <v>2.13686258312515-1.28078614277186i</v>
      </c>
      <c r="DM194" s="240" t="str">
        <f t="shared" ca="1" si="288"/>
        <v>-2.38402913680109-0.723187332273034i</v>
      </c>
      <c r="DN194" s="240" t="str">
        <f t="shared" ca="1" si="289"/>
        <v>1.06516964774479+2.25211200081167i</v>
      </c>
      <c r="DO194" s="240" t="str">
        <f t="shared" ca="1" si="290"/>
        <v>0.953380706052588-2.30166463065395i</v>
      </c>
      <c r="DP194" s="240" t="str">
        <f t="shared" ca="1" si="291"/>
        <v>-2.34567234880073+0.839294986728981i</v>
      </c>
      <c r="DQ194" s="240" t="str">
        <f t="shared" ca="1" si="292"/>
        <v>2.19713383589576+1.17439250246188i</v>
      </c>
      <c r="DR194" s="240" t="str">
        <f t="shared" ca="1" si="293"/>
        <v>-0.60533745618559-2.41664258979591i</v>
      </c>
      <c r="DS194" s="240" t="str">
        <f t="shared" ca="1" si="294"/>
        <v>-1.38409425708422+2.07144344122237i</v>
      </c>
      <c r="DT194" s="240" t="str">
        <f t="shared" ca="1" si="295"/>
        <v>2.46433924158011-0.365550195028085i</v>
      </c>
      <c r="DU194" s="240" t="str">
        <f t="shared" ca="1" si="296"/>
        <v>-1.9258039138438-1.58046642738801i</v>
      </c>
      <c r="DV194" s="240" t="str">
        <f t="shared" ca="1" si="297"/>
        <v>0.122242485662327+2.48830295932304i</v>
      </c>
      <c r="DW194" s="240" t="str">
        <f t="shared" ca="1" si="298"/>
        <v>1.76161784202521-1.76161784202339i</v>
      </c>
      <c r="DX194" s="240" t="str">
        <f t="shared" ca="1" si="299"/>
        <v>-2.48830295932292-0.12224248566476i</v>
      </c>
      <c r="DY194" s="240" t="str">
        <f t="shared" ca="1" si="300"/>
        <v>1.58046642738613+1.92580391384534i</v>
      </c>
      <c r="DZ194" s="240" t="str">
        <f t="shared" ca="1" si="301"/>
        <v>0.365550195028114-2.46433924158011i</v>
      </c>
      <c r="EA194" s="240" t="str">
        <f t="shared" ca="1" si="302"/>
        <v>-2.07144344122231+1.38409425708432i</v>
      </c>
      <c r="EB194" s="240" t="str">
        <f t="shared" ca="1" si="303"/>
        <v>2.41664258979592+0.605337456185548i</v>
      </c>
      <c r="EC194" s="240" t="str">
        <f t="shared" ca="1" si="304"/>
        <v>-1.17439250245967-2.19713383589695i</v>
      </c>
      <c r="ED194" s="240" t="str">
        <f t="shared" ca="1" si="305"/>
        <v>-0.83929498673134+2.34567234879988i</v>
      </c>
      <c r="EE194" s="240" t="str">
        <f t="shared" ca="1" si="306"/>
        <v>2.30166463065488-0.953380706050339i</v>
      </c>
      <c r="EF194" s="240" t="str">
        <f t="shared" ca="1" si="307"/>
        <v>-2.25211200081166-1.06516964774482i</v>
      </c>
      <c r="EG194" s="240" t="str">
        <f t="shared" ca="1" si="308"/>
        <v>0.723187332273144+2.38402913680105i</v>
      </c>
      <c r="EH194" s="240" t="str">
        <f t="shared" ca="1" si="309"/>
        <v>1.28078614277182-2.13686258312517i</v>
      </c>
      <c r="EI194" s="240" t="str">
        <f t="shared" ca="1" si="310"/>
        <v>-2.4434341391179+0.486029269149388i</v>
      </c>
      <c r="EJ194" s="240" t="str">
        <f t="shared" ca="1" si="311"/>
        <v>2.00103401063521+1.48406796709514i</v>
      </c>
      <c r="EK194" s="240" t="str">
        <f t="shared" ca="1" si="312"/>
        <v>-0.244190478473098-2.47930753495806i</v>
      </c>
      <c r="EL194" s="240" t="str">
        <f t="shared" ca="1" si="313"/>
        <v>-1.67305740562124+1.84593438674636i</v>
      </c>
      <c r="EM194" s="240" t="str">
        <f t="shared" ca="1" si="314"/>
        <v>2.49130384390919-1.01571409051024E-12i</v>
      </c>
      <c r="EN194" s="240"/>
      <c r="EO194" s="240"/>
      <c r="EP194" s="240"/>
    </row>
    <row r="195" spans="1:146" ht="15.75" thickBot="1">
      <c r="A195" s="277">
        <f t="shared" si="181"/>
        <v>1.8554687500000012E-3</v>
      </c>
      <c r="B195" s="276">
        <v>95</v>
      </c>
      <c r="C195" s="248">
        <f t="shared" si="182"/>
        <v>19000</v>
      </c>
      <c r="D195" s="247">
        <f t="shared" si="315"/>
        <v>119380.52083641214</v>
      </c>
      <c r="E195" s="247" t="str">
        <f t="shared" si="316"/>
        <v>119380.520836412i</v>
      </c>
      <c r="F195" s="247" t="str">
        <f t="shared" si="183"/>
        <v>0.00595617500815736-0.0275484541092072i</v>
      </c>
      <c r="G195" s="247" t="str">
        <f t="shared" si="184"/>
        <v>-2.84269943429171+1.59156667743474i</v>
      </c>
      <c r="H195" s="247" t="str">
        <f t="shared" si="319"/>
        <v>0.00201192912559191-0.00342800072532143i</v>
      </c>
      <c r="I195" s="247" t="str">
        <f t="shared" si="317"/>
        <v>-0.00236614279571257+0.00330933939657435i</v>
      </c>
      <c r="J195" s="275" t="str">
        <f ca="1">IMPRODUCT(1/N_FFT2,DF100)</f>
        <v>0.0166141523169825+0.00049949717409668i</v>
      </c>
      <c r="K195" s="274" t="str">
        <f t="shared" ca="1" si="318"/>
        <v>-0.0000409644624884151+0.0000537999871633096i</v>
      </c>
      <c r="N195" s="265">
        <f t="shared" ca="1" si="185"/>
        <v>7.4915431132358226</v>
      </c>
      <c r="O195" s="240">
        <f t="shared" ca="1" si="186"/>
        <v>2.4915431132358226</v>
      </c>
      <c r="P195" s="240" t="str">
        <f t="shared" ca="1" si="187"/>
        <v>-1.71801999553651-1.80449283180887i</v>
      </c>
      <c r="Q195" s="240" t="str">
        <f t="shared" ca="1" si="188"/>
        <v>-0.122254226052974+2.48854194043923i</v>
      </c>
      <c r="R195" s="240" t="str">
        <f t="shared" ca="1" si="189"/>
        <v>1.88661848679448-1.62740829861414i</v>
      </c>
      <c r="S195" s="240" t="str">
        <f t="shared" ca="1" si="190"/>
        <v>-2.47954565213759-0.244213930967182i</v>
      </c>
      <c r="T195" s="240" t="str">
        <f t="shared" ca="1" si="191"/>
        <v>1.53287603255633+1.96419911259709i</v>
      </c>
      <c r="U195" s="241" t="str">
        <f t="shared" ca="1" si="192"/>
        <v>0.365585303131199-2.46457592117738i</v>
      </c>
      <c r="V195" s="240" t="str">
        <f t="shared" ca="1" si="193"/>
        <v>-2.03704781069406+1.43465093387186i</v>
      </c>
      <c r="W195" s="240" t="str">
        <f t="shared" ca="1" si="194"/>
        <v>2.44366881095174+0.486075948278235i</v>
      </c>
      <c r="X195" s="240" t="str">
        <f t="shared" ca="1" si="195"/>
        <v>-1.33296963542731-2.1049890821906i</v>
      </c>
      <c r="Y195" s="240" t="str">
        <f t="shared" ca="1" si="196"/>
        <v>-0.605395593890891+2.41687468852035i</v>
      </c>
      <c r="Z195" s="240" t="str">
        <f t="shared" ca="1" si="197"/>
        <v>2.16785925061301-1.22807709637646i</v>
      </c>
      <c r="AA195" s="240" t="str">
        <f t="shared" ca="1" si="198"/>
        <v>-2.38425810327116-0.723256788491231i</v>
      </c>
      <c r="AB195" s="240" t="str">
        <f t="shared" ca="1" si="199"/>
        <v>1.1202260120338+2.22550685621854i</v>
      </c>
      <c r="AC195" s="240" t="str">
        <f t="shared" ca="1" si="200"/>
        <v>0.839375594138511-2.34589763141478i</v>
      </c>
      <c r="AD195" s="240" t="str">
        <f t="shared" ca="1" si="201"/>
        <v>-2.27779302087615+1.00967620510773i</v>
      </c>
      <c r="AE195" s="240" t="str">
        <f t="shared" ca="1" si="202"/>
        <v>2.30188568668803+0.953472270458669i</v>
      </c>
      <c r="AF195" s="240" t="str">
        <f t="shared" ca="1" si="203"/>
        <v>-0.896693999766579-2.32459178263528i</v>
      </c>
      <c r="AG195" s="240" t="str">
        <f t="shared" ca="1" si="204"/>
        <v>-1.06527194856521+2.25232829772059i</v>
      </c>
      <c r="AH195" s="240" t="str">
        <f t="shared" ca="1" si="205"/>
        <v>2.36579039917993-0.781551580038642i</v>
      </c>
      <c r="AI195" s="240" t="str">
        <f t="shared" ca="1" si="206"/>
        <v>-2.19734485260338-1.17450529324064i</v>
      </c>
      <c r="AJ195" s="240" t="str">
        <f t="shared" ca="1" si="207"/>
        <v>0.664526334098796+2.40128961943412i</v>
      </c>
      <c r="AK195" s="240" t="str">
        <f t="shared" ca="1" si="208"/>
        <v>1.28090915179035-2.13706781127146i</v>
      </c>
      <c r="AL195" s="240" t="str">
        <f t="shared" ca="1" si="209"/>
        <v>-2.43100392266703+0.545900186014233i</v>
      </c>
      <c r="AM195" s="240" t="str">
        <f t="shared" ca="1" si="210"/>
        <v>2.07164238639728+1.3842271879988i</v>
      </c>
      <c r="AN195" s="240" t="str">
        <f t="shared" ca="1" si="211"/>
        <v>-0.425958916566596-2.45486172451938i</v>
      </c>
      <c r="AO195" s="240" t="str">
        <f t="shared" ca="1" si="212"/>
        <v>-1.48421049966758+2.00122619355968i</v>
      </c>
      <c r="AP195" s="240" t="str">
        <f t="shared" ca="1" si="213"/>
        <v>2.47280554945692-0.304991474779109i</v>
      </c>
      <c r="AQ195" s="240" t="str">
        <f t="shared" ca="1" si="214"/>
        <v>-1.92598887153525-1.58061821824096i</v>
      </c>
      <c r="AR195" s="240" t="str">
        <f t="shared" ca="1" si="215"/>
        <v>-1.92598887153525-1.58061821824096i</v>
      </c>
      <c r="AS195" s="240" t="str">
        <f t="shared" ca="1" si="216"/>
        <v>1.673218089081-1.84611167362242i</v>
      </c>
      <c r="AT195" s="240" t="str">
        <f t="shared" ca="1" si="217"/>
        <v>-2.49079270703252+0.0611455289165638i</v>
      </c>
      <c r="AU195" s="240" t="str">
        <f t="shared" ca="1" si="218"/>
        <v>1.76178703098772+1.76178703098767i</v>
      </c>
      <c r="AV195" s="240" t="str">
        <f t="shared" ca="1" si="219"/>
        <v>0.0611455289165297-2.49079270703252i</v>
      </c>
      <c r="AW195" s="240" t="str">
        <f t="shared" ca="1" si="220"/>
        <v>-1.84611167362254+1.67321808908087i</v>
      </c>
      <c r="AX195" s="240" t="str">
        <f t="shared" ca="1" si="221"/>
        <v>2.4847921692336+0.183289281814995i</v>
      </c>
      <c r="AY195" s="240" t="str">
        <f t="shared" ca="1" si="222"/>
        <v>-1.58061821824101-1.92598887153521i</v>
      </c>
      <c r="AZ195" s="240" t="str">
        <f t="shared" ca="1" si="223"/>
        <v>-0.304991474779077+2.47280554945692i</v>
      </c>
      <c r="BA195" s="240" t="str">
        <f t="shared" ca="1" si="224"/>
        <v>2.0012261935598-1.48421049966742i</v>
      </c>
      <c r="BB195" s="240" t="str">
        <f t="shared" ca="1" si="225"/>
        <v>-2.45486172451939-0.425958916566562i</v>
      </c>
      <c r="BC195" s="240" t="str">
        <f t="shared" ca="1" si="226"/>
        <v>1.38422718799884+2.07164238639725i</v>
      </c>
      <c r="BD195" s="240" t="str">
        <f t="shared" ca="1" si="227"/>
        <v>0.5459001860142-2.43100392266703i</v>
      </c>
      <c r="BE195" s="240" t="str">
        <f t="shared" ca="1" si="228"/>
        <v>-2.13706781127156+1.28090915179018i</v>
      </c>
      <c r="BF195" s="240" t="str">
        <f t="shared" ca="1" si="229"/>
        <v>2.40128961943447+0.664526334097535i</v>
      </c>
      <c r="BG195" s="240" t="str">
        <f t="shared" ca="1" si="230"/>
        <v>-1.17450529324134-2.19734485260301i</v>
      </c>
      <c r="BH195" s="240" t="str">
        <f t="shared" ca="1" si="231"/>
        <v>-0.781551580038343+2.36579039918003i</v>
      </c>
      <c r="BI195" s="240" t="str">
        <f t="shared" ca="1" si="232"/>
        <v>2.25232829772067-1.06527194856504i</v>
      </c>
      <c r="BJ195" s="240" t="str">
        <f t="shared" ca="1" si="233"/>
        <v>-2.32459178263513-0.896693999766975i</v>
      </c>
      <c r="BK195" s="240" t="str">
        <f t="shared" ca="1" si="234"/>
        <v>0.953472270457802+2.30188568668839i</v>
      </c>
      <c r="BL195" s="240" t="str">
        <f t="shared" ca="1" si="235"/>
        <v>1.00967620510676-2.27779302087658i</v>
      </c>
      <c r="BM195" s="240" t="str">
        <f t="shared" ca="1" si="236"/>
        <v>-2.34589763141459+0.839375594139027i</v>
      </c>
      <c r="BN195" s="240" t="str">
        <f t="shared" ca="1" si="237"/>
        <v>2.22550685621867+1.12022601203352i</v>
      </c>
      <c r="BO195" s="240" t="str">
        <f t="shared" ca="1" si="238"/>
        <v>-0.723256788491034-2.38425810327122i</v>
      </c>
      <c r="BP195" s="240" t="str">
        <f t="shared" ca="1" si="239"/>
        <v>-1.22807709637705+2.16785925061268i</v>
      </c>
      <c r="BQ195" s="240" t="str">
        <f t="shared" ca="1" si="240"/>
        <v>2.41687468852064-0.60539559388973i</v>
      </c>
      <c r="BR195" s="240" t="str">
        <f t="shared" ca="1" si="241"/>
        <v>-2.10498908219116-1.33296963542642i</v>
      </c>
      <c r="BS195" s="240" t="str">
        <f t="shared" ca="1" si="242"/>
        <v>0.486075948278798+2.44366881095162i</v>
      </c>
      <c r="BT195" s="240" t="str">
        <f t="shared" ca="1" si="243"/>
        <v>1.43465093387184-2.03704781069407i</v>
      </c>
      <c r="BU195" s="240" t="str">
        <f t="shared" ca="1" si="244"/>
        <v>-2.46457592117745+0.365585303130748i</v>
      </c>
      <c r="BV195" s="240" t="str">
        <f t="shared" ca="1" si="245"/>
        <v>1.96419911259667+1.53287603255688i</v>
      </c>
      <c r="BW195" s="240" t="str">
        <f t="shared" ca="1" si="246"/>
        <v>-0.244213930966022-2.4795456521377i</v>
      </c>
      <c r="BX195" s="240" t="str">
        <f t="shared" ca="1" si="247"/>
        <v>-1.62740829861347+1.88661848679506i</v>
      </c>
      <c r="BY195" s="240" t="str">
        <f t="shared" ca="1" si="248"/>
        <v>2.48854194043921-0.122254226053382i</v>
      </c>
      <c r="BZ195" s="240" t="str">
        <f t="shared" ca="1" si="249"/>
        <v>-1.80449283180885-1.71801999553652i</v>
      </c>
      <c r="CA195" s="240" t="str">
        <f t="shared" ca="1" si="250"/>
        <v>-4.2610530086542E-13+2.49154311323582i</v>
      </c>
      <c r="CB195" s="240" t="str">
        <f t="shared" ca="1" si="251"/>
        <v>1.80449283180949-1.71801999553585i</v>
      </c>
      <c r="CC195" s="240" t="str">
        <f t="shared" ca="1" si="252"/>
        <v>-2.48854194043929-0.122254226051828i</v>
      </c>
      <c r="CD195" s="240" t="str">
        <f t="shared" ca="1" si="253"/>
        <v>1.6274082986147+1.88661848679399i</v>
      </c>
      <c r="CE195" s="240" t="str">
        <f t="shared" ca="1" si="254"/>
        <v>0.24421393096687-2.47954565213762i</v>
      </c>
      <c r="CF195" s="240" t="str">
        <f t="shared" ca="1" si="255"/>
        <v>-1.9641991125972+1.5328760325562i</v>
      </c>
      <c r="CG195" s="240" t="str">
        <f t="shared" ca="1" si="256"/>
        <v>2.46457592117731+0.36558530313166i</v>
      </c>
      <c r="CH195" s="240" t="str">
        <f t="shared" ca="1" si="257"/>
        <v>-1.43465093387109-2.0370478106946i</v>
      </c>
      <c r="CI195" s="240" t="str">
        <f t="shared" ca="1" si="258"/>
        <v>-0.486075948277204+2.44366881095194i</v>
      </c>
      <c r="CJ195" s="240" t="str">
        <f t="shared" ca="1" si="259"/>
        <v>2.1049890821903-1.3329696354278i</v>
      </c>
      <c r="CK195" s="240" t="str">
        <f t="shared" ca="1" si="260"/>
        <v>-2.41687468852042-0.605395593890624i</v>
      </c>
      <c r="CL195" s="240" t="str">
        <f t="shared" ca="1" si="261"/>
        <v>1.22807709637628+2.16785925061312i</v>
      </c>
      <c r="CM195" s="240" t="str">
        <f t="shared" ca="1" si="262"/>
        <v>0.723256788491884-2.38425810327096i</v>
      </c>
      <c r="CN195" s="240" t="str">
        <f t="shared" ca="1" si="263"/>
        <v>-2.22550685621906+1.12022601203276i</v>
      </c>
      <c r="CO195" s="240" t="str">
        <f t="shared" ca="1" si="264"/>
        <v>2.34589763141512+0.839375594137562i</v>
      </c>
      <c r="CP195" s="240" t="str">
        <f t="shared" ca="1" si="265"/>
        <v>-1.00967620510821-2.27779302087594i</v>
      </c>
      <c r="CQ195" s="240" t="str">
        <f t="shared" ca="1" si="266"/>
        <v>-0.953472270458622+2.30188568668805i</v>
      </c>
      <c r="CR195" s="240" t="str">
        <f t="shared" ca="1" si="267"/>
        <v>2.32459178263543-0.89669399976618i</v>
      </c>
      <c r="CS195" s="240" t="str">
        <f t="shared" ca="1" si="268"/>
        <v>-2.25232829772028-1.06527194856587i</v>
      </c>
      <c r="CT195" s="240" t="str">
        <f t="shared" ca="1" si="269"/>
        <v>0.781551580039852+2.36579039917954i</v>
      </c>
      <c r="CU195" s="240" t="str">
        <f t="shared" ca="1" si="270"/>
        <v>1.17450529323994-2.19734485260376i</v>
      </c>
      <c r="CV195" s="240" t="str">
        <f t="shared" ca="1" si="271"/>
        <v>-2.40128961943404+0.664526334099102i</v>
      </c>
      <c r="CW195" s="240" t="str">
        <f t="shared" ca="1" si="272"/>
        <v>2.1370678112715+1.28090915179027i</v>
      </c>
      <c r="CX195" s="240" t="str">
        <f t="shared" ca="1" si="273"/>
        <v>-0.545900186013784-2.43100392266713i</v>
      </c>
      <c r="CY195" s="240" t="str">
        <f t="shared" ca="1" si="274"/>
        <v>-1.38422718799958+2.07164238639675i</v>
      </c>
      <c r="CZ195" s="240" t="str">
        <f t="shared" ca="1" si="275"/>
        <v>2.4548617245192-0.42595891656764i</v>
      </c>
      <c r="DA195" s="240" t="str">
        <f t="shared" ca="1" si="276"/>
        <v>-2.00122619356018-1.48421049966691i</v>
      </c>
      <c r="DB195" s="240" t="str">
        <f t="shared" ca="1" si="277"/>
        <v>0.30499147477939+2.47280554945688i</v>
      </c>
      <c r="DC195" s="240" t="str">
        <f t="shared" ca="1" si="278"/>
        <v>1.58061821824113-1.92598887153511i</v>
      </c>
      <c r="DD195" s="240" t="str">
        <f t="shared" ca="1" si="279"/>
        <v>-2.48479216923364+0.183289281814357i</v>
      </c>
      <c r="DE195" s="240" t="str">
        <f t="shared" ca="1" si="280"/>
        <v>1.8461116736218+1.67321808908168i</v>
      </c>
      <c r="DF195" s="240" t="str">
        <f t="shared" ca="1" si="281"/>
        <v>-0.0611455289175891-2.49079270703249i</v>
      </c>
      <c r="DG195" s="240" t="str">
        <f t="shared" ca="1" si="282"/>
        <v>-1.76178703098729+1.76178703098809i</v>
      </c>
      <c r="DH195" s="240" t="str">
        <f t="shared" ca="1" si="283"/>
        <v>2.49079270703252+0.0611455289164602i</v>
      </c>
      <c r="DI195" s="240" t="str">
        <f t="shared" ca="1" si="284"/>
        <v>-1.67321808908074-1.84611167362266i</v>
      </c>
      <c r="DJ195" s="240" t="str">
        <f t="shared" ca="1" si="285"/>
        <v>-0.183289281815702+2.48479216923354i</v>
      </c>
      <c r="DK195" s="240" t="str">
        <f t="shared" ca="1" si="286"/>
        <v>1.92598887153597-1.58061821824008i</v>
      </c>
      <c r="DL195" s="240" t="str">
        <f t="shared" ca="1" si="287"/>
        <v>-2.47280554945702-0.304991474778269i</v>
      </c>
      <c r="DM195" s="240" t="str">
        <f t="shared" ca="1" si="288"/>
        <v>1.48421049966787+2.00122619355946i</v>
      </c>
      <c r="DN195" s="240" t="str">
        <f t="shared" ca="1" si="289"/>
        <v>0.425958916566527-2.45486172451939i</v>
      </c>
      <c r="DO195" s="240" t="str">
        <f t="shared" ca="1" si="290"/>
        <v>-2.0716423863975+1.38422718799846i</v>
      </c>
      <c r="DP195" s="240" t="str">
        <f t="shared" ca="1" si="291"/>
        <v>2.43100392266683+0.5459001860151i</v>
      </c>
      <c r="DQ195" s="240" t="str">
        <f t="shared" ca="1" si="292"/>
        <v>-1.28090915179131-2.13706781127088i</v>
      </c>
      <c r="DR195" s="240" t="str">
        <f t="shared" ca="1" si="293"/>
        <v>-0.664526334097946+2.40128961943436i</v>
      </c>
      <c r="DS195" s="240" t="str">
        <f t="shared" ca="1" si="294"/>
        <v>2.19734485260322-1.17450529324093i</v>
      </c>
      <c r="DT195" s="240" t="str">
        <f t="shared" ca="1" si="295"/>
        <v>-2.36579039917989-0.781551580038779i</v>
      </c>
      <c r="DU195" s="240" t="str">
        <f t="shared" ca="1" si="296"/>
        <v>1.06527194856459+2.25232829772089i</v>
      </c>
      <c r="DV195" s="240" t="str">
        <f t="shared" ca="1" si="297"/>
        <v>0.896693999767438-2.32459178263495i</v>
      </c>
      <c r="DW195" s="240" t="str">
        <f t="shared" ca="1" si="298"/>
        <v>-2.30188568668759+0.953472270459731i</v>
      </c>
      <c r="DX195" s="240" t="str">
        <f t="shared" ca="1" si="299"/>
        <v>2.27779302087643+1.00967620510712i</v>
      </c>
      <c r="DY195" s="240" t="str">
        <f t="shared" ca="1" si="300"/>
        <v>-0.839375594138559-2.34589763141476i</v>
      </c>
      <c r="DZ195" s="240" t="str">
        <f t="shared" ca="1" si="301"/>
        <v>-1.12022601203397+2.22550685621845i</v>
      </c>
      <c r="EA195" s="240" t="str">
        <f t="shared" ca="1" si="302"/>
        <v>2.38425810327136-0.723256788490593i</v>
      </c>
      <c r="EB195" s="240" t="str">
        <f t="shared" ca="1" si="303"/>
        <v>-2.16785925061245-1.22807709637745i</v>
      </c>
      <c r="EC195" s="240" t="str">
        <f t="shared" ca="1" si="304"/>
        <v>0.605395593891653+2.41687468852016i</v>
      </c>
      <c r="ED195" s="240" t="str">
        <f t="shared" ca="1" si="305"/>
        <v>1.33296963542684-2.1049890821909i</v>
      </c>
      <c r="EE195" s="240" t="str">
        <f t="shared" ca="1" si="306"/>
        <v>-2.44366881095172+0.48607594827831i</v>
      </c>
      <c r="EF195" s="240" t="str">
        <f t="shared" ca="1" si="307"/>
        <v>2.03704781069382+1.43465093387219i</v>
      </c>
      <c r="EG195" s="240" t="str">
        <f t="shared" ca="1" si="308"/>
        <v>-0.365585303130327-2.46457592117751i</v>
      </c>
      <c r="EH195" s="240" t="str">
        <f t="shared" ca="1" si="309"/>
        <v>-1.53287603255721+1.96419911259641i</v>
      </c>
      <c r="EI195" s="240" t="str">
        <f t="shared" ca="1" si="310"/>
        <v>2.47954565213751-0.244213930967994i</v>
      </c>
      <c r="EJ195" s="240" t="str">
        <f t="shared" ca="1" si="311"/>
        <v>-1.88661848679473-1.62740829861384i</v>
      </c>
      <c r="EK195" s="240" t="str">
        <f t="shared" ca="1" si="312"/>
        <v>0.122254226052957+2.48854194043923i</v>
      </c>
      <c r="EL195" s="240" t="str">
        <f t="shared" ca="1" si="313"/>
        <v>1.71801999553683-1.80449283180856i</v>
      </c>
      <c r="EM195" s="240" t="str">
        <f t="shared" ca="1" si="314"/>
        <v>-2.49154311323582-8.52210601730841E-13i</v>
      </c>
      <c r="EN195" s="240"/>
      <c r="EO195" s="240"/>
      <c r="EP195" s="240"/>
    </row>
    <row r="196" spans="1:146" ht="15.75" thickBot="1">
      <c r="A196" s="277">
        <f t="shared" si="181"/>
        <v>1.8750000000000012E-3</v>
      </c>
      <c r="B196" s="276">
        <v>96</v>
      </c>
      <c r="C196" s="248">
        <f t="shared" si="182"/>
        <v>19200</v>
      </c>
      <c r="D196" s="247">
        <f t="shared" si="315"/>
        <v>120637.15789784805</v>
      </c>
      <c r="E196" s="247" t="str">
        <f t="shared" si="316"/>
        <v>120637.157897848i</v>
      </c>
      <c r="F196" s="247" t="str">
        <f t="shared" si="183"/>
        <v>0.00594208539351345-0.0272978318574563i</v>
      </c>
      <c r="G196" s="247" t="str">
        <f t="shared" si="184"/>
        <v>-2.82996328255478+1.59841174321277i</v>
      </c>
      <c r="H196" s="247" t="str">
        <f t="shared" si="319"/>
        <v>0.0020116599796136-0.0033922910486079i</v>
      </c>
      <c r="I196" s="247" t="str">
        <f t="shared" si="317"/>
        <v>-0.00235907113585288+0.00327548174027088i</v>
      </c>
      <c r="J196" s="275" t="str">
        <f ca="1">IMPRODUCT(1/N_FFT2,DG100)</f>
        <v>0.0107389234131179-5.02032701300316E-06i</v>
      </c>
      <c r="K196" s="274" t="str">
        <f t="shared" ca="1" si="318"/>
        <v>-0.0000253174402645599+0.000035186990858384i</v>
      </c>
      <c r="N196" s="265">
        <f t="shared" ca="1" si="185"/>
        <v>7.4917650838201721</v>
      </c>
      <c r="O196" s="240">
        <f t="shared" ca="1" si="186"/>
        <v>2.4917650838201721</v>
      </c>
      <c r="P196" s="240" t="str">
        <f t="shared" ca="1" si="187"/>
        <v>-1.7619439878931-1.76194398789312i</v>
      </c>
      <c r="Q196" s="240" t="str">
        <f t="shared" ca="1" si="188"/>
        <v>-4.5791732136563E-16+2.49176508382017i</v>
      </c>
      <c r="R196" s="240" t="str">
        <f t="shared" ca="1" si="189"/>
        <v>1.76194398789312-1.7619439878931i</v>
      </c>
      <c r="S196" s="240" t="str">
        <f t="shared" ca="1" si="190"/>
        <v>-2.49176508382017-9.1583464273126E-16i</v>
      </c>
      <c r="T196" s="240" t="str">
        <f t="shared" ca="1" si="191"/>
        <v>1.76194398789307+1.76194398789315i</v>
      </c>
      <c r="U196" s="241" t="str">
        <f t="shared" ca="1" si="192"/>
        <v>-7.38727351658891E-14-2.49176508382017i</v>
      </c>
      <c r="V196" s="240" t="str">
        <f t="shared" ca="1" si="193"/>
        <v>-1.76194398789313+1.76194398789309i</v>
      </c>
      <c r="W196" s="240" t="str">
        <f t="shared" ca="1" si="194"/>
        <v>2.49176508382017-1.04398665486282E-13i</v>
      </c>
      <c r="X196" s="240" t="str">
        <f t="shared" ca="1" si="195"/>
        <v>-1.7619439878931-1.76194398789312i</v>
      </c>
      <c r="Y196" s="240" t="str">
        <f t="shared" ca="1" si="196"/>
        <v>-1.21798713225041E-13+2.49176508382017i</v>
      </c>
      <c r="Z196" s="240" t="str">
        <f t="shared" ca="1" si="197"/>
        <v>1.7619439878931-1.76194398789312i</v>
      </c>
      <c r="AA196" s="240" t="str">
        <f t="shared" ca="1" si="198"/>
        <v>-2.49176508382017-1.00125310802293E-13i</v>
      </c>
      <c r="AB196" s="240" t="str">
        <f t="shared" ca="1" si="199"/>
        <v>1.76194398789314+1.76194398789308i</v>
      </c>
      <c r="AC196" s="240" t="str">
        <f t="shared" ca="1" si="200"/>
        <v>6.95993804818999E-14-2.49176508382017i</v>
      </c>
      <c r="AD196" s="240" t="str">
        <f t="shared" ca="1" si="201"/>
        <v>-1.76194398789306+1.76194398789316i</v>
      </c>
      <c r="AE196" s="240" t="str">
        <f t="shared" ca="1" si="202"/>
        <v>2.49176508382017+3.90734501615065E-14i</v>
      </c>
      <c r="AF196" s="240" t="str">
        <f t="shared" ca="1" si="203"/>
        <v>-1.76194398789317-1.76194398789305i</v>
      </c>
      <c r="AG196" s="240" t="str">
        <f t="shared" ca="1" si="204"/>
        <v>-2.62525756364042E-14+2.49176508382017i</v>
      </c>
      <c r="AH196" s="240" t="str">
        <f t="shared" ca="1" si="205"/>
        <v>1.76194398789321-1.76194398789301i</v>
      </c>
      <c r="AI196" s="240" t="str">
        <f t="shared" ca="1" si="206"/>
        <v>-2.49176508382017+4.2733546839891E-15i</v>
      </c>
      <c r="AJ196" s="240" t="str">
        <f t="shared" ca="1" si="207"/>
        <v>1.76194398789304+1.76194398789318i</v>
      </c>
      <c r="AK196" s="240" t="str">
        <f t="shared" ca="1" si="208"/>
        <v>-3.47992850043823E-14-2.49176508382017i</v>
      </c>
      <c r="AL196" s="240" t="str">
        <f t="shared" ca="1" si="209"/>
        <v>-1.76194398789318+1.76194398789304i</v>
      </c>
      <c r="AM196" s="240" t="str">
        <f t="shared" ca="1" si="210"/>
        <v>2.49176508382017-4.76201595294849E-14i</v>
      </c>
      <c r="AN196" s="240" t="str">
        <f t="shared" ca="1" si="211"/>
        <v>-1.76194398789307-1.76194398789315i</v>
      </c>
      <c r="AO196" s="240" t="str">
        <f t="shared" ca="1" si="212"/>
        <v>7.8146089849878E-14+2.49176508382017i</v>
      </c>
      <c r="AP196" s="240" t="str">
        <f t="shared" ca="1" si="213"/>
        <v>1.76194398789313-1.76194398789309i</v>
      </c>
      <c r="AQ196" s="240" t="str">
        <f t="shared" ca="1" si="214"/>
        <v>-2.49176508382017+1.08672020170271E-13i</v>
      </c>
      <c r="AR196" s="240" t="str">
        <f t="shared" ca="1" si="215"/>
        <v>-2.49176508382017+1.08672020170271E-13i</v>
      </c>
      <c r="AS196" s="240" t="str">
        <f t="shared" ca="1" si="216"/>
        <v>1.08672830643407E-13-2.49176508382017i</v>
      </c>
      <c r="AT196" s="240" t="str">
        <f t="shared" ca="1" si="217"/>
        <v>-1.7619439878931+1.76194398789312i</v>
      </c>
      <c r="AU196" s="240" t="str">
        <f t="shared" ca="1" si="218"/>
        <v>2.49176508382017+7.81469003230133E-14i</v>
      </c>
      <c r="AV196" s="240" t="str">
        <f t="shared" ca="1" si="219"/>
        <v>-1.76194398789314-1.76194398789308i</v>
      </c>
      <c r="AW196" s="240" t="str">
        <f t="shared" ca="1" si="220"/>
        <v>-8.30310815932015E-14+2.49176508382017i</v>
      </c>
      <c r="AX196" s="240" t="str">
        <f t="shared" ca="1" si="221"/>
        <v>1.76194398789306-1.76194398789316i</v>
      </c>
      <c r="AY196" s="240" t="str">
        <f t="shared" ca="1" si="222"/>
        <v>-2.49176508382017-5.25051512728084E-14i</v>
      </c>
      <c r="AZ196" s="240" t="str">
        <f t="shared" ca="1" si="223"/>
        <v>1.76194398789318+1.76194398789304i</v>
      </c>
      <c r="BA196" s="240" t="str">
        <f t="shared" ca="1" si="224"/>
        <v>2.19792209524151E-14-2.49176508382017i</v>
      </c>
      <c r="BB196" s="240" t="str">
        <f t="shared" ca="1" si="225"/>
        <v>-1.76194398789319+1.76194398789303i</v>
      </c>
      <c r="BC196" s="240" t="str">
        <f t="shared" ca="1" si="226"/>
        <v>2.49176508382017-8.5467093679782E-15i</v>
      </c>
      <c r="BD196" s="240" t="str">
        <f t="shared" ca="1" si="227"/>
        <v>-1.76194398789303-1.76194398789319i</v>
      </c>
      <c r="BE196" s="240" t="str">
        <f t="shared" ca="1" si="228"/>
        <v>3.90726396883715E-14+2.49176508382017i</v>
      </c>
      <c r="BF196" s="240" t="str">
        <f t="shared" ca="1" si="229"/>
        <v>1.76194398789282-1.7619439878934i</v>
      </c>
      <c r="BG196" s="240" t="str">
        <f t="shared" ca="1" si="230"/>
        <v>-2.49176508382017-4.26142992259378E-13i</v>
      </c>
      <c r="BH196" s="240" t="str">
        <f t="shared" ca="1" si="231"/>
        <v>1.76194398789395+1.76194398789227i</v>
      </c>
      <c r="BI196" s="240" t="str">
        <f t="shared" ca="1" si="232"/>
        <v>-3.4799528146323E-13-2.49176508382017i</v>
      </c>
      <c r="BJ196" s="240" t="str">
        <f t="shared" ca="1" si="233"/>
        <v>-1.76194398789348+1.76194398789274i</v>
      </c>
      <c r="BK196" s="240" t="str">
        <f t="shared" ca="1" si="234"/>
        <v>2.49176508382017-1.12213355518584E-12i</v>
      </c>
      <c r="BL196" s="240" t="str">
        <f t="shared" ca="1" si="235"/>
        <v>-1.76194398789329-1.76194398789293i</v>
      </c>
      <c r="BM196" s="240" t="str">
        <f t="shared" ca="1" si="236"/>
        <v>-6.17846094022852E-13+2.49176508382017i</v>
      </c>
      <c r="BN196" s="240" t="str">
        <f t="shared" ca="1" si="237"/>
        <v>1.76194398789238-1.76194398789384i</v>
      </c>
      <c r="BO196" s="240" t="str">
        <f t="shared" ca="1" si="238"/>
        <v>-2.49176508382017+1.56292179699756E-13i</v>
      </c>
      <c r="BP196" s="240" t="str">
        <f t="shared" ca="1" si="239"/>
        <v>1.7619439878926+1.76194398789361i</v>
      </c>
      <c r="BQ196" s="240" t="str">
        <f t="shared" ca="1" si="240"/>
        <v>-9.30430453422362E-13-2.49176508382017i</v>
      </c>
      <c r="BR196" s="240" t="str">
        <f t="shared" ca="1" si="241"/>
        <v>-1.76194398789304+1.76194398789318i</v>
      </c>
      <c r="BS196" s="240" t="str">
        <f t="shared" ca="1" si="242"/>
        <v>2.49176508382017+7.74139084195741E-13i</v>
      </c>
      <c r="BT196" s="240" t="str">
        <f t="shared" ca="1" si="243"/>
        <v>-1.7619439878937-1.76194398789252i</v>
      </c>
      <c r="BU196" s="240" t="str">
        <f t="shared" ca="1" si="244"/>
        <v>-3.54109220637166E-14+2.49176508382017i</v>
      </c>
      <c r="BV196" s="240" t="str">
        <f t="shared" ca="1" si="245"/>
        <v>1.76194398789375-1.76194398789247i</v>
      </c>
      <c r="BW196" s="240" t="str">
        <f t="shared" ca="1" si="246"/>
        <v>-2.49176508382017+7.74137463249472E-13i</v>
      </c>
      <c r="BX196" s="240" t="str">
        <f t="shared" ca="1" si="247"/>
        <v>1.76194398789304+1.76194398789318i</v>
      </c>
      <c r="BY196" s="240" t="str">
        <f t="shared" ca="1" si="248"/>
        <v>9.65842185959215E-13-2.49176508382017i</v>
      </c>
      <c r="BZ196" s="240" t="str">
        <f t="shared" ca="1" si="249"/>
        <v>-1.76194398789266+1.76194398789356i</v>
      </c>
      <c r="CA196" s="240" t="str">
        <f t="shared" ca="1" si="250"/>
        <v>2.49176508382017+1.56293800646027E-13i</v>
      </c>
      <c r="CB196" s="240" t="str">
        <f t="shared" ca="1" si="251"/>
        <v>-1.76194398789238-1.76194398789384i</v>
      </c>
      <c r="CC196" s="240" t="str">
        <f t="shared" ca="1" si="252"/>
        <v>5.82434361485999E-13+2.49176508382017i</v>
      </c>
      <c r="CD196" s="240" t="str">
        <f t="shared" ca="1" si="253"/>
        <v>1.76194398789331-1.76194398789291i</v>
      </c>
      <c r="CE196" s="240" t="str">
        <f t="shared" ca="1" si="254"/>
        <v>-2.49176508382017-1.15754528772269E-12i</v>
      </c>
      <c r="CF196" s="240" t="str">
        <f t="shared" ca="1" si="255"/>
        <v>1.76194398789348+1.76194398789274i</v>
      </c>
      <c r="CG196" s="240" t="str">
        <f t="shared" ca="1" si="256"/>
        <v>3.47996902409499E-13-2.49176508382017i</v>
      </c>
      <c r="CH196" s="240" t="str">
        <f t="shared" ca="1" si="257"/>
        <v>-1.76194398789397+1.76194398789225i</v>
      </c>
      <c r="CI196" s="240" t="str">
        <f t="shared" ca="1" si="258"/>
        <v>2.49176508382017-3.90731259722525E-13i</v>
      </c>
      <c r="CJ196" s="240" t="str">
        <f t="shared" ca="1" si="259"/>
        <v>-1.76194398789277-1.76194398789345i</v>
      </c>
      <c r="CK196" s="240" t="str">
        <f t="shared" ca="1" si="260"/>
        <v>1.20027964503571E-12+2.49176508382017i</v>
      </c>
      <c r="CL196" s="240" t="str">
        <f t="shared" ca="1" si="261"/>
        <v>1.76194398789288-1.76194398789334i</v>
      </c>
      <c r="CM196" s="240" t="str">
        <f t="shared" ca="1" si="262"/>
        <v>-2.49176508382017-5.39700004172973E-13i</v>
      </c>
      <c r="CN196" s="240" t="str">
        <f t="shared" ca="1" si="263"/>
        <v>1.76194398789387+1.76194398789235i</v>
      </c>
      <c r="CO196" s="240" t="str">
        <f t="shared" ca="1" si="264"/>
        <v>-2.69848381140216E-13-2.49176508382017i</v>
      </c>
      <c r="CP196" s="240" t="str">
        <f t="shared" ca="1" si="265"/>
        <v>-1.76194398789353+1.76194398789268i</v>
      </c>
      <c r="CQ196" s="240" t="str">
        <f t="shared" ca="1" si="266"/>
        <v>2.49176508382017-1.00857654327224E-12i</v>
      </c>
      <c r="CR196" s="240" t="str">
        <f t="shared" ca="1" si="267"/>
        <v>-1.76194398789321-1.76194398789301i</v>
      </c>
      <c r="CS196" s="240" t="str">
        <f t="shared" ca="1" si="268"/>
        <v>-7.31403105936445E-13+2.49176508382017i</v>
      </c>
      <c r="CT196" s="240" t="str">
        <f t="shared" ca="1" si="269"/>
        <v>1.76194398789244-1.76194398789378i</v>
      </c>
      <c r="CU196" s="240" t="str">
        <f t="shared" ca="1" si="270"/>
        <v>-2.49176508382017+7.8145279376743E-14i</v>
      </c>
      <c r="CV196" s="240" t="str">
        <f t="shared" ca="1" si="271"/>
        <v>1.76194398789255+1.76194398789367i</v>
      </c>
      <c r="CW196" s="240" t="str">
        <f t="shared" ca="1" si="272"/>
        <v>-8.16873441508769E-13-2.49176508382017i</v>
      </c>
      <c r="CX196" s="240" t="str">
        <f t="shared" ca="1" si="273"/>
        <v>-1.76194398789315+1.76194398789307i</v>
      </c>
      <c r="CY196" s="240" t="str">
        <f t="shared" ca="1" si="274"/>
        <v>2.49176508382017+8.52285984518756E-13i</v>
      </c>
      <c r="CZ196" s="240" t="str">
        <f t="shared" ca="1" si="275"/>
        <v>-1.76194398789364-1.76194398789258i</v>
      </c>
      <c r="DA196" s="240" t="str">
        <f t="shared" ca="1" si="276"/>
        <v>-1.1355782238673E-13+2.49176508382017i</v>
      </c>
      <c r="DB196" s="240" t="str">
        <f t="shared" ca="1" si="277"/>
        <v>1.76194398789381-1.76194398789241i</v>
      </c>
      <c r="DC196" s="240" t="str">
        <f t="shared" ca="1" si="278"/>
        <v>-2.49176508382017+6.95990562926458E-13i</v>
      </c>
      <c r="DD196" s="240" t="str">
        <f t="shared" ca="1" si="279"/>
        <v>1.76194398789299+1.76194398789323i</v>
      </c>
      <c r="DE196" s="240" t="str">
        <f t="shared" ca="1" si="280"/>
        <v>1.04398908628223E-12-2.49176508382017i</v>
      </c>
      <c r="DF196" s="240" t="str">
        <f t="shared" ca="1" si="281"/>
        <v>-1.76194398789271+1.76194398789351i</v>
      </c>
      <c r="DG196" s="240" t="str">
        <f t="shared" ca="1" si="282"/>
        <v>2.49176508382017+3.05260924150203E-13i</v>
      </c>
      <c r="DH196" s="240" t="str">
        <f t="shared" ca="1" si="283"/>
        <v>-1.76194398789228-1.76194398789394i</v>
      </c>
      <c r="DI196" s="240" t="str">
        <f t="shared" ca="1" si="284"/>
        <v>5.04287461162984E-13+2.49176508382017i</v>
      </c>
      <c r="DJ196" s="240" t="str">
        <f t="shared" ca="1" si="285"/>
        <v>1.76194398789337-1.76194398789285i</v>
      </c>
      <c r="DK196" s="240" t="str">
        <f t="shared" ca="1" si="286"/>
        <v>-2.49176508382017-1.2356921880457E-12i</v>
      </c>
      <c r="DL196" s="240" t="str">
        <f t="shared" ca="1" si="287"/>
        <v>1.76194398789337+1.76194398789285i</v>
      </c>
      <c r="DM196" s="240" t="str">
        <f t="shared" ca="1" si="288"/>
        <v>4.26143802732514E-13-2.49176508382017i</v>
      </c>
      <c r="DN196" s="240" t="str">
        <f t="shared" ca="1" si="289"/>
        <v>-1.76194398789227+1.76194398789395i</v>
      </c>
      <c r="DO196" s="240" t="str">
        <f t="shared" ca="1" si="290"/>
        <v>2.49176508382017-3.12584359399513E-13i</v>
      </c>
      <c r="DP196" s="240" t="str">
        <f t="shared" ca="1" si="291"/>
        <v>-1.76194398789271-1.7619439878935i</v>
      </c>
      <c r="DQ196" s="240" t="str">
        <f t="shared" ca="1" si="292"/>
        <v>1.1221327447127E-12+2.49176508382017i</v>
      </c>
      <c r="DR196" s="240" t="str">
        <f t="shared" ca="1" si="293"/>
        <v>1.76194398789293-1.76194398789329i</v>
      </c>
      <c r="DS196" s="240" t="str">
        <f t="shared" ca="1" si="294"/>
        <v>-2.49176508382017-6.17846904495985E-13i</v>
      </c>
      <c r="DT196" s="240" t="str">
        <f t="shared" ca="1" si="295"/>
        <v>1.76194398789381+1.76194398789241i</v>
      </c>
      <c r="DU196" s="240" t="str">
        <f t="shared" ca="1" si="296"/>
        <v>-1.91701480817203E-13-2.49176508382017i</v>
      </c>
      <c r="DV196" s="240" t="str">
        <f t="shared" ca="1" si="297"/>
        <v>-1.76194398789364+1.76194398789258i</v>
      </c>
      <c r="DW196" s="240" t="str">
        <f t="shared" ca="1" si="298"/>
        <v>2.49176508382017-8.59609419768066E-13i</v>
      </c>
      <c r="DX196" s="240" t="str">
        <f t="shared" ca="1" si="299"/>
        <v>-1.76194398789315-1.76194398789307i</v>
      </c>
      <c r="DY196" s="240" t="str">
        <f t="shared" ca="1" si="300"/>
        <v>-7.38729783078296E-13+2.49176508382017i</v>
      </c>
      <c r="DZ196" s="240" t="str">
        <f t="shared" ca="1" si="301"/>
        <v>1.7619439878925-1.76194398789372i</v>
      </c>
      <c r="EA196" s="240" t="str">
        <f t="shared" ca="1" si="302"/>
        <v>-2.49176508382017-7.08218441274335E-14i</v>
      </c>
      <c r="EB196" s="240" t="str">
        <f t="shared" ca="1" si="303"/>
        <v>1.7619439878925+1.76194398789372i</v>
      </c>
      <c r="EC196" s="240" t="str">
        <f t="shared" ca="1" si="304"/>
        <v>-7.38726541185755E-13-2.49176508382017i</v>
      </c>
      <c r="ED196" s="240" t="str">
        <f t="shared" ca="1" si="305"/>
        <v>-1.76194398789315+1.76194398789307i</v>
      </c>
      <c r="EE196" s="240" t="str">
        <f t="shared" ca="1" si="306"/>
        <v>2.49176508382017+1.00125310802293E-12i</v>
      </c>
      <c r="EF196" s="240" t="str">
        <f t="shared" ca="1" si="307"/>
        <v>-1.76194398789354-1.76194398789268i</v>
      </c>
      <c r="EG196" s="240" t="str">
        <f t="shared" ca="1" si="308"/>
        <v>-1.91704722709743E-13+2.49176508382017i</v>
      </c>
      <c r="EH196" s="240" t="str">
        <f t="shared" ca="1" si="309"/>
        <v>1.76194398789391-1.76194398789231i</v>
      </c>
      <c r="EI196" s="240" t="str">
        <f t="shared" ca="1" si="310"/>
        <v>-2.49176508382017+6.17843662603444E-13i</v>
      </c>
      <c r="EJ196" s="240" t="str">
        <f t="shared" ca="1" si="311"/>
        <v>1.76194398789288+1.76194398789334i</v>
      </c>
      <c r="EK196" s="240" t="str">
        <f t="shared" ca="1" si="312"/>
        <v>1.12213598660524E-12-2.49176508382017i</v>
      </c>
      <c r="EL196" s="240" t="str">
        <f t="shared" ca="1" si="313"/>
        <v>-1.76194398789276+1.76194398789345i</v>
      </c>
      <c r="EM196" s="240" t="str">
        <f t="shared" ca="1" si="314"/>
        <v>2.49176508382017+3.12587601292054E-13i</v>
      </c>
      <c r="EN196" s="240"/>
      <c r="EO196" s="240"/>
      <c r="EP196" s="240"/>
    </row>
    <row r="197" spans="1:146" ht="15.7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0.00592798186966905-0.0270526031652235i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-2.81724270834199+1.60515438025839i</v>
      </c>
      <c r="H197" s="247" t="str">
        <f t="shared" si="319"/>
        <v>0.00201139914354797-0.00335731760834328i</v>
      </c>
      <c r="I197" s="247" t="str">
        <f t="shared" si="317"/>
        <v>-0.00235221766135759+0.00324230850626819i</v>
      </c>
      <c r="J197" s="275" t="str">
        <f ca="1">IMPRODUCT(1/N_FFT2,DH100)</f>
        <v>0.0033350285055321-0.000499500853387465i</v>
      </c>
      <c r="K197" s="274" t="str">
        <f t="shared" ca="1" si="318"/>
        <v>-6.22517708601722E-06+0.0000119881260213348i</v>
      </c>
      <c r="N197" s="265">
        <f t="shared" ca="1" si="185"/>
        <v>7.4919712716209119</v>
      </c>
      <c r="O197" s="240">
        <f t="shared" ca="1" si="186"/>
        <v>2.4919712716209119</v>
      </c>
      <c r="P197" s="240" t="str">
        <f t="shared" ca="1" si="187"/>
        <v>-1.80480292427031-1.7183152281026i</v>
      </c>
      <c r="Q197" s="240" t="str">
        <f t="shared" ca="1" si="188"/>
        <v>0.122275234789176+2.48896958308879i</v>
      </c>
      <c r="R197" s="240" t="str">
        <f t="shared" ca="1" si="189"/>
        <v>1.62768796004376-1.88694269211138i</v>
      </c>
      <c r="S197" s="240" t="str">
        <f t="shared" ca="1" si="190"/>
        <v>-2.47997174882302+0.244255897827699i</v>
      </c>
      <c r="T197" s="240" t="str">
        <f t="shared" ca="1" si="191"/>
        <v>1.96453664973051+1.53313944912051i</v>
      </c>
      <c r="U197" s="241" t="str">
        <f t="shared" ca="1" si="192"/>
        <v>-0.365648127014091-2.46499944539447i</v>
      </c>
      <c r="V197" s="240" t="str">
        <f t="shared" ca="1" si="193"/>
        <v>-1.43489747097728+2.03739786648729i</v>
      </c>
      <c r="W197" s="240" t="str">
        <f t="shared" ca="1" si="194"/>
        <v>2.44408874239352-0.486159477835409i</v>
      </c>
      <c r="X197" s="240" t="str">
        <f t="shared" ca="1" si="195"/>
        <v>-2.10535081332873-1.33319869914429i</v>
      </c>
      <c r="Y197" s="240" t="str">
        <f t="shared" ca="1" si="196"/>
        <v>0.605499627892329+2.4172900155352i</v>
      </c>
      <c r="Z197" s="240" t="str">
        <f t="shared" ca="1" si="197"/>
        <v>1.22828813487043-2.16823178565403i</v>
      </c>
      <c r="AA197" s="240" t="str">
        <f t="shared" ca="1" si="198"/>
        <v>-2.38466782529992+0.723381076309915i</v>
      </c>
      <c r="AB197" s="240" t="str">
        <f t="shared" ca="1" si="199"/>
        <v>2.22588929769289+1.12041851689455i</v>
      </c>
      <c r="AC197" s="240" t="str">
        <f t="shared" ca="1" si="200"/>
        <v>-0.839519836353963-2.34630076140127i</v>
      </c>
      <c r="AD197" s="240" t="str">
        <f t="shared" ca="1" si="201"/>
        <v>-1.0098497125744+2.27818444744874i</v>
      </c>
      <c r="AE197" s="240" t="str">
        <f t="shared" ca="1" si="202"/>
        <v>2.30228125345673-0.953636119578984i</v>
      </c>
      <c r="AF197" s="240" t="str">
        <f t="shared" ca="1" si="203"/>
        <v>-2.3249912513254-0.896848091844054i</v>
      </c>
      <c r="AG197" s="240" t="str">
        <f t="shared" ca="1" si="204"/>
        <v>1.06545500986352+2.25271534831649i</v>
      </c>
      <c r="AH197" s="240" t="str">
        <f t="shared" ca="1" si="205"/>
        <v>0.781685885506065-2.36619694763233i</v>
      </c>
      <c r="AI197" s="240" t="str">
        <f t="shared" ca="1" si="206"/>
        <v>-2.1977224545877+1.17470712570622i</v>
      </c>
      <c r="AJ197" s="240" t="str">
        <f t="shared" ca="1" si="207"/>
        <v>2.40170226823805+0.664640529402281i</v>
      </c>
      <c r="AK197" s="240" t="str">
        <f t="shared" ca="1" si="208"/>
        <v>-1.28112926919091-2.13743505496806i</v>
      </c>
      <c r="AL197" s="240" t="str">
        <f t="shared" ca="1" si="209"/>
        <v>-0.545993996047551+2.43142167771532i</v>
      </c>
      <c r="AM197" s="240" t="str">
        <f t="shared" ca="1" si="210"/>
        <v>2.07199838708367-1.38446506005266i</v>
      </c>
      <c r="AN197" s="240" t="str">
        <f t="shared" ca="1" si="211"/>
        <v>-2.45528357940363-0.426032115332675i</v>
      </c>
      <c r="AO197" s="240" t="str">
        <f t="shared" ca="1" si="212"/>
        <v>1.48446555331971+2.00157009359931i</v>
      </c>
      <c r="AP197" s="240" t="str">
        <f t="shared" ca="1" si="213"/>
        <v>0.305043885936182-2.47323048789168i</v>
      </c>
      <c r="AQ197" s="240" t="str">
        <f t="shared" ca="1" si="214"/>
        <v>-1.92631984244264+1.580889839045i</v>
      </c>
      <c r="AR197" s="240" t="str">
        <f t="shared" ca="1" si="215"/>
        <v>-1.92631984244264+1.580889839045i</v>
      </c>
      <c r="AS197" s="240" t="str">
        <f t="shared" ca="1" si="216"/>
        <v>-1.67350562267844-1.84642891805983i</v>
      </c>
      <c r="AT197" s="240" t="str">
        <f t="shared" ca="1" si="217"/>
        <v>-0.0611560364493106+2.49122073646431i</v>
      </c>
      <c r="AU197" s="240" t="str">
        <f t="shared" ca="1" si="218"/>
        <v>1.76208978468519-1.76208978468523i</v>
      </c>
      <c r="AV197" s="240" t="str">
        <f t="shared" ca="1" si="219"/>
        <v>-2.4912207364643+0.0611560364493889i</v>
      </c>
      <c r="AW197" s="240" t="str">
        <f t="shared" ca="1" si="220"/>
        <v>1.84642891805972+1.67350562267857i</v>
      </c>
      <c r="AX197" s="240" t="str">
        <f t="shared" ca="1" si="221"/>
        <v>-0.18332077909961-2.485219167505i</v>
      </c>
      <c r="AY197" s="240" t="str">
        <f t="shared" ca="1" si="222"/>
        <v>-1.58088983904513+1.92631984244253i</v>
      </c>
      <c r="AZ197" s="240" t="str">
        <f t="shared" ca="1" si="223"/>
        <v>2.47323048789167-0.305043885936259i</v>
      </c>
      <c r="BA197" s="240" t="str">
        <f t="shared" ca="1" si="224"/>
        <v>-2.00157009359934-1.48446555331967i</v>
      </c>
      <c r="BB197" s="240" t="str">
        <f t="shared" ca="1" si="225"/>
        <v>0.426032115332753+2.45528357940362i</v>
      </c>
      <c r="BC197" s="240" t="str">
        <f t="shared" ca="1" si="226"/>
        <v>1.3844650600526-2.07199838708371i</v>
      </c>
      <c r="BD197" s="240" t="str">
        <f t="shared" ca="1" si="227"/>
        <v>-2.43142167771536+0.545993996047369i</v>
      </c>
      <c r="BE197" s="240" t="str">
        <f t="shared" ca="1" si="228"/>
        <v>2.13743505496797+1.28112926919105i</v>
      </c>
      <c r="BF197" s="240" t="str">
        <f t="shared" ca="1" si="229"/>
        <v>-0.664640529401878-2.40170226823816i</v>
      </c>
      <c r="BG197" s="240" t="str">
        <f t="shared" ca="1" si="230"/>
        <v>-1.17470712570551+2.19772245458808i</v>
      </c>
      <c r="BH197" s="240" t="str">
        <f t="shared" ca="1" si="231"/>
        <v>2.36619694763246-0.781685885505669i</v>
      </c>
      <c r="BI197" s="240" t="str">
        <f t="shared" ca="1" si="232"/>
        <v>-2.25271534831684-1.06545500986278i</v>
      </c>
      <c r="BJ197" s="240" t="str">
        <f t="shared" ca="1" si="233"/>
        <v>0.896848091843645+2.32499125132555i</v>
      </c>
      <c r="BK197" s="240" t="str">
        <f t="shared" ca="1" si="234"/>
        <v>0.953636119578453-2.30228125345695i</v>
      </c>
      <c r="BL197" s="240" t="str">
        <f t="shared" ca="1" si="235"/>
        <v>-2.27818444744902+1.00984971257379i</v>
      </c>
      <c r="BM197" s="240" t="str">
        <f t="shared" ca="1" si="236"/>
        <v>2.34630076140145+0.83951983635344i</v>
      </c>
      <c r="BN197" s="240" t="str">
        <f t="shared" ca="1" si="237"/>
        <v>-1.12041851689393-2.2258892976932i</v>
      </c>
      <c r="BO197" s="240" t="str">
        <f t="shared" ca="1" si="238"/>
        <v>-0.723381076309364+2.38466782530009i</v>
      </c>
      <c r="BP197" s="240" t="str">
        <f t="shared" ca="1" si="239"/>
        <v>2.16823178565436-1.22828813486984i</v>
      </c>
      <c r="BQ197" s="240" t="str">
        <f t="shared" ca="1" si="240"/>
        <v>-2.41729001553535-0.605499627891766i</v>
      </c>
      <c r="BR197" s="240" t="str">
        <f t="shared" ca="1" si="241"/>
        <v>1.33319869914348+2.10535081332923i</v>
      </c>
      <c r="BS197" s="240" t="str">
        <f t="shared" ca="1" si="242"/>
        <v>0.486159477835107-2.44408874239358i</v>
      </c>
      <c r="BT197" s="240" t="str">
        <f t="shared" ca="1" si="243"/>
        <v>-2.03739786648781+1.43489747097654i</v>
      </c>
      <c r="BU197" s="240" t="str">
        <f t="shared" ca="1" si="244"/>
        <v>2.46499944539451+0.365648127013804i</v>
      </c>
      <c r="BV197" s="240" t="str">
        <f t="shared" ca="1" si="245"/>
        <v>-1.53313944911978-1.96453664973108i</v>
      </c>
      <c r="BW197" s="240" t="str">
        <f t="shared" ca="1" si="246"/>
        <v>-0.244255897827463+2.47997174882305i</v>
      </c>
      <c r="BX197" s="240" t="str">
        <f t="shared" ca="1" si="247"/>
        <v>1.88694269211208-1.62768796004295i</v>
      </c>
      <c r="BY197" s="240" t="str">
        <f t="shared" ca="1" si="248"/>
        <v>-2.4889695830888-0.122275234789036i</v>
      </c>
      <c r="BZ197" s="240" t="str">
        <f t="shared" ca="1" si="249"/>
        <v>1.7183152281018+1.80480292427107i</v>
      </c>
      <c r="CA197" s="240" t="str">
        <f t="shared" ca="1" si="250"/>
        <v>-4.27389742025759E-14-2.49197127162091i</v>
      </c>
      <c r="CB197" s="240" t="str">
        <f t="shared" ca="1" si="251"/>
        <v>-1.71831522810348+1.80480292426947i</v>
      </c>
      <c r="CC197" s="240" t="str">
        <f t="shared" ca="1" si="252"/>
        <v>2.48896958308879-0.122275234789192i</v>
      </c>
      <c r="CD197" s="240" t="str">
        <f t="shared" ca="1" si="253"/>
        <v>-1.88694269211213-1.62768796004288i</v>
      </c>
      <c r="CE197" s="240" t="str">
        <f t="shared" ca="1" si="254"/>
        <v>0.244255897827618+2.47997174882303i</v>
      </c>
      <c r="CF197" s="240" t="str">
        <f t="shared" ca="1" si="255"/>
        <v>1.53313944911966-1.96453664973118i</v>
      </c>
      <c r="CG197" s="240" t="str">
        <f t="shared" ca="1" si="256"/>
        <v>-2.4649994453945+0.365648127013889i</v>
      </c>
      <c r="CH197" s="240" t="str">
        <f t="shared" ca="1" si="257"/>
        <v>2.0373978664879+1.43489747097641i</v>
      </c>
      <c r="CI197" s="240" t="str">
        <f t="shared" ca="1" si="258"/>
        <v>-0.486159477835259-2.44408874239355i</v>
      </c>
      <c r="CJ197" s="240" t="str">
        <f t="shared" ca="1" si="259"/>
        <v>-1.33319869914341+2.10535081332928i</v>
      </c>
      <c r="CK197" s="240" t="str">
        <f t="shared" ca="1" si="260"/>
        <v>2.41729001553531-0.605499627891916i</v>
      </c>
      <c r="CL197" s="240" t="str">
        <f t="shared" ca="1" si="261"/>
        <v>-2.16823178565444-1.2282881348697i</v>
      </c>
      <c r="CM197" s="240" t="str">
        <f t="shared" ca="1" si="262"/>
        <v>0.723381076309481+2.38466782530005i</v>
      </c>
      <c r="CN197" s="240" t="str">
        <f t="shared" ca="1" si="263"/>
        <v>1.12041851689382-2.22588929769326i</v>
      </c>
      <c r="CO197" s="240" t="str">
        <f t="shared" ca="1" si="264"/>
        <v>-2.3463007614014+0.839519836353587i</v>
      </c>
      <c r="CP197" s="240" t="str">
        <f t="shared" ca="1" si="265"/>
        <v>2.27818444744906+1.00984971257368i</v>
      </c>
      <c r="CQ197" s="240" t="str">
        <f t="shared" ca="1" si="266"/>
        <v>-0.953636119578598-2.30228125345689i</v>
      </c>
      <c r="CR197" s="240" t="str">
        <f t="shared" ca="1" si="267"/>
        <v>-0.896848091843501+2.32499125132561i</v>
      </c>
      <c r="CS197" s="240" t="str">
        <f t="shared" ca="1" si="268"/>
        <v>2.25271534831678-1.06545500986289i</v>
      </c>
      <c r="CT197" s="240" t="str">
        <f t="shared" ca="1" si="269"/>
        <v>-2.36619694763251-0.781685885505519i</v>
      </c>
      <c r="CU197" s="240" t="str">
        <f t="shared" ca="1" si="270"/>
        <v>1.17470712570565+2.197722454588i</v>
      </c>
      <c r="CV197" s="240" t="str">
        <f t="shared" ca="1" si="271"/>
        <v>0.664640529401763-2.40170226823819i</v>
      </c>
      <c r="CW197" s="240" t="str">
        <f t="shared" ca="1" si="272"/>
        <v>-2.1374350549684+1.28112926919034i</v>
      </c>
      <c r="CX197" s="240" t="str">
        <f t="shared" ca="1" si="273"/>
        <v>2.43142167771545+0.545993996046973i</v>
      </c>
      <c r="CY197" s="240" t="str">
        <f t="shared" ca="1" si="274"/>
        <v>-1.38446506005188-2.07199838708419i</v>
      </c>
      <c r="CZ197" s="240" t="str">
        <f t="shared" ca="1" si="275"/>
        <v>-0.426032115332354+2.45528357940369i</v>
      </c>
      <c r="DA197" s="240" t="str">
        <f t="shared" ca="1" si="276"/>
        <v>2.00157009359984-1.48446555331899i</v>
      </c>
      <c r="DB197" s="240" t="str">
        <f t="shared" ca="1" si="277"/>
        <v>-2.47323048789171-0.305043885935893i</v>
      </c>
      <c r="DC197" s="240" t="str">
        <f t="shared" ca="1" si="278"/>
        <v>1.58088983904429+1.92631984244322i</v>
      </c>
      <c r="DD197" s="240" t="str">
        <f t="shared" ca="1" si="279"/>
        <v>0.183320779099454-2.48521916750502i</v>
      </c>
      <c r="DE197" s="240" t="str">
        <f t="shared" ca="1" si="280"/>
        <v>-1.84642891806047+1.67350562267774i</v>
      </c>
      <c r="DF197" s="240" t="str">
        <f t="shared" ca="1" si="281"/>
        <v>2.49122073646431+0.0611560364492326i</v>
      </c>
      <c r="DG197" s="240" t="str">
        <f t="shared" ca="1" si="282"/>
        <v>-1.76208978468438-1.76208978468604i</v>
      </c>
      <c r="DH197" s="240" t="str">
        <f t="shared" ca="1" si="283"/>
        <v>0.0611560364494315+2.4912207364643i</v>
      </c>
      <c r="DI197" s="240" t="str">
        <f t="shared" ca="1" si="284"/>
        <v>1.67350562267943-1.84642891805894i</v>
      </c>
      <c r="DJ197" s="240" t="str">
        <f t="shared" ca="1" si="285"/>
        <v>-2.485219167505+0.183320779099724i</v>
      </c>
      <c r="DK197" s="240" t="str">
        <f t="shared" ca="1" si="286"/>
        <v>1.92631984244334+1.58088983904414i</v>
      </c>
      <c r="DL197" s="240" t="str">
        <f t="shared" ca="1" si="287"/>
        <v>-0.30504388593609-2.47323048789169i</v>
      </c>
      <c r="DM197" s="240" t="str">
        <f t="shared" ca="1" si="288"/>
        <v>-1.48446555331878+2.0015700936i</v>
      </c>
      <c r="DN197" s="240" t="str">
        <f t="shared" ca="1" si="289"/>
        <v>2.45528357940365-0.426032115332551i</v>
      </c>
      <c r="DO197" s="240" t="str">
        <f t="shared" ca="1" si="290"/>
        <v>-2.07199838708431-1.38446506005171i</v>
      </c>
      <c r="DP197" s="240" t="str">
        <f t="shared" ca="1" si="291"/>
        <v>0.545993996047237+2.43142167771539i</v>
      </c>
      <c r="DQ197" s="240" t="str">
        <f t="shared" ca="1" si="292"/>
        <v>1.28112926919016-2.13743505496851i</v>
      </c>
      <c r="DR197" s="240" t="str">
        <f t="shared" ca="1" si="293"/>
        <v>-2.40170226823814+0.664640529401955i</v>
      </c>
      <c r="DS197" s="240" t="str">
        <f t="shared" ca="1" si="294"/>
        <v>2.19772245458813+1.17470712570541i</v>
      </c>
      <c r="DT197" s="240" t="str">
        <f t="shared" ca="1" si="295"/>
        <v>-0.781685885505709-2.36619694763245i</v>
      </c>
      <c r="DU197" s="240" t="str">
        <f t="shared" ca="1" si="296"/>
        <v>-1.06545500986271+2.25271534831687i</v>
      </c>
      <c r="DV197" s="240" t="str">
        <f t="shared" ca="1" si="297"/>
        <v>2.32499125132554-0.896848091843688i</v>
      </c>
      <c r="DW197" s="240" t="str">
        <f t="shared" ca="1" si="298"/>
        <v>-2.30228125345696-0.953636119578413i</v>
      </c>
      <c r="DX197" s="240" t="str">
        <f t="shared" ca="1" si="299"/>
        <v>1.0098497125738+2.27818444744901i</v>
      </c>
      <c r="DY197" s="240" t="str">
        <f t="shared" ca="1" si="300"/>
        <v>0.839519836353398-2.34630076140147i</v>
      </c>
      <c r="DZ197" s="240" t="str">
        <f t="shared" ca="1" si="301"/>
        <v>-2.22588929769314+1.12041851689407i</v>
      </c>
      <c r="EA197" s="240" t="str">
        <f t="shared" ca="1" si="302"/>
        <v>2.38466782530009+0.723381076309359i</v>
      </c>
      <c r="EB197" s="240" t="str">
        <f t="shared" ca="1" si="303"/>
        <v>-1.22828813486994-2.16823178565431i</v>
      </c>
      <c r="EC197" s="240" t="str">
        <f t="shared" ca="1" si="304"/>
        <v>-0.605499627891654+2.41729001553537i</v>
      </c>
      <c r="ED197" s="240" t="str">
        <f t="shared" ca="1" si="305"/>
        <v>2.10535081332917-1.33319869914358i</v>
      </c>
      <c r="EE197" s="240" t="str">
        <f t="shared" ca="1" si="306"/>
        <v>-2.4440887423936-0.486159477834995i</v>
      </c>
      <c r="EF197" s="240" t="str">
        <f t="shared" ca="1" si="307"/>
        <v>1.43489747097657+2.03739786648778i</v>
      </c>
      <c r="EG197" s="240" t="str">
        <f t="shared" ca="1" si="308"/>
        <v>0.365648127013692-2.46499944539453i</v>
      </c>
      <c r="EH197" s="240" t="str">
        <f t="shared" ca="1" si="309"/>
        <v>-1.96453664973106+1.53313944911982i</v>
      </c>
      <c r="EI197" s="240" t="str">
        <f t="shared" ca="1" si="310"/>
        <v>2.47997174882305+0.24425589782742i</v>
      </c>
      <c r="EJ197" s="240" t="str">
        <f t="shared" ca="1" si="311"/>
        <v>-1.62768796004298-1.88694269211205i</v>
      </c>
      <c r="EK197" s="240" t="str">
        <f t="shared" ca="1" si="312"/>
        <v>-0.122275234788993+2.4889695830888i</v>
      </c>
      <c r="EL197" s="240" t="str">
        <f t="shared" ca="1" si="313"/>
        <v>1.80480292427099-1.71831522810188i</v>
      </c>
      <c r="EM197" s="240" t="str">
        <f t="shared" ca="1" si="314"/>
        <v>-2.49197127162091+8.5477948405152E-14i</v>
      </c>
      <c r="EN197" s="240"/>
      <c r="EO197" s="240"/>
      <c r="EP197" s="240"/>
    </row>
    <row r="198" spans="1:146" ht="15.75" thickBot="1">
      <c r="A198" s="277">
        <f t="shared" si="181"/>
        <v>1.9140625000000013E-3</v>
      </c>
      <c r="B198" s="276">
        <v>98</v>
      </c>
      <c r="C198" s="248">
        <f t="shared" si="182"/>
        <v>19600</v>
      </c>
      <c r="D198" s="247">
        <f t="shared" si="315"/>
        <v>123150.43202071989</v>
      </c>
      <c r="E198" s="247" t="str">
        <f t="shared" si="316"/>
        <v>123150.43202072i</v>
      </c>
      <c r="F198" s="247" t="str">
        <f t="shared" si="320"/>
        <v>0.00591386317176261-0.0268125992308072i</v>
      </c>
      <c r="G198" s="247" t="str">
        <f t="shared" si="321"/>
        <v>-2.80453805706194+1.61179487105671i</v>
      </c>
      <c r="H198" s="247" t="str">
        <f t="shared" si="319"/>
        <v>0.00201114628007756-0.00332305786815867i</v>
      </c>
      <c r="I198" s="247" t="str">
        <f t="shared" si="317"/>
        <v>-0.00234557341218489+0.00320979942212468i</v>
      </c>
      <c r="J198" s="275" t="str">
        <f ca="1">IMPRODUCT(1/N_FFT2,DI100)</f>
        <v>0.00874006441905309+4.70657097510504E-06i</v>
      </c>
      <c r="K198" s="274" t="str">
        <f t="shared" ca="1" si="318"/>
        <v>-0.0000205155698709102+0.0000280428141138673i</v>
      </c>
      <c r="N198" s="265">
        <f t="shared" ca="1" si="185"/>
        <v>7.4921630113564381</v>
      </c>
      <c r="O198" s="240">
        <f t="shared" ca="1" si="186"/>
        <v>2.4921630113564381</v>
      </c>
      <c r="P198" s="240" t="str">
        <f t="shared" ca="1" si="187"/>
        <v>-1.84657098783256-1.67363438721492i</v>
      </c>
      <c r="Q198" s="240" t="str">
        <f t="shared" ca="1" si="188"/>
        <v>0.244274691608263+2.48016256527932i</v>
      </c>
      <c r="R198" s="240" t="str">
        <f t="shared" ca="1" si="189"/>
        <v>1.48457977254679-2.00172410039898i</v>
      </c>
      <c r="S198" s="240" t="str">
        <f t="shared" ca="1" si="190"/>
        <v>-2.44427679790378+0.486196884402208i</v>
      </c>
      <c r="T198" s="240" t="str">
        <f t="shared" ca="1" si="191"/>
        <v>2.13759951562482+1.28122784311525i</v>
      </c>
      <c r="U198" s="241" t="str">
        <f t="shared" ca="1" si="192"/>
        <v>-0.723436735417084-2.38485130878683i</v>
      </c>
      <c r="V198" s="240" t="str">
        <f t="shared" ca="1" si="193"/>
        <v>-1.06553698916399+2.2528886789845i</v>
      </c>
      <c r="W198" s="240" t="str">
        <f t="shared" ca="1" si="194"/>
        <v>2.30245839787389-0.953709495199235i</v>
      </c>
      <c r="X198" s="240" t="str">
        <f t="shared" ca="1" si="195"/>
        <v>-2.34648129281133-0.839584431525312i</v>
      </c>
      <c r="Y198" s="240" t="str">
        <f t="shared" ca="1" si="196"/>
        <v>1.17479751119198+2.19789155393762i</v>
      </c>
      <c r="Z198" s="240" t="str">
        <f t="shared" ca="1" si="197"/>
        <v>0.605546216847742-2.41747600907115i</v>
      </c>
      <c r="AA198" s="240" t="str">
        <f t="shared" ca="1" si="198"/>
        <v>-2.07215781284732+1.38457158494208i</v>
      </c>
      <c r="AB198" s="240" t="str">
        <f t="shared" ca="1" si="199"/>
        <v>2.46518910983688+0.365676261076456i</v>
      </c>
      <c r="AC198" s="240" t="str">
        <f t="shared" ca="1" si="200"/>
        <v>-1.58101147744558-1.92646805926248i</v>
      </c>
      <c r="AD198" s="240" t="str">
        <f t="shared" ca="1" si="201"/>
        <v>-0.122284643012025+2.48916109186541i</v>
      </c>
      <c r="AE198" s="240" t="str">
        <f t="shared" ca="1" si="202"/>
        <v>1.76222536515237-1.76222536515248i</v>
      </c>
      <c r="AF198" s="240" t="str">
        <f t="shared" ca="1" si="203"/>
        <v>-2.4891610918654+0.122284643012199i</v>
      </c>
      <c r="AG198" s="240" t="str">
        <f t="shared" ca="1" si="204"/>
        <v>1.92646805926242+1.58101147744564i</v>
      </c>
      <c r="AH198" s="240" t="str">
        <f t="shared" ca="1" si="205"/>
        <v>-0.365676261076384-2.46518910983689i</v>
      </c>
      <c r="AI198" s="240" t="str">
        <f t="shared" ca="1" si="206"/>
        <v>-1.38457158494215+2.07215781284727i</v>
      </c>
      <c r="AJ198" s="240" t="str">
        <f t="shared" ca="1" si="207"/>
        <v>2.41747600907117-0.605546216847653i</v>
      </c>
      <c r="AK198" s="240" t="str">
        <f t="shared" ca="1" si="208"/>
        <v>-2.1978915539377-1.17479751119183i</v>
      </c>
      <c r="AL198" s="240" t="str">
        <f t="shared" ca="1" si="209"/>
        <v>0.839584431525459+2.34648129281127i</v>
      </c>
      <c r="AM198" s="240" t="str">
        <f t="shared" ca="1" si="210"/>
        <v>0.953709495199083-2.30245839787395i</v>
      </c>
      <c r="AN198" s="240" t="str">
        <f t="shared" ca="1" si="211"/>
        <v>-2.25288867898454+1.06553698916391i</v>
      </c>
      <c r="AO198" s="240" t="str">
        <f t="shared" ca="1" si="212"/>
        <v>2.38485130878681+0.723436735417159i</v>
      </c>
      <c r="AP198" s="240" t="str">
        <f t="shared" ca="1" si="213"/>
        <v>-1.28122784311517-2.13759951562486i</v>
      </c>
      <c r="AQ198" s="240" t="str">
        <f t="shared" ca="1" si="214"/>
        <v>-0.486196884402203+2.44427679790378i</v>
      </c>
      <c r="AR198" s="240" t="str">
        <f t="shared" ca="1" si="215"/>
        <v>-0.486196884402203+2.44427679790378i</v>
      </c>
      <c r="AS198" s="240" t="str">
        <f t="shared" ca="1" si="216"/>
        <v>-2.48016256527933-0.244274691608165i</v>
      </c>
      <c r="AT198" s="240" t="str">
        <f t="shared" ca="1" si="217"/>
        <v>1.67363438721484+1.84657098783264i</v>
      </c>
      <c r="AU198" s="240" t="str">
        <f t="shared" ca="1" si="218"/>
        <v>9.15929560660656E-14-2.49216301135644i</v>
      </c>
      <c r="AV198" s="240" t="str">
        <f t="shared" ca="1" si="219"/>
        <v>-1.67363438721497+1.84657098783251i</v>
      </c>
      <c r="AW198" s="240" t="str">
        <f t="shared" ca="1" si="220"/>
        <v>2.48016256527932-0.244274691608264i</v>
      </c>
      <c r="AX198" s="240" t="str">
        <f t="shared" ca="1" si="221"/>
        <v>-2.00172410039899-1.48457977254678i</v>
      </c>
      <c r="AY198" s="240" t="str">
        <f t="shared" ca="1" si="222"/>
        <v>0.486196884402266+2.44427679790377i</v>
      </c>
      <c r="AZ198" s="240" t="str">
        <f t="shared" ca="1" si="223"/>
        <v>1.28122784311512-2.13759951562489i</v>
      </c>
      <c r="BA198" s="240" t="str">
        <f t="shared" ca="1" si="224"/>
        <v>-2.38485130878685+0.723436735417017i</v>
      </c>
      <c r="BB198" s="240" t="str">
        <f t="shared" ca="1" si="225"/>
        <v>2.25288867898447+1.06553698916406i</v>
      </c>
      <c r="BC198" s="240" t="str">
        <f t="shared" ca="1" si="226"/>
        <v>-0.953709495199161-2.30245839787392i</v>
      </c>
      <c r="BD198" s="240" t="str">
        <f t="shared" ca="1" si="227"/>
        <v>-0.839584431525399+2.3464812928113i</v>
      </c>
      <c r="BE198" s="240" t="str">
        <f t="shared" ca="1" si="228"/>
        <v>2.19789155393742-1.17479751119236i</v>
      </c>
      <c r="BF198" s="240" t="str">
        <f t="shared" ca="1" si="229"/>
        <v>-2.41747600907088-0.605546216848811i</v>
      </c>
      <c r="BG198" s="240" t="str">
        <f t="shared" ca="1" si="230"/>
        <v>1.38457158494181+2.0721578128475i</v>
      </c>
      <c r="BH198" s="240" t="str">
        <f t="shared" ca="1" si="231"/>
        <v>0.365676261076058-2.46518910983694i</v>
      </c>
      <c r="BI198" s="240" t="str">
        <f t="shared" ca="1" si="232"/>
        <v>-1.92646805926175+1.58101147744646i</v>
      </c>
      <c r="BJ198" s="240" t="str">
        <f t="shared" ca="1" si="233"/>
        <v>2.48916109186538+0.12228464301263i</v>
      </c>
      <c r="BK198" s="240" t="str">
        <f t="shared" ca="1" si="234"/>
        <v>-1.7622253651526-1.76222536515225i</v>
      </c>
      <c r="BL198" s="240" t="str">
        <f t="shared" ca="1" si="235"/>
        <v>0.122284643013098+2.48916109186536i</v>
      </c>
      <c r="BM198" s="240" t="str">
        <f t="shared" ca="1" si="236"/>
        <v>1.5810114774461-1.92646805926205i</v>
      </c>
      <c r="BN198" s="240" t="str">
        <f t="shared" ca="1" si="237"/>
        <v>-2.46518910983687+0.365676261076521i</v>
      </c>
      <c r="BO198" s="240" t="str">
        <f t="shared" ca="1" si="238"/>
        <v>2.07215781284778+1.38457158494138i</v>
      </c>
      <c r="BP198" s="240" t="str">
        <f t="shared" ca="1" si="239"/>
        <v>-0.60554621684686-2.41747600907137i</v>
      </c>
      <c r="BQ198" s="240" t="str">
        <f t="shared" ca="1" si="240"/>
        <v>-1.17479751119191+2.19789155393766i</v>
      </c>
      <c r="BR198" s="240" t="str">
        <f t="shared" ca="1" si="241"/>
        <v>2.34648129281105-0.839584431526074i</v>
      </c>
      <c r="BS198" s="240" t="str">
        <f t="shared" ca="1" si="242"/>
        <v>-2.30245839787353-0.9537094952001i</v>
      </c>
      <c r="BT198" s="240" t="str">
        <f t="shared" ca="1" si="243"/>
        <v>1.06553698916381+2.25288867898458i</v>
      </c>
      <c r="BU198" s="240" t="str">
        <f t="shared" ca="1" si="244"/>
        <v>0.723436735416501-2.38485130878701i</v>
      </c>
      <c r="BV198" s="240" t="str">
        <f t="shared" ca="1" si="245"/>
        <v>-2.1375995156254+1.28122784311427i</v>
      </c>
      <c r="BW198" s="240" t="str">
        <f t="shared" ca="1" si="246"/>
        <v>2.44427679790372+0.486196884402502i</v>
      </c>
      <c r="BX198" s="240" t="str">
        <f t="shared" ca="1" si="247"/>
        <v>-1.48457977254718-2.00172410039869i</v>
      </c>
      <c r="BY198" s="240" t="str">
        <f t="shared" ca="1" si="248"/>
        <v>-0.244274691609489+2.4801625652792i</v>
      </c>
      <c r="BZ198" s="240" t="str">
        <f t="shared" ca="1" si="249"/>
        <v>1.84657098783287-1.67363438721459i</v>
      </c>
      <c r="CA198" s="240" t="str">
        <f t="shared" ca="1" si="250"/>
        <v>-2.49216301135644+3.12634818601681E-13i</v>
      </c>
      <c r="CB198" s="240" t="str">
        <f t="shared" ca="1" si="251"/>
        <v>1.84657098783328+1.67363438721412i</v>
      </c>
      <c r="CC198" s="240" t="str">
        <f t="shared" ca="1" si="252"/>
        <v>-0.244274691607645-2.48016256527938i</v>
      </c>
      <c r="CD198" s="240" t="str">
        <f t="shared" ca="1" si="253"/>
        <v>-1.48457977254662+2.0017241003991i</v>
      </c>
      <c r="CE198" s="240" t="str">
        <f t="shared" ca="1" si="254"/>
        <v>2.44427679790359-0.486196884403185i</v>
      </c>
      <c r="CF198" s="240" t="str">
        <f t="shared" ca="1" si="255"/>
        <v>-2.13759951562448-1.2812278431158i</v>
      </c>
      <c r="CG198" s="240" t="str">
        <f t="shared" ca="1" si="256"/>
        <v>0.723436735417167+2.38485130878681i</v>
      </c>
      <c r="CH198" s="240" t="str">
        <f t="shared" ca="1" si="257"/>
        <v>1.06553698916325-2.25288867898485i</v>
      </c>
      <c r="CI198" s="240" t="str">
        <f t="shared" ca="1" si="258"/>
        <v>-2.30245839787424+0.953709495198388i</v>
      </c>
      <c r="CJ198" s="240" t="str">
        <f t="shared" ca="1" si="259"/>
        <v>2.34648129281126+0.839584431525486i</v>
      </c>
      <c r="CK198" s="240" t="str">
        <f t="shared" ca="1" si="260"/>
        <v>-1.17479751119246-2.19789155393736i</v>
      </c>
      <c r="CL198" s="240" t="str">
        <f t="shared" ca="1" si="261"/>
        <v>-0.605546216848659+2.41747600907092i</v>
      </c>
      <c r="CM198" s="240" t="str">
        <f t="shared" ca="1" si="262"/>
        <v>2.07215781284739-1.38457158494196i</v>
      </c>
      <c r="CN198" s="240" t="str">
        <f t="shared" ca="1" si="263"/>
        <v>-2.46518910983696-0.365676261075868i</v>
      </c>
      <c r="CO198" s="240" t="str">
        <f t="shared" ca="1" si="264"/>
        <v>1.58101147744469+1.9264680592632i</v>
      </c>
      <c r="CP198" s="240" t="str">
        <f t="shared" ca="1" si="265"/>
        <v>0.122284643012438-2.48916109186539i</v>
      </c>
      <c r="CQ198" s="240" t="str">
        <f t="shared" ca="1" si="266"/>
        <v>-1.76222536515214+1.76222536515271i</v>
      </c>
      <c r="CR198" s="240" t="str">
        <f t="shared" ca="1" si="267"/>
        <v>2.48916109186535-0.122284643013254i</v>
      </c>
      <c r="CS198" s="240" t="str">
        <f t="shared" ca="1" si="268"/>
        <v>-1.92646805926215-1.58101147744598i</v>
      </c>
      <c r="CT198" s="240" t="str">
        <f t="shared" ca="1" si="269"/>
        <v>0.365676261076676+2.46518910983685i</v>
      </c>
      <c r="CU198" s="240" t="str">
        <f t="shared" ca="1" si="270"/>
        <v>1.38457158494122-2.07215781284789i</v>
      </c>
      <c r="CV198" s="240" t="str">
        <f t="shared" ca="1" si="271"/>
        <v>-2.41747600907134+0.605546216846977i</v>
      </c>
      <c r="CW198" s="240" t="str">
        <f t="shared" ca="1" si="272"/>
        <v>2.19789155393775+1.17479751119174i</v>
      </c>
      <c r="CX198" s="240" t="str">
        <f t="shared" ca="1" si="273"/>
        <v>-0.839584431526254-2.34648129281099i</v>
      </c>
      <c r="CY198" s="240" t="str">
        <f t="shared" ca="1" si="274"/>
        <v>-0.953709495199923+2.30245839787361i</v>
      </c>
      <c r="CZ198" s="240" t="str">
        <f t="shared" ca="1" si="275"/>
        <v>2.2528886789845-1.06553698916398i</v>
      </c>
      <c r="DA198" s="240" t="str">
        <f t="shared" ca="1" si="276"/>
        <v>-2.38485130878704-0.723436735416384i</v>
      </c>
      <c r="DB198" s="240" t="str">
        <f t="shared" ca="1" si="277"/>
        <v>1.28122784311438+2.13759951562534i</v>
      </c>
      <c r="DC198" s="240" t="str">
        <f t="shared" ca="1" si="278"/>
        <v>0.486196884402383-2.44427679790375i</v>
      </c>
      <c r="DD198" s="240" t="str">
        <f t="shared" ca="1" si="279"/>
        <v>-2.00172410039862+1.48457977254728i</v>
      </c>
      <c r="DE198" s="240" t="str">
        <f t="shared" ca="1" si="280"/>
        <v>2.48016256527921+0.244274691609369i</v>
      </c>
      <c r="DF198" s="240" t="str">
        <f t="shared" ca="1" si="281"/>
        <v>-1.67363438721473-1.84657098783274i</v>
      </c>
      <c r="DG198" s="240" t="str">
        <f t="shared" ca="1" si="282"/>
        <v>5.04367994383509E-13+2.49216301135644i</v>
      </c>
      <c r="DH198" s="240" t="str">
        <f t="shared" ca="1" si="283"/>
        <v>1.67363438721582-1.84657098783175i</v>
      </c>
      <c r="DI198" s="240" t="str">
        <f t="shared" ca="1" si="284"/>
        <v>-2.48016256527936+0.244274691607835i</v>
      </c>
      <c r="DJ198" s="240" t="str">
        <f t="shared" ca="1" si="285"/>
        <v>2.00172410039918+1.48457977254652i</v>
      </c>
      <c r="DK198" s="240" t="str">
        <f t="shared" ca="1" si="286"/>
        <v>-0.486196884403302-2.44427679790357i</v>
      </c>
      <c r="DL198" s="240" t="str">
        <f t="shared" ca="1" si="287"/>
        <v>-1.2812278431157+2.13759951562454i</v>
      </c>
      <c r="DM198" s="240" t="str">
        <f t="shared" ca="1" si="288"/>
        <v>2.38485130878677-0.723436735417281i</v>
      </c>
      <c r="DN198" s="240" t="str">
        <f t="shared" ca="1" si="289"/>
        <v>-2.25288867898493-1.06553698916307i</v>
      </c>
      <c r="DO198" s="240" t="str">
        <f t="shared" ca="1" si="290"/>
        <v>0.953709495198565+2.30245839787417i</v>
      </c>
      <c r="DP198" s="240" t="str">
        <f t="shared" ca="1" si="291"/>
        <v>0.839584431525304-2.34648129281133i</v>
      </c>
      <c r="DQ198" s="240" t="str">
        <f t="shared" ca="1" si="292"/>
        <v>-2.19789155393727+1.17479751119263i</v>
      </c>
      <c r="DR198" s="240" t="str">
        <f t="shared" ca="1" si="293"/>
        <v>2.41747600907095+0.605546216848542i</v>
      </c>
      <c r="DS198" s="240" t="str">
        <f t="shared" ca="1" si="294"/>
        <v>-1.38457158494206-2.07215781284733i</v>
      </c>
      <c r="DT198" s="240" t="str">
        <f t="shared" ca="1" si="295"/>
        <v>-0.365676261075679+2.46518910983699i</v>
      </c>
      <c r="DU198" s="240" t="str">
        <f t="shared" ca="1" si="296"/>
        <v>1.92646805926308-1.58101147744484i</v>
      </c>
      <c r="DV198" s="240" t="str">
        <f t="shared" ca="1" si="297"/>
        <v>-2.4891610918654-0.122284643012317i</v>
      </c>
      <c r="DW198" s="240" t="str">
        <f t="shared" ca="1" si="298"/>
        <v>1.76222536515285+1.762225365152i</v>
      </c>
      <c r="DX198" s="240" t="str">
        <f t="shared" ca="1" si="299"/>
        <v>-0.122284643010969-2.48916109186546i</v>
      </c>
      <c r="DY198" s="240" t="str">
        <f t="shared" ca="1" si="300"/>
        <v>-1.58101147744588+1.92646805926223i</v>
      </c>
      <c r="DZ198" s="240" t="str">
        <f t="shared" ca="1" si="301"/>
        <v>2.46518910983682-0.365676261076865i</v>
      </c>
      <c r="EA198" s="240" t="str">
        <f t="shared" ca="1" si="302"/>
        <v>-2.07215781284799-1.38457158494107i</v>
      </c>
      <c r="EB198" s="240" t="str">
        <f t="shared" ca="1" si="303"/>
        <v>0.605546216847231+2.41747600907128i</v>
      </c>
      <c r="EC198" s="240" t="str">
        <f t="shared" ca="1" si="304"/>
        <v>1.17479751119164-2.1978915539378i</v>
      </c>
      <c r="ED198" s="240" t="str">
        <f t="shared" ca="1" si="305"/>
        <v>-2.34648129281092+0.839584431526436i</v>
      </c>
      <c r="EE198" s="240" t="str">
        <f t="shared" ca="1" si="306"/>
        <v>2.30245839787368+0.953709495199746i</v>
      </c>
      <c r="EF198" s="240" t="str">
        <f t="shared" ca="1" si="307"/>
        <v>-1.06553698916409-2.25288867898445i</v>
      </c>
      <c r="EG198" s="240" t="str">
        <f t="shared" ca="1" si="308"/>
        <v>-0.723436735416202+2.3848513087871i</v>
      </c>
      <c r="EH198" s="240" t="str">
        <f t="shared" ca="1" si="309"/>
        <v>2.13759951562524-1.28122784311454i</v>
      </c>
      <c r="EI198" s="240" t="str">
        <f t="shared" ca="1" si="310"/>
        <v>-2.44427679790377-0.486196884402263i</v>
      </c>
      <c r="EJ198" s="240" t="str">
        <f t="shared" ca="1" si="311"/>
        <v>1.48457977254743+2.0017241003985i</v>
      </c>
      <c r="EK198" s="240" t="str">
        <f t="shared" ca="1" si="312"/>
        <v>0.244274691609178-2.48016256527923i</v>
      </c>
      <c r="EL198" s="240" t="str">
        <f t="shared" ca="1" si="313"/>
        <v>-1.84657098783261+1.67363438721487i</v>
      </c>
      <c r="EM198" s="240" t="str">
        <f t="shared" ca="1" si="314"/>
        <v>2.49216301135644-6.25269637203365E-13i</v>
      </c>
      <c r="EN198" s="240"/>
      <c r="EO198" s="240"/>
      <c r="EP198" s="240"/>
    </row>
    <row r="199" spans="1:146" ht="15.75" thickBot="1">
      <c r="A199" s="277">
        <f t="shared" si="181"/>
        <v>1.9335937500000013E-3</v>
      </c>
      <c r="B199" s="276">
        <v>99</v>
      </c>
      <c r="C199" s="248">
        <f t="shared" si="182"/>
        <v>19800</v>
      </c>
      <c r="D199" s="247">
        <f t="shared" si="315"/>
        <v>124407.06908215581</v>
      </c>
      <c r="E199" s="247" t="str">
        <f t="shared" si="316"/>
        <v>124407.069082156i</v>
      </c>
      <c r="F199" s="247" t="str">
        <f t="shared" si="320"/>
        <v>0.00589972816074948-0.0265776580747453i</v>
      </c>
      <c r="G199" s="247" t="str">
        <f t="shared" si="321"/>
        <v>-2.7918497002837+1.61833350814374i</v>
      </c>
      <c r="H199" s="247" t="str">
        <f t="shared" si="319"/>
        <v>0.00201090106883009-0.00328949020218354i</v>
      </c>
      <c r="I199" s="247" t="str">
        <f t="shared" si="317"/>
        <v>-0.0023391298809315+0.00317793499576629i</v>
      </c>
      <c r="J199" s="275" t="str">
        <f ca="1">IMPRODUCT(1/N_FFT2,DJ100)</f>
        <v>0.0156845630630714+0.000499504302716734i</v>
      </c>
      <c r="K199" s="274" t="str">
        <f t="shared" ca="1" si="318"/>
        <v>-0.0000382756223343242+0.0000486761164112994i</v>
      </c>
      <c r="N199" s="265">
        <f t="shared" ca="1" si="185"/>
        <v>7.4923414822507244</v>
      </c>
      <c r="O199" s="240">
        <f t="shared" ca="1" si="186"/>
        <v>2.4923414822507244</v>
      </c>
      <c r="P199" s="240" t="str">
        <f t="shared" ca="1" si="187"/>
        <v>-1.88722301887534-1.62792977157333i</v>
      </c>
      <c r="Q199" s="240" t="str">
        <f t="shared" ca="1" si="188"/>
        <v>0.365702448195424+2.46536564905322i</v>
      </c>
      <c r="R199" s="240" t="str">
        <f t="shared" ca="1" si="189"/>
        <v>1.33339676095001-2.10566358709927i</v>
      </c>
      <c r="S199" s="240" t="str">
        <f t="shared" ca="1" si="190"/>
        <v>-2.38502209478432+0.723488542783052i</v>
      </c>
      <c r="T199" s="240" t="str">
        <f t="shared" ca="1" si="191"/>
        <v>2.27852289761823+1.00999973721638i</v>
      </c>
      <c r="U199" s="241" t="str">
        <f t="shared" ca="1" si="192"/>
        <v>-1.0656132953038-2.2530500147621i</v>
      </c>
      <c r="V199" s="240" t="str">
        <f t="shared" ca="1" si="193"/>
        <v>-0.664739269300138+2.40205906838239i</v>
      </c>
      <c r="W199" s="240" t="str">
        <f t="shared" ca="1" si="194"/>
        <v>2.07230620597262-1.38467073805836i</v>
      </c>
      <c r="X199" s="240" t="str">
        <f t="shared" ca="1" si="195"/>
        <v>-2.47359791436526-0.305089203669333i</v>
      </c>
      <c r="Y199" s="240" t="str">
        <f t="shared" ca="1" si="196"/>
        <v>1.67375424094224+1.84670322604245i</v>
      </c>
      <c r="Z199" s="240" t="str">
        <f t="shared" ca="1" si="197"/>
        <v>-0.0611651218730129-2.4915908355936i</v>
      </c>
      <c r="AA199" s="240" t="str">
        <f t="shared" ca="1" si="198"/>
        <v>-1.58112469818226+1.92660601912944i</v>
      </c>
      <c r="AB199" s="240" t="str">
        <f t="shared" ca="1" si="199"/>
        <v>2.45564833966016-0.42609540724117i</v>
      </c>
      <c r="AC199" s="240" t="str">
        <f t="shared" ca="1" si="200"/>
        <v>-2.13775259521696-1.28131959549165i</v>
      </c>
      <c r="AD199" s="240" t="str">
        <f t="shared" ca="1" si="201"/>
        <v>0.781802013820682+2.36654847305811i</v>
      </c>
      <c r="AE199" s="240" t="str">
        <f t="shared" ca="1" si="202"/>
        <v>0.953777793053583-2.30262328348029i</v>
      </c>
      <c r="AF199" s="240" t="str">
        <f t="shared" ca="1" si="203"/>
        <v>-2.22621997882405+1.12058496778797i</v>
      </c>
      <c r="AG199" s="240" t="str">
        <f t="shared" ca="1" si="204"/>
        <v>2.41764913141642+0.605589581737664i</v>
      </c>
      <c r="AH199" s="240" t="str">
        <f t="shared" ca="1" si="205"/>
        <v>-1.43511064129055-2.03770054507584i</v>
      </c>
      <c r="AI199" s="240" t="str">
        <f t="shared" ca="1" si="206"/>
        <v>-0.244292184814989+2.48034017678746i</v>
      </c>
      <c r="AJ199" s="240" t="str">
        <f t="shared" ca="1" si="207"/>
        <v>1.80507104823897-1.718570503342i</v>
      </c>
      <c r="AK199" s="240" t="str">
        <f t="shared" ca="1" si="208"/>
        <v>-2.48933934778369+0.122293400163721i</v>
      </c>
      <c r="AL199" s="240" t="str">
        <f t="shared" ca="1" si="209"/>
        <v>1.96482850395799+1.53336721439515i</v>
      </c>
      <c r="AM199" s="240" t="str">
        <f t="shared" ca="1" si="210"/>
        <v>-0.486231702346358-2.4444518395299i</v>
      </c>
      <c r="AN199" s="240" t="str">
        <f t="shared" ca="1" si="211"/>
        <v>-1.22847061102067+2.16855390110697i</v>
      </c>
      <c r="AO199" s="240" t="str">
        <f t="shared" ca="1" si="212"/>
        <v>2.34664933102258-0.839644556558924i</v>
      </c>
      <c r="AP199" s="240" t="str">
        <f t="shared" ca="1" si="213"/>
        <v>-2.32533665517702-0.896981328812313i</v>
      </c>
      <c r="AQ199" s="240" t="str">
        <f t="shared" ca="1" si="214"/>
        <v>1.17488164178916+2.19804895121436i</v>
      </c>
      <c r="AR199" s="240" t="str">
        <f t="shared" ca="1" si="215"/>
        <v>1.17488164178916+2.19804895121436i</v>
      </c>
      <c r="AS199" s="240" t="str">
        <f t="shared" ca="1" si="216"/>
        <v>-2.00186744956537+1.48468608753446i</v>
      </c>
      <c r="AT199" s="240" t="str">
        <f t="shared" ca="1" si="217"/>
        <v>2.48558837503306+0.183348013483185i</v>
      </c>
      <c r="AU199" s="240" t="str">
        <f t="shared" ca="1" si="218"/>
        <v>-1.76235156313205-1.76235156313199i</v>
      </c>
      <c r="AV199" s="240" t="str">
        <f t="shared" ca="1" si="219"/>
        <v>0.183348013483024+2.48558837503308i</v>
      </c>
      <c r="AW199" s="240" t="str">
        <f t="shared" ca="1" si="220"/>
        <v>1.48468608753439-2.00186744956542i</v>
      </c>
      <c r="AX199" s="240" t="str">
        <f t="shared" ca="1" si="221"/>
        <v>-2.43178289301545+0.546075109655411i</v>
      </c>
      <c r="AY199" s="240" t="str">
        <f t="shared" ca="1" si="222"/>
        <v>2.1980489512144+1.17488164178909i</v>
      </c>
      <c r="AZ199" s="240" t="str">
        <f t="shared" ca="1" si="223"/>
        <v>-0.896981328812393-2.32533665517699i</v>
      </c>
      <c r="BA199" s="240" t="str">
        <f t="shared" ca="1" si="224"/>
        <v>-0.839644556558825+2.34664933102261i</v>
      </c>
      <c r="BB199" s="240" t="str">
        <f t="shared" ca="1" si="225"/>
        <v>2.16855390110692-1.22847061102074i</v>
      </c>
      <c r="BC199" s="240" t="str">
        <f t="shared" ca="1" si="226"/>
        <v>-2.44445183952987-0.486231702346517i</v>
      </c>
      <c r="BD199" s="240" t="str">
        <f t="shared" ca="1" si="227"/>
        <v>1.53336721439522+1.96482850395794i</v>
      </c>
      <c r="BE199" s="240" t="str">
        <f t="shared" ca="1" si="228"/>
        <v>0.122293400163652-2.48933934778369i</v>
      </c>
      <c r="BF199" s="240" t="str">
        <f t="shared" ca="1" si="229"/>
        <v>-1.71857050334159+1.80507104823936i</v>
      </c>
      <c r="BG199" s="240" t="str">
        <f t="shared" ca="1" si="230"/>
        <v>2.48034017678738-0.244292184815833i</v>
      </c>
      <c r="BH199" s="240" t="str">
        <f t="shared" ca="1" si="231"/>
        <v>-2.03770054507661-1.43511064128945i</v>
      </c>
      <c r="BI199" s="240" t="str">
        <f t="shared" ca="1" si="232"/>
        <v>0.605589581736786+2.41764913141663i</v>
      </c>
      <c r="BJ199" s="240" t="str">
        <f t="shared" ca="1" si="233"/>
        <v>1.12058496778856-2.22621997882376i</v>
      </c>
      <c r="BK199" s="240" t="str">
        <f t="shared" ca="1" si="234"/>
        <v>-2.30262328348036+0.953777793053434i</v>
      </c>
      <c r="BL199" s="240" t="str">
        <f t="shared" ca="1" si="235"/>
        <v>2.36654847305814+0.781802013820599i</v>
      </c>
      <c r="BM199" s="240" t="str">
        <f t="shared" ca="1" si="236"/>
        <v>-1.28131959549215-2.13775259521666i</v>
      </c>
      <c r="BN199" s="240" t="str">
        <f t="shared" ca="1" si="237"/>
        <v>-0.426095407240367+2.4556483396603i</v>
      </c>
      <c r="BO199" s="240" t="str">
        <f t="shared" ca="1" si="238"/>
        <v>1.92660601912859-1.5811246981833i</v>
      </c>
      <c r="BP199" s="240" t="str">
        <f t="shared" ca="1" si="239"/>
        <v>-2.49159083559358-0.0611651218739089i</v>
      </c>
      <c r="BQ199" s="240" t="str">
        <f t="shared" ca="1" si="240"/>
        <v>1.84670322604216+1.67375424094257i</v>
      </c>
      <c r="BR199" s="240" t="str">
        <f t="shared" ca="1" si="241"/>
        <v>-0.305089203669174-2.47359791436528i</v>
      </c>
      <c r="BS199" s="240" t="str">
        <f t="shared" ca="1" si="242"/>
        <v>-1.38467073805826+2.07230620597269i</v>
      </c>
      <c r="BT199" s="240" t="str">
        <f t="shared" ca="1" si="243"/>
        <v>2.40205906838223-0.664739269300698i</v>
      </c>
      <c r="BU199" s="240" t="str">
        <f t="shared" ca="1" si="244"/>
        <v>-2.25305001476247-1.06561329530302i</v>
      </c>
      <c r="BV199" s="240" t="str">
        <f t="shared" ca="1" si="245"/>
        <v>1.00999973721531+2.2785228976187i</v>
      </c>
      <c r="BW199" s="240" t="str">
        <f t="shared" ca="1" si="246"/>
        <v>0.723488542783854-2.38502209478408i</v>
      </c>
      <c r="BX199" s="240" t="str">
        <f t="shared" ca="1" si="247"/>
        <v>-2.10566358709954+1.33339676094958i</v>
      </c>
      <c r="BY199" s="240" t="str">
        <f t="shared" ca="1" si="248"/>
        <v>2.4653656490532+0.365702448195551i</v>
      </c>
      <c r="BZ199" s="240" t="str">
        <f t="shared" ca="1" si="249"/>
        <v>-1.62792977157348-1.88722301887521i</v>
      </c>
      <c r="CA199" s="240" t="str">
        <f t="shared" ca="1" si="250"/>
        <v>5.82569090981183E-13+2.49234148225072i</v>
      </c>
      <c r="CB199" s="240" t="str">
        <f t="shared" ca="1" si="251"/>
        <v>1.6279297715726-1.88722301887597i</v>
      </c>
      <c r="CC199" s="240" t="str">
        <f t="shared" ca="1" si="252"/>
        <v>-2.4653656490534+0.36570244819425i</v>
      </c>
      <c r="CD199" s="240" t="str">
        <f t="shared" ca="1" si="253"/>
        <v>2.10566358709884+1.33339676095069i</v>
      </c>
      <c r="CE199" s="240" t="str">
        <f t="shared" ca="1" si="254"/>
        <v>-0.723488542782598-2.38502209478446i</v>
      </c>
      <c r="CF199" s="240" t="str">
        <f t="shared" ca="1" si="255"/>
        <v>-1.00999973721652+2.27852289761817i</v>
      </c>
      <c r="CG199" s="240" t="str">
        <f t="shared" ca="1" si="256"/>
        <v>2.25305001476197-1.06561329530408i</v>
      </c>
      <c r="CH199" s="240" t="str">
        <f t="shared" ca="1" si="257"/>
        <v>-2.40205906838254-0.664739269299577i</v>
      </c>
      <c r="CI199" s="240" t="str">
        <f t="shared" ca="1" si="258"/>
        <v>1.38467073805929+2.072306205972i</v>
      </c>
      <c r="CJ199" s="240" t="str">
        <f t="shared" ca="1" si="259"/>
        <v>0.305089203670477-2.47359791436512i</v>
      </c>
      <c r="CK199" s="240" t="str">
        <f t="shared" ca="1" si="260"/>
        <v>-1.84670322604304+1.67375424094159i</v>
      </c>
      <c r="CL199" s="240" t="str">
        <f t="shared" ca="1" si="261"/>
        <v>2.49159083559361-0.0611651218725951i</v>
      </c>
      <c r="CM199" s="240" t="str">
        <f t="shared" ca="1" si="262"/>
        <v>-1.92660601912935-1.58112469818238i</v>
      </c>
      <c r="CN199" s="240" t="str">
        <f t="shared" ca="1" si="263"/>
        <v>0.426095407241481+2.45564833966011i</v>
      </c>
      <c r="CO199" s="240" t="str">
        <f t="shared" ca="1" si="264"/>
        <v>1.28131959549115-2.13775259521726i</v>
      </c>
      <c r="CP199" s="240" t="str">
        <f t="shared" ca="1" si="265"/>
        <v>-2.36654847305778+0.781802013821671i</v>
      </c>
      <c r="CQ199" s="240" t="str">
        <f t="shared" ca="1" si="266"/>
        <v>2.30262328347985+0.953777793054647i</v>
      </c>
      <c r="CR199" s="240" t="str">
        <f t="shared" ca="1" si="267"/>
        <v>-1.12058496778735-2.22621997882436i</v>
      </c>
      <c r="CS199" s="240" t="str">
        <f t="shared" ca="1" si="268"/>
        <v>-0.60558958173806+2.41764913141632i</v>
      </c>
      <c r="CT199" s="240" t="str">
        <f t="shared" ca="1" si="269"/>
        <v>2.03770054507592-1.43511064129043i</v>
      </c>
      <c r="CU199" s="240" t="str">
        <f t="shared" ca="1" si="270"/>
        <v>-2.48034017678749-0.244292184814674i</v>
      </c>
      <c r="CV199" s="240" t="str">
        <f t="shared" ca="1" si="271"/>
        <v>1.71857050334244+1.80507104823856i</v>
      </c>
      <c r="CW199" s="240" t="str">
        <f t="shared" ca="1" si="272"/>
        <v>-0.12229340016478-2.48933934778364i</v>
      </c>
      <c r="CX199" s="240" t="str">
        <f t="shared" ca="1" si="273"/>
        <v>-1.53336721439606+1.96482850395728i</v>
      </c>
      <c r="CY199" s="240" t="str">
        <f t="shared" ca="1" si="274"/>
        <v>2.44445183953003-0.48623170234568i</v>
      </c>
      <c r="CZ199" s="240" t="str">
        <f t="shared" ca="1" si="275"/>
        <v>-2.16855390110676-1.22847061102103i</v>
      </c>
      <c r="DA199" s="240" t="str">
        <f t="shared" ca="1" si="276"/>
        <v>0.83964455655879+2.34664933102263i</v>
      </c>
      <c r="DB199" s="240" t="str">
        <f t="shared" ca="1" si="277"/>
        <v>0.896981328812001-2.32533665517714i</v>
      </c>
      <c r="DC199" s="240" t="str">
        <f t="shared" ca="1" si="278"/>
        <v>-2.19804895121408+1.17488164178968i</v>
      </c>
      <c r="DD199" s="240" t="str">
        <f t="shared" ca="1" si="279"/>
        <v>2.43178289301564+0.546075109654551i</v>
      </c>
      <c r="DE199" s="240" t="str">
        <f t="shared" ca="1" si="280"/>
        <v>-1.48468608753354-2.00186744956605i</v>
      </c>
      <c r="DF199" s="240" t="str">
        <f t="shared" ca="1" si="281"/>
        <v>-0.183348013483875+2.48558837503301i</v>
      </c>
      <c r="DG199" s="240" t="str">
        <f t="shared" ca="1" si="282"/>
        <v>1.76235156313228-1.76235156313176i</v>
      </c>
      <c r="DH199" s="240" t="str">
        <f t="shared" ca="1" si="283"/>
        <v>-2.48558837503307+0.183348013483146i</v>
      </c>
      <c r="DI199" s="240" t="str">
        <f t="shared" ca="1" si="284"/>
        <v>2.00186744956562+1.48468608753412i</v>
      </c>
      <c r="DJ199" s="240" t="str">
        <f t="shared" ca="1" si="285"/>
        <v>-0.546075109656256-2.43178289301525i</v>
      </c>
      <c r="DK199" s="240" t="str">
        <f t="shared" ca="1" si="286"/>
        <v>-1.17488164178814+2.19804895121491i</v>
      </c>
      <c r="DL199" s="240" t="str">
        <f t="shared" ca="1" si="287"/>
        <v>2.3253366551774-0.896981328811319i</v>
      </c>
      <c r="DM199" s="240" t="str">
        <f t="shared" ca="1" si="288"/>
        <v>-2.34664933102238-0.839644556559478i</v>
      </c>
      <c r="DN199" s="240" t="str">
        <f t="shared" ca="1" si="289"/>
        <v>1.22847061102039+2.16855390110712i</v>
      </c>
      <c r="DO199" s="240" t="str">
        <f t="shared" ca="1" si="290"/>
        <v>0.486231702346468-2.44445183952988i</v>
      </c>
      <c r="DP199" s="240" t="str">
        <f t="shared" ca="1" si="291"/>
        <v>-1.96482850395773+1.53336721439548i</v>
      </c>
      <c r="DQ199" s="240" t="str">
        <f t="shared" ca="1" si="292"/>
        <v>2.48933934778372+0.122293400163105i</v>
      </c>
      <c r="DR199" s="240" t="str">
        <f t="shared" ca="1" si="293"/>
        <v>-1.80507104823981-1.71857050334112i</v>
      </c>
      <c r="DS199" s="240" t="str">
        <f t="shared" ca="1" si="294"/>
        <v>0.244292184813875+2.48034017678757i</v>
      </c>
      <c r="DT199" s="240" t="str">
        <f t="shared" ca="1" si="295"/>
        <v>1.43511064129097-2.03770054507554i</v>
      </c>
      <c r="DU199" s="240" t="str">
        <f t="shared" ca="1" si="296"/>
        <v>-2.41764913141649+0.60558958173735i</v>
      </c>
      <c r="DV199" s="240" t="str">
        <f t="shared" ca="1" si="297"/>
        <v>2.226219978824+1.12058496778807i</v>
      </c>
      <c r="DW199" s="240" t="str">
        <f t="shared" ca="1" si="298"/>
        <v>-0.953777793054037-2.30262328348011i</v>
      </c>
      <c r="DX199" s="240" t="str">
        <f t="shared" ca="1" si="299"/>
        <v>-0.781802013820011+2.36654847305833i</v>
      </c>
      <c r="DY199" s="240" t="str">
        <f t="shared" ca="1" si="300"/>
        <v>2.13775259521636-1.28131959549265i</v>
      </c>
      <c r="DZ199" s="240" t="str">
        <f t="shared" ca="1" si="301"/>
        <v>-2.45564833965999-0.426095407242202i</v>
      </c>
      <c r="EA199" s="240" t="str">
        <f t="shared" ca="1" si="302"/>
        <v>1.58112469818181+1.92660601912981i</v>
      </c>
      <c r="EB199" s="240" t="str">
        <f t="shared" ca="1" si="303"/>
        <v>0.0611651218733972-2.49159083559359i</v>
      </c>
      <c r="EC199" s="240" t="str">
        <f t="shared" ca="1" si="304"/>
        <v>-1.67375424094208+1.8467032260426i</v>
      </c>
      <c r="ED199" s="240" t="str">
        <f t="shared" ca="1" si="305"/>
        <v>2.47359791436521-0.305089203669752i</v>
      </c>
      <c r="EE199" s="240" t="str">
        <f t="shared" ca="1" si="306"/>
        <v>-2.07230620597298-1.38467073805783i</v>
      </c>
      <c r="EF199" s="240" t="str">
        <f t="shared" ca="1" si="307"/>
        <v>0.664739269301329+2.40205906838206i</v>
      </c>
      <c r="EG199" s="240" t="str">
        <f t="shared" ca="1" si="308"/>
        <v>1.0656132953048-2.25305001476163i</v>
      </c>
      <c r="EH199" s="240" t="str">
        <f t="shared" ca="1" si="309"/>
        <v>-2.27852289761844+1.00999973721591i</v>
      </c>
      <c r="EI199" s="240" t="str">
        <f t="shared" ca="1" si="310"/>
        <v>2.38502209478425+0.723488542783298i</v>
      </c>
      <c r="EJ199" s="240" t="str">
        <f t="shared" ca="1" si="311"/>
        <v>-1.33339676095008-2.10566358709923i</v>
      </c>
      <c r="EK199" s="240" t="str">
        <f t="shared" ca="1" si="312"/>
        <v>-0.365702448195045+2.46536564905328i</v>
      </c>
      <c r="EL199" s="240" t="str">
        <f t="shared" ca="1" si="313"/>
        <v>1.88722301887478-1.62792977157398i</v>
      </c>
      <c r="EM199" s="240" t="str">
        <f t="shared" ca="1" si="314"/>
        <v>-2.49234148225072+1.16513818196237E-12i</v>
      </c>
      <c r="EN199" s="240"/>
      <c r="EO199" s="240"/>
      <c r="EP199" s="240"/>
    </row>
    <row r="200" spans="1:146" ht="15.75" thickBot="1">
      <c r="A200" s="277">
        <f t="shared" si="181"/>
        <v>1.9531250000000013E-3</v>
      </c>
      <c r="B200" s="276">
        <v>100</v>
      </c>
      <c r="C200" s="248">
        <f t="shared" si="182"/>
        <v>20000</v>
      </c>
      <c r="D200" s="247">
        <f t="shared" si="315"/>
        <v>125663.70614359173</v>
      </c>
      <c r="E200" s="247" t="str">
        <f t="shared" si="316"/>
        <v>125663.706143592i</v>
      </c>
      <c r="F200" s="247" t="str">
        <f t="shared" si="320"/>
        <v>0.00588557581558147-0.0263476241994815i</v>
      </c>
      <c r="G200" s="247" t="str">
        <f t="shared" si="321"/>
        <v>-2.77917803379533+1.62477059481663i</v>
      </c>
      <c r="H200" s="247" t="str">
        <f t="shared" si="319"/>
        <v>0.00201066320536705-0.00325659384952452i</v>
      </c>
      <c r="I200" s="247" t="str">
        <f t="shared" si="317"/>
        <v>-0.00233287898584929+0.00314669647895159i</v>
      </c>
      <c r="J200" s="275" t="str">
        <f ca="1">IMPRODUCT(1/N_FFT2,DK100)</f>
        <v>0.0107389312983628-4.39281214597438E-06i</v>
      </c>
      <c r="K200" s="274" t="str">
        <f t="shared" ca="1" si="318"/>
        <v>-0.0000250388043099174+0.0000338024052034054i</v>
      </c>
      <c r="N200" s="265">
        <f t="shared" ca="1" si="185"/>
        <v>7.4925077294799847</v>
      </c>
      <c r="O200" s="240">
        <f t="shared" ca="1" si="186"/>
        <v>2.4925077294799847</v>
      </c>
      <c r="P200" s="240" t="str">
        <f t="shared" ca="1" si="187"/>
        <v>-1.92673452997546-1.58123016430807i</v>
      </c>
      <c r="Q200" s="240" t="str">
        <f t="shared" ca="1" si="188"/>
        <v>0.486264135571936+2.44461489236525i</v>
      </c>
      <c r="R200" s="240" t="str">
        <f t="shared" ca="1" si="189"/>
        <v>1.17496001019044-2.19819556818104i</v>
      </c>
      <c r="S200" s="240" t="str">
        <f t="shared" ca="1" si="190"/>
        <v>-2.30277687589274+0.95384141311391i</v>
      </c>
      <c r="T200" s="240" t="str">
        <f t="shared" ca="1" si="191"/>
        <v>2.38518118346368+0.723536801806421i</v>
      </c>
      <c r="U200" s="241" t="str">
        <f t="shared" ca="1" si="192"/>
        <v>-1.38476310007044-2.07244443549176i</v>
      </c>
      <c r="V200" s="240" t="str">
        <f t="shared" ca="1" si="193"/>
        <v>-0.244308479892906+2.48050562349088i</v>
      </c>
      <c r="W200" s="240" t="str">
        <f t="shared" ca="1" si="194"/>
        <v>1.76246911767519-1.76246911767517i</v>
      </c>
      <c r="X200" s="240" t="str">
        <f t="shared" ca="1" si="195"/>
        <v>-2.48050562349088+0.244308479892872i</v>
      </c>
      <c r="Y200" s="240" t="str">
        <f t="shared" ca="1" si="196"/>
        <v>2.07244443549188+1.38476310007027i</v>
      </c>
      <c r="Z200" s="240" t="str">
        <f t="shared" ca="1" si="197"/>
        <v>-0.723536801806384-2.38518118346369i</v>
      </c>
      <c r="AA200" s="240" t="str">
        <f t="shared" ca="1" si="198"/>
        <v>-0.953841413113945+2.30277687589273i</v>
      </c>
      <c r="AB200" s="240" t="str">
        <f t="shared" ca="1" si="199"/>
        <v>2.19819556818108-1.17496001019036i</v>
      </c>
      <c r="AC200" s="240" t="str">
        <f t="shared" ca="1" si="200"/>
        <v>-2.44461489236526-0.486264135571846i</v>
      </c>
      <c r="AD200" s="240" t="str">
        <f t="shared" ca="1" si="201"/>
        <v>1.5812301643081+1.92673452997543i</v>
      </c>
      <c r="AE200" s="240" t="str">
        <f t="shared" ca="1" si="202"/>
        <v>3.48101970596635E-14-2.49250772947998i</v>
      </c>
      <c r="AF200" s="240" t="str">
        <f t="shared" ca="1" si="203"/>
        <v>-1.58123016430816+1.92673452997538i</v>
      </c>
      <c r="AG200" s="240" t="str">
        <f t="shared" ca="1" si="204"/>
        <v>2.44461489236523-0.486264135572021i</v>
      </c>
      <c r="AH200" s="240" t="str">
        <f t="shared" ca="1" si="205"/>
        <v>-2.19819556818104-1.17496001019043i</v>
      </c>
      <c r="AI200" s="240" t="str">
        <f t="shared" ca="1" si="206"/>
        <v>0.953841413113873+2.30277687589275i</v>
      </c>
      <c r="AJ200" s="240" t="str">
        <f t="shared" ca="1" si="207"/>
        <v>0.723536801806459-2.38518118346367i</v>
      </c>
      <c r="AK200" s="240" t="str">
        <f t="shared" ca="1" si="208"/>
        <v>-2.07244443549178+1.38476310007041i</v>
      </c>
      <c r="AL200" s="240" t="str">
        <f t="shared" ca="1" si="209"/>
        <v>2.48050562349088+0.24430847989295i</v>
      </c>
      <c r="AM200" s="240" t="str">
        <f t="shared" ca="1" si="210"/>
        <v>-1.76246911767514-1.76246911767523i</v>
      </c>
      <c r="AN200" s="240" t="str">
        <f t="shared" ca="1" si="211"/>
        <v>0.244308479892829+2.48050562349089i</v>
      </c>
      <c r="AO200" s="240" t="str">
        <f t="shared" ca="1" si="212"/>
        <v>1.38476310007031-2.07244443549185i</v>
      </c>
      <c r="AP200" s="240" t="str">
        <f t="shared" ca="1" si="213"/>
        <v>-2.3851811834637+0.723536801806359i</v>
      </c>
      <c r="AQ200" s="240" t="str">
        <f t="shared" ca="1" si="214"/>
        <v>2.30277687589271+0.95384141311397i</v>
      </c>
      <c r="AR200" s="240" t="str">
        <f t="shared" ca="1" si="215"/>
        <v>2.30277687589271+0.95384141311397i</v>
      </c>
      <c r="AS200" s="240" t="str">
        <f t="shared" ca="1" si="216"/>
        <v>-0.486264135571878+2.44461489236526i</v>
      </c>
      <c r="AT200" s="240" t="str">
        <f t="shared" ca="1" si="217"/>
        <v>1.92673452997545-1.58123016430808i</v>
      </c>
      <c r="AU200" s="240" t="str">
        <f t="shared" ca="1" si="218"/>
        <v>-2.49250772947998-6.96203941193272E-14i</v>
      </c>
      <c r="AV200" s="240" t="str">
        <f t="shared" ca="1" si="219"/>
        <v>1.92673452997552+1.58123016430799i</v>
      </c>
      <c r="AW200" s="240" t="str">
        <f t="shared" ca="1" si="220"/>
        <v>-0.486264135571986-2.44461489236524i</v>
      </c>
      <c r="AX200" s="240" t="str">
        <f t="shared" ca="1" si="221"/>
        <v>-1.17496001019046+2.19819556818103i</v>
      </c>
      <c r="AY200" s="240" t="str">
        <f t="shared" ca="1" si="222"/>
        <v>2.30277687589277-0.95384141311384i</v>
      </c>
      <c r="AZ200" s="240" t="str">
        <f t="shared" ca="1" si="223"/>
        <v>-2.38518118346373-0.723536801806254i</v>
      </c>
      <c r="BA200" s="240" t="str">
        <f t="shared" ca="1" si="224"/>
        <v>1.38476310007038+2.0724444354918i</v>
      </c>
      <c r="BB200" s="240" t="str">
        <f t="shared" ca="1" si="225"/>
        <v>0.244308479892985-2.48050562349087i</v>
      </c>
      <c r="BC200" s="240" t="str">
        <f t="shared" ca="1" si="226"/>
        <v>-1.76246911767525+1.76246911767511i</v>
      </c>
      <c r="BD200" s="240" t="str">
        <f t="shared" ca="1" si="227"/>
        <v>2.48050562349089-0.244308479892794i</v>
      </c>
      <c r="BE200" s="240" t="str">
        <f t="shared" ca="1" si="228"/>
        <v>-2.0724444354917-1.38476310007054i</v>
      </c>
      <c r="BF200" s="240" t="str">
        <f t="shared" ca="1" si="229"/>
        <v>0.72353680180607+2.38518118346379i</v>
      </c>
      <c r="BG200" s="240" t="str">
        <f t="shared" ca="1" si="230"/>
        <v>0.953841413114247-2.3027768758926i</v>
      </c>
      <c r="BH200" s="240" t="str">
        <f t="shared" ca="1" si="231"/>
        <v>-2.19819556818124+1.17496001019007i</v>
      </c>
      <c r="BI200" s="240" t="str">
        <f t="shared" ca="1" si="232"/>
        <v>2.44461489236515+0.486264135572417i</v>
      </c>
      <c r="BJ200" s="240" t="str">
        <f t="shared" ca="1" si="233"/>
        <v>-1.58123016430765-1.9267345299758i</v>
      </c>
      <c r="BK200" s="240" t="str">
        <f t="shared" ca="1" si="234"/>
        <v>-6.18030236871284E-13+2.49250772947998i</v>
      </c>
      <c r="BL200" s="240" t="str">
        <f t="shared" ca="1" si="235"/>
        <v>1.58123016430861-1.92673452997502i</v>
      </c>
      <c r="BM200" s="240" t="str">
        <f t="shared" ca="1" si="236"/>
        <v>-2.44461489236539+0.486264135571206i</v>
      </c>
      <c r="BN200" s="240" t="str">
        <f t="shared" ca="1" si="237"/>
        <v>2.19819556818065+1.17496001019116i</v>
      </c>
      <c r="BO200" s="240" t="str">
        <f t="shared" ca="1" si="238"/>
        <v>-0.953841413113105-2.30277687589307i</v>
      </c>
      <c r="BP200" s="240" t="str">
        <f t="shared" ca="1" si="239"/>
        <v>-0.723536801807219+2.38518118346344i</v>
      </c>
      <c r="BQ200" s="240" t="str">
        <f t="shared" ca="1" si="240"/>
        <v>2.07244443549236-1.38476310006954i</v>
      </c>
      <c r="BR200" s="240" t="str">
        <f t="shared" ca="1" si="241"/>
        <v>-2.48050562349077-0.244308479893989i</v>
      </c>
      <c r="BS200" s="240" t="str">
        <f t="shared" ca="1" si="242"/>
        <v>1.7624691176744+1.76246911767596i</v>
      </c>
      <c r="BT200" s="240" t="str">
        <f t="shared" ca="1" si="243"/>
        <v>-0.24430847989179-2.48050562349099i</v>
      </c>
      <c r="BU200" s="240" t="str">
        <f t="shared" ca="1" si="244"/>
        <v>-1.38476310007138+2.07244443549113i</v>
      </c>
      <c r="BV200" s="240" t="str">
        <f t="shared" ca="1" si="245"/>
        <v>2.38518118346336-0.723536801807478i</v>
      </c>
      <c r="BW200" s="240" t="str">
        <f t="shared" ca="1" si="246"/>
        <v>-2.30277687589316-0.953841413112888i</v>
      </c>
      <c r="BX200" s="240" t="str">
        <f t="shared" ca="1" si="247"/>
        <v>1.17496001019137+2.19819556818054i</v>
      </c>
      <c r="BY200" s="240" t="str">
        <f t="shared" ca="1" si="248"/>
        <v>0.486264135570974-2.44461489236544i</v>
      </c>
      <c r="BZ200" s="240" t="str">
        <f t="shared" ca="1" si="249"/>
        <v>-1.92673452997487+1.58123016430879i</v>
      </c>
      <c r="CA200" s="240" t="str">
        <f t="shared" ca="1" si="250"/>
        <v>2.49250772947998-8.52537837925772E-13i</v>
      </c>
      <c r="CB200" s="240" t="str">
        <f t="shared" ca="1" si="251"/>
        <v>-1.92673452997595-1.58123016430747i</v>
      </c>
      <c r="CC200" s="240" t="str">
        <f t="shared" ca="1" si="252"/>
        <v>0.486264135572646+2.44461489236511i</v>
      </c>
      <c r="CD200" s="240" t="str">
        <f t="shared" ca="1" si="253"/>
        <v>1.17496001018986-2.19819556818134i</v>
      </c>
      <c r="CE200" s="240" t="str">
        <f t="shared" ca="1" si="254"/>
        <v>-2.30277687589251+0.953841413114464i</v>
      </c>
      <c r="CF200" s="240" t="str">
        <f t="shared" ca="1" si="255"/>
        <v>2.38518118346385+0.723536801805846i</v>
      </c>
      <c r="CG200" s="240" t="str">
        <f t="shared" ca="1" si="256"/>
        <v>-1.38476310007074-2.07244443549157i</v>
      </c>
      <c r="CH200" s="240" t="str">
        <f t="shared" ca="1" si="257"/>
        <v>-0.24430847989256+2.48050562349091i</v>
      </c>
      <c r="CI200" s="240" t="str">
        <f t="shared" ca="1" si="258"/>
        <v>1.76246911767495-1.76246911767542i</v>
      </c>
      <c r="CJ200" s="240" t="str">
        <f t="shared" ca="1" si="259"/>
        <v>-2.48050562349085+0.244308479893218i</v>
      </c>
      <c r="CK200" s="240" t="str">
        <f t="shared" ca="1" si="260"/>
        <v>2.07244443549193+1.38476310007019i</v>
      </c>
      <c r="CL200" s="240" t="str">
        <f t="shared" ca="1" si="261"/>
        <v>-0.723536801806479-2.38518118346366i</v>
      </c>
      <c r="CM200" s="240" t="str">
        <f t="shared" ca="1" si="262"/>
        <v>-0.953841413113853+2.30277687589276i</v>
      </c>
      <c r="CN200" s="240" t="str">
        <f t="shared" ca="1" si="263"/>
        <v>2.19819556818103-1.17496001019044i</v>
      </c>
      <c r="CO200" s="240" t="str">
        <f t="shared" ca="1" si="264"/>
        <v>-2.44461489236524-0.486264135571998i</v>
      </c>
      <c r="CP200" s="240" t="str">
        <f t="shared" ca="1" si="265"/>
        <v>1.58123016430798+1.92673452997553i</v>
      </c>
      <c r="CQ200" s="240" t="str">
        <f t="shared" ca="1" si="266"/>
        <v>1.91761317908397E-13-2.49250772947998i</v>
      </c>
      <c r="CR200" s="240" t="str">
        <f t="shared" ca="1" si="267"/>
        <v>-1.58123016430828+1.92673452997528i</v>
      </c>
      <c r="CS200" s="240" t="str">
        <f t="shared" ca="1" si="268"/>
        <v>2.44461489236531-0.486264135571622i</v>
      </c>
      <c r="CT200" s="240" t="str">
        <f t="shared" ca="1" si="269"/>
        <v>-2.19819556818085-1.17496001019078i</v>
      </c>
      <c r="CU200" s="240" t="str">
        <f t="shared" ca="1" si="270"/>
        <v>0.953841413113499+2.30277687589291i</v>
      </c>
      <c r="CV200" s="240" t="str">
        <f t="shared" ca="1" si="271"/>
        <v>0.723536801806845-2.38518118346355i</v>
      </c>
      <c r="CW200" s="240" t="str">
        <f t="shared" ca="1" si="272"/>
        <v>-2.07244443549214+1.38476310006987i</v>
      </c>
      <c r="CX200" s="240" t="str">
        <f t="shared" ca="1" si="273"/>
        <v>2.48050562349081+0.2443084798936i</v>
      </c>
      <c r="CY200" s="240" t="str">
        <f t="shared" ca="1" si="274"/>
        <v>-1.76246911767468-1.76246911767569i</v>
      </c>
      <c r="CZ200" s="240" t="str">
        <f t="shared" ca="1" si="275"/>
        <v>0.244308479892179+2.48050562349095i</v>
      </c>
      <c r="DA200" s="240" t="str">
        <f t="shared" ca="1" si="276"/>
        <v>1.38476310007106-2.07244443549135i</v>
      </c>
      <c r="DB200" s="240" t="str">
        <f t="shared" ca="1" si="277"/>
        <v>-2.38518118346397+0.723536801805479i</v>
      </c>
      <c r="DC200" s="240" t="str">
        <f t="shared" ca="1" si="278"/>
        <v>2.30277687589236+0.953841413114818i</v>
      </c>
      <c r="DD200" s="240" t="str">
        <f t="shared" ca="1" si="279"/>
        <v>-1.17496001018952-2.19819556818153i</v>
      </c>
      <c r="DE200" s="240" t="str">
        <f t="shared" ca="1" si="280"/>
        <v>-0.486264135573023+2.44461489236503i</v>
      </c>
      <c r="DF200" s="240" t="str">
        <f t="shared" ca="1" si="281"/>
        <v>1.92673452997619-1.58123016430717i</v>
      </c>
      <c r="DG200" s="240" t="str">
        <f t="shared" ca="1" si="282"/>
        <v>-2.49250772947998-1.23606047374257E-12i</v>
      </c>
      <c r="DH200" s="240" t="str">
        <f t="shared" ca="1" si="283"/>
        <v>1.9267345299762+1.58123016430717i</v>
      </c>
      <c r="DI200" s="240" t="str">
        <f t="shared" ca="1" si="284"/>
        <v>-0.48626413557303-2.44461489236503i</v>
      </c>
      <c r="DJ200" s="240" t="str">
        <f t="shared" ca="1" si="285"/>
        <v>-1.17496001018952+2.19819556818153i</v>
      </c>
      <c r="DK200" s="240" t="str">
        <f t="shared" ca="1" si="286"/>
        <v>2.30277687589236-0.953841413114825i</v>
      </c>
      <c r="DL200" s="240" t="str">
        <f t="shared" ca="1" si="287"/>
        <v>-2.38518118346397-0.723536801805472i</v>
      </c>
      <c r="DM200" s="240" t="str">
        <f t="shared" ca="1" si="288"/>
        <v>1.38476310007106+2.07244443549135i</v>
      </c>
      <c r="DN200" s="240" t="str">
        <f t="shared" ca="1" si="289"/>
        <v>0.244308479892171-2.48050562349095i</v>
      </c>
      <c r="DO200" s="240" t="str">
        <f t="shared" ca="1" si="290"/>
        <v>-1.76246911767467+1.76246911767569i</v>
      </c>
      <c r="DP200" s="240" t="str">
        <f t="shared" ca="1" si="291"/>
        <v>2.48050562349081-0.244308479893607i</v>
      </c>
      <c r="DQ200" s="240" t="str">
        <f t="shared" ca="1" si="292"/>
        <v>-2.07244443549215-1.38476310006986i</v>
      </c>
      <c r="DR200" s="240" t="str">
        <f t="shared" ca="1" si="293"/>
        <v>0.723536801806853+2.38518118346355i</v>
      </c>
      <c r="DS200" s="240" t="str">
        <f t="shared" ca="1" si="294"/>
        <v>0.953841413113491-2.30277687589291i</v>
      </c>
      <c r="DT200" s="240" t="str">
        <f t="shared" ca="1" si="295"/>
        <v>-2.19819556818085+1.17496001019079i</v>
      </c>
      <c r="DU200" s="240" t="str">
        <f t="shared" ca="1" si="296"/>
        <v>2.44461489236531+0.486264135571617i</v>
      </c>
      <c r="DV200" s="240" t="str">
        <f t="shared" ca="1" si="297"/>
        <v>-1.58123016430828-1.92673452997528i</v>
      </c>
      <c r="DW200" s="240" t="str">
        <f t="shared" ca="1" si="298"/>
        <v>1.99086935834331E-13+2.49250772947998i</v>
      </c>
      <c r="DX200" s="240" t="str">
        <f t="shared" ca="1" si="299"/>
        <v>1.58123016430798-1.92673452997553i</v>
      </c>
      <c r="DY200" s="240" t="str">
        <f t="shared" ca="1" si="300"/>
        <v>-2.44461489236523+0.486264135572006i</v>
      </c>
      <c r="DZ200" s="240" t="str">
        <f t="shared" ca="1" si="301"/>
        <v>2.19819556818104+1.17496001019044i</v>
      </c>
      <c r="EA200" s="240" t="str">
        <f t="shared" ca="1" si="302"/>
        <v>-0.953841413113861-2.30277687589276i</v>
      </c>
      <c r="EB200" s="240" t="str">
        <f t="shared" ca="1" si="303"/>
        <v>-0.723536801806471+2.38518118346366i</v>
      </c>
      <c r="EC200" s="240" t="str">
        <f t="shared" ca="1" si="304"/>
        <v>2.07244443549193-1.38476310007019i</v>
      </c>
      <c r="ED200" s="240" t="str">
        <f t="shared" ca="1" si="305"/>
        <v>-2.48050562349085-0.244308479893211i</v>
      </c>
      <c r="EE200" s="240" t="str">
        <f t="shared" ca="1" si="306"/>
        <v>1.76246911767495+1.76246911767541i</v>
      </c>
      <c r="EF200" s="240" t="str">
        <f t="shared" ca="1" si="307"/>
        <v>-0.244308479892568-2.48050562349091i</v>
      </c>
      <c r="EG200" s="240" t="str">
        <f t="shared" ca="1" si="308"/>
        <v>-1.38476310007073+2.07244443549157i</v>
      </c>
      <c r="EH200" s="240" t="str">
        <f t="shared" ca="1" si="309"/>
        <v>2.38518118346385-0.723536801805853i</v>
      </c>
      <c r="EI200" s="240" t="str">
        <f t="shared" ca="1" si="310"/>
        <v>-2.30277687589251-0.953841413114456i</v>
      </c>
      <c r="EJ200" s="240" t="str">
        <f t="shared" ca="1" si="311"/>
        <v>1.17496001018987+2.19819556818134i</v>
      </c>
      <c r="EK200" s="240" t="str">
        <f t="shared" ca="1" si="312"/>
        <v>0.486264135572639-2.44461489236511i</v>
      </c>
      <c r="EL200" s="240" t="str">
        <f t="shared" ca="1" si="313"/>
        <v>-1.92673452997595+1.58123016430748i</v>
      </c>
      <c r="EM200" s="240" t="str">
        <f t="shared" ca="1" si="314"/>
        <v>2.49250772947998+8.45212219999837E-13i</v>
      </c>
      <c r="EN200" s="240"/>
      <c r="EO200" s="240"/>
      <c r="EP200" s="240"/>
    </row>
    <row r="201" spans="1:146" ht="15.75" thickBot="1">
      <c r="A201" s="277">
        <f t="shared" si="181"/>
        <v>1.9726562500000013E-3</v>
      </c>
      <c r="B201" s="276">
        <v>101</v>
      </c>
      <c r="C201" s="248">
        <f t="shared" si="182"/>
        <v>20200</v>
      </c>
      <c r="D201" s="247">
        <f t="shared" si="315"/>
        <v>126920.34320502765</v>
      </c>
      <c r="E201" s="247" t="str">
        <f t="shared" si="316"/>
        <v>126920.343205028i</v>
      </c>
      <c r="F201" s="247" t="str">
        <f t="shared" si="320"/>
        <v>0.00587140522591185-0.0261223482692367i</v>
      </c>
      <c r="G201" s="247" t="str">
        <f t="shared" si="321"/>
        <v>-2.76652347573466+1.63110644574408i</v>
      </c>
      <c r="H201" s="247" t="str">
        <f t="shared" si="319"/>
        <v>0.00201043240024183-0.003224348871448i</v>
      </c>
      <c r="I201" s="247" t="str">
        <f t="shared" si="317"/>
        <v>-0.00232681304570689+0.00311606583272767i</v>
      </c>
      <c r="J201" s="275" t="str">
        <f ca="1">IMPRODUCT(1/N_FFT2,DL100)</f>
        <v>0.00424399233965469-0.000499507522017719i</v>
      </c>
      <c r="K201" s="274" t="str">
        <f t="shared" ca="1" si="318"/>
        <v>-8.31847841923876E-06+0.0000143868201426155i</v>
      </c>
      <c r="N201" s="265">
        <f t="shared" ca="1" si="185"/>
        <v>7.4926626821327789</v>
      </c>
      <c r="O201" s="240">
        <f t="shared" ca="1" si="186"/>
        <v>2.4926626821327789</v>
      </c>
      <c r="P201" s="240" t="str">
        <f t="shared" ca="1" si="187"/>
        <v>-1.96508172073754-1.53356482670951i</v>
      </c>
      <c r="Q201" s="240" t="str">
        <f t="shared" ca="1" si="188"/>
        <v>0.605667626942768+2.41796070534054i</v>
      </c>
      <c r="R201" s="240" t="str">
        <f t="shared" ca="1" si="189"/>
        <v>1.01012990067869-2.27881654168392i</v>
      </c>
      <c r="S201" s="240" t="str">
        <f t="shared" ca="1" si="190"/>
        <v>-2.19833222422051+1.17503305436532i</v>
      </c>
      <c r="T201" s="240" t="str">
        <f t="shared" ca="1" si="191"/>
        <v>2.45596481072269+0.426150320179693i</v>
      </c>
      <c r="U201" s="241" t="str">
        <f t="shared" ca="1" si="192"/>
        <v>-1.6739699455993-1.84694121945656i</v>
      </c>
      <c r="V201" s="240" t="str">
        <f t="shared" ca="1" si="193"/>
        <v>0.183371642412341+2.48590870461012i</v>
      </c>
      <c r="W201" s="240" t="str">
        <f t="shared" ca="1" si="194"/>
        <v>1.38484918715171-2.07257327391401i</v>
      </c>
      <c r="X201" s="240" t="str">
        <f t="shared" ca="1" si="195"/>
        <v>-2.36685346139767+0.781902768358855i</v>
      </c>
      <c r="Y201" s="240" t="str">
        <f t="shared" ca="1" si="196"/>
        <v>2.34695175486534+0.839752765539883i</v>
      </c>
      <c r="Z201" s="240" t="str">
        <f t="shared" ca="1" si="197"/>
        <v>-1.33356860212251-2.10593495396472i</v>
      </c>
      <c r="AA201" s="240" t="str">
        <f t="shared" ca="1" si="198"/>
        <v>-0.244323667908759+2.48065983000431i</v>
      </c>
      <c r="AB201" s="240" t="str">
        <f t="shared" ca="1" si="199"/>
        <v>1.71879198368369-1.80530367631656i</v>
      </c>
      <c r="AC201" s="240" t="str">
        <f t="shared" ca="1" si="200"/>
        <v>-2.46568337243157+0.365749578006403i</v>
      </c>
      <c r="AD201" s="240" t="str">
        <f t="shared" ca="1" si="201"/>
        <v>2.16883337294583+1.22862892986198i</v>
      </c>
      <c r="AE201" s="240" t="str">
        <f t="shared" ca="1" si="202"/>
        <v>-0.953900710926858-2.3029200334772i</v>
      </c>
      <c r="AF201" s="240" t="str">
        <f t="shared" ca="1" si="203"/>
        <v>-0.664824937406503+2.40236863314101i</v>
      </c>
      <c r="AG201" s="240" t="str">
        <f t="shared" ca="1" si="204"/>
        <v>2.00212543972984-1.48487742608067i</v>
      </c>
      <c r="AH201" s="240" t="str">
        <f t="shared" ca="1" si="205"/>
        <v>-2.49191193873625-0.0611730045128291i</v>
      </c>
      <c r="AI201" s="240" t="str">
        <f t="shared" ca="1" si="206"/>
        <v>1.9268543099958+1.58132846523042i</v>
      </c>
      <c r="AJ201" s="240" t="str">
        <f t="shared" ca="1" si="207"/>
        <v>-0.546145484947994-2.43209628842451i</v>
      </c>
      <c r="AK201" s="240" t="str">
        <f t="shared" ca="1" si="208"/>
        <v>-1.06575062594949+2.25334037601638i</v>
      </c>
      <c r="AL201" s="240" t="str">
        <f t="shared" ca="1" si="209"/>
        <v>2.2265068823642-1.12072938289412i</v>
      </c>
      <c r="AM201" s="240" t="str">
        <f t="shared" ca="1" si="210"/>
        <v>-2.44476686764626-0.486294365334899i</v>
      </c>
      <c r="AN201" s="240" t="str">
        <f t="shared" ca="1" si="211"/>
        <v>1.62813957061344+1.88746623426753i</v>
      </c>
      <c r="AO201" s="240" t="str">
        <f t="shared" ca="1" si="212"/>
        <v>-0.122309160694993-2.48966016076642i</v>
      </c>
      <c r="AP201" s="240" t="str">
        <f t="shared" ca="1" si="213"/>
        <v>-1.43529559081363+2.03796315322146i</v>
      </c>
      <c r="AQ201" s="240" t="str">
        <f t="shared" ca="1" si="214"/>
        <v>2.38532946390729-0.723581782187173i</v>
      </c>
      <c r="AR201" s="240" t="str">
        <f t="shared" ca="1" si="215"/>
        <v>2.38532946390729-0.723581782187173i</v>
      </c>
      <c r="AS201" s="240" t="str">
        <f t="shared" ca="1" si="216"/>
        <v>1.28148472523253+2.13802809754528i</v>
      </c>
      <c r="AT201" s="240" t="str">
        <f t="shared" ca="1" si="217"/>
        <v>0.30512852196371-2.47391669867472i</v>
      </c>
      <c r="AU201" s="240" t="str">
        <f t="shared" ca="1" si="218"/>
        <v>-1.76257868574669+1.76257868574678i</v>
      </c>
      <c r="AV201" s="240" t="str">
        <f t="shared" ca="1" si="219"/>
        <v>2.4739166986747-0.305128521963839i</v>
      </c>
      <c r="AW201" s="240" t="str">
        <f t="shared" ca="1" si="220"/>
        <v>-2.13802809754533-1.28148472523245i</v>
      </c>
      <c r="AX201" s="240" t="str">
        <f t="shared" ca="1" si="221"/>
        <v>0.89709692705564+2.32563633235394i</v>
      </c>
      <c r="AY201" s="240" t="str">
        <f t="shared" ca="1" si="222"/>
        <v>0.723581782187081-2.38532946390731i</v>
      </c>
      <c r="AZ201" s="240" t="str">
        <f t="shared" ca="1" si="223"/>
        <v>-2.0379631532214+1.4352955908137i</v>
      </c>
      <c r="BA201" s="240" t="str">
        <f t="shared" ca="1" si="224"/>
        <v>2.48966016076641+0.122309160695145i</v>
      </c>
      <c r="BB201" s="240" t="str">
        <f t="shared" ca="1" si="225"/>
        <v>-1.88746623426743-1.62813957061356i</v>
      </c>
      <c r="BC201" s="240" t="str">
        <f t="shared" ca="1" si="226"/>
        <v>0.48629436533475+2.44476686764629i</v>
      </c>
      <c r="BD201" s="240" t="str">
        <f t="shared" ca="1" si="227"/>
        <v>1.12072938289423-2.22650688236414i</v>
      </c>
      <c r="BE201" s="240" t="str">
        <f t="shared" ca="1" si="228"/>
        <v>-2.25334037601665+1.06575062594892i</v>
      </c>
      <c r="BF201" s="240" t="str">
        <f t="shared" ca="1" si="229"/>
        <v>2.43209628842427+0.546145484949094i</v>
      </c>
      <c r="BG201" s="240" t="str">
        <f t="shared" ca="1" si="230"/>
        <v>-1.58132846523108-1.92685430999525i</v>
      </c>
      <c r="BH201" s="240" t="str">
        <f t="shared" ca="1" si="231"/>
        <v>0.0611730045131898+2.49191193873624i</v>
      </c>
      <c r="BI201" s="240" t="str">
        <f t="shared" ca="1" si="232"/>
        <v>1.48487742608078-2.00212543972976i</v>
      </c>
      <c r="BJ201" s="240" t="str">
        <f t="shared" ca="1" si="233"/>
        <v>-2.40236863314119+0.66482493740586i</v>
      </c>
      <c r="BK201" s="240" t="str">
        <f t="shared" ca="1" si="234"/>
        <v>2.30292003347676+0.953900710927915i</v>
      </c>
      <c r="BL201" s="240" t="str">
        <f t="shared" ca="1" si="235"/>
        <v>-1.22862892986271-2.16883337294542i</v>
      </c>
      <c r="BM201" s="240" t="str">
        <f t="shared" ca="1" si="236"/>
        <v>-0.365749578006064+2.46568337243162i</v>
      </c>
      <c r="BN201" s="240" t="str">
        <f t="shared" ca="1" si="237"/>
        <v>1.80530367631666-1.71879198368358i</v>
      </c>
      <c r="BO201" s="240" t="str">
        <f t="shared" ca="1" si="238"/>
        <v>-2.48065983000434+0.244323667908361i</v>
      </c>
      <c r="BP201" s="240" t="str">
        <f t="shared" ca="1" si="239"/>
        <v>2.10593495396422+1.33356860212329i</v>
      </c>
      <c r="BQ201" s="240" t="str">
        <f t="shared" ca="1" si="240"/>
        <v>-0.839752765540914-2.34695175486497i</v>
      </c>
      <c r="BR201" s="240" t="str">
        <f t="shared" ca="1" si="241"/>
        <v>-0.781902768358319+2.36685346139785i</v>
      </c>
      <c r="BS201" s="240" t="str">
        <f t="shared" ca="1" si="242"/>
        <v>2.07257327391394-1.3848491871518i</v>
      </c>
      <c r="BT201" s="240" t="str">
        <f t="shared" ca="1" si="243"/>
        <v>-2.48590870461009-0.183371642412758i</v>
      </c>
      <c r="BU201" s="240" t="str">
        <f t="shared" ca="1" si="244"/>
        <v>1.84694121945597+1.67396994559995i</v>
      </c>
      <c r="BV201" s="240" t="str">
        <f t="shared" ca="1" si="245"/>
        <v>-0.42615032018075-2.4559648107225i</v>
      </c>
      <c r="BW201" s="240" t="str">
        <f t="shared" ca="1" si="246"/>
        <v>-1.17503305436482+2.19833222422077i</v>
      </c>
      <c r="BX201" s="240" t="str">
        <f t="shared" ca="1" si="247"/>
        <v>2.27881654168389-1.01012990067874i</v>
      </c>
      <c r="BY201" s="240" t="str">
        <f t="shared" ca="1" si="248"/>
        <v>-2.41796070534044-0.605667626943152i</v>
      </c>
      <c r="BZ201" s="240" t="str">
        <f t="shared" ca="1" si="249"/>
        <v>1.5335648267088+1.96508172073809i</v>
      </c>
      <c r="CA201" s="240" t="str">
        <f t="shared" ca="1" si="250"/>
        <v>-1.12253750649736E-12-2.49266268213278i</v>
      </c>
      <c r="CB201" s="240" t="str">
        <f t="shared" ca="1" si="251"/>
        <v>-1.53356482670905+1.9650817207379i</v>
      </c>
      <c r="CC201" s="240" t="str">
        <f t="shared" ca="1" si="252"/>
        <v>2.4179607053405-0.605667626942925i</v>
      </c>
      <c r="CD201" s="240" t="str">
        <f t="shared" ca="1" si="253"/>
        <v>-2.27881654168377-1.01012990067902i</v>
      </c>
      <c r="CE201" s="240" t="str">
        <f t="shared" ca="1" si="254"/>
        <v>1.17503305436455+2.19833222422092i</v>
      </c>
      <c r="CF201" s="240" t="str">
        <f t="shared" ca="1" si="255"/>
        <v>0.426150320178608-2.45596481072288i</v>
      </c>
      <c r="CG201" s="240" t="str">
        <f t="shared" ca="1" si="256"/>
        <v>-1.84694121945617+1.67396994559972i</v>
      </c>
      <c r="CH201" s="240" t="str">
        <f t="shared" ca="1" si="257"/>
        <v>2.48590870461011-0.183371642412453i</v>
      </c>
      <c r="CI201" s="240" t="str">
        <f t="shared" ca="1" si="258"/>
        <v>-2.07257327391377-1.38484918715206i</v>
      </c>
      <c r="CJ201" s="240" t="str">
        <f t="shared" ca="1" si="259"/>
        <v>0.78190276835803+2.36685346139794i</v>
      </c>
      <c r="CK201" s="240" t="str">
        <f t="shared" ca="1" si="260"/>
        <v>0.839752765538866-2.3469517548657i</v>
      </c>
      <c r="CL201" s="240" t="str">
        <f t="shared" ca="1" si="261"/>
        <v>-2.10593495396439+1.33356860212303i</v>
      </c>
      <c r="CM201" s="240" t="str">
        <f t="shared" ca="1" si="262"/>
        <v>2.48065983000432+0.244323667908665i</v>
      </c>
      <c r="CN201" s="240" t="str">
        <f t="shared" ca="1" si="263"/>
        <v>-1.80530367631648-1.71879198368377i</v>
      </c>
      <c r="CO201" s="240" t="str">
        <f t="shared" ca="1" si="264"/>
        <v>0.365749578005763+2.46568337243166i</v>
      </c>
      <c r="CP201" s="240" t="str">
        <f t="shared" ca="1" si="265"/>
        <v>1.22862892986301-2.16883337294525i</v>
      </c>
      <c r="CQ201" s="240" t="str">
        <f t="shared" ca="1" si="266"/>
        <v>-2.30292003347688+0.953900710927634i</v>
      </c>
      <c r="CR201" s="240" t="str">
        <f t="shared" ca="1" si="267"/>
        <v>2.4023686331411+0.664824937406189i</v>
      </c>
      <c r="CS201" s="240" t="str">
        <f t="shared" ca="1" si="268"/>
        <v>-1.48487742608056-2.00212543972992i</v>
      </c>
      <c r="CT201" s="240" t="str">
        <f t="shared" ca="1" si="269"/>
        <v>-0.0611730045134951+2.49191193873623i</v>
      </c>
      <c r="CU201" s="240" t="str">
        <f t="shared" ca="1" si="270"/>
        <v>1.58132846523129-1.92685430999508i</v>
      </c>
      <c r="CV201" s="240" t="str">
        <f t="shared" ca="1" si="271"/>
        <v>-2.43209628842434+0.546145484948794i</v>
      </c>
      <c r="CW201" s="240" t="str">
        <f t="shared" ca="1" si="272"/>
        <v>2.25334037601654+1.06575062594917i</v>
      </c>
      <c r="CX201" s="240" t="str">
        <f t="shared" ca="1" si="273"/>
        <v>-1.12072938289396-2.22650688236428i</v>
      </c>
      <c r="CY201" s="240" t="str">
        <f t="shared" ca="1" si="274"/>
        <v>-0.486294365335502+2.44476686764614i</v>
      </c>
      <c r="CZ201" s="240" t="str">
        <f t="shared" ca="1" si="275"/>
        <v>1.88746623426828-1.62813957061257i</v>
      </c>
      <c r="DA201" s="240" t="str">
        <f t="shared" ca="1" si="276"/>
        <v>-2.48966016076637+0.122309160695866i</v>
      </c>
      <c r="DB201" s="240" t="str">
        <f t="shared" ca="1" si="277"/>
        <v>2.03796315322165+1.43529559081335i</v>
      </c>
      <c r="DC201" s="240" t="str">
        <f t="shared" ca="1" si="278"/>
        <v>-0.72358178218706-2.38532946390732i</v>
      </c>
      <c r="DD201" s="240" t="str">
        <f t="shared" ca="1" si="279"/>
        <v>-0.897096927056156+2.32563633235374i</v>
      </c>
      <c r="DE201" s="240" t="str">
        <f t="shared" ca="1" si="280"/>
        <v>2.13802809754588-1.28148472523152i</v>
      </c>
      <c r="DF201" s="240" t="str">
        <f t="shared" ca="1" si="281"/>
        <v>-2.47391669867482-0.305128521962877i</v>
      </c>
      <c r="DG201" s="240" t="str">
        <f t="shared" ca="1" si="282"/>
        <v>1.762578685747+1.76257868574647i</v>
      </c>
      <c r="DH201" s="240" t="str">
        <f t="shared" ca="1" si="283"/>
        <v>-0.305128521963687-2.47391669867472i</v>
      </c>
      <c r="DI201" s="240" t="str">
        <f t="shared" ca="1" si="284"/>
        <v>-1.28148472523301+2.13802809754499i</v>
      </c>
      <c r="DJ201" s="240" t="str">
        <f t="shared" ca="1" si="285"/>
        <v>2.32563633235435-0.897096927054605i</v>
      </c>
      <c r="DK201" s="240" t="str">
        <f t="shared" ca="1" si="286"/>
        <v>-2.38532946390756-0.723581782186278i</v>
      </c>
      <c r="DL201" s="240" t="str">
        <f t="shared" ca="1" si="287"/>
        <v>1.43529559081401+2.03796315322118i</v>
      </c>
      <c r="DM201" s="240" t="str">
        <f t="shared" ca="1" si="288"/>
        <v>0.12230916069505-2.48966016076641i</v>
      </c>
      <c r="DN201" s="240" t="str">
        <f t="shared" ca="1" si="289"/>
        <v>-1.62813957061383+1.8874662342672i</v>
      </c>
      <c r="DO201" s="240" t="str">
        <f t="shared" ca="1" si="290"/>
        <v>2.44476686764646-0.48629436533387i</v>
      </c>
      <c r="DP201" s="240" t="str">
        <f t="shared" ca="1" si="291"/>
        <v>-2.22650688236461-1.1207293828933i</v>
      </c>
      <c r="DQ201" s="240" t="str">
        <f t="shared" ca="1" si="292"/>
        <v>1.0657506259499+2.25334037601619i</v>
      </c>
      <c r="DR201" s="240" t="str">
        <f t="shared" ca="1" si="293"/>
        <v>0.546145484947997-2.43209628842451i</v>
      </c>
      <c r="DS201" s="240" t="str">
        <f t="shared" ca="1" si="294"/>
        <v>-1.92685430999618+1.58132846522995i</v>
      </c>
      <c r="DT201" s="240" t="str">
        <f t="shared" ca="1" si="295"/>
        <v>2.49191193873628-0.0611730045117625i</v>
      </c>
      <c r="DU201" s="240" t="str">
        <f t="shared" ca="1" si="296"/>
        <v>-2.00212543973037-1.48487742607996i</v>
      </c>
      <c r="DV201" s="240" t="str">
        <f t="shared" ca="1" si="297"/>
        <v>0.66482493740691+2.4023686331409i</v>
      </c>
      <c r="DW201" s="240" t="str">
        <f t="shared" ca="1" si="298"/>
        <v>0.953900710926878-2.30292003347719i</v>
      </c>
      <c r="DX201" s="240" t="str">
        <f t="shared" ca="1" si="299"/>
        <v>-2.16883337294607+1.22862892986156i</v>
      </c>
      <c r="DY201" s="240" t="str">
        <f t="shared" ca="1" si="300"/>
        <v>2.46568337243141+0.365749578007475i</v>
      </c>
      <c r="DZ201" s="240" t="str">
        <f t="shared" ca="1" si="301"/>
        <v>-1.71879198368441-1.80530367631586i</v>
      </c>
      <c r="EA201" s="240" t="str">
        <f t="shared" ca="1" si="302"/>
        <v>0.244323667909407+2.48065983000424i</v>
      </c>
      <c r="EB201" s="240" t="str">
        <f t="shared" ca="1" si="303"/>
        <v>1.33356860212234-2.10593495396483i</v>
      </c>
      <c r="EC201" s="240" t="str">
        <f t="shared" ca="1" si="304"/>
        <v>-2.34695175486543+0.839752765539636i</v>
      </c>
      <c r="ED201" s="240" t="str">
        <f t="shared" ca="1" si="305"/>
        <v>2.3668534613974+0.781902768359675i</v>
      </c>
      <c r="EE201" s="240" t="str">
        <f t="shared" ca="1" si="306"/>
        <v>-1.38484918715062-2.07257327391474i</v>
      </c>
      <c r="EF201" s="240" t="str">
        <f t="shared" ca="1" si="307"/>
        <v>-0.183371642411568+2.48590870461018i</v>
      </c>
      <c r="EG201" s="240" t="str">
        <f t="shared" ca="1" si="308"/>
        <v>1.67396994559917-1.84694121945667i</v>
      </c>
      <c r="EH201" s="240" t="str">
        <f t="shared" ca="1" si="309"/>
        <v>-2.45596481072274+0.426150320179414i</v>
      </c>
      <c r="EI201" s="240" t="str">
        <f t="shared" ca="1" si="310"/>
        <v>2.19833222422014+1.17503305436602i</v>
      </c>
      <c r="EJ201" s="240" t="str">
        <f t="shared" ca="1" si="311"/>
        <v>-1.01012990067744-2.27881654168447i</v>
      </c>
      <c r="EK201" s="240" t="str">
        <f t="shared" ca="1" si="312"/>
        <v>-0.605667626942065+2.41796070534071i</v>
      </c>
      <c r="EL201" s="240" t="str">
        <f t="shared" ca="1" si="313"/>
        <v>1.96508172073744-1.53356482670963i</v>
      </c>
      <c r="EM201" s="240" t="str">
        <f t="shared" ca="1" si="314"/>
        <v>-2.49266268213278-3.05371427550506E-13i</v>
      </c>
      <c r="EN201" s="240"/>
      <c r="EO201" s="240"/>
      <c r="EP201" s="240"/>
    </row>
    <row r="202" spans="1:146" ht="15.75" thickBot="1">
      <c r="A202" s="277">
        <f t="shared" si="181"/>
        <v>1.9921875000000013E-3</v>
      </c>
      <c r="B202" s="276">
        <v>102</v>
      </c>
      <c r="C202" s="248">
        <f t="shared" si="182"/>
        <v>20400</v>
      </c>
      <c r="D202" s="247">
        <f t="shared" si="315"/>
        <v>128176.98026646356</v>
      </c>
      <c r="E202" s="247" t="str">
        <f t="shared" si="316"/>
        <v>128176.980266464i</v>
      </c>
      <c r="F202" s="247" t="str">
        <f t="shared" si="320"/>
        <v>0.00585721558528423-0.0259016868086994i</v>
      </c>
      <c r="G202" s="247" t="str">
        <f t="shared" si="321"/>
        <v>-2.75388646479073+1.63734138748424i</v>
      </c>
      <c r="H202" s="247" t="str">
        <f t="shared" si="319"/>
        <v>0.00201020837812231-0.00319273611108123i</v>
      </c>
      <c r="I202" s="247" t="str">
        <f t="shared" si="317"/>
        <v>-0.00232092475635512+0.00308602569475479i</v>
      </c>
      <c r="J202" s="275" t="str">
        <f ca="1">IMPRODUCT(1/N_FFT2,DM100)</f>
        <v>0.0087400570594518+4.07905068698035E-06i</v>
      </c>
      <c r="K202" s="274" t="str">
        <f t="shared" ca="1" si="318"/>
        <v>-0.0000202976028564682+0.0000269625734893694i</v>
      </c>
      <c r="N202" s="265">
        <f t="shared" ca="1" si="185"/>
        <v>7.4928071683243793</v>
      </c>
      <c r="O202" s="240">
        <f t="shared" ca="1" si="186"/>
        <v>2.4928071683243793</v>
      </c>
      <c r="P202" s="240" t="str">
        <f t="shared" ca="1" si="187"/>
        <v>-2.00224149212709-1.48496349640458i</v>
      </c>
      <c r="Q202" s="240" t="str">
        <f t="shared" ca="1" si="188"/>
        <v>0.723623724314644+2.38546772857199i</v>
      </c>
      <c r="R202" s="240" t="str">
        <f t="shared" ca="1" si="189"/>
        <v>0.839801441471873-2.34708779498151i</v>
      </c>
      <c r="S202" s="240" t="str">
        <f t="shared" ca="1" si="190"/>
        <v>-2.07269340979163+1.38492945937898i</v>
      </c>
      <c r="T202" s="240" t="str">
        <f t="shared" ca="1" si="191"/>
        <v>2.48980447291807+0.122316250296474i</v>
      </c>
      <c r="U202" s="241" t="str">
        <f t="shared" ca="1" si="192"/>
        <v>-1.92696599933231-1.58142012629998i</v>
      </c>
      <c r="V202" s="240" t="str">
        <f t="shared" ca="1" si="193"/>
        <v>0.605702734223686+2.41810086146202i</v>
      </c>
      <c r="W202" s="240" t="str">
        <f t="shared" ca="1" si="194"/>
        <v>0.953956003398749-2.30305352131228i</v>
      </c>
      <c r="X202" s="240" t="str">
        <f t="shared" ca="1" si="195"/>
        <v>-2.13815202748558+1.2815590059801i</v>
      </c>
      <c r="Y202" s="240" t="str">
        <f t="shared" ca="1" si="196"/>
        <v>2.4808036204554+0.244337830032099i</v>
      </c>
      <c r="Z202" s="240" t="str">
        <f t="shared" ca="1" si="197"/>
        <v>-1.8470482766628-1.67406697659513i</v>
      </c>
      <c r="AA202" s="240" t="str">
        <f t="shared" ca="1" si="198"/>
        <v>0.486322553192525+2.44490857757621i</v>
      </c>
      <c r="AB202" s="240" t="str">
        <f t="shared" ca="1" si="199"/>
        <v>1.06581240175653-2.25347098998664i</v>
      </c>
      <c r="AC202" s="240" t="str">
        <f t="shared" ca="1" si="200"/>
        <v>-2.19845964966532+1.1751011646845i</v>
      </c>
      <c r="AD202" s="240" t="str">
        <f t="shared" ca="1" si="201"/>
        <v>2.4658262947783+0.365770778533951i</v>
      </c>
      <c r="AE202" s="240" t="str">
        <f t="shared" ca="1" si="202"/>
        <v>-1.76268085291266-1.76268085291255i</v>
      </c>
      <c r="AF202" s="240" t="str">
        <f t="shared" ca="1" si="203"/>
        <v>0.365770778533886+2.46582629477831i</v>
      </c>
      <c r="AG202" s="240" t="str">
        <f t="shared" ca="1" si="204"/>
        <v>1.17510116468456-2.19845964966528i</v>
      </c>
      <c r="AH202" s="240" t="str">
        <f t="shared" ca="1" si="205"/>
        <v>-2.25347098998657+1.06581240175668i</v>
      </c>
      <c r="AI202" s="240" t="str">
        <f t="shared" ca="1" si="206"/>
        <v>2.4449085775762+0.486322553192588i</v>
      </c>
      <c r="AJ202" s="240" t="str">
        <f t="shared" ca="1" si="207"/>
        <v>-1.67406697659509-1.84704827666285i</v>
      </c>
      <c r="AK202" s="240" t="str">
        <f t="shared" ca="1" si="208"/>
        <v>0.244337830032272+2.48080362045538i</v>
      </c>
      <c r="AL202" s="240" t="str">
        <f t="shared" ca="1" si="209"/>
        <v>1.28155900598016-2.13815202748555i</v>
      </c>
      <c r="AM202" s="240" t="str">
        <f t="shared" ca="1" si="210"/>
        <v>-2.30305352131231+0.953956003398689i</v>
      </c>
      <c r="AN202" s="240" t="str">
        <f t="shared" ca="1" si="211"/>
        <v>2.41810086146206+0.605702734223517i</v>
      </c>
      <c r="AO202" s="240" t="str">
        <f t="shared" ca="1" si="212"/>
        <v>-1.58142012629991-1.92696599933236i</v>
      </c>
      <c r="AP202" s="240" t="str">
        <f t="shared" ca="1" si="213"/>
        <v>0.122316250296396+2.48980447291807i</v>
      </c>
      <c r="AQ202" s="240" t="str">
        <f t="shared" ca="1" si="214"/>
        <v>1.38492945937883-2.07269340979173i</v>
      </c>
      <c r="AR202" s="240" t="str">
        <f t="shared" ca="1" si="215"/>
        <v>1.38492945937883-2.07269340979173i</v>
      </c>
      <c r="AS202" s="240" t="str">
        <f t="shared" ca="1" si="216"/>
        <v>2.38546772857199+0.723623724314632i</v>
      </c>
      <c r="AT202" s="240" t="str">
        <f t="shared" ca="1" si="217"/>
        <v>-1.48496349640447-2.00224149212716i</v>
      </c>
      <c r="AU202" s="240" t="str">
        <f t="shared" ca="1" si="218"/>
        <v>-8.30658061360799E-14+2.49280716832438i</v>
      </c>
      <c r="AV202" s="240" t="str">
        <f t="shared" ca="1" si="219"/>
        <v>1.48496349640458-2.00224149212708i</v>
      </c>
      <c r="AW202" s="240" t="str">
        <f t="shared" ca="1" si="220"/>
        <v>-2.38546772857196+0.723623724314744i</v>
      </c>
      <c r="AX202" s="240" t="str">
        <f t="shared" ca="1" si="221"/>
        <v>2.34708779498149+0.839801441471935i</v>
      </c>
      <c r="AY202" s="240" t="str">
        <f t="shared" ca="1" si="222"/>
        <v>-1.38492945937893-2.07269340979166i</v>
      </c>
      <c r="AZ202" s="240" t="str">
        <f t="shared" ca="1" si="223"/>
        <v>-0.122316250296279+2.48980447291808i</v>
      </c>
      <c r="BA202" s="240" t="str">
        <f t="shared" ca="1" si="224"/>
        <v>1.58142012630004-1.92696599933226i</v>
      </c>
      <c r="BB202" s="240" t="str">
        <f t="shared" ca="1" si="225"/>
        <v>-2.41810086146204+0.605702734223614i</v>
      </c>
      <c r="BC202" s="240" t="str">
        <f t="shared" ca="1" si="226"/>
        <v>2.30305352131263+0.953956003397894i</v>
      </c>
      <c r="BD202" s="240" t="str">
        <f t="shared" ca="1" si="227"/>
        <v>-1.28155900598005-2.13815202748561i</v>
      </c>
      <c r="BE202" s="240" t="str">
        <f t="shared" ca="1" si="228"/>
        <v>-0.244337830033142+2.4808036204553i</v>
      </c>
      <c r="BF202" s="240" t="str">
        <f t="shared" ca="1" si="229"/>
        <v>1.67406697659462-1.84704827666327i</v>
      </c>
      <c r="BG202" s="240" t="str">
        <f t="shared" ca="1" si="230"/>
        <v>-2.44490857757627+0.486322553192199i</v>
      </c>
      <c r="BH202" s="240" t="str">
        <f t="shared" ca="1" si="231"/>
        <v>2.25347098998608+1.06581240175771i</v>
      </c>
      <c r="BI202" s="240" t="str">
        <f t="shared" ca="1" si="232"/>
        <v>-1.17510116468488-2.19845964966511i</v>
      </c>
      <c r="BJ202" s="240" t="str">
        <f t="shared" ca="1" si="233"/>
        <v>-0.365770778534507+2.46582629477822i</v>
      </c>
      <c r="BK202" s="240" t="str">
        <f t="shared" ca="1" si="234"/>
        <v>1.76268085291188-1.76268085291333i</v>
      </c>
      <c r="BL202" s="240" t="str">
        <f t="shared" ca="1" si="235"/>
        <v>-2.46582629477829+0.365770778534051i</v>
      </c>
      <c r="BM202" s="240" t="str">
        <f t="shared" ca="1" si="236"/>
        <v>2.1984596496649+1.17510116468529i</v>
      </c>
      <c r="BN202" s="240" t="str">
        <f t="shared" ca="1" si="237"/>
        <v>-1.0658124017573-2.25347098998628i</v>
      </c>
      <c r="BO202" s="240" t="str">
        <f t="shared" ca="1" si="238"/>
        <v>-0.486322553192687+2.44490857757618i</v>
      </c>
      <c r="BP202" s="240" t="str">
        <f t="shared" ca="1" si="239"/>
        <v>1.84704827666358-1.67406697659428i</v>
      </c>
      <c r="BQ202" s="240" t="str">
        <f t="shared" ca="1" si="240"/>
        <v>-2.48080362045534+0.244337830032683i</v>
      </c>
      <c r="BR202" s="240" t="str">
        <f t="shared" ca="1" si="241"/>
        <v>2.13815202748538+1.28155900598044i</v>
      </c>
      <c r="BS202" s="240" t="str">
        <f t="shared" ca="1" si="242"/>
        <v>-0.953956003399759-2.30305352131186i</v>
      </c>
      <c r="BT202" s="240" t="str">
        <f t="shared" ca="1" si="243"/>
        <v>-0.60570273422334+2.41810086146211i</v>
      </c>
      <c r="BU202" s="240" t="str">
        <f t="shared" ca="1" si="244"/>
        <v>1.92696599933271-1.58142012629949i</v>
      </c>
      <c r="BV202" s="240" t="str">
        <f t="shared" ca="1" si="245"/>
        <v>-2.48980447291803+0.122316250297339i</v>
      </c>
      <c r="BW202" s="240" t="str">
        <f t="shared" ca="1" si="246"/>
        <v>2.0726934097917+1.38492945937887i</v>
      </c>
      <c r="BX202" s="240" t="str">
        <f t="shared" ca="1" si="247"/>
        <v>-0.839801441471068-2.3470877949818i</v>
      </c>
      <c r="BY202" s="240" t="str">
        <f t="shared" ca="1" si="248"/>
        <v>-0.723623724313966+2.3854677285722i</v>
      </c>
      <c r="BZ202" s="240" t="str">
        <f t="shared" ca="1" si="249"/>
        <v>2.00224149212723-1.48496349640438i</v>
      </c>
      <c r="CA202" s="240" t="str">
        <f t="shared" ca="1" si="250"/>
        <v>-2.49280716832438-1.15802938633017E-12i</v>
      </c>
      <c r="CB202" s="240" t="str">
        <f t="shared" ca="1" si="251"/>
        <v>2.00224149212733+1.48496349640425i</v>
      </c>
      <c r="CC202" s="240" t="str">
        <f t="shared" ca="1" si="252"/>
        <v>-0.723623724314191-2.38546772857213i</v>
      </c>
      <c r="CD202" s="240" t="str">
        <f t="shared" ca="1" si="253"/>
        <v>-0.839801441470846+2.34708779498188i</v>
      </c>
      <c r="CE202" s="240" t="str">
        <f t="shared" ca="1" si="254"/>
        <v>2.07269340979157-1.38492945937907i</v>
      </c>
      <c r="CF202" s="240" t="str">
        <f t="shared" ca="1" si="255"/>
        <v>-2.48980447291804-0.122316250297104i</v>
      </c>
      <c r="CG202" s="240" t="str">
        <f t="shared" ca="1" si="256"/>
        <v>1.92696599933286+1.58142012629931i</v>
      </c>
      <c r="CH202" s="240" t="str">
        <f t="shared" ca="1" si="257"/>
        <v>-0.605702734223566-2.41810086146205i</v>
      </c>
      <c r="CI202" s="240" t="str">
        <f t="shared" ca="1" si="258"/>
        <v>-0.953956003399542+2.30305352131195i</v>
      </c>
      <c r="CJ202" s="240" t="str">
        <f t="shared" ca="1" si="259"/>
        <v>2.13815202748526-1.28155900598064i</v>
      </c>
      <c r="CK202" s="240" t="str">
        <f t="shared" ca="1" si="260"/>
        <v>-2.48080362045536-0.244337830032449i</v>
      </c>
      <c r="CL202" s="240" t="str">
        <f t="shared" ca="1" si="261"/>
        <v>1.84704827666203+1.67406697659599i</v>
      </c>
      <c r="CM202" s="240" t="str">
        <f t="shared" ca="1" si="262"/>
        <v>-0.486322553192847-2.44490857757614i</v>
      </c>
      <c r="CN202" s="240" t="str">
        <f t="shared" ca="1" si="263"/>
        <v>-1.06581240175712+2.25347098998637i</v>
      </c>
      <c r="CO202" s="240" t="str">
        <f t="shared" ca="1" si="264"/>
        <v>2.1984596496648-1.17510116468546i</v>
      </c>
      <c r="CP202" s="240" t="str">
        <f t="shared" ca="1" si="265"/>
        <v>-2.46582629477831-0.365770778533854i</v>
      </c>
      <c r="CQ202" s="240" t="str">
        <f t="shared" ca="1" si="266"/>
        <v>1.76268085291204+1.76268085291316i</v>
      </c>
      <c r="CR202" s="240" t="str">
        <f t="shared" ca="1" si="267"/>
        <v>-0.365770778534739-2.46582629477818i</v>
      </c>
      <c r="CS202" s="240" t="str">
        <f t="shared" ca="1" si="268"/>
        <v>-1.17510116468467+2.19845964966522i</v>
      </c>
      <c r="CT202" s="240" t="str">
        <f t="shared" ca="1" si="269"/>
        <v>2.25347098998704-1.06581240175568i</v>
      </c>
      <c r="CU202" s="240" t="str">
        <f t="shared" ca="1" si="270"/>
        <v>-2.44490857757632-0.486322553191969i</v>
      </c>
      <c r="CV202" s="240" t="str">
        <f t="shared" ca="1" si="271"/>
        <v>1.67406697659482+1.84704827666309i</v>
      </c>
      <c r="CW202" s="240" t="str">
        <f t="shared" ca="1" si="272"/>
        <v>-0.244337830033411-2.48080362045527i</v>
      </c>
      <c r="CX202" s="240" t="str">
        <f t="shared" ca="1" si="273"/>
        <v>-1.28155900597988+2.13815202748572i</v>
      </c>
      <c r="CY202" s="240" t="str">
        <f t="shared" ca="1" si="274"/>
        <v>2.30305352131256-0.953956003398078i</v>
      </c>
      <c r="CZ202" s="240" t="str">
        <f t="shared" ca="1" si="275"/>
        <v>-2.41810086146227-0.605702734222699i</v>
      </c>
      <c r="DA202" s="240" t="str">
        <f t="shared" ca="1" si="276"/>
        <v>1.5814201263+1.92696599933229i</v>
      </c>
      <c r="DB202" s="240" t="str">
        <f t="shared" ca="1" si="277"/>
        <v>-0.122316250295522-2.48980447291812i</v>
      </c>
      <c r="DC202" s="240" t="str">
        <f t="shared" ca="1" si="278"/>
        <v>-1.38492945937832+2.07269340979207i</v>
      </c>
      <c r="DD202" s="240" t="str">
        <f t="shared" ca="1" si="279"/>
        <v>2.34708779498158-0.839801441471688i</v>
      </c>
      <c r="DE202" s="240" t="str">
        <f t="shared" ca="1" si="280"/>
        <v>-2.38546772857167-0.723623724315706i</v>
      </c>
      <c r="DF202" s="240" t="str">
        <f t="shared" ca="1" si="281"/>
        <v>1.48496349640497+2.0022414921268i</v>
      </c>
      <c r="DG202" s="240" t="str">
        <f t="shared" ca="1" si="282"/>
        <v>4.263220209186E-13-2.49280716832438i</v>
      </c>
      <c r="DH202" s="240" t="str">
        <f t="shared" ca="1" si="283"/>
        <v>-1.48496349640366+2.00224149212777i</v>
      </c>
      <c r="DI202" s="240" t="str">
        <f t="shared" ca="1" si="284"/>
        <v>2.38546772857194-0.723623724314821i</v>
      </c>
      <c r="DJ202" s="240" t="str">
        <f t="shared" ca="1" si="285"/>
        <v>-2.34708779498127-0.839801441472558i</v>
      </c>
      <c r="DK202" s="240" t="str">
        <f t="shared" ca="1" si="286"/>
        <v>1.38492945937962+2.0726934097912i</v>
      </c>
      <c r="DL202" s="240" t="str">
        <f t="shared" ca="1" si="287"/>
        <v>0.122316250296444-2.48980447291807i</v>
      </c>
      <c r="DM202" s="240" t="str">
        <f t="shared" ca="1" si="288"/>
        <v>-1.58142012630072+1.9269659993317i</v>
      </c>
      <c r="DN202" s="240" t="str">
        <f t="shared" ca="1" si="289"/>
        <v>2.41810086146189-0.60570273422421i</v>
      </c>
      <c r="DO202" s="240" t="str">
        <f t="shared" ca="1" si="290"/>
        <v>-2.30305352131218-0.953956003398996i</v>
      </c>
      <c r="DP202" s="240" t="str">
        <f t="shared" ca="1" si="291"/>
        <v>1.28155900597908+2.13815202748619i</v>
      </c>
      <c r="DQ202" s="240" t="str">
        <f t="shared" ca="1" si="292"/>
        <v>0.244337830031791-2.48080362045543i</v>
      </c>
      <c r="DR202" s="240" t="str">
        <f t="shared" ca="1" si="293"/>
        <v>-1.6740669765955+1.84704827666247i</v>
      </c>
      <c r="DS202" s="240" t="str">
        <f t="shared" ca="1" si="294"/>
        <v>2.44490857757601-0.486322553193495i</v>
      </c>
      <c r="DT202" s="240" t="str">
        <f t="shared" ca="1" si="295"/>
        <v>-2.25347098998668-1.06581240175645i</v>
      </c>
      <c r="DU202" s="240" t="str">
        <f t="shared" ca="1" si="296"/>
        <v>1.17510116468386+2.19845964966566i</v>
      </c>
      <c r="DV202" s="240" t="str">
        <f t="shared" ca="1" si="297"/>
        <v>0.365770778533201-2.46582629477841i</v>
      </c>
      <c r="DW202" s="240" t="str">
        <f t="shared" ca="1" si="298"/>
        <v>-1.76268085291265+1.76268085291256i</v>
      </c>
      <c r="DX202" s="240" t="str">
        <f t="shared" ca="1" si="299"/>
        <v>2.46582629477845-0.365770778532939i</v>
      </c>
      <c r="DY202" s="240" t="str">
        <f t="shared" ca="1" si="300"/>
        <v>-2.19845964966554-1.17510116468409i</v>
      </c>
      <c r="DZ202" s="240" t="str">
        <f t="shared" ca="1" si="301"/>
        <v>1.06581240175622+2.25347098998679i</v>
      </c>
      <c r="EA202" s="240" t="str">
        <f t="shared" ca="1" si="302"/>
        <v>0.486322553191391-2.44490857757643i</v>
      </c>
      <c r="EB202" s="240" t="str">
        <f t="shared" ca="1" si="303"/>
        <v>-1.84704827666265+1.67406697659531i</v>
      </c>
      <c r="EC202" s="240" t="str">
        <f t="shared" ca="1" si="304"/>
        <v>2.48080362045546-0.24433783003153i</v>
      </c>
      <c r="ED202" s="240" t="str">
        <f t="shared" ca="1" si="305"/>
        <v>-2.13815202748606-1.28155900597931i</v>
      </c>
      <c r="EE202" s="240" t="str">
        <f t="shared" ca="1" si="306"/>
        <v>0.953956003398754+2.30305352131228i</v>
      </c>
      <c r="EF202" s="240" t="str">
        <f t="shared" ca="1" si="307"/>
        <v>0.605702734224464-2.41810086146183i</v>
      </c>
      <c r="EG202" s="240" t="str">
        <f t="shared" ca="1" si="308"/>
        <v>-1.92696599933187+1.58142012630052i</v>
      </c>
      <c r="EH202" s="240" t="str">
        <f t="shared" ca="1" si="309"/>
        <v>2.48980447291808-0.122316250296253i</v>
      </c>
      <c r="EI202" s="240" t="str">
        <f t="shared" ca="1" si="310"/>
        <v>-2.07269340979106-1.38492945937984i</v>
      </c>
      <c r="EJ202" s="240" t="str">
        <f t="shared" ca="1" si="311"/>
        <v>0.839801441472312+2.34708779498135i</v>
      </c>
      <c r="EK202" s="240" t="str">
        <f t="shared" ca="1" si="312"/>
        <v>0.72362372431514-2.38546772857184i</v>
      </c>
      <c r="EL202" s="240" t="str">
        <f t="shared" ca="1" si="313"/>
        <v>-2.00224149212636+1.48496349640556i</v>
      </c>
      <c r="EM202" s="240" t="str">
        <f t="shared" ca="1" si="314"/>
        <v>2.49280716832438-2.3453550348883E-13i</v>
      </c>
      <c r="EN202" s="240"/>
      <c r="EO202" s="240"/>
      <c r="EP202" s="240"/>
    </row>
    <row r="203" spans="1:146" ht="15.75" thickBot="1">
      <c r="A203" s="277">
        <f t="shared" si="181"/>
        <v>2.0117187500000014E-3</v>
      </c>
      <c r="B203" s="276">
        <v>103</v>
      </c>
      <c r="C203" s="248">
        <f t="shared" si="182"/>
        <v>20600</v>
      </c>
      <c r="D203" s="247">
        <f t="shared" si="315"/>
        <v>129433.61732789948</v>
      </c>
      <c r="E203" s="247" t="str">
        <f t="shared" si="316"/>
        <v>129433.617327899i</v>
      </c>
      <c r="F203" s="247" t="str">
        <f t="shared" si="320"/>
        <v>0.00584300618476906-0.0256855019192566i</v>
      </c>
      <c r="G203" s="247" t="str">
        <f t="shared" si="321"/>
        <v>-2.74126745847545+1.64347575891741i</v>
      </c>
      <c r="H203" s="247" t="str">
        <f t="shared" si="319"/>
        <v>0.00200999087697266-0.0031617371554608i</v>
      </c>
      <c r="I203" s="247" t="str">
        <f t="shared" si="317"/>
        <v>-0.00231520716886607+0.00305655934838586i</v>
      </c>
      <c r="J203" s="275" t="str">
        <f ca="1">IMPRODUCT(1/N_FFT2,DN100)</f>
        <v>0.0147943791578619+0.000499510511560012i</v>
      </c>
      <c r="K203" s="274" t="str">
        <f t="shared" ca="1" si="318"/>
        <v>-0.0000357788362089304+0.00004406342760124i</v>
      </c>
      <c r="N203" s="265">
        <f t="shared" ca="1" si="185"/>
        <v>7.4929419279759202</v>
      </c>
      <c r="O203" s="240">
        <f t="shared" ca="1" si="186"/>
        <v>2.4929419279759202</v>
      </c>
      <c r="P203" s="240" t="str">
        <f t="shared" ca="1" si="187"/>
        <v>-2.03819146038195-1.43545638285753i</v>
      </c>
      <c r="Q203" s="240" t="str">
        <f t="shared" ca="1" si="188"/>
        <v>0.839846840631119+2.34721467713165i</v>
      </c>
      <c r="R203" s="240" t="str">
        <f t="shared" ca="1" si="189"/>
        <v>0.664899415835249-2.40263776360113i</v>
      </c>
      <c r="S203" s="240" t="str">
        <f t="shared" ca="1" si="190"/>
        <v>-1.92707016995172+1.5815056169178i</v>
      </c>
      <c r="T203" s="240" t="str">
        <f t="shared" ca="1" si="191"/>
        <v>2.48618719382456-0.183392185010902i</v>
      </c>
      <c r="U203" s="241" t="str">
        <f t="shared" ca="1" si="192"/>
        <v>-2.13826761469416-1.2816282862868i</v>
      </c>
      <c r="V203" s="240" t="str">
        <f t="shared" ca="1" si="193"/>
        <v>1.01024306263119+2.27907183095791i</v>
      </c>
      <c r="W203" s="240" t="str">
        <f t="shared" ca="1" si="194"/>
        <v>0.486348843496317-2.44504074785883i</v>
      </c>
      <c r="X203" s="240" t="str">
        <f t="shared" ca="1" si="195"/>
        <v>-1.80550591930402+1.71898453501434i</v>
      </c>
      <c r="Y203" s="240" t="str">
        <f t="shared" ca="1" si="196"/>
        <v>2.46595959586008-0.365790551881651i</v>
      </c>
      <c r="Z203" s="240" t="str">
        <f t="shared" ca="1" si="197"/>
        <v>-2.22675631153729-1.12085493498898i</v>
      </c>
      <c r="AA203" s="240" t="str">
        <f t="shared" ca="1" si="198"/>
        <v>1.17516468994447+2.1985784970676i</v>
      </c>
      <c r="AB203" s="240" t="str">
        <f t="shared" ca="1" si="199"/>
        <v>0.30516270463591-2.47419384445916i</v>
      </c>
      <c r="AC203" s="240" t="str">
        <f t="shared" ca="1" si="200"/>
        <v>-1.67415747564585+1.84714812697829i</v>
      </c>
      <c r="AD203" s="240" t="str">
        <f t="shared" ca="1" si="201"/>
        <v>2.43236874918849-0.546206668058463i</v>
      </c>
      <c r="AE203" s="240" t="str">
        <f t="shared" ca="1" si="202"/>
        <v>-2.30317802299619-0.954007573684645i</v>
      </c>
      <c r="AF203" s="240" t="str">
        <f t="shared" ca="1" si="203"/>
        <v>1.33371799798382+2.10617087581096i</v>
      </c>
      <c r="AG203" s="240" t="str">
        <f t="shared" ca="1" si="204"/>
        <v>0.122322862638995-2.48993907024572i</v>
      </c>
      <c r="AH203" s="240" t="str">
        <f t="shared" ca="1" si="205"/>
        <v>-1.53373662757375+1.96530186320041i</v>
      </c>
      <c r="AI203" s="240" t="str">
        <f t="shared" ca="1" si="206"/>
        <v>2.3855966855182-0.723662842976524i</v>
      </c>
      <c r="AJ203" s="240" t="str">
        <f t="shared" ca="1" si="207"/>
        <v>-2.36711861319509-0.781990362680796i</v>
      </c>
      <c r="AK203" s="240" t="str">
        <f t="shared" ca="1" si="208"/>
        <v>1.48504377263527+2.00234973209415i</v>
      </c>
      <c r="AL203" s="240" t="str">
        <f t="shared" ca="1" si="209"/>
        <v>-0.061179857548688-2.49219110047577i</v>
      </c>
      <c r="AM203" s="240" t="str">
        <f t="shared" ca="1" si="210"/>
        <v>-1.38500432782988+2.07280545834692i</v>
      </c>
      <c r="AN203" s="240" t="str">
        <f t="shared" ca="1" si="211"/>
        <v>2.32589686671474-0.89719742624845i</v>
      </c>
      <c r="AO203" s="240" t="str">
        <f t="shared" ca="1" si="212"/>
        <v>-2.41823158253573-0.605735478147867i</v>
      </c>
      <c r="AP203" s="240" t="str">
        <f t="shared" ca="1" si="213"/>
        <v>1.62832196641473+1.88767768169028i</v>
      </c>
      <c r="AQ203" s="240" t="str">
        <f t="shared" ca="1" si="214"/>
        <v>-0.244351038787779-2.48093773120238i</v>
      </c>
      <c r="AR203" s="240" t="str">
        <f t="shared" ca="1" si="215"/>
        <v>-0.244351038787779-2.48093773120238i</v>
      </c>
      <c r="AS203" s="240" t="str">
        <f t="shared" ca="1" si="216"/>
        <v>2.25359281126875-1.06587001893201i</v>
      </c>
      <c r="AT203" s="240" t="str">
        <f t="shared" ca="1" si="217"/>
        <v>-2.45623994540864-0.426198060576624i</v>
      </c>
      <c r="AU203" s="240" t="str">
        <f t="shared" ca="1" si="218"/>
        <v>1.76277614237608+1.762776142376i</v>
      </c>
      <c r="AV203" s="240" t="str">
        <f t="shared" ca="1" si="219"/>
        <v>-0.426198060576482-2.45623994540866i</v>
      </c>
      <c r="AW203" s="240" t="str">
        <f t="shared" ca="1" si="220"/>
        <v>-1.06587001893211+2.2535928112687i</v>
      </c>
      <c r="AX203" s="240" t="str">
        <f t="shared" ca="1" si="221"/>
        <v>2.16907634112131-1.22876656963318i</v>
      </c>
      <c r="AY203" s="240" t="str">
        <f t="shared" ca="1" si="222"/>
        <v>-2.48093773120237-0.244351038787922i</v>
      </c>
      <c r="AZ203" s="240" t="str">
        <f t="shared" ca="1" si="223"/>
        <v>1.88767768169037+1.62832196641462i</v>
      </c>
      <c r="BA203" s="240" t="str">
        <f t="shared" ca="1" si="224"/>
        <v>-0.605735478148001-2.4182315825357i</v>
      </c>
      <c r="BB203" s="240" t="str">
        <f t="shared" ca="1" si="225"/>
        <v>-0.897197426248585+2.32589686671469i</v>
      </c>
      <c r="BC203" s="240" t="str">
        <f t="shared" ca="1" si="226"/>
        <v>2.07280545834755-1.38500432782895i</v>
      </c>
      <c r="BD203" s="240" t="str">
        <f t="shared" ca="1" si="227"/>
        <v>-2.49219110047576-0.0611798575488144i</v>
      </c>
      <c r="BE203" s="240" t="str">
        <f t="shared" ca="1" si="228"/>
        <v>2.00234973209482+1.48504377263436i</v>
      </c>
      <c r="BF203" s="240" t="str">
        <f t="shared" ca="1" si="229"/>
        <v>-0.781990362680659-2.36711861319514i</v>
      </c>
      <c r="BG203" s="240" t="str">
        <f t="shared" ca="1" si="230"/>
        <v>-0.723662842975696+2.38559668551845i</v>
      </c>
      <c r="BH203" s="240" t="str">
        <f t="shared" ca="1" si="231"/>
        <v>1.96530186320063-1.53373662757347i</v>
      </c>
      <c r="BI203" s="240" t="str">
        <f t="shared" ca="1" si="232"/>
        <v>-2.48993907024568+0.122322862639842i</v>
      </c>
      <c r="BJ203" s="240" t="str">
        <f t="shared" ca="1" si="233"/>
        <v>2.10617087581063+1.33371799798435i</v>
      </c>
      <c r="BK203" s="240" t="str">
        <f t="shared" ca="1" si="234"/>
        <v>-0.954007573685216-2.30317802299595i</v>
      </c>
      <c r="BL203" s="240" t="str">
        <f t="shared" ca="1" si="235"/>
        <v>-0.546206668059328+2.43236874918829i</v>
      </c>
      <c r="BM203" s="240" t="str">
        <f t="shared" ca="1" si="236"/>
        <v>1.84714812697805-1.67415747564611i</v>
      </c>
      <c r="BN203" s="240" t="str">
        <f t="shared" ca="1" si="237"/>
        <v>-2.47419384445927+0.305162704635013i</v>
      </c>
      <c r="BO203" s="240" t="str">
        <f t="shared" ca="1" si="238"/>
        <v>2.19857849706766+1.17516468994436i</v>
      </c>
      <c r="BP203" s="240" t="str">
        <f t="shared" ca="1" si="239"/>
        <v>-1.12085493498797-2.2267563115378i</v>
      </c>
      <c r="BQ203" s="240" t="str">
        <f t="shared" ca="1" si="240"/>
        <v>-0.365790551881504+2.4659595958601i</v>
      </c>
      <c r="BR203" s="240" t="str">
        <f t="shared" ca="1" si="241"/>
        <v>1.71898453501353-1.80550591930479i</v>
      </c>
      <c r="BS203" s="240" t="str">
        <f t="shared" ca="1" si="242"/>
        <v>-2.44504074785886+0.486348843496167i</v>
      </c>
      <c r="BT203" s="240" t="str">
        <f t="shared" ca="1" si="243"/>
        <v>2.27907183095837+1.01024306263016i</v>
      </c>
      <c r="BU203" s="240" t="str">
        <f t="shared" ca="1" si="244"/>
        <v>-1.28162828628648-2.13826761469435i</v>
      </c>
      <c r="BV203" s="240" t="str">
        <f t="shared" ca="1" si="245"/>
        <v>-0.18339218501007+2.48618719382462i</v>
      </c>
      <c r="BW203" s="240" t="str">
        <f t="shared" ca="1" si="246"/>
        <v>1.58150561691827-1.92707016995133i</v>
      </c>
      <c r="BX203" s="240" t="str">
        <f t="shared" ca="1" si="247"/>
        <v>-2.40263776360096+0.664899415835857i</v>
      </c>
      <c r="BY203" s="240" t="str">
        <f t="shared" ca="1" si="248"/>
        <v>2.3472146771314+0.839846840631809i</v>
      </c>
      <c r="BZ203" s="240" t="str">
        <f t="shared" ca="1" si="249"/>
        <v>-1.43545638285791-2.03819146038167i</v>
      </c>
      <c r="CA203" s="240" t="str">
        <f t="shared" ca="1" si="250"/>
        <v>-8.88115078814441E-13+2.49294192797592i</v>
      </c>
      <c r="CB203" s="240" t="str">
        <f t="shared" ca="1" si="251"/>
        <v>1.43545638285728-2.03819146038212i</v>
      </c>
      <c r="CC203" s="240" t="str">
        <f t="shared" ca="1" si="252"/>
        <v>-2.347214677132+0.839846840630136i</v>
      </c>
      <c r="CD203" s="240" t="str">
        <f t="shared" ca="1" si="253"/>
        <v>2.40263776360115+0.664899415835176i</v>
      </c>
      <c r="CE203" s="240" t="str">
        <f t="shared" ca="1" si="254"/>
        <v>-1.58150561691696-1.92707016995241i</v>
      </c>
      <c r="CF203" s="240" t="str">
        <f t="shared" ca="1" si="255"/>
        <v>0.183392185010772+2.48618719382457i</v>
      </c>
      <c r="CG203" s="240" t="str">
        <f t="shared" ca="1" si="256"/>
        <v>1.28162828628588-2.13826761469472i</v>
      </c>
      <c r="CH203" s="240" t="str">
        <f t="shared" ca="1" si="257"/>
        <v>-2.27907183095806+1.01024306263086i</v>
      </c>
      <c r="CI203" s="240" t="str">
        <f t="shared" ca="1" si="258"/>
        <v>2.445040747859+0.486348843495477i</v>
      </c>
      <c r="CJ203" s="240" t="str">
        <f t="shared" ca="1" si="259"/>
        <v>-1.71898453501404-1.8055059193043i</v>
      </c>
      <c r="CK203" s="240" t="str">
        <f t="shared" ca="1" si="260"/>
        <v>0.36579055188227+2.46595959585999i</v>
      </c>
      <c r="CL203" s="240" t="str">
        <f t="shared" ca="1" si="261"/>
        <v>1.12085493498955-2.226756311537i</v>
      </c>
      <c r="CM203" s="240" t="str">
        <f t="shared" ca="1" si="262"/>
        <v>-2.19857849706729+1.17516468994504i</v>
      </c>
      <c r="CN203" s="240" t="str">
        <f t="shared" ca="1" si="263"/>
        <v>2.47419384445905+0.305162704636775i</v>
      </c>
      <c r="CO203" s="240" t="str">
        <f t="shared" ca="1" si="264"/>
        <v>-1.84714812697853-1.67415747564559i</v>
      </c>
      <c r="CP203" s="240" t="str">
        <f t="shared" ca="1" si="265"/>
        <v>0.54620666805763+2.43236874918867i</v>
      </c>
      <c r="CQ203" s="240" t="str">
        <f t="shared" ca="1" si="266"/>
        <v>0.954007573684533-2.30317802299623i</v>
      </c>
      <c r="CR203" s="240" t="str">
        <f t="shared" ca="1" si="267"/>
        <v>-2.10617087581158+1.33371799798285i</v>
      </c>
      <c r="CS203" s="240" t="str">
        <f t="shared" ca="1" si="268"/>
        <v>2.48993907024571+0.122322862639103i</v>
      </c>
      <c r="CT203" s="240" t="str">
        <f t="shared" ca="1" si="269"/>
        <v>-1.96530186320108-1.53373662757289i</v>
      </c>
      <c r="CU203" s="240" t="str">
        <f t="shared" ca="1" si="270"/>
        <v>0.72366284297637+2.38559668551825i</v>
      </c>
      <c r="CV203" s="240" t="str">
        <f t="shared" ca="1" si="271"/>
        <v>0.781990362679958-2.36711861319537i</v>
      </c>
      <c r="CW203" s="240" t="str">
        <f t="shared" ca="1" si="272"/>
        <v>-2.00234973209438+1.48504377263495i</v>
      </c>
      <c r="CX203" s="240" t="str">
        <f t="shared" ca="1" si="273"/>
        <v>2.49219110047574-0.0611798575495884i</v>
      </c>
      <c r="CY203" s="240" t="str">
        <f t="shared" ca="1" si="274"/>
        <v>-2.07280545834658-1.3850043278304i</v>
      </c>
      <c r="CZ203" s="240" t="str">
        <f t="shared" ca="1" si="275"/>
        <v>0.897197426249008+2.32589686671453i</v>
      </c>
      <c r="DA203" s="240" t="str">
        <f t="shared" ca="1" si="276"/>
        <v>0.605735478148694-2.41823158253553i</v>
      </c>
      <c r="DB203" s="240" t="str">
        <f t="shared" ca="1" si="277"/>
        <v>-1.88767768169005+1.62832196641499i</v>
      </c>
      <c r="DC203" s="240" t="str">
        <f t="shared" ca="1" si="278"/>
        <v>2.48093773120247-0.244351038786895i</v>
      </c>
      <c r="DD203" s="240" t="str">
        <f t="shared" ca="1" si="279"/>
        <v>-2.16907634112143-1.22876656963297i</v>
      </c>
      <c r="DE203" s="240" t="str">
        <f t="shared" ca="1" si="280"/>
        <v>1.06587001893099+2.25359281126923i</v>
      </c>
      <c r="DF203" s="240" t="str">
        <f t="shared" ca="1" si="281"/>
        <v>0.42619806057652-2.45623994540866i</v>
      </c>
      <c r="DG203" s="240" t="str">
        <f t="shared" ca="1" si="282"/>
        <v>-1.7627761423752+1.76277614237688i</v>
      </c>
      <c r="DH203" s="240" t="str">
        <f t="shared" ca="1" si="283"/>
        <v>2.45623994540869-0.42619806057634i</v>
      </c>
      <c r="DI203" s="240" t="str">
        <f t="shared" ca="1" si="284"/>
        <v>-2.25359281126918-1.06587001893109i</v>
      </c>
      <c r="DJ203" s="240" t="str">
        <f t="shared" ca="1" si="285"/>
        <v>1.22876656963287+2.16907634112148i</v>
      </c>
      <c r="DK203" s="240" t="str">
        <f t="shared" ca="1" si="286"/>
        <v>0.244351038787078-2.48093773120245i</v>
      </c>
      <c r="DL203" s="240" t="str">
        <f t="shared" ca="1" si="287"/>
        <v>-1.62832196641508+1.88767768168997i</v>
      </c>
      <c r="DM203" s="240" t="str">
        <f t="shared" ca="1" si="288"/>
        <v>2.41823158253555-0.605735478148585i</v>
      </c>
      <c r="DN203" s="240" t="str">
        <f t="shared" ca="1" si="289"/>
        <v>-2.32589686671446-0.89719742624918i</v>
      </c>
      <c r="DO203" s="240" t="str">
        <f t="shared" ca="1" si="290"/>
        <v>1.3850043278303+2.07280545834664i</v>
      </c>
      <c r="DP203" s="240" t="str">
        <f t="shared" ca="1" si="291"/>
        <v>0.0611798575497021-2.49219110047574i</v>
      </c>
      <c r="DQ203" s="240" t="str">
        <f t="shared" ca="1" si="292"/>
        <v>-1.48504377263504+2.00234973209432i</v>
      </c>
      <c r="DR203" s="240" t="str">
        <f t="shared" ca="1" si="293"/>
        <v>2.36711861319541-0.781990362679849i</v>
      </c>
      <c r="DS203" s="240" t="str">
        <f t="shared" ca="1" si="294"/>
        <v>-2.38559668551822-0.723662842976477i</v>
      </c>
      <c r="DT203" s="240" t="str">
        <f t="shared" ca="1" si="295"/>
        <v>1.5337366275728+1.96530186320115i</v>
      </c>
      <c r="DU203" s="240" t="str">
        <f t="shared" ca="1" si="296"/>
        <v>-0.122322862638919-2.48993907024572i</v>
      </c>
      <c r="DV203" s="240" t="str">
        <f t="shared" ca="1" si="297"/>
        <v>-1.333717997983+2.10617087581148i</v>
      </c>
      <c r="DW203" s="240" t="str">
        <f t="shared" ca="1" si="298"/>
        <v>2.30317802299631-0.954007573684364i</v>
      </c>
      <c r="DX203" s="240" t="str">
        <f t="shared" ca="1" si="299"/>
        <v>-2.43236874918865-0.54620666805774i</v>
      </c>
      <c r="DY203" s="240" t="str">
        <f t="shared" ca="1" si="300"/>
        <v>1.67415747564545+1.84714812697865i</v>
      </c>
      <c r="DZ203" s="240" t="str">
        <f t="shared" ca="1" si="301"/>
        <v>-0.305162704636663-2.47419384445907i</v>
      </c>
      <c r="EA203" s="240" t="str">
        <f t="shared" ca="1" si="302"/>
        <v>-1.17516468994514+2.19857849706724i</v>
      </c>
      <c r="EB203" s="240" t="str">
        <f t="shared" ca="1" si="303"/>
        <v>2.22675631153705-1.12085493498945i</v>
      </c>
      <c r="EC203" s="240" t="str">
        <f t="shared" ca="1" si="304"/>
        <v>-2.46595959585997-0.365790551882382i</v>
      </c>
      <c r="ED203" s="240" t="str">
        <f t="shared" ca="1" si="305"/>
        <v>1.80550591930422+1.71898453501412i</v>
      </c>
      <c r="EE203" s="240" t="str">
        <f t="shared" ca="1" si="306"/>
        <v>-0.486348843495365-2.44504074785902i</v>
      </c>
      <c r="EF203" s="240" t="str">
        <f t="shared" ca="1" si="307"/>
        <v>-1.01024306263103+2.27907183095798i</v>
      </c>
      <c r="EG203" s="240" t="str">
        <f t="shared" ca="1" si="308"/>
        <v>2.13826761469477-1.28162828628578i</v>
      </c>
      <c r="EH203" s="240" t="str">
        <f t="shared" ca="1" si="309"/>
        <v>-2.48618719382455-0.183392185010956i</v>
      </c>
      <c r="EI203" s="240" t="str">
        <f t="shared" ca="1" si="310"/>
        <v>1.92707016995234+1.58150561691704i</v>
      </c>
      <c r="EJ203" s="240" t="str">
        <f t="shared" ca="1" si="311"/>
        <v>-0.664899415834999-2.4026377636012i</v>
      </c>
      <c r="EK203" s="240" t="str">
        <f t="shared" ca="1" si="312"/>
        <v>-0.839846840630244+2.34721467713196i</v>
      </c>
      <c r="EL203" s="240" t="str">
        <f t="shared" ca="1" si="313"/>
        <v>2.03819146038218-1.43545638285719i</v>
      </c>
      <c r="EM203" s="240" t="str">
        <f t="shared" ca="1" si="314"/>
        <v>-2.49294192797592+7.7450200210802E-13i</v>
      </c>
      <c r="EN203" s="240"/>
      <c r="EO203" s="240"/>
      <c r="EP203" s="240"/>
    </row>
    <row r="204" spans="1:146" ht="15.75" thickBot="1">
      <c r="A204" s="277">
        <f t="shared" si="181"/>
        <v>2.0312500000000014E-3</v>
      </c>
      <c r="B204" s="276">
        <v>104</v>
      </c>
      <c r="C204" s="248">
        <f t="shared" si="182"/>
        <v>20800</v>
      </c>
      <c r="D204" s="247">
        <f t="shared" si="315"/>
        <v>130690.25438933539</v>
      </c>
      <c r="E204" s="247" t="str">
        <f t="shared" si="316"/>
        <v>130690.254389335i</v>
      </c>
      <c r="F204" s="247" t="str">
        <f t="shared" si="320"/>
        <v>0.00582877640701251-0.0254736610115828i</v>
      </c>
      <c r="G204" s="247" t="str">
        <f t="shared" si="321"/>
        <v>-2.72866693146397+1.64950991159992i</v>
      </c>
      <c r="H204" s="247" t="str">
        <f t="shared" si="319"/>
        <v>0.00200977964728998-0.00313133429977026i</v>
      </c>
      <c r="I204" s="247" t="str">
        <f t="shared" si="317"/>
        <v>-0.0023096536691273+0.00302765069339406i</v>
      </c>
      <c r="J204" s="275" t="str">
        <f ca="1">IMPRODUCT(1/N_FFT2,DO100)</f>
        <v>0.0107389381323159-3.76528687535092E-06i</v>
      </c>
      <c r="K204" s="274" t="str">
        <f t="shared" ca="1" si="318"/>
        <v>-0.0000247918278864155+0.0000325224499912691i</v>
      </c>
      <c r="N204" s="265">
        <f t="shared" ca="1" si="185"/>
        <v>7.493067623665385</v>
      </c>
      <c r="O204" s="240">
        <f t="shared" ca="1" si="186"/>
        <v>2.493067623665385</v>
      </c>
      <c r="P204" s="240" t="str">
        <f t="shared" ca="1" si="187"/>
        <v>-2.07290997049309-1.3850741606134i</v>
      </c>
      <c r="Q204" s="240" t="str">
        <f t="shared" ca="1" si="188"/>
        <v>0.954055675342538+2.303294150671i</v>
      </c>
      <c r="R204" s="240" t="str">
        <f t="shared" ca="1" si="189"/>
        <v>0.486373365508868-2.44516402834087i</v>
      </c>
      <c r="S204" s="240" t="str">
        <f t="shared" ca="1" si="190"/>
        <v>-1.76286502265047+1.76286502265038i</v>
      </c>
      <c r="T204" s="240" t="str">
        <f t="shared" ca="1" si="191"/>
        <v>2.44516402834089-0.486373365508778i</v>
      </c>
      <c r="U204" s="241" t="str">
        <f t="shared" ca="1" si="192"/>
        <v>-2.30329415067096-0.954055675342643i</v>
      </c>
      <c r="V204" s="240" t="str">
        <f t="shared" ca="1" si="193"/>
        <v>1.3850741606133+2.07290997049315i</v>
      </c>
      <c r="W204" s="240" t="str">
        <f t="shared" ca="1" si="194"/>
        <v>-1.08729097444008E-13-2.49306762366539i</v>
      </c>
      <c r="X204" s="240" t="str">
        <f t="shared" ca="1" si="195"/>
        <v>-1.38507416061332+2.07290997049314i</v>
      </c>
      <c r="Y204" s="240" t="str">
        <f t="shared" ca="1" si="196"/>
        <v>2.30329415067097-0.954055675342615i</v>
      </c>
      <c r="Z204" s="240" t="str">
        <f t="shared" ca="1" si="197"/>
        <v>-2.44516402834088-0.486373365508803i</v>
      </c>
      <c r="AA204" s="240" t="str">
        <f t="shared" ca="1" si="198"/>
        <v>1.76286502265045+1.7628650226504i</v>
      </c>
      <c r="AB204" s="240" t="str">
        <f t="shared" ca="1" si="199"/>
        <v>-0.48637336550888-2.44516402834087i</v>
      </c>
      <c r="AC204" s="240" t="str">
        <f t="shared" ca="1" si="200"/>
        <v>-0.954055675342536+2.30329415067101i</v>
      </c>
      <c r="AD204" s="240" t="str">
        <f t="shared" ca="1" si="201"/>
        <v>2.07290997049309-1.3850741606134i</v>
      </c>
      <c r="AE204" s="240" t="str">
        <f t="shared" ca="1" si="202"/>
        <v>-2.49306762366539-3.05421576775633E-14i</v>
      </c>
      <c r="AF204" s="240" t="str">
        <f t="shared" ca="1" si="203"/>
        <v>2.07290997049306+1.38507416061345i</v>
      </c>
      <c r="AG204" s="240" t="str">
        <f t="shared" ca="1" si="204"/>
        <v>-0.954055675342496-2.30329415067102i</v>
      </c>
      <c r="AH204" s="240" t="str">
        <f t="shared" ca="1" si="205"/>
        <v>-0.48637336550894+2.44516402834085i</v>
      </c>
      <c r="AI204" s="240" t="str">
        <f t="shared" ca="1" si="206"/>
        <v>1.7628650226505-1.76286502265035i</v>
      </c>
      <c r="AJ204" s="240" t="str">
        <f t="shared" ca="1" si="207"/>
        <v>-2.44516402834089+0.486373365508743i</v>
      </c>
      <c r="AK204" s="240" t="str">
        <f t="shared" ca="1" si="208"/>
        <v>2.30329415067095+0.954055675342665i</v>
      </c>
      <c r="AL204" s="240" t="str">
        <f t="shared" ca="1" si="209"/>
        <v>-1.38507416061349-2.07290997049303i</v>
      </c>
      <c r="AM204" s="240" t="str">
        <f t="shared" ca="1" si="210"/>
        <v>7.81869397664444E-14+2.49306762366539i</v>
      </c>
      <c r="AN204" s="240" t="str">
        <f t="shared" ca="1" si="211"/>
        <v>1.38507416061336-2.07290997049312i</v>
      </c>
      <c r="AO204" s="240" t="str">
        <f t="shared" ca="1" si="212"/>
        <v>-2.30329415067099+0.95405567534258i</v>
      </c>
      <c r="AP204" s="240" t="str">
        <f t="shared" ca="1" si="213"/>
        <v>2.44516402834088+0.486373365508833i</v>
      </c>
      <c r="AQ204" s="240" t="str">
        <f t="shared" ca="1" si="214"/>
        <v>-1.76286502265044-1.76286502265041i</v>
      </c>
      <c r="AR204" s="240" t="str">
        <f t="shared" ca="1" si="215"/>
        <v>-1.76286502265044-1.76286502265041i</v>
      </c>
      <c r="AS204" s="240" t="str">
        <f t="shared" ca="1" si="216"/>
        <v>0.954055675342563-2.30329415067099i</v>
      </c>
      <c r="AT204" s="240" t="str">
        <f t="shared" ca="1" si="217"/>
        <v>-2.07290997049312+1.38507416061336i</v>
      </c>
      <c r="AU204" s="240" t="str">
        <f t="shared" ca="1" si="218"/>
        <v>2.49306762366539+6.10843153551265E-14i</v>
      </c>
      <c r="AV204" s="240" t="str">
        <f t="shared" ca="1" si="219"/>
        <v>-2.07290997049305-1.38507416061346i</v>
      </c>
      <c r="AW204" s="240" t="str">
        <f t="shared" ca="1" si="220"/>
        <v>0.954055675342451+2.30329415067104i</v>
      </c>
      <c r="AX204" s="240" t="str">
        <f t="shared" ca="1" si="221"/>
        <v>0.48637336550897-2.44516402834085i</v>
      </c>
      <c r="AY204" s="240" t="str">
        <f t="shared" ca="1" si="222"/>
        <v>-1.76286502265051+1.76286502265034i</v>
      </c>
      <c r="AZ204" s="240" t="str">
        <f t="shared" ca="1" si="223"/>
        <v>2.44516402834085-0.486373365508958i</v>
      </c>
      <c r="BA204" s="240" t="str">
        <f t="shared" ca="1" si="224"/>
        <v>-2.30329415067104-0.954055675342463i</v>
      </c>
      <c r="BB204" s="240" t="str">
        <f t="shared" ca="1" si="225"/>
        <v>1.38507416061345+2.07290997049306i</v>
      </c>
      <c r="BC204" s="240" t="str">
        <f t="shared" ca="1" si="226"/>
        <v>6.96356275607856E-13-2.49306762366539i</v>
      </c>
      <c r="BD204" s="240" t="str">
        <f t="shared" ca="1" si="227"/>
        <v>-1.38507416061337+2.07290997049311i</v>
      </c>
      <c r="BE204" s="240" t="str">
        <f t="shared" ca="1" si="228"/>
        <v>2.30329415067071-0.954055675343239i</v>
      </c>
      <c r="BF204" s="240" t="str">
        <f t="shared" ca="1" si="229"/>
        <v>-2.44516402834068-0.486373365509838i</v>
      </c>
      <c r="BG204" s="240" t="str">
        <f t="shared" ca="1" si="230"/>
        <v>1.76286502265025+1.7628650226506i</v>
      </c>
      <c r="BH204" s="240" t="str">
        <f t="shared" ca="1" si="231"/>
        <v>-0.486373365509307-2.44516402834078i</v>
      </c>
      <c r="BI204" s="240" t="str">
        <f t="shared" ca="1" si="232"/>
        <v>-0.954055675341446+2.30329415067146i</v>
      </c>
      <c r="BJ204" s="240" t="str">
        <f t="shared" ca="1" si="233"/>
        <v>2.07290997049341-1.38507416061292i</v>
      </c>
      <c r="BK204" s="240" t="str">
        <f t="shared" ca="1" si="234"/>
        <v>-2.49306762366539+1.56373879532889E-13i</v>
      </c>
      <c r="BL204" s="240" t="str">
        <f t="shared" ca="1" si="235"/>
        <v>2.07290997049358+1.38507416061266i</v>
      </c>
      <c r="BM204" s="240" t="str">
        <f t="shared" ca="1" si="236"/>
        <v>-0.954055675341735-2.30329415067134i</v>
      </c>
      <c r="BN204" s="240" t="str">
        <f t="shared" ca="1" si="237"/>
        <v>-0.486373365509035+2.44516402834084i</v>
      </c>
      <c r="BO204" s="240" t="str">
        <f t="shared" ca="1" si="238"/>
        <v>1.76286502265003-1.76286502265083i</v>
      </c>
      <c r="BP204" s="240" t="str">
        <f t="shared" ca="1" si="239"/>
        <v>-2.4451640283411+0.486373365507711i</v>
      </c>
      <c r="BQ204" s="240" t="str">
        <f t="shared" ca="1" si="240"/>
        <v>2.30329415067083+0.954055675342949i</v>
      </c>
      <c r="BR204" s="240" t="str">
        <f t="shared" ca="1" si="241"/>
        <v>-1.38507416061366-2.07290997049292i</v>
      </c>
      <c r="BS204" s="240" t="str">
        <f t="shared" ca="1" si="242"/>
        <v>1.04453265646872E-12+2.49306762366539i</v>
      </c>
      <c r="BT204" s="240" t="str">
        <f t="shared" ca="1" si="243"/>
        <v>1.38507416061404-2.07290997049266i</v>
      </c>
      <c r="BU204" s="240" t="str">
        <f t="shared" ca="1" si="244"/>
        <v>-2.30329415067101+0.954055675342523i</v>
      </c>
      <c r="BV204" s="240" t="str">
        <f t="shared" ca="1" si="245"/>
        <v>2.44516402834101+0.486373365508165i</v>
      </c>
      <c r="BW204" s="240" t="str">
        <f t="shared" ca="1" si="246"/>
        <v>-1.7628650226497-1.76286502265115i</v>
      </c>
      <c r="BX204" s="240" t="str">
        <f t="shared" ca="1" si="247"/>
        <v>0.486373365508581+2.44516402834093i</v>
      </c>
      <c r="BY204" s="240" t="str">
        <f t="shared" ca="1" si="248"/>
        <v>0.954055675342194-2.30329415067115i</v>
      </c>
      <c r="BZ204" s="240" t="str">
        <f t="shared" ca="1" si="249"/>
        <v>-2.07290997049246+1.38507416061434i</v>
      </c>
      <c r="CA204" s="240" t="str">
        <f t="shared" ca="1" si="250"/>
        <v>2.49306762366539+6.18169335841411E-13i</v>
      </c>
      <c r="CB204" s="240" t="str">
        <f t="shared" ca="1" si="251"/>
        <v>-2.07290997049315-1.3850741606133i</v>
      </c>
      <c r="CC204" s="240" t="str">
        <f t="shared" ca="1" si="252"/>
        <v>0.954055675343343+2.30329415067067i</v>
      </c>
      <c r="CD204" s="240" t="str">
        <f t="shared" ca="1" si="253"/>
        <v>0.486373365509795-2.44516402834068i</v>
      </c>
      <c r="CE204" s="240" t="str">
        <f t="shared" ca="1" si="254"/>
        <v>-1.76286502265057+1.76286502265028i</v>
      </c>
      <c r="CF204" s="240" t="str">
        <f t="shared" ca="1" si="255"/>
        <v>2.44516402834077-0.486373365509384i</v>
      </c>
      <c r="CG204" s="240" t="str">
        <f t="shared" ca="1" si="256"/>
        <v>-2.30329415067054-0.954055675343665i</v>
      </c>
      <c r="CH204" s="240" t="str">
        <f t="shared" ca="1" si="257"/>
        <v>1.38507416061301+2.07290997049335i</v>
      </c>
      <c r="CI204" s="240" t="str">
        <f t="shared" ca="1" si="258"/>
        <v>-2.69989441094417E-13-2.49306762366539i</v>
      </c>
      <c r="CJ204" s="240" t="str">
        <f t="shared" ca="1" si="259"/>
        <v>-1.38507416061262+2.07290997049361i</v>
      </c>
      <c r="CK204" s="240" t="str">
        <f t="shared" ca="1" si="260"/>
        <v>2.30329415067131-0.954055675341808i</v>
      </c>
      <c r="CL204" s="240" t="str">
        <f t="shared" ca="1" si="261"/>
        <v>-2.44516402834086-0.486373365508923i</v>
      </c>
      <c r="CM204" s="240" t="str">
        <f t="shared" ca="1" si="262"/>
        <v>1.76286502265091+1.76286502264995i</v>
      </c>
      <c r="CN204" s="240" t="str">
        <f t="shared" ca="1" si="263"/>
        <v>-0.486373365507823-2.44516402834108i</v>
      </c>
      <c r="CO204" s="240" t="str">
        <f t="shared" ca="1" si="264"/>
        <v>-0.954055675342909+2.30329415067085i</v>
      </c>
      <c r="CP204" s="240" t="str">
        <f t="shared" ca="1" si="265"/>
        <v>2.07290997049289-1.38507416061369i</v>
      </c>
      <c r="CQ204" s="240" t="str">
        <f t="shared" ca="1" si="266"/>
        <v>-2.49306762366539+1.08729097444008E-12i</v>
      </c>
      <c r="CR204" s="240" t="str">
        <f t="shared" ca="1" si="267"/>
        <v>2.07290997049272+1.38507416061395i</v>
      </c>
      <c r="CS204" s="240" t="str">
        <f t="shared" ca="1" si="268"/>
        <v>-0.954055675342628-2.30329415067097i</v>
      </c>
      <c r="CT204" s="240" t="str">
        <f t="shared" ca="1" si="269"/>
        <v>-0.486373365508053+2.44516402834103i</v>
      </c>
      <c r="CU204" s="240" t="str">
        <f t="shared" ca="1" si="270"/>
        <v>1.76286502265112-1.76286502264973i</v>
      </c>
      <c r="CV204" s="240" t="str">
        <f t="shared" ca="1" si="271"/>
        <v>-2.44516402834092+0.486373365508624i</v>
      </c>
      <c r="CW204" s="240" t="str">
        <f t="shared" ca="1" si="272"/>
        <v>2.30329415067119+0.954055675342089i</v>
      </c>
      <c r="CX204" s="240" t="str">
        <f t="shared" ca="1" si="273"/>
        <v>-1.38507416061237-2.07290997049378i</v>
      </c>
      <c r="CY204" s="240" t="str">
        <f t="shared" ca="1" si="274"/>
        <v>-5.04553774279884E-13+2.49306762366539i</v>
      </c>
      <c r="CZ204" s="240" t="str">
        <f t="shared" ca="1" si="275"/>
        <v>1.38507416061327-2.07290997049318i</v>
      </c>
      <c r="DA204" s="240" t="str">
        <f t="shared" ca="1" si="276"/>
        <v>-2.30329415067065+0.954055675343383i</v>
      </c>
      <c r="DB204" s="240" t="str">
        <f t="shared" ca="1" si="277"/>
        <v>2.44516402834071+0.486373365509683i</v>
      </c>
      <c r="DC204" s="240" t="str">
        <f t="shared" ca="1" si="278"/>
        <v>-1.76286502265036-1.76286502265049i</v>
      </c>
      <c r="DD204" s="240" t="str">
        <f t="shared" ca="1" si="279"/>
        <v>0.486373365509496+2.44516402834074i</v>
      </c>
      <c r="DE204" s="240" t="str">
        <f t="shared" ca="1" si="280"/>
        <v>0.954055675343625-2.30329415067055i</v>
      </c>
      <c r="DF204" s="240" t="str">
        <f t="shared" ca="1" si="281"/>
        <v>-2.07290997049332+1.38507416061305i</v>
      </c>
      <c r="DG204" s="240" t="str">
        <f t="shared" ca="1" si="282"/>
        <v>2.49306762366539-3.12747759065779E-13i</v>
      </c>
      <c r="DH204" s="240" t="str">
        <f t="shared" ca="1" si="283"/>
        <v>-2.07290997049367-1.38507416061253i</v>
      </c>
      <c r="DI204" s="240" t="str">
        <f t="shared" ca="1" si="284"/>
        <v>0.954055675341912+2.30329415067126i</v>
      </c>
      <c r="DJ204" s="240" t="str">
        <f t="shared" ca="1" si="285"/>
        <v>0.486373365508883-2.44516402834087i</v>
      </c>
      <c r="DK204" s="240" t="str">
        <f t="shared" ca="1" si="286"/>
        <v>-1.76286502264992+1.76286502265094i</v>
      </c>
      <c r="DL204" s="240" t="str">
        <f t="shared" ca="1" si="287"/>
        <v>2.44516402834107-0.486373365507863i</v>
      </c>
      <c r="DM204" s="240" t="str">
        <f t="shared" ca="1" si="288"/>
        <v>-2.30329415067087-0.95405567534287i</v>
      </c>
      <c r="DN204" s="240" t="str">
        <f t="shared" ca="1" si="289"/>
        <v>1.38507416061379+2.07290997049283i</v>
      </c>
      <c r="DO204" s="240" t="str">
        <f t="shared" ca="1" si="290"/>
        <v>-1.13004929241144E-12-2.49306762366539i</v>
      </c>
      <c r="DP204" s="240" t="str">
        <f t="shared" ca="1" si="291"/>
        <v>-1.38507416061391+2.07290997049275i</v>
      </c>
      <c r="DQ204" s="240" t="str">
        <f t="shared" ca="1" si="292"/>
        <v>2.30329415067092-0.954055675342733i</v>
      </c>
      <c r="DR204" s="240" t="str">
        <f t="shared" ca="1" si="293"/>
        <v>-2.44516402834104-0.48637336550801i</v>
      </c>
      <c r="DS204" s="240" t="str">
        <f t="shared" ca="1" si="294"/>
        <v>1.76286502264981+1.76286502265104i</v>
      </c>
      <c r="DT204" s="240" t="str">
        <f t="shared" ca="1" si="295"/>
        <v>-0.486373365508666-2.44516402834091i</v>
      </c>
      <c r="DU204" s="240" t="str">
        <f t="shared" ca="1" si="296"/>
        <v>-0.954055675341985+2.30329415067123i</v>
      </c>
      <c r="DV204" s="240" t="str">
        <f t="shared" ca="1" si="297"/>
        <v>2.07290997049371-1.38507416061246i</v>
      </c>
      <c r="DW204" s="240" t="str">
        <f t="shared" ca="1" si="298"/>
        <v>-2.49306762366539-4.61795456308522E-13i</v>
      </c>
      <c r="DX204" s="240" t="str">
        <f t="shared" ca="1" si="299"/>
        <v>2.0729099704932+1.38507416061323i</v>
      </c>
      <c r="DY204" s="240" t="str">
        <f t="shared" ca="1" si="300"/>
        <v>-0.954055675343488-2.30329415067061i</v>
      </c>
      <c r="DZ204" s="240" t="str">
        <f t="shared" ca="1" si="301"/>
        <v>-0.486373365509571+2.44516402834073i</v>
      </c>
      <c r="EA204" s="240" t="str">
        <f t="shared" ca="1" si="302"/>
        <v>1.76286502265046-1.76286502265039i</v>
      </c>
      <c r="EB204" s="240" t="str">
        <f t="shared" ca="1" si="303"/>
        <v>-2.44516402834072+0.486373365509606i</v>
      </c>
      <c r="EC204" s="240" t="str">
        <f t="shared" ca="1" si="304"/>
        <v>2.30329415067057+0.954055675343585i</v>
      </c>
      <c r="ED204" s="240" t="str">
        <f t="shared" ca="1" si="305"/>
        <v>-1.38507416061314-2.07290997049326i</v>
      </c>
      <c r="EE204" s="240" t="str">
        <f t="shared" ca="1" si="306"/>
        <v>3.5550607703714E-13+2.49306762366539i</v>
      </c>
      <c r="EF204" s="240" t="str">
        <f t="shared" ca="1" si="307"/>
        <v>1.38507416061243-2.07290997049373i</v>
      </c>
      <c r="EG204" s="240" t="str">
        <f t="shared" ca="1" si="308"/>
        <v>-2.30329415067122+0.954055675342017i</v>
      </c>
      <c r="EH204" s="240" t="str">
        <f t="shared" ca="1" si="309"/>
        <v>2.44516402834089+0.486373365508771i</v>
      </c>
      <c r="EI204" s="240" t="str">
        <f t="shared" ca="1" si="310"/>
        <v>-1.76286502265097-1.76286502264989i</v>
      </c>
      <c r="EJ204" s="240" t="str">
        <f t="shared" ca="1" si="311"/>
        <v>0.486373365507906+2.44516402834106i</v>
      </c>
      <c r="EK204" s="240" t="str">
        <f t="shared" ca="1" si="312"/>
        <v>0.9540556753427-2.30329415067094i</v>
      </c>
      <c r="EL204" s="240" t="str">
        <f t="shared" ca="1" si="313"/>
        <v>-2.07290997049281+1.38507416061382i</v>
      </c>
      <c r="EM204" s="240" t="str">
        <f t="shared" ca="1" si="314"/>
        <v>2.49306762366539-1.31452209756313E-12i</v>
      </c>
      <c r="EN204" s="240"/>
      <c r="EO204" s="240"/>
      <c r="EP204" s="240"/>
    </row>
    <row r="205" spans="1:146" ht="15.75" thickBot="1">
      <c r="A205" s="277">
        <f t="shared" si="181"/>
        <v>2.0507812500000014E-3</v>
      </c>
      <c r="B205" s="276">
        <v>105</v>
      </c>
      <c r="C205" s="248">
        <f t="shared" si="182"/>
        <v>21000</v>
      </c>
      <c r="D205" s="247">
        <f t="shared" si="315"/>
        <v>131946.89145077131</v>
      </c>
      <c r="E205" s="247" t="str">
        <f t="shared" si="316"/>
        <v>131946.891450771i</v>
      </c>
      <c r="F205" s="247" t="str">
        <f t="shared" si="320"/>
        <v>0.00581452572066962-0.0252660365535003i</v>
      </c>
      <c r="G205" s="247" t="str">
        <f t="shared" si="321"/>
        <v>-2.716085374003+1.65544421004589i</v>
      </c>
      <c r="H205" s="247" t="str">
        <f t="shared" si="319"/>
        <v>0.00200957445139172-0.00310151051362138i</v>
      </c>
      <c r="I205" s="247" t="str">
        <f t="shared" si="317"/>
        <v>-0.00230425795878241+0.00299928421824957i</v>
      </c>
      <c r="J205" s="275" t="str">
        <f ca="1">IMPRODUCT(1/N_FFT2,DP100)</f>
        <v>0.00511713239566836-0.000499513271018094i</v>
      </c>
      <c r="K205" s="274" t="str">
        <f t="shared" ca="1" si="318"/>
        <v>-0.0000102930107782913+0.0000164987418672826i</v>
      </c>
      <c r="N205" s="265">
        <f t="shared" ca="1" si="185"/>
        <v>7.4931848498792775</v>
      </c>
      <c r="O205" s="240">
        <f t="shared" ca="1" si="186"/>
        <v>2.4931848498792775</v>
      </c>
      <c r="P205" s="240" t="str">
        <f t="shared" ca="1" si="187"/>
        <v>-2.10637610924707-1.33384796062398i</v>
      </c>
      <c r="Q205" s="240" t="str">
        <f t="shared" ca="1" si="188"/>
        <v>1.06597388142909+2.25381241006845i</v>
      </c>
      <c r="R205" s="240" t="str">
        <f t="shared" ca="1" si="189"/>
        <v>0.305192440870183-2.47443493947674i</v>
      </c>
      <c r="S205" s="240" t="str">
        <f t="shared" ca="1" si="190"/>
        <v>-1.58165972494198+1.92725795112227i</v>
      </c>
      <c r="T205" s="240" t="str">
        <f t="shared" ca="1" si="191"/>
        <v>2.36734927438798-0.782066562846312i</v>
      </c>
      <c r="U205" s="241" t="str">
        <f t="shared" ca="1" si="192"/>
        <v>-2.41846722437407-0.605794503355672i</v>
      </c>
      <c r="V205" s="240" t="str">
        <f t="shared" ca="1" si="193"/>
        <v>1.71915203951589+1.80568185478393i</v>
      </c>
      <c r="W205" s="240" t="str">
        <f t="shared" ca="1" si="194"/>
        <v>-0.486396235208638-2.44527900208594i</v>
      </c>
      <c r="X205" s="240" t="str">
        <f t="shared" ca="1" si="195"/>
        <v>-0.897284852635771+2.32612351110124i</v>
      </c>
      <c r="Y205" s="240" t="str">
        <f t="shared" ca="1" si="196"/>
        <v>2.00254484879644-1.48518848104421i</v>
      </c>
      <c r="Z205" s="240" t="str">
        <f t="shared" ca="1" si="197"/>
        <v>-2.48642945752051+0.183410055454547i</v>
      </c>
      <c r="AA205" s="240" t="str">
        <f t="shared" ca="1" si="198"/>
        <v>2.19879273505966+1.17527920253717i</v>
      </c>
      <c r="AB205" s="240" t="str">
        <f t="shared" ca="1" si="199"/>
        <v>-1.22888630540018-2.16928770430929i</v>
      </c>
      <c r="AC205" s="240" t="str">
        <f t="shared" ca="1" si="200"/>
        <v>-0.122334782251879+2.490181699539i</v>
      </c>
      <c r="AD205" s="240" t="str">
        <f t="shared" ca="1" si="201"/>
        <v>1.43559625927927-2.03839006964097i</v>
      </c>
      <c r="AE205" s="240" t="str">
        <f t="shared" ca="1" si="202"/>
        <v>-2.30340245357072+0.954100535872364i</v>
      </c>
      <c r="AF205" s="240" t="str">
        <f t="shared" ca="1" si="203"/>
        <v>2.45647929092888+0.426239590963961i</v>
      </c>
      <c r="AG205" s="240" t="str">
        <f t="shared" ca="1" si="204"/>
        <v>-1.847328120236-1.67432061202533i</v>
      </c>
      <c r="AH205" s="240" t="str">
        <f t="shared" ca="1" si="205"/>
        <v>0.664964206206019+2.40287188591742i</v>
      </c>
      <c r="AI205" s="240" t="str">
        <f t="shared" ca="1" si="206"/>
        <v>0.72373335948303-2.3858291472859i</v>
      </c>
      <c r="AJ205" s="240" t="str">
        <f t="shared" ca="1" si="207"/>
        <v>-1.88786162430457+1.62848063640489i</v>
      </c>
      <c r="AK205" s="240" t="str">
        <f t="shared" ca="1" si="208"/>
        <v>2.46619988850065-0.365826195927704i</v>
      </c>
      <c r="AL205" s="240" t="str">
        <f t="shared" ca="1" si="209"/>
        <v>-2.2792939125319-1.01034150462236i</v>
      </c>
      <c r="AM205" s="240" t="str">
        <f t="shared" ca="1" si="210"/>
        <v>1.38513928800846+2.07300744052764i</v>
      </c>
      <c r="AN205" s="240" t="str">
        <f t="shared" ca="1" si="211"/>
        <v>-0.0611858191506661-2.49243394921559i</v>
      </c>
      <c r="AO205" s="240" t="str">
        <f t="shared" ca="1" si="212"/>
        <v>-1.28175317310391+2.13847597576068i</v>
      </c>
      <c r="AP205" s="240" t="str">
        <f t="shared" ca="1" si="213"/>
        <v>2.22697329528465-1.12096415542897i</v>
      </c>
      <c r="AQ205" s="240" t="str">
        <f t="shared" ca="1" si="214"/>
        <v>-2.48117948337038-0.244374849298052i</v>
      </c>
      <c r="AR205" s="240" t="str">
        <f t="shared" ca="1" si="215"/>
        <v>-2.48117948337038-0.244374849298052i</v>
      </c>
      <c r="AS205" s="240" t="str">
        <f t="shared" ca="1" si="216"/>
        <v>-0.839928678555499-2.34744339880807i</v>
      </c>
      <c r="AT205" s="240" t="str">
        <f t="shared" ca="1" si="217"/>
        <v>-0.546259892548867+2.432605768607i</v>
      </c>
      <c r="AU205" s="240" t="str">
        <f t="shared" ca="1" si="218"/>
        <v>1.76294791410115-1.76294791410125i</v>
      </c>
      <c r="AV205" s="240" t="str">
        <f t="shared" ca="1" si="219"/>
        <v>-2.43260576860698+0.546259892548977i</v>
      </c>
      <c r="AW205" s="240" t="str">
        <f t="shared" ca="1" si="220"/>
        <v>2.34744339880803+0.839928678555594i</v>
      </c>
      <c r="AX205" s="240" t="str">
        <f t="shared" ca="1" si="221"/>
        <v>-1.53388608080273-1.96549336981512i</v>
      </c>
      <c r="AY205" s="240" t="str">
        <f t="shared" ca="1" si="222"/>
        <v>0.244374849298199+2.48117948337037i</v>
      </c>
      <c r="AZ205" s="240" t="str">
        <f t="shared" ca="1" si="223"/>
        <v>1.12096415542887-2.2269732952847i</v>
      </c>
      <c r="BA205" s="240" t="str">
        <f t="shared" ca="1" si="224"/>
        <v>-2.13847597576074+1.28175317310383i</v>
      </c>
      <c r="BB205" s="240" t="str">
        <f t="shared" ca="1" si="225"/>
        <v>2.49243394921557+0.0611858191512977i</v>
      </c>
      <c r="BC205" s="240" t="str">
        <f t="shared" ca="1" si="226"/>
        <v>-2.07300744052758-1.38513928800856i</v>
      </c>
      <c r="BD205" s="240" t="str">
        <f t="shared" ca="1" si="227"/>
        <v>1.0103415046225+2.27929391253184i</v>
      </c>
      <c r="BE205" s="240" t="str">
        <f t="shared" ca="1" si="228"/>
        <v>0.36582619592733-2.46619988850071i</v>
      </c>
      <c r="BF205" s="240" t="str">
        <f t="shared" ca="1" si="229"/>
        <v>-1.6284806364044+1.88786162430499i</v>
      </c>
      <c r="BG205" s="240" t="str">
        <f t="shared" ca="1" si="230"/>
        <v>2.38582914728565-0.723733359483865i</v>
      </c>
      <c r="BH205" s="240" t="str">
        <f t="shared" ca="1" si="231"/>
        <v>-2.40287188591713-0.664964206207071i</v>
      </c>
      <c r="BI205" s="240" t="str">
        <f t="shared" ca="1" si="232"/>
        <v>1.67432061202469+1.84732812023658i</v>
      </c>
      <c r="BJ205" s="240" t="str">
        <f t="shared" ca="1" si="233"/>
        <v>-0.426239590963373-2.45647929092898i</v>
      </c>
      <c r="BK205" s="240" t="str">
        <f t="shared" ca="1" si="234"/>
        <v>-0.9541005358727+2.30340245357058i</v>
      </c>
      <c r="BL205" s="240" t="str">
        <f t="shared" ca="1" si="235"/>
        <v>2.03839006964088-1.43559625927939i</v>
      </c>
      <c r="BM205" s="240" t="str">
        <f t="shared" ca="1" si="236"/>
        <v>-2.49018169953898+0.122334782252257i</v>
      </c>
      <c r="BN205" s="240" t="str">
        <f t="shared" ca="1" si="237"/>
        <v>2.16928770430959+1.22888630539965i</v>
      </c>
      <c r="BO205" s="240" t="str">
        <f t="shared" ca="1" si="238"/>
        <v>-1.17527920253796-2.19879273505924i</v>
      </c>
      <c r="BP205" s="240" t="str">
        <f t="shared" ca="1" si="239"/>
        <v>-0.183410055455892+2.48642945752041i</v>
      </c>
      <c r="BQ205" s="240" t="str">
        <f t="shared" ca="1" si="240"/>
        <v>1.48518848104491-2.00254484879592i</v>
      </c>
      <c r="BR205" s="240" t="str">
        <f t="shared" ca="1" si="241"/>
        <v>-2.32612351110147+0.897284852635173i</v>
      </c>
      <c r="BS205" s="240" t="str">
        <f t="shared" ca="1" si="242"/>
        <v>2.44527900208587+0.486396235208972i</v>
      </c>
      <c r="BT205" s="240" t="str">
        <f t="shared" ca="1" si="243"/>
        <v>-1.80568185478385-1.71915203951597i</v>
      </c>
      <c r="BU205" s="240" t="str">
        <f t="shared" ca="1" si="244"/>
        <v>0.605794503356026+2.41846722437398i</v>
      </c>
      <c r="BV205" s="240" t="str">
        <f t="shared" ca="1" si="245"/>
        <v>0.782066562845681-2.36734927438819i</v>
      </c>
      <c r="BW205" s="240" t="str">
        <f t="shared" ca="1" si="246"/>
        <v>-1.9272579511217+1.58165972494267i</v>
      </c>
      <c r="BX205" s="240" t="str">
        <f t="shared" ca="1" si="247"/>
        <v>2.47443493947659-0.305192440871373i</v>
      </c>
      <c r="BY205" s="240" t="str">
        <f t="shared" ca="1" si="248"/>
        <v>-2.25381241006802-1.06597388142999i</v>
      </c>
      <c r="BZ205" s="240" t="str">
        <f t="shared" ca="1" si="249"/>
        <v>1.33384796062345+2.1063761092474i</v>
      </c>
      <c r="CA205" s="240" t="str">
        <f t="shared" ca="1" si="250"/>
        <v>3.48195185222724E-13-2.49318484987928i</v>
      </c>
      <c r="CB205" s="240" t="str">
        <f t="shared" ca="1" si="251"/>
        <v>-1.33384796062404+2.10637610924703i</v>
      </c>
      <c r="CC205" s="240" t="str">
        <f t="shared" ca="1" si="252"/>
        <v>2.25381241006835-1.0659738814293i</v>
      </c>
      <c r="CD205" s="240" t="str">
        <f t="shared" ca="1" si="253"/>
        <v>-2.47443493947681-0.305192440869602i</v>
      </c>
      <c r="CE205" s="240" t="str">
        <f t="shared" ca="1" si="254"/>
        <v>1.92725795112284+1.58165972494129i</v>
      </c>
      <c r="CF205" s="240" t="str">
        <f t="shared" ca="1" si="255"/>
        <v>-0.782066562847374-2.36734927438763i</v>
      </c>
      <c r="CG205" s="240" t="str">
        <f t="shared" ca="1" si="256"/>
        <v>-0.605794503356771+2.41846722437379i</v>
      </c>
      <c r="CH205" s="240" t="str">
        <f t="shared" ca="1" si="257"/>
        <v>1.80568185478433-1.71915203951546i</v>
      </c>
      <c r="CI205" s="240" t="str">
        <f t="shared" ca="1" si="258"/>
        <v>-2.44527900208601+0.486396235208289i</v>
      </c>
      <c r="CJ205" s="240" t="str">
        <f t="shared" ca="1" si="259"/>
        <v>2.32612351110119+0.897284852635888i</v>
      </c>
      <c r="CK205" s="240" t="str">
        <f t="shared" ca="1" si="260"/>
        <v>-1.48518848104429-2.00254484879637i</v>
      </c>
      <c r="CL205" s="240" t="str">
        <f t="shared" ca="1" si="261"/>
        <v>0.183410055455197+2.48642945752046i</v>
      </c>
      <c r="CM205" s="240" t="str">
        <f t="shared" ca="1" si="262"/>
        <v>1.17527920253639-2.19879273506008i</v>
      </c>
      <c r="CN205" s="240" t="str">
        <f t="shared" ca="1" si="263"/>
        <v>-2.16928770430874+1.22888630540114i</v>
      </c>
      <c r="CO205" s="240" t="str">
        <f t="shared" ca="1" si="264"/>
        <v>2.49018169953894+0.122334782253023i</v>
      </c>
      <c r="CP205" s="240" t="str">
        <f t="shared" ca="1" si="265"/>
        <v>-2.03839006964048-1.43559625927996i</v>
      </c>
      <c r="CQ205" s="240" t="str">
        <f t="shared" ca="1" si="266"/>
        <v>0.954100535872025+2.30340245357086i</v>
      </c>
      <c r="CR205" s="240" t="str">
        <f t="shared" ca="1" si="267"/>
        <v>0.426239590964093-2.45647929092885i</v>
      </c>
      <c r="CS205" s="240" t="str">
        <f t="shared" ca="1" si="268"/>
        <v>-1.67432061202521+1.84732812023611i</v>
      </c>
      <c r="CT205" s="240" t="str">
        <f t="shared" ca="1" si="269"/>
        <v>2.40287188591732-0.6649642062064i</v>
      </c>
      <c r="CU205" s="240" t="str">
        <f t="shared" ca="1" si="270"/>
        <v>-2.38582914728615-0.723733359482192i</v>
      </c>
      <c r="CV205" s="240" t="str">
        <f t="shared" ca="1" si="271"/>
        <v>1.62848063640573+1.88786162430385i</v>
      </c>
      <c r="CW205" s="240" t="str">
        <f t="shared" ca="1" si="272"/>
        <v>-0.365826195926642-2.46619988850081i</v>
      </c>
      <c r="CX205" s="240" t="str">
        <f t="shared" ca="1" si="273"/>
        <v>-1.01034150462314+2.27929391253156i</v>
      </c>
      <c r="CY205" s="240" t="str">
        <f t="shared" ca="1" si="274"/>
        <v>2.07300744052798-1.38513928800795i</v>
      </c>
      <c r="CZ205" s="240" t="str">
        <f t="shared" ca="1" si="275"/>
        <v>-2.49243394921559+0.0611858191505305i</v>
      </c>
      <c r="DA205" s="240" t="str">
        <f t="shared" ca="1" si="276"/>
        <v>2.13847597576076+1.28175317310379i</v>
      </c>
      <c r="DB205" s="240" t="str">
        <f t="shared" ca="1" si="277"/>
        <v>-1.12096415542932-2.22697329528447i</v>
      </c>
      <c r="DC205" s="240" t="str">
        <f t="shared" ca="1" si="278"/>
        <v>-0.244374849297447+2.48117948337044i</v>
      </c>
      <c r="DD205" s="240" t="str">
        <f t="shared" ca="1" si="279"/>
        <v>1.53388608080191-1.96549336981576i</v>
      </c>
      <c r="DE205" s="240" t="str">
        <f t="shared" ca="1" si="280"/>
        <v>-2.34744339880843+0.839928678554472i</v>
      </c>
      <c r="DF205" s="240" t="str">
        <f t="shared" ca="1" si="281"/>
        <v>2.43260576860681+0.546259892549692i</v>
      </c>
      <c r="DG205" s="240" t="str">
        <f t="shared" ca="1" si="282"/>
        <v>-1.76294791410081-1.7629479141016i</v>
      </c>
      <c r="DH205" s="240" t="str">
        <f t="shared" ca="1" si="283"/>
        <v>0.546259892548672+2.43260576860704i</v>
      </c>
      <c r="DI205" s="240" t="str">
        <f t="shared" ca="1" si="284"/>
        <v>0.839928678555454-2.34744339880808i</v>
      </c>
      <c r="DJ205" s="240" t="str">
        <f t="shared" ca="1" si="285"/>
        <v>-1.96549336981488+1.53388608080304i</v>
      </c>
      <c r="DK205" s="240" t="str">
        <f t="shared" ca="1" si="286"/>
        <v>2.48117948337031-0.244374849298805i</v>
      </c>
      <c r="DL205" s="240" t="str">
        <f t="shared" ca="1" si="287"/>
        <v>-2.22697329528509-1.1209641554281i</v>
      </c>
      <c r="DM205" s="240" t="str">
        <f t="shared" ca="1" si="288"/>
        <v>1.28175317310289+2.1384759757613i</v>
      </c>
      <c r="DN205" s="240" t="str">
        <f t="shared" ca="1" si="289"/>
        <v>0.0611858191516457-2.49243394921556i</v>
      </c>
      <c r="DO205" s="240" t="str">
        <f t="shared" ca="1" si="290"/>
        <v>-1.38513928800888+2.07300744052736i</v>
      </c>
      <c r="DP205" s="240" t="str">
        <f t="shared" ca="1" si="291"/>
        <v>2.27929391253201-1.01034150462212i</v>
      </c>
      <c r="DQ205" s="240" t="str">
        <f t="shared" ca="1" si="292"/>
        <v>-2.46619988850065-0.365826195927744i</v>
      </c>
      <c r="DR205" s="240" t="str">
        <f t="shared" ca="1" si="293"/>
        <v>1.88786162430478+1.62848063640464i</v>
      </c>
      <c r="DS205" s="240" t="str">
        <f t="shared" ca="1" si="294"/>
        <v>-0.723733359483566-2.38582914728574i</v>
      </c>
      <c r="DT205" s="240" t="str">
        <f t="shared" ca="1" si="295"/>
        <v>-0.664964206205017+2.4028718859177i</v>
      </c>
      <c r="DU205" s="240" t="str">
        <f t="shared" ca="1" si="296"/>
        <v>1.84732812023686-1.67432061202438i</v>
      </c>
      <c r="DV205" s="240" t="str">
        <f t="shared" ca="1" si="297"/>
        <v>-2.45647929092903+0.426239590963064i</v>
      </c>
      <c r="DW205" s="240" t="str">
        <f t="shared" ca="1" si="298"/>
        <v>2.30340245357046+0.954100535872989i</v>
      </c>
      <c r="DX205" s="240" t="str">
        <f t="shared" ca="1" si="299"/>
        <v>-1.43559625927911-2.03839006964108i</v>
      </c>
      <c r="DY205" s="240" t="str">
        <f t="shared" ca="1" si="300"/>
        <v>0.122334782251909+2.490181699539i</v>
      </c>
      <c r="DZ205" s="240" t="str">
        <f t="shared" ca="1" si="301"/>
        <v>1.22888630539995-2.16928770430942i</v>
      </c>
      <c r="EA205" s="240" t="str">
        <f t="shared" ca="1" si="302"/>
        <v>-2.19879273505944+1.17527920253759i</v>
      </c>
      <c r="EB205" s="240" t="str">
        <f t="shared" ca="1" si="303"/>
        <v>2.48642945752056+0.183410055453837i</v>
      </c>
      <c r="EC205" s="240" t="str">
        <f t="shared" ca="1" si="304"/>
        <v>-2.00254484879723-1.48518848104314i</v>
      </c>
      <c r="ED205" s="240" t="str">
        <f t="shared" ca="1" si="305"/>
        <v>0.897284852634849+2.32612351110159i</v>
      </c>
      <c r="EE205" s="240" t="str">
        <f t="shared" ca="1" si="306"/>
        <v>0.486396235209381-2.44527900208579i</v>
      </c>
      <c r="EF205" s="240" t="str">
        <f t="shared" ca="1" si="307"/>
        <v>-1.71915203951627+1.80568185478356i</v>
      </c>
      <c r="EG205" s="240" t="str">
        <f t="shared" ca="1" si="308"/>
        <v>2.41846722437405-0.605794503355757i</v>
      </c>
      <c r="EH205" s="240" t="str">
        <f t="shared" ca="1" si="309"/>
        <v>-2.36734927438808-0.78206656284601i</v>
      </c>
      <c r="EI205" s="240" t="str">
        <f t="shared" ca="1" si="310"/>
        <v>1.5816597249424+1.92725795112193i</v>
      </c>
      <c r="EJ205" s="240" t="str">
        <f t="shared" ca="1" si="311"/>
        <v>-0.305192440871029-2.47443493947664i</v>
      </c>
      <c r="EK205" s="240" t="str">
        <f t="shared" ca="1" si="312"/>
        <v>-1.06597388142807+2.25381241006893i</v>
      </c>
      <c r="EL205" s="240" t="str">
        <f t="shared" ca="1" si="313"/>
        <v>2.10637610924759-1.33384796062315i</v>
      </c>
      <c r="EM205" s="240" t="str">
        <f t="shared" ca="1" si="314"/>
        <v>-2.49318484987928-6.96390370445448E-13i</v>
      </c>
      <c r="EN205" s="240"/>
      <c r="EO205" s="240"/>
      <c r="EP205" s="240"/>
    </row>
    <row r="206" spans="1:146" ht="15.75" thickBot="1">
      <c r="A206" s="277">
        <f t="shared" si="181"/>
        <v>2.0703125000000014E-3</v>
      </c>
      <c r="B206" s="276">
        <v>106</v>
      </c>
      <c r="C206" s="248">
        <f t="shared" si="182"/>
        <v>21200</v>
      </c>
      <c r="D206" s="247">
        <f t="shared" si="315"/>
        <v>133203.52851220724</v>
      </c>
      <c r="E206" s="247" t="str">
        <f t="shared" si="316"/>
        <v>133203.528512207i</v>
      </c>
      <c r="F206" s="247" t="str">
        <f t="shared" si="320"/>
        <v>0.00580025367518955-0.0250625058320963i</v>
      </c>
      <c r="G206" s="247" t="str">
        <f t="shared" si="321"/>
        <v>-2.70352329038533+1.66127903194208i</v>
      </c>
      <c r="H206" s="247" t="str">
        <f t="shared" si="319"/>
        <v>0.00200937506274973-0.00307224940924361i</v>
      </c>
      <c r="I206" s="247" t="str">
        <f t="shared" si="317"/>
        <v>-0.00229901403741765+0.00297144497385259i</v>
      </c>
      <c r="J206" s="275" t="str">
        <f ca="1">IMPRODUCT(1/N_FFT2,DQ100)</f>
        <v>0.00874005075115293+3.45152080607862E-06i</v>
      </c>
      <c r="K206" s="274" t="str">
        <f t="shared" ca="1" si="318"/>
        <v>-0.0000201037553687946+0.0000259626447809463i</v>
      </c>
      <c r="N206" s="265">
        <f t="shared" ca="1" si="185"/>
        <v>7.4932941409299794</v>
      </c>
      <c r="O206" s="240">
        <f t="shared" ca="1" si="186"/>
        <v>2.4932941409299794</v>
      </c>
      <c r="P206" s="240" t="str">
        <f t="shared" ca="1" si="187"/>
        <v>-2.1385697178217-1.28180935993298i</v>
      </c>
      <c r="Q206" s="240" t="str">
        <f t="shared" ca="1" si="188"/>
        <v>1.17533072198176+2.19888912116132i</v>
      </c>
      <c r="R206" s="240" t="str">
        <f t="shared" ca="1" si="189"/>
        <v>0.122340144909619-2.49029085894384i</v>
      </c>
      <c r="S206" s="240" t="str">
        <f t="shared" ca="1" si="190"/>
        <v>-1.38520000686286+2.07309831271527i</v>
      </c>
      <c r="T206" s="240" t="str">
        <f t="shared" ca="1" si="191"/>
        <v>2.25391120800815-1.06602060937441i</v>
      </c>
      <c r="U206" s="241" t="str">
        <f t="shared" ca="1" si="192"/>
        <v>-2.48128824815479-0.244385561694366i</v>
      </c>
      <c r="V206" s="240" t="str">
        <f t="shared" ca="1" si="193"/>
        <v>2.00263263219148+1.48525358564711i</v>
      </c>
      <c r="W206" s="240" t="str">
        <f t="shared" ca="1" si="194"/>
        <v>-0.9541423597469-2.3035034253355i</v>
      </c>
      <c r="X206" s="240" t="str">
        <f t="shared" ca="1" si="195"/>
        <v>-0.3658422322555+2.46630799664074i</v>
      </c>
      <c r="Y206" s="240" t="str">
        <f t="shared" ca="1" si="196"/>
        <v>1.5817290584505-1.92734243424698i</v>
      </c>
      <c r="Z206" s="240" t="str">
        <f t="shared" ca="1" si="197"/>
        <v>-2.34754630114824+0.839965497601532i</v>
      </c>
      <c r="AA206" s="240" t="str">
        <f t="shared" ca="1" si="198"/>
        <v>2.44538619313976+0.486417556834878i</v>
      </c>
      <c r="AB206" s="240" t="str">
        <f t="shared" ca="1" si="199"/>
        <v>-1.84740909956296-1.67439400740917i</v>
      </c>
      <c r="AC206" s="240" t="str">
        <f t="shared" ca="1" si="200"/>
        <v>0.723765085000385+2.38593373230066i</v>
      </c>
      <c r="AD206" s="240" t="str">
        <f t="shared" ca="1" si="201"/>
        <v>0.605821058914948-2.41857324010891i</v>
      </c>
      <c r="AE206" s="240" t="str">
        <f t="shared" ca="1" si="202"/>
        <v>-1.7630251945442+1.76302519454435i</v>
      </c>
      <c r="AF206" s="240" t="str">
        <f t="shared" ca="1" si="203"/>
        <v>2.41857324010893-0.605821058914893i</v>
      </c>
      <c r="AG206" s="240" t="str">
        <f t="shared" ca="1" si="204"/>
        <v>-2.38593373230071-0.7237650850002i</v>
      </c>
      <c r="AH206" s="240" t="str">
        <f t="shared" ca="1" si="205"/>
        <v>1.67439400740912+1.847409099563i</v>
      </c>
      <c r="AI206" s="240" t="str">
        <f t="shared" ca="1" si="206"/>
        <v>-0.486417556834833-2.44538619313977i</v>
      </c>
      <c r="AJ206" s="240" t="str">
        <f t="shared" ca="1" si="207"/>
        <v>-0.839965497601577+2.34754630114822i</v>
      </c>
      <c r="AK206" s="240" t="str">
        <f t="shared" ca="1" si="208"/>
        <v>1.92734243424701-1.58172905845046i</v>
      </c>
      <c r="AL206" s="240" t="str">
        <f t="shared" ca="1" si="209"/>
        <v>-2.46630799664075+0.365842232255452i</v>
      </c>
      <c r="AM206" s="240" t="str">
        <f t="shared" ca="1" si="210"/>
        <v>2.30350342533548+0.954142359746953i</v>
      </c>
      <c r="AN206" s="240" t="str">
        <f t="shared" ca="1" si="211"/>
        <v>-1.48525358564708-2.0026326321915i</v>
      </c>
      <c r="AO206" s="240" t="str">
        <f t="shared" ca="1" si="212"/>
        <v>0.244385561694314+2.4812882481548i</v>
      </c>
      <c r="AP206" s="240" t="str">
        <f t="shared" ca="1" si="213"/>
        <v>1.06602060937444-2.25391120800814i</v>
      </c>
      <c r="AQ206" s="240" t="str">
        <f t="shared" ca="1" si="214"/>
        <v>-2.0730983127153+1.38520000686282i</v>
      </c>
      <c r="AR206" s="240" t="str">
        <f t="shared" ca="1" si="215"/>
        <v>-2.0730983127153+1.38520000686282i</v>
      </c>
      <c r="AS206" s="240" t="str">
        <f t="shared" ca="1" si="216"/>
        <v>-2.19888912116129-1.17533072198182i</v>
      </c>
      <c r="AT206" s="240" t="str">
        <f t="shared" ca="1" si="217"/>
        <v>1.28180935993303+2.13856971782166i</v>
      </c>
      <c r="AU206" s="240" t="str">
        <f t="shared" ca="1" si="218"/>
        <v>3.90976976797845E-14-2.49329414092998i</v>
      </c>
      <c r="AV206" s="240" t="str">
        <f t="shared" ca="1" si="219"/>
        <v>-1.28180935993292+2.13856971782173i</v>
      </c>
      <c r="AW206" s="240" t="str">
        <f t="shared" ca="1" si="220"/>
        <v>2.19888912116134-1.17533072198172i</v>
      </c>
      <c r="AX206" s="240" t="str">
        <f t="shared" ca="1" si="221"/>
        <v>-2.49029085894385-0.122340144909518i</v>
      </c>
      <c r="AY206" s="240" t="str">
        <f t="shared" ca="1" si="222"/>
        <v>2.07309831271523+1.38520000686291i</v>
      </c>
      <c r="AZ206" s="240" t="str">
        <f t="shared" ca="1" si="223"/>
        <v>-1.06602060937459-2.25391120800807i</v>
      </c>
      <c r="BA206" s="240" t="str">
        <f t="shared" ca="1" si="224"/>
        <v>-0.244385561694427+2.48128824815479i</v>
      </c>
      <c r="BB206" s="240" t="str">
        <f t="shared" ca="1" si="225"/>
        <v>1.48525358564675-2.00263263219175i</v>
      </c>
      <c r="BC206" s="240" t="str">
        <f t="shared" ca="1" si="226"/>
        <v>-2.30350342533543+0.954142359747077i</v>
      </c>
      <c r="BD206" s="240" t="str">
        <f t="shared" ca="1" si="227"/>
        <v>2.46630799664078+0.365842232255285i</v>
      </c>
      <c r="BE206" s="240" t="str">
        <f t="shared" ca="1" si="228"/>
        <v>-1.92734243424695-1.58172905845053i</v>
      </c>
      <c r="BF206" s="240" t="str">
        <f t="shared" ca="1" si="229"/>
        <v>0.83996549760147+2.34754630114826i</v>
      </c>
      <c r="BG206" s="240" t="str">
        <f t="shared" ca="1" si="230"/>
        <v>0.486417556835169-2.4453861931397i</v>
      </c>
      <c r="BH206" s="240" t="str">
        <f t="shared" ca="1" si="231"/>
        <v>-1.67439400740939+1.84740909956276i</v>
      </c>
      <c r="BI206" s="240" t="str">
        <f t="shared" ca="1" si="232"/>
        <v>2.38593373230081-0.723765084999871i</v>
      </c>
      <c r="BJ206" s="240" t="str">
        <f t="shared" ca="1" si="233"/>
        <v>-2.41857324010878-0.605821058915484i</v>
      </c>
      <c r="BK206" s="240" t="str">
        <f t="shared" ca="1" si="234"/>
        <v>1.76302519454377+1.76302519454478i</v>
      </c>
      <c r="BL206" s="240" t="str">
        <f t="shared" ca="1" si="235"/>
        <v>-0.605821058914133-2.41857324010912i</v>
      </c>
      <c r="BM206" s="240" t="str">
        <f t="shared" ca="1" si="236"/>
        <v>-0.72376508500117+2.38593373230042i</v>
      </c>
      <c r="BN206" s="240" t="str">
        <f t="shared" ca="1" si="237"/>
        <v>1.84740909956372-1.67439400740833i</v>
      </c>
      <c r="BO206" s="240" t="str">
        <f t="shared" ca="1" si="238"/>
        <v>-2.44538619313997+0.486417556833803i</v>
      </c>
      <c r="BP206" s="240" t="str">
        <f t="shared" ca="1" si="239"/>
        <v>2.34754630114863+0.839965497600445i</v>
      </c>
      <c r="BQ206" s="240" t="str">
        <f t="shared" ca="1" si="240"/>
        <v>-1.5817290584514-1.92734243424624i</v>
      </c>
      <c r="BR206" s="240" t="str">
        <f t="shared" ca="1" si="241"/>
        <v>0.36584223225636+2.46630799664062i</v>
      </c>
      <c r="BS206" s="240" t="str">
        <f t="shared" ca="1" si="242"/>
        <v>0.954142359746072-2.30350342533584i</v>
      </c>
      <c r="BT206" s="240" t="str">
        <f t="shared" ca="1" si="243"/>
        <v>-2.00263263219108+1.48525358564765i</v>
      </c>
      <c r="BU206" s="240" t="str">
        <f t="shared" ca="1" si="244"/>
        <v>2.48128824815473-0.24438556169498i</v>
      </c>
      <c r="BV206" s="240" t="str">
        <f t="shared" ca="1" si="245"/>
        <v>-2.25391120800832-1.06602060937406i</v>
      </c>
      <c r="BW206" s="240" t="str">
        <f t="shared" ca="1" si="246"/>
        <v>1.3852000068632+2.07309831271504i</v>
      </c>
      <c r="BX206" s="240" t="str">
        <f t="shared" ca="1" si="247"/>
        <v>-0.122340144909897-2.49029085894383i</v>
      </c>
      <c r="BY206" s="240" t="str">
        <f t="shared" ca="1" si="248"/>
        <v>-1.17533072198167+2.19888912116137i</v>
      </c>
      <c r="BZ206" s="240" t="str">
        <f t="shared" ca="1" si="249"/>
        <v>2.13856971782168-1.281809359933i</v>
      </c>
      <c r="CA206" s="240" t="str">
        <f t="shared" ca="1" si="250"/>
        <v>-2.49329414092998-7.81953953595689E-14i</v>
      </c>
      <c r="CB206" s="240" t="str">
        <f t="shared" ca="1" si="251"/>
        <v>2.13856971782157+1.2818093599332i</v>
      </c>
      <c r="CC206" s="240" t="str">
        <f t="shared" ca="1" si="252"/>
        <v>-1.17533072198147-2.19888912116147i</v>
      </c>
      <c r="CD206" s="240" t="str">
        <f t="shared" ca="1" si="253"/>
        <v>-0.122340144910053+2.49029085894382i</v>
      </c>
      <c r="CE206" s="240" t="str">
        <f t="shared" ca="1" si="254"/>
        <v>1.38520000686339-2.07309831271492i</v>
      </c>
      <c r="CF206" s="240" t="str">
        <f t="shared" ca="1" si="255"/>
        <v>-2.25391120800842+1.06602060937385i</v>
      </c>
      <c r="CG206" s="240" t="str">
        <f t="shared" ca="1" si="256"/>
        <v>2.48128824815471+0.244385561695206i</v>
      </c>
      <c r="CH206" s="240" t="str">
        <f t="shared" ca="1" si="257"/>
        <v>-2.00263263219099-1.48525358564777i</v>
      </c>
      <c r="CI206" s="240" t="str">
        <f t="shared" ca="1" si="258"/>
        <v>0.954142359745863+2.30350342533593i</v>
      </c>
      <c r="CJ206" s="240" t="str">
        <f t="shared" ca="1" si="259"/>
        <v>0.365842232256584-2.46630799664058i</v>
      </c>
      <c r="CK206" s="240" t="str">
        <f t="shared" ca="1" si="260"/>
        <v>-1.58172905844961+1.92734243424771i</v>
      </c>
      <c r="CL206" s="240" t="str">
        <f t="shared" ca="1" si="261"/>
        <v>2.34754630114784-0.839965497602634i</v>
      </c>
      <c r="CM206" s="240" t="str">
        <f t="shared" ca="1" si="262"/>
        <v>-2.44538619313993-0.486417556834025i</v>
      </c>
      <c r="CN206" s="240" t="str">
        <f t="shared" ca="1" si="263"/>
        <v>1.84740909956357+1.6743940074085i</v>
      </c>
      <c r="CO206" s="240" t="str">
        <f t="shared" ca="1" si="264"/>
        <v>-0.723765085001021-2.38593373230046i</v>
      </c>
      <c r="CP206" s="240" t="str">
        <f t="shared" ca="1" si="265"/>
        <v>-0.605821058914354+2.41857324010906i</v>
      </c>
      <c r="CQ206" s="240" t="str">
        <f t="shared" ca="1" si="266"/>
        <v>1.76302519454393-1.76302519454462i</v>
      </c>
      <c r="CR206" s="240" t="str">
        <f t="shared" ca="1" si="267"/>
        <v>-2.41857324010883+0.605821058915297i</v>
      </c>
      <c r="CS206" s="240" t="str">
        <f t="shared" ca="1" si="268"/>
        <v>2.38593373230077+0.723765085000021i</v>
      </c>
      <c r="CT206" s="240" t="str">
        <f t="shared" ca="1" si="269"/>
        <v>-1.67439400740922-1.84740909956291i</v>
      </c>
      <c r="CU206" s="240" t="str">
        <f t="shared" ca="1" si="270"/>
        <v>0.48641755683498+2.44538619313974i</v>
      </c>
      <c r="CV206" s="240" t="str">
        <f t="shared" ca="1" si="271"/>
        <v>0.839965497601649-2.3475463011482i</v>
      </c>
      <c r="CW206" s="240" t="str">
        <f t="shared" ca="1" si="272"/>
        <v>-1.92734243424709+1.58172905845036i</v>
      </c>
      <c r="CX206" s="240" t="str">
        <f t="shared" ca="1" si="273"/>
        <v>2.4663079966408-0.365842232255096i</v>
      </c>
      <c r="CY206" s="240" t="str">
        <f t="shared" ca="1" si="274"/>
        <v>-2.30350342533535-0.954142359747254i</v>
      </c>
      <c r="CZ206" s="240" t="str">
        <f t="shared" ca="1" si="275"/>
        <v>1.48525358564656+2.00263263219188i</v>
      </c>
      <c r="DA206" s="240" t="str">
        <f t="shared" ca="1" si="276"/>
        <v>-0.244385561693707-2.48128824815486i</v>
      </c>
      <c r="DB206" s="240" t="str">
        <f t="shared" ca="1" si="277"/>
        <v>-1.06602060937522+2.25391120800777i</v>
      </c>
      <c r="DC206" s="240" t="str">
        <f t="shared" ca="1" si="278"/>
        <v>2.07309831271576-1.38520000686213i</v>
      </c>
      <c r="DD206" s="240" t="str">
        <f t="shared" ca="1" si="279"/>
        <v>-2.49029085894389+0.122340144908548i</v>
      </c>
      <c r="DE206" s="240" t="str">
        <f t="shared" ca="1" si="280"/>
        <v>2.19888912116076+1.1753307219828i</v>
      </c>
      <c r="DF206" s="240" t="str">
        <f t="shared" ca="1" si="281"/>
        <v>-1.28180935993403-2.13856971782107i</v>
      </c>
      <c r="DG206" s="240" t="str">
        <f t="shared" ca="1" si="282"/>
        <v>1.12282133492636E-12+2.49329414092998i</v>
      </c>
      <c r="DH206" s="240" t="str">
        <f t="shared" ca="1" si="283"/>
        <v>1.28180935993216-2.13856971782218i</v>
      </c>
      <c r="DI206" s="240" t="str">
        <f t="shared" ca="1" si="284"/>
        <v>-2.19888912116091+1.17533072198253i</v>
      </c>
      <c r="DJ206" s="240" t="str">
        <f t="shared" ca="1" si="285"/>
        <v>2.49029085894388+0.122340144908924i</v>
      </c>
      <c r="DK206" s="240" t="str">
        <f t="shared" ca="1" si="286"/>
        <v>-2.07309831271559-1.38520000686239i</v>
      </c>
      <c r="DL206" s="240" t="str">
        <f t="shared" ca="1" si="287"/>
        <v>1.06602060937494+2.2539112080079i</v>
      </c>
      <c r="DM206" s="240" t="str">
        <f t="shared" ca="1" si="288"/>
        <v>0.244385561694011-2.48128824815483i</v>
      </c>
      <c r="DN206" s="240" t="str">
        <f t="shared" ca="1" si="289"/>
        <v>-1.48525358564681+2.0026326321917i</v>
      </c>
      <c r="DO206" s="240" t="str">
        <f t="shared" ca="1" si="290"/>
        <v>2.30350342533544-0.954142359747037i</v>
      </c>
      <c r="DP206" s="240" t="str">
        <f t="shared" ca="1" si="291"/>
        <v>-2.46630799664075-0.365842232255468i</v>
      </c>
      <c r="DQ206" s="240" t="str">
        <f t="shared" ca="1" si="292"/>
        <v>1.92734243424685+1.58172905845065i</v>
      </c>
      <c r="DR206" s="240" t="str">
        <f t="shared" ca="1" si="293"/>
        <v>-0.839965497601363-2.3475463011483i</v>
      </c>
      <c r="DS206" s="240" t="str">
        <f t="shared" ca="1" si="294"/>
        <v>-0.486417556835282+2.44538619313968i</v>
      </c>
      <c r="DT206" s="240" t="str">
        <f t="shared" ca="1" si="295"/>
        <v>1.67439400740945-1.84740909956271i</v>
      </c>
      <c r="DU206" s="240" t="str">
        <f t="shared" ca="1" si="296"/>
        <v>-2.38593373230084+0.723765084999797i</v>
      </c>
      <c r="DV206" s="240" t="str">
        <f t="shared" ca="1" si="297"/>
        <v>2.41857324010877+0.605821058915526i</v>
      </c>
      <c r="DW206" s="240" t="str">
        <f t="shared" ca="1" si="298"/>
        <v>-1.76302519454367-1.76302519454489i</v>
      </c>
      <c r="DX206" s="240" t="str">
        <f t="shared" ca="1" si="299"/>
        <v>0.605821058913988+2.41857324010916i</v>
      </c>
      <c r="DY206" s="240" t="str">
        <f t="shared" ca="1" si="300"/>
        <v>0.723765085001315-2.38593373230038i</v>
      </c>
      <c r="DZ206" s="240" t="str">
        <f t="shared" ca="1" si="301"/>
        <v>-1.84740909956377+1.67439400740828i</v>
      </c>
      <c r="EA206" s="240" t="str">
        <f t="shared" ca="1" si="302"/>
        <v>2.44538619313952-0.486417556836089i</v>
      </c>
      <c r="EB206" s="240" t="str">
        <f t="shared" ca="1" si="303"/>
        <v>-2.34754630114858-0.839965497600584i</v>
      </c>
      <c r="EC206" s="240" t="str">
        <f t="shared" ca="1" si="304"/>
        <v>1.58172905845129+1.92734243424633i</v>
      </c>
      <c r="ED206" s="240" t="str">
        <f t="shared" ca="1" si="305"/>
        <v>-0.365842232256283-2.46630799664063i</v>
      </c>
      <c r="EE206" s="240" t="str">
        <f t="shared" ca="1" si="306"/>
        <v>-0.954142359746145+2.30350342533581i</v>
      </c>
      <c r="EF206" s="240" t="str">
        <f t="shared" ca="1" si="307"/>
        <v>2.00263263219112-1.48525358564759i</v>
      </c>
      <c r="EG206" s="240" t="str">
        <f t="shared" ca="1" si="308"/>
        <v>-2.48128824815474+0.244385561694973i</v>
      </c>
      <c r="EH206" s="240" t="str">
        <f t="shared" ca="1" si="309"/>
        <v>2.25391120800826+1.06602060937419i</v>
      </c>
      <c r="EI206" s="240" t="str">
        <f t="shared" ca="1" si="310"/>
        <v>-1.38520000686307-2.07309831271513i</v>
      </c>
      <c r="EJ206" s="240" t="str">
        <f t="shared" ca="1" si="311"/>
        <v>0.122340144909748+2.49029085894384i</v>
      </c>
      <c r="EK206" s="240" t="str">
        <f t="shared" ca="1" si="312"/>
        <v>1.17533072198174-2.19888912116133i</v>
      </c>
      <c r="EL206" s="240" t="str">
        <f t="shared" ca="1" si="313"/>
        <v>-2.13856971782172+1.28180935993293i</v>
      </c>
      <c r="EM206" s="240" t="str">
        <f t="shared" ca="1" si="314"/>
        <v>2.49329414092998+1.56390790719138E-13i</v>
      </c>
      <c r="EN206" s="240"/>
      <c r="EO206" s="240"/>
      <c r="EP206" s="240"/>
    </row>
    <row r="207" spans="1:146" ht="15.75" thickBot="1">
      <c r="A207" s="277">
        <f t="shared" si="181"/>
        <v>2.0898437500000014E-3</v>
      </c>
      <c r="B207" s="276">
        <v>107</v>
      </c>
      <c r="C207" s="248">
        <f t="shared" si="182"/>
        <v>21400</v>
      </c>
      <c r="D207" s="247">
        <f t="shared" si="315"/>
        <v>134460.16557364314</v>
      </c>
      <c r="E207" s="247" t="str">
        <f t="shared" si="316"/>
        <v>134460.165573643i</v>
      </c>
      <c r="F207" s="247" t="str">
        <f t="shared" si="320"/>
        <v>0.00578595989592955-0.0248629507291707i</v>
      </c>
      <c r="G207" s="247" t="str">
        <f t="shared" si="321"/>
        <v>-2.69098119748918+1.66701476830176i</v>
      </c>
      <c r="H207" s="247" t="str">
        <f t="shared" si="319"/>
        <v>0.00200918126536777-0.00304353521145734i</v>
      </c>
      <c r="I207" s="247" t="str">
        <f t="shared" si="317"/>
        <v>-0.00229391618590332+0.00294411854863607i</v>
      </c>
      <c r="J207" s="275" t="str">
        <f ca="1">IMPRODUCT(1/N_FFT2,DR100)</f>
        <v>0.0139366438205206+0.000499515800533371i</v>
      </c>
      <c r="K207" s="274" t="str">
        <f t="shared" ca="1" si="318"/>
        <v>-0.0000334401265707488+0.000039885284197771i</v>
      </c>
      <c r="N207" s="265">
        <f t="shared" ca="1" si="185"/>
        <v>7.4933959777554513</v>
      </c>
      <c r="O207" s="240">
        <f t="shared" ca="1" si="186"/>
        <v>2.4933959777554513</v>
      </c>
      <c r="P207" s="240" t="str">
        <f t="shared" ca="1" si="187"/>
        <v>-2.16947140392781-1.22899036994867i</v>
      </c>
      <c r="Q207" s="240" t="str">
        <f t="shared" ca="1" si="188"/>
        <v>1.28186171452443+2.13865706618045i</v>
      </c>
      <c r="R207" s="240" t="str">
        <f t="shared" ca="1" si="189"/>
        <v>-0.0611910004881992-2.49264501350399i</v>
      </c>
      <c r="S207" s="240" t="str">
        <f t="shared" ca="1" si="190"/>
        <v>-1.17537872752892+2.19897893322323i</v>
      </c>
      <c r="T207" s="240" t="str">
        <f t="shared" ca="1" si="191"/>
        <v>2.10655448138596-1.33396091353525i</v>
      </c>
      <c r="U207" s="241" t="str">
        <f t="shared" ca="1" si="192"/>
        <v>-2.4903925731024+0.122345141805783i</v>
      </c>
      <c r="V207" s="240" t="str">
        <f t="shared" ca="1" si="193"/>
        <v>2.22716187983429+1.12105908091413i</v>
      </c>
      <c r="W207" s="240" t="str">
        <f t="shared" ca="1" si="194"/>
        <v>-1.38525658437164-2.07318298694111i</v>
      </c>
      <c r="X207" s="240" t="str">
        <f t="shared" ca="1" si="195"/>
        <v>0.183425586984847+2.48664001333654i</v>
      </c>
      <c r="Y207" s="240" t="str">
        <f t="shared" ca="1" si="196"/>
        <v>1.06606415022787-2.25400326740801i</v>
      </c>
      <c r="Z207" s="240" t="str">
        <f t="shared" ca="1" si="197"/>
        <v>-2.0385626845861+1.4357178284399i</v>
      </c>
      <c r="AA207" s="240" t="str">
        <f t="shared" ca="1" si="198"/>
        <v>2.48138959460812-0.244395543448788i</v>
      </c>
      <c r="AB207" s="240" t="str">
        <f t="shared" ca="1" si="199"/>
        <v>-2.27948692769594-1.01042706236045i</v>
      </c>
      <c r="AC207" s="240" t="str">
        <f t="shared" ca="1" si="200"/>
        <v>1.48531424977305+2.0027144282968i</v>
      </c>
      <c r="AD207" s="240" t="str">
        <f t="shared" ca="1" si="201"/>
        <v>-0.305218285176139-2.47464447957302i</v>
      </c>
      <c r="AE207" s="240" t="str">
        <f t="shared" ca="1" si="202"/>
        <v>-0.954181331012738+2.30359751029424i</v>
      </c>
      <c r="AF207" s="240" t="str">
        <f t="shared" ca="1" si="203"/>
        <v>1.96565981172206-1.53401597334182i</v>
      </c>
      <c r="AG207" s="240" t="str">
        <f t="shared" ca="1" si="204"/>
        <v>-2.46640873123637+0.365857174821104i</v>
      </c>
      <c r="AH207" s="240" t="str">
        <f t="shared" ca="1" si="205"/>
        <v>2.3263204918893+0.897360836510585i</v>
      </c>
      <c r="AI207" s="240" t="str">
        <f t="shared" ca="1" si="206"/>
        <v>-1.58179366304879-1.9274211551775i</v>
      </c>
      <c r="AJ207" s="240" t="str">
        <f t="shared" ca="1" si="207"/>
        <v>0.426275685784479+2.45668731050495i</v>
      </c>
      <c r="AK207" s="240" t="str">
        <f t="shared" ca="1" si="208"/>
        <v>0.83999980539477-2.34764218500687i</v>
      </c>
      <c r="AL207" s="240" t="str">
        <f t="shared" ca="1" si="209"/>
        <v>-1.88802149220013+1.62861853940002i</v>
      </c>
      <c r="AM207" s="240" t="str">
        <f t="shared" ca="1" si="210"/>
        <v>2.44548607319918-0.486437424213969i</v>
      </c>
      <c r="AN207" s="240" t="str">
        <f t="shared" ca="1" si="211"/>
        <v>-2.36754974625609-0.782132789806037i</v>
      </c>
      <c r="AO207" s="240" t="str">
        <f t="shared" ca="1" si="212"/>
        <v>1.67446239684129+1.84748455567336i</v>
      </c>
      <c r="AP207" s="240" t="str">
        <f t="shared" ca="1" si="213"/>
        <v>-0.546306150928426-2.43281176652548i</v>
      </c>
      <c r="AQ207" s="240" t="str">
        <f t="shared" ca="1" si="214"/>
        <v>-0.723794646670315+2.38603118406664i</v>
      </c>
      <c r="AR207" s="240" t="str">
        <f t="shared" ca="1" si="215"/>
        <v>-0.723794646670315+2.38603118406664i</v>
      </c>
      <c r="AS207" s="240" t="str">
        <f t="shared" ca="1" si="216"/>
        <v>-2.41867202501237+0.60584580324502i</v>
      </c>
      <c r="AT207" s="240" t="str">
        <f t="shared" ca="1" si="217"/>
        <v>2.40307536591129+0.665020516704103i</v>
      </c>
      <c r="AU207" s="240" t="str">
        <f t="shared" ca="1" si="218"/>
        <v>-1.76309720405419-1.7630972040541i</v>
      </c>
      <c r="AV207" s="240" t="str">
        <f t="shared" ca="1" si="219"/>
        <v>0.665020516704016+2.40307536591131i</v>
      </c>
      <c r="AW207" s="240" t="str">
        <f t="shared" ca="1" si="220"/>
        <v>0.605845803245109-2.41867202501235i</v>
      </c>
      <c r="AX207" s="240" t="str">
        <f t="shared" ca="1" si="221"/>
        <v>-1.71929762074676+1.80583476353226i</v>
      </c>
      <c r="AY207" s="240" t="str">
        <f t="shared" ca="1" si="222"/>
        <v>2.38603118406667-0.723794646670228i</v>
      </c>
      <c r="AZ207" s="240" t="str">
        <f t="shared" ca="1" si="223"/>
        <v>-2.43281176652551-0.546306150928271i</v>
      </c>
      <c r="BA207" s="240" t="str">
        <f t="shared" ca="1" si="224"/>
        <v>1.84748455567346+1.67446239684118i</v>
      </c>
      <c r="BB207" s="240" t="str">
        <f t="shared" ca="1" si="225"/>
        <v>-0.782132789804773-2.36754974625651i</v>
      </c>
      <c r="BC207" s="240" t="str">
        <f t="shared" ca="1" si="226"/>
        <v>-0.486437424213331+2.44548607319931i</v>
      </c>
      <c r="BD207" s="240" t="str">
        <f t="shared" ca="1" si="227"/>
        <v>1.62861853939992-1.88802149220022i</v>
      </c>
      <c r="BE207" s="240" t="str">
        <f t="shared" ca="1" si="228"/>
        <v>-2.34764218500698+0.839999805394451i</v>
      </c>
      <c r="BF207" s="240" t="str">
        <f t="shared" ca="1" si="229"/>
        <v>2.45668731050481+0.426275685785302i</v>
      </c>
      <c r="BG207" s="240" t="str">
        <f t="shared" ca="1" si="230"/>
        <v>-1.92742115517824-1.58179366304789i</v>
      </c>
      <c r="BH207" s="240" t="str">
        <f t="shared" ca="1" si="231"/>
        <v>0.897360836510962+2.32632049188916i</v>
      </c>
      <c r="BI207" s="240" t="str">
        <f t="shared" ca="1" si="232"/>
        <v>0.365857174821194-2.46640873123635i</v>
      </c>
      <c r="BJ207" s="240" t="str">
        <f t="shared" ca="1" si="233"/>
        <v>-1.5340159733423+1.96565981172169i</v>
      </c>
      <c r="BK207" s="240" t="str">
        <f t="shared" ca="1" si="234"/>
        <v>2.30359751029466-0.954181331011736i</v>
      </c>
      <c r="BL207" s="240" t="str">
        <f t="shared" ca="1" si="235"/>
        <v>-2.47464447957313-0.305218285175246i</v>
      </c>
      <c r="BM207" s="240" t="str">
        <f t="shared" ca="1" si="236"/>
        <v>2.00271442829688+1.48531424977294i</v>
      </c>
      <c r="BN207" s="240" t="str">
        <f t="shared" ca="1" si="237"/>
        <v>-1.01042706236011-2.27948692769609i</v>
      </c>
      <c r="BO207" s="240" t="str">
        <f t="shared" ca="1" si="238"/>
        <v>-0.244395543449655+2.48138959460803i</v>
      </c>
      <c r="BP207" s="240" t="str">
        <f t="shared" ca="1" si="239"/>
        <v>1.43571782843895-2.03856268458677i</v>
      </c>
      <c r="BQ207" s="240" t="str">
        <f t="shared" ca="1" si="240"/>
        <v>-2.25400326740773+1.06606415022847i</v>
      </c>
      <c r="BR207" s="240" t="str">
        <f t="shared" ca="1" si="241"/>
        <v>2.48664001333655+0.183425586984691i</v>
      </c>
      <c r="BS207" s="240" t="str">
        <f t="shared" ca="1" si="242"/>
        <v>-2.07318298694078-1.38525658437215i</v>
      </c>
      <c r="BT207" s="240" t="str">
        <f t="shared" ca="1" si="243"/>
        <v>1.12105908091314+2.22716187983479i</v>
      </c>
      <c r="BU207" s="240" t="str">
        <f t="shared" ca="1" si="244"/>
        <v>0.122345141804848-2.49039257310244i</v>
      </c>
      <c r="BV207" s="240" t="str">
        <f t="shared" ca="1" si="245"/>
        <v>-1.33396091353489+2.10655448138619i</v>
      </c>
      <c r="BW207" s="240" t="str">
        <f t="shared" ca="1" si="246"/>
        <v>2.19897893322326-1.17537872752885i</v>
      </c>
      <c r="BX207" s="240" t="str">
        <f t="shared" ca="1" si="247"/>
        <v>-2.49264501350397-0.0611910004889108i</v>
      </c>
      <c r="BY207" s="240" t="str">
        <f t="shared" ca="1" si="248"/>
        <v>2.13865706617981+1.2818617145255i</v>
      </c>
      <c r="BZ207" s="240" t="str">
        <f t="shared" ca="1" si="249"/>
        <v>-1.22899036994926-2.16947140392747i</v>
      </c>
      <c r="CA207" s="240" t="str">
        <f t="shared" ca="1" si="250"/>
        <v>1.20960916722508E-13+2.49339597775545i</v>
      </c>
      <c r="CB207" s="240" t="str">
        <f t="shared" ca="1" si="251"/>
        <v>1.22899036994899-2.16947140392763i</v>
      </c>
      <c r="CC207" s="240" t="str">
        <f t="shared" ca="1" si="252"/>
        <v>-2.13865706618092+1.28186171452364i</v>
      </c>
      <c r="CD207" s="240" t="str">
        <f t="shared" ca="1" si="253"/>
        <v>2.49264501350397-0.0611910004892234i</v>
      </c>
      <c r="CE207" s="240" t="str">
        <f t="shared" ca="1" si="254"/>
        <v>-2.19897893322341-1.17537872752858i</v>
      </c>
      <c r="CF207" s="240" t="str">
        <f t="shared" ca="1" si="255"/>
        <v>1.33396091353516+2.10655448138602i</v>
      </c>
      <c r="CG207" s="240" t="str">
        <f t="shared" ca="1" si="256"/>
        <v>-0.122345141805161-2.49039257310243i</v>
      </c>
      <c r="CH207" s="240" t="str">
        <f t="shared" ca="1" si="257"/>
        <v>-1.12105908091508+2.22716187983382i</v>
      </c>
      <c r="CI207" s="240" t="str">
        <f t="shared" ca="1" si="258"/>
        <v>2.0731829869406-1.38525658437241i</v>
      </c>
      <c r="CJ207" s="240" t="str">
        <f t="shared" ca="1" si="259"/>
        <v>-2.48664001333653+0.183425586985003i</v>
      </c>
      <c r="CK207" s="240" t="str">
        <f t="shared" ca="1" si="260"/>
        <v>2.25400326740786+1.06606415022819i</v>
      </c>
      <c r="CL207" s="240" t="str">
        <f t="shared" ca="1" si="261"/>
        <v>-1.43571782843921-2.03856268458659i</v>
      </c>
      <c r="CM207" s="240" t="str">
        <f t="shared" ca="1" si="262"/>
        <v>0.244395543449895+2.48138959460801i</v>
      </c>
      <c r="CN207" s="240" t="str">
        <f t="shared" ca="1" si="263"/>
        <v>1.01042706235982-2.27948692769622i</v>
      </c>
      <c r="CO207" s="240" t="str">
        <f t="shared" ca="1" si="264"/>
        <v>-2.0027144282967+1.48531424977319i</v>
      </c>
      <c r="CP207" s="240" t="str">
        <f t="shared" ca="1" si="265"/>
        <v>2.47464447957309-0.305218285175555i</v>
      </c>
      <c r="CQ207" s="240" t="str">
        <f t="shared" ca="1" si="266"/>
        <v>-2.30359751029383-0.954181331013738i</v>
      </c>
      <c r="CR207" s="240" t="str">
        <f t="shared" ca="1" si="267"/>
        <v>1.53401597334251+1.96565981172152i</v>
      </c>
      <c r="CS207" s="240" t="str">
        <f t="shared" ca="1" si="268"/>
        <v>-0.365857174821468-2.46640873123631i</v>
      </c>
      <c r="CT207" s="240" t="str">
        <f t="shared" ca="1" si="269"/>
        <v>-0.897360836510637+2.32632049188928i</v>
      </c>
      <c r="CU207" s="240" t="str">
        <f t="shared" ca="1" si="270"/>
        <v>1.92742115517801-1.58179366304816i</v>
      </c>
      <c r="CV207" s="240" t="str">
        <f t="shared" ca="1" si="271"/>
        <v>-2.45668731050475+0.426275685785611i</v>
      </c>
      <c r="CW207" s="240" t="str">
        <f t="shared" ca="1" si="272"/>
        <v>2.34764218500709+0.839999805394157i</v>
      </c>
      <c r="CX207" s="240" t="str">
        <f t="shared" ca="1" si="273"/>
        <v>-1.62861853940013-1.88802149220004i</v>
      </c>
      <c r="CY207" s="240" t="str">
        <f t="shared" ca="1" si="274"/>
        <v>0.486437424213603+2.44548607319925i</v>
      </c>
      <c r="CZ207" s="240" t="str">
        <f t="shared" ca="1" si="275"/>
        <v>0.782132789806865-2.36754974625582i</v>
      </c>
      <c r="DA207" s="240" t="str">
        <f t="shared" ca="1" si="276"/>
        <v>-1.84748455567275+1.67446239684196i</v>
      </c>
      <c r="DB207" s="240" t="str">
        <f t="shared" ca="1" si="277"/>
        <v>2.43281176652539-0.54630615092882i</v>
      </c>
      <c r="DC207" s="240" t="str">
        <f t="shared" ca="1" si="278"/>
        <v>-2.38603118406661-0.723794646670405i</v>
      </c>
      <c r="DD207" s="240" t="str">
        <f t="shared" ca="1" si="279"/>
        <v>1.71929762074624+1.80583476353275i</v>
      </c>
      <c r="DE207" s="240" t="str">
        <f t="shared" ca="1" si="280"/>
        <v>-0.605845803243935-2.41867202501264i</v>
      </c>
      <c r="DF207" s="240" t="str">
        <f t="shared" ca="1" si="281"/>
        <v>-0.665020516703203+2.40307536591154i</v>
      </c>
      <c r="DG207" s="240" t="str">
        <f t="shared" ca="1" si="282"/>
        <v>1.76309720405396-1.76309720405432i</v>
      </c>
      <c r="DH207" s="240" t="str">
        <f t="shared" ca="1" si="283"/>
        <v>-2.4030753659114+0.665020516703689i</v>
      </c>
      <c r="DI207" s="240" t="str">
        <f t="shared" ca="1" si="284"/>
        <v>2.41867202501213+0.60584580324599i</v>
      </c>
      <c r="DJ207" s="240" t="str">
        <f t="shared" ca="1" si="285"/>
        <v>-1.8058347635331-1.71929762074587i</v>
      </c>
      <c r="DK207" s="240" t="str">
        <f t="shared" ca="1" si="286"/>
        <v>0.723794646670819+2.38603118406649i</v>
      </c>
      <c r="DL207" s="240" t="str">
        <f t="shared" ca="1" si="287"/>
        <v>0.546306150928326-2.4328117665255i</v>
      </c>
      <c r="DM207" s="240" t="str">
        <f t="shared" ca="1" si="288"/>
        <v>-1.67446239684164+1.84748455567304i</v>
      </c>
      <c r="DN207" s="240" t="str">
        <f t="shared" ca="1" si="289"/>
        <v>2.36754974625646-0.78213278980492i</v>
      </c>
      <c r="DO207" s="240" t="str">
        <f t="shared" ca="1" si="290"/>
        <v>-2.44548607319934-0.486437424213177i</v>
      </c>
      <c r="DP207" s="240" t="str">
        <f t="shared" ca="1" si="291"/>
        <v>1.88802149220037+1.62861853939975i</v>
      </c>
      <c r="DQ207" s="240" t="str">
        <f t="shared" ca="1" si="292"/>
        <v>-0.839999805394566-2.34764218500694i</v>
      </c>
      <c r="DR207" s="240" t="str">
        <f t="shared" ca="1" si="293"/>
        <v>-0.426275685785115+2.45668731050484i</v>
      </c>
      <c r="DS207" s="240" t="str">
        <f t="shared" ca="1" si="294"/>
        <v>1.58179366304974-1.92742115517672i</v>
      </c>
      <c r="DT207" s="240" t="str">
        <f t="shared" ca="1" si="295"/>
        <v>-2.32632049188913+0.897360836511041i</v>
      </c>
      <c r="DU207" s="240" t="str">
        <f t="shared" ca="1" si="296"/>
        <v>2.46640873123637+0.365857174821039i</v>
      </c>
      <c r="DV207" s="240" t="str">
        <f t="shared" ca="1" si="297"/>
        <v>-1.96565981172183-1.53401597334212i</v>
      </c>
      <c r="DW207" s="240" t="str">
        <f t="shared" ca="1" si="298"/>
        <v>0.954181331011848+2.30359751029461i</v>
      </c>
      <c r="DX207" s="240" t="str">
        <f t="shared" ca="1" si="299"/>
        <v>0.305218285175127-2.47464447957314i</v>
      </c>
      <c r="DY207" s="240" t="str">
        <f t="shared" ca="1" si="300"/>
        <v>-1.48531424977279+2.002714428297i</v>
      </c>
      <c r="DZ207" s="240" t="str">
        <f t="shared" ca="1" si="301"/>
        <v>2.27948692769605-1.01042706236022i</v>
      </c>
      <c r="EA207" s="240" t="str">
        <f t="shared" ca="1" si="302"/>
        <v>-2.48138959460805-0.244395543449464i</v>
      </c>
      <c r="EB207" s="240" t="str">
        <f t="shared" ca="1" si="303"/>
        <v>2.03856268458545+1.43571782844082i</v>
      </c>
      <c r="EC207" s="240" t="str">
        <f t="shared" ca="1" si="304"/>
        <v>-1.06606415022864-2.25400326740764i</v>
      </c>
      <c r="ED207" s="240" t="str">
        <f t="shared" ca="1" si="305"/>
        <v>-0.18342558698457+2.48664001333656i</v>
      </c>
      <c r="EE207" s="240" t="str">
        <f t="shared" ca="1" si="306"/>
        <v>1.38525658437199-2.07318298694088i</v>
      </c>
      <c r="EF207" s="240" t="str">
        <f t="shared" ca="1" si="307"/>
        <v>-2.22716187983474+1.12105908091325i</v>
      </c>
      <c r="EG207" s="240" t="str">
        <f t="shared" ca="1" si="308"/>
        <v>2.49039257310245+0.122345141804657i</v>
      </c>
      <c r="EH207" s="240" t="str">
        <f t="shared" ca="1" si="309"/>
        <v>-2.10655448138625-1.33396091353479i</v>
      </c>
      <c r="EI207" s="240" t="str">
        <f t="shared" ca="1" si="310"/>
        <v>1.17537872752902+2.19897893322317i</v>
      </c>
      <c r="EJ207" s="240" t="str">
        <f t="shared" ca="1" si="311"/>
        <v>0.0611910004887898-2.49264501350398i</v>
      </c>
      <c r="EK207" s="240" t="str">
        <f t="shared" ca="1" si="312"/>
        <v>-1.28186171452533+2.13865706617991i</v>
      </c>
      <c r="EL207" s="240" t="str">
        <f t="shared" ca="1" si="313"/>
        <v>2.16947140392738-1.22899036994943i</v>
      </c>
      <c r="EM207" s="240" t="str">
        <f t="shared" ca="1" si="314"/>
        <v>-2.49339597775545+2.41921833445016E-13i</v>
      </c>
      <c r="EN207" s="240"/>
      <c r="EO207" s="240"/>
      <c r="EP207" s="240"/>
    </row>
    <row r="208" spans="1:146" ht="15.75" thickBot="1">
      <c r="A208" s="277">
        <f t="shared" si="181"/>
        <v>2.1093750000000014E-3</v>
      </c>
      <c r="B208" s="276">
        <v>108</v>
      </c>
      <c r="C208" s="248">
        <f t="shared" si="182"/>
        <v>21600</v>
      </c>
      <c r="D208" s="247">
        <f t="shared" si="315"/>
        <v>135716.80263507908</v>
      </c>
      <c r="E208" s="247" t="str">
        <f t="shared" si="316"/>
        <v>135716.802635079i</v>
      </c>
      <c r="F208" s="247" t="str">
        <f t="shared" si="320"/>
        <v>0.00577164407957345-0.0246672575091457i</v>
      </c>
      <c r="G208" s="247" t="str">
        <f t="shared" si="321"/>
        <v>-2.67845962338116+1.67265182356234i</v>
      </c>
      <c r="H208" s="247" t="str">
        <f t="shared" si="319"/>
        <v>0.00200899285319921-0.0030153527293151i</v>
      </c>
      <c r="I208" s="247" t="str">
        <f t="shared" si="317"/>
        <v>-0.00228895895080568+0.00291729104495729i</v>
      </c>
      <c r="J208" s="275" t="str">
        <f ca="1">IMPRODUCT(1/N_FFT2,DS100)</f>
        <v>0.0107389439149369-0.000003137752690896i</v>
      </c>
      <c r="K208" s="274" t="str">
        <f t="shared" ca="1" si="318"/>
        <v>-0.0000245718480584686+0.0000313358071024512i</v>
      </c>
      <c r="N208" s="265">
        <f t="shared" ca="1" si="185"/>
        <v>7.4934907937774637</v>
      </c>
      <c r="O208" s="240">
        <f t="shared" ca="1" si="186"/>
        <v>2.4934907937774637</v>
      </c>
      <c r="P208" s="240" t="str">
        <f t="shared" ca="1" si="187"/>
        <v>-2.19906255348921-1.17542342349236i</v>
      </c>
      <c r="Q208" s="240" t="str">
        <f t="shared" ca="1" si="188"/>
        <v>1.38530926133119+2.07326182358211i</v>
      </c>
      <c r="R208" s="240" t="str">
        <f t="shared" ca="1" si="189"/>
        <v>-0.244404837044143-2.48148395406507i</v>
      </c>
      <c r="S208" s="240" t="str">
        <f t="shared" ca="1" si="190"/>
        <v>-0.954217615533403+2.30368510887637i</v>
      </c>
      <c r="T208" s="240" t="str">
        <f t="shared" ca="1" si="191"/>
        <v>1.92749444895379-1.58185381369622i</v>
      </c>
      <c r="U208" s="241" t="str">
        <f t="shared" ca="1" si="192"/>
        <v>-2.44557906735792+0.486455921902229i</v>
      </c>
      <c r="V208" s="240" t="str">
        <f t="shared" ca="1" si="193"/>
        <v>2.38612191734257+0.723822170308706i</v>
      </c>
      <c r="W208" s="240" t="str">
        <f t="shared" ca="1" si="194"/>
        <v>-1.76316424910626-1.76316424910628i</v>
      </c>
      <c r="X208" s="240" t="str">
        <f t="shared" ca="1" si="195"/>
        <v>0.723822170308681+2.38612191734257i</v>
      </c>
      <c r="Y208" s="240" t="str">
        <f t="shared" ca="1" si="196"/>
        <v>0.486455921902249-2.44557906735791i</v>
      </c>
      <c r="Z208" s="240" t="str">
        <f t="shared" ca="1" si="197"/>
        <v>-1.58185381369624+1.92749444895378i</v>
      </c>
      <c r="AA208" s="240" t="str">
        <f t="shared" ca="1" si="198"/>
        <v>2.30368510887628-0.954217615533612i</v>
      </c>
      <c r="AB208" s="240" t="str">
        <f t="shared" ca="1" si="199"/>
        <v>-2.48148395406505-0.244404837044261i</v>
      </c>
      <c r="AC208" s="240" t="str">
        <f t="shared" ca="1" si="200"/>
        <v>2.07326182358207+1.38530926133125i</v>
      </c>
      <c r="AD208" s="240" t="str">
        <f t="shared" ca="1" si="201"/>
        <v>-1.17542342349232-2.19906255348923i</v>
      </c>
      <c r="AE208" s="240" t="str">
        <f t="shared" ca="1" si="202"/>
        <v>-2.627075725853E-14+2.49349079377746i</v>
      </c>
      <c r="AF208" s="240" t="str">
        <f t="shared" ca="1" si="203"/>
        <v>1.17542342349235-2.19906255348921i</v>
      </c>
      <c r="AG208" s="240" t="str">
        <f t="shared" ca="1" si="204"/>
        <v>-2.07326182358209+1.38530926133121i</v>
      </c>
      <c r="AH208" s="240" t="str">
        <f t="shared" ca="1" si="205"/>
        <v>2.48148395406506-0.244404837044227i</v>
      </c>
      <c r="AI208" s="240" t="str">
        <f t="shared" ca="1" si="206"/>
        <v>-2.30368510887636-0.954217615533423i</v>
      </c>
      <c r="AJ208" s="240" t="str">
        <f t="shared" ca="1" si="207"/>
        <v>1.5818538136962+1.92749444895381i</v>
      </c>
      <c r="AK208" s="240" t="str">
        <f t="shared" ca="1" si="208"/>
        <v>-0.486455921902206-2.44557906735792i</v>
      </c>
      <c r="AL208" s="240" t="str">
        <f t="shared" ca="1" si="209"/>
        <v>-0.723822170308731+2.38612191734256i</v>
      </c>
      <c r="AM208" s="240" t="str">
        <f t="shared" ca="1" si="210"/>
        <v>1.76316424910629-1.76316424910625i</v>
      </c>
      <c r="AN208" s="240" t="str">
        <f t="shared" ca="1" si="211"/>
        <v>-2.38612191734258+0.723822170308673i</v>
      </c>
      <c r="AO208" s="240" t="str">
        <f t="shared" ca="1" si="212"/>
        <v>2.44557906735791+0.486455921902266i</v>
      </c>
      <c r="AP208" s="240" t="str">
        <f t="shared" ca="1" si="213"/>
        <v>-1.92749444895376-1.58185381369626i</v>
      </c>
      <c r="AQ208" s="240" t="str">
        <f t="shared" ca="1" si="214"/>
        <v>0.95421761553358+2.30368510887629i</v>
      </c>
      <c r="AR208" s="240" t="str">
        <f t="shared" ca="1" si="215"/>
        <v>0.95421761553358+2.30368510887629i</v>
      </c>
      <c r="AS208" s="240" t="str">
        <f t="shared" ca="1" si="216"/>
        <v>-1.38530926133126+2.07326182358206i</v>
      </c>
      <c r="AT208" s="240" t="str">
        <f t="shared" ca="1" si="217"/>
        <v>2.19906255348924-1.1754234234923i</v>
      </c>
      <c r="AU208" s="240" t="str">
        <f t="shared" ca="1" si="218"/>
        <v>-2.49349079377746-5.254151451706E-14i</v>
      </c>
      <c r="AV208" s="240" t="str">
        <f t="shared" ca="1" si="219"/>
        <v>2.19906255348919+1.17542342349239i</v>
      </c>
      <c r="AW208" s="240" t="str">
        <f t="shared" ca="1" si="220"/>
        <v>-1.3853092613312-2.0732618235821i</v>
      </c>
      <c r="AX208" s="240" t="str">
        <f t="shared" ca="1" si="221"/>
        <v>0.244404837044201+2.48148395406506i</v>
      </c>
      <c r="AY208" s="240" t="str">
        <f t="shared" ca="1" si="222"/>
        <v>0.954217615533448-2.30368510887635i</v>
      </c>
      <c r="AZ208" s="240" t="str">
        <f t="shared" ca="1" si="223"/>
        <v>-1.92749444895367+1.58185381369637i</v>
      </c>
      <c r="BA208" s="240" t="str">
        <f t="shared" ca="1" si="224"/>
        <v>2.44557906735778-0.486455921902929i</v>
      </c>
      <c r="BB208" s="240" t="str">
        <f t="shared" ca="1" si="225"/>
        <v>-2.38612191734248-0.723822170308978i</v>
      </c>
      <c r="BC208" s="240" t="str">
        <f t="shared" ca="1" si="226"/>
        <v>1.76316424910711+1.76316424910543i</v>
      </c>
      <c r="BD208" s="240" t="str">
        <f t="shared" ca="1" si="227"/>
        <v>-0.723822170308868-2.38612191734252i</v>
      </c>
      <c r="BE208" s="240" t="str">
        <f t="shared" ca="1" si="228"/>
        <v>-0.486455921903039+2.44557906735776i</v>
      </c>
      <c r="BF208" s="240" t="str">
        <f t="shared" ca="1" si="229"/>
        <v>1.58185381369569-1.92749444895423i</v>
      </c>
      <c r="BG208" s="240" t="str">
        <f t="shared" ca="1" si="230"/>
        <v>-2.30368510887639+0.954217615533343i</v>
      </c>
      <c r="BH208" s="240" t="str">
        <f t="shared" ca="1" si="231"/>
        <v>2.48148395406495+0.244404837045301i</v>
      </c>
      <c r="BI208" s="240" t="str">
        <f t="shared" ca="1" si="232"/>
        <v>-2.07326182358231-1.38530926133088i</v>
      </c>
      <c r="BJ208" s="240" t="str">
        <f t="shared" ca="1" si="233"/>
        <v>1.17542342349185+2.19906255348948i</v>
      </c>
      <c r="BK208" s="240" t="str">
        <f t="shared" ca="1" si="234"/>
        <v>-9.31074837240269E-13-2.49349079377746i</v>
      </c>
      <c r="BL208" s="240" t="str">
        <f t="shared" ca="1" si="235"/>
        <v>-1.1754234234924+2.19906255348919i</v>
      </c>
      <c r="BM208" s="240" t="str">
        <f t="shared" ca="1" si="236"/>
        <v>2.07326182358265-1.38530926133037i</v>
      </c>
      <c r="BN208" s="240" t="str">
        <f t="shared" ca="1" si="237"/>
        <v>-2.48148395406501+0.244404837044651i</v>
      </c>
      <c r="BO208" s="240" t="str">
        <f t="shared" ca="1" si="238"/>
        <v>2.30368510887615+0.954217615533914i</v>
      </c>
      <c r="BP208" s="240" t="str">
        <f t="shared" ca="1" si="239"/>
        <v>-1.58185381369716-1.92749444895303i</v>
      </c>
      <c r="BQ208" s="240" t="str">
        <f t="shared" ca="1" si="240"/>
        <v>0.486455921902398+2.44557906735788i</v>
      </c>
      <c r="BR208" s="240" t="str">
        <f t="shared" ca="1" si="241"/>
        <v>0.723822170309459-2.38612191734234i</v>
      </c>
      <c r="BS208" s="240" t="str">
        <f t="shared" ca="1" si="242"/>
        <v>-1.76316424910582+1.76316424910673i</v>
      </c>
      <c r="BT208" s="240" t="str">
        <f t="shared" ca="1" si="243"/>
        <v>2.38612191734266-0.723822170308384i</v>
      </c>
      <c r="BU208" s="240" t="str">
        <f t="shared" ca="1" si="244"/>
        <v>-2.44557906735765-0.48645592190357i</v>
      </c>
      <c r="BV208" s="240" t="str">
        <f t="shared" ca="1" si="245"/>
        <v>1.92749444895389+1.58185381369611i</v>
      </c>
      <c r="BW208" s="240" t="str">
        <f t="shared" ca="1" si="246"/>
        <v>-0.954217615532877-2.30368510887658i</v>
      </c>
      <c r="BX208" s="240" t="str">
        <f t="shared" ca="1" si="247"/>
        <v>-0.24440483704337+2.48148395406514i</v>
      </c>
      <c r="BY208" s="240" t="str">
        <f t="shared" ca="1" si="248"/>
        <v>1.3853092613313-2.07326182358203i</v>
      </c>
      <c r="BZ208" s="240" t="str">
        <f t="shared" ca="1" si="249"/>
        <v>-2.19906255348972+1.17542342349141i</v>
      </c>
      <c r="CA208" s="240" t="str">
        <f t="shared" ca="1" si="250"/>
        <v>2.49349079377746-3.91001866622792E-13i</v>
      </c>
      <c r="CB208" s="240" t="str">
        <f t="shared" ca="1" si="251"/>
        <v>-2.19906255348895-1.17542342349284i</v>
      </c>
      <c r="CC208" s="240" t="str">
        <f t="shared" ca="1" si="252"/>
        <v>1.38530926133201+2.07326182358156i</v>
      </c>
      <c r="CD208" s="240" t="str">
        <f t="shared" ca="1" si="253"/>
        <v>-0.244404837044148-2.48148395406507i</v>
      </c>
      <c r="CE208" s="240" t="str">
        <f t="shared" ca="1" si="254"/>
        <v>-0.95421761553438+2.30368510887596i</v>
      </c>
      <c r="CF208" s="240" t="str">
        <f t="shared" ca="1" si="255"/>
        <v>1.92749444895339-1.58185381369671i</v>
      </c>
      <c r="CG208" s="240" t="str">
        <f t="shared" ca="1" si="256"/>
        <v>-2.44557906735798+0.486455921901905i</v>
      </c>
      <c r="CH208" s="240" t="str">
        <f t="shared" ca="1" si="257"/>
        <v>2.38612191734291+0.723822170307569i</v>
      </c>
      <c r="CI208" s="240" t="str">
        <f t="shared" ca="1" si="258"/>
        <v>-1.76316424910637-1.76316424910617i</v>
      </c>
      <c r="CJ208" s="240" t="str">
        <f t="shared" ca="1" si="259"/>
        <v>0.723822170307903+2.38612191734281i</v>
      </c>
      <c r="CK208" s="240" t="str">
        <f t="shared" ca="1" si="260"/>
        <v>0.486455921901633-2.44557906735803i</v>
      </c>
      <c r="CL208" s="240" t="str">
        <f t="shared" ca="1" si="261"/>
        <v>-1.5818538136965+1.92749444895356i</v>
      </c>
      <c r="CM208" s="240" t="str">
        <f t="shared" ca="1" si="262"/>
        <v>2.30368510887678-0.954217615532411i</v>
      </c>
      <c r="CN208" s="240" t="str">
        <f t="shared" ca="1" si="263"/>
        <v>-2.48148395406509-0.244404837043872i</v>
      </c>
      <c r="CO208" s="240" t="str">
        <f t="shared" ca="1" si="264"/>
        <v>2.07326182358175+1.38530926133172i</v>
      </c>
      <c r="CP208" s="240" t="str">
        <f t="shared" ca="1" si="265"/>
        <v>-1.17542342349315-2.19906255348878i</v>
      </c>
      <c r="CQ208" s="240" t="str">
        <f t="shared" ca="1" si="266"/>
        <v>-1.13636468590617E-13+2.49349079377746i</v>
      </c>
      <c r="CR208" s="240" t="str">
        <f t="shared" ca="1" si="267"/>
        <v>1.17542342349329-2.19906255348871i</v>
      </c>
      <c r="CS208" s="240" t="str">
        <f t="shared" ca="1" si="268"/>
        <v>-2.07326182358188+1.38530926133153i</v>
      </c>
      <c r="CT208" s="240" t="str">
        <f t="shared" ca="1" si="269"/>
        <v>2.48148395406511-0.244404837043646i</v>
      </c>
      <c r="CU208" s="240" t="str">
        <f t="shared" ca="1" si="270"/>
        <v>-2.30368510887672-0.954217615532555i</v>
      </c>
      <c r="CV208" s="240" t="str">
        <f t="shared" ca="1" si="271"/>
        <v>1.58185381369632+1.92749444895371i</v>
      </c>
      <c r="CW208" s="240" t="str">
        <f t="shared" ca="1" si="272"/>
        <v>-0.486455921901408-2.44557906735808i</v>
      </c>
      <c r="CX208" s="240" t="str">
        <f t="shared" ca="1" si="273"/>
        <v>-0.72382217030812+2.38612191734274i</v>
      </c>
      <c r="CY208" s="240" t="str">
        <f t="shared" ca="1" si="274"/>
        <v>1.76316424910653-1.76316424910601i</v>
      </c>
      <c r="CZ208" s="240" t="str">
        <f t="shared" ca="1" si="275"/>
        <v>-2.38612191734224+0.723822170309793i</v>
      </c>
      <c r="DA208" s="240" t="str">
        <f t="shared" ca="1" si="276"/>
        <v>2.44557906735794+0.486455921902126i</v>
      </c>
      <c r="DB208" s="240" t="str">
        <f t="shared" ca="1" si="277"/>
        <v>-1.92749444895324-1.58185381369689i</v>
      </c>
      <c r="DC208" s="240" t="str">
        <f t="shared" ca="1" si="278"/>
        <v>0.954217615534171+2.30368510887605i</v>
      </c>
      <c r="DD208" s="240" t="str">
        <f t="shared" ca="1" si="279"/>
        <v>0.244404837044375-2.48148395406504i</v>
      </c>
      <c r="DE208" s="240" t="str">
        <f t="shared" ca="1" si="280"/>
        <v>-1.38530926133214+2.07326182358147i</v>
      </c>
      <c r="DF208" s="240" t="str">
        <f t="shared" ca="1" si="281"/>
        <v>2.19906255348905-1.17542342349264i</v>
      </c>
      <c r="DG208" s="240" t="str">
        <f t="shared" ca="1" si="282"/>
        <v>-2.49349079377746-6.18274803804027E-13i</v>
      </c>
      <c r="DH208" s="240" t="str">
        <f t="shared" ca="1" si="283"/>
        <v>2.19906255348964+1.17542342349155i</v>
      </c>
      <c r="DI208" s="240" t="str">
        <f t="shared" ca="1" si="284"/>
        <v>-1.38530926133111-2.07326182358216i</v>
      </c>
      <c r="DJ208" s="240" t="str">
        <f t="shared" ca="1" si="285"/>
        <v>0.244404837043073+2.48148395406517i</v>
      </c>
      <c r="DK208" s="240" t="str">
        <f t="shared" ca="1" si="286"/>
        <v>0.954217615533086-2.3036851088765i</v>
      </c>
      <c r="DL208" s="240" t="str">
        <f t="shared" ca="1" si="287"/>
        <v>-1.92749444895407+1.58185381369588i</v>
      </c>
      <c r="DM208" s="240" t="str">
        <f t="shared" ca="1" si="288"/>
        <v>2.44557906735771-0.486455921903276i</v>
      </c>
      <c r="DN208" s="240" t="str">
        <f t="shared" ca="1" si="289"/>
        <v>-2.38612191734262-0.723822170308534i</v>
      </c>
      <c r="DO208" s="240" t="str">
        <f t="shared" ca="1" si="290"/>
        <v>1.76316424910566+1.76316424910689i</v>
      </c>
      <c r="DP208" s="240" t="str">
        <f t="shared" ca="1" si="291"/>
        <v>-0.723822170309309-2.38612191734238i</v>
      </c>
      <c r="DQ208" s="240" t="str">
        <f t="shared" ca="1" si="292"/>
        <v>-0.486455921902623+2.44557906735784i</v>
      </c>
      <c r="DR208" s="240" t="str">
        <f t="shared" ca="1" si="293"/>
        <v>1.58185381369733-1.92749444895288i</v>
      </c>
      <c r="DS208" s="240" t="str">
        <f t="shared" ca="1" si="294"/>
        <v>-2.30368510887624+0.954217615533705i</v>
      </c>
      <c r="DT208" s="240" t="str">
        <f t="shared" ca="1" si="295"/>
        <v>2.48148395406499+0.244404837044947i</v>
      </c>
      <c r="DU208" s="240" t="str">
        <f t="shared" ca="1" si="296"/>
        <v>-2.07326182358253-1.38530926133056i</v>
      </c>
      <c r="DV208" s="240" t="str">
        <f t="shared" ca="1" si="297"/>
        <v>1.17542342349226+2.19906255348926i</v>
      </c>
      <c r="DW208" s="240" t="str">
        <f t="shared" ca="1" si="298"/>
        <v>1.12291313901744E-12-2.49349079377746i</v>
      </c>
      <c r="DX208" s="240" t="str">
        <f t="shared" ca="1" si="299"/>
        <v>-1.17542342349199+2.1990625534894i</v>
      </c>
      <c r="DY208" s="240" t="str">
        <f t="shared" ca="1" si="300"/>
        <v>2.07326182358244-1.38530926133069i</v>
      </c>
      <c r="DZ208" s="240" t="str">
        <f t="shared" ca="1" si="301"/>
        <v>-2.48148395406497+0.24440483704511i</v>
      </c>
      <c r="EA208" s="240" t="str">
        <f t="shared" ca="1" si="302"/>
        <v>2.3036851088763+0.954217615533552i</v>
      </c>
      <c r="EB208" s="240" t="str">
        <f t="shared" ca="1" si="303"/>
        <v>-1.58185381369549-1.92749444895439i</v>
      </c>
      <c r="EC208" s="240" t="str">
        <f t="shared" ca="1" si="304"/>
        <v>0.486455921902782+2.44557906735781i</v>
      </c>
      <c r="ED208" s="240" t="str">
        <f t="shared" ca="1" si="305"/>
        <v>0.723822170309152-2.38612191734243i</v>
      </c>
      <c r="EE208" s="240" t="str">
        <f t="shared" ca="1" si="306"/>
        <v>-1.76316424910554+1.763164249107i</v>
      </c>
      <c r="EF208" s="240" t="str">
        <f t="shared" ca="1" si="307"/>
        <v>2.38612191734253-0.723822170308828i</v>
      </c>
      <c r="EG208" s="240" t="str">
        <f t="shared" ca="1" si="308"/>
        <v>-2.44557906735774-0.486455921903116i</v>
      </c>
      <c r="EH208" s="240" t="str">
        <f t="shared" ca="1" si="309"/>
        <v>1.92749444895418+1.58185381369575i</v>
      </c>
      <c r="EI208" s="240" t="str">
        <f t="shared" ca="1" si="310"/>
        <v>-0.954217615533238-2.30368510887643i</v>
      </c>
      <c r="EJ208" s="240" t="str">
        <f t="shared" ca="1" si="311"/>
        <v>-0.244404837045449+2.48148395406494i</v>
      </c>
      <c r="EK208" s="240" t="str">
        <f t="shared" ca="1" si="312"/>
        <v>1.38530926133098-2.07326182358225i</v>
      </c>
      <c r="EL208" s="240" t="str">
        <f t="shared" ca="1" si="313"/>
        <v>-2.19906255348956+1.17542342349169i</v>
      </c>
      <c r="EM208" s="240" t="str">
        <f t="shared" ca="1" si="314"/>
        <v>2.49349079377746-7.82003733245587E-13i</v>
      </c>
      <c r="EN208" s="240"/>
      <c r="EO208" s="240"/>
      <c r="EP208" s="240"/>
    </row>
    <row r="209" spans="1:146" ht="15.75" thickBot="1">
      <c r="A209" s="277">
        <f t="shared" si="181"/>
        <v>2.1289062500000015E-3</v>
      </c>
      <c r="B209" s="276">
        <v>109</v>
      </c>
      <c r="C209" s="248">
        <f t="shared" si="182"/>
        <v>21800</v>
      </c>
      <c r="D209" s="247">
        <f t="shared" si="315"/>
        <v>136973.43969651498</v>
      </c>
      <c r="E209" s="247" t="str">
        <f t="shared" si="316"/>
        <v>136973.439696515i</v>
      </c>
      <c r="F209" s="247" t="str">
        <f t="shared" si="320"/>
        <v>0.0057573059898316-0.0244753166186381i</v>
      </c>
      <c r="G209" s="247" t="str">
        <f t="shared" si="321"/>
        <v>-2.66595910598072+1.67819061563154i</v>
      </c>
      <c r="H209" s="247" t="str">
        <f t="shared" si="319"/>
        <v>0.00200880962960189-0.00298768732930367i</v>
      </c>
      <c r="I209" s="247" t="str">
        <f t="shared" si="317"/>
        <v>-0.0022841371297918+0.00289094905670262i</v>
      </c>
      <c r="J209" s="275" t="str">
        <f ca="1">IMPRODUCT(1/N_FFT2,DT100)</f>
        <v>0.00596101644172644-0.000499518100180531i</v>
      </c>
      <c r="K209" s="274" t="str">
        <f t="shared" ca="1" si="318"/>
        <v>-0.000012171697605324+0.0000183739626988233i</v>
      </c>
      <c r="N209" s="265">
        <f t="shared" ca="1" si="185"/>
        <v>7.4935789799641599</v>
      </c>
      <c r="O209" s="240">
        <f t="shared" ca="1" si="186"/>
        <v>2.4935789799641599</v>
      </c>
      <c r="P209" s="240" t="str">
        <f t="shared" ca="1" si="187"/>
        <v>-2.22732534185431-1.12114136078046i</v>
      </c>
      <c r="Q209" s="240" t="str">
        <f t="shared" ca="1" si="188"/>
        <v>1.48542326406161+2.00286141704903i</v>
      </c>
      <c r="R209" s="240" t="str">
        <f t="shared" ca="1" si="189"/>
        <v>-0.426306972187645-2.45686761848971i</v>
      </c>
      <c r="S209" s="240" t="str">
        <f t="shared" ca="1" si="190"/>
        <v>-0.723847769407486+2.38620630626166i</v>
      </c>
      <c r="T209" s="240" t="str">
        <f t="shared" ca="1" si="191"/>
        <v>1.71942380818937-1.80596730234815i</v>
      </c>
      <c r="U209" s="241" t="str">
        <f t="shared" ca="1" si="192"/>
        <v>-2.34781448965043+0.84006145698193i</v>
      </c>
      <c r="V209" s="240" t="str">
        <f t="shared" ca="1" si="193"/>
        <v>2.47482610551995+0.305240686600003i</v>
      </c>
      <c r="W209" s="240" t="str">
        <f t="shared" ca="1" si="194"/>
        <v>-2.07333514771662-1.3853582549514i</v>
      </c>
      <c r="X209" s="240" t="str">
        <f t="shared" ca="1" si="195"/>
        <v>1.22908057140647+2.16963063176897i</v>
      </c>
      <c r="Y209" s="240" t="str">
        <f t="shared" ca="1" si="196"/>
        <v>-0.122354121298618-2.49057535487693i</v>
      </c>
      <c r="Z209" s="240" t="str">
        <f t="shared" ca="1" si="197"/>
        <v>-1.01050122241599+2.27965423010045i</v>
      </c>
      <c r="AA209" s="240" t="str">
        <f t="shared" ca="1" si="198"/>
        <v>1.92756261779789-1.5819097584209i</v>
      </c>
      <c r="AB209" s="240" t="str">
        <f t="shared" ca="1" si="199"/>
        <v>-2.43299032217031+0.546346246939345i</v>
      </c>
      <c r="AC209" s="240" t="str">
        <f t="shared" ca="1" si="200"/>
        <v>2.4188495428742+0.605890269154722i</v>
      </c>
      <c r="AD209" s="240" t="str">
        <f t="shared" ca="1" si="201"/>
        <v>-1.88816006309152-1.62873807147292i</v>
      </c>
      <c r="AE209" s="240" t="str">
        <f t="shared" ca="1" si="202"/>
        <v>0.954251362926047+2.30376658228929i</v>
      </c>
      <c r="AF209" s="240" t="str">
        <f t="shared" ca="1" si="203"/>
        <v>0.183439049462351-2.48682251969284i</v>
      </c>
      <c r="AG209" s="240" t="str">
        <f t="shared" ca="1" si="204"/>
        <v>-1.28195579646221+2.1388140324105i</v>
      </c>
      <c r="AH209" s="240" t="str">
        <f t="shared" ca="1" si="205"/>
        <v>2.10670909145446-1.33405881928131i</v>
      </c>
      <c r="AI209" s="240" t="str">
        <f t="shared" ca="1" si="206"/>
        <v>-2.48157171561116+0.244413480802072i</v>
      </c>
      <c r="AJ209" s="240" t="str">
        <f t="shared" ca="1" si="207"/>
        <v>2.32649123163221+0.897426698097142i</v>
      </c>
      <c r="AK209" s="240" t="str">
        <f t="shared" ca="1" si="208"/>
        <v>-1.67458529361326-1.84762015136588i</v>
      </c>
      <c r="AL209" s="240" t="str">
        <f t="shared" ca="1" si="209"/>
        <v>0.66506932572759+2.40325173906009i</v>
      </c>
      <c r="AM209" s="240" t="str">
        <f t="shared" ca="1" si="210"/>
        <v>0.486473126173856-2.44566555907175i</v>
      </c>
      <c r="AN209" s="240" t="str">
        <f t="shared" ca="1" si="211"/>
        <v>-1.53412856208169+1.9658040808596i</v>
      </c>
      <c r="AO209" s="240" t="str">
        <f t="shared" ca="1" si="212"/>
        <v>2.2541686994453-1.06614239375432i</v>
      </c>
      <c r="AP209" s="240" t="str">
        <f t="shared" ca="1" si="213"/>
        <v>-2.49282796059586-0.0611954915871824i</v>
      </c>
      <c r="AQ209" s="240" t="str">
        <f t="shared" ca="1" si="214"/>
        <v>2.19914032676244+1.17546499417306i</v>
      </c>
      <c r="AR209" s="240" t="str">
        <f t="shared" ca="1" si="215"/>
        <v>2.19914032676244+1.17546499417306i</v>
      </c>
      <c r="AS209" s="240" t="str">
        <f t="shared" ca="1" si="216"/>
        <v>0.365884026821944+2.4665897527225i</v>
      </c>
      <c r="AT209" s="240" t="str">
        <f t="shared" ca="1" si="217"/>
        <v>0.782190194257267-2.3677235120104i</v>
      </c>
      <c r="AU209" s="240" t="str">
        <f t="shared" ca="1" si="218"/>
        <v>-1.76322660615683+1.76322660615695i</v>
      </c>
      <c r="AV209" s="240" t="str">
        <f t="shared" ca="1" si="219"/>
        <v>2.36772351201043-0.782190194257187i</v>
      </c>
      <c r="AW209" s="240" t="str">
        <f t="shared" ca="1" si="220"/>
        <v>-2.46658975272249-0.365884026822026i</v>
      </c>
      <c r="AX209" s="240" t="str">
        <f t="shared" ca="1" si="221"/>
        <v>2.03871230441265+1.43582320261081i</v>
      </c>
      <c r="AY209" s="240" t="str">
        <f t="shared" ca="1" si="222"/>
        <v>-1.17546499417302-2.19914032676247i</v>
      </c>
      <c r="AZ209" s="240" t="str">
        <f t="shared" ca="1" si="223"/>
        <v>0.0611954915873475+2.49282796059585i</v>
      </c>
      <c r="BA209" s="240" t="str">
        <f t="shared" ca="1" si="224"/>
        <v>1.06614239375484-2.25416869944505i</v>
      </c>
      <c r="BB209" s="240" t="str">
        <f t="shared" ca="1" si="225"/>
        <v>-1.9658040808592+1.53412856208221i</v>
      </c>
      <c r="BC209" s="240" t="str">
        <f t="shared" ca="1" si="226"/>
        <v>2.44566555907191-0.486473126173046i</v>
      </c>
      <c r="BD209" s="240" t="str">
        <f t="shared" ca="1" si="227"/>
        <v>-2.40325173906013-0.66506932572743i</v>
      </c>
      <c r="BE209" s="240" t="str">
        <f t="shared" ca="1" si="228"/>
        <v>1.84762015136516+1.67458529361406i</v>
      </c>
      <c r="BF209" s="240" t="str">
        <f t="shared" ca="1" si="229"/>
        <v>-0.897426698097047-2.32649123163225i</v>
      </c>
      <c r="BG209" s="240" t="str">
        <f t="shared" ca="1" si="230"/>
        <v>-0.244413480800903+2.48157171561128i</v>
      </c>
      <c r="BH209" s="240" t="str">
        <f t="shared" ca="1" si="231"/>
        <v>1.33405881928157-2.10670909145429i</v>
      </c>
      <c r="BI209" s="240" t="str">
        <f t="shared" ca="1" si="232"/>
        <v>-2.13881403241015+1.28195579646279i</v>
      </c>
      <c r="BJ209" s="240" t="str">
        <f t="shared" ca="1" si="233"/>
        <v>2.48682251969288-0.183439049461773i</v>
      </c>
      <c r="BK209" s="240" t="str">
        <f t="shared" ca="1" si="234"/>
        <v>-2.30376658228945-0.954251362925666i</v>
      </c>
      <c r="BL209" s="240" t="str">
        <f t="shared" ca="1" si="235"/>
        <v>1.62873807147229+1.88816006309206i</v>
      </c>
      <c r="BM209" s="240" t="str">
        <f t="shared" ca="1" si="236"/>
        <v>-0.605890269154881-2.41884954287416i</v>
      </c>
      <c r="BN209" s="240" t="str">
        <f t="shared" ca="1" si="237"/>
        <v>-0.546346246940412+2.43299032217007i</v>
      </c>
      <c r="BO209" s="240" t="str">
        <f t="shared" ca="1" si="238"/>
        <v>1.58190975842098-1.92756261779782i</v>
      </c>
      <c r="BP209" s="240" t="str">
        <f t="shared" ca="1" si="239"/>
        <v>-2.27965423010009+1.0105012224168i</v>
      </c>
      <c r="BQ209" s="240" t="str">
        <f t="shared" ca="1" si="240"/>
        <v>2.49057535487691+0.122354121298975i</v>
      </c>
      <c r="BR209" s="240" t="str">
        <f t="shared" ca="1" si="241"/>
        <v>-2.16963063176932-1.22908057140586i</v>
      </c>
      <c r="BS209" s="240" t="str">
        <f t="shared" ca="1" si="242"/>
        <v>1.38535825495095+2.07333514771692i</v>
      </c>
      <c r="BT209" s="240" t="str">
        <f t="shared" ca="1" si="243"/>
        <v>-0.305240686600446-2.4748261055199i</v>
      </c>
      <c r="BU209" s="240" t="str">
        <f t="shared" ca="1" si="244"/>
        <v>-0.840061456982918+2.34781448965007i</v>
      </c>
      <c r="BV209" s="240" t="str">
        <f t="shared" ca="1" si="245"/>
        <v>1.80596730234802-1.71942380818951i</v>
      </c>
      <c r="BW209" s="240" t="str">
        <f t="shared" ca="1" si="246"/>
        <v>-2.38620630626204+0.723847769406237i</v>
      </c>
      <c r="BX209" s="240" t="str">
        <f t="shared" ca="1" si="247"/>
        <v>2.45686761848969+0.426306972187787i</v>
      </c>
      <c r="BY209" s="240" t="str">
        <f t="shared" ca="1" si="248"/>
        <v>-2.00286141704961-1.48542326406083i</v>
      </c>
      <c r="BZ209" s="240" t="str">
        <f t="shared" ca="1" si="249"/>
        <v>1.12114136078008+2.22732534185451i</v>
      </c>
      <c r="CA209" s="240" t="str">
        <f t="shared" ca="1" si="250"/>
        <v>-6.61061595405535E-13-2.49357897996416i</v>
      </c>
      <c r="CB209" s="240" t="str">
        <f t="shared" ca="1" si="251"/>
        <v>-1.12114136078111+2.22732534185399i</v>
      </c>
      <c r="CC209" s="240" t="str">
        <f t="shared" ca="1" si="252"/>
        <v>2.00286141704882-1.48542326406189i</v>
      </c>
      <c r="CD209" s="240" t="str">
        <f t="shared" ca="1" si="253"/>
        <v>-2.45686761848988+0.426306972186648i</v>
      </c>
      <c r="CE209" s="240" t="str">
        <f t="shared" ca="1" si="254"/>
        <v>2.3862063062617+0.723847769407347i</v>
      </c>
      <c r="CF209" s="240" t="str">
        <f t="shared" ca="1" si="255"/>
        <v>-1.80596730234894-1.71942380818855i</v>
      </c>
      <c r="CG209" s="240" t="str">
        <f t="shared" ca="1" si="256"/>
        <v>0.840061456981828+2.34781448965046i</v>
      </c>
      <c r="CH209" s="240" t="str">
        <f t="shared" ca="1" si="257"/>
        <v>0.305240686599065-2.47482610552007i</v>
      </c>
      <c r="CI209" s="240" t="str">
        <f t="shared" ca="1" si="258"/>
        <v>-1.38535825495185+2.07333514771632i</v>
      </c>
      <c r="CJ209" s="240" t="str">
        <f t="shared" ca="1" si="259"/>
        <v>2.16963063176864-1.22908057140707i</v>
      </c>
      <c r="CK209" s="240" t="str">
        <f t="shared" ca="1" si="260"/>
        <v>-2.49057535487697+0.122354121297818i</v>
      </c>
      <c r="CL209" s="240" t="str">
        <f t="shared" ca="1" si="261"/>
        <v>2.27965423010063+1.01050122241559i</v>
      </c>
      <c r="CM209" s="240" t="str">
        <f t="shared" ca="1" si="262"/>
        <v>-1.58190975842008-1.92756261779856i</v>
      </c>
      <c r="CN209" s="240" t="str">
        <f t="shared" ca="1" si="263"/>
        <v>0.546346246939283+2.43299032217033i</v>
      </c>
      <c r="CO209" s="240" t="str">
        <f t="shared" ca="1" si="264"/>
        <v>0.605890269153597-2.41884954287448i</v>
      </c>
      <c r="CP209" s="240" t="str">
        <f t="shared" ca="1" si="265"/>
        <v>-1.62873807147317+1.8881600630913i</v>
      </c>
      <c r="CQ209" s="240" t="str">
        <f t="shared" ca="1" si="266"/>
        <v>2.30376658228894-0.954251362926888i</v>
      </c>
      <c r="CR209" s="240" t="str">
        <f t="shared" ca="1" si="267"/>
        <v>-2.4868225196928-0.183439049462929i</v>
      </c>
      <c r="CS209" s="240" t="str">
        <f t="shared" ca="1" si="268"/>
        <v>2.13881403241083+1.28195579646166i</v>
      </c>
      <c r="CT209" s="240" t="str">
        <f t="shared" ca="1" si="269"/>
        <v>-1.33405881928059-2.10670909145491i</v>
      </c>
      <c r="CU209" s="240" t="str">
        <f t="shared" ca="1" si="270"/>
        <v>0.244413480802218+2.48157171561115i</v>
      </c>
      <c r="CV209" s="240" t="str">
        <f t="shared" ca="1" si="271"/>
        <v>0.897426698098162-2.32649123163182i</v>
      </c>
      <c r="CW209" s="240" t="str">
        <f t="shared" ca="1" si="272"/>
        <v>-1.84762015136596+1.67458529361317i</v>
      </c>
      <c r="CX209" s="240" t="str">
        <f t="shared" ca="1" si="273"/>
        <v>2.40325173905977-0.665069325728739i</v>
      </c>
      <c r="CY209" s="240" t="str">
        <f t="shared" ca="1" si="274"/>
        <v>-2.44566555907169-0.486473126174148i</v>
      </c>
      <c r="CZ209" s="240" t="str">
        <f t="shared" ca="1" si="275"/>
        <v>1.96580408086003+1.53412856208114i</v>
      </c>
      <c r="DA209" s="240" t="str">
        <f t="shared" ca="1" si="276"/>
        <v>-1.06614239375383-2.25416869944553i</v>
      </c>
      <c r="DB209" s="240" t="str">
        <f t="shared" ca="1" si="277"/>
        <v>-0.061195491586734+2.49282796059587i</v>
      </c>
      <c r="DC209" s="240" t="str">
        <f t="shared" ca="1" si="278"/>
        <v>1.17546499417379-2.19914032676205i</v>
      </c>
      <c r="DD209" s="240" t="str">
        <f t="shared" ca="1" si="279"/>
        <v>-2.0387123044126+1.43582320261088i</v>
      </c>
      <c r="DE209" s="240" t="str">
        <f t="shared" ca="1" si="280"/>
        <v>2.46658975272266-0.365884026820879i</v>
      </c>
      <c r="DF209" s="240" t="str">
        <f t="shared" ca="1" si="281"/>
        <v>-2.36772351201038-0.782190194257344i</v>
      </c>
      <c r="DG209" s="240" t="str">
        <f t="shared" ca="1" si="282"/>
        <v>1.76322660615759+1.76322660615619i</v>
      </c>
      <c r="DH209" s="240" t="str">
        <f t="shared" ca="1" si="283"/>
        <v>-0.782190194256873-2.36772351201053i</v>
      </c>
      <c r="DI209" s="240" t="str">
        <f t="shared" ca="1" si="284"/>
        <v>-0.365884026821303+2.4665897527226i</v>
      </c>
      <c r="DJ209" s="240" t="str">
        <f t="shared" ca="1" si="285"/>
        <v>1.43582320261123-2.03871230441235i</v>
      </c>
      <c r="DK209" s="240" t="str">
        <f t="shared" ca="1" si="286"/>
        <v>-2.19914032676229+1.17546499417335i</v>
      </c>
      <c r="DL209" s="240" t="str">
        <f t="shared" ca="1" si="287"/>
        <v>2.49282796059588-0.0611954915862371i</v>
      </c>
      <c r="DM209" s="240" t="str">
        <f t="shared" ca="1" si="288"/>
        <v>-2.25416869944535-1.06614239375421i</v>
      </c>
      <c r="DN209" s="240" t="str">
        <f t="shared" ca="1" si="289"/>
        <v>1.5341285620808+1.96580408086029i</v>
      </c>
      <c r="DO209" s="240" t="str">
        <f t="shared" ca="1" si="290"/>
        <v>-0.486473126173659-2.44566555907179i</v>
      </c>
      <c r="DP209" s="240" t="str">
        <f t="shared" ca="1" si="291"/>
        <v>-0.665069325726759+2.40325173906032i</v>
      </c>
      <c r="DQ209" s="240" t="str">
        <f t="shared" ca="1" si="292"/>
        <v>1.67458529361354-1.84762015136563i</v>
      </c>
      <c r="DR209" s="240" t="str">
        <f t="shared" ca="1" si="293"/>
        <v>-2.32649123163202+0.897426698097631i</v>
      </c>
      <c r="DS209" s="240" t="str">
        <f t="shared" ca="1" si="294"/>
        <v>2.48157171561109+0.244413480802784i</v>
      </c>
      <c r="DT209" s="240" t="str">
        <f t="shared" ca="1" si="295"/>
        <v>-2.10670909145464-1.33405881928101i</v>
      </c>
      <c r="DU209" s="240" t="str">
        <f t="shared" ca="1" si="296"/>
        <v>1.28195579646123+2.13881403241108i</v>
      </c>
      <c r="DV209" s="240" t="str">
        <f t="shared" ca="1" si="297"/>
        <v>-0.183439049462504-2.48682251969283i</v>
      </c>
      <c r="DW209" s="240" t="str">
        <f t="shared" ca="1" si="298"/>
        <v>-0.954251362925055+2.3037665822897i</v>
      </c>
      <c r="DX209" s="240" t="str">
        <f t="shared" ca="1" si="299"/>
        <v>1.88816006309163-1.62873807147279i</v>
      </c>
      <c r="DY209" s="240" t="str">
        <f t="shared" ca="1" si="300"/>
        <v>-2.41884954287398+0.605890269155589i</v>
      </c>
      <c r="DZ209" s="240" t="str">
        <f t="shared" ca="1" si="301"/>
        <v>2.43299032217023+0.546346246939699i</v>
      </c>
      <c r="EA209" s="240" t="str">
        <f t="shared" ca="1" si="302"/>
        <v>-1.92756261779824-1.58190975842046i</v>
      </c>
      <c r="EB209" s="240" t="str">
        <f t="shared" ca="1" si="303"/>
        <v>1.01050122241514+2.27965423010083i</v>
      </c>
      <c r="EC209" s="240" t="str">
        <f t="shared" ca="1" si="304"/>
        <v>0.122354121298244-2.49057535487695i</v>
      </c>
      <c r="ED209" s="240" t="str">
        <f t="shared" ca="1" si="305"/>
        <v>-1.22908057140744+2.16963063176843i</v>
      </c>
      <c r="EE209" s="240" t="str">
        <f t="shared" ca="1" si="306"/>
        <v>2.0733351477166-1.38535825495144i</v>
      </c>
      <c r="EF209" s="240" t="str">
        <f t="shared" ca="1" si="307"/>
        <v>-2.47482610551982+0.305240686601102i</v>
      </c>
      <c r="EG209" s="240" t="str">
        <f t="shared" ca="1" si="308"/>
        <v>2.3478144896503+0.840061456982297i</v>
      </c>
      <c r="EH209" s="240" t="str">
        <f t="shared" ca="1" si="309"/>
        <v>-1.71942380818994-1.80596730234762i</v>
      </c>
      <c r="EI209" s="240" t="str">
        <f t="shared" ca="1" si="310"/>
        <v>0.723847769406803+2.38620630626187i</v>
      </c>
      <c r="EJ209" s="240" t="str">
        <f t="shared" ca="1" si="311"/>
        <v>0.426306972187136-2.4568676184898i</v>
      </c>
      <c r="EK209" s="240" t="str">
        <f t="shared" ca="1" si="312"/>
        <v>-1.48542326406229+2.00286141704852i</v>
      </c>
      <c r="EL209" s="240" t="str">
        <f t="shared" ca="1" si="313"/>
        <v>2.22732534185418-1.12114136078073i</v>
      </c>
      <c r="EM209" s="240" t="str">
        <f t="shared" ca="1" si="314"/>
        <v>-2.49357897996416-1.08751723433928E-12i</v>
      </c>
      <c r="EN209" s="240"/>
      <c r="EO209" s="240"/>
      <c r="EP209" s="240"/>
    </row>
    <row r="210" spans="1:146" ht="15.75" thickBot="1">
      <c r="A210" s="277">
        <f t="shared" si="181"/>
        <v>2.1484375000000015E-3</v>
      </c>
      <c r="B210" s="276">
        <v>110</v>
      </c>
      <c r="C210" s="248">
        <f t="shared" si="182"/>
        <v>22000</v>
      </c>
      <c r="D210" s="247">
        <f t="shared" si="315"/>
        <v>138230.07675795088</v>
      </c>
      <c r="E210" s="247" t="str">
        <f t="shared" si="316"/>
        <v>138230.076757951i</v>
      </c>
      <c r="F210" s="247" t="str">
        <f t="shared" si="320"/>
        <v>0.00574294545340333-0.0242870224969547i</v>
      </c>
      <c r="G210" s="247" t="str">
        <f t="shared" si="321"/>
        <v>-2.65348019178514+1.68363157588664i</v>
      </c>
      <c r="H210" s="247" t="str">
        <f t="shared" si="319"/>
        <v>0.00200863140682754-0.00296052491000781i</v>
      </c>
      <c r="I210" s="247" t="str">
        <f t="shared" si="317"/>
        <v>-0.00227944575795633+0.00286507964803482i</v>
      </c>
      <c r="J210" s="275" t="str">
        <f ca="1">IMPRODUCT(1/N_FFT2,DU100)</f>
        <v>0.0087400454942234+2.82398269171435E-06i</v>
      </c>
      <c r="K210" s="274" t="str">
        <f t="shared" ca="1" si="318"/>
        <v>-0.0000199305505614893+0.0000250344893530307i</v>
      </c>
      <c r="N210" s="265">
        <f t="shared" ca="1" si="185"/>
        <v>7.4936608892162004</v>
      </c>
      <c r="O210" s="240">
        <f t="shared" ca="1" si="186"/>
        <v>2.4936608892162004</v>
      </c>
      <c r="P210" s="240" t="str">
        <f t="shared" ca="1" si="187"/>
        <v>-2.25424274453213-1.06617741447227i</v>
      </c>
      <c r="Q210" s="240" t="str">
        <f t="shared" ca="1" si="188"/>
        <v>1.58196172110031+1.92762593450594i</v>
      </c>
      <c r="R210" s="240" t="str">
        <f t="shared" ca="1" si="189"/>
        <v>-0.605910171479471-2.41892899740862i</v>
      </c>
      <c r="S210" s="240" t="str">
        <f t="shared" ca="1" si="190"/>
        <v>-0.486489105876247+2.44574589446047i</v>
      </c>
      <c r="T210" s="240" t="str">
        <f t="shared" ca="1" si="191"/>
        <v>1.48547205734616-2.00292720717711i</v>
      </c>
      <c r="U210" s="241" t="str">
        <f t="shared" ca="1" si="192"/>
        <v>-2.19921256427356+1.1755036059272i</v>
      </c>
      <c r="V210" s="240" t="str">
        <f t="shared" ca="1" si="193"/>
        <v>2.49065716546569-0.122358140395082i</v>
      </c>
      <c r="W210" s="240" t="str">
        <f t="shared" ca="1" si="194"/>
        <v>-2.30384225657072-0.954282708239903i</v>
      </c>
      <c r="X210" s="240" t="str">
        <f t="shared" ca="1" si="195"/>
        <v>1.674640300505+1.84768084211832i</v>
      </c>
      <c r="Y210" s="240" t="str">
        <f t="shared" ca="1" si="196"/>
        <v>-0.723871546408234-2.38628468852882i</v>
      </c>
      <c r="Z210" s="240" t="str">
        <f t="shared" ca="1" si="197"/>
        <v>-0.365896045405508+2.46667077543055i</v>
      </c>
      <c r="AA210" s="240" t="str">
        <f t="shared" ca="1" si="198"/>
        <v>1.3854037612938-2.07340325277056i</v>
      </c>
      <c r="AB210" s="240" t="str">
        <f t="shared" ca="1" si="199"/>
        <v>-2.13888428831941+1.28199790623342i</v>
      </c>
      <c r="AC210" s="240" t="str">
        <f t="shared" ca="1" si="200"/>
        <v>2.48165323044777-0.244421509312645i</v>
      </c>
      <c r="AD210" s="240" t="str">
        <f t="shared" ca="1" si="201"/>
        <v>-2.34789161082051-0.840089051378023i</v>
      </c>
      <c r="AE210" s="240" t="str">
        <f t="shared" ca="1" si="202"/>
        <v>1.76328452474453+1.76328452474438i</v>
      </c>
      <c r="AF210" s="240" t="str">
        <f t="shared" ca="1" si="203"/>
        <v>-0.840089051377994-2.34789161082052i</v>
      </c>
      <c r="AG210" s="240" t="str">
        <f t="shared" ca="1" si="204"/>
        <v>-0.244421509312676+2.48165323044777i</v>
      </c>
      <c r="AH210" s="240" t="str">
        <f t="shared" ca="1" si="205"/>
        <v>1.28199790623345-2.1388842883194i</v>
      </c>
      <c r="AI210" s="240" t="str">
        <f t="shared" ca="1" si="206"/>
        <v>-2.07340325277058+1.38540376129377i</v>
      </c>
      <c r="AJ210" s="240" t="str">
        <f t="shared" ca="1" si="207"/>
        <v>2.46667077543055-0.36589604540547i</v>
      </c>
      <c r="AK210" s="240" t="str">
        <f t="shared" ca="1" si="208"/>
        <v>-2.38628468852881-0.723871546408272i</v>
      </c>
      <c r="AL210" s="240" t="str">
        <f t="shared" ca="1" si="209"/>
        <v>1.84768084211829+1.67464030050503i</v>
      </c>
      <c r="AM210" s="240" t="str">
        <f t="shared" ca="1" si="210"/>
        <v>-0.954282708239883-2.30384225657072i</v>
      </c>
      <c r="AN210" s="240" t="str">
        <f t="shared" ca="1" si="211"/>
        <v>-0.122358140395104+2.49065716546569i</v>
      </c>
      <c r="AO210" s="240" t="str">
        <f t="shared" ca="1" si="212"/>
        <v>1.17550360592722-2.19921256427355i</v>
      </c>
      <c r="AP210" s="240" t="str">
        <f t="shared" ca="1" si="213"/>
        <v>-2.00292720717713+1.48547205734614i</v>
      </c>
      <c r="AQ210" s="240" t="str">
        <f t="shared" ca="1" si="214"/>
        <v>2.44574589446048-0.486489105876223i</v>
      </c>
      <c r="AR210" s="240" t="str">
        <f t="shared" ca="1" si="215"/>
        <v>2.44574589446048-0.486489105876223i</v>
      </c>
      <c r="AS210" s="240" t="str">
        <f t="shared" ca="1" si="216"/>
        <v>1.92762593450586+1.58196172110041i</v>
      </c>
      <c r="AT210" s="240" t="str">
        <f t="shared" ca="1" si="217"/>
        <v>-1.06617741447231-2.25424274453211i</v>
      </c>
      <c r="AU210" s="240" t="str">
        <f t="shared" ca="1" si="218"/>
        <v>-3.05496960386162E-14+2.4936608892162i</v>
      </c>
      <c r="AV210" s="240" t="str">
        <f t="shared" ca="1" si="219"/>
        <v>1.06617741447237-2.25424274453209i</v>
      </c>
      <c r="AW210" s="240" t="str">
        <f t="shared" ca="1" si="220"/>
        <v>-1.92762593450589+1.58196172110036i</v>
      </c>
      <c r="AX210" s="240" t="str">
        <f t="shared" ca="1" si="221"/>
        <v>2.41892899740861-0.605910171479488i</v>
      </c>
      <c r="AY210" s="240" t="str">
        <f t="shared" ca="1" si="222"/>
        <v>-2.44574589446047-0.486489105876282i</v>
      </c>
      <c r="AZ210" s="240" t="str">
        <f t="shared" ca="1" si="223"/>
        <v>2.00292720717724+1.48547205734599i</v>
      </c>
      <c r="BA210" s="240" t="str">
        <f t="shared" ca="1" si="224"/>
        <v>-1.17550360592782-2.19921256427323i</v>
      </c>
      <c r="BB210" s="240" t="str">
        <f t="shared" ca="1" si="225"/>
        <v>0.122358140394052+2.49065716546574i</v>
      </c>
      <c r="BC210" s="240" t="str">
        <f t="shared" ca="1" si="226"/>
        <v>0.954282708240167-2.30384225657061i</v>
      </c>
      <c r="BD210" s="240" t="str">
        <f t="shared" ca="1" si="227"/>
        <v>-1.84768084211818+1.67464030050515i</v>
      </c>
      <c r="BE210" s="240" t="str">
        <f t="shared" ca="1" si="228"/>
        <v>2.38628468852854-0.723871546409145i</v>
      </c>
      <c r="BF210" s="240" t="str">
        <f t="shared" ca="1" si="229"/>
        <v>-2.46667077543043-0.365896045406283i</v>
      </c>
      <c r="BG210" s="240" t="str">
        <f t="shared" ca="1" si="230"/>
        <v>2.07340325277053+1.38540376129384i</v>
      </c>
      <c r="BH210" s="240" t="str">
        <f t="shared" ca="1" si="231"/>
        <v>-1.28199790623381-2.13888428831918i</v>
      </c>
      <c r="BI210" s="240" t="str">
        <f t="shared" ca="1" si="232"/>
        <v>0.244421509311363+2.4816532304479i</v>
      </c>
      <c r="BJ210" s="240" t="str">
        <f t="shared" ca="1" si="233"/>
        <v>0.840089051378535-2.34789161082032i</v>
      </c>
      <c r="BK210" s="240" t="str">
        <f t="shared" ca="1" si="234"/>
        <v>-1.76328452474438+1.76328452474452i</v>
      </c>
      <c r="BL210" s="240" t="str">
        <f t="shared" ca="1" si="235"/>
        <v>2.34789161082028-0.840089051378649i</v>
      </c>
      <c r="BM210" s="240" t="str">
        <f t="shared" ca="1" si="236"/>
        <v>-2.48165323044767-0.244421509313676i</v>
      </c>
      <c r="BN210" s="240" t="str">
        <f t="shared" ca="1" si="237"/>
        <v>2.13888428831925+1.2819979062337i</v>
      </c>
      <c r="BO210" s="240" t="str">
        <f t="shared" ca="1" si="238"/>
        <v>-1.38540376129397-2.07340325277044i</v>
      </c>
      <c r="BP210" s="240" t="str">
        <f t="shared" ca="1" si="239"/>
        <v>0.365896045406403+2.46667077543042i</v>
      </c>
      <c r="BQ210" s="240" t="str">
        <f t="shared" ca="1" si="240"/>
        <v>0.723871546408995-2.38628468852859i</v>
      </c>
      <c r="BR210" s="240" t="str">
        <f t="shared" ca="1" si="241"/>
        <v>-1.67464030050506+1.84768084211826i</v>
      </c>
      <c r="BS210" s="240" t="str">
        <f t="shared" ca="1" si="242"/>
        <v>2.30384225657055-0.954282708240312i</v>
      </c>
      <c r="BT210" s="240" t="str">
        <f t="shared" ca="1" si="243"/>
        <v>-2.49065716546575-0.122358140393931i</v>
      </c>
      <c r="BU210" s="240" t="str">
        <f t="shared" ca="1" si="244"/>
        <v>2.1992125642733+1.17550360592768i</v>
      </c>
      <c r="BV210" s="240" t="str">
        <f t="shared" ca="1" si="245"/>
        <v>-1.48547205734609-2.00292720717716i</v>
      </c>
      <c r="BW210" s="240" t="str">
        <f t="shared" ca="1" si="246"/>
        <v>0.486489105876921+2.44574589446034i</v>
      </c>
      <c r="BX210" s="240" t="str">
        <f t="shared" ca="1" si="247"/>
        <v>0.605910171480573-2.41892899740834i</v>
      </c>
      <c r="BY210" s="240" t="str">
        <f t="shared" ca="1" si="248"/>
        <v>-1.58196172110062+1.92762593450568i</v>
      </c>
      <c r="BZ210" s="240" t="str">
        <f t="shared" ca="1" si="249"/>
        <v>2.25424274453203-1.06617741447247i</v>
      </c>
      <c r="CA210" s="240" t="str">
        <f t="shared" ca="1" si="250"/>
        <v>-2.4936608892162+9.31138080880487E-13i</v>
      </c>
      <c r="CB210" s="240" t="str">
        <f t="shared" ca="1" si="251"/>
        <v>2.25424274453174+1.0661774144731i</v>
      </c>
      <c r="CC210" s="240" t="str">
        <f t="shared" ca="1" si="252"/>
        <v>-1.58196172110014-1.92762593450607i</v>
      </c>
      <c r="CD210" s="240" t="str">
        <f t="shared" ca="1" si="253"/>
        <v>0.605910171479905+2.41892899740851i</v>
      </c>
      <c r="CE210" s="240" t="str">
        <f t="shared" ca="1" si="254"/>
        <v>0.486489105875095-2.4457458944607i</v>
      </c>
      <c r="CF210" s="240" t="str">
        <f t="shared" ca="1" si="255"/>
        <v>-1.48547205734664+2.00292720717676i</v>
      </c>
      <c r="CG210" s="240" t="str">
        <f t="shared" ca="1" si="256"/>
        <v>2.19921256427359-1.17550360592714i</v>
      </c>
      <c r="CH210" s="240" t="str">
        <f t="shared" ca="1" si="257"/>
        <v>-2.49065716546565+0.122358140395791i</v>
      </c>
      <c r="CI210" s="240" t="str">
        <f t="shared" ca="1" si="258"/>
        <v>2.30384225657031+0.954282708240883i</v>
      </c>
      <c r="CJ210" s="240" t="str">
        <f t="shared" ca="1" si="259"/>
        <v>-1.67464030050455-1.84768084211872i</v>
      </c>
      <c r="CK210" s="240" t="str">
        <f t="shared" ca="1" si="260"/>
        <v>0.723871546408404+2.38628468852877i</v>
      </c>
      <c r="CL210" s="240" t="str">
        <f t="shared" ca="1" si="261"/>
        <v>0.365896045404563-2.46667077543069i</v>
      </c>
      <c r="CM210" s="240" t="str">
        <f t="shared" ca="1" si="262"/>
        <v>-1.38540376129448+2.0734032527701i</v>
      </c>
      <c r="CN210" s="240" t="str">
        <f t="shared" ca="1" si="263"/>
        <v>2.13888428831956-1.28199790623317i</v>
      </c>
      <c r="CO210" s="240" t="str">
        <f t="shared" ca="1" si="264"/>
        <v>-2.48165323044773+0.244421509313061i</v>
      </c>
      <c r="CP210" s="240" t="str">
        <f t="shared" ca="1" si="265"/>
        <v>2.34789161082091+0.840089051376896i</v>
      </c>
      <c r="CQ210" s="240" t="str">
        <f t="shared" ca="1" si="266"/>
        <v>-1.76328452474395-1.76328452474496i</v>
      </c>
      <c r="CR210" s="240" t="str">
        <f t="shared" ca="1" si="267"/>
        <v>0.840089051377954+2.34789161082053i</v>
      </c>
      <c r="CS210" s="240" t="str">
        <f t="shared" ca="1" si="268"/>
        <v>0.244421509312014-2.48165323044783i</v>
      </c>
      <c r="CT210" s="240" t="str">
        <f t="shared" ca="1" si="269"/>
        <v>-1.28199790623434+2.13888428831887i</v>
      </c>
      <c r="CU210" s="240" t="str">
        <f t="shared" ca="1" si="270"/>
        <v>2.0734032527709-1.38540376129329i</v>
      </c>
      <c r="CV210" s="240" t="str">
        <f t="shared" ca="1" si="271"/>
        <v>-2.46667077543052+0.365896045405672i</v>
      </c>
      <c r="CW210" s="240" t="str">
        <f t="shared" ca="1" si="272"/>
        <v>2.38628468852907+0.723871546407396i</v>
      </c>
      <c r="CX210" s="240" t="str">
        <f t="shared" ca="1" si="273"/>
        <v>-1.84768084211777-1.67464030050561i</v>
      </c>
      <c r="CY210" s="240" t="str">
        <f t="shared" ca="1" si="274"/>
        <v>0.954282708239564+2.30384225657086i</v>
      </c>
      <c r="CZ210" s="240" t="str">
        <f t="shared" ca="1" si="275"/>
        <v>0.122358140394669-2.49065716546571i</v>
      </c>
      <c r="DA210" s="240" t="str">
        <f t="shared" ca="1" si="276"/>
        <v>-1.17550360592621+2.19921256427409i</v>
      </c>
      <c r="DB210" s="240" t="str">
        <f t="shared" ca="1" si="277"/>
        <v>2.00292720717761-1.48547205734549i</v>
      </c>
      <c r="DC210" s="240" t="str">
        <f t="shared" ca="1" si="278"/>
        <v>-2.4457458944605+0.486489105876128i</v>
      </c>
      <c r="DD210" s="240" t="str">
        <f t="shared" ca="1" si="279"/>
        <v>2.41892899740876+0.605910171478885i</v>
      </c>
      <c r="DE210" s="240" t="str">
        <f t="shared" ca="1" si="280"/>
        <v>-1.92762593450674-1.58196172109933i</v>
      </c>
      <c r="DF210" s="240" t="str">
        <f t="shared" ca="1" si="281"/>
        <v>1.06617741447174+2.25424274453238i</v>
      </c>
      <c r="DG210" s="240" t="str">
        <f t="shared" ca="1" si="282"/>
        <v>-1.91847332729215E-13-2.4936608892162i</v>
      </c>
      <c r="DH210" s="240" t="str">
        <f t="shared" ca="1" si="283"/>
        <v>-1.06617741447152+2.25424274453248i</v>
      </c>
      <c r="DI210" s="240" t="str">
        <f t="shared" ca="1" si="284"/>
        <v>1.92762593450654-1.58196172109957i</v>
      </c>
      <c r="DJ210" s="240" t="str">
        <f t="shared" ca="1" si="285"/>
        <v>-2.41892899740869+0.605910171479186i</v>
      </c>
      <c r="DK210" s="240" t="str">
        <f t="shared" ca="1" si="286"/>
        <v>2.44574589446054+0.486489105875891i</v>
      </c>
      <c r="DL210" s="240" t="str">
        <f t="shared" ca="1" si="287"/>
        <v>-2.00292720717775-1.4854720573453i</v>
      </c>
      <c r="DM210" s="240" t="str">
        <f t="shared" ca="1" si="288"/>
        <v>1.17550360592642+2.19921256427397i</v>
      </c>
      <c r="DN210" s="240" t="str">
        <f t="shared" ca="1" si="289"/>
        <v>-0.122358140394911-2.4906571654657i</v>
      </c>
      <c r="DO210" s="240" t="str">
        <f t="shared" ca="1" si="290"/>
        <v>-0.954282708239275+2.30384225657098i</v>
      </c>
      <c r="DP210" s="240" t="str">
        <f t="shared" ca="1" si="291"/>
        <v>1.84768084211927-1.67464030050395i</v>
      </c>
      <c r="DQ210" s="240" t="str">
        <f t="shared" ca="1" si="292"/>
        <v>-2.38628468852898+0.723871546407696i</v>
      </c>
      <c r="DR210" s="240" t="str">
        <f t="shared" ca="1" si="293"/>
        <v>2.46667077543057+0.365896045405363i</v>
      </c>
      <c r="DS210" s="240" t="str">
        <f t="shared" ca="1" si="294"/>
        <v>-2.07340325277103-1.38540376129309i</v>
      </c>
      <c r="DT210" s="240" t="str">
        <f t="shared" ca="1" si="295"/>
        <v>1.28199790623248+2.13888428831998i</v>
      </c>
      <c r="DU210" s="240" t="str">
        <f t="shared" ca="1" si="296"/>
        <v>-0.244421509312254-2.48165323044781i</v>
      </c>
      <c r="DV210" s="240" t="str">
        <f t="shared" ca="1" si="297"/>
        <v>-0.840089051377592+2.34789161082066i</v>
      </c>
      <c r="DW210" s="240" t="str">
        <f t="shared" ca="1" si="298"/>
        <v>1.76328452474372-1.76328452474518i</v>
      </c>
      <c r="DX210" s="240" t="str">
        <f t="shared" ca="1" si="299"/>
        <v>-2.34789161082083+0.840089051377123i</v>
      </c>
      <c r="DY210" s="240" t="str">
        <f t="shared" ca="1" si="300"/>
        <v>2.48165323044776+0.244421509312749i</v>
      </c>
      <c r="DZ210" s="240" t="str">
        <f t="shared" ca="1" si="301"/>
        <v>-2.13888428831973-1.2819979062329i</v>
      </c>
      <c r="EA210" s="240" t="str">
        <f t="shared" ca="1" si="302"/>
        <v>1.38540376129468+2.07340325276997i</v>
      </c>
      <c r="EB210" s="240" t="str">
        <f t="shared" ca="1" si="303"/>
        <v>-0.365896045404872-2.46667077543064i</v>
      </c>
      <c r="EC210" s="240" t="str">
        <f t="shared" ca="1" si="304"/>
        <v>-0.723871546408172+2.38628468852884i</v>
      </c>
      <c r="ED210" s="240" t="str">
        <f t="shared" ca="1" si="305"/>
        <v>1.67464030050432-1.84768084211894i</v>
      </c>
      <c r="EE210" s="240" t="str">
        <f t="shared" ca="1" si="306"/>
        <v>-2.30384225657117+0.954282708238816i</v>
      </c>
      <c r="EF210" s="240" t="str">
        <f t="shared" ca="1" si="307"/>
        <v>2.49065716546567+0.122358140395408i</v>
      </c>
      <c r="EG210" s="240" t="str">
        <f t="shared" ca="1" si="308"/>
        <v>-2.19921256427374-1.17550360592686i</v>
      </c>
      <c r="EH210" s="240" t="str">
        <f t="shared" ca="1" si="309"/>
        <v>1.48547205734683+2.00292720717661i</v>
      </c>
      <c r="EI210" s="240" t="str">
        <f t="shared" ca="1" si="310"/>
        <v>-0.486489105875402-2.44574589446064i</v>
      </c>
      <c r="EJ210" s="240" t="str">
        <f t="shared" ca="1" si="311"/>
        <v>-0.60591017147967+2.41892899740856i</v>
      </c>
      <c r="EK210" s="240" t="str">
        <f t="shared" ca="1" si="312"/>
        <v>1.58196172109996-1.92762593450623i</v>
      </c>
      <c r="EL210" s="240" t="str">
        <f t="shared" ca="1" si="313"/>
        <v>-2.25424274453161+1.06617741447338i</v>
      </c>
      <c r="EM210" s="240" t="str">
        <f t="shared" ca="1" si="314"/>
        <v>2.4936608892162+6.8919162584459E-13i</v>
      </c>
      <c r="EN210" s="240"/>
      <c r="EO210" s="240"/>
      <c r="EP210" s="240"/>
    </row>
    <row r="211" spans="1:146" ht="15.75" thickBot="1">
      <c r="A211" s="277">
        <f t="shared" si="181"/>
        <v>2.1679687500000015E-3</v>
      </c>
      <c r="B211" s="276">
        <v>111</v>
      </c>
      <c r="C211" s="248">
        <f t="shared" si="182"/>
        <v>22200</v>
      </c>
      <c r="D211" s="247">
        <f t="shared" si="315"/>
        <v>139486.71381938682</v>
      </c>
      <c r="E211" s="247" t="str">
        <f t="shared" si="316"/>
        <v>139486.713819387i</v>
      </c>
      <c r="F211" s="247" t="str">
        <f t="shared" si="320"/>
        <v>0.00572856235618336-0.0241022733968171i</v>
      </c>
      <c r="G211" s="247" t="str">
        <f t="shared" si="321"/>
        <v>-2.64102343465272+1.68897514913067i</v>
      </c>
      <c r="H211" s="247" t="str">
        <f t="shared" si="319"/>
        <v>0.00200845800554322-0.00293385187814341i</v>
      </c>
      <c r="I211" s="247" t="str">
        <f t="shared" si="317"/>
        <v>-0.00227488009500446+0.00283967033321665i</v>
      </c>
      <c r="J211" s="275" t="str">
        <f ca="1">IMPRODUCT(1/N_FFT2,DV100)</f>
        <v>0.0131051331405101+0.000499520169772305i</v>
      </c>
      <c r="K211" s="274" t="str">
        <f t="shared" ca="1" si="318"/>
        <v>-0.0000312310791306755+0.0000360779093006926i</v>
      </c>
      <c r="N211" s="265">
        <f t="shared" ca="1" si="185"/>
        <v>7.4937368401765845</v>
      </c>
      <c r="O211" s="240">
        <f t="shared" ca="1" si="186"/>
        <v>2.4937368401765845</v>
      </c>
      <c r="P211" s="240" t="str">
        <f t="shared" ca="1" si="187"/>
        <v>-2.27979854744673-1.01056519389581i</v>
      </c>
      <c r="Q211" s="240" t="str">
        <f t="shared" ca="1" si="188"/>
        <v>1.6746913060525+1.84773711806795i</v>
      </c>
      <c r="R211" s="240" t="str">
        <f t="shared" ca="1" si="189"/>
        <v>-0.78223971212343-2.3678734047307i</v>
      </c>
      <c r="S211" s="240" t="str">
        <f t="shared" ca="1" si="190"/>
        <v>-0.24442895380857+2.48172881568352i</v>
      </c>
      <c r="T211" s="240" t="str">
        <f t="shared" ca="1" si="191"/>
        <v>1.22915838041984-2.1697679838862i</v>
      </c>
      <c r="U211" s="241" t="str">
        <f t="shared" ca="1" si="192"/>
        <v>-2.00298821156057+1.48551730128036i</v>
      </c>
      <c r="V211" s="240" t="str">
        <f t="shared" ca="1" si="193"/>
        <v>2.43314434671584-0.546380834307584i</v>
      </c>
      <c r="W211" s="240" t="str">
        <f t="shared" ca="1" si="194"/>
        <v>-2.44582038604446-0.486503923173506i</v>
      </c>
      <c r="X211" s="240" t="str">
        <f t="shared" ca="1" si="195"/>
        <v>2.03884136852501+1.43591409981411i</v>
      </c>
      <c r="Y211" s="240" t="str">
        <f t="shared" ca="1" si="196"/>
        <v>-1.28203695283054-2.13894943363112i</v>
      </c>
      <c r="Z211" s="240" t="str">
        <f t="shared" ca="1" si="197"/>
        <v>0.30526001037521+2.47498277855011i</v>
      </c>
      <c r="AA211" s="240" t="str">
        <f t="shared" ca="1" si="198"/>
        <v>0.723893593808194-2.38635736906637i</v>
      </c>
      <c r="AB211" s="240" t="str">
        <f t="shared" ca="1" si="199"/>
        <v>-1.62884118147668+1.88827959624086i</v>
      </c>
      <c r="AC211" s="240" t="str">
        <f t="shared" ca="1" si="200"/>
        <v>2.2543114033871-1.06620988769227i</v>
      </c>
      <c r="AD211" s="240" t="str">
        <f t="shared" ca="1" si="201"/>
        <v>-2.49298577326374+0.0611993656708254i</v>
      </c>
      <c r="AE211" s="240" t="str">
        <f t="shared" ca="1" si="202"/>
        <v>2.30391242610854+0.954311773413999i</v>
      </c>
      <c r="AF211" s="240" t="str">
        <f t="shared" ca="1" si="203"/>
        <v>-1.7195326592063-1.80608163214646i</v>
      </c>
      <c r="AG211" s="240" t="str">
        <f t="shared" ca="1" si="204"/>
        <v>0.84011463848591+2.34796312199651i</v>
      </c>
      <c r="AH211" s="240" t="str">
        <f t="shared" ca="1" si="205"/>
        <v>0.183450662379953-2.48697995217618i</v>
      </c>
      <c r="AI211" s="240" t="str">
        <f t="shared" ca="1" si="206"/>
        <v>-1.17553940896197+2.19927954704063i</v>
      </c>
      <c r="AJ211" s="240" t="str">
        <f t="shared" ca="1" si="207"/>
        <v>1.96592852939403-1.53422568267139i</v>
      </c>
      <c r="AK211" s="240" t="str">
        <f t="shared" ca="1" si="208"/>
        <v>-2.41900267221388+0.605928626057568i</v>
      </c>
      <c r="AL211" s="240" t="str">
        <f t="shared" ca="1" si="209"/>
        <v>2.45702315462764+0.426333960267661i</v>
      </c>
      <c r="AM211" s="240" t="str">
        <f t="shared" ca="1" si="210"/>
        <v>-2.07346640368623-1.38544595738642i</v>
      </c>
      <c r="AN211" s="240" t="str">
        <f t="shared" ca="1" si="211"/>
        <v>1.3341432741193+2.10684246021769i</v>
      </c>
      <c r="AO211" s="240" t="str">
        <f t="shared" ca="1" si="212"/>
        <v>-0.365907189725995-2.46674590433646i</v>
      </c>
      <c r="AP211" s="240" t="str">
        <f t="shared" ca="1" si="213"/>
        <v>-0.665111429060164+2.40340388095456i</v>
      </c>
      <c r="AQ211" s="240" t="str">
        <f t="shared" ca="1" si="214"/>
        <v>1.58200990387943-1.92768464539231i</v>
      </c>
      <c r="AR211" s="240" t="str">
        <f t="shared" ca="1" si="215"/>
        <v>1.58200990387943-1.92768464539231i</v>
      </c>
      <c r="AS211" s="240" t="str">
        <f t="shared" ca="1" si="216"/>
        <v>2.49073302493981-0.122361867132163i</v>
      </c>
      <c r="AT211" s="240" t="str">
        <f t="shared" ca="1" si="217"/>
        <v>-2.32663851407368-0.897483511203905i</v>
      </c>
      <c r="AU211" s="240" t="str">
        <f t="shared" ca="1" si="218"/>
        <v>1.76333823018365+1.7633382301835i</v>
      </c>
      <c r="AV211" s="240" t="str">
        <f t="shared" ca="1" si="219"/>
        <v>-0.8974835112041-2.32663851407361i</v>
      </c>
      <c r="AW211" s="240" t="str">
        <f t="shared" ca="1" si="220"/>
        <v>-0.122361867131954+2.49073302493982i</v>
      </c>
      <c r="AX211" s="240" t="str">
        <f t="shared" ca="1" si="221"/>
        <v>1.12121233652039-2.22746634643228i</v>
      </c>
      <c r="AY211" s="240" t="str">
        <f t="shared" ca="1" si="222"/>
        <v>-1.9276846453922+1.58200990387957i</v>
      </c>
      <c r="AZ211" s="240" t="str">
        <f t="shared" ca="1" si="223"/>
        <v>2.40340388095471-0.665111429059612i</v>
      </c>
      <c r="BA211" s="240" t="str">
        <f t="shared" ca="1" si="224"/>
        <v>-2.46674590433642-0.365907189726315i</v>
      </c>
      <c r="BB211" s="240" t="str">
        <f t="shared" ca="1" si="225"/>
        <v>2.10684246021765+1.33414327411936i</v>
      </c>
      <c r="BC211" s="240" t="str">
        <f t="shared" ca="1" si="226"/>
        <v>-1.38544595738657-2.07346640368614i</v>
      </c>
      <c r="BD211" s="240" t="str">
        <f t="shared" ca="1" si="227"/>
        <v>0.426333960268095+2.45702315462757i</v>
      </c>
      <c r="BE211" s="240" t="str">
        <f t="shared" ca="1" si="228"/>
        <v>0.605928626056903-2.41900267221404i</v>
      </c>
      <c r="BF211" s="240" t="str">
        <f t="shared" ca="1" si="229"/>
        <v>-1.53422568267066+1.96592852939461i</v>
      </c>
      <c r="BG211" s="240" t="str">
        <f t="shared" ca="1" si="230"/>
        <v>2.19927954704007-1.17553940896301i</v>
      </c>
      <c r="BH211" s="240" t="str">
        <f t="shared" ca="1" si="231"/>
        <v>-2.48697995217626+0.183450662378907i</v>
      </c>
      <c r="BI211" s="240" t="str">
        <f t="shared" ca="1" si="232"/>
        <v>2.34796312199624+0.840114638486666i</v>
      </c>
      <c r="BJ211" s="240" t="str">
        <f t="shared" ca="1" si="233"/>
        <v>-1.80608163214607-1.71953265920671i</v>
      </c>
      <c r="BK211" s="240" t="str">
        <f t="shared" ca="1" si="234"/>
        <v>0.954311773413703+2.30391242610866i</v>
      </c>
      <c r="BL211" s="240" t="str">
        <f t="shared" ca="1" si="235"/>
        <v>0.0611993656709-2.49298577326373i</v>
      </c>
      <c r="BM211" s="240" t="str">
        <f t="shared" ca="1" si="236"/>
        <v>-1.06620988769212+2.25431140338718i</v>
      </c>
      <c r="BN211" s="240" t="str">
        <f t="shared" ca="1" si="237"/>
        <v>1.88827959624059-1.628841181477i</v>
      </c>
      <c r="BO211" s="240" t="str">
        <f t="shared" ca="1" si="238"/>
        <v>-2.38635736906617+0.723893593808835i</v>
      </c>
      <c r="BP211" s="240" t="str">
        <f t="shared" ca="1" si="239"/>
        <v>2.47498277855022+0.30526001037429i</v>
      </c>
      <c r="BQ211" s="240" t="str">
        <f t="shared" ca="1" si="240"/>
        <v>-2.13894943363172-1.28203695282953i</v>
      </c>
      <c r="BR211" s="240" t="str">
        <f t="shared" ca="1" si="241"/>
        <v>1.43591409981325+2.03884136852562i</v>
      </c>
      <c r="BS211" s="240" t="str">
        <f t="shared" ca="1" si="242"/>
        <v>-0.486503923172721-2.44582038604462i</v>
      </c>
      <c r="BT211" s="240" t="str">
        <f t="shared" ca="1" si="243"/>
        <v>-0.546380834308123+2.43314434671572i</v>
      </c>
      <c r="BU211" s="240" t="str">
        <f t="shared" ca="1" si="244"/>
        <v>1.48551730128061-2.00298821156039i</v>
      </c>
      <c r="BV211" s="240" t="str">
        <f t="shared" ca="1" si="245"/>
        <v>-2.16976798388622+1.22915838041979i</v>
      </c>
      <c r="BW211" s="240" t="str">
        <f t="shared" ca="1" si="246"/>
        <v>2.4817288156835-0.24442895380877i</v>
      </c>
      <c r="BX211" s="240" t="str">
        <f t="shared" ca="1" si="247"/>
        <v>-2.36787340473084-0.782239712123006i</v>
      </c>
      <c r="BY211" s="240" t="str">
        <f t="shared" ca="1" si="248"/>
        <v>1.84773711806843+1.67469130605198i</v>
      </c>
      <c r="BZ211" s="240" t="str">
        <f t="shared" ca="1" si="249"/>
        <v>-1.01056519389668-2.27979854744635i</v>
      </c>
      <c r="CA211" s="240" t="str">
        <f t="shared" ca="1" si="250"/>
        <v>1.20122943722718E-12+2.49373684017658i</v>
      </c>
      <c r="CB211" s="240" t="str">
        <f t="shared" ca="1" si="251"/>
        <v>1.01056519389675-2.27979854744631i</v>
      </c>
      <c r="CC211" s="240" t="str">
        <f t="shared" ca="1" si="252"/>
        <v>-1.84773711806848+1.67469130605192i</v>
      </c>
      <c r="CD211" s="240" t="str">
        <f t="shared" ca="1" si="253"/>
        <v>2.36787340473086-0.782239712122931i</v>
      </c>
      <c r="CE211" s="240" t="str">
        <f t="shared" ca="1" si="254"/>
        <v>-2.4817288156835-0.244428953808847i</v>
      </c>
      <c r="CF211" s="240" t="str">
        <f t="shared" ca="1" si="255"/>
        <v>2.16976798388618+1.22915838041986i</v>
      </c>
      <c r="CG211" s="240" t="str">
        <f t="shared" ca="1" si="256"/>
        <v>-1.48551730128049-2.00298821156048i</v>
      </c>
      <c r="CH211" s="240" t="str">
        <f t="shared" ca="1" si="257"/>
        <v>0.546380834307978+2.43314434671575i</v>
      </c>
      <c r="CI211" s="240" t="str">
        <f t="shared" ca="1" si="258"/>
        <v>0.486503923172868-2.44582038604459i</v>
      </c>
      <c r="CJ211" s="240" t="str">
        <f t="shared" ca="1" si="259"/>
        <v>-1.43591409981337+2.03884136852553i</v>
      </c>
      <c r="CK211" s="240" t="str">
        <f t="shared" ca="1" si="260"/>
        <v>2.13894943363052-1.28203695283153i</v>
      </c>
      <c r="CL211" s="240" t="str">
        <f t="shared" ca="1" si="261"/>
        <v>-2.47498277855024+0.30526001037414i</v>
      </c>
      <c r="CM211" s="240" t="str">
        <f t="shared" ca="1" si="262"/>
        <v>2.38635736906613+0.723893593808977i</v>
      </c>
      <c r="CN211" s="240" t="str">
        <f t="shared" ca="1" si="263"/>
        <v>-1.88827959624049-1.62884118147711i</v>
      </c>
      <c r="CO211" s="240" t="str">
        <f t="shared" ca="1" si="264"/>
        <v>1.06620988769198+2.25431140338724i</v>
      </c>
      <c r="CP211" s="240" t="str">
        <f t="shared" ca="1" si="265"/>
        <v>-0.0611993656707511-2.49298577326374i</v>
      </c>
      <c r="CQ211" s="240" t="str">
        <f t="shared" ca="1" si="266"/>
        <v>-0.95431177341384+2.3039124261086i</v>
      </c>
      <c r="CR211" s="240" t="str">
        <f t="shared" ca="1" si="267"/>
        <v>1.80608163214617-1.7195326592066i</v>
      </c>
      <c r="CS211" s="240" t="str">
        <f t="shared" ca="1" si="268"/>
        <v>-2.34796312199628+0.840114638486558i</v>
      </c>
      <c r="CT211" s="240" t="str">
        <f t="shared" ca="1" si="269"/>
        <v>2.48697995217625+0.18345066237902i</v>
      </c>
      <c r="CU211" s="240" t="str">
        <f t="shared" ca="1" si="270"/>
        <v>-2.19927954704119-1.17553940896092i</v>
      </c>
      <c r="CV211" s="240" t="str">
        <f t="shared" ca="1" si="271"/>
        <v>1.53422568267057+1.96592852939468i</v>
      </c>
      <c r="CW211" s="240" t="str">
        <f t="shared" ca="1" si="272"/>
        <v>-0.605928626056793-2.41900267221407i</v>
      </c>
      <c r="CX211" s="240" t="str">
        <f t="shared" ca="1" si="273"/>
        <v>-0.426333960268208+2.45702315462755i</v>
      </c>
      <c r="CY211" s="240" t="str">
        <f t="shared" ca="1" si="274"/>
        <v>1.38544595738666-2.07346640368607i</v>
      </c>
      <c r="CZ211" s="240" t="str">
        <f t="shared" ca="1" si="275"/>
        <v>-2.10684246021771+1.33414327411927i</v>
      </c>
      <c r="DA211" s="240" t="str">
        <f t="shared" ca="1" si="276"/>
        <v>2.46674590433643-0.365907189726202i</v>
      </c>
      <c r="DB211" s="240" t="str">
        <f t="shared" ca="1" si="277"/>
        <v>-2.40340388095468-0.665111429059722i</v>
      </c>
      <c r="DC211" s="240" t="str">
        <f t="shared" ca="1" si="278"/>
        <v>1.92768464539276+1.58200990387889i</v>
      </c>
      <c r="DD211" s="240" t="str">
        <f t="shared" ca="1" si="279"/>
        <v>-1.1212123365214-2.22746634643177i</v>
      </c>
      <c r="DE211" s="240" t="str">
        <f t="shared" ca="1" si="280"/>
        <v>0.122361867130814+2.49073302493988i</v>
      </c>
      <c r="DF211" s="240" t="str">
        <f t="shared" ca="1" si="281"/>
        <v>0.897483511204933-2.32663851407329i</v>
      </c>
      <c r="DG211" s="240" t="str">
        <f t="shared" ca="1" si="282"/>
        <v>-1.76333823018411+1.76333823018305i</v>
      </c>
      <c r="DH211" s="240" t="str">
        <f t="shared" ca="1" si="283"/>
        <v>2.32663851407383-0.897483511203536i</v>
      </c>
      <c r="DI211" s="240" t="str">
        <f t="shared" ca="1" si="284"/>
        <v>-2.49073302493981-0.122361867132311i</v>
      </c>
      <c r="DJ211" s="240" t="str">
        <f t="shared" ca="1" si="285"/>
        <v>2.22746634643225+1.12121233652046i</v>
      </c>
      <c r="DK211" s="240" t="str">
        <f t="shared" ca="1" si="286"/>
        <v>-1.5820099038797-1.92768464539209i</v>
      </c>
      <c r="DL211" s="240" t="str">
        <f t="shared" ca="1" si="287"/>
        <v>0.665111429060737+2.4034038809544i</v>
      </c>
      <c r="DM211" s="240" t="str">
        <f t="shared" ca="1" si="288"/>
        <v>0.365907189725162-2.46674590433659i</v>
      </c>
      <c r="DN211" s="240" t="str">
        <f t="shared" ca="1" si="289"/>
        <v>-1.33414327411838+2.10684246021827i</v>
      </c>
      <c r="DO211" s="240" t="str">
        <f t="shared" ca="1" si="290"/>
        <v>2.07346640368683-1.38544595738553i</v>
      </c>
      <c r="DP211" s="240" t="str">
        <f t="shared" ca="1" si="291"/>
        <v>-2.45702315462778+0.426333960266868i</v>
      </c>
      <c r="DQ211" s="240" t="str">
        <f t="shared" ca="1" si="292"/>
        <v>2.41900267221374+0.60592862605811i</v>
      </c>
      <c r="DR211" s="240" t="str">
        <f t="shared" ca="1" si="293"/>
        <v>-1.96592852939384-1.53422568267164i</v>
      </c>
      <c r="DS211" s="240" t="str">
        <f t="shared" ca="1" si="294"/>
        <v>1.17553940896191+2.19927954704066i</v>
      </c>
      <c r="DT211" s="240" t="str">
        <f t="shared" ca="1" si="295"/>
        <v>-0.18345066238014-2.48697995217617i</v>
      </c>
      <c r="DU211" s="240" t="str">
        <f t="shared" ca="1" si="296"/>
        <v>-0.840114638485501+2.34796312199666i</v>
      </c>
      <c r="DV211" s="240" t="str">
        <f t="shared" ca="1" si="297"/>
        <v>1.71953265920579-1.80608163214694i</v>
      </c>
      <c r="DW211" s="240" t="str">
        <f t="shared" ca="1" si="298"/>
        <v>-2.30391242610817+0.954311773414877i</v>
      </c>
      <c r="DX211" s="240" t="str">
        <f t="shared" ca="1" si="299"/>
        <v>2.49298577326376+0.0611993656697701i</v>
      </c>
      <c r="DY211" s="240" t="str">
        <f t="shared" ca="1" si="300"/>
        <v>-2.25431140338663-1.06620988769327i</v>
      </c>
      <c r="DZ211" s="240" t="str">
        <f t="shared" ca="1" si="301"/>
        <v>1.62884118147603+1.88827959624142i</v>
      </c>
      <c r="EA211" s="240" t="str">
        <f t="shared" ca="1" si="302"/>
        <v>-0.723893593807611-2.38635736906654i</v>
      </c>
      <c r="EB211" s="240" t="str">
        <f t="shared" ca="1" si="303"/>
        <v>-0.305260010375559+2.47498277855007i</v>
      </c>
      <c r="EC211" s="240" t="str">
        <f t="shared" ca="1" si="304"/>
        <v>1.28203695283063-2.13894943363107i</v>
      </c>
      <c r="ED211" s="240" t="str">
        <f t="shared" ca="1" si="305"/>
        <v>-2.03884136852492+1.43591409981423i</v>
      </c>
      <c r="EE211" s="240" t="str">
        <f t="shared" ca="1" si="306"/>
        <v>2.44582038604438-0.486503923173898i</v>
      </c>
      <c r="EF211" s="240" t="str">
        <f t="shared" ca="1" si="307"/>
        <v>-2.43314434671598-0.546380834306951i</v>
      </c>
      <c r="EG211" s="240" t="str">
        <f t="shared" ca="1" si="308"/>
        <v>2.0029882115611+1.48551730127964i</v>
      </c>
      <c r="EH211" s="240" t="str">
        <f t="shared" ca="1" si="309"/>
        <v>-1.22915838042084-2.16976798388563i</v>
      </c>
      <c r="EI211" s="240" t="str">
        <f t="shared" ca="1" si="310"/>
        <v>0.244428953807426+2.48172881568364i</v>
      </c>
      <c r="EJ211" s="240" t="str">
        <f t="shared" ca="1" si="311"/>
        <v>0.782239712124287-2.36787340473041i</v>
      </c>
      <c r="EK211" s="240" t="str">
        <f t="shared" ca="1" si="312"/>
        <v>-1.67469130605298+1.84773711806752i</v>
      </c>
      <c r="EL211" s="240" t="str">
        <f t="shared" ca="1" si="313"/>
        <v>2.27979854744689-1.01056519389544i</v>
      </c>
      <c r="EM211" s="240" t="str">
        <f t="shared" ca="1" si="314"/>
        <v>-2.49373684017658-1.49086624771784E-13i</v>
      </c>
      <c r="EN211" s="240"/>
      <c r="EO211" s="240"/>
      <c r="EP211" s="240"/>
    </row>
    <row r="212" spans="1:146" ht="15.75" thickBot="1">
      <c r="A212" s="277">
        <f t="shared" si="181"/>
        <v>2.1875000000000015E-3</v>
      </c>
      <c r="B212" s="276">
        <v>112</v>
      </c>
      <c r="C212" s="248">
        <f t="shared" si="182"/>
        <v>22400</v>
      </c>
      <c r="D212" s="247">
        <f t="shared" si="315"/>
        <v>140743.35088082272</v>
      </c>
      <c r="E212" s="247" t="str">
        <f t="shared" si="316"/>
        <v>140743.350880823i</v>
      </c>
      <c r="F212" s="247" t="str">
        <f t="shared" si="320"/>
        <v>0.00571415663969425-0.0239209712146815i</v>
      </c>
      <c r="G212" s="247" t="str">
        <f t="shared" si="321"/>
        <v>-2.6285893946432+1.69422179350944i</v>
      </c>
      <c r="H212" s="247" t="str">
        <f t="shared" si="319"/>
        <v>0.00200828925438261-0.00290765512587446i</v>
      </c>
      <c r="I212" s="247" t="str">
        <f t="shared" si="317"/>
        <v>-0.00227043561323094+0.00281470905744889i</v>
      </c>
      <c r="J212" s="275" t="str">
        <f ca="1">IMPRODUCT(1/N_FFT2,DW100)</f>
        <v>0.0107389486461802-2.51021106008938E-06i</v>
      </c>
      <c r="K212" s="274" t="str">
        <f t="shared" ca="1" si="318"/>
        <v>-0.0000243750259411388+0.0000302327152944695i</v>
      </c>
      <c r="N212" s="265">
        <f t="shared" ca="1" si="185"/>
        <v>7.4938071205457275</v>
      </c>
      <c r="O212" s="240">
        <f t="shared" ca="1" si="186"/>
        <v>2.4938071205457275</v>
      </c>
      <c r="P212" s="240" t="str">
        <f t="shared" ca="1" si="187"/>
        <v>-2.30397735670311-0.954338668546938i</v>
      </c>
      <c r="Q212" s="240" t="str">
        <f t="shared" ca="1" si="188"/>
        <v>1.76338792590919+1.76338792590918i</v>
      </c>
      <c r="R212" s="240" t="str">
        <f t="shared" ca="1" si="189"/>
        <v>-0.954338668546946-2.3039773567031i</v>
      </c>
      <c r="S212" s="240" t="str">
        <f t="shared" ca="1" si="190"/>
        <v>6.09491293069684E-14+2.49380712054573i</v>
      </c>
      <c r="T212" s="240" t="str">
        <f t="shared" ca="1" si="191"/>
        <v>0.954338668547046-2.30397735670306i</v>
      </c>
      <c r="U212" s="241" t="str">
        <f t="shared" ca="1" si="192"/>
        <v>-1.76338792590921+1.76338792590916i</v>
      </c>
      <c r="V212" s="240" t="str">
        <f t="shared" ca="1" si="193"/>
        <v>2.30397735670309-0.954338668546976i</v>
      </c>
      <c r="W212" s="240" t="str">
        <f t="shared" ca="1" si="194"/>
        <v>-2.49380712054573+1.21898258613937E-13i</v>
      </c>
      <c r="X212" s="240" t="str">
        <f t="shared" ca="1" si="195"/>
        <v>2.30397735670309+0.954338668546988i</v>
      </c>
      <c r="Y212" s="240" t="str">
        <f t="shared" ca="1" si="196"/>
        <v>-1.7633879259092-1.76338792590917i</v>
      </c>
      <c r="Z212" s="240" t="str">
        <f t="shared" ca="1" si="197"/>
        <v>0.954338668547028+2.30397735670307i</v>
      </c>
      <c r="AA212" s="240" t="str">
        <f t="shared" ca="1" si="198"/>
        <v>6.96564181585022E-14-2.49380712054573i</v>
      </c>
      <c r="AB212" s="240" t="str">
        <f t="shared" ca="1" si="199"/>
        <v>-0.954338668546928+2.30397735670311i</v>
      </c>
      <c r="AC212" s="240" t="str">
        <f t="shared" ca="1" si="200"/>
        <v>1.76338792590913-1.76338792590924i</v>
      </c>
      <c r="AD212" s="240" t="str">
        <f t="shared" ca="1" si="201"/>
        <v>-2.30397735670314+0.954338668546861i</v>
      </c>
      <c r="AE212" s="240" t="str">
        <f t="shared" ca="1" si="202"/>
        <v>2.49380712054573+2.19969628557132E-14i</v>
      </c>
      <c r="AF212" s="240" t="str">
        <f t="shared" ca="1" si="203"/>
        <v>-2.30397735670313-0.954338668546883i</v>
      </c>
      <c r="AG212" s="240" t="str">
        <f t="shared" ca="1" si="204"/>
        <v>1.76338792590911+1.76338792590926i</v>
      </c>
      <c r="AH212" s="240" t="str">
        <f t="shared" ca="1" si="205"/>
        <v>-0.954338668546903-2.30397735670312i</v>
      </c>
      <c r="AI212" s="240" t="str">
        <f t="shared" ca="1" si="206"/>
        <v>4.33820577859817E-14+2.49380712054573i</v>
      </c>
      <c r="AJ212" s="240" t="str">
        <f t="shared" ca="1" si="207"/>
        <v>0.954338668546823-2.30397735670315i</v>
      </c>
      <c r="AK212" s="240" t="str">
        <f t="shared" ca="1" si="208"/>
        <v>-1.76338792590922+1.76338792590914i</v>
      </c>
      <c r="AL212" s="240" t="str">
        <f t="shared" ca="1" si="209"/>
        <v>2.3039773567031-0.954338668546963i</v>
      </c>
      <c r="AM212" s="240" t="str">
        <f t="shared" ca="1" si="210"/>
        <v>-2.49380712054573+1.08761078427677E-13i</v>
      </c>
      <c r="AN212" s="240" t="str">
        <f t="shared" ca="1" si="211"/>
        <v>2.30397735670308+0.954338668546993i</v>
      </c>
      <c r="AO212" s="240" t="str">
        <f t="shared" ca="1" si="212"/>
        <v>-1.7633879259092-1.76338792590916i</v>
      </c>
      <c r="AP212" s="240" t="str">
        <f t="shared" ca="1" si="213"/>
        <v>0.954338668547008+2.30397735670308i</v>
      </c>
      <c r="AQ212" s="240" t="str">
        <f t="shared" ca="1" si="214"/>
        <v>9.16533810142155E-14-2.49380712054573i</v>
      </c>
      <c r="AR212" s="240" t="str">
        <f t="shared" ca="1" si="215"/>
        <v>9.16533810142155E-14-2.49380712054573i</v>
      </c>
      <c r="AS212" s="240" t="str">
        <f t="shared" ca="1" si="216"/>
        <v>1.76338792590913-1.76338792590923i</v>
      </c>
      <c r="AT212" s="240" t="str">
        <f t="shared" ca="1" si="217"/>
        <v>-2.30397735670314+0.954338668546856i</v>
      </c>
      <c r="AU212" s="240" t="str">
        <f t="shared" ca="1" si="218"/>
        <v>2.49380712054573+4.39939257114263E-14i</v>
      </c>
      <c r="AV212" s="240" t="str">
        <f t="shared" ca="1" si="219"/>
        <v>-2.30397735670312-0.954338668546903i</v>
      </c>
      <c r="AW212" s="240" t="str">
        <f t="shared" ca="1" si="220"/>
        <v>1.76338792590927+1.7633879259091i</v>
      </c>
      <c r="AX212" s="240" t="str">
        <f t="shared" ca="1" si="221"/>
        <v>-0.954338668546901-2.30397735670312i</v>
      </c>
      <c r="AY212" s="240" t="str">
        <f t="shared" ca="1" si="222"/>
        <v>3.91046602691743E-14+2.49380712054573i</v>
      </c>
      <c r="AZ212" s="240" t="str">
        <f t="shared" ca="1" si="223"/>
        <v>0.954338668545911-2.30397735670353i</v>
      </c>
      <c r="BA212" s="240" t="str">
        <f t="shared" ca="1" si="224"/>
        <v>-1.76338792590851+1.76338792590985i</v>
      </c>
      <c r="BB212" s="240" t="str">
        <f t="shared" ca="1" si="225"/>
        <v>2.30397735670282-0.954338668547632i</v>
      </c>
      <c r="BC212" s="240" t="str">
        <f t="shared" ca="1" si="226"/>
        <v>-2.49380712054573+5.82911945061325E-13i</v>
      </c>
      <c r="BD212" s="240" t="str">
        <f t="shared" ca="1" si="227"/>
        <v>2.30397735670327+0.954338668546554i</v>
      </c>
      <c r="BE212" s="240" t="str">
        <f t="shared" ca="1" si="228"/>
        <v>-1.76338792590936-1.763387925909i</v>
      </c>
      <c r="BF212" s="240" t="str">
        <f t="shared" ca="1" si="229"/>
        <v>0.954338668547021+2.30397735670307i</v>
      </c>
      <c r="BG212" s="240" t="str">
        <f t="shared" ca="1" si="230"/>
        <v>1.13650343869929E-13-2.49380712054573i</v>
      </c>
      <c r="BH212" s="240" t="str">
        <f t="shared" ca="1" si="231"/>
        <v>-0.954338668547198+2.303977356703i</v>
      </c>
      <c r="BI212" s="240" t="str">
        <f t="shared" ca="1" si="232"/>
        <v>1.76338792590949-1.76338792590887i</v>
      </c>
      <c r="BJ212" s="240" t="str">
        <f t="shared" ca="1" si="233"/>
        <v>-2.30397735670335+0.954338668546345i</v>
      </c>
      <c r="BK212" s="240" t="str">
        <f t="shared" ca="1" si="234"/>
        <v>2.49380712054573+7.7477350212337E-13i</v>
      </c>
      <c r="BL212" s="240" t="str">
        <f t="shared" ca="1" si="235"/>
        <v>-2.30397735670273-0.954338668547841i</v>
      </c>
      <c r="BM212" s="240" t="str">
        <f t="shared" ca="1" si="236"/>
        <v>1.7633879259084+1.76338792590996i</v>
      </c>
      <c r="BN212" s="240" t="str">
        <f t="shared" ca="1" si="237"/>
        <v>-0.954338668548026-2.30397735670266i</v>
      </c>
      <c r="BO212" s="240" t="str">
        <f t="shared" ca="1" si="238"/>
        <v>1.04484248707E-12+2.49380712054573i</v>
      </c>
      <c r="BP212" s="240" t="str">
        <f t="shared" ca="1" si="239"/>
        <v>0.95433866854616-2.30397735670343i</v>
      </c>
      <c r="BQ212" s="240" t="str">
        <f t="shared" ca="1" si="240"/>
        <v>-1.76338792590873+1.76338792590964i</v>
      </c>
      <c r="BR212" s="240" t="str">
        <f t="shared" ca="1" si="241"/>
        <v>2.30397735670291-0.954338668547415i</v>
      </c>
      <c r="BS212" s="240" t="str">
        <f t="shared" ca="1" si="242"/>
        <v>-2.49380712054573+3.12841067460931E-13i</v>
      </c>
      <c r="BT212" s="240" t="str">
        <f t="shared" ca="1" si="243"/>
        <v>2.30397735670318+0.954338668546771i</v>
      </c>
      <c r="BU212" s="240" t="str">
        <f t="shared" ca="1" si="244"/>
        <v>-1.76338792590917-1.7633879259092i</v>
      </c>
      <c r="BV212" s="240" t="str">
        <f t="shared" ca="1" si="245"/>
        <v>0.954338668546739+2.30397735670319i</v>
      </c>
      <c r="BW212" s="240" t="str">
        <f t="shared" ca="1" si="246"/>
        <v>3.48282090792511E-13-2.49380712054573i</v>
      </c>
      <c r="BX212" s="240" t="str">
        <f t="shared" ca="1" si="247"/>
        <v>-0.954338668547447+2.30397735670289i</v>
      </c>
      <c r="BY212" s="240" t="str">
        <f t="shared" ca="1" si="248"/>
        <v>1.76338792590966-1.7633879259087i</v>
      </c>
      <c r="BZ212" s="240" t="str">
        <f t="shared" ca="1" si="249"/>
        <v>-2.30397735670344+0.954338668546128i</v>
      </c>
      <c r="CA212" s="240" t="str">
        <f t="shared" ca="1" si="250"/>
        <v>2.49380712054573+1.08028351040158E-12i</v>
      </c>
      <c r="CB212" s="240" t="str">
        <f t="shared" ca="1" si="251"/>
        <v>-2.30397735670264-0.954338668548058i</v>
      </c>
      <c r="CC212" s="240" t="str">
        <f t="shared" ca="1" si="252"/>
        <v>1.76338792590994+1.76338792590843i</v>
      </c>
      <c r="CD212" s="240" t="str">
        <f t="shared" ca="1" si="253"/>
        <v>-0.954338668547809-2.30397735670275i</v>
      </c>
      <c r="CE212" s="240" t="str">
        <f t="shared" ca="1" si="254"/>
        <v>7.39332478791792E-13+2.49380712054573i</v>
      </c>
      <c r="CF212" s="240" t="str">
        <f t="shared" ca="1" si="255"/>
        <v>0.954338668546377-2.30397735670334i</v>
      </c>
      <c r="CG212" s="240" t="str">
        <f t="shared" ca="1" si="256"/>
        <v>-1.76338792590889+1.76338792590947i</v>
      </c>
      <c r="CH212" s="240" t="str">
        <f t="shared" ca="1" si="257"/>
        <v>2.30397735670303-0.954338668547133i</v>
      </c>
      <c r="CI212" s="240" t="str">
        <f t="shared" ca="1" si="258"/>
        <v>-2.49380712054573+7.82093205383485E-14i</v>
      </c>
      <c r="CJ212" s="240" t="str">
        <f t="shared" ca="1" si="259"/>
        <v>2.30397735670306+0.954338668547053i</v>
      </c>
      <c r="CK212" s="240" t="str">
        <f t="shared" ca="1" si="260"/>
        <v>-1.763387925909-1.76338792590936i</v>
      </c>
      <c r="CL212" s="240" t="str">
        <f t="shared" ca="1" si="261"/>
        <v>0.954338668546522+2.30397735670328i</v>
      </c>
      <c r="CM212" s="240" t="str">
        <f t="shared" ca="1" si="262"/>
        <v>6.53792099070717E-13-2.49380712054573i</v>
      </c>
      <c r="CN212" s="240" t="str">
        <f t="shared" ca="1" si="263"/>
        <v>-0.954338668547664+2.30397735670281i</v>
      </c>
      <c r="CO212" s="240" t="str">
        <f t="shared" ca="1" si="264"/>
        <v>1.76338792590988-1.76338792590848i</v>
      </c>
      <c r="CP212" s="240" t="str">
        <f t="shared" ca="1" si="265"/>
        <v>-2.30397735670353+0.954338668545911i</v>
      </c>
      <c r="CQ212" s="240" t="str">
        <f t="shared" ca="1" si="266"/>
        <v>2.49380712054573-1.16582389012265E-12i</v>
      </c>
      <c r="CR212" s="240" t="str">
        <f t="shared" ca="1" si="267"/>
        <v>-2.3039773567035-0.954338668545983i</v>
      </c>
      <c r="CS212" s="240" t="str">
        <f t="shared" ca="1" si="268"/>
        <v>1.76338792590977+1.76338792590859i</v>
      </c>
      <c r="CT212" s="240" t="str">
        <f t="shared" ca="1" si="269"/>
        <v>-0.954338668547527-2.30397735670286i</v>
      </c>
      <c r="CU212" s="240" t="str">
        <f t="shared" ca="1" si="270"/>
        <v>5.04700731869207E-13+2.49380712054573i</v>
      </c>
      <c r="CV212" s="240" t="str">
        <f t="shared" ca="1" si="271"/>
        <v>0.954338668546659-2.30397735670322i</v>
      </c>
      <c r="CW212" s="240" t="str">
        <f t="shared" ca="1" si="272"/>
        <v>-1.76338792590906+1.76338792590931i</v>
      </c>
      <c r="CX212" s="240" t="str">
        <f t="shared" ca="1" si="273"/>
        <v>2.30397735670312-0.954338668546916i</v>
      </c>
      <c r="CY212" s="240" t="str">
        <f t="shared" ca="1" si="274"/>
        <v>-2.49380712054573-2.27300687739857E-13i</v>
      </c>
      <c r="CZ212" s="240" t="str">
        <f t="shared" ca="1" si="275"/>
        <v>2.30397735670297+0.95433866854727i</v>
      </c>
      <c r="DA212" s="240" t="str">
        <f t="shared" ca="1" si="276"/>
        <v>-1.76338792590879-1.76338792590958i</v>
      </c>
      <c r="DB212" s="240" t="str">
        <f t="shared" ca="1" si="277"/>
        <v>0.954338668546305+2.30397735670337i</v>
      </c>
      <c r="DC212" s="240" t="str">
        <f t="shared" ca="1" si="278"/>
        <v>8.88423845993299E-13-2.49380712054573i</v>
      </c>
      <c r="DD212" s="240" t="str">
        <f t="shared" ca="1" si="279"/>
        <v>-0.954338668547946+2.30397735670269i</v>
      </c>
      <c r="DE212" s="240" t="str">
        <f t="shared" ca="1" si="280"/>
        <v>1.76338792591009-1.76338792590827i</v>
      </c>
      <c r="DF212" s="240" t="str">
        <f t="shared" ca="1" si="281"/>
        <v>-2.30397735670267+0.954338668547986i</v>
      </c>
      <c r="DG212" s="240" t="str">
        <f t="shared" ca="1" si="282"/>
        <v>2.49380712054573-8.60313881844446E-13i</v>
      </c>
      <c r="DH212" s="240" t="str">
        <f t="shared" ca="1" si="283"/>
        <v>-2.30397735670338-0.954338668546265i</v>
      </c>
      <c r="DI212" s="240" t="str">
        <f t="shared" ca="1" si="284"/>
        <v>1.76338792590961+1.76338792590876i</v>
      </c>
      <c r="DJ212" s="240" t="str">
        <f t="shared" ca="1" si="285"/>
        <v>-0.954338668547375-2.30397735670292i</v>
      </c>
      <c r="DK212" s="240" t="str">
        <f t="shared" ca="1" si="286"/>
        <v>1.99190723591002E-13+2.49380712054573i</v>
      </c>
      <c r="DL212" s="240" t="str">
        <f t="shared" ca="1" si="287"/>
        <v>0.954338668546876-2.30397735670313i</v>
      </c>
      <c r="DM212" s="240" t="str">
        <f t="shared" ca="1" si="288"/>
        <v>-1.76338792590923+1.76338792590914i</v>
      </c>
      <c r="DN212" s="240" t="str">
        <f t="shared" ca="1" si="289"/>
        <v>2.30397735670323-0.954338668546634i</v>
      </c>
      <c r="DO212" s="240" t="str">
        <f t="shared" ca="1" si="290"/>
        <v>-2.49380712054573-4.6193243466244E-13i</v>
      </c>
      <c r="DP212" s="240" t="str">
        <f t="shared" ca="1" si="291"/>
        <v>2.30397735670288+0.954338668547487i</v>
      </c>
      <c r="DQ212" s="240" t="str">
        <f t="shared" ca="1" si="292"/>
        <v>-1.76338792590857-1.76338792590979i</v>
      </c>
      <c r="DR212" s="240" t="str">
        <f t="shared" ca="1" si="293"/>
        <v>0.954338668546023+2.30397735670348i</v>
      </c>
      <c r="DS212" s="240" t="str">
        <f t="shared" ca="1" si="294"/>
        <v>1.12305559291588E-12-2.49380712054573i</v>
      </c>
      <c r="DT212" s="240" t="str">
        <f t="shared" ca="1" si="295"/>
        <v>-0.954338668548098+2.30397735670262i</v>
      </c>
      <c r="DU212" s="240" t="str">
        <f t="shared" ca="1" si="296"/>
        <v>1.76338792590846-1.76338792590991i</v>
      </c>
      <c r="DV212" s="240" t="str">
        <f t="shared" ca="1" si="297"/>
        <v>-2.30397735670276+0.954338668547769i</v>
      </c>
      <c r="DW212" s="240" t="str">
        <f t="shared" ca="1" si="298"/>
        <v>2.49380712054573-6.25682134921864E-13i</v>
      </c>
      <c r="DX212" s="240" t="str">
        <f t="shared" ca="1" si="299"/>
        <v>-2.3039773567033-0.954338668546482i</v>
      </c>
      <c r="DY212" s="240" t="str">
        <f t="shared" ca="1" si="300"/>
        <v>1.76338792590944+1.76338792590892i</v>
      </c>
      <c r="DZ212" s="240" t="str">
        <f t="shared" ca="1" si="301"/>
        <v>-0.954338668547028-2.30397735670307i</v>
      </c>
      <c r="EA212" s="240" t="str">
        <f t="shared" ca="1" si="302"/>
        <v>-3.544102333158E-14+2.49380712054573i</v>
      </c>
      <c r="EB212" s="240" t="str">
        <f t="shared" ca="1" si="303"/>
        <v>0.954338668547093-2.30397735670304i</v>
      </c>
      <c r="EC212" s="240" t="str">
        <f t="shared" ca="1" si="304"/>
        <v>-1.76338792590949+1.76338792590887i</v>
      </c>
      <c r="ED212" s="240" t="str">
        <f t="shared" ca="1" si="305"/>
        <v>2.30397735670332-0.954338668546417i</v>
      </c>
      <c r="EE212" s="240" t="str">
        <f t="shared" ca="1" si="306"/>
        <v>-2.49380712054573-6.96564181585022E-13i</v>
      </c>
      <c r="EF212" s="240" t="str">
        <f t="shared" ca="1" si="307"/>
        <v>2.30397735670279+0.954338668547704i</v>
      </c>
      <c r="EG212" s="240" t="str">
        <f t="shared" ca="1" si="308"/>
        <v>-1.76338792590841-1.76338792590996i</v>
      </c>
      <c r="EH212" s="240" t="str">
        <f t="shared" ca="1" si="309"/>
        <v>0.954338668545806+2.30397735670357i</v>
      </c>
      <c r="EI212" s="240" t="str">
        <f t="shared" ca="1" si="310"/>
        <v>-1.05217354625272E-12-2.49380712054573i</v>
      </c>
      <c r="EJ212" s="240" t="str">
        <f t="shared" ca="1" si="311"/>
        <v>-0.954338668546088+2.30397735670346i</v>
      </c>
      <c r="EK212" s="240" t="str">
        <f t="shared" ca="1" si="312"/>
        <v>1.76338792590862-1.76338792590974i</v>
      </c>
      <c r="EL212" s="240" t="str">
        <f t="shared" ca="1" si="313"/>
        <v>-2.30397735670291+0.954338668547422i</v>
      </c>
      <c r="EM212" s="240" t="str">
        <f t="shared" ca="1" si="314"/>
        <v>2.49380712054573-3.91050387999281E-13i</v>
      </c>
      <c r="EN212" s="240"/>
      <c r="EO212" s="240"/>
      <c r="EP212" s="240"/>
    </row>
    <row r="213" spans="1:146" ht="15.75" thickBot="1">
      <c r="A213" s="277">
        <f t="shared" si="181"/>
        <v>2.2070312500000015E-3</v>
      </c>
      <c r="B213" s="276">
        <v>113</v>
      </c>
      <c r="C213" s="248">
        <f t="shared" si="182"/>
        <v>22600</v>
      </c>
      <c r="D213" s="247">
        <f t="shared" si="315"/>
        <v>141999.98794225865</v>
      </c>
      <c r="E213" s="247" t="str">
        <f t="shared" si="316"/>
        <v>141999.987942259i</v>
      </c>
      <c r="F213" s="247" t="str">
        <f t="shared" si="320"/>
        <v>0.00569972829773013-0.0237430213300546i</v>
      </c>
      <c r="G213" s="247" t="str">
        <f t="shared" si="321"/>
        <v>-2.61617863691303+1.69937198039313i</v>
      </c>
      <c r="H213" s="247" t="str">
        <f t="shared" si="319"/>
        <v>0.00200812498952484-0.00288192200933436i</v>
      </c>
      <c r="I213" s="247" t="str">
        <f t="shared" si="317"/>
        <v>-0.00226610798623911+0.00279018417866497i</v>
      </c>
      <c r="J213" s="275" t="str">
        <f ca="1">IMPRODUCT(1/N_FFT2,DX100)</f>
        <v>0.00678156548355785-0.000499522009432078i</v>
      </c>
      <c r="K213" s="274" t="str">
        <f t="shared" ca="1" si="318"/>
        <v>-0.0000139740012938816+0.0000200537875336798i</v>
      </c>
      <c r="N213" s="265">
        <f t="shared" ca="1" si="185"/>
        <v>7.4938719899722335</v>
      </c>
      <c r="O213" s="240">
        <f t="shared" ca="1" si="186"/>
        <v>2.4938719899722335</v>
      </c>
      <c r="P213" s="240" t="str">
        <f t="shared" ca="1" si="187"/>
        <v>-2.32676460785975-0.89753215094464i</v>
      </c>
      <c r="Q213" s="240" t="str">
        <f t="shared" ca="1" si="188"/>
        <v>1.84783725746114+1.674782067108i</v>
      </c>
      <c r="R213" s="240" t="str">
        <f t="shared" ca="1" si="189"/>
        <v>-1.1212731013998-2.22758706551401i</v>
      </c>
      <c r="S213" s="240" t="str">
        <f t="shared" ca="1" si="190"/>
        <v>0.244442200805173+2.48186331469596i</v>
      </c>
      <c r="T213" s="240" t="str">
        <f t="shared" ca="1" si="191"/>
        <v>0.665147475234898-2.40353413509289i</v>
      </c>
      <c r="U213" s="241" t="str">
        <f t="shared" ca="1" si="192"/>
        <v>-1.4855978099197+2.00309676489427i</v>
      </c>
      <c r="V213" s="240" t="str">
        <f t="shared" ca="1" si="193"/>
        <v>2.10695664200439-1.33421557893829i</v>
      </c>
      <c r="W213" s="240" t="str">
        <f t="shared" ca="1" si="194"/>
        <v>-2.44595293897469+0.486530289590648i</v>
      </c>
      <c r="X213" s="240" t="str">
        <f t="shared" ca="1" si="195"/>
        <v>2.45715631469968+0.426357065731954i</v>
      </c>
      <c r="Y213" s="240" t="str">
        <f t="shared" ca="1" si="196"/>
        <v>-2.1390653554775-1.28210643371132i</v>
      </c>
      <c r="Z213" s="240" t="str">
        <f t="shared" ca="1" si="197"/>
        <v>1.53430883109503+1.96603507425272i</v>
      </c>
      <c r="AA213" s="240" t="str">
        <f t="shared" ca="1" si="198"/>
        <v>-0.723932825723092-2.38648669935716i</v>
      </c>
      <c r="AB213" s="240" t="str">
        <f t="shared" ca="1" si="199"/>
        <v>-0.183460604615769+2.4871147357776i</v>
      </c>
      <c r="AC213" s="240" t="str">
        <f t="shared" ca="1" si="200"/>
        <v>1.06626767167586-2.2544335773553i</v>
      </c>
      <c r="AD213" s="240" t="str">
        <f t="shared" ca="1" si="201"/>
        <v>-1.80617951399174+1.71962585046999i</v>
      </c>
      <c r="AE213" s="240" t="str">
        <f t="shared" ca="1" si="202"/>
        <v>2.30403728823857-0.954363493001659i</v>
      </c>
      <c r="AF213" s="240" t="str">
        <f t="shared" ca="1" si="203"/>
        <v>-2.49312088235479+0.0612026824128802i</v>
      </c>
      <c r="AG213" s="240" t="str">
        <f t="shared" ca="1" si="204"/>
        <v>2.34809037148452+0.840160169080732i</v>
      </c>
      <c r="AH213" s="240" t="str">
        <f t="shared" ca="1" si="205"/>
        <v>-1.88838193286163-1.62892945765304i</v>
      </c>
      <c r="AI213" s="240" t="str">
        <f t="shared" ca="1" si="206"/>
        <v>1.17560311813469+2.19939873851925i</v>
      </c>
      <c r="AJ213" s="240" t="str">
        <f t="shared" ca="1" si="207"/>
        <v>-0.305276554152856-2.47511691195641i</v>
      </c>
      <c r="AK213" s="240" t="str">
        <f t="shared" ca="1" si="208"/>
        <v>-0.605961464779082+2.41913377173956i</v>
      </c>
      <c r="AL213" s="240" t="str">
        <f t="shared" ca="1" si="209"/>
        <v>1.43599192017355-2.03895186494541i</v>
      </c>
      <c r="AM213" s="240" t="str">
        <f t="shared" ca="1" si="210"/>
        <v>-2.07357877663446+1.38552104258983i</v>
      </c>
      <c r="AN213" s="240" t="str">
        <f t="shared" ca="1" si="211"/>
        <v>2.43327621265933-0.54641044579543i</v>
      </c>
      <c r="AO213" s="240" t="str">
        <f t="shared" ca="1" si="212"/>
        <v>-2.46687959133965-0.365927020319616i</v>
      </c>
      <c r="AP213" s="240" t="str">
        <f t="shared" ca="1" si="213"/>
        <v>2.16988557596529+1.22922499550972i</v>
      </c>
      <c r="AQ213" s="240" t="str">
        <f t="shared" ca="1" si="214"/>
        <v>-1.5820956420022-1.92778911759708i</v>
      </c>
      <c r="AR213" s="240" t="str">
        <f t="shared" ca="1" si="215"/>
        <v>-1.5820956420022-1.92778911759708i</v>
      </c>
      <c r="AS213" s="240" t="str">
        <f t="shared" ca="1" si="216"/>
        <v>0.122368498618173-2.49086801194162i</v>
      </c>
      <c r="AT213" s="240" t="str">
        <f t="shared" ca="1" si="217"/>
        <v>-1.01061996217662+2.27992210270838i</v>
      </c>
      <c r="AU213" s="240" t="str">
        <f t="shared" ca="1" si="218"/>
        <v>1.76343379552049-1.76343379552062i</v>
      </c>
      <c r="AV213" s="240" t="str">
        <f t="shared" ca="1" si="219"/>
        <v>-2.27992210270839+1.01061996217659i</v>
      </c>
      <c r="AW213" s="240" t="str">
        <f t="shared" ca="1" si="220"/>
        <v>2.49086801194162-0.122368498618143i</v>
      </c>
      <c r="AX213" s="240" t="str">
        <f t="shared" ca="1" si="221"/>
        <v>-2.36800173327028-0.782282106146498i</v>
      </c>
      <c r="AY213" s="240" t="str">
        <f t="shared" ca="1" si="222"/>
        <v>1.92778911759704+1.58209564200225i</v>
      </c>
      <c r="AZ213" s="240" t="str">
        <f t="shared" ca="1" si="223"/>
        <v>-1.22922499551012-2.16988557596506i</v>
      </c>
      <c r="BA213" s="240" t="str">
        <f t="shared" ca="1" si="224"/>
        <v>0.365927020319342+2.46687959133969i</v>
      </c>
      <c r="BB213" s="240" t="str">
        <f t="shared" ca="1" si="225"/>
        <v>0.546410445796221-2.43327621265915i</v>
      </c>
      <c r="BC213" s="240" t="str">
        <f t="shared" ca="1" si="226"/>
        <v>-1.38552104258906+2.07357877663498i</v>
      </c>
      <c r="BD213" s="240" t="str">
        <f t="shared" ca="1" si="227"/>
        <v>2.03895186494515-1.43599192017392i</v>
      </c>
      <c r="BE213" s="240" t="str">
        <f t="shared" ca="1" si="228"/>
        <v>-2.41913377173956+0.605961464779052i</v>
      </c>
      <c r="BF213" s="240" t="str">
        <f t="shared" ca="1" si="229"/>
        <v>2.47511691195631+0.305276554153644i</v>
      </c>
      <c r="BG213" s="240" t="str">
        <f t="shared" ca="1" si="230"/>
        <v>-2.19939873851981-1.17560311813364i</v>
      </c>
      <c r="BH213" s="240" t="str">
        <f t="shared" ca="1" si="231"/>
        <v>1.62892945765339+1.88838193286133i</v>
      </c>
      <c r="BI213" s="240" t="str">
        <f t="shared" ca="1" si="232"/>
        <v>-0.84016016908067-2.34809037148454i</v>
      </c>
      <c r="BJ213" s="240" t="str">
        <f t="shared" ca="1" si="233"/>
        <v>-0.0612026824133889+2.49312088235478i</v>
      </c>
      <c r="BK213" s="240" t="str">
        <f t="shared" ca="1" si="234"/>
        <v>0.954363493002881-2.30403728823806i</v>
      </c>
      <c r="BL213" s="240" t="str">
        <f t="shared" ca="1" si="235"/>
        <v>-1.7196258504695+1.80617951399221i</v>
      </c>
      <c r="BM213" s="240" t="str">
        <f t="shared" ca="1" si="236"/>
        <v>2.25443357735533-1.0662676716758i</v>
      </c>
      <c r="BN213" s="240" t="str">
        <f t="shared" ca="1" si="237"/>
        <v>-2.48711473577764+0.183460604615226i</v>
      </c>
      <c r="BO213" s="240" t="str">
        <f t="shared" ca="1" si="238"/>
        <v>2.38648669935686+0.723932825724088i</v>
      </c>
      <c r="BP213" s="240" t="str">
        <f t="shared" ca="1" si="239"/>
        <v>-1.96603507425316-1.53430883109446i</v>
      </c>
      <c r="BQ213" s="240" t="str">
        <f t="shared" ca="1" si="240"/>
        <v>1.28210643371152+2.13906535547739i</v>
      </c>
      <c r="BR213" s="240" t="str">
        <f t="shared" ca="1" si="241"/>
        <v>-0.426357065731627-2.45715631469974i</v>
      </c>
      <c r="BS213" s="240" t="str">
        <f t="shared" ca="1" si="242"/>
        <v>-0.486530289591695+2.44595293897448i</v>
      </c>
      <c r="BT213" s="240" t="str">
        <f t="shared" ca="1" si="243"/>
        <v>1.33421557893751-2.10695664200489i</v>
      </c>
      <c r="BU213" s="240" t="str">
        <f t="shared" ca="1" si="244"/>
        <v>-2.00309676489415+1.48559780991985i</v>
      </c>
      <c r="BV213" s="240" t="str">
        <f t="shared" ca="1" si="245"/>
        <v>2.40353413509296-0.665147475234619i</v>
      </c>
      <c r="BW213" s="240" t="str">
        <f t="shared" ca="1" si="246"/>
        <v>-2.48186331469588-0.244442200805948i</v>
      </c>
      <c r="BX213" s="240" t="str">
        <f t="shared" ca="1" si="247"/>
        <v>2.22758706551447+1.12127310139889i</v>
      </c>
      <c r="BY213" s="240" t="str">
        <f t="shared" ca="1" si="248"/>
        <v>-1.67478206710833-1.84783725746085i</v>
      </c>
      <c r="BZ213" s="240" t="str">
        <f t="shared" ca="1" si="249"/>
        <v>0.897532150944431+2.32676460785983i</v>
      </c>
      <c r="CA213" s="240" t="str">
        <f t="shared" ca="1" si="250"/>
        <v>8.10233978605873E-13-2.49387198997223i</v>
      </c>
      <c r="CB213" s="240" t="str">
        <f t="shared" ca="1" si="251"/>
        <v>-0.897532150943628+2.32676460786015i</v>
      </c>
      <c r="CC213" s="240" t="str">
        <f t="shared" ca="1" si="252"/>
        <v>1.67478206710763-1.84783725746147i</v>
      </c>
      <c r="CD213" s="240" t="str">
        <f t="shared" ca="1" si="253"/>
        <v>-2.22758706551405+1.12127310139972i</v>
      </c>
      <c r="CE213" s="240" t="str">
        <f t="shared" ca="1" si="254"/>
        <v>2.48186331469603-0.244442200804406i</v>
      </c>
      <c r="CF213" s="240" t="str">
        <f t="shared" ca="1" si="255"/>
        <v>-2.40353413509255-0.66514747523611i</v>
      </c>
      <c r="CG213" s="240" t="str">
        <f t="shared" ca="1" si="256"/>
        <v>2.00309676489471+1.4855978099191i</v>
      </c>
      <c r="CH213" s="240" t="str">
        <f t="shared" ca="1" si="257"/>
        <v>-1.33421557893824-2.10695664200443i</v>
      </c>
      <c r="CI213" s="240" t="str">
        <f t="shared" ca="1" si="258"/>
        <v>0.486530289590104+2.4459529389748i</v>
      </c>
      <c r="CJ213" s="240" t="str">
        <f t="shared" ca="1" si="259"/>
        <v>0.426357065733223-2.45715631469946i</v>
      </c>
      <c r="CK213" s="240" t="str">
        <f t="shared" ca="1" si="260"/>
        <v>-1.28210643371072+2.13906535547787i</v>
      </c>
      <c r="CL213" s="240" t="str">
        <f t="shared" ca="1" si="261"/>
        <v>1.96603507425258-1.5343088310952i</v>
      </c>
      <c r="CM213" s="240" t="str">
        <f t="shared" ca="1" si="262"/>
        <v>-2.38648669935731+0.723932825722604i</v>
      </c>
      <c r="CN213" s="240" t="str">
        <f t="shared" ca="1" si="263"/>
        <v>2.48711473577752+0.183460604616842i</v>
      </c>
      <c r="CO213" s="240" t="str">
        <f t="shared" ca="1" si="264"/>
        <v>-2.25443357735569-1.06626767167502i</v>
      </c>
      <c r="CP213" s="240" t="str">
        <f t="shared" ca="1" si="265"/>
        <v>1.71962585047012+1.80617951399162i</v>
      </c>
      <c r="CQ213" s="240" t="str">
        <f t="shared" ca="1" si="266"/>
        <v>-0.954363493001385-2.30403728823868i</v>
      </c>
      <c r="CR213" s="240" t="str">
        <f t="shared" ca="1" si="267"/>
        <v>0.06120268241184+2.49312088235482i</v>
      </c>
      <c r="CS213" s="240" t="str">
        <f t="shared" ca="1" si="268"/>
        <v>0.840160169079827-2.34809037148484i</v>
      </c>
      <c r="CT213" s="240" t="str">
        <f t="shared" ca="1" si="269"/>
        <v>-1.62892945765269+1.88838193286194i</v>
      </c>
      <c r="CU213" s="240" t="str">
        <f t="shared" ca="1" si="270"/>
        <v>2.19939873851937-1.17560311813446i</v>
      </c>
      <c r="CV213" s="240" t="str">
        <f t="shared" ca="1" si="271"/>
        <v>-2.47511691195651+0.305276554152036i</v>
      </c>
      <c r="CW213" s="240" t="str">
        <f t="shared" ca="1" si="272"/>
        <v>2.41913377173978+0.605961464778184i</v>
      </c>
      <c r="CX213" s="240" t="str">
        <f t="shared" ca="1" si="273"/>
        <v>-2.03895186494566-1.43599192017318i</v>
      </c>
      <c r="CY213" s="240" t="str">
        <f t="shared" ca="1" si="274"/>
        <v>1.3855210425898+2.07357877663448i</v>
      </c>
      <c r="CZ213" s="240" t="str">
        <f t="shared" ca="1" si="275"/>
        <v>-0.546410445794674-2.4332762126595i</v>
      </c>
      <c r="DA213" s="240" t="str">
        <f t="shared" ca="1" si="276"/>
        <v>-0.365927020318421+2.46687959133983i</v>
      </c>
      <c r="DB213" s="240" t="str">
        <f t="shared" ca="1" si="277"/>
        <v>1.22922499550931-2.16988557596552i</v>
      </c>
      <c r="DC213" s="240" t="str">
        <f t="shared" ca="1" si="278"/>
        <v>-1.92778911759712+1.58209564200215i</v>
      </c>
      <c r="DD213" s="240" t="str">
        <f t="shared" ca="1" si="279"/>
        <v>2.36800173327048-0.782282106145902i</v>
      </c>
      <c r="DE213" s="240" t="str">
        <f t="shared" ca="1" si="280"/>
        <v>-2.49086801194156-0.122368498619407i</v>
      </c>
      <c r="DF213" s="240" t="str">
        <f t="shared" ca="1" si="281"/>
        <v>2.27992210270868+1.01061996217593i</v>
      </c>
      <c r="DG213" s="240" t="str">
        <f t="shared" ca="1" si="282"/>
        <v>-1.7634337955206-1.76343379552051i</v>
      </c>
      <c r="DH213" s="240" t="str">
        <f t="shared" ca="1" si="283"/>
        <v>1.01061996217604+2.27992210270863i</v>
      </c>
      <c r="DI213" s="240" t="str">
        <f t="shared" ca="1" si="284"/>
        <v>-0.122368498617121-2.49086801194167i</v>
      </c>
      <c r="DJ213" s="240" t="str">
        <f t="shared" ca="1" si="285"/>
        <v>-0.782282106145788+2.36800173327052i</v>
      </c>
      <c r="DK213" s="240" t="str">
        <f t="shared" ca="1" si="286"/>
        <v>1.58209564200211-1.92778911759715i</v>
      </c>
      <c r="DL213" s="240" t="str">
        <f t="shared" ca="1" si="287"/>
        <v>-2.16988557596542+1.22922499550948i</v>
      </c>
      <c r="DM213" s="240" t="str">
        <f t="shared" ca="1" si="288"/>
        <v>2.46687959133981-0.365927020318539i</v>
      </c>
      <c r="DN213" s="240" t="str">
        <f t="shared" ca="1" si="289"/>
        <v>-2.43327621265952-0.546410445794555i</v>
      </c>
      <c r="DO213" s="240" t="str">
        <f t="shared" ca="1" si="290"/>
        <v>2.0735787766345+1.38552104258976i</v>
      </c>
      <c r="DP213" s="240" t="str">
        <f t="shared" ca="1" si="291"/>
        <v>-1.43599192017328-2.03895186494559i</v>
      </c>
      <c r="DQ213" s="240" t="str">
        <f t="shared" ca="1" si="292"/>
        <v>0.605961464778232+2.41913377173977i</v>
      </c>
      <c r="DR213" s="240" t="str">
        <f t="shared" ca="1" si="293"/>
        <v>0.305276554151986-2.47511691195652i</v>
      </c>
      <c r="DS213" s="240" t="str">
        <f t="shared" ca="1" si="294"/>
        <v>-1.17560311813429+2.19939873851946i</v>
      </c>
      <c r="DT213" s="240" t="str">
        <f t="shared" ca="1" si="295"/>
        <v>1.88838193286186-1.62892945765278i</v>
      </c>
      <c r="DU213" s="240" t="str">
        <f t="shared" ca="1" si="296"/>
        <v>-2.34809037148483+0.840160169079874i</v>
      </c>
      <c r="DV213" s="240" t="str">
        <f t="shared" ca="1" si="297"/>
        <v>2.49312088235482+0.0612026824117899i</v>
      </c>
      <c r="DW213" s="240" t="str">
        <f t="shared" ca="1" si="298"/>
        <v>-2.30403728823873-0.954363493001273i</v>
      </c>
      <c r="DX213" s="240" t="str">
        <f t="shared" ca="1" si="299"/>
        <v>1.80617951399165+1.71962585047008i</v>
      </c>
      <c r="DY213" s="240" t="str">
        <f t="shared" ca="1" si="300"/>
        <v>-1.06626767167513-2.25443357735564i</v>
      </c>
      <c r="DZ213" s="240" t="str">
        <f t="shared" ca="1" si="301"/>
        <v>0.183460604616962+2.48711473577751i</v>
      </c>
      <c r="EA213" s="240" t="str">
        <f t="shared" ca="1" si="302"/>
        <v>0.723932825722489-2.38648669935735i</v>
      </c>
      <c r="EB213" s="240" t="str">
        <f t="shared" ca="1" si="303"/>
        <v>-1.53430883109505+1.9660350742527i</v>
      </c>
      <c r="EC213" s="240" t="str">
        <f t="shared" ca="1" si="304"/>
        <v>2.13906535547781-1.28210643371082i</v>
      </c>
      <c r="ED213" s="240" t="str">
        <f t="shared" ca="1" si="305"/>
        <v>-2.45715631469987+0.426357065730829i</v>
      </c>
      <c r="EE213" s="240" t="str">
        <f t="shared" ca="1" si="306"/>
        <v>2.44595293897481+0.486530289590057i</v>
      </c>
      <c r="EF213" s="240" t="str">
        <f t="shared" ca="1" si="307"/>
        <v>-2.10695664200449-1.33421557893813i</v>
      </c>
      <c r="EG213" s="240" t="str">
        <f t="shared" ca="1" si="308"/>
        <v>1.4855978099192+2.00309676489464i</v>
      </c>
      <c r="EH213" s="240" t="str">
        <f t="shared" ca="1" si="309"/>
        <v>-0.665147475233906-2.40353413509316i</v>
      </c>
      <c r="EI213" s="240" t="str">
        <f t="shared" ca="1" si="310"/>
        <v>-0.244442200804215+2.48186331469605i</v>
      </c>
      <c r="EJ213" s="240" t="str">
        <f t="shared" ca="1" si="311"/>
        <v>1.12127310139961-2.22758706551411i</v>
      </c>
      <c r="EK213" s="240" t="str">
        <f t="shared" ca="1" si="312"/>
        <v>-1.84783725746144+1.67478206710767i</v>
      </c>
      <c r="EL213" s="240" t="str">
        <f t="shared" ca="1" si="313"/>
        <v>2.3267646078601-0.89753215094374i</v>
      </c>
      <c r="EM213" s="240" t="str">
        <f t="shared" ca="1" si="314"/>
        <v>-2.49387198997223+9.31215824790369E-13i</v>
      </c>
      <c r="EN213" s="240"/>
      <c r="EO213" s="240"/>
      <c r="EP213" s="240"/>
    </row>
    <row r="214" spans="1:146" ht="15.75" thickBot="1">
      <c r="A214" s="277">
        <f t="shared" si="181"/>
        <v>2.2265625000000015E-3</v>
      </c>
      <c r="B214" s="276">
        <v>114</v>
      </c>
      <c r="C214" s="248">
        <f t="shared" si="182"/>
        <v>22800</v>
      </c>
      <c r="D214" s="247">
        <f t="shared" si="315"/>
        <v>143256.62500369456</v>
      </c>
      <c r="E214" s="247" t="str">
        <f t="shared" si="316"/>
        <v>143256.625003695i</v>
      </c>
      <c r="F214" s="247" t="str">
        <f t="shared" si="320"/>
        <v>0.00568527737319714-0.0235683324532583i</v>
      </c>
      <c r="G214" s="247" t="str">
        <f t="shared" si="321"/>
        <v>-2.60379173066452+1.70442619422544i</v>
      </c>
      <c r="H214" s="247" t="str">
        <f t="shared" si="319"/>
        <v>0.00200796505429924-0.0028566403282776i</v>
      </c>
      <c r="I214" s="247" t="str">
        <f t="shared" si="317"/>
        <v>-0.00226189307834905+0.00276608445022759i</v>
      </c>
      <c r="J214" s="275" t="str">
        <f ca="1">IMPRODUCT(1/N_FFT2,DY100)</f>
        <v>0.00874004128865637+0.0000021964379372354i</v>
      </c>
      <c r="K214" s="274" t="str">
        <f t="shared" ca="1" si="318"/>
        <v>-0.0000197751144281208+0.0000241707241951322i</v>
      </c>
      <c r="N214" s="265">
        <f t="shared" ca="1" si="185"/>
        <v>7.4939316825756661</v>
      </c>
      <c r="O214" s="240">
        <f t="shared" ca="1" si="186"/>
        <v>2.4939316825756661</v>
      </c>
      <c r="P214" s="240" t="str">
        <f t="shared" ca="1" si="187"/>
        <v>-2.34814657470102-0.840180278913126i</v>
      </c>
      <c r="Q214" s="240" t="str">
        <f t="shared" ca="1" si="188"/>
        <v>1.92783526060351+1.58213351058894i</v>
      </c>
      <c r="R214" s="240" t="str">
        <f t="shared" ca="1" si="189"/>
        <v>-1.28213712184257-2.13911655553126i</v>
      </c>
      <c r="S214" s="240" t="str">
        <f t="shared" ca="1" si="190"/>
        <v>0.486541935039818+2.44601148460149i</v>
      </c>
      <c r="T214" s="240" t="str">
        <f t="shared" ca="1" si="191"/>
        <v>0.365935779043704-2.46693863786077i</v>
      </c>
      <c r="U214" s="241" t="str">
        <f t="shared" ca="1" si="192"/>
        <v>-1.17563125703305+2.1994513826956i</v>
      </c>
      <c r="V214" s="240" t="str">
        <f t="shared" ca="1" si="193"/>
        <v>1.84788148676277-1.67482215421044i</v>
      </c>
      <c r="W214" s="240" t="str">
        <f t="shared" ca="1" si="194"/>
        <v>-2.30409243701307+0.954386336372152i</v>
      </c>
      <c r="X214" s="240" t="str">
        <f t="shared" ca="1" si="195"/>
        <v>2.49092763264269-0.122371427595489i</v>
      </c>
      <c r="Y214" s="240" t="str">
        <f t="shared" ca="1" si="196"/>
        <v>-2.38654382161715-0.723950153571147i</v>
      </c>
      <c r="Z214" s="240" t="str">
        <f t="shared" ca="1" si="197"/>
        <v>2.00314471044296+1.48563336876198i</v>
      </c>
      <c r="AA214" s="240" t="str">
        <f t="shared" ca="1" si="198"/>
        <v>-1.3855542060235-2.07362840922025i</v>
      </c>
      <c r="AB214" s="240" t="str">
        <f t="shared" ca="1" si="199"/>
        <v>0.60597596889862+2.41919167543047i</v>
      </c>
      <c r="AC214" s="240" t="str">
        <f t="shared" ca="1" si="200"/>
        <v>0.244448051703434-2.48192271986319i</v>
      </c>
      <c r="AD214" s="240" t="str">
        <f t="shared" ca="1" si="201"/>
        <v>-1.06629319355248+2.25448753882969i</v>
      </c>
      <c r="AE214" s="240" t="str">
        <f t="shared" ca="1" si="202"/>
        <v>1.76347600456533-1.76347600456513i</v>
      </c>
      <c r="AF214" s="240" t="str">
        <f t="shared" ca="1" si="203"/>
        <v>-2.2544875388297+1.06629319355246i</v>
      </c>
      <c r="AG214" s="240" t="str">
        <f t="shared" ca="1" si="204"/>
        <v>2.48192271986319-0.24444805170343i</v>
      </c>
      <c r="AH214" s="240" t="str">
        <f t="shared" ca="1" si="205"/>
        <v>-2.41919167543046-0.60597596889864i</v>
      </c>
      <c r="AI214" s="240" t="str">
        <f t="shared" ca="1" si="206"/>
        <v>2.07362840922023+1.38555420602352i</v>
      </c>
      <c r="AJ214" s="240" t="str">
        <f t="shared" ca="1" si="207"/>
        <v>-1.48563336876196-2.00314471044298i</v>
      </c>
      <c r="AK214" s="240" t="str">
        <f t="shared" ca="1" si="208"/>
        <v>0.723950153571135+2.38654382161716i</v>
      </c>
      <c r="AL214" s="240" t="str">
        <f t="shared" ca="1" si="209"/>
        <v>0.12237142759552-2.49092763264269i</v>
      </c>
      <c r="AM214" s="240" t="str">
        <f t="shared" ca="1" si="210"/>
        <v>-0.954386336372172+2.30409243701306i</v>
      </c>
      <c r="AN214" s="240" t="str">
        <f t="shared" ca="1" si="211"/>
        <v>1.67482215421045-1.84788148676277i</v>
      </c>
      <c r="AO214" s="240" t="str">
        <f t="shared" ca="1" si="212"/>
        <v>-2.1994513826955+1.17563125703324i</v>
      </c>
      <c r="AP214" s="240" t="str">
        <f t="shared" ca="1" si="213"/>
        <v>2.46693863786078-0.365935779043687i</v>
      </c>
      <c r="AQ214" s="240" t="str">
        <f t="shared" ca="1" si="214"/>
        <v>-2.44601148460149-0.486541935039821i</v>
      </c>
      <c r="AR214" s="240" t="str">
        <f t="shared" ca="1" si="215"/>
        <v>-2.44601148460149-0.486541935039821i</v>
      </c>
      <c r="AS214" s="240" t="str">
        <f t="shared" ca="1" si="216"/>
        <v>-1.58213351058897-1.92783526060349i</v>
      </c>
      <c r="AT214" s="240" t="str">
        <f t="shared" ca="1" si="217"/>
        <v>0.840180278913119+2.34814657470103i</v>
      </c>
      <c r="AU214" s="240" t="str">
        <f t="shared" ca="1" si="218"/>
        <v>2.19983319645532E-14-2.49393168257567i</v>
      </c>
      <c r="AV214" s="240" t="str">
        <f t="shared" ca="1" si="219"/>
        <v>-0.840180278913159+2.34814657470101i</v>
      </c>
      <c r="AW214" s="240" t="str">
        <f t="shared" ca="1" si="220"/>
        <v>1.582133510589-1.92783526060346i</v>
      </c>
      <c r="AX214" s="240" t="str">
        <f t="shared" ca="1" si="221"/>
        <v>-2.13911655553131+1.28213712184249i</v>
      </c>
      <c r="AY214" s="240" t="str">
        <f t="shared" ca="1" si="222"/>
        <v>2.44601148460135-0.486541935040544i</v>
      </c>
      <c r="AZ214" s="240" t="str">
        <f t="shared" ca="1" si="223"/>
        <v>-2.46693863786073-0.365935779043976i</v>
      </c>
      <c r="BA214" s="240" t="str">
        <f t="shared" ca="1" si="224"/>
        <v>2.19945138269606+1.17563125703218i</v>
      </c>
      <c r="BB214" s="240" t="str">
        <f t="shared" ca="1" si="225"/>
        <v>-1.67482215421044-1.84788148676277i</v>
      </c>
      <c r="BC214" s="240" t="str">
        <f t="shared" ca="1" si="226"/>
        <v>0.954386336371215+2.30409243701346i</v>
      </c>
      <c r="BD214" s="240" t="str">
        <f t="shared" ca="1" si="227"/>
        <v>-0.122371427595972-2.49092763264267i</v>
      </c>
      <c r="BE214" s="240" t="str">
        <f t="shared" ca="1" si="228"/>
        <v>-0.723950153571651+2.386543821617i</v>
      </c>
      <c r="BF214" s="240" t="str">
        <f t="shared" ca="1" si="229"/>
        <v>1.4856333687612-2.00314471044354i</v>
      </c>
      <c r="BG214" s="240" t="str">
        <f t="shared" ca="1" si="230"/>
        <v>-2.07362840922025+1.3855542060235i</v>
      </c>
      <c r="BH214" s="240" t="str">
        <f t="shared" ca="1" si="231"/>
        <v>2.41919167543071-0.605975968897635i</v>
      </c>
      <c r="BI214" s="240" t="str">
        <f t="shared" ca="1" si="232"/>
        <v>-2.48192271986323-0.244448051702998i</v>
      </c>
      <c r="BJ214" s="240" t="str">
        <f t="shared" ca="1" si="233"/>
        <v>2.25448753882948+1.06629319355293i</v>
      </c>
      <c r="BK214" s="240" t="str">
        <f t="shared" ca="1" si="234"/>
        <v>-1.76347600456582-1.76347600456464i</v>
      </c>
      <c r="BL214" s="240" t="str">
        <f t="shared" ca="1" si="235"/>
        <v>1.06629319355219+2.25448753882982i</v>
      </c>
      <c r="BM214" s="240" t="str">
        <f t="shared" ca="1" si="236"/>
        <v>-0.244448051702191-2.48192271986331i</v>
      </c>
      <c r="BN214" s="240" t="str">
        <f t="shared" ca="1" si="237"/>
        <v>-0.605975968898421+2.41919167543052i</v>
      </c>
      <c r="BO214" s="240" t="str">
        <f t="shared" ca="1" si="238"/>
        <v>1.38555420602417-2.0736284092198i</v>
      </c>
      <c r="BP214" s="240" t="str">
        <f t="shared" ca="1" si="239"/>
        <v>-2.00314471044253+1.48563336876257i</v>
      </c>
      <c r="BQ214" s="240" t="str">
        <f t="shared" ca="1" si="240"/>
        <v>2.38654382161724-0.723950153570875i</v>
      </c>
      <c r="BR214" s="240" t="str">
        <f t="shared" ca="1" si="241"/>
        <v>-2.49092763264275-0.122371427594303i</v>
      </c>
      <c r="BS214" s="240" t="str">
        <f t="shared" ca="1" si="242"/>
        <v>2.30409243701316+0.95438633637193i</v>
      </c>
      <c r="BT214" s="240" t="str">
        <f t="shared" ca="1" si="243"/>
        <v>-1.84788148676225-1.67482215421102i</v>
      </c>
      <c r="BU214" s="240" t="str">
        <f t="shared" ca="1" si="244"/>
        <v>1.17563125703366+2.19945138269527i</v>
      </c>
      <c r="BV214" s="240" t="str">
        <f t="shared" ca="1" si="245"/>
        <v>-0.36593577904321-2.46693863786085i</v>
      </c>
      <c r="BW214" s="240" t="str">
        <f t="shared" ca="1" si="246"/>
        <v>-0.486541935038871+2.44601148460168i</v>
      </c>
      <c r="BX214" s="240" t="str">
        <f t="shared" ca="1" si="247"/>
        <v>1.28213712184255-2.13911655553128i</v>
      </c>
      <c r="BY214" s="240" t="str">
        <f t="shared" ca="1" si="248"/>
        <v>-1.92783526060415+1.58213351058816i</v>
      </c>
      <c r="BZ214" s="240" t="str">
        <f t="shared" ca="1" si="249"/>
        <v>2.34814657470085-0.840180278913598i</v>
      </c>
      <c r="CA214" s="240" t="str">
        <f t="shared" ca="1" si="250"/>
        <v>-2.49393168257567-5.40169275279216E-13i</v>
      </c>
      <c r="CB214" s="240" t="str">
        <f t="shared" ca="1" si="251"/>
        <v>2.34814657470133+0.840180278912278i</v>
      </c>
      <c r="CC214" s="240" t="str">
        <f t="shared" ca="1" si="252"/>
        <v>-1.92783526060347-1.58213351058899i</v>
      </c>
      <c r="CD214" s="240" t="str">
        <f t="shared" ca="1" si="253"/>
        <v>1.28213712184162+2.13911655553183i</v>
      </c>
      <c r="CE214" s="240" t="str">
        <f t="shared" ca="1" si="254"/>
        <v>-0.486541935040242-2.44601148460141i</v>
      </c>
      <c r="CF214" s="240" t="str">
        <f t="shared" ca="1" si="255"/>
        <v>-0.365935779044208+2.4669386378607i</v>
      </c>
      <c r="CG214" s="240" t="str">
        <f t="shared" ca="1" si="256"/>
        <v>1.17563125703242-2.19945138269594i</v>
      </c>
      <c r="CH214" s="240" t="str">
        <f t="shared" ca="1" si="257"/>
        <v>-1.84788148676298+1.67482215421021i</v>
      </c>
      <c r="CI214" s="240" t="str">
        <f t="shared" ca="1" si="258"/>
        <v>2.30409243701355-0.954386336370998i</v>
      </c>
      <c r="CJ214" s="240" t="str">
        <f t="shared" ca="1" si="259"/>
        <v>-2.49092763264268+0.122371427595702i</v>
      </c>
      <c r="CK214" s="240" t="str">
        <f t="shared" ca="1" si="260"/>
        <v>2.38654382161692+0.72395015357191i</v>
      </c>
      <c r="CL214" s="240" t="str">
        <f t="shared" ca="1" si="261"/>
        <v>-2.0031447104434-1.48563336876139i</v>
      </c>
      <c r="CM214" s="240" t="str">
        <f t="shared" ca="1" si="262"/>
        <v>1.38555420602327+2.0736284092204i</v>
      </c>
      <c r="CN214" s="240" t="str">
        <f t="shared" ca="1" si="263"/>
        <v>-0.60597596889978-2.41919167543018i</v>
      </c>
      <c r="CO214" s="240" t="str">
        <f t="shared" ca="1" si="264"/>
        <v>-0.244448051703196+2.48192271986321i</v>
      </c>
      <c r="CP214" s="240" t="str">
        <f t="shared" ca="1" si="265"/>
        <v>1.06629319355317-2.25448753882936i</v>
      </c>
      <c r="CQ214" s="240" t="str">
        <f t="shared" ca="1" si="266"/>
        <v>-1.76347600456483+1.76347600456563i</v>
      </c>
      <c r="CR214" s="240" t="str">
        <f t="shared" ca="1" si="267"/>
        <v>2.25448753882994-1.06629319355195i</v>
      </c>
      <c r="CS214" s="240" t="str">
        <f t="shared" ca="1" si="268"/>
        <v>-2.48192271986309+0.244448051704391i</v>
      </c>
      <c r="CT214" s="240" t="str">
        <f t="shared" ca="1" si="269"/>
        <v>2.41919167543045+0.605975968898683i</v>
      </c>
      <c r="CU214" s="240" t="str">
        <f t="shared" ca="1" si="270"/>
        <v>-2.07362840921965-1.38555420602439i</v>
      </c>
      <c r="CV214" s="240" t="str">
        <f t="shared" ca="1" si="271"/>
        <v>1.48563336876235+2.00314471044269i</v>
      </c>
      <c r="CW214" s="240" t="str">
        <f t="shared" ca="1" si="272"/>
        <v>-0.723950153570618-2.38654382161731i</v>
      </c>
      <c r="CX214" s="240" t="str">
        <f t="shared" ca="1" si="273"/>
        <v>-0.122371427594573+2.49092763264274i</v>
      </c>
      <c r="CY214" s="240" t="str">
        <f t="shared" ca="1" si="274"/>
        <v>0.95438633637218-2.30409243701306i</v>
      </c>
      <c r="CZ214" s="240" t="str">
        <f t="shared" ca="1" si="275"/>
        <v>-1.67482215421121+1.84788148676207i</v>
      </c>
      <c r="DA214" s="240" t="str">
        <f t="shared" ca="1" si="276"/>
        <v>2.1994513826954-1.17563125703342i</v>
      </c>
      <c r="DB214" s="240" t="str">
        <f t="shared" ca="1" si="277"/>
        <v>-2.46693863786089+0.365935779042943i</v>
      </c>
      <c r="DC214" s="240" t="str">
        <f t="shared" ca="1" si="278"/>
        <v>2.44601148460162+0.486541935039205i</v>
      </c>
      <c r="DD214" s="240" t="str">
        <f t="shared" ca="1" si="279"/>
        <v>-2.13911655553118-1.28213712184272i</v>
      </c>
      <c r="DE214" s="240" t="str">
        <f t="shared" ca="1" si="280"/>
        <v>1.58213351058987+1.92783526060275i</v>
      </c>
      <c r="DF214" s="240" t="str">
        <f t="shared" ca="1" si="281"/>
        <v>-0.840180278913276-2.34814657470097i</v>
      </c>
      <c r="DG214" s="240" t="str">
        <f t="shared" ca="1" si="282"/>
        <v>-7.39372111297379E-13+2.49393168257567i</v>
      </c>
      <c r="DH214" s="240" t="str">
        <f t="shared" ca="1" si="283"/>
        <v>0.840180278912533-2.34814657470124i</v>
      </c>
      <c r="DI214" s="240" t="str">
        <f t="shared" ca="1" si="284"/>
        <v>-1.58213351058926+1.92783526060325i</v>
      </c>
      <c r="DJ214" s="240" t="str">
        <f t="shared" ca="1" si="285"/>
        <v>2.1391165555307-1.28213712184352i</v>
      </c>
      <c r="DK214" s="240" t="str">
        <f t="shared" ca="1" si="286"/>
        <v>-2.44601148460146+0.486541935039978i</v>
      </c>
      <c r="DL214" s="240" t="str">
        <f t="shared" ca="1" si="287"/>
        <v>2.46693863786065+0.365935779044544i</v>
      </c>
      <c r="DM214" s="240" t="str">
        <f t="shared" ca="1" si="288"/>
        <v>-2.19945138269581-1.17563125703266i</v>
      </c>
      <c r="DN214" s="240" t="str">
        <f t="shared" ca="1" si="289"/>
        <v>1.67482215421001+1.84788148676316i</v>
      </c>
      <c r="DO214" s="240" t="str">
        <f t="shared" ca="1" si="290"/>
        <v>-0.95438633637304-2.3040924370127i</v>
      </c>
      <c r="DP214" s="240" t="str">
        <f t="shared" ca="1" si="291"/>
        <v>0.122371427595432+2.4909276326427i</v>
      </c>
      <c r="DQ214" s="240" t="str">
        <f t="shared" ca="1" si="292"/>
        <v>0.72395015357217-2.38654382161684i</v>
      </c>
      <c r="DR214" s="240" t="str">
        <f t="shared" ca="1" si="293"/>
        <v>-1.4856333687616+2.00314471044324i</v>
      </c>
      <c r="DS214" s="240" t="str">
        <f t="shared" ca="1" si="294"/>
        <v>2.07362840922055-1.38555420602305i</v>
      </c>
      <c r="DT214" s="240" t="str">
        <f t="shared" ca="1" si="295"/>
        <v>-2.41919167543022+0.605975968899585i</v>
      </c>
      <c r="DU214" s="240" t="str">
        <f t="shared" ca="1" si="296"/>
        <v>2.48192271986319+0.244448051703464i</v>
      </c>
      <c r="DV214" s="240" t="str">
        <f t="shared" ca="1" si="297"/>
        <v>-2.25448753882925-1.06629319355342i</v>
      </c>
      <c r="DW214" s="240" t="str">
        <f t="shared" ca="1" si="298"/>
        <v>1.76347600456549+1.76347600456497i</v>
      </c>
      <c r="DX214" s="240" t="str">
        <f t="shared" ca="1" si="299"/>
        <v>-1.06629319355177-2.25448753883002i</v>
      </c>
      <c r="DY214" s="240" t="str">
        <f t="shared" ca="1" si="300"/>
        <v>0.244448051704052+2.48192271986313i</v>
      </c>
      <c r="DZ214" s="240" t="str">
        <f t="shared" ca="1" si="301"/>
        <v>0.605975968898877-2.4191916754304i</v>
      </c>
      <c r="EA214" s="240" t="str">
        <f t="shared" ca="1" si="302"/>
        <v>-1.38555420602256+2.07362840922088i</v>
      </c>
      <c r="EB214" s="240" t="str">
        <f t="shared" ca="1" si="303"/>
        <v>2.00314471044289-1.48563336876208i</v>
      </c>
      <c r="EC214" s="240" t="str">
        <f t="shared" ca="1" si="304"/>
        <v>-2.38654382161737+0.723950153570426i</v>
      </c>
      <c r="ED214" s="240" t="str">
        <f t="shared" ca="1" si="305"/>
        <v>2.49092763264272+0.122371427594843i</v>
      </c>
      <c r="EE214" s="240" t="str">
        <f t="shared" ca="1" si="306"/>
        <v>-2.30409243701293-0.954386336372494i</v>
      </c>
      <c r="EF214" s="240" t="str">
        <f t="shared" ca="1" si="307"/>
        <v>1.84788148676355+1.67482215420958i</v>
      </c>
      <c r="EG214" s="240" t="str">
        <f t="shared" ca="1" si="308"/>
        <v>-1.17563125703318-2.19945138269553i</v>
      </c>
      <c r="EH214" s="240" t="str">
        <f t="shared" ca="1" si="309"/>
        <v>0.365935779042604+2.46693863786094i</v>
      </c>
      <c r="EI214" s="240" t="str">
        <f t="shared" ca="1" si="310"/>
        <v>0.486541935039399-2.44601148460158i</v>
      </c>
      <c r="EJ214" s="240" t="str">
        <f t="shared" ca="1" si="311"/>
        <v>-1.28213712184301+2.139116555531i</v>
      </c>
      <c r="EK214" s="240" t="str">
        <f t="shared" ca="1" si="312"/>
        <v>1.92783526060288-1.58213351058971i</v>
      </c>
      <c r="EL214" s="240" t="str">
        <f t="shared" ca="1" si="313"/>
        <v>-2.34814657470104+0.840180278913089i</v>
      </c>
      <c r="EM214" s="240" t="str">
        <f t="shared" ca="1" si="314"/>
        <v>2.49393168257567+1.08033855055843E-12i</v>
      </c>
      <c r="EN214" s="240"/>
      <c r="EO214" s="240"/>
      <c r="EP214" s="240"/>
    </row>
    <row r="215" spans="1:146" ht="15.75" thickBot="1">
      <c r="A215" s="277">
        <f t="shared" si="181"/>
        <v>2.2460937500000016E-3</v>
      </c>
      <c r="B215" s="276">
        <v>115</v>
      </c>
      <c r="C215" s="248">
        <f t="shared" si="182"/>
        <v>23000</v>
      </c>
      <c r="D215" s="247">
        <f t="shared" si="315"/>
        <v>144513.26206513049</v>
      </c>
      <c r="E215" s="247" t="str">
        <f t="shared" si="316"/>
        <v>144513.26206513i</v>
      </c>
      <c r="F215" s="247" t="str">
        <f t="shared" si="320"/>
        <v>0.00567080395513723-0.0233968164811227i</v>
      </c>
      <c r="G215" s="247" t="str">
        <f t="shared" si="321"/>
        <v>-2.59142924814647+1.70938493234365i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0.00200780929881401-0.00283179830679309i</v>
      </c>
      <c r="I215" s="247" t="str">
        <f t="shared" si="317"/>
        <v>-0.0022577869346471+0.00274239900447691i</v>
      </c>
      <c r="J215" s="275" t="str">
        <f ca="1">IMPRODUCT(1/N_FFT2,DZ100)</f>
        <v>0.0122941916691131+0.000499523619158461i</v>
      </c>
      <c r="K215" s="274" t="str">
        <f t="shared" ca="1" si="318"/>
        <v>-0.0000291275583984636+0.0000325877610933405i</v>
      </c>
      <c r="N215" s="265">
        <f t="shared" ca="1" si="185"/>
        <v>7.4939864091512414</v>
      </c>
      <c r="O215" s="240">
        <f t="shared" ca="1" si="186"/>
        <v>2.4939864091512414</v>
      </c>
      <c r="P215" s="240" t="str">
        <f t="shared" ca="1" si="187"/>
        <v>-2.36811037750514-0.782317997353742i</v>
      </c>
      <c r="Q215" s="240" t="str">
        <f t="shared" ca="1" si="188"/>
        <v>2.00318866724065+1.48566596934497i</v>
      </c>
      <c r="R215" s="240" t="str">
        <f t="shared" ca="1" si="189"/>
        <v>-1.43605780367406-2.03904541232851i</v>
      </c>
      <c r="S215" s="240" t="str">
        <f t="shared" ca="1" si="190"/>
        <v>0.723966039857438+2.38659619168477i</v>
      </c>
      <c r="T215" s="240" t="str">
        <f t="shared" ca="1" si="191"/>
        <v>0.0612054904000171-2.49323526707288i</v>
      </c>
      <c r="U215" s="241" t="str">
        <f t="shared" ca="1" si="192"/>
        <v>-0.840198715741101+2.34819810218348i</v>
      </c>
      <c r="V215" s="240" t="str">
        <f t="shared" ca="1" si="193"/>
        <v>1.5343792253885-1.96612527620375i</v>
      </c>
      <c r="W215" s="240" t="str">
        <f t="shared" ca="1" si="194"/>
        <v>-2.07367391270485+1.3855846104798i</v>
      </c>
      <c r="X215" s="240" t="str">
        <f t="shared" ca="1" si="195"/>
        <v>2.40364440955909-0.665177992289602i</v>
      </c>
      <c r="Y215" s="240" t="str">
        <f t="shared" ca="1" si="196"/>
        <v>-2.49098229329771-0.122374112901238i</v>
      </c>
      <c r="Z215" s="240" t="str">
        <f t="shared" ca="1" si="197"/>
        <v>2.32687136012983+0.897573329839202i</v>
      </c>
      <c r="AA215" s="240" t="str">
        <f t="shared" ca="1" si="198"/>
        <v>-1.92787756481858-1.58216822876087i</v>
      </c>
      <c r="AB215" s="240" t="str">
        <f t="shared" ca="1" si="199"/>
        <v>1.33427679292661+2.10705330945579i</v>
      </c>
      <c r="AC215" s="240" t="str">
        <f t="shared" ca="1" si="200"/>
        <v>-0.605989266371824-2.41924476191915i</v>
      </c>
      <c r="AD215" s="240" t="str">
        <f t="shared" ca="1" si="201"/>
        <v>-0.183469021812705+2.48722884493289i</v>
      </c>
      <c r="AE215" s="240" t="str">
        <f t="shared" ca="1" si="202"/>
        <v>0.95440727932583-2.30414299777617i</v>
      </c>
      <c r="AF215" s="240" t="str">
        <f t="shared" ca="1" si="203"/>
        <v>-1.62900419315332+1.88846857207633i</v>
      </c>
      <c r="AG215" s="240" t="str">
        <f t="shared" ca="1" si="204"/>
        <v>2.13916349608091-1.28216525692517i</v>
      </c>
      <c r="AH215" s="240" t="str">
        <f t="shared" ca="1" si="205"/>
        <v>-2.43338785169602+0.546435515179371i</v>
      </c>
      <c r="AI215" s="240" t="str">
        <f t="shared" ca="1" si="206"/>
        <v>2.48197718291535+0.24445341584579i</v>
      </c>
      <c r="AJ215" s="240" t="str">
        <f t="shared" ca="1" si="207"/>
        <v>-2.2800267058381-1.01066632955499i</v>
      </c>
      <c r="AK215" s="240" t="str">
        <f t="shared" ca="1" si="208"/>
        <v>1.84792203648049+1.67485890633238i</v>
      </c>
      <c r="AL215" s="240" t="str">
        <f t="shared" ca="1" si="209"/>
        <v>-1.22928139251621-2.16998513060447i</v>
      </c>
      <c r="AM215" s="240" t="str">
        <f t="shared" ca="1" si="210"/>
        <v>0.486552611665133+2.44606515962125i</v>
      </c>
      <c r="AN215" s="240" t="str">
        <f t="shared" ca="1" si="211"/>
        <v>0.305290560281872-2.47523047064993i</v>
      </c>
      <c r="AO215" s="240" t="str">
        <f t="shared" ca="1" si="212"/>
        <v>-1.06631659217845+2.25453701106813i</v>
      </c>
      <c r="AP215" s="240" t="str">
        <f t="shared" ca="1" si="213"/>
        <v>1.71970474713292-1.80626238174846i</v>
      </c>
      <c r="AQ215" s="240" t="str">
        <f t="shared" ca="1" si="214"/>
        <v>-2.19949964722632+1.17565705496221i</v>
      </c>
      <c r="AR215" s="240" t="str">
        <f t="shared" ca="1" si="215"/>
        <v>-2.19949964722632+1.17565705496221i</v>
      </c>
      <c r="AS215" s="240" t="str">
        <f t="shared" ca="1" si="216"/>
        <v>-2.46699277210382-0.365943809099971i</v>
      </c>
      <c r="AT215" s="240" t="str">
        <f t="shared" ca="1" si="217"/>
        <v>2.22768926750525+1.12132454555897i</v>
      </c>
      <c r="AU215" s="240" t="str">
        <f t="shared" ca="1" si="218"/>
        <v>-1.76351470209801-1.76351470209785i</v>
      </c>
      <c r="AV215" s="240" t="str">
        <f t="shared" ca="1" si="219"/>
        <v>1.12132454555891+2.22768926750528i</v>
      </c>
      <c r="AW215" s="240" t="str">
        <f t="shared" ca="1" si="220"/>
        <v>-0.365943809099949-2.46699277210383i</v>
      </c>
      <c r="AX215" s="240" t="str">
        <f t="shared" ca="1" si="221"/>
        <v>-0.42637662705099+2.4572690493586i</v>
      </c>
      <c r="AY215" s="240" t="str">
        <f t="shared" ca="1" si="222"/>
        <v>1.17565705496201-2.19949964722642i</v>
      </c>
      <c r="AZ215" s="240" t="str">
        <f t="shared" ca="1" si="223"/>
        <v>-1.80626238174918+1.71970474713216i</v>
      </c>
      <c r="BA215" s="240" t="str">
        <f t="shared" ca="1" si="224"/>
        <v>2.25453701106814-1.06631659217843i</v>
      </c>
      <c r="BB215" s="240" t="str">
        <f t="shared" ca="1" si="225"/>
        <v>-2.47523047064981+0.305290560282834i</v>
      </c>
      <c r="BC215" s="240" t="str">
        <f t="shared" ca="1" si="226"/>
        <v>2.44606515962115+0.486552611665641i</v>
      </c>
      <c r="BD215" s="240" t="str">
        <f t="shared" ca="1" si="227"/>
        <v>-2.1699851306047-1.2292813925158i</v>
      </c>
      <c r="BE215" s="240" t="str">
        <f t="shared" ca="1" si="228"/>
        <v>1.67485890633162+1.84792203648118i</v>
      </c>
      <c r="BF215" s="240" t="str">
        <f t="shared" ca="1" si="229"/>
        <v>-1.01066632955519-2.28002670583801i</v>
      </c>
      <c r="BG215" s="240" t="str">
        <f t="shared" ca="1" si="230"/>
        <v>0.244453415844516+2.48197718291548i</v>
      </c>
      <c r="BH215" s="240" t="str">
        <f t="shared" ca="1" si="231"/>
        <v>0.546435515179636-2.43338785169596i</v>
      </c>
      <c r="BI215" s="240" t="str">
        <f t="shared" ca="1" si="232"/>
        <v>-1.28216525692457+2.13916349608128i</v>
      </c>
      <c r="BJ215" s="240" t="str">
        <f t="shared" ca="1" si="233"/>
        <v>1.88846857207667-1.62900419315292i</v>
      </c>
      <c r="BK215" s="240" t="str">
        <f t="shared" ca="1" si="234"/>
        <v>-2.30414299777599+0.954407279326284i</v>
      </c>
      <c r="BL215" s="240" t="str">
        <f t="shared" ca="1" si="235"/>
        <v>2.48722884493296-0.183469021811658i</v>
      </c>
      <c r="BM215" s="240" t="str">
        <f t="shared" ca="1" si="236"/>
        <v>-2.41924476191914-0.605989266371862i</v>
      </c>
      <c r="BN215" s="240" t="str">
        <f t="shared" ca="1" si="237"/>
        <v>2.10705330945631+1.33427679292579i</v>
      </c>
      <c r="BO215" s="240" t="str">
        <f t="shared" ca="1" si="238"/>
        <v>-1.58216822876068-1.92787756481874i</v>
      </c>
      <c r="BP215" s="240" t="str">
        <f t="shared" ca="1" si="239"/>
        <v>0.8975733298399+2.32687136012957i</v>
      </c>
      <c r="BQ215" s="240" t="str">
        <f t="shared" ca="1" si="240"/>
        <v>-0.122374112900446-2.49098229329775i</v>
      </c>
      <c r="BR215" s="240" t="str">
        <f t="shared" ca="1" si="241"/>
        <v>-0.665177992289392+2.40364440955915i</v>
      </c>
      <c r="BS215" s="240" t="str">
        <f t="shared" ca="1" si="242"/>
        <v>1.38558461048084-2.07367391270416i</v>
      </c>
      <c r="BT215" s="240" t="str">
        <f t="shared" ca="1" si="243"/>
        <v>-1.96612527620375+1.53437922538851i</v>
      </c>
      <c r="BU215" s="240" t="str">
        <f t="shared" ca="1" si="244"/>
        <v>2.34819810218317-0.840198715741989i</v>
      </c>
      <c r="BV215" s="240" t="str">
        <f t="shared" ca="1" si="245"/>
        <v>-2.4932352670729+0.0612054903994856i</v>
      </c>
      <c r="BW215" s="240" t="str">
        <f t="shared" ca="1" si="246"/>
        <v>2.38659619168491+0.723966039856979i</v>
      </c>
      <c r="BX215" s="240" t="str">
        <f t="shared" ca="1" si="247"/>
        <v>-2.03904541232799-1.4360578036748i</v>
      </c>
      <c r="BY215" s="240" t="str">
        <f t="shared" ca="1" si="248"/>
        <v>1.48566596934505+2.00318866724059i</v>
      </c>
      <c r="BZ215" s="240" t="str">
        <f t="shared" ca="1" si="249"/>
        <v>-0.782317997354837-2.36811037750478i</v>
      </c>
      <c r="CA215" s="240" t="str">
        <f t="shared" ca="1" si="250"/>
        <v>-2.70091105145699E-13+2.49398640915124i</v>
      </c>
      <c r="CB215" s="240" t="str">
        <f t="shared" ca="1" si="251"/>
        <v>0.782317997352994-2.36811037750539i</v>
      </c>
      <c r="CC215" s="240" t="str">
        <f t="shared" ca="1" si="252"/>
        <v>-1.48566596934554+2.00318866724023i</v>
      </c>
      <c r="CD215" s="240" t="str">
        <f t="shared" ca="1" si="253"/>
        <v>2.0390454123283-1.43605780367435i</v>
      </c>
      <c r="CE215" s="240" t="str">
        <f t="shared" ca="1" si="254"/>
        <v>-2.38659619168506+0.723966039856463i</v>
      </c>
      <c r="CF215" s="240" t="str">
        <f t="shared" ca="1" si="255"/>
        <v>2.49323526707288+0.0612054904000258i</v>
      </c>
      <c r="CG215" s="240" t="str">
        <f t="shared" ca="1" si="256"/>
        <v>-2.34819810218382-0.840198715740161i</v>
      </c>
      <c r="CH215" s="240" t="str">
        <f t="shared" ca="1" si="257"/>
        <v>1.96612527620342+1.53437922538893i</v>
      </c>
      <c r="CI215" s="240" t="str">
        <f t="shared" ca="1" si="258"/>
        <v>-1.38558461048039-2.07367391270446i</v>
      </c>
      <c r="CJ215" s="240" t="str">
        <f t="shared" ca="1" si="259"/>
        <v>0.665177992288874+2.40364440955929i</v>
      </c>
      <c r="CK215" s="240" t="str">
        <f t="shared" ca="1" si="260"/>
        <v>0.122374112900985-2.49098229329773i</v>
      </c>
      <c r="CL215" s="240" t="str">
        <f t="shared" ca="1" si="261"/>
        <v>-0.897573329840404+2.32687136012937i</v>
      </c>
      <c r="CM215" s="240" t="str">
        <f t="shared" ca="1" si="262"/>
        <v>1.58216822876109-1.92787756481839i</v>
      </c>
      <c r="CN215" s="240" t="str">
        <f t="shared" ca="1" si="263"/>
        <v>-2.10705330945527+1.33427679292743i</v>
      </c>
      <c r="CO215" s="240" t="str">
        <f t="shared" ca="1" si="264"/>
        <v>2.41924476191927-0.605989266371338i</v>
      </c>
      <c r="CP215" s="240" t="str">
        <f t="shared" ca="1" si="265"/>
        <v>-2.48722884493292-0.183469021812267i</v>
      </c>
      <c r="CQ215" s="240" t="str">
        <f t="shared" ca="1" si="266"/>
        <v>2.30414299777578+0.954407279326783i</v>
      </c>
      <c r="CR215" s="240" t="str">
        <f t="shared" ca="1" si="267"/>
        <v>-1.88846857207631-1.62900419315333i</v>
      </c>
      <c r="CS215" s="240" t="str">
        <f t="shared" ca="1" si="268"/>
        <v>1.28216525692623+2.13916349608028i</v>
      </c>
      <c r="CT215" s="240" t="str">
        <f t="shared" ca="1" si="269"/>
        <v>-0.546435515179074-2.43338785169608i</v>
      </c>
      <c r="CU215" s="240" t="str">
        <f t="shared" ca="1" si="270"/>
        <v>-0.244453415845089+2.48197718291542i</v>
      </c>
      <c r="CV215" s="240" t="str">
        <f t="shared" ca="1" si="271"/>
        <v>1.01066632955569-2.28002670583779i</v>
      </c>
      <c r="CW215" s="240" t="str">
        <f t="shared" ca="1" si="272"/>
        <v>-1.67485890633202+1.84792203648082i</v>
      </c>
      <c r="CX215" s="240" t="str">
        <f t="shared" ca="1" si="273"/>
        <v>2.16998513060499-1.2292813925153i</v>
      </c>
      <c r="CY215" s="240" t="str">
        <f t="shared" ca="1" si="274"/>
        <v>-2.44606515962126+0.486552611665078i</v>
      </c>
      <c r="CZ215" s="240" t="str">
        <f t="shared" ca="1" si="275"/>
        <v>2.47523047065005+0.305290560280909i</v>
      </c>
      <c r="DA215" s="240" t="str">
        <f t="shared" ca="1" si="276"/>
        <v>-2.25453701106791-1.06631659217892i</v>
      </c>
      <c r="DB215" s="240" t="str">
        <f t="shared" ca="1" si="277"/>
        <v>1.80626238174881+1.71970474713255i</v>
      </c>
      <c r="DC215" s="240" t="str">
        <f t="shared" ca="1" si="278"/>
        <v>-1.17565705496157-2.19949964722666i</v>
      </c>
      <c r="DD215" s="240" t="str">
        <f t="shared" ca="1" si="279"/>
        <v>0.426376627051189+2.45726904935857i</v>
      </c>
      <c r="DE215" s="240" t="str">
        <f t="shared" ca="1" si="280"/>
        <v>0.365943809098837-2.46699277210399i</v>
      </c>
      <c r="DF215" s="240" t="str">
        <f t="shared" ca="1" si="281"/>
        <v>-1.12132454555924+2.22768926750511i</v>
      </c>
      <c r="DG215" s="240" t="str">
        <f t="shared" ca="1" si="282"/>
        <v>1.76351470209732-1.76351470209855i</v>
      </c>
      <c r="DH215" s="240" t="str">
        <f t="shared" ca="1" si="283"/>
        <v>-2.22768926750548+1.12132454555851i</v>
      </c>
      <c r="DI215" s="240" t="str">
        <f t="shared" ca="1" si="284"/>
        <v>2.46699277210376-0.365943809100418i</v>
      </c>
      <c r="DJ215" s="240" t="str">
        <f t="shared" ca="1" si="285"/>
        <v>-2.45726904935843-0.426376627051987i</v>
      </c>
      <c r="DK215" s="240" t="str">
        <f t="shared" ca="1" si="286"/>
        <v>2.19949964722628+1.17565705496228i</v>
      </c>
      <c r="DL215" s="240" t="str">
        <f t="shared" ca="1" si="287"/>
        <v>-1.71970474713381-1.80626238174761i</v>
      </c>
      <c r="DM215" s="240" t="str">
        <f t="shared" ca="1" si="288"/>
        <v>1.06631659217812+2.25453701106829i</v>
      </c>
      <c r="DN215" s="240" t="str">
        <f t="shared" ca="1" si="289"/>
        <v>-0.305290560282567-2.47523047064985i</v>
      </c>
      <c r="DO215" s="240" t="str">
        <f t="shared" ca="1" si="290"/>
        <v>-0.486552611665871+2.44606515962111i</v>
      </c>
      <c r="DP215" s="240" t="str">
        <f t="shared" ca="1" si="291"/>
        <v>1.22928139251607-2.16998513060455i</v>
      </c>
      <c r="DQ215" s="240" t="str">
        <f t="shared" ca="1" si="292"/>
        <v>-1.84792203648136+1.67485890633142i</v>
      </c>
      <c r="DR215" s="240" t="str">
        <f t="shared" ca="1" si="293"/>
        <v>2.28002670583815-1.01066632955488i</v>
      </c>
      <c r="DS215" s="240" t="str">
        <f t="shared" ca="1" si="294"/>
        <v>-2.48197718291526+0.244453415846751i</v>
      </c>
      <c r="DT215" s="240" t="str">
        <f t="shared" ca="1" si="295"/>
        <v>2.43338785169591+0.546435515179865i</v>
      </c>
      <c r="DU215" s="240" t="str">
        <f t="shared" ca="1" si="296"/>
        <v>-2.13916349608114-1.2821652569248i</v>
      </c>
      <c r="DV215" s="240" t="str">
        <f t="shared" ca="1" si="297"/>
        <v>1.62900419315272+1.88846857207685i</v>
      </c>
      <c r="DW215" s="240" t="str">
        <f t="shared" ca="1" si="298"/>
        <v>-0.95440727932597-2.30414299777611i</v>
      </c>
      <c r="DX215" s="240" t="str">
        <f t="shared" ca="1" si="299"/>
        <v>0.183469021813934+2.4872288449328i</v>
      </c>
      <c r="DY215" s="240" t="str">
        <f t="shared" ca="1" si="300"/>
        <v>0.605989266372056-2.41924476191909i</v>
      </c>
      <c r="DZ215" s="240" t="str">
        <f t="shared" ca="1" si="301"/>
        <v>-1.33427679292601+2.10705330945616i</v>
      </c>
      <c r="EA215" s="240" t="str">
        <f t="shared" ca="1" si="302"/>
        <v>1.92787756481891-1.58216822876047i</v>
      </c>
      <c r="EB215" s="240" t="str">
        <f t="shared" ca="1" si="303"/>
        <v>-2.32687136012969+0.897573329839584i</v>
      </c>
      <c r="EC215" s="240" t="str">
        <f t="shared" ca="1" si="304"/>
        <v>2.49098229329777-0.122374112900176i</v>
      </c>
      <c r="ED215" s="240" t="str">
        <f t="shared" ca="1" si="305"/>
        <v>-2.40364440955906-0.665177992289722i</v>
      </c>
      <c r="EE215" s="240" t="str">
        <f t="shared" ca="1" si="306"/>
        <v>2.07367391270539+1.385584610479i</v>
      </c>
      <c r="EF215" s="240" t="str">
        <f t="shared" ca="1" si="307"/>
        <v>-1.53437922538829-1.96612527620392i</v>
      </c>
      <c r="EG215" s="240" t="str">
        <f t="shared" ca="1" si="308"/>
        <v>0.840198715741734+2.34819810218326i</v>
      </c>
      <c r="EH215" s="240" t="str">
        <f t="shared" ca="1" si="309"/>
        <v>-0.0612054903992158-2.4932352670729i</v>
      </c>
      <c r="EI215" s="240" t="str">
        <f t="shared" ca="1" si="310"/>
        <v>-0.723966039857306+2.38659619168481i</v>
      </c>
      <c r="EJ215" s="240" t="str">
        <f t="shared" ca="1" si="311"/>
        <v>1.43605780367507-2.03904541232779i</v>
      </c>
      <c r="EK215" s="240" t="str">
        <f t="shared" ca="1" si="312"/>
        <v>-2.00318866724071+1.48566596934489i</v>
      </c>
      <c r="EL215" s="240" t="str">
        <f t="shared" ca="1" si="313"/>
        <v>2.36811037750486-0.78231799735458i</v>
      </c>
      <c r="EM215" s="240" t="str">
        <f t="shared" ca="1" si="314"/>
        <v>-2.49398640915124-5.40182210291397E-13i</v>
      </c>
      <c r="EN215" s="240"/>
      <c r="EO215" s="240"/>
      <c r="EP215" s="240"/>
    </row>
    <row r="216" spans="1:146" ht="15.75" thickBot="1">
      <c r="A216" s="277">
        <f t="shared" si="181"/>
        <v>2.2656250000000016E-3</v>
      </c>
      <c r="B216" s="276">
        <v>116</v>
      </c>
      <c r="C216" s="248">
        <f t="shared" si="182"/>
        <v>23200</v>
      </c>
      <c r="D216" s="247">
        <f t="shared" si="315"/>
        <v>145769.89912656639</v>
      </c>
      <c r="E216" s="247" t="str">
        <f t="shared" si="316"/>
        <v>145769.899126566i</v>
      </c>
      <c r="F216" s="247" t="str">
        <f t="shared" si="320"/>
        <v>0.00565630817592176-0.0232283883601345i</v>
      </c>
      <c r="G216" s="247" t="str">
        <f t="shared" si="321"/>
        <v>-2.57909176370538+1.71424870477232i</v>
      </c>
      <c r="H216" s="247" t="str">
        <f t="shared" si="322"/>
        <v>0.00200765757960687-0.00280738457501475i</v>
      </c>
      <c r="I216" s="247" t="str">
        <f t="shared" si="317"/>
        <v>-0.00225378577163283+0.0027191173370821i</v>
      </c>
      <c r="J216" s="275" t="str">
        <f ca="1">IMPRODUCT(1/N_FFT2,EA100)</f>
        <v>0.0107389523260429-1.88266348312817E-06i</v>
      </c>
      <c r="K216" s="274" t="str">
        <f t="shared" ca="1" si="318"/>
        <v>-0.0000241981787717619+0.0000292047145720124i</v>
      </c>
      <c r="N216" s="265">
        <f t="shared" ca="1" si="185"/>
        <v>7.4940363590963841</v>
      </c>
      <c r="O216" s="240">
        <f t="shared" ca="1" si="186"/>
        <v>2.4940363590963841</v>
      </c>
      <c r="P216" s="240" t="str">
        <f t="shared" ca="1" si="187"/>
        <v>-2.38664399080203-0.723980539561187i</v>
      </c>
      <c r="Q216" s="240" t="str">
        <f t="shared" ca="1" si="188"/>
        <v>2.07371544456632+1.38561236118254i</v>
      </c>
      <c r="R216" s="240" t="str">
        <f t="shared" ca="1" si="189"/>
        <v>-1.5821999166707-1.92791617664825i</v>
      </c>
      <c r="S216" s="240" t="str">
        <f t="shared" ca="1" si="190"/>
        <v>0.954426394342336+2.30418914550812i</v>
      </c>
      <c r="T216" s="240" t="str">
        <f t="shared" ca="1" si="191"/>
        <v>-0.244458311796451-2.48202689233787i</v>
      </c>
      <c r="U216" s="241" t="str">
        <f t="shared" ca="1" si="192"/>
        <v>-0.48656235641605+2.4461141497922i</v>
      </c>
      <c r="V216" s="240" t="str">
        <f t="shared" ca="1" si="193"/>
        <v>1.17568060120354-2.19954369914499i</v>
      </c>
      <c r="W216" s="240" t="str">
        <f t="shared" ca="1" si="194"/>
        <v>-1.76355002204286+1.76355002204286i</v>
      </c>
      <c r="X216" s="240" t="str">
        <f t="shared" ca="1" si="195"/>
        <v>2.19954369914511-1.17568060120331i</v>
      </c>
      <c r="Y216" s="240" t="str">
        <f t="shared" ca="1" si="196"/>
        <v>-2.4461141497922+0.486562356416043i</v>
      </c>
      <c r="Z216" s="240" t="str">
        <f t="shared" ca="1" si="197"/>
        <v>2.48202689233784+0.244458311796702i</v>
      </c>
      <c r="AA216" s="240" t="str">
        <f t="shared" ca="1" si="198"/>
        <v>-2.30418914550811-0.954426394342344i</v>
      </c>
      <c r="AB216" s="240" t="str">
        <f t="shared" ca="1" si="199"/>
        <v>1.92791617664832+1.58219991667061i</v>
      </c>
      <c r="AC216" s="240" t="str">
        <f t="shared" ca="1" si="200"/>
        <v>-1.38561236118254-2.07371544456632i</v>
      </c>
      <c r="AD216" s="240" t="str">
        <f t="shared" ca="1" si="201"/>
        <v>0.723980539561068+2.38664399080207i</v>
      </c>
      <c r="AE216" s="240" t="str">
        <f t="shared" ca="1" si="202"/>
        <v>2.70403963879013E-19-2.49403635909638i</v>
      </c>
      <c r="AF216" s="240" t="str">
        <f t="shared" ca="1" si="203"/>
        <v>-0.723980539561068+2.38664399080207i</v>
      </c>
      <c r="AG216" s="240" t="str">
        <f t="shared" ca="1" si="204"/>
        <v>1.38561236118255-2.07371544456631i</v>
      </c>
      <c r="AH216" s="240" t="str">
        <f t="shared" ca="1" si="205"/>
        <v>-1.92791617664833+1.58219991667059i</v>
      </c>
      <c r="AI216" s="240" t="str">
        <f t="shared" ca="1" si="206"/>
        <v>2.30418914550812-0.954426394342329i</v>
      </c>
      <c r="AJ216" s="240" t="str">
        <f t="shared" ca="1" si="207"/>
        <v>-2.48202689233784+0.244458311796694i</v>
      </c>
      <c r="AK216" s="240" t="str">
        <f t="shared" ca="1" si="208"/>
        <v>2.4461141497922+0.48656235641605i</v>
      </c>
      <c r="AL216" s="240" t="str">
        <f t="shared" ca="1" si="209"/>
        <v>-2.19954369914499-1.17568060120354i</v>
      </c>
      <c r="AM216" s="240" t="str">
        <f t="shared" ca="1" si="210"/>
        <v>1.76355002204285+1.76355002204287i</v>
      </c>
      <c r="AN216" s="240" t="str">
        <f t="shared" ca="1" si="211"/>
        <v>-1.17568060120332-2.19954369914511i</v>
      </c>
      <c r="AO216" s="240" t="str">
        <f t="shared" ca="1" si="212"/>
        <v>0.486562356416033+2.4461141497922i</v>
      </c>
      <c r="AP216" s="240" t="str">
        <f t="shared" ca="1" si="213"/>
        <v>0.244458311796694-2.48202689233784i</v>
      </c>
      <c r="AQ216" s="240" t="str">
        <f t="shared" ca="1" si="214"/>
        <v>-0.954426394342344+2.30418914550811i</v>
      </c>
      <c r="AR216" s="240" t="str">
        <f t="shared" ca="1" si="215"/>
        <v>-0.954426394342344+2.30418914550811i</v>
      </c>
      <c r="AS216" s="240" t="str">
        <f t="shared" ca="1" si="216"/>
        <v>-2.07371544456632+1.38561236118254i</v>
      </c>
      <c r="AT216" s="240" t="str">
        <f t="shared" ca="1" si="217"/>
        <v>2.386643990802-0.723980539561287i</v>
      </c>
      <c r="AU216" s="240" t="str">
        <f t="shared" ca="1" si="218"/>
        <v>-2.49403635909638-5.40807927758028E-19i</v>
      </c>
      <c r="AV216" s="240" t="str">
        <f t="shared" ca="1" si="219"/>
        <v>2.38664399080206+0.723980539561085i</v>
      </c>
      <c r="AW216" s="240" t="str">
        <f t="shared" ca="1" si="220"/>
        <v>-2.07371544456632-1.38561236118254i</v>
      </c>
      <c r="AX216" s="240" t="str">
        <f t="shared" ca="1" si="221"/>
        <v>1.58219991667059+1.92791617664833i</v>
      </c>
      <c r="AY216" s="240" t="str">
        <f t="shared" ca="1" si="222"/>
        <v>-0.954426394342311-2.30418914550813i</v>
      </c>
      <c r="AZ216" s="240" t="str">
        <f t="shared" ca="1" si="223"/>
        <v>0.244458311797187+2.4820268923378i</v>
      </c>
      <c r="BA216" s="240" t="str">
        <f t="shared" ca="1" si="224"/>
        <v>0.486562356417285-2.44611414979195i</v>
      </c>
      <c r="BB216" s="240" t="str">
        <f t="shared" ca="1" si="225"/>
        <v>-1.17568060120398+2.19954369914476i</v>
      </c>
      <c r="BC216" s="240" t="str">
        <f t="shared" ca="1" si="226"/>
        <v>1.76355002204287-1.76355002204285i</v>
      </c>
      <c r="BD216" s="240" t="str">
        <f t="shared" ca="1" si="227"/>
        <v>-2.19954369914476+1.17568060120398i</v>
      </c>
      <c r="BE216" s="240" t="str">
        <f t="shared" ca="1" si="228"/>
        <v>2.44611414979196-0.48656235641725i</v>
      </c>
      <c r="BF216" s="240" t="str">
        <f t="shared" ca="1" si="229"/>
        <v>-2.48202689233779-0.244458311797223i</v>
      </c>
      <c r="BG216" s="240" t="str">
        <f t="shared" ca="1" si="230"/>
        <v>2.30418914550811+0.954426394342344i</v>
      </c>
      <c r="BH216" s="240" t="str">
        <f t="shared" ca="1" si="231"/>
        <v>-1.92791617664865-1.58219991667021i</v>
      </c>
      <c r="BI216" s="240" t="str">
        <f t="shared" ca="1" si="232"/>
        <v>1.3856123611815+2.07371544456701i</v>
      </c>
      <c r="BJ216" s="240" t="str">
        <f t="shared" ca="1" si="233"/>
        <v>-0.723980539560576-2.38664399080221i</v>
      </c>
      <c r="BK216" s="240" t="str">
        <f t="shared" ca="1" si="234"/>
        <v>-3.54431995654416E-14+2.49403635909638i</v>
      </c>
      <c r="BL216" s="240" t="str">
        <f t="shared" ca="1" si="235"/>
        <v>0.723980539560576-2.38664399080221i</v>
      </c>
      <c r="BM216" s="240" t="str">
        <f t="shared" ca="1" si="236"/>
        <v>-1.38561236118357+2.07371544456564i</v>
      </c>
      <c r="BN216" s="240" t="str">
        <f t="shared" ca="1" si="237"/>
        <v>1.92791617664865-1.58219991667021i</v>
      </c>
      <c r="BO216" s="240" t="str">
        <f t="shared" ca="1" si="238"/>
        <v>-2.30418914550813+0.954426394342311i</v>
      </c>
      <c r="BP216" s="240" t="str">
        <f t="shared" ca="1" si="239"/>
        <v>2.4820268923378-0.244458311797152i</v>
      </c>
      <c r="BQ216" s="240" t="str">
        <f t="shared" ca="1" si="240"/>
        <v>-2.44611414979195-0.486562356417319i</v>
      </c>
      <c r="BR216" s="240" t="str">
        <f t="shared" ca="1" si="241"/>
        <v>2.19954369914476+1.17568060120398i</v>
      </c>
      <c r="BS216" s="240" t="str">
        <f t="shared" ca="1" si="242"/>
        <v>-1.76355002204285-1.76355002204287i</v>
      </c>
      <c r="BT216" s="240" t="str">
        <f t="shared" ca="1" si="243"/>
        <v>1.17568060120394+2.19954369914477i</v>
      </c>
      <c r="BU216" s="240" t="str">
        <f t="shared" ca="1" si="244"/>
        <v>-0.486562356417285-2.44611414979195i</v>
      </c>
      <c r="BV216" s="240" t="str">
        <f t="shared" ca="1" si="245"/>
        <v>-0.244458311797187+2.4820268923378i</v>
      </c>
      <c r="BW216" s="240" t="str">
        <f t="shared" ca="1" si="246"/>
        <v>0.954426394342344-2.30418914550811i</v>
      </c>
      <c r="BX216" s="240" t="str">
        <f t="shared" ca="1" si="247"/>
        <v>-1.58219991667024+1.92791617664862i</v>
      </c>
      <c r="BY216" s="240" t="str">
        <f t="shared" ca="1" si="248"/>
        <v>2.07371544456566-1.38561236118354i</v>
      </c>
      <c r="BZ216" s="240" t="str">
        <f t="shared" ca="1" si="249"/>
        <v>-2.38664399080223+0.723980539560541i</v>
      </c>
      <c r="CA216" s="240" t="str">
        <f t="shared" ca="1" si="250"/>
        <v>2.49403635909638+1.08161585551606E-18i</v>
      </c>
      <c r="CB216" s="240" t="str">
        <f t="shared" ca="1" si="251"/>
        <v>-2.3866439908022-0.723980539560609i</v>
      </c>
      <c r="CC216" s="240" t="str">
        <f t="shared" ca="1" si="252"/>
        <v>2.07371544456699+1.38561236118153i</v>
      </c>
      <c r="CD216" s="240" t="str">
        <f t="shared" ca="1" si="253"/>
        <v>-1.58219991667018-1.92791617664867i</v>
      </c>
      <c r="CE216" s="240" t="str">
        <f t="shared" ca="1" si="254"/>
        <v>0.954426394342344+2.30418914550811i</v>
      </c>
      <c r="CF216" s="240" t="str">
        <f t="shared" ca="1" si="255"/>
        <v>-0.244458311797187-2.4820268923378i</v>
      </c>
      <c r="CG216" s="240" t="str">
        <f t="shared" ca="1" si="256"/>
        <v>-0.486562356417285+2.44611414979195i</v>
      </c>
      <c r="CH216" s="240" t="str">
        <f t="shared" ca="1" si="257"/>
        <v>1.17568060120401-2.19954369914474i</v>
      </c>
      <c r="CI216" s="240" t="str">
        <f t="shared" ca="1" si="258"/>
        <v>-1.7635500220429+1.76355002204282i</v>
      </c>
      <c r="CJ216" s="240" t="str">
        <f t="shared" ca="1" si="259"/>
        <v>2.19954369914476-1.17568060120398i</v>
      </c>
      <c r="CK216" s="240" t="str">
        <f t="shared" ca="1" si="260"/>
        <v>-2.44611414979196+0.48656235641725i</v>
      </c>
      <c r="CL216" s="240" t="str">
        <f t="shared" ca="1" si="261"/>
        <v>2.48202689233779+0.244458311797223i</v>
      </c>
      <c r="CM216" s="240" t="str">
        <f t="shared" ca="1" si="262"/>
        <v>-2.3041891455081-0.954426394342376i</v>
      </c>
      <c r="CN216" s="240" t="str">
        <f t="shared" ca="1" si="263"/>
        <v>1.92791617664865+1.58219991667021i</v>
      </c>
      <c r="CO216" s="240" t="str">
        <f t="shared" ca="1" si="264"/>
        <v>-1.3856123611815-2.07371544456701i</v>
      </c>
      <c r="CP216" s="240" t="str">
        <f t="shared" ca="1" si="265"/>
        <v>0.723980539560576+2.38664399080221i</v>
      </c>
      <c r="CQ216" s="240" t="str">
        <f t="shared" ca="1" si="266"/>
        <v>3.54437403733694E-14-2.49403635909638i</v>
      </c>
      <c r="CR216" s="240" t="str">
        <f t="shared" ca="1" si="267"/>
        <v>-0.723980539560644+2.38664399080219i</v>
      </c>
      <c r="CS216" s="240" t="str">
        <f t="shared" ca="1" si="268"/>
        <v>1.38561236118363-2.0737154445656i</v>
      </c>
      <c r="CT216" s="240" t="str">
        <f t="shared" ca="1" si="269"/>
        <v>-1.92791617664865+1.58219991667021i</v>
      </c>
      <c r="CU216" s="240" t="str">
        <f t="shared" ca="1" si="270"/>
        <v>2.30418914550813-0.954426394342311i</v>
      </c>
      <c r="CV216" s="240" t="str">
        <f t="shared" ca="1" si="271"/>
        <v>-2.4820268923378+0.244458311797152i</v>
      </c>
      <c r="CW216" s="240" t="str">
        <f t="shared" ca="1" si="272"/>
        <v>2.44611414979244+0.486562356414815i</v>
      </c>
      <c r="CX216" s="240" t="str">
        <f t="shared" ca="1" si="273"/>
        <v>-2.19954369914476-1.17568060120398i</v>
      </c>
      <c r="CY216" s="240" t="str">
        <f t="shared" ca="1" si="274"/>
        <v>1.76355002204285+1.76355002204287i</v>
      </c>
      <c r="CZ216" s="240" t="str">
        <f t="shared" ca="1" si="275"/>
        <v>-1.17568060120394-2.19954369914477i</v>
      </c>
      <c r="DA216" s="240" t="str">
        <f t="shared" ca="1" si="276"/>
        <v>0.486562356417285+2.44611414979195i</v>
      </c>
      <c r="DB216" s="240" t="str">
        <f t="shared" ca="1" si="277"/>
        <v>0.244458311797258-2.48202689233779i</v>
      </c>
      <c r="DC216" s="240" t="str">
        <f t="shared" ca="1" si="278"/>
        <v>-0.954426394342409+2.30418914550809i</v>
      </c>
      <c r="DD216" s="240" t="str">
        <f t="shared" ca="1" si="279"/>
        <v>1.58219991667029-1.92791617664858i</v>
      </c>
      <c r="DE216" s="240" t="str">
        <f t="shared" ca="1" si="280"/>
        <v>-2.07371544456562+1.3856123611836i</v>
      </c>
      <c r="DF216" s="240" t="str">
        <f t="shared" ca="1" si="281"/>
        <v>2.38664399080223-0.723980539560541i</v>
      </c>
      <c r="DG216" s="240" t="str">
        <f t="shared" ca="1" si="282"/>
        <v>-2.49403635909638-7.08863991308834E-14i</v>
      </c>
      <c r="DH216" s="240" t="str">
        <f t="shared" ca="1" si="283"/>
        <v>2.38664399080218+0.723980539560679i</v>
      </c>
      <c r="DI216" s="240" t="str">
        <f t="shared" ca="1" si="284"/>
        <v>-2.07371544456562-1.3856123611836i</v>
      </c>
      <c r="DJ216" s="240" t="str">
        <f t="shared" ca="1" si="285"/>
        <v>1.58219991667018+1.92791617664867i</v>
      </c>
      <c r="DK216" s="240" t="str">
        <f t="shared" ca="1" si="286"/>
        <v>-0.954426394342279-2.30418914550814i</v>
      </c>
      <c r="DL216" s="240" t="str">
        <f t="shared" ca="1" si="287"/>
        <v>0.244458311797117+2.4820268923378i</v>
      </c>
      <c r="DM216" s="240" t="str">
        <f t="shared" ca="1" si="288"/>
        <v>0.48656235641492-2.44611414979242i</v>
      </c>
      <c r="DN216" s="240" t="str">
        <f t="shared" ca="1" si="289"/>
        <v>-1.17568060120401+2.19954369914474i</v>
      </c>
      <c r="DO216" s="240" t="str">
        <f t="shared" ca="1" si="290"/>
        <v>1.7635500220429-1.76355002204282i</v>
      </c>
      <c r="DP216" s="240" t="str">
        <f t="shared" ca="1" si="291"/>
        <v>-2.19954369914479+1.17568060120391i</v>
      </c>
      <c r="DQ216" s="240" t="str">
        <f t="shared" ca="1" si="292"/>
        <v>2.44611414979197-0.48656235641718i</v>
      </c>
      <c r="DR216" s="240" t="str">
        <f t="shared" ca="1" si="293"/>
        <v>-2.48202689233779-0.244458311797223i</v>
      </c>
      <c r="DS216" s="240" t="str">
        <f t="shared" ca="1" si="294"/>
        <v>2.3041891455081+0.954426394342376i</v>
      </c>
      <c r="DT216" s="240" t="str">
        <f t="shared" ca="1" si="295"/>
        <v>-1.9279161766486-1.58219991667026i</v>
      </c>
      <c r="DU216" s="240" t="str">
        <f t="shared" ca="1" si="296"/>
        <v>1.38561236118351+2.07371544456568i</v>
      </c>
      <c r="DV216" s="240" t="str">
        <f t="shared" ca="1" si="297"/>
        <v>-0.723980539560576-2.38664399080221i</v>
      </c>
      <c r="DW216" s="240" t="str">
        <f t="shared" ca="1" si="298"/>
        <v>-3.54442811812971E-14+2.49403635909638i</v>
      </c>
      <c r="DX216" s="240" t="str">
        <f t="shared" ca="1" si="299"/>
        <v>0.723980539560644-2.38664399080219i</v>
      </c>
      <c r="DY216" s="240" t="str">
        <f t="shared" ca="1" si="300"/>
        <v>-1.38561236118357+2.07371544456564i</v>
      </c>
      <c r="DZ216" s="240" t="str">
        <f t="shared" ca="1" si="301"/>
        <v>1.92791617664865-1.58219991667021i</v>
      </c>
      <c r="EA216" s="240" t="str">
        <f t="shared" ca="1" si="302"/>
        <v>-2.30418914550813+0.954426394342311i</v>
      </c>
      <c r="EB216" s="240" t="str">
        <f t="shared" ca="1" si="303"/>
        <v>2.4820268923378-0.244458311797152i</v>
      </c>
      <c r="EC216" s="240" t="str">
        <f t="shared" ca="1" si="304"/>
        <v>-2.44611414979196-0.48656235641725i</v>
      </c>
      <c r="ED216" s="240" t="str">
        <f t="shared" ca="1" si="305"/>
        <v>2.19954369914476+1.17568060120398i</v>
      </c>
      <c r="EE216" s="240" t="str">
        <f t="shared" ca="1" si="306"/>
        <v>-1.76355002204285-1.76355002204287i</v>
      </c>
      <c r="EF216" s="240" t="str">
        <f t="shared" ca="1" si="307"/>
        <v>1.17568060120394+2.19954369914477i</v>
      </c>
      <c r="EG216" s="240" t="str">
        <f t="shared" ca="1" si="308"/>
        <v>-0.48656235641485-2.44611414979244i</v>
      </c>
      <c r="EH216" s="240" t="str">
        <f t="shared" ca="1" si="309"/>
        <v>-0.244458311797187+2.4820268923378i</v>
      </c>
      <c r="EI216" s="240" t="str">
        <f t="shared" ca="1" si="310"/>
        <v>0.954426394342344-2.30418914550811i</v>
      </c>
      <c r="EJ216" s="240" t="str">
        <f t="shared" ca="1" si="311"/>
        <v>-1.58219991667024+1.92791617664862i</v>
      </c>
      <c r="EK216" s="240" t="str">
        <f t="shared" ca="1" si="312"/>
        <v>2.07371544456566-1.38561236118354i</v>
      </c>
      <c r="EL216" s="240" t="str">
        <f t="shared" ca="1" si="313"/>
        <v>-2.3866439908022+0.723980539560609i</v>
      </c>
      <c r="EM216" s="240" t="str">
        <f t="shared" ca="1" si="314"/>
        <v>2.49403635909638+2.16323171103211E-18i</v>
      </c>
      <c r="EN216" s="240"/>
      <c r="EO216" s="240"/>
      <c r="EP216" s="240"/>
    </row>
    <row r="217" spans="1:146" ht="15.75" thickBot="1">
      <c r="A217" s="277">
        <f t="shared" si="181"/>
        <v>2.2851562500000016E-3</v>
      </c>
      <c r="B217" s="276">
        <v>117</v>
      </c>
      <c r="C217" s="248">
        <f t="shared" si="182"/>
        <v>23400</v>
      </c>
      <c r="D217" s="247">
        <f t="shared" si="315"/>
        <v>147026.53618800233</v>
      </c>
      <c r="E217" s="247" t="str">
        <f t="shared" si="316"/>
        <v>147026.536188002i</v>
      </c>
      <c r="F217" s="247" t="str">
        <f t="shared" si="320"/>
        <v>0.00564179020860689-0.0230629659565922i</v>
      </c>
      <c r="G217" s="247" t="str">
        <f t="shared" si="321"/>
        <v>-2.56677985288482+1.71901803399324i</v>
      </c>
      <c r="H217" s="247" t="str">
        <f t="shared" si="322"/>
        <v>0.00200750975931712-0.00278338815177035i</v>
      </c>
      <c r="I217" s="247" t="str">
        <f t="shared" si="317"/>
        <v>-0.00224988596842367+0.00269622929215216i</v>
      </c>
      <c r="J217" s="275" t="str">
        <f ca="1">IMPRODUCT(1/N_FFT2,EB100)</f>
        <v>0.00758420367548625-0.000499524998922551i</v>
      </c>
      <c r="K217" s="274" t="str">
        <f t="shared" ca="1" si="318"/>
        <v>-0.0000157167594968865+0.0000215726263934468i</v>
      </c>
      <c r="N217" s="265">
        <f t="shared" ca="1" si="185"/>
        <v>7.4940817020942099</v>
      </c>
      <c r="O217" s="240">
        <f t="shared" ca="1" si="186"/>
        <v>2.4940817020942099</v>
      </c>
      <c r="P217" s="240" t="str">
        <f t="shared" ca="1" si="187"/>
        <v>-2.40373625061675-0.665203408133236i</v>
      </c>
      <c r="Q217" s="240" t="str">
        <f t="shared" ca="1" si="188"/>
        <v>2.13924523156438+1.28221424728874i</v>
      </c>
      <c r="R217" s="240" t="str">
        <f t="shared" ca="1" si="189"/>
        <v>-1.71977045548079-1.80633139738436i</v>
      </c>
      <c r="S217" s="240" t="str">
        <f t="shared" ca="1" si="190"/>
        <v>1.17570197574468+2.199583688099i</v>
      </c>
      <c r="T217" s="240" t="str">
        <f t="shared" ca="1" si="191"/>
        <v>-0.546456393981394-2.43348082922344i</v>
      </c>
      <c r="U217" s="241" t="str">
        <f t="shared" ca="1" si="192"/>
        <v>-0.122378788704385+2.49107747145616i</v>
      </c>
      <c r="V217" s="240" t="str">
        <f t="shared" ca="1" si="193"/>
        <v>0.782347889010045-2.36820086083987i</v>
      </c>
      <c r="W217" s="240" t="str">
        <f t="shared" ca="1" si="194"/>
        <v>-1.38563755240233+2.0737531458912i</v>
      </c>
      <c r="X217" s="240" t="str">
        <f t="shared" ca="1" si="195"/>
        <v>1.88854072873566-1.6290664359159i</v>
      </c>
      <c r="Y217" s="240" t="str">
        <f t="shared" ca="1" si="196"/>
        <v>-2.25462315486826+1.06635733516164i</v>
      </c>
      <c r="Z217" s="240" t="str">
        <f t="shared" ca="1" si="197"/>
        <v>2.45736293936479-0.42639291851247i</v>
      </c>
      <c r="AA217" s="240" t="str">
        <f t="shared" ca="1" si="198"/>
        <v>-2.48207201699674-0.244462756187666i</v>
      </c>
      <c r="AB217" s="240" t="str">
        <f t="shared" ca="1" si="199"/>
        <v>2.32696026775942+0.897607625296353i</v>
      </c>
      <c r="AC217" s="240" t="str">
        <f t="shared" ca="1" si="200"/>
        <v>-2.00326520725016-1.4857227352848i</v>
      </c>
      <c r="AD217" s="240" t="str">
        <f t="shared" ca="1" si="201"/>
        <v>1.53443785261745+1.96620040005486i</v>
      </c>
      <c r="AE217" s="240" t="str">
        <f t="shared" ca="1" si="202"/>
        <v>-0.954443746356326-2.30423103697577i</v>
      </c>
      <c r="AF217" s="240" t="str">
        <f t="shared" ca="1" si="203"/>
        <v>0.305302225155245+2.47532504694563i</v>
      </c>
      <c r="AG217" s="240" t="str">
        <f t="shared" ca="1" si="204"/>
        <v>0.365957791478635-2.46708703364458i</v>
      </c>
      <c r="AH217" s="240" t="str">
        <f t="shared" ca="1" si="205"/>
        <v>-1.01070494619242+2.28011382357621i</v>
      </c>
      <c r="AI217" s="240" t="str">
        <f t="shared" ca="1" si="206"/>
        <v>1.58222868196402-1.92795122725954i</v>
      </c>
      <c r="AJ217" s="240" t="str">
        <f t="shared" ca="1" si="207"/>
        <v>-2.03912332239152+1.43611267413115i</v>
      </c>
      <c r="AK217" s="240" t="str">
        <f t="shared" ca="1" si="208"/>
        <v>2.34828782468841-0.840230818966615i</v>
      </c>
      <c r="AL217" s="240" t="str">
        <f t="shared" ca="1" si="209"/>
        <v>-2.48732387967549+0.183476031996569i</v>
      </c>
      <c r="AM217" s="240" t="str">
        <f t="shared" ca="1" si="210"/>
        <v>2.44615862153704+0.486571202396062i</v>
      </c>
      <c r="AN217" s="240" t="str">
        <f t="shared" ca="1" si="211"/>
        <v>-2.22777438547761-1.12136739034583i</v>
      </c>
      <c r="AO217" s="240" t="str">
        <f t="shared" ca="1" si="212"/>
        <v>1.84799264389388+1.6749229011615i</v>
      </c>
      <c r="AP217" s="240" t="str">
        <f t="shared" ca="1" si="213"/>
        <v>-1.33432777442426-2.10713381803842i</v>
      </c>
      <c r="AQ217" s="240" t="str">
        <f t="shared" ca="1" si="214"/>
        <v>0.723993701938739+2.38668738134557i</v>
      </c>
      <c r="AR217" s="240" t="str">
        <f t="shared" ca="1" si="215"/>
        <v>0.723993701938739+2.38668738134557i</v>
      </c>
      <c r="AS217" s="240" t="str">
        <f t="shared" ca="1" si="216"/>
        <v>-0.606012420668313+2.41933719905202i</v>
      </c>
      <c r="AT217" s="240" t="str">
        <f t="shared" ca="1" si="217"/>
        <v>1.22932836223569-2.1700680437544i</v>
      </c>
      <c r="AU217" s="240" t="str">
        <f t="shared" ca="1" si="218"/>
        <v>-1.76358208438418+1.76358208438402i</v>
      </c>
      <c r="AV217" s="240" t="str">
        <f t="shared" ca="1" si="219"/>
        <v>2.17006804375441-1.22932836223568i</v>
      </c>
      <c r="AW217" s="240" t="str">
        <f t="shared" ca="1" si="220"/>
        <v>-2.41933719905203+0.6060124206683i</v>
      </c>
      <c r="AX217" s="240" t="str">
        <f t="shared" ca="1" si="221"/>
        <v>2.49333053131539+0.0612078290064558i</v>
      </c>
      <c r="AY217" s="240" t="str">
        <f t="shared" ca="1" si="222"/>
        <v>-2.3866873813455-0.723993701938991i</v>
      </c>
      <c r="AZ217" s="240" t="str">
        <f t="shared" ca="1" si="223"/>
        <v>2.10713381803828+1.33432777442448i</v>
      </c>
      <c r="BA217" s="240" t="str">
        <f t="shared" ca="1" si="224"/>
        <v>-1.67492290116152-1.84799264389386i</v>
      </c>
      <c r="BB217" s="240" t="str">
        <f t="shared" ca="1" si="225"/>
        <v>1.12136739034604+2.2277743854775i</v>
      </c>
      <c r="BC217" s="240" t="str">
        <f t="shared" ca="1" si="226"/>
        <v>-0.486571202396536-2.44615862153695i</v>
      </c>
      <c r="BD217" s="240" t="str">
        <f t="shared" ca="1" si="227"/>
        <v>-0.183476031995804+2.48732387967555i</v>
      </c>
      <c r="BE217" s="240" t="str">
        <f t="shared" ca="1" si="228"/>
        <v>0.840230818965929-2.34828782468866i</v>
      </c>
      <c r="BF217" s="240" t="str">
        <f t="shared" ca="1" si="229"/>
        <v>-1.43611267413035+2.03912332239208i</v>
      </c>
      <c r="BG217" s="240" t="str">
        <f t="shared" ca="1" si="230"/>
        <v>1.92795122726034-1.58222868196303i</v>
      </c>
      <c r="BH217" s="240" t="str">
        <f t="shared" ca="1" si="231"/>
        <v>-2.28011382357661+1.01070494619152i</v>
      </c>
      <c r="BI217" s="240" t="str">
        <f t="shared" ca="1" si="232"/>
        <v>2.46708703364469-0.365957791477922i</v>
      </c>
      <c r="BJ217" s="240" t="str">
        <f t="shared" ca="1" si="233"/>
        <v>-2.47532504694554-0.305302225156016i</v>
      </c>
      <c r="BK217" s="240" t="str">
        <f t="shared" ca="1" si="234"/>
        <v>2.30423103697559+0.95444374635678i</v>
      </c>
      <c r="BL217" s="240" t="str">
        <f t="shared" ca="1" si="235"/>
        <v>-1.96620040005472-1.53443785261763i</v>
      </c>
      <c r="BM217" s="240" t="str">
        <f t="shared" ca="1" si="236"/>
        <v>1.48572273528477+2.00326520725017i</v>
      </c>
      <c r="BN217" s="240" t="str">
        <f t="shared" ca="1" si="237"/>
        <v>-0.897607625296588-2.32696026775933i</v>
      </c>
      <c r="BO217" s="240" t="str">
        <f t="shared" ca="1" si="238"/>
        <v>0.244462756187935+2.48207201699672i</v>
      </c>
      <c r="BP217" s="240" t="str">
        <f t="shared" ca="1" si="239"/>
        <v>0.426392918512011-2.45736293936487i</v>
      </c>
      <c r="BQ217" s="240" t="str">
        <f t="shared" ca="1" si="240"/>
        <v>-1.06635733516097+2.25462315486858i</v>
      </c>
      <c r="BR217" s="240" t="str">
        <f t="shared" ca="1" si="241"/>
        <v>1.62906643591513-1.88854072873632i</v>
      </c>
      <c r="BS217" s="240" t="str">
        <f t="shared" ca="1" si="242"/>
        <v>-2.07375314589052+1.38563755240334i</v>
      </c>
      <c r="BT217" s="240" t="str">
        <f t="shared" ca="1" si="243"/>
        <v>2.36820086084026-0.78234788900886i</v>
      </c>
      <c r="BU217" s="240" t="str">
        <f t="shared" ca="1" si="244"/>
        <v>-2.49107747145621+0.122378788703345i</v>
      </c>
      <c r="BV217" s="240" t="str">
        <f t="shared" ca="1" si="245"/>
        <v>2.43348082922327+0.546456393982144i</v>
      </c>
      <c r="BW217" s="240" t="str">
        <f t="shared" ca="1" si="246"/>
        <v>-2.19958368809877-1.17570197574512i</v>
      </c>
      <c r="BX217" s="240" t="str">
        <f t="shared" ca="1" si="247"/>
        <v>1.80633139738414+1.71977045548103i</v>
      </c>
      <c r="BY217" s="240" t="str">
        <f t="shared" ca="1" si="248"/>
        <v>-1.28221424728859-2.13924523156447i</v>
      </c>
      <c r="BZ217" s="240" t="str">
        <f t="shared" ca="1" si="249"/>
        <v>0.665203408133281+2.40373625061674i</v>
      </c>
      <c r="CA217" s="240" t="str">
        <f t="shared" ca="1" si="250"/>
        <v>-2.70099261809116E-13-2.49408170209421i</v>
      </c>
      <c r="CB217" s="240" t="str">
        <f t="shared" ca="1" si="251"/>
        <v>-0.66520340813283+2.40373625061686i</v>
      </c>
      <c r="CC217" s="240" t="str">
        <f t="shared" ca="1" si="252"/>
        <v>1.28221424728818-2.13924523156471i</v>
      </c>
      <c r="CD217" s="240" t="str">
        <f t="shared" ca="1" si="253"/>
        <v>-1.80633139738377+1.71977045548142i</v>
      </c>
      <c r="CE217" s="240" t="str">
        <f t="shared" ca="1" si="254"/>
        <v>2.19958368809854-1.17570197574553i</v>
      </c>
      <c r="CF217" s="240" t="str">
        <f t="shared" ca="1" si="255"/>
        <v>-2.43348082922371+0.546456393980181i</v>
      </c>
      <c r="CG217" s="240" t="str">
        <f t="shared" ca="1" si="256"/>
        <v>2.49107747145611+0.122378788705425i</v>
      </c>
      <c r="CH217" s="240" t="str">
        <f t="shared" ca="1" si="257"/>
        <v>-2.36820086083963-0.782347889010771i</v>
      </c>
      <c r="CI217" s="240" t="str">
        <f t="shared" ca="1" si="258"/>
        <v>2.07375314589078+1.38563755240295i</v>
      </c>
      <c r="CJ217" s="240" t="str">
        <f t="shared" ca="1" si="259"/>
        <v>-1.62906643591549-1.88854072873601i</v>
      </c>
      <c r="CK217" s="240" t="str">
        <f t="shared" ca="1" si="260"/>
        <v>1.06635733516139+2.25462315486838i</v>
      </c>
      <c r="CL217" s="240" t="str">
        <f t="shared" ca="1" si="261"/>
        <v>-0.426392918512473-2.45736293936479i</v>
      </c>
      <c r="CM217" s="240" t="str">
        <f t="shared" ca="1" si="262"/>
        <v>-0.244462756187397+2.48207201699677i</v>
      </c>
      <c r="CN217" s="240" t="str">
        <f t="shared" ca="1" si="263"/>
        <v>0.897607625296151-2.3269602677595i</v>
      </c>
      <c r="CO217" s="240" t="str">
        <f t="shared" ca="1" si="264"/>
        <v>-1.4857227352844+2.00326520725045i</v>
      </c>
      <c r="CP217" s="240" t="str">
        <f t="shared" ca="1" si="265"/>
        <v>1.96620040005439-1.53443785261805i</v>
      </c>
      <c r="CQ217" s="240" t="str">
        <f t="shared" ca="1" si="266"/>
        <v>-2.30423103697541+0.954443746357214i</v>
      </c>
      <c r="CR217" s="240" t="str">
        <f t="shared" ca="1" si="267"/>
        <v>2.47532504694548-0.305302225156479i</v>
      </c>
      <c r="CS217" s="240" t="str">
        <f t="shared" ca="1" si="268"/>
        <v>-2.46708703364439-0.365957791479912i</v>
      </c>
      <c r="CT217" s="240" t="str">
        <f t="shared" ca="1" si="269"/>
        <v>2.2801138235758+1.01070494619336i</v>
      </c>
      <c r="CU217" s="240" t="str">
        <f t="shared" ca="1" si="270"/>
        <v>-1.92795122725907-1.58222868196459i</v>
      </c>
      <c r="CV217" s="240" t="str">
        <f t="shared" ca="1" si="271"/>
        <v>1.43611267413071+2.03912332239183i</v>
      </c>
      <c r="CW217" s="240" t="str">
        <f t="shared" ca="1" si="272"/>
        <v>-0.84023081896637-2.3482878246885i</v>
      </c>
      <c r="CX217" s="240" t="str">
        <f t="shared" ca="1" si="273"/>
        <v>0.183476031996308+2.48732387967551i</v>
      </c>
      <c r="CY217" s="240" t="str">
        <f t="shared" ca="1" si="274"/>
        <v>0.486571202396112-2.44615862153703i</v>
      </c>
      <c r="CZ217" s="240" t="str">
        <f t="shared" ca="1" si="275"/>
        <v>-1.12136739034562+2.22777438547771i</v>
      </c>
      <c r="DA217" s="240" t="str">
        <f t="shared" ca="1" si="276"/>
        <v>1.6749229011612-1.84799264389415i</v>
      </c>
      <c r="DB217" s="240" t="str">
        <f t="shared" ca="1" si="277"/>
        <v>-2.10713381803804+1.33432777442485i</v>
      </c>
      <c r="DC217" s="240" t="str">
        <f t="shared" ca="1" si="278"/>
        <v>2.38668738134536-0.72399370193944i</v>
      </c>
      <c r="DD217" s="240" t="str">
        <f t="shared" ca="1" si="279"/>
        <v>-2.49333053131537+0.0612078290069249i</v>
      </c>
      <c r="DE217" s="240" t="str">
        <f t="shared" ca="1" si="280"/>
        <v>2.41933719905233+0.606012420667088i</v>
      </c>
      <c r="DF217" s="240" t="str">
        <f t="shared" ca="1" si="281"/>
        <v>-2.17006804375391-1.22932836223657i</v>
      </c>
      <c r="DG217" s="240" t="str">
        <f t="shared" ca="1" si="282"/>
        <v>1.76358208438349+1.76358208438472i</v>
      </c>
      <c r="DH217" s="240" t="str">
        <f t="shared" ca="1" si="283"/>
        <v>-1.22932836223505-2.17006804375477i</v>
      </c>
      <c r="DI217" s="240" t="str">
        <f t="shared" ca="1" si="284"/>
        <v>0.606012420667874+2.41933719905213i</v>
      </c>
      <c r="DJ217" s="240" t="str">
        <f t="shared" ca="1" si="285"/>
        <v>0.0612078290062565-2.49333053131539i</v>
      </c>
      <c r="DK217" s="240" t="str">
        <f t="shared" ca="1" si="286"/>
        <v>-0.723993701938799+2.38668738134555i</v>
      </c>
      <c r="DL217" s="240" t="str">
        <f t="shared" ca="1" si="287"/>
        <v>1.33432777442428-2.1071338180384i</v>
      </c>
      <c r="DM217" s="240" t="str">
        <f t="shared" ca="1" si="288"/>
        <v>-1.8479926438937+1.67492290116169i</v>
      </c>
      <c r="DN217" s="240" t="str">
        <f t="shared" ca="1" si="289"/>
        <v>2.22777438547738-1.12136739034628i</v>
      </c>
      <c r="DO217" s="240" t="str">
        <f t="shared" ca="1" si="290"/>
        <v>-2.44615862153689+0.486571202396835i</v>
      </c>
      <c r="DP217" s="240" t="str">
        <f t="shared" ca="1" si="291"/>
        <v>2.48732387967556+0.183476031995641i</v>
      </c>
      <c r="DQ217" s="240" t="str">
        <f t="shared" ca="1" si="292"/>
        <v>-2.34828782468873-0.840230818965739i</v>
      </c>
      <c r="DR217" s="240" t="str">
        <f t="shared" ca="1" si="293"/>
        <v>2.03912332239083+1.43611267413213i</v>
      </c>
      <c r="DS217" s="240" t="str">
        <f t="shared" ca="1" si="294"/>
        <v>-1.58222868196319-1.92795122726022i</v>
      </c>
      <c r="DT217" s="240" t="str">
        <f t="shared" ca="1" si="295"/>
        <v>1.0107049461917+2.28011382357653i</v>
      </c>
      <c r="DU217" s="240" t="str">
        <f t="shared" ca="1" si="296"/>
        <v>-0.365957791478119-2.46708703364466i</v>
      </c>
      <c r="DV217" s="240" t="str">
        <f t="shared" ca="1" si="297"/>
        <v>-0.305302225155746+2.47532504694557i</v>
      </c>
      <c r="DW217" s="240" t="str">
        <f t="shared" ca="1" si="298"/>
        <v>0.95444374635653-2.30423103697569i</v>
      </c>
      <c r="DX217" s="240" t="str">
        <f t="shared" ca="1" si="299"/>
        <v>-1.53443785261741+1.96620040005489i</v>
      </c>
      <c r="DY217" s="240" t="str">
        <f t="shared" ca="1" si="300"/>
        <v>2.00326520725006-1.48572273528493i</v>
      </c>
      <c r="DZ217" s="240" t="str">
        <f t="shared" ca="1" si="301"/>
        <v>-2.32696026775926+0.897607625296775i</v>
      </c>
      <c r="EA217" s="240" t="str">
        <f t="shared" ca="1" si="302"/>
        <v>2.4820720169967-0.244462756188133i</v>
      </c>
      <c r="EB217" s="240" t="str">
        <f t="shared" ca="1" si="303"/>
        <v>-2.45736293936492-0.426392918511744i</v>
      </c>
      <c r="EC217" s="240" t="str">
        <f t="shared" ca="1" si="304"/>
        <v>2.25462315486869+1.06635733516072i</v>
      </c>
      <c r="ED217" s="240" t="str">
        <f t="shared" ca="1" si="305"/>
        <v>-1.8885407287365-1.62906643591493i</v>
      </c>
      <c r="EE217" s="240" t="str">
        <f t="shared" ca="1" si="306"/>
        <v>1.3856375524015+2.07375314589175i</v>
      </c>
      <c r="EF217" s="240" t="str">
        <f t="shared" ca="1" si="307"/>
        <v>-0.782347889009117-2.36820086084017i</v>
      </c>
      <c r="EG217" s="240" t="str">
        <f t="shared" ca="1" si="308"/>
        <v>0.122378788703686+2.49107747145619i</v>
      </c>
      <c r="EH217" s="240" t="str">
        <f t="shared" ca="1" si="309"/>
        <v>0.54645639398195-2.43348082922332i</v>
      </c>
      <c r="EI217" s="240" t="str">
        <f t="shared" ca="1" si="310"/>
        <v>-1.17570197574495+2.19958368809886i</v>
      </c>
      <c r="EJ217" s="240" t="str">
        <f t="shared" ca="1" si="311"/>
        <v>1.71977045548088-1.80633139738428i</v>
      </c>
      <c r="EK217" s="240" t="str">
        <f t="shared" ca="1" si="312"/>
        <v>-2.13924523156433+1.28221424728882i</v>
      </c>
      <c r="EL217" s="240" t="str">
        <f t="shared" ca="1" si="313"/>
        <v>2.40373625061667-0.665203408133543i</v>
      </c>
      <c r="EM217" s="240" t="str">
        <f t="shared" ca="1" si="314"/>
        <v>-2.49408170209421+5.40198523618232E-13i</v>
      </c>
      <c r="EN217" s="240"/>
      <c r="EO217" s="240"/>
      <c r="EP217" s="240"/>
    </row>
    <row r="218" spans="1:146" ht="15.75" thickBot="1">
      <c r="A218" s="277">
        <f t="shared" si="181"/>
        <v>2.3046875000000016E-3</v>
      </c>
      <c r="B218" s="276">
        <v>118</v>
      </c>
      <c r="C218" s="248">
        <f t="shared" si="182"/>
        <v>23600</v>
      </c>
      <c r="D218" s="247">
        <f t="shared" si="315"/>
        <v>148283.17324943823</v>
      </c>
      <c r="E218" s="247" t="str">
        <f t="shared" si="316"/>
        <v>148283.173249438i</v>
      </c>
      <c r="F218" s="247" t="str">
        <f t="shared" si="320"/>
        <v>0.00562725026443639-0.0229004699333523i</v>
      </c>
      <c r="G218" s="247" t="str">
        <f t="shared" si="321"/>
        <v>-2.55449409157204+1.72369345469436i</v>
      </c>
      <c r="H218" s="247" t="str">
        <f t="shared" si="322"/>
        <v>0.00200736570637658-0.00275979842811226i</v>
      </c>
      <c r="I218" s="247" t="str">
        <f t="shared" si="317"/>
        <v>-0.00224608405847902+0.00267372504806354i</v>
      </c>
      <c r="J218" s="275" t="str">
        <f ca="1">IMPRODUCT(1/N_FFT2,EC100)</f>
        <v>0.00874003813449043+1.56888793910502E-06i</v>
      </c>
      <c r="K218" s="274" t="str">
        <f t="shared" ca="1" si="318"/>
        <v>-0.0000196350550993581+0.000023364935027028i</v>
      </c>
      <c r="N218" s="265">
        <f t="shared" ca="1" si="185"/>
        <v>7.4941225895831183</v>
      </c>
      <c r="O218" s="240">
        <f t="shared" ca="1" si="186"/>
        <v>2.4941225895831183</v>
      </c>
      <c r="P218" s="240" t="str">
        <f t="shared" ca="1" si="187"/>
        <v>-2.41937686119413-0.606022355517701i</v>
      </c>
      <c r="Q218" s="240" t="str">
        <f t="shared" ca="1" si="188"/>
        <v>2.19961974764493+1.17572124997349i</v>
      </c>
      <c r="R218" s="240" t="str">
        <f t="shared" ca="1" si="189"/>
        <v>-1.84802293952483-1.67495035952078i</v>
      </c>
      <c r="S218" s="240" t="str">
        <f t="shared" ca="1" si="190"/>
        <v>1.38566026827422+2.07378714259564i</v>
      </c>
      <c r="T218" s="240" t="str">
        <f t="shared" ca="1" si="191"/>
        <v>-0.840244593546991-2.34832632206085i</v>
      </c>
      <c r="U218" s="241" t="str">
        <f t="shared" ca="1" si="192"/>
        <v>0.244466763862183+2.48211270760124i</v>
      </c>
      <c r="V218" s="240" t="str">
        <f t="shared" ca="1" si="193"/>
        <v>0.365963790919454-2.46712747858814i</v>
      </c>
      <c r="W218" s="240" t="str">
        <f t="shared" ca="1" si="194"/>
        <v>-0.954459393321034+2.30426881208987i</v>
      </c>
      <c r="X218" s="240" t="str">
        <f t="shared" ca="1" si="195"/>
        <v>1.48574709193356-2.00329804838915i</v>
      </c>
      <c r="Y218" s="240" t="str">
        <f t="shared" ca="1" si="196"/>
        <v>-1.9279828337159+1.58225462071236i</v>
      </c>
      <c r="Z218" s="240" t="str">
        <f t="shared" ca="1" si="197"/>
        <v>2.25466011672045-1.06637481681579i</v>
      </c>
      <c r="AA218" s="240" t="str">
        <f t="shared" ca="1" si="198"/>
        <v>-2.4461987233843+0.48657917914951i</v>
      </c>
      <c r="AB218" s="240" t="str">
        <f t="shared" ca="1" si="199"/>
        <v>2.4911183096943+0.122380794958266i</v>
      </c>
      <c r="AC218" s="240" t="str">
        <f t="shared" ca="1" si="200"/>
        <v>-2.38672650823298-0.724005570950134i</v>
      </c>
      <c r="AD218" s="240" t="str">
        <f t="shared" ca="1" si="201"/>
        <v>2.13928030193346+1.2822352676589i</v>
      </c>
      <c r="AE218" s="240" t="str">
        <f t="shared" ca="1" si="202"/>
        <v>-1.76361099620468-1.76361099620487i</v>
      </c>
      <c r="AF218" s="240" t="str">
        <f t="shared" ca="1" si="203"/>
        <v>1.2822352676589+2.13928030193346i</v>
      </c>
      <c r="AG218" s="240" t="str">
        <f t="shared" ca="1" si="204"/>
        <v>-0.724005570950121-2.38672650823298i</v>
      </c>
      <c r="AH218" s="240" t="str">
        <f t="shared" ca="1" si="205"/>
        <v>0.122380794958271+2.4911183096943i</v>
      </c>
      <c r="AI218" s="240" t="str">
        <f t="shared" ca="1" si="206"/>
        <v>0.486579179149504-2.4461987233843i</v>
      </c>
      <c r="AJ218" s="240" t="str">
        <f t="shared" ca="1" si="207"/>
        <v>-1.06637481681579+2.25466011672045i</v>
      </c>
      <c r="AK218" s="240" t="str">
        <f t="shared" ca="1" si="208"/>
        <v>1.58225462071236-1.9279828337159i</v>
      </c>
      <c r="AL218" s="240" t="str">
        <f t="shared" ca="1" si="209"/>
        <v>-2.00329804838915+1.48574709193355i</v>
      </c>
      <c r="AM218" s="240" t="str">
        <f t="shared" ca="1" si="210"/>
        <v>2.30426881208986-0.954459393321047i</v>
      </c>
      <c r="AN218" s="240" t="str">
        <f t="shared" ca="1" si="211"/>
        <v>-2.46712747858814+0.365963790919459i</v>
      </c>
      <c r="AO218" s="240" t="str">
        <f t="shared" ca="1" si="212"/>
        <v>2.48211270760124+0.244466763862187i</v>
      </c>
      <c r="AP218" s="240" t="str">
        <f t="shared" ca="1" si="213"/>
        <v>-2.34832632206085-0.840244593546998i</v>
      </c>
      <c r="AQ218" s="240" t="str">
        <f t="shared" ca="1" si="214"/>
        <v>2.07378714259564+1.38566026827424i</v>
      </c>
      <c r="AR218" s="240" t="str">
        <f t="shared" ca="1" si="215"/>
        <v>2.07378714259564+1.38566026827424i</v>
      </c>
      <c r="AS218" s="240" t="str">
        <f t="shared" ca="1" si="216"/>
        <v>1.17572124997345+2.19961974764496i</v>
      </c>
      <c r="AT218" s="240" t="str">
        <f t="shared" ca="1" si="217"/>
        <v>-0.606022355517673-2.41937686119414i</v>
      </c>
      <c r="AU218" s="240" t="str">
        <f t="shared" ca="1" si="218"/>
        <v>-1.34446795094009E-14+2.49412258958312i</v>
      </c>
      <c r="AV218" s="240" t="str">
        <f t="shared" ca="1" si="219"/>
        <v>0.606022355517663-2.41937686119414i</v>
      </c>
      <c r="AW218" s="240" t="str">
        <f t="shared" ca="1" si="220"/>
        <v>-1.17572124997344+2.19961974764496i</v>
      </c>
      <c r="AX218" s="240" t="str">
        <f t="shared" ca="1" si="221"/>
        <v>1.6749503595211-1.84802293952455i</v>
      </c>
      <c r="AY218" s="240" t="str">
        <f t="shared" ca="1" si="222"/>
        <v>-2.07378714259606+1.3856602682736i</v>
      </c>
      <c r="AZ218" s="240" t="str">
        <f t="shared" ca="1" si="223"/>
        <v>2.34832632206119-0.840244593546038i</v>
      </c>
      <c r="BA218" s="240" t="str">
        <f t="shared" ca="1" si="224"/>
        <v>-2.48211270760134+0.244466763861208i</v>
      </c>
      <c r="BB218" s="240" t="str">
        <f t="shared" ca="1" si="225"/>
        <v>2.46712747858832+0.365963790918222i</v>
      </c>
      <c r="BC218" s="240" t="str">
        <f t="shared" ca="1" si="226"/>
        <v>-2.30426881209024-0.954459393320121i</v>
      </c>
      <c r="BD218" s="240" t="str">
        <f t="shared" ca="1" si="227"/>
        <v>2.0032980483896+1.48574709193295i</v>
      </c>
      <c r="BE218" s="240" t="str">
        <f t="shared" ca="1" si="228"/>
        <v>-1.58225462071275-1.92798283371558i</v>
      </c>
      <c r="BF218" s="240" t="str">
        <f t="shared" ca="1" si="229"/>
        <v>1.06637481681602+2.25466011672034i</v>
      </c>
      <c r="BG218" s="240" t="str">
        <f t="shared" ca="1" si="230"/>
        <v>-0.486579179149495-2.4461987233843i</v>
      </c>
      <c r="BH218" s="240" t="str">
        <f t="shared" ca="1" si="231"/>
        <v>-0.122380794958528+2.49111830969429i</v>
      </c>
      <c r="BI218" s="240" t="str">
        <f t="shared" ca="1" si="232"/>
        <v>0.72400557095062-2.38672650823283i</v>
      </c>
      <c r="BJ218" s="240" t="str">
        <f t="shared" ca="1" si="233"/>
        <v>-1.28223526765956+2.13928030193306i</v>
      </c>
      <c r="BK218" s="240" t="str">
        <f t="shared" ca="1" si="234"/>
        <v>1.76361099620541-1.76361099620414i</v>
      </c>
      <c r="BL218" s="240" t="str">
        <f t="shared" ca="1" si="235"/>
        <v>-2.13928030193396+1.28223526765807i</v>
      </c>
      <c r="BM218" s="240" t="str">
        <f t="shared" ca="1" si="236"/>
        <v>2.38672650823261-0.724005570951328i</v>
      </c>
      <c r="BN218" s="240" t="str">
        <f t="shared" ca="1" si="237"/>
        <v>-2.49111830969425+0.122380794959266i</v>
      </c>
      <c r="BO218" s="240" t="str">
        <f t="shared" ca="1" si="238"/>
        <v>2.44619872338445+0.486579179148771i</v>
      </c>
      <c r="BP218" s="240" t="str">
        <f t="shared" ca="1" si="239"/>
        <v>-2.25466011672066-1.06637481681535i</v>
      </c>
      <c r="BQ218" s="240" t="str">
        <f t="shared" ca="1" si="240"/>
        <v>1.92798283371605+1.58225462071218i</v>
      </c>
      <c r="BR218" s="240" t="str">
        <f t="shared" ca="1" si="241"/>
        <v>-1.48574709193354-2.00329804838916i</v>
      </c>
      <c r="BS218" s="240" t="str">
        <f t="shared" ca="1" si="242"/>
        <v>0.954459393320772+2.30426881208997i</v>
      </c>
      <c r="BT218" s="240" t="str">
        <f t="shared" ca="1" si="243"/>
        <v>-0.36596379091899-2.46712747858821i</v>
      </c>
      <c r="BU218" s="240" t="str">
        <f t="shared" ca="1" si="244"/>
        <v>-0.244466763862906+2.48211270760117i</v>
      </c>
      <c r="BV218" s="240" t="str">
        <f t="shared" ca="1" si="245"/>
        <v>0.840244593547679-2.34832632206061i</v>
      </c>
      <c r="BW218" s="240" t="str">
        <f t="shared" ca="1" si="246"/>
        <v>-1.38566026827504+2.0737871425951i</v>
      </c>
      <c r="BX218" s="240" t="str">
        <f t="shared" ca="1" si="247"/>
        <v>1.84802293952405-1.67495035952164i</v>
      </c>
      <c r="BY218" s="240" t="str">
        <f t="shared" ca="1" si="248"/>
        <v>-2.1996197476445+1.17572124997431i</v>
      </c>
      <c r="BZ218" s="240" t="str">
        <f t="shared" ca="1" si="249"/>
        <v>2.41937686119396-0.606022355518382i</v>
      </c>
      <c r="CA218" s="240" t="str">
        <f t="shared" ca="1" si="250"/>
        <v>-2.49412258958312+4.69321233655766E-13i</v>
      </c>
      <c r="CB218" s="240" t="str">
        <f t="shared" ca="1" si="251"/>
        <v>2.41937686119419+0.606022355517471i</v>
      </c>
      <c r="CC218" s="240" t="str">
        <f t="shared" ca="1" si="252"/>
        <v>-2.19961974764497-1.17572124997342i</v>
      </c>
      <c r="CD218" s="240" t="str">
        <f t="shared" ca="1" si="253"/>
        <v>1.84802293952473+1.6749503595209i</v>
      </c>
      <c r="CE218" s="240" t="str">
        <f t="shared" ca="1" si="254"/>
        <v>-1.38566026827382-2.07378714259591i</v>
      </c>
      <c r="CF218" s="240" t="str">
        <f t="shared" ca="1" si="255"/>
        <v>0.840244593546292+2.3483263220611i</v>
      </c>
      <c r="CG218" s="240" t="str">
        <f t="shared" ca="1" si="256"/>
        <v>-0.244466763861442-2.48211270760131i</v>
      </c>
      <c r="CH218" s="240" t="str">
        <f t="shared" ca="1" si="257"/>
        <v>-0.365963790920445+2.46712747858799i</v>
      </c>
      <c r="CI218" s="240" t="str">
        <f t="shared" ca="1" si="258"/>
        <v>0.954459393319904-2.30426881209033i</v>
      </c>
      <c r="CJ218" s="240" t="str">
        <f t="shared" ca="1" si="259"/>
        <v>-1.48574709193279+2.00329804838972i</v>
      </c>
      <c r="CK218" s="240" t="str">
        <f t="shared" ca="1" si="260"/>
        <v>1.92798283371541-1.58225462071296i</v>
      </c>
      <c r="CL218" s="240" t="str">
        <f t="shared" ca="1" si="261"/>
        <v>-2.25466011672023+1.06637481681627i</v>
      </c>
      <c r="CM218" s="240" t="str">
        <f t="shared" ca="1" si="262"/>
        <v>2.44619872338425-0.486579179149761i</v>
      </c>
      <c r="CN218" s="240" t="str">
        <f t="shared" ca="1" si="263"/>
        <v>-2.4911183096943-0.122380794958258i</v>
      </c>
      <c r="CO218" s="240" t="str">
        <f t="shared" ca="1" si="264"/>
        <v>2.38672650823291+0.724005570950363i</v>
      </c>
      <c r="CP218" s="240" t="str">
        <f t="shared" ca="1" si="265"/>
        <v>-2.1392803019332-1.28223526765933i</v>
      </c>
      <c r="CQ218" s="240" t="str">
        <f t="shared" ca="1" si="266"/>
        <v>1.76361099620433+1.76361099620523i</v>
      </c>
      <c r="CR218" s="240" t="str">
        <f t="shared" ca="1" si="267"/>
        <v>-1.28223526765824-2.13928030193385i</v>
      </c>
      <c r="CS218" s="240" t="str">
        <f t="shared" ca="1" si="268"/>
        <v>0.724005570949146+2.38672650823327i</v>
      </c>
      <c r="CT218" s="240" t="str">
        <f t="shared" ca="1" si="269"/>
        <v>-0.122380794959536-2.49111830969424i</v>
      </c>
      <c r="CU218" s="240" t="str">
        <f t="shared" ca="1" si="270"/>
        <v>-0.486579179148504+2.4461987233845i</v>
      </c>
      <c r="CV218" s="240" t="str">
        <f t="shared" ca="1" si="271"/>
        <v>1.06637481681511-2.25466011672078i</v>
      </c>
      <c r="CW218" s="240" t="str">
        <f t="shared" ca="1" si="272"/>
        <v>-1.58225462071197+1.92798283371622i</v>
      </c>
      <c r="CX218" s="240" t="str">
        <f t="shared" ca="1" si="273"/>
        <v>2.003298048389-1.48574709193376i</v>
      </c>
      <c r="CY218" s="240" t="str">
        <f t="shared" ca="1" si="274"/>
        <v>-2.30426881208987+0.954459393321022i</v>
      </c>
      <c r="CZ218" s="240" t="str">
        <f t="shared" ca="1" si="275"/>
        <v>2.46712747858817-0.365963790919257i</v>
      </c>
      <c r="DA218" s="240" t="str">
        <f t="shared" ca="1" si="276"/>
        <v>-2.48211270760119-0.244466763862708i</v>
      </c>
      <c r="DB218" s="240" t="str">
        <f t="shared" ca="1" si="277"/>
        <v>2.3483263220607+0.840244593547425i</v>
      </c>
      <c r="DC218" s="240" t="str">
        <f t="shared" ca="1" si="278"/>
        <v>-2.07378714259521-1.38566026827488i</v>
      </c>
      <c r="DD218" s="240" t="str">
        <f t="shared" ca="1" si="279"/>
        <v>1.67495035952001+1.84802293952554i</v>
      </c>
      <c r="DE218" s="240" t="str">
        <f t="shared" ca="1" si="280"/>
        <v>-1.17572124997455-2.19961974764437i</v>
      </c>
      <c r="DF218" s="240" t="str">
        <f t="shared" ca="1" si="281"/>
        <v>0.606022355518576+2.41937686119391i</v>
      </c>
      <c r="DG218" s="240" t="str">
        <f t="shared" ca="1" si="282"/>
        <v>-7.39425464246117E-13-2.49412258958312i</v>
      </c>
      <c r="DH218" s="240" t="str">
        <f t="shared" ca="1" si="283"/>
        <v>-0.60602235551714+2.41937686119427i</v>
      </c>
      <c r="DI218" s="240" t="str">
        <f t="shared" ca="1" si="284"/>
        <v>1.17572124997325-2.19961974764507i</v>
      </c>
      <c r="DJ218" s="240" t="str">
        <f t="shared" ca="1" si="285"/>
        <v>-1.67495035952069+1.84802293952491i</v>
      </c>
      <c r="DK218" s="240" t="str">
        <f t="shared" ca="1" si="286"/>
        <v>2.0737871425958-1.38566026827399i</v>
      </c>
      <c r="DL218" s="240" t="str">
        <f t="shared" ca="1" si="287"/>
        <v>-2.34832632206101+0.840244593546547i</v>
      </c>
      <c r="DM218" s="240" t="str">
        <f t="shared" ca="1" si="288"/>
        <v>2.48211270760129-0.24446676386164i</v>
      </c>
      <c r="DN218" s="240" t="str">
        <f t="shared" ca="1" si="289"/>
        <v>-2.46712747858803-0.365963790920178i</v>
      </c>
      <c r="DO218" s="240" t="str">
        <f t="shared" ca="1" si="290"/>
        <v>2.30426881208946+0.954459393322012i</v>
      </c>
      <c r="DP218" s="240" t="str">
        <f t="shared" ca="1" si="291"/>
        <v>-2.00329804838992-1.48574709193251i</v>
      </c>
      <c r="DQ218" s="240" t="str">
        <f t="shared" ca="1" si="292"/>
        <v>1.58225462071311+1.92798283371528i</v>
      </c>
      <c r="DR218" s="240" t="str">
        <f t="shared" ca="1" si="293"/>
        <v>-1.06637481681651-2.25466011672011i</v>
      </c>
      <c r="DS218" s="240" t="str">
        <f t="shared" ca="1" si="294"/>
        <v>0.486579179149956+2.44619872338421i</v>
      </c>
      <c r="DT218" s="240" t="str">
        <f t="shared" ca="1" si="295"/>
        <v>0.122380794957988-2.49111830969431i</v>
      </c>
      <c r="DU218" s="240" t="str">
        <f t="shared" ca="1" si="296"/>
        <v>-0.724005570950171+2.38672650823296i</v>
      </c>
      <c r="DV218" s="240" t="str">
        <f t="shared" ca="1" si="297"/>
        <v>1.2822352676591-2.13928030193334i</v>
      </c>
      <c r="DW218" s="240" t="str">
        <f t="shared" ca="1" si="298"/>
        <v>-1.76361099620508+1.76361099620447i</v>
      </c>
      <c r="DX218" s="240" t="str">
        <f t="shared" ca="1" si="299"/>
        <v>2.13928030193372-1.28223526765847i</v>
      </c>
      <c r="DY218" s="240" t="str">
        <f t="shared" ca="1" si="300"/>
        <v>-2.38672650823318+0.72400557094947i</v>
      </c>
      <c r="DZ218" s="240" t="str">
        <f t="shared" ca="1" si="301"/>
        <v>2.49111830969435-0.122380794957257i</v>
      </c>
      <c r="EA218" s="240" t="str">
        <f t="shared" ca="1" si="302"/>
        <v>-2.44619872338454-0.48657917914831i</v>
      </c>
      <c r="EB218" s="240" t="str">
        <f t="shared" ca="1" si="303"/>
        <v>2.25466011672089+1.06637481681486i</v>
      </c>
      <c r="EC218" s="240" t="str">
        <f t="shared" ca="1" si="304"/>
        <v>-1.92798283371634-1.58225462071182i</v>
      </c>
      <c r="ED218" s="240" t="str">
        <f t="shared" ca="1" si="305"/>
        <v>1.48574709193398+2.00329804838884i</v>
      </c>
      <c r="EE218" s="240" t="str">
        <f t="shared" ca="1" si="306"/>
        <v>-0.954459393321206-2.30426881208979i</v>
      </c>
      <c r="EF218" s="240" t="str">
        <f t="shared" ca="1" si="307"/>
        <v>0.365963790919454+2.46712747858814i</v>
      </c>
      <c r="EG218" s="240" t="str">
        <f t="shared" ca="1" si="308"/>
        <v>0.24446676386251-2.48211270760121i</v>
      </c>
      <c r="EH218" s="240" t="str">
        <f t="shared" ca="1" si="309"/>
        <v>-0.840244593547235+2.34832632206077i</v>
      </c>
      <c r="EI218" s="240" t="str">
        <f t="shared" ca="1" si="310"/>
        <v>1.3856602682746-2.0737871425954i</v>
      </c>
      <c r="EJ218" s="240" t="str">
        <f t="shared" ca="1" si="311"/>
        <v>-1.8480229395254+1.67495035952015i</v>
      </c>
      <c r="EK218" s="240" t="str">
        <f t="shared" ca="1" si="312"/>
        <v>2.19961974764541-1.1757212499726i</v>
      </c>
      <c r="EL218" s="240" t="str">
        <f t="shared" ca="1" si="313"/>
        <v>-2.41937686119445+0.606022355516431i</v>
      </c>
      <c r="EM218" s="240" t="str">
        <f t="shared" ca="1" si="314"/>
        <v>2.49412258958312-9.3864246731153E-13i</v>
      </c>
      <c r="EN218" s="240"/>
      <c r="EO218" s="240"/>
      <c r="EP218" s="240"/>
    </row>
    <row r="219" spans="1:146" ht="15.75" thickBot="1">
      <c r="A219" s="277">
        <f t="shared" si="181"/>
        <v>2.3242187500000016E-3</v>
      </c>
      <c r="B219" s="276">
        <v>119</v>
      </c>
      <c r="C219" s="248">
        <f t="shared" si="182"/>
        <v>23800</v>
      </c>
      <c r="D219" s="247">
        <f t="shared" si="315"/>
        <v>149539.81031087416</v>
      </c>
      <c r="E219" s="247" t="str">
        <f t="shared" si="316"/>
        <v>149539.810310874i</v>
      </c>
      <c r="F219" s="247" t="str">
        <f t="shared" si="320"/>
        <v>0.00561268859048406-0.022740823632779i</v>
      </c>
      <c r="G219" s="247" t="str">
        <f t="shared" si="321"/>
        <v>-2.54223505518966+1.72827551349961i</v>
      </c>
      <c r="H219" s="247" t="str">
        <f t="shared" si="322"/>
        <v>0.00200722529471878-0.00273660515167859i</v>
      </c>
      <c r="I219" s="247" t="str">
        <f t="shared" si="317"/>
        <v>-0.00224237672180946+0.00265159510396543i</v>
      </c>
      <c r="J219" s="275" t="str">
        <f ca="1">IMPRODUCT(1/N_FFT2,ED100)</f>
        <v>0.0114985949122531+0.000499526148748512i</v>
      </c>
      <c r="K219" s="274" t="str">
        <f t="shared" ca="1" si="318"/>
        <v>-0.0000271087226550773+0.0000293694921639233i</v>
      </c>
      <c r="N219" s="265">
        <f t="shared" ca="1" si="185"/>
        <v>7.4941591560368579</v>
      </c>
      <c r="O219" s="240">
        <f t="shared" ca="1" si="186"/>
        <v>2.4941591560368579</v>
      </c>
      <c r="P219" s="240" t="str">
        <f t="shared" ca="1" si="187"/>
        <v>-2.43355640120026-0.546473364236288i</v>
      </c>
      <c r="Q219" s="240" t="str">
        <f t="shared" ca="1" si="188"/>
        <v>2.25469317240312+1.06639045098933i</v>
      </c>
      <c r="R219" s="240" t="str">
        <f t="shared" ca="1" si="189"/>
        <v>-1.96626146059385-1.5344855047298i</v>
      </c>
      <c r="S219" s="240" t="str">
        <f t="shared" ca="1" si="190"/>
        <v>1.58227781822497+1.92801109996694i</v>
      </c>
      <c r="T219" s="240" t="str">
        <f t="shared" ca="1" si="191"/>
        <v>-1.12140221451593-2.22784356922142i</v>
      </c>
      <c r="U219" s="241" t="str">
        <f t="shared" ca="1" si="192"/>
        <v>0.606031240441291+2.41941233179706i</v>
      </c>
      <c r="V219" s="240" t="str">
        <f t="shared" ca="1" si="193"/>
        <v>-0.0612097298207525-2.49340796193037i</v>
      </c>
      <c r="W219" s="240" t="str">
        <f t="shared" ca="1" si="194"/>
        <v>-0.486586312910675+2.4462345872239i</v>
      </c>
      <c r="X219" s="240" t="str">
        <f t="shared" ca="1" si="195"/>
        <v>1.01073633373006-2.28018463272613i</v>
      </c>
      <c r="Y219" s="240" t="str">
        <f t="shared" ca="1" si="196"/>
        <v>-1.48576887454461+2.0033274188402i</v>
      </c>
      <c r="Z219" s="240" t="str">
        <f t="shared" ca="1" si="197"/>
        <v>1.8885993775462-1.62911702672784i</v>
      </c>
      <c r="AA219" s="240" t="str">
        <f t="shared" ca="1" si="198"/>
        <v>-2.19965199637809+1.17573848728039i</v>
      </c>
      <c r="AB219" s="240" t="str">
        <f t="shared" ca="1" si="199"/>
        <v>2.40381089887287-0.66522406608787i</v>
      </c>
      <c r="AC219" s="240" t="str">
        <f t="shared" ca="1" si="200"/>
        <v>-2.49115483210214+0.122382589189288i</v>
      </c>
      <c r="AD219" s="240" t="str">
        <f t="shared" ca="1" si="201"/>
        <v>2.45743925300278+0.426406160184892i</v>
      </c>
      <c r="AE219" s="240" t="str">
        <f t="shared" ca="1" si="202"/>
        <v>-2.3043025950881-0.954473386696944i</v>
      </c>
      <c r="AF219" s="240" t="str">
        <f t="shared" ca="1" si="203"/>
        <v>2.03918664755865+1.43615727274592i</v>
      </c>
      <c r="AG219" s="240" t="str">
        <f t="shared" ca="1" si="204"/>
        <v>-1.67497491605025-1.84805003347987i</v>
      </c>
      <c r="AH219" s="240" t="str">
        <f t="shared" ca="1" si="205"/>
        <v>1.22936653914403+2.1701354354223i</v>
      </c>
      <c r="AI219" s="240" t="str">
        <f t="shared" ca="1" si="206"/>
        <v>-0.724016185631376-2.38676150014749i</v>
      </c>
      <c r="AJ219" s="240" t="str">
        <f t="shared" ca="1" si="207"/>
        <v>0.183481729862011+2.48740112375333i</v>
      </c>
      <c r="AK219" s="240" t="str">
        <f t="shared" ca="1" si="208"/>
        <v>0.365969156332566-2.46716364926523i</v>
      </c>
      <c r="AL219" s="240" t="str">
        <f t="shared" ca="1" si="209"/>
        <v>-0.897635500585962+2.32703253173012i</v>
      </c>
      <c r="AM219" s="240" t="str">
        <f t="shared" ca="1" si="210"/>
        <v>1.3856805835073-2.07381754649086i</v>
      </c>
      <c r="AN219" s="240" t="str">
        <f t="shared" ca="1" si="211"/>
        <v>-1.80638749317643+1.71982386311455i</v>
      </c>
      <c r="AO219" s="240" t="str">
        <f t="shared" ca="1" si="212"/>
        <v>2.13931166602693-1.28225406657322i</v>
      </c>
      <c r="AP219" s="240" t="str">
        <f t="shared" ca="1" si="213"/>
        <v>-2.36827440554118+0.782372184897351i</v>
      </c>
      <c r="AQ219" s="240" t="str">
        <f t="shared" ca="1" si="214"/>
        <v>2.4821490979775-0.244470348001523i</v>
      </c>
      <c r="AR219" s="240" t="str">
        <f t="shared" ca="1" si="215"/>
        <v>2.4821490979775-0.244470348001523i</v>
      </c>
      <c r="AS219" s="240" t="str">
        <f t="shared" ca="1" si="216"/>
        <v>2.34836075098837+0.84025691241418i</v>
      </c>
      <c r="AT219" s="240" t="str">
        <f t="shared" ca="1" si="217"/>
        <v>-2.10719925527795-1.3343692120993i</v>
      </c>
      <c r="AU219" s="240" t="str">
        <f t="shared" ca="1" si="218"/>
        <v>1.76363685259209+1.76363685259227i</v>
      </c>
      <c r="AV219" s="240" t="str">
        <f t="shared" ca="1" si="219"/>
        <v>-1.3343692120993-2.10719925527796i</v>
      </c>
      <c r="AW219" s="240" t="str">
        <f t="shared" ca="1" si="220"/>
        <v>0.840256912414175+2.34836075098838i</v>
      </c>
      <c r="AX219" s="240" t="str">
        <f t="shared" ca="1" si="221"/>
        <v>-0.305311706344437-2.47540191839861i</v>
      </c>
      <c r="AY219" s="240" t="str">
        <f t="shared" ca="1" si="222"/>
        <v>-0.24447034800248+2.4821490979774i</v>
      </c>
      <c r="AZ219" s="240" t="str">
        <f t="shared" ca="1" si="223"/>
        <v>0.782372184896648-2.36827440554141i</v>
      </c>
      <c r="BA219" s="240" t="str">
        <f t="shared" ca="1" si="224"/>
        <v>-1.28225406657301+2.13931166602706i</v>
      </c>
      <c r="BB219" s="240" t="str">
        <f t="shared" ca="1" si="225"/>
        <v>1.71982386311491-1.80638749317609i</v>
      </c>
      <c r="BC219" s="240" t="str">
        <f t="shared" ca="1" si="226"/>
        <v>-2.07381754649142+1.38568058350647i</v>
      </c>
      <c r="BD219" s="240" t="str">
        <f t="shared" ca="1" si="227"/>
        <v>2.32703253172985-0.897635500586651i</v>
      </c>
      <c r="BE219" s="240" t="str">
        <f t="shared" ca="1" si="228"/>
        <v>-2.46716364926523+0.365969156332561i</v>
      </c>
      <c r="BF219" s="240" t="str">
        <f t="shared" ca="1" si="229"/>
        <v>2.48740112375329+0.183481729862528i</v>
      </c>
      <c r="BG219" s="240" t="str">
        <f t="shared" ca="1" si="230"/>
        <v>-2.38676150014713-0.724016185632551i</v>
      </c>
      <c r="BH219" s="240" t="str">
        <f t="shared" ca="1" si="231"/>
        <v>2.17013543542266+1.2293665391434i</v>
      </c>
      <c r="BI219" s="240" t="str">
        <f t="shared" ca="1" si="232"/>
        <v>-1.84805003347988-1.67497491605024i</v>
      </c>
      <c r="BJ219" s="240" t="str">
        <f t="shared" ca="1" si="233"/>
        <v>1.43615727274528+2.0391866475591i</v>
      </c>
      <c r="BK219" s="240" t="str">
        <f t="shared" ca="1" si="234"/>
        <v>-0.954473386698086-2.30430259508763i</v>
      </c>
      <c r="BL219" s="240" t="str">
        <f t="shared" ca="1" si="235"/>
        <v>0.426406160185411+2.45743925300269i</v>
      </c>
      <c r="BM219" s="240" t="str">
        <f t="shared" ca="1" si="236"/>
        <v>0.122382589189293-2.49115483210214i</v>
      </c>
      <c r="BN219" s="240" t="str">
        <f t="shared" ca="1" si="237"/>
        <v>-0.665224066088573+2.40381089887268i</v>
      </c>
      <c r="BO219" s="240" t="str">
        <f t="shared" ca="1" si="238"/>
        <v>1.17573848727953-2.19965199637855i</v>
      </c>
      <c r="BP219" s="240" t="str">
        <f t="shared" ca="1" si="239"/>
        <v>-1.62911702672746+1.88859937754654i</v>
      </c>
      <c r="BQ219" s="240" t="str">
        <f t="shared" ca="1" si="240"/>
        <v>2.00332741884037-1.48576887454439i</v>
      </c>
      <c r="BR219" s="240" t="str">
        <f t="shared" ca="1" si="241"/>
        <v>-2.28018463272653+1.01073633372916i</v>
      </c>
      <c r="BS219" s="240" t="str">
        <f t="shared" ca="1" si="242"/>
        <v>2.4462345872237-0.48658631291168i</v>
      </c>
      <c r="BT219" s="240" t="str">
        <f t="shared" ca="1" si="243"/>
        <v>-2.49340796193038-0.0612097298205093i</v>
      </c>
      <c r="BU219" s="240" t="str">
        <f t="shared" ca="1" si="244"/>
        <v>2.419412331797+0.606031240441511i</v>
      </c>
      <c r="BV219" s="240" t="str">
        <f t="shared" ca="1" si="245"/>
        <v>-2.22784356922097-1.12140221451683i</v>
      </c>
      <c r="BW219" s="240" t="str">
        <f t="shared" ca="1" si="246"/>
        <v>1.92801109996742+1.58227781822438i</v>
      </c>
      <c r="BX219" s="240" t="str">
        <f t="shared" ca="1" si="247"/>
        <v>-1.53448550472993-1.96626146059374i</v>
      </c>
      <c r="BY219" s="240" t="str">
        <f t="shared" ca="1" si="248"/>
        <v>1.06639045098894+2.25469317240331i</v>
      </c>
      <c r="BZ219" s="240" t="str">
        <f t="shared" ca="1" si="249"/>
        <v>-0.546473364235258-2.43355640120049i</v>
      </c>
      <c r="CA219" s="240" t="str">
        <f t="shared" ca="1" si="250"/>
        <v>7.39436845833708E-13+2.49415915603686i</v>
      </c>
      <c r="CB219" s="240" t="str">
        <f t="shared" ca="1" si="251"/>
        <v>0.546473364236168-2.43355640120029i</v>
      </c>
      <c r="CC219" s="240" t="str">
        <f t="shared" ca="1" si="252"/>
        <v>-1.06639045098984+2.25469317240288i</v>
      </c>
      <c r="CD219" s="240" t="str">
        <f t="shared" ca="1" si="253"/>
        <v>1.53448550473072-1.96626146059312i</v>
      </c>
      <c r="CE219" s="240" t="str">
        <f t="shared" ca="1" si="254"/>
        <v>-1.92801109996648+1.58227781822552i</v>
      </c>
      <c r="CF219" s="240" t="str">
        <f t="shared" ca="1" si="255"/>
        <v>2.22784356922142-1.12140221451594i</v>
      </c>
      <c r="CG219" s="240" t="str">
        <f t="shared" ca="1" si="256"/>
        <v>-2.41941233179725+0.606031240440538i</v>
      </c>
      <c r="CH219" s="240" t="str">
        <f t="shared" ca="1" si="257"/>
        <v>2.49340796193034-0.0612097298219879i</v>
      </c>
      <c r="CI219" s="240" t="str">
        <f t="shared" ca="1" si="258"/>
        <v>-2.446234587224-0.486586312910158i</v>
      </c>
      <c r="CJ219" s="240" t="str">
        <f t="shared" ca="1" si="259"/>
        <v>2.28018463272613+1.01073633373007i</v>
      </c>
      <c r="CK219" s="240" t="str">
        <f t="shared" ca="1" si="260"/>
        <v>-2.00332741883977-1.48576887454519i</v>
      </c>
      <c r="CL219" s="240" t="str">
        <f t="shared" ca="1" si="261"/>
        <v>1.62911702672858+1.88859937754557i</v>
      </c>
      <c r="CM219" s="240" t="str">
        <f t="shared" ca="1" si="262"/>
        <v>-1.17573848728084-2.19965199637785i</v>
      </c>
      <c r="CN219" s="240" t="str">
        <f t="shared" ca="1" si="263"/>
        <v>0.665224066087608+2.40381089887295i</v>
      </c>
      <c r="CO219" s="240" t="str">
        <f t="shared" ca="1" si="264"/>
        <v>-0.122382589188292-2.49115483210218i</v>
      </c>
      <c r="CP219" s="240" t="str">
        <f t="shared" ca="1" si="265"/>
        <v>-0.426406160183884+2.45743925300296i</v>
      </c>
      <c r="CQ219" s="240" t="str">
        <f t="shared" ca="1" si="266"/>
        <v>0.954473386696719-2.30430259508819i</v>
      </c>
      <c r="CR219" s="240" t="str">
        <f t="shared" ca="1" si="267"/>
        <v>-1.4361572727461+2.03918664755853i</v>
      </c>
      <c r="CS219" s="240" t="str">
        <f t="shared" ca="1" si="268"/>
        <v>1.84805003348056-1.67497491604949i</v>
      </c>
      <c r="CT219" s="240" t="str">
        <f t="shared" ca="1" si="269"/>
        <v>-2.17013543542193+1.22936653914468i</v>
      </c>
      <c r="CU219" s="240" t="str">
        <f t="shared" ca="1" si="270"/>
        <v>2.38676150014742-0.72401618563159i</v>
      </c>
      <c r="CV219" s="240" t="str">
        <f t="shared" ca="1" si="271"/>
        <v>-2.48740112375337+0.183481729861528i</v>
      </c>
      <c r="CW219" s="240" t="str">
        <f t="shared" ca="1" si="272"/>
        <v>2.46716364926508+0.365969156333586i</v>
      </c>
      <c r="CX219" s="240" t="str">
        <f t="shared" ca="1" si="273"/>
        <v>-2.32703253173038-0.897635500585271i</v>
      </c>
      <c r="CY219" s="240" t="str">
        <f t="shared" ca="1" si="274"/>
        <v>2.07381754649084+1.38568058350733i</v>
      </c>
      <c r="CZ219" s="240" t="str">
        <f t="shared" ca="1" si="275"/>
        <v>-1.71982386311424-1.80638749317673i</v>
      </c>
      <c r="DA219" s="240" t="str">
        <f t="shared" ca="1" si="276"/>
        <v>1.28225406657218+2.13931166602755i</v>
      </c>
      <c r="DB219" s="240" t="str">
        <f t="shared" ca="1" si="277"/>
        <v>-0.782372184898119-2.36827440554093i</v>
      </c>
      <c r="DC219" s="240" t="str">
        <f t="shared" ca="1" si="278"/>
        <v>0.244470348001518+2.4821490979775i</v>
      </c>
      <c r="DD219" s="240" t="str">
        <f t="shared" ca="1" si="279"/>
        <v>0.305311706345467-2.47540191839849i</v>
      </c>
      <c r="DE219" s="240" t="str">
        <f t="shared" ca="1" si="280"/>
        <v>-0.840256912413015+2.34836075098879i</v>
      </c>
      <c r="DF219" s="240" t="str">
        <f t="shared" ca="1" si="281"/>
        <v>1.33436921209892-2.1071992552782i</v>
      </c>
      <c r="DG219" s="240" t="str">
        <f t="shared" ca="1" si="282"/>
        <v>-1.76363685259222+1.76363685259213i</v>
      </c>
      <c r="DH219" s="240" t="str">
        <f t="shared" ca="1" si="283"/>
        <v>2.10719925527834-1.3343692120987i</v>
      </c>
      <c r="DI219" s="240" t="str">
        <f t="shared" ca="1" si="284"/>
        <v>-2.34836075098802+0.840256912415173i</v>
      </c>
      <c r="DJ219" s="240" t="str">
        <f t="shared" ca="1" si="285"/>
        <v>2.47540191839852-0.305311706345205i</v>
      </c>
      <c r="DK219" s="240" t="str">
        <f t="shared" ca="1" si="286"/>
        <v>-2.48214909797747-0.24447034800178i</v>
      </c>
      <c r="DL219" s="240" t="str">
        <f t="shared" ca="1" si="287"/>
        <v>2.36827440554085+0.782372184898369i</v>
      </c>
      <c r="DM219" s="240" t="str">
        <f t="shared" ca="1" si="288"/>
        <v>-2.13931166602742-1.28225406657241i</v>
      </c>
      <c r="DN219" s="240" t="str">
        <f t="shared" ca="1" si="289"/>
        <v>1.80638749317664+1.71982386311433i</v>
      </c>
      <c r="DO219" s="240" t="str">
        <f t="shared" ca="1" si="290"/>
        <v>-1.38568058350711-2.07381754649098i</v>
      </c>
      <c r="DP219" s="240" t="str">
        <f t="shared" ca="1" si="291"/>
        <v>0.897635500585027+2.32703253173048i</v>
      </c>
      <c r="DQ219" s="240" t="str">
        <f t="shared" ca="1" si="292"/>
        <v>-0.365969156333326-2.46716364926512i</v>
      </c>
      <c r="DR219" s="240" t="str">
        <f t="shared" ca="1" si="293"/>
        <v>-0.183481729861791+2.48740112375335i</v>
      </c>
      <c r="DS219" s="240" t="str">
        <f t="shared" ca="1" si="294"/>
        <v>0.72401618563191-2.38676150014732i</v>
      </c>
      <c r="DT219" s="240" t="str">
        <f t="shared" ca="1" si="295"/>
        <v>-1.22936653914485+2.17013543542183i</v>
      </c>
      <c r="DU219" s="240" t="str">
        <f t="shared" ca="1" si="296"/>
        <v>1.67497491604963-1.84805003348043i</v>
      </c>
      <c r="DV219" s="240" t="str">
        <f t="shared" ca="1" si="297"/>
        <v>-2.03918664755864+1.43615727274594i</v>
      </c>
      <c r="DW219" s="240" t="str">
        <f t="shared" ca="1" si="298"/>
        <v>2.3043025950883-0.954473386696477i</v>
      </c>
      <c r="DX219" s="240" t="str">
        <f t="shared" ca="1" si="299"/>
        <v>-2.457439253003+0.426406160183625i</v>
      </c>
      <c r="DY219" s="240" t="str">
        <f t="shared" ca="1" si="300"/>
        <v>2.49115483210217+0.122382589188555i</v>
      </c>
      <c r="DZ219" s="240" t="str">
        <f t="shared" ca="1" si="301"/>
        <v>-2.40381089887286-0.66522406608793i</v>
      </c>
      <c r="EA219" s="240" t="str">
        <f t="shared" ca="1" si="302"/>
        <v>2.19965199637776+1.17573848728101i</v>
      </c>
      <c r="EB219" s="240" t="str">
        <f t="shared" ca="1" si="303"/>
        <v>-1.88859937754707-1.62911702672685i</v>
      </c>
      <c r="EC219" s="240" t="str">
        <f t="shared" ca="1" si="304"/>
        <v>1.48576887454504+2.00332741883988i</v>
      </c>
      <c r="ED219" s="240" t="str">
        <f t="shared" ca="1" si="305"/>
        <v>-1.01073633372983-2.28018463272623i</v>
      </c>
      <c r="EE219" s="240" t="str">
        <f t="shared" ca="1" si="306"/>
        <v>0.486586312909902+2.44623458722406i</v>
      </c>
      <c r="EF219" s="240" t="str">
        <f t="shared" ca="1" si="307"/>
        <v>0.0612097298197703-2.49340796193039i</v>
      </c>
      <c r="EG219" s="240" t="str">
        <f t="shared" ca="1" si="308"/>
        <v>-0.606031240440862+2.41941233179717i</v>
      </c>
      <c r="EH219" s="240" t="str">
        <f t="shared" ca="1" si="309"/>
        <v>1.12140221451611-2.22784356922133i</v>
      </c>
      <c r="EI219" s="240" t="str">
        <f t="shared" ca="1" si="310"/>
        <v>-1.58227781822573+1.92801109996632i</v>
      </c>
      <c r="EJ219" s="240" t="str">
        <f t="shared" ca="1" si="311"/>
        <v>1.96626146059324-1.53448550473057i</v>
      </c>
      <c r="EK219" s="240" t="str">
        <f t="shared" ca="1" si="312"/>
        <v>-2.254693172403+1.0663904509896i</v>
      </c>
      <c r="EL219" s="240" t="str">
        <f t="shared" ca="1" si="313"/>
        <v>2.43355640120034-0.546473364235911i</v>
      </c>
      <c r="EM219" s="240" t="str">
        <f t="shared" ca="1" si="314"/>
        <v>-2.49415915603686-9.31327379738668E-13i</v>
      </c>
      <c r="EN219" s="240"/>
      <c r="EO219" s="240"/>
      <c r="EP219" s="240"/>
    </row>
    <row r="220" spans="1:146" ht="15.75" thickBot="1">
      <c r="A220" s="277">
        <f t="shared" si="181"/>
        <v>2.3437500000000016E-3</v>
      </c>
      <c r="B220" s="276">
        <v>120</v>
      </c>
      <c r="C220" s="248">
        <f t="shared" si="182"/>
        <v>24000</v>
      </c>
      <c r="D220" s="247">
        <f t="shared" si="315"/>
        <v>150796.44737231007</v>
      </c>
      <c r="E220" s="247" t="str">
        <f t="shared" si="316"/>
        <v>150796.44737231i</v>
      </c>
      <c r="F220" s="247" t="str">
        <f t="shared" si="320"/>
        <v>0.00559810546742783-0.0225839529655365i</v>
      </c>
      <c r="G220" s="247" t="str">
        <f t="shared" si="321"/>
        <v>-2.53000331793111+1.73276476868217i</v>
      </c>
      <c r="H220" s="247" t="str">
        <f t="shared" si="322"/>
        <v>0.0020070884035051-0.00271379841183626i</v>
      </c>
      <c r="I220" s="247" t="str">
        <f t="shared" si="317"/>
        <v>-0.00223876077763918+0.00262983026692576i</v>
      </c>
      <c r="J220" s="275" t="str">
        <f ca="1">IMPRODUCT(1/N_FFT2,EE100)</f>
        <v>0.0107389549545632-1.25511144936029E-06i</v>
      </c>
      <c r="K220" s="274" t="str">
        <f t="shared" ca="1" si="318"/>
        <v>-0.0000240386504150321+0.000028244438668947i</v>
      </c>
      <c r="N220" s="265">
        <f t="shared" ca="1" si="185"/>
        <v>7.4941915200762859</v>
      </c>
      <c r="O220" s="240">
        <f t="shared" ca="1" si="186"/>
        <v>2.4941915200762859</v>
      </c>
      <c r="P220" s="240" t="str">
        <f t="shared" ca="1" si="187"/>
        <v>-2.44626632939738-0.486592626821581i</v>
      </c>
      <c r="Q220" s="240" t="str">
        <f t="shared" ca="1" si="188"/>
        <v>2.30433249556169+0.954485771878699i</v>
      </c>
      <c r="R220" s="240" t="str">
        <f t="shared" ca="1" si="189"/>
        <v>-2.07384445620612-1.3856985640043i</v>
      </c>
      <c r="S220" s="240" t="str">
        <f t="shared" ca="1" si="190"/>
        <v>1.76365973742388+1.76365973742397i</v>
      </c>
      <c r="T220" s="240" t="str">
        <f t="shared" ca="1" si="191"/>
        <v>-1.38569856400439-2.07384445620607i</v>
      </c>
      <c r="U220" s="241" t="str">
        <f t="shared" ca="1" si="192"/>
        <v>0.954485771878727+2.30433249556168i</v>
      </c>
      <c r="V220" s="240" t="str">
        <f t="shared" ca="1" si="193"/>
        <v>-0.486592626821536-2.44626632939739i</v>
      </c>
      <c r="W220" s="240" t="str">
        <f t="shared" ca="1" si="194"/>
        <v>-1.21917318632764E-13+2.49419152007629i</v>
      </c>
      <c r="X220" s="240" t="str">
        <f t="shared" ca="1" si="195"/>
        <v>0.486592626821531-2.44626632939739i</v>
      </c>
      <c r="Y220" s="240" t="str">
        <f t="shared" ca="1" si="196"/>
        <v>-0.954485771878722+2.30433249556168i</v>
      </c>
      <c r="Z220" s="240" t="str">
        <f t="shared" ca="1" si="197"/>
        <v>1.38569856400438-2.07384445620607i</v>
      </c>
      <c r="AA220" s="240" t="str">
        <f t="shared" ca="1" si="198"/>
        <v>-1.76365973742388+1.76365973742397i</v>
      </c>
      <c r="AB220" s="240" t="str">
        <f t="shared" ca="1" si="199"/>
        <v>2.07384445620613-1.38569856400429i</v>
      </c>
      <c r="AC220" s="240" t="str">
        <f t="shared" ca="1" si="200"/>
        <v>-2.30433249556173+0.954485771878614i</v>
      </c>
      <c r="AD220" s="240" t="str">
        <f t="shared" ca="1" si="201"/>
        <v>2.44626632939736-0.486592626821661i</v>
      </c>
      <c r="AE220" s="240" t="str">
        <f t="shared" ca="1" si="202"/>
        <v>-2.49419152007629+4.27751600032177E-15i</v>
      </c>
      <c r="AF220" s="240" t="str">
        <f t="shared" ca="1" si="203"/>
        <v>2.44626632939737+0.486592626821651i</v>
      </c>
      <c r="AG220" s="240" t="str">
        <f t="shared" ca="1" si="204"/>
        <v>-2.30433249556173-0.954485771878605i</v>
      </c>
      <c r="AH220" s="240" t="str">
        <f t="shared" ca="1" si="205"/>
        <v>2.07384445620613+1.38569856400428i</v>
      </c>
      <c r="AI220" s="240" t="str">
        <f t="shared" ca="1" si="206"/>
        <v>-1.76365973742388-1.76365973742397i</v>
      </c>
      <c r="AJ220" s="240" t="str">
        <f t="shared" ca="1" si="207"/>
        <v>1.38569856400439+2.07384445620607i</v>
      </c>
      <c r="AK220" s="240" t="str">
        <f t="shared" ca="1" si="208"/>
        <v>-0.954485771878739-2.30433249556168i</v>
      </c>
      <c r="AL220" s="240" t="str">
        <f t="shared" ca="1" si="209"/>
        <v>0.486592626821548+2.44626632939739i</v>
      </c>
      <c r="AM220" s="240" t="str">
        <f t="shared" ca="1" si="210"/>
        <v>1.0877865430152E-13-2.49419152007629i</v>
      </c>
      <c r="AN220" s="240" t="str">
        <f t="shared" ca="1" si="211"/>
        <v>-0.486592626821518+2.44626632939739i</v>
      </c>
      <c r="AO220" s="240" t="str">
        <f t="shared" ca="1" si="212"/>
        <v>0.954485771878709-2.30433249556169i</v>
      </c>
      <c r="AP220" s="240" t="str">
        <f t="shared" ca="1" si="213"/>
        <v>-1.38569856400438+2.07384445620607i</v>
      </c>
      <c r="AQ220" s="240" t="str">
        <f t="shared" ca="1" si="214"/>
        <v>1.76365973742387-1.76365973742398i</v>
      </c>
      <c r="AR220" s="240" t="str">
        <f t="shared" ca="1" si="215"/>
        <v>1.76365973742387-1.76365973742398i</v>
      </c>
      <c r="AS220" s="240" t="str">
        <f t="shared" ca="1" si="216"/>
        <v>2.30433249556173-0.954485771878617i</v>
      </c>
      <c r="AT220" s="240" t="str">
        <f t="shared" ca="1" si="217"/>
        <v>-2.44626632939736+0.486592626821663i</v>
      </c>
      <c r="AU220" s="240" t="str">
        <f t="shared" ca="1" si="218"/>
        <v>2.49419152007629-8.55503200064353E-15i</v>
      </c>
      <c r="AV220" s="240" t="str">
        <f t="shared" ca="1" si="219"/>
        <v>-2.44626632939737-0.486592626821648i</v>
      </c>
      <c r="AW220" s="240" t="str">
        <f t="shared" ca="1" si="220"/>
        <v>2.30433249556202+0.954485771877914i</v>
      </c>
      <c r="AX220" s="240" t="str">
        <f t="shared" ca="1" si="221"/>
        <v>-2.073844456206-1.38569856400449i</v>
      </c>
      <c r="AY220" s="240" t="str">
        <f t="shared" ca="1" si="222"/>
        <v>1.76365973742476+1.76365973742309i</v>
      </c>
      <c r="AZ220" s="240" t="str">
        <f t="shared" ca="1" si="223"/>
        <v>-1.38569856400439-2.07384445620606i</v>
      </c>
      <c r="BA220" s="240" t="str">
        <f t="shared" ca="1" si="224"/>
        <v>0.954485771877809+2.30433249556206i</v>
      </c>
      <c r="BB220" s="240" t="str">
        <f t="shared" ca="1" si="225"/>
        <v>-0.486592626822022-2.44626632939729i</v>
      </c>
      <c r="BC220" s="240" t="str">
        <f t="shared" ca="1" si="226"/>
        <v>-6.18447741494746E-13+2.49419152007629i</v>
      </c>
      <c r="BD220" s="240" t="str">
        <f t="shared" ca="1" si="227"/>
        <v>0.486592626820803-2.44626632939753i</v>
      </c>
      <c r="BE220" s="240" t="str">
        <f t="shared" ca="1" si="228"/>
        <v>-0.954485771878951+2.30433249556159i</v>
      </c>
      <c r="BF220" s="240" t="str">
        <f t="shared" ca="1" si="229"/>
        <v>1.38569856400336-2.07384445620675i</v>
      </c>
      <c r="BG220" s="240" t="str">
        <f t="shared" ca="1" si="230"/>
        <v>-1.76365973742386+1.76365973742399i</v>
      </c>
      <c r="BH220" s="240" t="str">
        <f t="shared" ca="1" si="231"/>
        <v>2.07384445620667-1.38569856400349i</v>
      </c>
      <c r="BI220" s="240" t="str">
        <f t="shared" ca="1" si="232"/>
        <v>-2.30433249556153+0.954485771879096i</v>
      </c>
      <c r="BJ220" s="240" t="str">
        <f t="shared" ca="1" si="233"/>
        <v>2.4462663293975-0.486592626820955i</v>
      </c>
      <c r="BK220" s="240" t="str">
        <f t="shared" ca="1" si="234"/>
        <v>-2.49419152007629+7.74891304460364E-13i</v>
      </c>
      <c r="BL220" s="240" t="str">
        <f t="shared" ca="1" si="235"/>
        <v>2.44626632939732+0.48659262682187i</v>
      </c>
      <c r="BM220" s="240" t="str">
        <f t="shared" ca="1" si="236"/>
        <v>-2.30433249556212-0.954485771877664i</v>
      </c>
      <c r="BN220" s="240" t="str">
        <f t="shared" ca="1" si="237"/>
        <v>2.07384445620615+1.38569856400426i</v>
      </c>
      <c r="BO220" s="240" t="str">
        <f t="shared" ca="1" si="238"/>
        <v>-1.7636597374232-1.76365973742465i</v>
      </c>
      <c r="BP220" s="240" t="str">
        <f t="shared" ca="1" si="239"/>
        <v>1.38569856400462+2.07384445620591i</v>
      </c>
      <c r="BQ220" s="240" t="str">
        <f t="shared" ca="1" si="240"/>
        <v>-0.954485771878058-2.30433249556196i</v>
      </c>
      <c r="BR220" s="240" t="str">
        <f t="shared" ca="1" si="241"/>
        <v>0.486592626822287+2.44626632939724i</v>
      </c>
      <c r="BS220" s="240" t="str">
        <f t="shared" ca="1" si="242"/>
        <v>3.48335775566726E-13-2.49419152007629i</v>
      </c>
      <c r="BT220" s="240" t="str">
        <f t="shared" ca="1" si="243"/>
        <v>-0.486592626820538+2.44626632939759i</v>
      </c>
      <c r="BU220" s="240" t="str">
        <f t="shared" ca="1" si="244"/>
        <v>0.954485771878702-2.30433249556169i</v>
      </c>
      <c r="BV220" s="240" t="str">
        <f t="shared" ca="1" si="245"/>
        <v>-1.3856985640052+2.07384445620553i</v>
      </c>
      <c r="BW220" s="240" t="str">
        <f t="shared" ca="1" si="246"/>
        <v>1.76365973742369-1.76365973742416i</v>
      </c>
      <c r="BX220" s="240" t="str">
        <f t="shared" ca="1" si="247"/>
        <v>-2.07384445620654+1.38569856400368i</v>
      </c>
      <c r="BY220" s="240" t="str">
        <f t="shared" ca="1" si="248"/>
        <v>2.30433249556144-0.954485771879313i</v>
      </c>
      <c r="BZ220" s="240" t="str">
        <f t="shared" ca="1" si="249"/>
        <v>-2.44626632939746+0.486592626821187i</v>
      </c>
      <c r="CA220" s="240" t="str">
        <f t="shared" ca="1" si="250"/>
        <v>2.49419152007629-1.00955867706469E-12i</v>
      </c>
      <c r="CB220" s="240" t="str">
        <f t="shared" ca="1" si="251"/>
        <v>-2.44626632939737-0.486592626821638i</v>
      </c>
      <c r="CC220" s="240" t="str">
        <f t="shared" ca="1" si="252"/>
        <v>2.30433249556126+0.954485771879739i</v>
      </c>
      <c r="CD220" s="240" t="str">
        <f t="shared" ca="1" si="253"/>
        <v>-2.07384445620628-1.38569856400407i</v>
      </c>
      <c r="CE220" s="240" t="str">
        <f t="shared" ca="1" si="254"/>
        <v>1.76365973742336+1.76365973742448i</v>
      </c>
      <c r="CF220" s="240" t="str">
        <f t="shared" ca="1" si="255"/>
        <v>-1.38569856400481-2.07384445620578i</v>
      </c>
      <c r="CG220" s="240" t="str">
        <f t="shared" ca="1" si="256"/>
        <v>0.954485771878275+2.30433249556187i</v>
      </c>
      <c r="CH220" s="240" t="str">
        <f t="shared" ca="1" si="257"/>
        <v>-0.486592626822519-2.44626632939719i</v>
      </c>
      <c r="CI220" s="240" t="str">
        <f t="shared" ca="1" si="258"/>
        <v>-1.136684029624E-13+2.49419152007629i</v>
      </c>
      <c r="CJ220" s="240" t="str">
        <f t="shared" ca="1" si="259"/>
        <v>0.486592626822741-2.44626632939715i</v>
      </c>
      <c r="CK220" s="240" t="str">
        <f t="shared" ca="1" si="260"/>
        <v>-0.954485771878485+2.30433249556178i</v>
      </c>
      <c r="CL220" s="240" t="str">
        <f t="shared" ca="1" si="261"/>
        <v>1.385698564005-2.07384445620566i</v>
      </c>
      <c r="CM220" s="240" t="str">
        <f t="shared" ca="1" si="262"/>
        <v>-1.76365973742352+1.76365973742432i</v>
      </c>
      <c r="CN220" s="240" t="str">
        <f t="shared" ca="1" si="263"/>
        <v>2.07384445620641-1.38569856400388i</v>
      </c>
      <c r="CO220" s="240" t="str">
        <f t="shared" ca="1" si="264"/>
        <v>-2.30433249556135+0.95448577187953i</v>
      </c>
      <c r="CP220" s="240" t="str">
        <f t="shared" ca="1" si="265"/>
        <v>2.44626632939741-0.486592626821416i</v>
      </c>
      <c r="CQ220" s="240" t="str">
        <f t="shared" ca="1" si="266"/>
        <v>-2.49419152007629-1.23689548298949E-12i</v>
      </c>
      <c r="CR220" s="240" t="str">
        <f t="shared" ca="1" si="267"/>
        <v>2.44626632939741+0.486592626821409i</v>
      </c>
      <c r="CS220" s="240" t="str">
        <f t="shared" ca="1" si="268"/>
        <v>-2.30433249556135-0.954485771879522i</v>
      </c>
      <c r="CT220" s="240" t="str">
        <f t="shared" ca="1" si="269"/>
        <v>2.07384445620641+1.38569856400387i</v>
      </c>
      <c r="CU220" s="240" t="str">
        <f t="shared" ca="1" si="270"/>
        <v>-1.76365973742353-1.76365973742432i</v>
      </c>
      <c r="CV220" s="240" t="str">
        <f t="shared" ca="1" si="271"/>
        <v>1.38569856400501+2.07384445620565i</v>
      </c>
      <c r="CW220" s="240" t="str">
        <f t="shared" ca="1" si="272"/>
        <v>-0.954485771878492-2.30433249556178i</v>
      </c>
      <c r="CX220" s="240" t="str">
        <f t="shared" ca="1" si="273"/>
        <v>0.486592626822818+2.44626632939713i</v>
      </c>
      <c r="CY220" s="240" t="str">
        <f t="shared" ca="1" si="274"/>
        <v>-1.91888156289311E-13-2.49419152007629i</v>
      </c>
      <c r="CZ220" s="240" t="str">
        <f t="shared" ca="1" si="275"/>
        <v>-0.486592626822441+2.44626632939721i</v>
      </c>
      <c r="DA220" s="240" t="str">
        <f t="shared" ca="1" si="276"/>
        <v>0.954485771878268-2.30433249556187i</v>
      </c>
      <c r="DB220" s="240" t="str">
        <f t="shared" ca="1" si="277"/>
        <v>-1.38569856400481+2.07384445620579i</v>
      </c>
      <c r="DC220" s="240" t="str">
        <f t="shared" ca="1" si="278"/>
        <v>1.76365973742331-1.76365973742454i</v>
      </c>
      <c r="DD220" s="240" t="str">
        <f t="shared" ca="1" si="279"/>
        <v>-2.07384445620624+1.38569856400413i</v>
      </c>
      <c r="DE220" s="240" t="str">
        <f t="shared" ca="1" si="280"/>
        <v>2.30433249556126-0.954485771879747i</v>
      </c>
      <c r="DF220" s="240" t="str">
        <f t="shared" ca="1" si="281"/>
        <v>-2.44626632939737+0.486592626821646i</v>
      </c>
      <c r="DG220" s="240" t="str">
        <f t="shared" ca="1" si="282"/>
        <v>2.49419152007629+1.00222811038517E-12i</v>
      </c>
      <c r="DH220" s="240" t="str">
        <f t="shared" ca="1" si="283"/>
        <v>-2.44626632939747-0.486592626821109i</v>
      </c>
      <c r="DI220" s="240" t="str">
        <f t="shared" ca="1" si="284"/>
        <v>2.30433249556147+0.954485771879241i</v>
      </c>
      <c r="DJ220" s="240" t="str">
        <f t="shared" ca="1" si="285"/>
        <v>-2.07384445620654-1.38569856400368i</v>
      </c>
      <c r="DK220" s="240" t="str">
        <f t="shared" ca="1" si="286"/>
        <v>1.7636597374237+1.76365973742415i</v>
      </c>
      <c r="DL220" s="240" t="str">
        <f t="shared" ca="1" si="287"/>
        <v>-1.38569856400526-2.07384445620548i</v>
      </c>
      <c r="DM220" s="240" t="str">
        <f t="shared" ca="1" si="288"/>
        <v>0.954485771878774+2.30433249556166i</v>
      </c>
      <c r="DN220" s="240" t="str">
        <f t="shared" ca="1" si="289"/>
        <v>-0.486592626820613-2.44626632939757i</v>
      </c>
      <c r="DO220" s="240" t="str">
        <f t="shared" ca="1" si="290"/>
        <v>3.55666342246252E-13+2.49419152007629i</v>
      </c>
      <c r="DP220" s="240" t="str">
        <f t="shared" ca="1" si="291"/>
        <v>0.486592626822279-2.44626632939724i</v>
      </c>
      <c r="DQ220" s="240" t="str">
        <f t="shared" ca="1" si="292"/>
        <v>-0.954485771877986+2.30433249556199i</v>
      </c>
      <c r="DR220" s="240" t="str">
        <f t="shared" ca="1" si="293"/>
        <v>1.38569856400455-2.07384445620596i</v>
      </c>
      <c r="DS220" s="240" t="str">
        <f t="shared" ca="1" si="294"/>
        <v>-1.76365973742319+1.76365973742466i</v>
      </c>
      <c r="DT220" s="240" t="str">
        <f t="shared" ca="1" si="295"/>
        <v>2.07384445620614-1.38569856400427i</v>
      </c>
      <c r="DU220" s="240" t="str">
        <f t="shared" ca="1" si="296"/>
        <v>-2.30433249556212+0.954485771877672i</v>
      </c>
      <c r="DV220" s="240" t="str">
        <f t="shared" ca="1" si="297"/>
        <v>2.44626632939731-0.486592626821945i</v>
      </c>
      <c r="DW220" s="240" t="str">
        <f t="shared" ca="1" si="298"/>
        <v>-2.49419152007629-6.96671551133453E-13i</v>
      </c>
      <c r="DX220" s="240" t="str">
        <f t="shared" ca="1" si="299"/>
        <v>2.44626632939751+0.48659262682095i</v>
      </c>
      <c r="DY220" s="240" t="str">
        <f t="shared" ca="1" si="300"/>
        <v>-2.30433249556153-0.954485771879088i</v>
      </c>
      <c r="DZ220" s="240" t="str">
        <f t="shared" ca="1" si="301"/>
        <v>2.07384445620671+1.38569856400342i</v>
      </c>
      <c r="EA220" s="240" t="str">
        <f t="shared" ca="1" si="302"/>
        <v>-1.76365973742391-1.76365973742394i</v>
      </c>
      <c r="EB220" s="240" t="str">
        <f t="shared" ca="1" si="303"/>
        <v>1.38569856400339+2.07384445620673i</v>
      </c>
      <c r="EC220" s="240" t="str">
        <f t="shared" ca="1" si="304"/>
        <v>-0.954485771878926-2.3043324955616i</v>
      </c>
      <c r="ED220" s="240" t="str">
        <f t="shared" ca="1" si="305"/>
        <v>0.486592626820775+2.44626632939754i</v>
      </c>
      <c r="EE220" s="240" t="str">
        <f t="shared" ca="1" si="306"/>
        <v>-6.61222901497962E-13-2.49419152007629i</v>
      </c>
      <c r="EF220" s="240" t="str">
        <f t="shared" ca="1" si="307"/>
        <v>-0.48659262682198+2.4462663293973i</v>
      </c>
      <c r="EG220" s="240" t="str">
        <f t="shared" ca="1" si="308"/>
        <v>0.954485771877834-2.30433249556205i</v>
      </c>
      <c r="EH220" s="240" t="str">
        <f t="shared" ca="1" si="309"/>
        <v>-1.38569856400441+2.07384445620605i</v>
      </c>
      <c r="EI220" s="240" t="str">
        <f t="shared" ca="1" si="310"/>
        <v>1.76365973742478-1.76365973742307i</v>
      </c>
      <c r="EJ220" s="240" t="str">
        <f t="shared" ca="1" si="311"/>
        <v>-2.07384445620598+1.38569856400452i</v>
      </c>
      <c r="EK220" s="240" t="str">
        <f t="shared" ca="1" si="312"/>
        <v>2.304332495562-0.954485771877954i</v>
      </c>
      <c r="EL220" s="240" t="str">
        <f t="shared" ca="1" si="313"/>
        <v>-2.44626632939727+0.486592626822107i</v>
      </c>
      <c r="EM220" s="240" t="str">
        <f t="shared" ca="1" si="314"/>
        <v>2.49419152007629+5.32893365176512E-13i</v>
      </c>
      <c r="EN220" s="240"/>
      <c r="EO220" s="240"/>
      <c r="EP220" s="240"/>
    </row>
    <row r="221" spans="1:146" ht="15.75" thickBot="1">
      <c r="A221" s="277">
        <f t="shared" si="181"/>
        <v>2.3632812500000017E-3</v>
      </c>
      <c r="B221" s="276">
        <v>121</v>
      </c>
      <c r="C221" s="248">
        <f t="shared" si="182"/>
        <v>24200</v>
      </c>
      <c r="D221" s="247">
        <f t="shared" si="315"/>
        <v>152053.084433746</v>
      </c>
      <c r="E221" s="247" t="str">
        <f t="shared" si="316"/>
        <v>152053.084433746i</v>
      </c>
      <c r="F221" s="247" t="str">
        <f t="shared" si="320"/>
        <v>0.00558350120744482-0.0224297863048855i</v>
      </c>
      <c r="G221" s="247" t="str">
        <f t="shared" si="321"/>
        <v>-2.51779945203847+1.73716178986291i</v>
      </c>
      <c r="H221" s="247" t="str">
        <f t="shared" si="322"/>
        <v>0.00200695491686678-0.00269136862556079i</v>
      </c>
      <c r="I221" s="247" t="str">
        <f t="shared" si="317"/>
        <v>-0.00223523317749179+0.00260842163968324i</v>
      </c>
      <c r="J221" s="275" t="str">
        <f ca="1">IMPRODUCT(1/N_FFT2,ED102)</f>
        <v>-0.00880437718591762-0.0041641602826002i</v>
      </c>
      <c r="K221" s="274" t="str">
        <f t="shared" ca="1" si="318"/>
        <v>0.0000305417217853587-0.0000136576587556194i</v>
      </c>
      <c r="N221" s="265">
        <f t="shared" ca="1" si="185"/>
        <v>7.4942197854303636</v>
      </c>
      <c r="O221" s="240">
        <f t="shared" ca="1" si="186"/>
        <v>2.4942197854303636</v>
      </c>
      <c r="P221" s="240" t="str">
        <f t="shared" ca="1" si="187"/>
        <v>-2.45749898978868-0.426416525500493i</v>
      </c>
      <c r="Q221" s="240" t="str">
        <f t="shared" ca="1" si="188"/>
        <v>2.34841783623402+0.840277337841615i</v>
      </c>
      <c r="R221" s="240" t="str">
        <f t="shared" ca="1" si="189"/>
        <v>-2.17018818826891-1.2293964232624i</v>
      </c>
      <c r="S221" s="240" t="str">
        <f t="shared" ca="1" si="190"/>
        <v>1.92805796712183+1.58231628110512i</v>
      </c>
      <c r="T221" s="240" t="str">
        <f t="shared" ca="1" si="191"/>
        <v>-1.6291566282011-1.88864528665939i</v>
      </c>
      <c r="U221" s="241" t="str">
        <f t="shared" ca="1" si="192"/>
        <v>1.28228523631076+2.13936366959237i</v>
      </c>
      <c r="V221" s="240" t="str">
        <f t="shared" ca="1" si="193"/>
        <v>-0.897657320803728-2.32708909851767i</v>
      </c>
      <c r="W221" s="240" t="str">
        <f t="shared" ca="1" si="194"/>
        <v>0.486598141118582+2.44629405164061i</v>
      </c>
      <c r="X221" s="240" t="str">
        <f t="shared" ca="1" si="195"/>
        <v>-0.0612112177405797-2.49346857306344i</v>
      </c>
      <c r="Y221" s="240" t="str">
        <f t="shared" ca="1" si="196"/>
        <v>-0.365978052512183+2.46722362243711i</v>
      </c>
      <c r="Z221" s="240" t="str">
        <f t="shared" ca="1" si="197"/>
        <v>0.78239120323119-2.36833197485883i</v>
      </c>
      <c r="AA221" s="240" t="str">
        <f t="shared" ca="1" si="198"/>
        <v>-1.17576706777876+2.19970546672941i</v>
      </c>
      <c r="AB221" s="240" t="str">
        <f t="shared" ca="1" si="199"/>
        <v>1.53452280584803-1.9663092575596i</v>
      </c>
      <c r="AC221" s="240" t="str">
        <f t="shared" ca="1" si="200"/>
        <v>-1.84809495689727+1.67501563226233i</v>
      </c>
      <c r="AD221" s="240" t="str">
        <f t="shared" ca="1" si="201"/>
        <v>2.10725047823723-1.33440164868051i</v>
      </c>
      <c r="AE221" s="240" t="str">
        <f t="shared" ca="1" si="202"/>
        <v>-2.30435860934383+0.95449658856136i</v>
      </c>
      <c r="AF221" s="240" t="str">
        <f t="shared" ca="1" si="203"/>
        <v>2.43361555742866-0.546486648211542i</v>
      </c>
      <c r="AG221" s="240" t="str">
        <f t="shared" ca="1" si="204"/>
        <v>-2.49121538846489+0.122385564132427i</v>
      </c>
      <c r="AH221" s="240" t="str">
        <f t="shared" ca="1" si="205"/>
        <v>2.47546209183081+0.305319128029847i</v>
      </c>
      <c r="AI221" s="240" t="str">
        <f t="shared" ca="1" si="206"/>
        <v>-2.38681951885963-0.724033785415419i</v>
      </c>
      <c r="AJ221" s="240" t="str">
        <f t="shared" ca="1" si="207"/>
        <v>2.22789772486903+1.12142947417824i</v>
      </c>
      <c r="AK221" s="240" t="str">
        <f t="shared" ca="1" si="208"/>
        <v>-2.00337611682565-1.48580499143221i</v>
      </c>
      <c r="AL221" s="240" t="str">
        <f t="shared" ca="1" si="209"/>
        <v>1.71986566953955+1.80643140383784i</v>
      </c>
      <c r="AM221" s="240" t="str">
        <f t="shared" ca="1" si="210"/>
        <v>-1.38571426739357-2.07386795798918i</v>
      </c>
      <c r="AN221" s="240" t="str">
        <f t="shared" ca="1" si="211"/>
        <v>1.01076090326495+2.28024006070924i</v>
      </c>
      <c r="AO221" s="240" t="str">
        <f t="shared" ca="1" si="212"/>
        <v>-0.606045972182056-2.41947114420367i</v>
      </c>
      <c r="AP221" s="240" t="str">
        <f t="shared" ca="1" si="213"/>
        <v>0.183486190036742+2.48746158886888i</v>
      </c>
      <c r="AQ221" s="240" t="str">
        <f t="shared" ca="1" si="214"/>
        <v>0.244476290721394-2.48220943542389i</v>
      </c>
      <c r="AR221" s="240" t="str">
        <f t="shared" ca="1" si="215"/>
        <v>0.244476290721394-2.48220943542389i</v>
      </c>
      <c r="AS221" s="240" t="str">
        <f t="shared" ca="1" si="216"/>
        <v>1.06641637339543-2.25474798072566i</v>
      </c>
      <c r="AT221" s="240" t="str">
        <f t="shared" ca="1" si="217"/>
        <v>-1.43619218364735+2.03923621723001i</v>
      </c>
      <c r="AU221" s="240" t="str">
        <f t="shared" ca="1" si="218"/>
        <v>1.76367972404754-1.76367972404739i</v>
      </c>
      <c r="AV221" s="240" t="str">
        <f t="shared" ca="1" si="219"/>
        <v>-2.03923621723013+1.43619218364718i</v>
      </c>
      <c r="AW221" s="240" t="str">
        <f t="shared" ca="1" si="220"/>
        <v>2.25474798072619-1.06641637339431i</v>
      </c>
      <c r="AX221" s="240" t="str">
        <f t="shared" ca="1" si="221"/>
        <v>-2.40386933203125+0.665240236720478i</v>
      </c>
      <c r="AY221" s="240" t="str">
        <f t="shared" ca="1" si="222"/>
        <v>2.48220943542381-0.244476290722174i</v>
      </c>
      <c r="AZ221" s="240" t="str">
        <f t="shared" ca="1" si="223"/>
        <v>-2.48746158886882-0.183486190037481i</v>
      </c>
      <c r="BA221" s="240" t="str">
        <f t="shared" ca="1" si="224"/>
        <v>2.41947114420373+0.606045972181811i</v>
      </c>
      <c r="BB221" s="240" t="str">
        <f t="shared" ca="1" si="225"/>
        <v>-2.28024006070874-1.01076090326609i</v>
      </c>
      <c r="BC221" s="240" t="str">
        <f t="shared" ca="1" si="226"/>
        <v>2.07386795798904+1.38571426739377i</v>
      </c>
      <c r="BD221" s="240" t="str">
        <f t="shared" ca="1" si="227"/>
        <v>-1.80643140383836-1.71986566953901i</v>
      </c>
      <c r="BE221" s="240" t="str">
        <f t="shared" ca="1" si="228"/>
        <v>1.48580499143161+2.00337611682609i</v>
      </c>
      <c r="BF221" s="240" t="str">
        <f t="shared" ca="1" si="229"/>
        <v>-1.12142947417848-2.22789772486891i</v>
      </c>
      <c r="BG221" s="240" t="str">
        <f t="shared" ca="1" si="230"/>
        <v>0.724033785414217+2.38681951885999i</v>
      </c>
      <c r="BH221" s="240" t="str">
        <f t="shared" ca="1" si="231"/>
        <v>-0.305319128029622-2.47546209183084i</v>
      </c>
      <c r="BI221" s="240" t="str">
        <f t="shared" ca="1" si="232"/>
        <v>-0.122385564131698+2.49121538846493i</v>
      </c>
      <c r="BJ221" s="240" t="str">
        <f t="shared" ca="1" si="233"/>
        <v>0.546486648212231-2.4336155574285i</v>
      </c>
      <c r="BK221" s="240" t="str">
        <f t="shared" ca="1" si="234"/>
        <v>-0.954496588561128+2.30435860934392i</v>
      </c>
      <c r="BL221" s="240" t="str">
        <f t="shared" ca="1" si="235"/>
        <v>1.33440164868152-2.10725047823659i</v>
      </c>
      <c r="BM221" s="240" t="str">
        <f t="shared" ca="1" si="236"/>
        <v>-1.67501563226251+1.8480949568971i</v>
      </c>
      <c r="BN221" s="240" t="str">
        <f t="shared" ca="1" si="237"/>
        <v>1.96630925755912-1.53452280584865i</v>
      </c>
      <c r="BO221" s="240" t="str">
        <f t="shared" ca="1" si="238"/>
        <v>-2.19970546672976+1.1757670677781i</v>
      </c>
      <c r="BP221" s="240" t="str">
        <f t="shared" ca="1" si="239"/>
        <v>2.36833197485874-0.782391203231464i</v>
      </c>
      <c r="BQ221" s="240" t="str">
        <f t="shared" ca="1" si="240"/>
        <v>-2.46722362243729+0.365978052510969i</v>
      </c>
      <c r="BR221" s="240" t="str">
        <f t="shared" ca="1" si="241"/>
        <v>2.49346857306343+0.06121121774078i</v>
      </c>
      <c r="BS221" s="240" t="str">
        <f t="shared" ca="1" si="242"/>
        <v>-2.44629405164076-0.486598141117832i</v>
      </c>
      <c r="BT221" s="240" t="str">
        <f t="shared" ca="1" si="243"/>
        <v>2.32708909851739+0.897657320804434i</v>
      </c>
      <c r="BU221" s="240" t="str">
        <f t="shared" ca="1" si="244"/>
        <v>-2.13936366959251-1.28228523631053i</v>
      </c>
      <c r="BV221" s="240" t="str">
        <f t="shared" ca="1" si="245"/>
        <v>1.88864528665857+1.62915662820204i</v>
      </c>
      <c r="BW221" s="240" t="str">
        <f t="shared" ca="1" si="246"/>
        <v>-1.58231628110495-1.92805796712196i</v>
      </c>
      <c r="BX221" s="240" t="str">
        <f t="shared" ca="1" si="247"/>
        <v>1.22939642326304+2.17018818826855i</v>
      </c>
      <c r="BY221" s="240" t="str">
        <f t="shared" ca="1" si="248"/>
        <v>-0.840277337840949-2.34841783623426i</v>
      </c>
      <c r="BZ221" s="240" t="str">
        <f t="shared" ca="1" si="249"/>
        <v>0.426416525500737+2.45749898978864i</v>
      </c>
      <c r="CA221" s="240" t="str">
        <f t="shared" ca="1" si="250"/>
        <v>1.2014642346498E-12-2.49421978543036i</v>
      </c>
      <c r="CB221" s="240" t="str">
        <f t="shared" ca="1" si="251"/>
        <v>-0.42641652550073+2.45749898978864i</v>
      </c>
      <c r="CC221" s="240" t="str">
        <f t="shared" ca="1" si="252"/>
        <v>0.840277337840874-2.34841783623429i</v>
      </c>
      <c r="CD221" s="240" t="str">
        <f t="shared" ca="1" si="253"/>
        <v>-1.22939642326303+2.17018818826855i</v>
      </c>
      <c r="CE221" s="240" t="str">
        <f t="shared" ca="1" si="254"/>
        <v>1.58231628110489-1.92805796712201i</v>
      </c>
      <c r="CF221" s="240" t="str">
        <f t="shared" ca="1" si="255"/>
        <v>-1.88864528666019+1.62915662820017i</v>
      </c>
      <c r="CG221" s="240" t="str">
        <f t="shared" ca="1" si="256"/>
        <v>2.13936366959247-1.28228523631059i</v>
      </c>
      <c r="CH221" s="240" t="str">
        <f t="shared" ca="1" si="257"/>
        <v>-2.32708909851739+0.897657320804441i</v>
      </c>
      <c r="CI221" s="240" t="str">
        <f t="shared" ca="1" si="258"/>
        <v>2.44629405164076-0.486598141117839i</v>
      </c>
      <c r="CJ221" s="240" t="str">
        <f t="shared" ca="1" si="259"/>
        <v>-2.49346857306343+0.061211217740858i</v>
      </c>
      <c r="CK221" s="240" t="str">
        <f t="shared" ca="1" si="260"/>
        <v>2.4672236224373+0.365978052510891i</v>
      </c>
      <c r="CL221" s="240" t="str">
        <f t="shared" ca="1" si="261"/>
        <v>-2.36833197485877-0.782391203231389i</v>
      </c>
      <c r="CM221" s="240" t="str">
        <f t="shared" ca="1" si="262"/>
        <v>2.19970546672976+1.1757670677781i</v>
      </c>
      <c r="CN221" s="240" t="str">
        <f t="shared" ca="1" si="263"/>
        <v>-1.96630925755916-1.53452280584859i</v>
      </c>
      <c r="CO221" s="240" t="str">
        <f t="shared" ca="1" si="264"/>
        <v>1.67501563226252+1.8480949568971i</v>
      </c>
      <c r="CP221" s="240" t="str">
        <f t="shared" ca="1" si="265"/>
        <v>-1.33440164868159-2.10725047823655i</v>
      </c>
      <c r="CQ221" s="240" t="str">
        <f t="shared" ca="1" si="266"/>
        <v>0.954496588561135+2.30435860934392i</v>
      </c>
      <c r="CR221" s="240" t="str">
        <f t="shared" ca="1" si="267"/>
        <v>-0.546486648212306-2.43361555742849i</v>
      </c>
      <c r="CS221" s="240" t="str">
        <f t="shared" ca="1" si="268"/>
        <v>0.122385564131706+2.49121538846493i</v>
      </c>
      <c r="CT221" s="240" t="str">
        <f t="shared" ca="1" si="269"/>
        <v>0.305319128029545-2.47546209183085i</v>
      </c>
      <c r="CU221" s="240" t="str">
        <f t="shared" ca="1" si="270"/>
        <v>-0.724033785414212+2.38681951885999i</v>
      </c>
      <c r="CV221" s="240" t="str">
        <f t="shared" ca="1" si="271"/>
        <v>1.12142947417841-2.22789772486894i</v>
      </c>
      <c r="CW221" s="240" t="str">
        <f t="shared" ca="1" si="272"/>
        <v>-1.48580499143158+2.00337611682612i</v>
      </c>
      <c r="CX221" s="240" t="str">
        <f t="shared" ca="1" si="273"/>
        <v>1.8064314038383-1.71986566953907i</v>
      </c>
      <c r="CY221" s="240" t="str">
        <f t="shared" ca="1" si="274"/>
        <v>-2.07386795798902+1.38571426739381i</v>
      </c>
      <c r="CZ221" s="240" t="str">
        <f t="shared" ca="1" si="275"/>
        <v>2.28024006070874-1.01076090326609i</v>
      </c>
      <c r="DA221" s="240" t="str">
        <f t="shared" ca="1" si="276"/>
        <v>-2.41947114420372+0.606045972181851i</v>
      </c>
      <c r="DB221" s="240" t="str">
        <f t="shared" ca="1" si="277"/>
        <v>2.48746158886882-0.183486190037488i</v>
      </c>
      <c r="DC221" s="240" t="str">
        <f t="shared" ca="1" si="278"/>
        <v>-2.48220943542382-0.244476290722096i</v>
      </c>
      <c r="DD221" s="240" t="str">
        <f t="shared" ca="1" si="279"/>
        <v>2.40386933203126+0.665240236720436i</v>
      </c>
      <c r="DE221" s="240" t="str">
        <f t="shared" ca="1" si="280"/>
        <v>-2.25474798072617-1.06641637339434i</v>
      </c>
      <c r="DF221" s="240" t="str">
        <f t="shared" ca="1" si="281"/>
        <v>2.03923621722987+1.43619218364755i</v>
      </c>
      <c r="DG221" s="240" t="str">
        <f t="shared" ca="1" si="282"/>
        <v>-1.7636797240479-1.76367972404704i</v>
      </c>
      <c r="DH221" s="240" t="str">
        <f t="shared" ca="1" si="283"/>
        <v>1.43619218364657+2.03923621723055i</v>
      </c>
      <c r="DI221" s="240" t="str">
        <f t="shared" ca="1" si="284"/>
        <v>-1.06641637339544-2.25474798072566i</v>
      </c>
      <c r="DJ221" s="240" t="str">
        <f t="shared" ca="1" si="285"/>
        <v>0.665240236721745+2.4038693320309i</v>
      </c>
      <c r="DK221" s="240" t="str">
        <f t="shared" ca="1" si="286"/>
        <v>-0.244476290720908-2.48220943542394i</v>
      </c>
      <c r="DL221" s="240" t="str">
        <f t="shared" ca="1" si="287"/>
        <v>-0.183486190036134+2.48746158886892i</v>
      </c>
      <c r="DM221" s="240" t="str">
        <f t="shared" ca="1" si="288"/>
        <v>0.606045972183011-2.41947114420343i</v>
      </c>
      <c r="DN221" s="240" t="str">
        <f t="shared" ca="1" si="289"/>
        <v>-1.01076090326498+2.28024006070923i</v>
      </c>
      <c r="DO221" s="240" t="str">
        <f t="shared" ca="1" si="290"/>
        <v>1.38571426739268-2.07386795798977i</v>
      </c>
      <c r="DP221" s="240" t="str">
        <f t="shared" ca="1" si="291"/>
        <v>-1.71986566953994+1.80643140383748i</v>
      </c>
      <c r="DQ221" s="240" t="str">
        <f t="shared" ca="1" si="292"/>
        <v>2.00337611682531-1.48580499143267i</v>
      </c>
      <c r="DR221" s="240" t="str">
        <f t="shared" ca="1" si="293"/>
        <v>-2.22789772486948+1.12142947417734i</v>
      </c>
      <c r="DS221" s="240" t="str">
        <f t="shared" ca="1" si="294"/>
        <v>2.3868195188596-0.724033785415511i</v>
      </c>
      <c r="DT221" s="240" t="str">
        <f t="shared" ca="1" si="295"/>
        <v>-2.475462091831+0.30531912802836i</v>
      </c>
      <c r="DU221" s="240" t="str">
        <f t="shared" ca="1" si="296"/>
        <v>2.49121538846487+0.122385564132827i</v>
      </c>
      <c r="DV221" s="240" t="str">
        <f t="shared" ca="1" si="297"/>
        <v>-2.43361555742879-0.546486648210981i</v>
      </c>
      <c r="DW221" s="240" t="str">
        <f t="shared" ca="1" si="298"/>
        <v>2.30435860934349+0.954496588562173i</v>
      </c>
      <c r="DX221" s="240" t="str">
        <f t="shared" ca="1" si="299"/>
        <v>-2.10725047823727-1.33440164868044i</v>
      </c>
      <c r="DY221" s="240" t="str">
        <f t="shared" ca="1" si="300"/>
        <v>1.84809495689796+1.67501563226157i</v>
      </c>
      <c r="DZ221" s="240" t="str">
        <f t="shared" ca="1" si="301"/>
        <v>-1.5345228058477-1.96630925755985i</v>
      </c>
      <c r="EA221" s="240" t="str">
        <f t="shared" ca="1" si="302"/>
        <v>1.17576706777923+2.19970546672915i</v>
      </c>
      <c r="EB221" s="240" t="str">
        <f t="shared" ca="1" si="303"/>
        <v>-0.782391203230322-2.36833197485912i</v>
      </c>
      <c r="EC221" s="240" t="str">
        <f t="shared" ca="1" si="304"/>
        <v>0.365978052512236+2.4672236224371i</v>
      </c>
      <c r="ED221" s="240" t="str">
        <f t="shared" ca="1" si="305"/>
        <v>0.0612112177395715-2.49346857306346i</v>
      </c>
      <c r="EE221" s="240" t="str">
        <f t="shared" ca="1" si="306"/>
        <v>-0.486598141119009+2.44629405164052i</v>
      </c>
      <c r="EF221" s="240" t="str">
        <f t="shared" ca="1" si="307"/>
        <v>0.897657320803242-2.32708909851785i</v>
      </c>
      <c r="EG221" s="240" t="str">
        <f t="shared" ca="1" si="308"/>
        <v>-1.28228523631156+2.1393636695919i</v>
      </c>
      <c r="EH221" s="240" t="str">
        <f t="shared" ca="1" si="309"/>
        <v>1.62915662820107-1.88864528665941i</v>
      </c>
      <c r="EI221" s="240" t="str">
        <f t="shared" ca="1" si="310"/>
        <v>-1.9280579671212+1.58231628110589i</v>
      </c>
      <c r="EJ221" s="240" t="str">
        <f t="shared" ca="1" si="311"/>
        <v>2.17018818826914-1.22939642326199i</v>
      </c>
      <c r="EK221" s="240" t="str">
        <f t="shared" ca="1" si="312"/>
        <v>-2.34841783623386+0.840277337842086i</v>
      </c>
      <c r="EL221" s="240" t="str">
        <f t="shared" ca="1" si="313"/>
        <v>2.45749898978884-0.426416525499552i</v>
      </c>
      <c r="EM221" s="240" t="str">
        <f t="shared" ca="1" si="314"/>
        <v>-2.49421978543036+7.33119060066402E-15i</v>
      </c>
      <c r="EN221" s="240"/>
      <c r="EO221" s="240"/>
      <c r="EP221" s="240"/>
    </row>
    <row r="222" spans="1:146" ht="15.75" thickBot="1">
      <c r="A222" s="277">
        <f t="shared" si="181"/>
        <v>2.3828125000000017E-3</v>
      </c>
      <c r="B222" s="276">
        <v>122</v>
      </c>
      <c r="C222" s="248">
        <f t="shared" si="182"/>
        <v>24400</v>
      </c>
      <c r="D222" s="247">
        <f t="shared" si="315"/>
        <v>153309.7214951819</v>
      </c>
      <c r="E222" s="247" t="str">
        <f t="shared" si="316"/>
        <v>153309.721495182i</v>
      </c>
      <c r="F222" s="247" t="str">
        <f t="shared" si="320"/>
        <v>0.00556887615222149-0.0222782543861659i</v>
      </c>
      <c r="G222" s="247" t="str">
        <f t="shared" si="321"/>
        <v>-2.50562402712057+1.74146715769583i</v>
      </c>
      <c r="H222" s="247" t="str">
        <f t="shared" si="322"/>
        <v>0.00200682472366127-0.00266930652401027i</v>
      </c>
      <c r="I222" s="247" t="str">
        <f t="shared" si="317"/>
        <v>-0.00223179099867152+0.00258736060897264i</v>
      </c>
      <c r="J222" s="275" t="str">
        <f ca="1">IMPRODUCT(1/N_FFT2,EE100)</f>
        <v>0.0107389549545632-1.25511144936029E-06i</v>
      </c>
      <c r="K222" s="274" t="str">
        <f t="shared" ca="1" si="318"/>
        <v>-0.0000239638555768091+0.0000277883501774034i</v>
      </c>
      <c r="N222" s="265">
        <f t="shared" ca="1" si="185"/>
        <v>7.494244041761303</v>
      </c>
      <c r="O222" s="240">
        <f t="shared" ca="1" si="186"/>
        <v>2.494244041761303</v>
      </c>
      <c r="P222" s="240" t="str">
        <f t="shared" ca="1" si="187"/>
        <v>-2.4672476162299-0.365981611655101i</v>
      </c>
      <c r="Q222" s="240" t="str">
        <f t="shared" ca="1" si="188"/>
        <v>2.38684273072112+0.724040826656555i</v>
      </c>
      <c r="R222" s="240" t="str">
        <f t="shared" ca="1" si="189"/>
        <v>-2.25476990818916-1.06642674431319i</v>
      </c>
      <c r="S222" s="240" t="str">
        <f t="shared" ca="1" si="190"/>
        <v>2.07388812639122+1.38572774348905i</v>
      </c>
      <c r="T222" s="240" t="str">
        <f t="shared" ca="1" si="191"/>
        <v>-1.84811292965301-1.67503192181855i</v>
      </c>
      <c r="U222" s="241" t="str">
        <f t="shared" ca="1" si="192"/>
        <v>1.5823316691585+1.92807671751926i</v>
      </c>
      <c r="V222" s="240" t="str">
        <f t="shared" ca="1" si="193"/>
        <v>-1.28229770655707-2.13938447494139i</v>
      </c>
      <c r="W222" s="240" t="str">
        <f t="shared" ca="1" si="194"/>
        <v>0.954505871057455+2.30438101927147i</v>
      </c>
      <c r="X222" s="240" t="str">
        <f t="shared" ca="1" si="195"/>
        <v>-0.606051865989698-2.41949467360277i</v>
      </c>
      <c r="Y222" s="240" t="str">
        <f t="shared" ca="1" si="196"/>
        <v>0.244478668257445+2.48223357495398i</v>
      </c>
      <c r="Z222" s="240" t="str">
        <f t="shared" ca="1" si="197"/>
        <v>0.122386754334223-2.49123961557801i</v>
      </c>
      <c r="AA222" s="240" t="str">
        <f t="shared" ca="1" si="198"/>
        <v>-0.486602873293924+2.44631784189297i</v>
      </c>
      <c r="AB222" s="240" t="str">
        <f t="shared" ca="1" si="199"/>
        <v>0.840285509553451-2.34844067463844i</v>
      </c>
      <c r="AC222" s="240" t="str">
        <f t="shared" ca="1" si="200"/>
        <v>-1.17577850213398+2.19972685890347i</v>
      </c>
      <c r="AD222" s="240" t="str">
        <f t="shared" ca="1" si="201"/>
        <v>1.48581944091155-2.00339559969344i</v>
      </c>
      <c r="AE222" s="240" t="str">
        <f t="shared" ca="1" si="202"/>
        <v>-1.76369687586364+1.76369687586348i</v>
      </c>
      <c r="AF222" s="240" t="str">
        <f t="shared" ca="1" si="203"/>
        <v>2.00339559969343-1.48581944091156i</v>
      </c>
      <c r="AG222" s="240" t="str">
        <f t="shared" ca="1" si="204"/>
        <v>-2.19972685890347+1.17577850213399i</v>
      </c>
      <c r="AH222" s="240" t="str">
        <f t="shared" ca="1" si="205"/>
        <v>2.34844067463843-0.840285509553481i</v>
      </c>
      <c r="AI222" s="240" t="str">
        <f t="shared" ca="1" si="206"/>
        <v>-2.44631784189296+0.486602873293936i</v>
      </c>
      <c r="AJ222" s="240" t="str">
        <f t="shared" ca="1" si="207"/>
        <v>2.49123961557801-0.122386754334235i</v>
      </c>
      <c r="AK222" s="240" t="str">
        <f t="shared" ca="1" si="208"/>
        <v>-2.48223357495398-0.244478668257441i</v>
      </c>
      <c r="AL222" s="240" t="str">
        <f t="shared" ca="1" si="209"/>
        <v>2.41949467360271+0.606051865989925i</v>
      </c>
      <c r="AM222" s="240" t="str">
        <f t="shared" ca="1" si="210"/>
        <v>-2.30438101927148-0.954505871057435i</v>
      </c>
      <c r="AN222" s="240" t="str">
        <f t="shared" ca="1" si="211"/>
        <v>2.1393844749414+1.28229770655705i</v>
      </c>
      <c r="AO222" s="240" t="str">
        <f t="shared" ca="1" si="212"/>
        <v>-1.92807671751928-1.58233166915848i</v>
      </c>
      <c r="AP222" s="240" t="str">
        <f t="shared" ca="1" si="213"/>
        <v>1.67503192181855+1.84811292965301i</v>
      </c>
      <c r="AQ222" s="240" t="str">
        <f t="shared" ca="1" si="214"/>
        <v>-1.38572774348906-2.07388812639122i</v>
      </c>
      <c r="AR222" s="240" t="str">
        <f t="shared" ca="1" si="215"/>
        <v>-1.38572774348906-2.07388812639122i</v>
      </c>
      <c r="AS222" s="240" t="str">
        <f t="shared" ca="1" si="216"/>
        <v>-0.72404082665643-2.38684273072116i</v>
      </c>
      <c r="AT222" s="240" t="str">
        <f t="shared" ca="1" si="217"/>
        <v>0.365981611655051+2.4672476162299i</v>
      </c>
      <c r="AU222" s="240" t="str">
        <f t="shared" ca="1" si="218"/>
        <v>-3.05557585009611E-14-2.4942440417613i</v>
      </c>
      <c r="AV222" s="240" t="str">
        <f t="shared" ca="1" si="219"/>
        <v>-0.365981611655023+2.46724761622991i</v>
      </c>
      <c r="AW222" s="240" t="str">
        <f t="shared" ca="1" si="220"/>
        <v>0.724040826657116-2.38684273072095i</v>
      </c>
      <c r="AX222" s="240" t="str">
        <f t="shared" ca="1" si="221"/>
        <v>-1.0664267443132+2.25476990818915i</v>
      </c>
      <c r="AY222" s="240" t="str">
        <f t="shared" ca="1" si="222"/>
        <v>1.38572774348862-2.07388812639151i</v>
      </c>
      <c r="AZ222" s="240" t="str">
        <f t="shared" ca="1" si="223"/>
        <v>-1.67503192181779+1.84811292965369i</v>
      </c>
      <c r="BA222" s="240" t="str">
        <f t="shared" ca="1" si="224"/>
        <v>1.92807671751973-1.58233166915792i</v>
      </c>
      <c r="BB222" s="240" t="str">
        <f t="shared" ca="1" si="225"/>
        <v>-2.13938447494151+1.28229770655686i</v>
      </c>
      <c r="BC222" s="240" t="str">
        <f t="shared" ca="1" si="226"/>
        <v>2.30438101927137-0.954505871057687i</v>
      </c>
      <c r="BD222" s="240" t="str">
        <f t="shared" ca="1" si="227"/>
        <v>-2.41949467360252+0.606051865990674i</v>
      </c>
      <c r="BE222" s="240" t="str">
        <f t="shared" ca="1" si="228"/>
        <v>2.48223357495408-0.244478668256479i</v>
      </c>
      <c r="BF222" s="240" t="str">
        <f t="shared" ca="1" si="229"/>
        <v>-2.49123961557799-0.122386754334723i</v>
      </c>
      <c r="BG222" s="240" t="str">
        <f t="shared" ca="1" si="230"/>
        <v>2.44631784189297+0.486602873293929i</v>
      </c>
      <c r="BH222" s="240" t="str">
        <f t="shared" ca="1" si="231"/>
        <v>-2.34844067463869-0.840285509552755i</v>
      </c>
      <c r="BI222" s="240" t="str">
        <f t="shared" ca="1" si="232"/>
        <v>2.19972685890289+1.17577850213506i</v>
      </c>
      <c r="BJ222" s="240" t="str">
        <f t="shared" ca="1" si="233"/>
        <v>-2.003395599693-1.48581944091214i</v>
      </c>
      <c r="BK222" s="240" t="str">
        <f t="shared" ca="1" si="234"/>
        <v>1.76369687586349+1.76369687586363i</v>
      </c>
      <c r="BL222" s="240" t="str">
        <f t="shared" ca="1" si="235"/>
        <v>-1.48581944091199-2.00339559969312i</v>
      </c>
      <c r="BM222" s="240" t="str">
        <f t="shared" ca="1" si="236"/>
        <v>1.17577850213489+2.19972685890299i</v>
      </c>
      <c r="BN222" s="240" t="str">
        <f t="shared" ca="1" si="237"/>
        <v>-0.840285509552575-2.34844067463876i</v>
      </c>
      <c r="BO222" s="240" t="str">
        <f t="shared" ca="1" si="238"/>
        <v>0.486602873293739+2.446317841893i</v>
      </c>
      <c r="BP222" s="240" t="str">
        <f t="shared" ca="1" si="239"/>
        <v>-0.122386754334531-2.491239615578i</v>
      </c>
      <c r="BQ222" s="240" t="str">
        <f t="shared" ca="1" si="240"/>
        <v>-0.244478668256705+2.48223357495406i</v>
      </c>
      <c r="BR222" s="240" t="str">
        <f t="shared" ca="1" si="241"/>
        <v>0.606051865990893-2.41949467360247i</v>
      </c>
      <c r="BS222" s="240" t="str">
        <f t="shared" ca="1" si="242"/>
        <v>-0.954505871057897+2.30438101927128i</v>
      </c>
      <c r="BT222" s="240" t="str">
        <f t="shared" ca="1" si="243"/>
        <v>1.28229770655706-2.1393844749414i</v>
      </c>
      <c r="BU222" s="240" t="str">
        <f t="shared" ca="1" si="244"/>
        <v>-1.5823316691581+1.92807671751959i</v>
      </c>
      <c r="BV222" s="240" t="str">
        <f t="shared" ca="1" si="245"/>
        <v>1.84811292965215-1.67503192181949i</v>
      </c>
      <c r="BW222" s="240" t="str">
        <f t="shared" ca="1" si="246"/>
        <v>-2.07388812639162+1.38572774348846i</v>
      </c>
      <c r="BX222" s="240" t="str">
        <f t="shared" ca="1" si="247"/>
        <v>2.25476990818923-1.06642674431303i</v>
      </c>
      <c r="BY222" s="240" t="str">
        <f t="shared" ca="1" si="248"/>
        <v>-2.38684273072101+0.724040826656934i</v>
      </c>
      <c r="BZ222" s="240" t="str">
        <f t="shared" ca="1" si="249"/>
        <v>2.46724761622975-0.365981611656061i</v>
      </c>
      <c r="CA222" s="240" t="str">
        <f t="shared" ca="1" si="250"/>
        <v>-2.4942440417613-9.31357994646465E-13i</v>
      </c>
      <c r="CB222" s="240" t="str">
        <f t="shared" ca="1" si="251"/>
        <v>2.46724761622983+0.36598161165552i</v>
      </c>
      <c r="CC222" s="240" t="str">
        <f t="shared" ca="1" si="252"/>
        <v>-2.38684273072116-0.72404082665641i</v>
      </c>
      <c r="CD222" s="240" t="str">
        <f t="shared" ca="1" si="253"/>
        <v>2.25476990818947+1.06642674431253i</v>
      </c>
      <c r="CE222" s="240" t="str">
        <f t="shared" ca="1" si="254"/>
        <v>-2.07388812639054-1.38572774349007i</v>
      </c>
      <c r="CF222" s="240" t="str">
        <f t="shared" ca="1" si="255"/>
        <v>1.84811292965252+1.67503192181908i</v>
      </c>
      <c r="CG222" s="240" t="str">
        <f t="shared" ca="1" si="256"/>
        <v>-1.58233166915852-1.92807671751924i</v>
      </c>
      <c r="CH222" s="240" t="str">
        <f t="shared" ca="1" si="257"/>
        <v>1.28229770655753+2.13938447494111i</v>
      </c>
      <c r="CI222" s="240" t="str">
        <f t="shared" ca="1" si="258"/>
        <v>-0.954505871058403-2.30438101927108i</v>
      </c>
      <c r="CJ222" s="240" t="str">
        <f t="shared" ca="1" si="259"/>
        <v>0.606051865989018+2.41949467360294i</v>
      </c>
      <c r="CK222" s="240" t="str">
        <f t="shared" ca="1" si="260"/>
        <v>-0.24447866825725-2.482233574954i</v>
      </c>
      <c r="CL222" s="240" t="str">
        <f t="shared" ca="1" si="261"/>
        <v>-0.122386754333914+2.49123961557803i</v>
      </c>
      <c r="CM222" s="240" t="str">
        <f t="shared" ca="1" si="262"/>
        <v>0.486602873293133-2.44631784189312i</v>
      </c>
      <c r="CN222" s="240" t="str">
        <f t="shared" ca="1" si="263"/>
        <v>-0.840285509554396+2.3484406746381i</v>
      </c>
      <c r="CO222" s="240" t="str">
        <f t="shared" ca="1" si="264"/>
        <v>1.17577850213441-2.19972685890324i</v>
      </c>
      <c r="CP222" s="240" t="str">
        <f t="shared" ca="1" si="265"/>
        <v>-1.48581944091155+2.00339559969345i</v>
      </c>
      <c r="CQ222" s="240" t="str">
        <f t="shared" ca="1" si="266"/>
        <v>1.7636968758631-1.76369687586401i</v>
      </c>
      <c r="CR222" s="240" t="str">
        <f t="shared" ca="1" si="267"/>
        <v>-2.00339559969416+1.48581944091059i</v>
      </c>
      <c r="CS222" s="240" t="str">
        <f t="shared" ca="1" si="268"/>
        <v>2.19972685890381-1.17577850213336i</v>
      </c>
      <c r="CT222" s="240" t="str">
        <f t="shared" ca="1" si="269"/>
        <v>-2.34844067463851+0.840285509553271i</v>
      </c>
      <c r="CU222" s="240" t="str">
        <f t="shared" ca="1" si="270"/>
        <v>2.44631784189286-0.486602873294465i</v>
      </c>
      <c r="CV222" s="240" t="str">
        <f t="shared" ca="1" si="271"/>
        <v>-2.49123961557796+0.12238675433527i</v>
      </c>
      <c r="CW222" s="240" t="str">
        <f t="shared" ca="1" si="272"/>
        <v>2.48223357495388+0.244478668258438i</v>
      </c>
      <c r="CX222" s="240" t="str">
        <f t="shared" ca="1" si="273"/>
        <v>-2.41949467360265-0.606051865990177i</v>
      </c>
      <c r="CY222" s="240" t="str">
        <f t="shared" ca="1" si="274"/>
        <v>2.30438101927157+0.954505871057213i</v>
      </c>
      <c r="CZ222" s="240" t="str">
        <f t="shared" ca="1" si="275"/>
        <v>-2.13938447494177-1.28229770655642i</v>
      </c>
      <c r="DA222" s="240" t="str">
        <f t="shared" ca="1" si="276"/>
        <v>1.92807671751853+1.58233166915939i</v>
      </c>
      <c r="DB222" s="240" t="str">
        <f t="shared" ca="1" si="277"/>
        <v>-1.67503192181825-1.84811292965328i</v>
      </c>
      <c r="DC222" s="240" t="str">
        <f t="shared" ca="1" si="278"/>
        <v>1.38572774348914+2.07388812639117i</v>
      </c>
      <c r="DD222" s="240" t="str">
        <f t="shared" ca="1" si="279"/>
        <v>-1.06642674431376-2.25476990818889i</v>
      </c>
      <c r="DE222" s="240" t="str">
        <f t="shared" ca="1" si="280"/>
        <v>0.72404082665771+2.38684273072077i</v>
      </c>
      <c r="DF222" s="240" t="str">
        <f t="shared" ca="1" si="281"/>
        <v>-0.36598161165434-2.46724761623001i</v>
      </c>
      <c r="DG222" s="240" t="str">
        <f t="shared" ca="1" si="282"/>
        <v>-1.91895442110942E-13+2.4942440417613i</v>
      </c>
      <c r="DH222" s="240" t="str">
        <f t="shared" ca="1" si="283"/>
        <v>0.365981611654719-2.46724761622995i</v>
      </c>
      <c r="DI222" s="240" t="str">
        <f t="shared" ca="1" si="284"/>
        <v>-0.724040826655634+2.3868427307214i</v>
      </c>
      <c r="DJ222" s="240" t="str">
        <f t="shared" ca="1" si="285"/>
        <v>1.06642674431411-2.25476990818872i</v>
      </c>
      <c r="DK222" s="240" t="str">
        <f t="shared" ca="1" si="286"/>
        <v>-1.38572774348946+2.07388812639095i</v>
      </c>
      <c r="DL222" s="240" t="str">
        <f t="shared" ca="1" si="287"/>
        <v>1.67503192181854-1.84811292965302i</v>
      </c>
      <c r="DM222" s="240" t="str">
        <f t="shared" ca="1" si="288"/>
        <v>-1.92807671751877+1.58233166915909i</v>
      </c>
      <c r="DN222" s="240" t="str">
        <f t="shared" ca="1" si="289"/>
        <v>2.13938447494197-1.28229770655609i</v>
      </c>
      <c r="DO222" s="240" t="str">
        <f t="shared" ca="1" si="290"/>
        <v>-2.30438101927172+0.954505871056859i</v>
      </c>
      <c r="DP222" s="240" t="str">
        <f t="shared" ca="1" si="291"/>
        <v>2.41949467360274-0.606051865989803i</v>
      </c>
      <c r="DQ222" s="240" t="str">
        <f t="shared" ca="1" si="292"/>
        <v>-2.48223357495392+0.244478668258056i</v>
      </c>
      <c r="DR222" s="240" t="str">
        <f t="shared" ca="1" si="293"/>
        <v>2.49123961557807+0.122386754333105i</v>
      </c>
      <c r="DS222" s="240" t="str">
        <f t="shared" ca="1" si="294"/>
        <v>-2.44631784189278-0.486602873294842i</v>
      </c>
      <c r="DT222" s="240" t="str">
        <f t="shared" ca="1" si="295"/>
        <v>2.34844067463838+0.840285509553633i</v>
      </c>
      <c r="DU222" s="240" t="str">
        <f t="shared" ca="1" si="296"/>
        <v>-2.19972685890362-1.17577850213369i</v>
      </c>
      <c r="DV222" s="240" t="str">
        <f t="shared" ca="1" si="297"/>
        <v>2.00339559969393+1.48581944091089i</v>
      </c>
      <c r="DW222" s="240" t="str">
        <f t="shared" ca="1" si="298"/>
        <v>-1.76369687586278-1.76369687586434i</v>
      </c>
      <c r="DX222" s="240" t="str">
        <f t="shared" ca="1" si="299"/>
        <v>1.48581944091118+2.00339559969372i</v>
      </c>
      <c r="DY222" s="240" t="str">
        <f t="shared" ca="1" si="300"/>
        <v>-1.17577850213401-2.19972685890346i</v>
      </c>
      <c r="DZ222" s="240" t="str">
        <f t="shared" ca="1" si="301"/>
        <v>0.840285509553967+2.34844067463826i</v>
      </c>
      <c r="EA222" s="240" t="str">
        <f t="shared" ca="1" si="302"/>
        <v>-0.486602873295191-2.44631784189271i</v>
      </c>
      <c r="EB222" s="240" t="str">
        <f t="shared" ca="1" si="303"/>
        <v>0.122386754333601+2.49123961557805i</v>
      </c>
      <c r="EC222" s="240" t="str">
        <f t="shared" ca="1" si="304"/>
        <v>0.244478668257702-2.48223357495396i</v>
      </c>
      <c r="ED222" s="240" t="str">
        <f t="shared" ca="1" si="305"/>
        <v>-0.606051865989459+2.41949467360283i</v>
      </c>
      <c r="EE222" s="240" t="str">
        <f t="shared" ca="1" si="306"/>
        <v>0.95450587105653-2.30438101927185i</v>
      </c>
      <c r="EF222" s="240" t="str">
        <f t="shared" ca="1" si="307"/>
        <v>-1.28229770655786+2.13938447494092i</v>
      </c>
      <c r="EG222" s="240" t="str">
        <f t="shared" ca="1" si="308"/>
        <v>1.58233166915882-1.928076717519i</v>
      </c>
      <c r="EH222" s="240" t="str">
        <f t="shared" ca="1" si="309"/>
        <v>-1.84811292965278+1.6750319218188i</v>
      </c>
      <c r="EI222" s="240" t="str">
        <f t="shared" ca="1" si="310"/>
        <v>2.07388812639075-1.38572774348975i</v>
      </c>
      <c r="EJ222" s="240" t="str">
        <f t="shared" ca="1" si="311"/>
        <v>-2.25476990818966+1.06642674431212i</v>
      </c>
      <c r="EK222" s="240" t="str">
        <f t="shared" ca="1" si="312"/>
        <v>2.3868427307213-0.724040826655974i</v>
      </c>
      <c r="EL222" s="240" t="str">
        <f t="shared" ca="1" si="313"/>
        <v>-2.4672476162299+0.365981611655071i</v>
      </c>
      <c r="EM222" s="240" t="str">
        <f t="shared" ca="1" si="314"/>
        <v>2.4942440417613-5.47567110424582E-13i</v>
      </c>
      <c r="EN222" s="240"/>
      <c r="EO222" s="240"/>
      <c r="EP222" s="240"/>
    </row>
    <row r="223" spans="1:146" ht="15.75" thickBot="1">
      <c r="A223" s="277">
        <f t="shared" si="181"/>
        <v>2.4023437500000017E-3</v>
      </c>
      <c r="B223" s="276">
        <v>123</v>
      </c>
      <c r="C223" s="248">
        <f t="shared" si="182"/>
        <v>24600</v>
      </c>
      <c r="D223" s="247">
        <f t="shared" si="315"/>
        <v>154566.35855661781</v>
      </c>
      <c r="E223" s="247" t="str">
        <f t="shared" si="316"/>
        <v>154566.358556618i</v>
      </c>
      <c r="F223" s="247" t="str">
        <f t="shared" si="320"/>
        <v>0.00555423067107119-0.022129290211175i</v>
      </c>
      <c r="G223" s="247" t="str">
        <f t="shared" si="321"/>
        <v>-2.49347760951063+1.74568146354246i</v>
      </c>
      <c r="H223" s="247" t="str">
        <f t="shared" si="322"/>
        <v>0.0020066977172429-0.00264760313975451i</v>
      </c>
      <c r="I223" s="247" t="str">
        <f t="shared" si="317"/>
        <v>-0.00222843143811506+0.00256663883439295i</v>
      </c>
      <c r="J223" s="275" t="str">
        <f ca="1">IMPRODUCT(1/N_FFT2,ED100)</f>
        <v>0.0114985949122531+0.000499526148748512i</v>
      </c>
      <c r="K223" s="274" t="str">
        <f t="shared" ca="1" si="318"/>
        <v>-0.0000269059336087874+0.0000283995804687103i</v>
      </c>
      <c r="N223" s="265">
        <f t="shared" ca="1" si="185"/>
        <v>7.4942643653662167</v>
      </c>
      <c r="O223" s="240">
        <f t="shared" ca="1" si="186"/>
        <v>2.4942643653662167</v>
      </c>
      <c r="P223" s="240" t="str">
        <f t="shared" ca="1" si="187"/>
        <v>-2.47550633650481-0.305324585089828i</v>
      </c>
      <c r="Q223" s="240" t="str">
        <f t="shared" ca="1" si="188"/>
        <v>2.41951438813468+0.606056804222994i</v>
      </c>
      <c r="R223" s="240" t="str">
        <f t="shared" ca="1" si="189"/>
        <v>-2.32713069127678-0.897673364901386i</v>
      </c>
      <c r="S223" s="240" t="str">
        <f t="shared" ca="1" si="190"/>
        <v>2.19974478272286+1.17578808261493i</v>
      </c>
      <c r="T223" s="240" t="str">
        <f t="shared" ca="1" si="191"/>
        <v>-2.03927266510858-1.43621785313952i</v>
      </c>
      <c r="U223" s="241" t="str">
        <f t="shared" ca="1" si="192"/>
        <v>1.84812798845096+1.67504557031741i</v>
      </c>
      <c r="V223" s="240" t="str">
        <f t="shared" ca="1" si="193"/>
        <v>-1.62918574660456-1.88867904298117i</v>
      </c>
      <c r="W223" s="240" t="str">
        <f t="shared" ca="1" si="194"/>
        <v>1.38573903467892+2.07390502485115i</v>
      </c>
      <c r="X223" s="240" t="str">
        <f t="shared" ca="1" si="195"/>
        <v>-1.12144951782246-2.22793754475109i</v>
      </c>
      <c r="Y223" s="240" t="str">
        <f t="shared" ca="1" si="196"/>
        <v>0.840292356369616+2.34845981020807i</v>
      </c>
      <c r="Z223" s="240" t="str">
        <f t="shared" ca="1" si="197"/>
        <v>-0.546496415730919-2.43365905416699i</v>
      </c>
      <c r="AA223" s="240" t="str">
        <f t="shared" ca="1" si="198"/>
        <v>0.244480660319123+2.48225380069518i</v>
      </c>
      <c r="AB223" s="240" t="str">
        <f t="shared" ca="1" si="199"/>
        <v>0.0612123117871211-2.49351313957264i</v>
      </c>
      <c r="AC223" s="240" t="str">
        <f t="shared" ca="1" si="200"/>
        <v>-0.365984593747262+2.46726771986248i</v>
      </c>
      <c r="AD223" s="240" t="str">
        <f t="shared" ca="1" si="201"/>
        <v>0.66525212675827-2.40391229710639i</v>
      </c>
      <c r="AE223" s="240" t="str">
        <f t="shared" ca="1" si="202"/>
        <v>-0.954513648564217+2.30439979583413i</v>
      </c>
      <c r="AF223" s="240" t="str">
        <f t="shared" ca="1" si="203"/>
        <v>1.2294183966322-2.17022697669116i</v>
      </c>
      <c r="AG223" s="240" t="str">
        <f t="shared" ca="1" si="204"/>
        <v>-1.48583154766883+2.003411923766i</v>
      </c>
      <c r="AH223" s="240" t="str">
        <f t="shared" ca="1" si="205"/>
        <v>1.71989640921287-1.80646369072628i</v>
      </c>
      <c r="AI223" s="240" t="str">
        <f t="shared" ca="1" si="206"/>
        <v>-1.92809242787832+1.58234456231695i</v>
      </c>
      <c r="AJ223" s="240" t="str">
        <f t="shared" ca="1" si="207"/>
        <v>2.10728814175492-1.33442549884017i</v>
      </c>
      <c r="AK223" s="240" t="str">
        <f t="shared" ca="1" si="208"/>
        <v>-2.25478828051042+1.06643543377392i</v>
      </c>
      <c r="AL223" s="240" t="str">
        <f t="shared" ca="1" si="209"/>
        <v>2.3683743047642-0.7824051871431i</v>
      </c>
      <c r="AM223" s="240" t="str">
        <f t="shared" ca="1" si="210"/>
        <v>-2.44633777498549+0.486606838232648i</v>
      </c>
      <c r="AN223" s="240" t="str">
        <f t="shared" ca="1" si="211"/>
        <v>2.48750604801345-0.183489469540485i</v>
      </c>
      <c r="AO223" s="240" t="str">
        <f t="shared" ca="1" si="212"/>
        <v>-2.49125991470226-0.12238775156625i</v>
      </c>
      <c r="AP223" s="240" t="str">
        <f t="shared" ca="1" si="213"/>
        <v>2.45754291340276+0.426424146970592i</v>
      </c>
      <c r="AQ223" s="240" t="str">
        <f t="shared" ca="1" si="214"/>
        <v>-2.38686217919845-0.724046726287593i</v>
      </c>
      <c r="AR223" s="240" t="str">
        <f t="shared" ca="1" si="215"/>
        <v>-2.38686217919845-0.724046726287593i</v>
      </c>
      <c r="AS223" s="240" t="str">
        <f t="shared" ca="1" si="216"/>
        <v>-2.1394019070787-1.28230815497826i</v>
      </c>
      <c r="AT223" s="240" t="str">
        <f t="shared" ca="1" si="217"/>
        <v>1.96634440199281+1.53455023283283i</v>
      </c>
      <c r="AU223" s="240" t="str">
        <f t="shared" ca="1" si="218"/>
        <v>-1.76371124682233-1.7637112468225i</v>
      </c>
      <c r="AV223" s="240" t="str">
        <f t="shared" ca="1" si="219"/>
        <v>1.53455023283286+1.96634440199278i</v>
      </c>
      <c r="AW223" s="240" t="str">
        <f t="shared" ca="1" si="220"/>
        <v>-1.28230815497809-2.13940190707881i</v>
      </c>
      <c r="AX223" s="240" t="str">
        <f t="shared" ca="1" si="221"/>
        <v>1.01077896889692+2.28028081612143i</v>
      </c>
      <c r="AY223" s="240" t="str">
        <f t="shared" ca="1" si="222"/>
        <v>-0.724046726287842-2.38686217919837i</v>
      </c>
      <c r="AZ223" s="240" t="str">
        <f t="shared" ca="1" si="223"/>
        <v>0.426424146970884+2.45754291340271i</v>
      </c>
      <c r="BA223" s="240" t="str">
        <f t="shared" ca="1" si="224"/>
        <v>-0.122387751566793-2.49125991470223i</v>
      </c>
      <c r="BB223" s="240" t="str">
        <f t="shared" ca="1" si="225"/>
        <v>-0.183489469539695+2.48750604801351i</v>
      </c>
      <c r="BC223" s="240" t="str">
        <f t="shared" ca="1" si="226"/>
        <v>0.486606838231873-2.44633777498564i</v>
      </c>
      <c r="BD223" s="240" t="str">
        <f t="shared" ca="1" si="227"/>
        <v>-0.782405187142115+2.36837430476453i</v>
      </c>
      <c r="BE223" s="240" t="str">
        <f t="shared" ca="1" si="228"/>
        <v>1.06643543377298-2.25478828051087i</v>
      </c>
      <c r="BF223" s="240" t="str">
        <f t="shared" ca="1" si="229"/>
        <v>-1.33442549884116+2.10728814175429i</v>
      </c>
      <c r="BG223" s="240" t="str">
        <f t="shared" ca="1" si="230"/>
        <v>1.58234456231788-1.92809242787756i</v>
      </c>
      <c r="BH223" s="240" t="str">
        <f t="shared" ca="1" si="231"/>
        <v>-1.80646369072696+1.71989640921216i</v>
      </c>
      <c r="BI223" s="240" t="str">
        <f t="shared" ca="1" si="232"/>
        <v>2.00341192376642-1.48583154766827i</v>
      </c>
      <c r="BJ223" s="240" t="str">
        <f t="shared" ca="1" si="233"/>
        <v>-2.17022697669151+1.22941839663158i</v>
      </c>
      <c r="BK223" s="240" t="str">
        <f t="shared" ca="1" si="234"/>
        <v>2.30439979583432-0.954513648563753i</v>
      </c>
      <c r="BL223" s="240" t="str">
        <f t="shared" ca="1" si="235"/>
        <v>-2.40391229710651+0.665252126757836i</v>
      </c>
      <c r="BM223" s="240" t="str">
        <f t="shared" ca="1" si="236"/>
        <v>2.46726771986251-0.36598459374703i</v>
      </c>
      <c r="BN223" s="240" t="str">
        <f t="shared" ca="1" si="237"/>
        <v>-2.49351313957265+0.0612123117869386i</v>
      </c>
      <c r="BO223" s="240" t="str">
        <f t="shared" ca="1" si="238"/>
        <v>2.48225380069518+0.244480660319076i</v>
      </c>
      <c r="BP223" s="240" t="str">
        <f t="shared" ca="1" si="239"/>
        <v>-2.43365905416705-0.546496415730664i</v>
      </c>
      <c r="BQ223" s="240" t="str">
        <f t="shared" ca="1" si="240"/>
        <v>2.34845981020818+0.840292356369329i</v>
      </c>
      <c r="BR223" s="240" t="str">
        <f t="shared" ca="1" si="241"/>
        <v>-2.22793754475133-1.12144951782199i</v>
      </c>
      <c r="BS223" s="240" t="str">
        <f t="shared" ca="1" si="242"/>
        <v>2.07390502485147+1.38573903467845i</v>
      </c>
      <c r="BT223" s="240" t="str">
        <f t="shared" ca="1" si="243"/>
        <v>-1.88867904298169-1.62918574660396i</v>
      </c>
      <c r="BU223" s="240" t="str">
        <f t="shared" ca="1" si="244"/>
        <v>1.67504557031816+1.84812798845027i</v>
      </c>
      <c r="BV223" s="240" t="str">
        <f t="shared" ca="1" si="245"/>
        <v>-1.43621785314039-2.03927266510797i</v>
      </c>
      <c r="BW223" s="240" t="str">
        <f t="shared" ca="1" si="246"/>
        <v>1.17578808261388+2.19974478272342i</v>
      </c>
      <c r="BX223" s="240" t="str">
        <f t="shared" ca="1" si="247"/>
        <v>-0.897673364900313-2.3271306912772i</v>
      </c>
      <c r="BY223" s="240" t="str">
        <f t="shared" ca="1" si="248"/>
        <v>0.606056804222044+2.41951438813492i</v>
      </c>
      <c r="BZ223" s="240" t="str">
        <f t="shared" ca="1" si="249"/>
        <v>-0.305324585088979-2.47550633650491i</v>
      </c>
      <c r="CA223" s="240" t="str">
        <f t="shared" ca="1" si="250"/>
        <v>-7.32136715335363E-13+2.49426436536622i</v>
      </c>
      <c r="CB223" s="240" t="str">
        <f t="shared" ca="1" si="251"/>
        <v>0.305324585090361-2.47550633650474i</v>
      </c>
      <c r="CC223" s="240" t="str">
        <f t="shared" ca="1" si="252"/>
        <v>-0.606056804223395+2.41951438813458i</v>
      </c>
      <c r="CD223" s="240" t="str">
        <f t="shared" ca="1" si="253"/>
        <v>0.89767336490168-2.32713069127667i</v>
      </c>
      <c r="CE223" s="240" t="str">
        <f t="shared" ca="1" si="254"/>
        <v>-1.17578808261511+2.19974478272277i</v>
      </c>
      <c r="CF223" s="240" t="str">
        <f t="shared" ca="1" si="255"/>
        <v>1.4362178531395-2.03927266510859i</v>
      </c>
      <c r="CG223" s="240" t="str">
        <f t="shared" ca="1" si="256"/>
        <v>-1.67504557031736+1.848127988451i</v>
      </c>
      <c r="CH223" s="240" t="str">
        <f t="shared" ca="1" si="257"/>
        <v>1.88867904298098-1.62918574660478i</v>
      </c>
      <c r="CI223" s="240" t="str">
        <f t="shared" ca="1" si="258"/>
        <v>-2.07390502485086+1.38573903467935i</v>
      </c>
      <c r="CJ223" s="240" t="str">
        <f t="shared" ca="1" si="259"/>
        <v>2.22793754475084-1.12144951782296i</v>
      </c>
      <c r="CK223" s="240" t="str">
        <f t="shared" ca="1" si="260"/>
        <v>-2.34845981020781+0.840292356370354i</v>
      </c>
      <c r="CL223" s="240" t="str">
        <f t="shared" ca="1" si="261"/>
        <v>2.43365905416683-0.546496415731657i</v>
      </c>
      <c r="CM223" s="240" t="str">
        <f t="shared" ca="1" si="262"/>
        <v>-2.48225380069508+0.244480660320158i</v>
      </c>
      <c r="CN223" s="240" t="str">
        <f t="shared" ca="1" si="263"/>
        <v>2.49351313957267+0.0612123117858511i</v>
      </c>
      <c r="CO223" s="240" t="str">
        <f t="shared" ca="1" si="264"/>
        <v>-2.4672677198623-0.36598459374848i</v>
      </c>
      <c r="CP223" s="240" t="str">
        <f t="shared" ca="1" si="265"/>
        <v>2.40391229710614+0.66525212675918i</v>
      </c>
      <c r="CQ223" s="240" t="str">
        <f t="shared" ca="1" si="266"/>
        <v>-2.30439979583376-0.954513648565105i</v>
      </c>
      <c r="CR223" s="240" t="str">
        <f t="shared" ca="1" si="267"/>
        <v>2.17022697669082+1.22941839663279i</v>
      </c>
      <c r="CS223" s="240" t="str">
        <f t="shared" ca="1" si="268"/>
        <v>-2.00341192376558-1.48583154766939i</v>
      </c>
      <c r="CT223" s="240" t="str">
        <f t="shared" ca="1" si="269"/>
        <v>1.80646369072595+1.71989640921322i</v>
      </c>
      <c r="CU223" s="240" t="str">
        <f t="shared" ca="1" si="270"/>
        <v>-1.58234456231681-1.92809242787844i</v>
      </c>
      <c r="CV223" s="240" t="str">
        <f t="shared" ca="1" si="271"/>
        <v>1.33442549884005+2.107288141755i</v>
      </c>
      <c r="CW223" s="240" t="str">
        <f t="shared" ca="1" si="272"/>
        <v>-1.06643543377393-2.25478828051042i</v>
      </c>
      <c r="CX223" s="240" t="str">
        <f t="shared" ca="1" si="273"/>
        <v>0.782405187143147+2.36837430476418i</v>
      </c>
      <c r="CY223" s="240" t="str">
        <f t="shared" ca="1" si="274"/>
        <v>-0.486606838232975-2.44633777498543i</v>
      </c>
      <c r="CZ223" s="240" t="str">
        <f t="shared" ca="1" si="275"/>
        <v>0.183489469540745+2.48750604801343i</v>
      </c>
      <c r="DA223" s="240" t="str">
        <f t="shared" ca="1" si="276"/>
        <v>0.122387751565706-2.49125991470228i</v>
      </c>
      <c r="DB223" s="240" t="str">
        <f t="shared" ca="1" si="277"/>
        <v>-0.426424146969776+2.4575429134029i</v>
      </c>
      <c r="DC223" s="240" t="str">
        <f t="shared" ca="1" si="278"/>
        <v>0.72404672628687-2.38686217919866i</v>
      </c>
      <c r="DD223" s="240" t="str">
        <f t="shared" ca="1" si="279"/>
        <v>-1.01077896889592+2.28028081612187i</v>
      </c>
      <c r="DE223" s="240" t="str">
        <f t="shared" ca="1" si="280"/>
        <v>1.28230815497712-2.13940190707938i</v>
      </c>
      <c r="DF223" s="240" t="str">
        <f t="shared" ca="1" si="281"/>
        <v>-1.53455023283377+1.96634440199207i</v>
      </c>
      <c r="DG223" s="240" t="str">
        <f t="shared" ca="1" si="282"/>
        <v>1.76371124682321-1.76371124682161i</v>
      </c>
      <c r="DH223" s="240" t="str">
        <f t="shared" ca="1" si="283"/>
        <v>-1.96634440199338+1.53455023283209i</v>
      </c>
      <c r="DI223" s="240" t="str">
        <f t="shared" ca="1" si="284"/>
        <v>2.13940190707916-1.28230815497749i</v>
      </c>
      <c r="DJ223" s="240" t="str">
        <f t="shared" ca="1" si="285"/>
        <v>-2.2802808161217+1.01077896889631i</v>
      </c>
      <c r="DK223" s="240" t="str">
        <f t="shared" ca="1" si="286"/>
        <v>2.38686217919858-0.724046726287141i</v>
      </c>
      <c r="DL223" s="240" t="str">
        <f t="shared" ca="1" si="287"/>
        <v>-2.45754291340283+0.426424146970198i</v>
      </c>
      <c r="DM223" s="240" t="str">
        <f t="shared" ca="1" si="288"/>
        <v>2.49125991470226-0.122387751566133i</v>
      </c>
      <c r="DN223" s="240" t="str">
        <f t="shared" ca="1" si="289"/>
        <v>-2.48750604801345-0.183489469540461i</v>
      </c>
      <c r="DO223" s="240" t="str">
        <f t="shared" ca="1" si="290"/>
        <v>2.44633777498551+0.486606838232556i</v>
      </c>
      <c r="DP223" s="240" t="str">
        <f t="shared" ca="1" si="291"/>
        <v>-2.36837430476432-0.782405187142741i</v>
      </c>
      <c r="DQ223" s="240" t="str">
        <f t="shared" ca="1" si="292"/>
        <v>2.25478828051054+1.06643543377368i</v>
      </c>
      <c r="DR223" s="240" t="str">
        <f t="shared" ca="1" si="293"/>
        <v>-2.10728814175523-1.33442549883969i</v>
      </c>
      <c r="DS223" s="240" t="str">
        <f t="shared" ca="1" si="294"/>
        <v>1.92809242787871+1.58234456231648i</v>
      </c>
      <c r="DT223" s="240" t="str">
        <f t="shared" ca="1" si="295"/>
        <v>-1.71989640921342-1.80646369072575i</v>
      </c>
      <c r="DU223" s="240" t="str">
        <f t="shared" ca="1" si="296"/>
        <v>1.48583154766968+2.00341192376537i</v>
      </c>
      <c r="DV223" s="240" t="str">
        <f t="shared" ca="1" si="297"/>
        <v>-1.22941839663317-2.17022697669061i</v>
      </c>
      <c r="DW223" s="240" t="str">
        <f t="shared" ca="1" si="298"/>
        <v>0.954513648563142+2.30439979583457i</v>
      </c>
      <c r="DX223" s="240" t="str">
        <f t="shared" ca="1" si="299"/>
        <v>-0.6652521267572-2.40391229710669i</v>
      </c>
      <c r="DY223" s="240" t="str">
        <f t="shared" ca="1" si="300"/>
        <v>0.365984593746305+2.46726771986262i</v>
      </c>
      <c r="DZ223" s="240" t="str">
        <f t="shared" ca="1" si="301"/>
        <v>-0.0612123117862067-2.49351313957266i</v>
      </c>
      <c r="EA223" s="240" t="str">
        <f t="shared" ca="1" si="302"/>
        <v>-0.244480660319733+2.48225380069512i</v>
      </c>
      <c r="EB223" s="240" t="str">
        <f t="shared" ca="1" si="303"/>
        <v>0.546496415731378-2.43365905416689i</v>
      </c>
      <c r="EC223" s="240" t="str">
        <f t="shared" ca="1" si="304"/>
        <v>-0.840292356370018+2.34845981020793i</v>
      </c>
      <c r="ED223" s="240" t="str">
        <f t="shared" ca="1" si="305"/>
        <v>1.12144951782258-2.22793754475103i</v>
      </c>
      <c r="EE223" s="240" t="str">
        <f t="shared" ca="1" si="306"/>
        <v>-1.38573903467912+2.07390502485102i</v>
      </c>
      <c r="EF223" s="240" t="str">
        <f t="shared" ca="1" si="307"/>
        <v>1.62918574660451-1.88867904298121i</v>
      </c>
      <c r="EG223" s="240" t="str">
        <f t="shared" ca="1" si="308"/>
        <v>-1.84812798845071+1.67504557031767i</v>
      </c>
      <c r="EH223" s="240" t="str">
        <f t="shared" ca="1" si="309"/>
        <v>2.03927266510843-1.43621785313973i</v>
      </c>
      <c r="EI223" s="240" t="str">
        <f t="shared" ca="1" si="310"/>
        <v>-2.1997447827226+1.17578808261542i</v>
      </c>
      <c r="EJ223" s="240" t="str">
        <f t="shared" ca="1" si="311"/>
        <v>2.32713069127654-0.897673364902012i</v>
      </c>
      <c r="EK223" s="240" t="str">
        <f t="shared" ca="1" si="312"/>
        <v>-2.41951438813448+0.606056804223809i</v>
      </c>
      <c r="EL223" s="240" t="str">
        <f t="shared" ca="1" si="313"/>
        <v>2.4755063365047-0.305324585090716i</v>
      </c>
      <c r="EM223" s="240" t="str">
        <f t="shared" ca="1" si="314"/>
        <v>-2.49426436536622+1.08781182259106E-12i</v>
      </c>
      <c r="EN223" s="240"/>
      <c r="EO223" s="240"/>
      <c r="EP223" s="240"/>
    </row>
    <row r="224" spans="1:146" ht="15.75" thickBot="1">
      <c r="A224" s="277">
        <f t="shared" si="181"/>
        <v>2.4218750000000017E-3</v>
      </c>
      <c r="B224" s="276">
        <v>124</v>
      </c>
      <c r="C224" s="248">
        <f t="shared" si="182"/>
        <v>24800</v>
      </c>
      <c r="D224" s="247">
        <f t="shared" si="315"/>
        <v>155822.99561805374</v>
      </c>
      <c r="E224" s="247" t="str">
        <f t="shared" si="316"/>
        <v>155822.995618054i</v>
      </c>
      <c r="F224" s="247" t="str">
        <f t="shared" si="320"/>
        <v>0.00553956515915191-0.0219828289571605i</v>
      </c>
      <c r="G224" s="247" t="str">
        <f t="shared" si="321"/>
        <v>-2.48136076166142+1.74980530913647i</v>
      </c>
      <c r="H224" s="247" t="str">
        <f t="shared" si="322"/>
        <v>0.00200657379524605-0.00262624979462182i</v>
      </c>
      <c r="I224" s="247" t="str">
        <f t="shared" si="317"/>
        <v>-0.0022251518065896+0.00254624823778921i</v>
      </c>
      <c r="J224" s="275" t="str">
        <f ca="1">IMPRODUCT(1/N_FFT2,EE100)</f>
        <v>0.0107389549545632-1.25511144936029E-06i</v>
      </c>
      <c r="K224" s="274" t="str">
        <f t="shared" ca="1" si="318"/>
        <v>-0.0000238926091927145+0.0000273468379422633i</v>
      </c>
      <c r="N224" s="265">
        <f t="shared" ca="1" si="185"/>
        <v>7.4942808197659359</v>
      </c>
      <c r="O224" s="240">
        <f t="shared" ca="1" si="186"/>
        <v>2.4942808197659359</v>
      </c>
      <c r="P224" s="240" t="str">
        <f t="shared" ca="1" si="187"/>
        <v>-2.48227017586247-0.244482273132334i</v>
      </c>
      <c r="Q224" s="240" t="str">
        <f t="shared" ca="1" si="188"/>
        <v>2.44635391321853+0.486610048326798i</v>
      </c>
      <c r="R224" s="240" t="str">
        <f t="shared" ca="1" si="189"/>
        <v>-2.38687792507723-0.72405150274774i</v>
      </c>
      <c r="S224" s="240" t="str">
        <f t="shared" ca="1" si="190"/>
        <v>2.30441499771718+0.954519945390551i</v>
      </c>
      <c r="T224" s="240" t="str">
        <f t="shared" ca="1" si="191"/>
        <v>-2.19975929420787-1.17579583916525i</v>
      </c>
      <c r="U224" s="241" t="str">
        <f t="shared" ca="1" si="192"/>
        <v>2.07391870618449+1.38574817625363i</v>
      </c>
      <c r="V224" s="240" t="str">
        <f t="shared" ca="1" si="193"/>
        <v>-1.92810514730127-1.58235500087767i</v>
      </c>
      <c r="W224" s="240" t="str">
        <f t="shared" ca="1" si="194"/>
        <v>1.76372288184004+1.76372288184003i</v>
      </c>
      <c r="X224" s="240" t="str">
        <f t="shared" ca="1" si="195"/>
        <v>-1.58235500087769-1.92810514730126i</v>
      </c>
      <c r="Y224" s="240" t="str">
        <f t="shared" ca="1" si="196"/>
        <v>1.38574817625364+2.07391870618449i</v>
      </c>
      <c r="Z224" s="240" t="str">
        <f t="shared" ca="1" si="197"/>
        <v>-1.17579583916526-2.19975929420787i</v>
      </c>
      <c r="AA224" s="240" t="str">
        <f t="shared" ca="1" si="198"/>
        <v>0.954519945390329+2.30441499771727i</v>
      </c>
      <c r="AB224" s="240" t="str">
        <f t="shared" ca="1" si="199"/>
        <v>-0.724051502747842-2.3868779250772i</v>
      </c>
      <c r="AC224" s="240" t="str">
        <f t="shared" ca="1" si="200"/>
        <v>0.486610048326865+2.44635391321852i</v>
      </c>
      <c r="AD224" s="240" t="str">
        <f t="shared" ca="1" si="201"/>
        <v>-0.244482273132373-2.48227017586246i</v>
      </c>
      <c r="AE224" s="240" t="str">
        <f t="shared" ca="1" si="202"/>
        <v>8.55560872743936E-15+2.49428081976594i</v>
      </c>
      <c r="AF224" s="240" t="str">
        <f t="shared" ca="1" si="203"/>
        <v>0.244482273132355-2.48227017586246i</v>
      </c>
      <c r="AG224" s="240" t="str">
        <f t="shared" ca="1" si="204"/>
        <v>-0.486610048326831+2.44635391321852i</v>
      </c>
      <c r="AH224" s="240" t="str">
        <f t="shared" ca="1" si="205"/>
        <v>0.724051502747824-2.3868779250772i</v>
      </c>
      <c r="AI224" s="240" t="str">
        <f t="shared" ca="1" si="206"/>
        <v>-0.954519945390544+2.30441499771718i</v>
      </c>
      <c r="AJ224" s="240" t="str">
        <f t="shared" ca="1" si="207"/>
        <v>1.17579583916523-2.19975929420788i</v>
      </c>
      <c r="AK224" s="240" t="str">
        <f t="shared" ca="1" si="208"/>
        <v>-1.38574817625362+2.0739187061845i</v>
      </c>
      <c r="AL224" s="240" t="str">
        <f t="shared" ca="1" si="209"/>
        <v>1.58235500087765-1.92810514730129i</v>
      </c>
      <c r="AM224" s="240" t="str">
        <f t="shared" ca="1" si="210"/>
        <v>-1.76372288184003+1.76372288184004i</v>
      </c>
      <c r="AN224" s="240" t="str">
        <f t="shared" ca="1" si="211"/>
        <v>1.92810514730125-1.5823550008777i</v>
      </c>
      <c r="AO224" s="240" t="str">
        <f t="shared" ca="1" si="212"/>
        <v>-2.07391870618449+1.38574817625364i</v>
      </c>
      <c r="AP224" s="240" t="str">
        <f t="shared" ca="1" si="213"/>
        <v>2.19975929420786-1.17579583916527i</v>
      </c>
      <c r="AQ224" s="240" t="str">
        <f t="shared" ca="1" si="214"/>
        <v>-2.30441499771726+0.954519945390354i</v>
      </c>
      <c r="AR224" s="240" t="str">
        <f t="shared" ca="1" si="215"/>
        <v>-2.30441499771726+0.954519945390354i</v>
      </c>
      <c r="AS224" s="240" t="str">
        <f t="shared" ca="1" si="216"/>
        <v>-2.44635391321852+0.486610048326873i</v>
      </c>
      <c r="AT224" s="240" t="str">
        <f t="shared" ca="1" si="217"/>
        <v>2.48227017586246-0.244482273132399i</v>
      </c>
      <c r="AU224" s="240" t="str">
        <f t="shared" ca="1" si="218"/>
        <v>-2.49428081976594+1.71112174548787E-14i</v>
      </c>
      <c r="AV224" s="240" t="str">
        <f t="shared" ca="1" si="219"/>
        <v>2.48227017586254+0.244482273131588i</v>
      </c>
      <c r="AW224" s="240" t="str">
        <f t="shared" ca="1" si="220"/>
        <v>-2.44635391321863-0.486610048326319i</v>
      </c>
      <c r="AX224" s="240" t="str">
        <f t="shared" ca="1" si="221"/>
        <v>2.38687792507728+0.72405150274758i</v>
      </c>
      <c r="AY224" s="240" t="str">
        <f t="shared" ca="1" si="222"/>
        <v>-2.30441499771719-0.954519945390519i</v>
      </c>
      <c r="AZ224" s="240" t="str">
        <f t="shared" ca="1" si="223"/>
        <v>2.19975929420764+1.17579583916568i</v>
      </c>
      <c r="BA224" s="240" t="str">
        <f t="shared" ca="1" si="224"/>
        <v>-2.0739187061841-1.38574817625423i</v>
      </c>
      <c r="BB224" s="240" t="str">
        <f t="shared" ca="1" si="225"/>
        <v>1.92810514730064+1.58235500087844i</v>
      </c>
      <c r="BC224" s="240" t="str">
        <f t="shared" ca="1" si="226"/>
        <v>-1.76372288183917-1.7637228818409i</v>
      </c>
      <c r="BD224" s="240" t="str">
        <f t="shared" ca="1" si="227"/>
        <v>1.58235500087847+1.92810514730061i</v>
      </c>
      <c r="BE224" s="240" t="str">
        <f t="shared" ca="1" si="228"/>
        <v>-1.38574817625429-2.07391870618405i</v>
      </c>
      <c r="BF224" s="240" t="str">
        <f t="shared" ca="1" si="229"/>
        <v>1.17579583916572+2.19975929420762i</v>
      </c>
      <c r="BG224" s="240" t="str">
        <f t="shared" ca="1" si="230"/>
        <v>-0.954519945390591-2.30441499771716i</v>
      </c>
      <c r="BH224" s="240" t="str">
        <f t="shared" ca="1" si="231"/>
        <v>0.724051502747655+2.38687792507725i</v>
      </c>
      <c r="BI224" s="240" t="str">
        <f t="shared" ca="1" si="232"/>
        <v>-0.486610048326362-2.44635391321862i</v>
      </c>
      <c r="BJ224" s="240" t="str">
        <f t="shared" ca="1" si="233"/>
        <v>0.244482273131631+2.48227017586253i</v>
      </c>
      <c r="BK224" s="240" t="str">
        <f t="shared" ca="1" si="234"/>
        <v>9.66817319578725E-13-2.49428081976594i</v>
      </c>
      <c r="BL224" s="240" t="str">
        <f t="shared" ca="1" si="235"/>
        <v>-0.244482273133555+2.48227017586235i</v>
      </c>
      <c r="BM224" s="240" t="str">
        <f t="shared" ca="1" si="236"/>
        <v>0.486610048325823-2.44635391321872i</v>
      </c>
      <c r="BN224" s="240" t="str">
        <f t="shared" ca="1" si="237"/>
        <v>-0.724051502747064+2.38687792507743i</v>
      </c>
      <c r="BO224" s="240" t="str">
        <f t="shared" ca="1" si="238"/>
        <v>0.954519945390085-2.30441499771737i</v>
      </c>
      <c r="BP224" s="240" t="str">
        <f t="shared" ca="1" si="239"/>
        <v>-1.17579583916523+2.19975929420788i</v>
      </c>
      <c r="BQ224" s="240" t="str">
        <f t="shared" ca="1" si="240"/>
        <v>1.38574817625381-2.07391870618437i</v>
      </c>
      <c r="BR224" s="240" t="str">
        <f t="shared" ca="1" si="241"/>
        <v>-1.58235500087802+1.92810514730098i</v>
      </c>
      <c r="BS224" s="240" t="str">
        <f t="shared" ca="1" si="242"/>
        <v>1.76372288184051-1.76372288183955i</v>
      </c>
      <c r="BT224" s="240" t="str">
        <f t="shared" ca="1" si="243"/>
        <v>-1.92810514730189+1.58235500087692i</v>
      </c>
      <c r="BU224" s="240" t="str">
        <f t="shared" ca="1" si="244"/>
        <v>2.07391870618379-1.38574817625469i</v>
      </c>
      <c r="BV224" s="240" t="str">
        <f t="shared" ca="1" si="245"/>
        <v>-2.19975929420738+1.17579583916616i</v>
      </c>
      <c r="BW224" s="240" t="str">
        <f t="shared" ca="1" si="246"/>
        <v>2.30441499771697-0.954519945391057i</v>
      </c>
      <c r="BX224" s="240" t="str">
        <f t="shared" ca="1" si="247"/>
        <v>-2.38687792507711+0.724051502748139i</v>
      </c>
      <c r="BY224" s="240" t="str">
        <f t="shared" ca="1" si="248"/>
        <v>2.44635391321851-0.486610048326925i</v>
      </c>
      <c r="BZ224" s="240" t="str">
        <f t="shared" ca="1" si="249"/>
        <v>-2.48227017586249+0.244482273132133i</v>
      </c>
      <c r="CA224" s="240" t="str">
        <f t="shared" ca="1" si="250"/>
        <v>2.49428081976594+4.62019637970763E-13i</v>
      </c>
      <c r="CB224" s="240" t="str">
        <f t="shared" ca="1" si="251"/>
        <v>-2.48227017586239-0.244482273133053i</v>
      </c>
      <c r="CC224" s="240" t="str">
        <f t="shared" ca="1" si="252"/>
        <v>2.44635391321834+0.486610048327763i</v>
      </c>
      <c r="CD224" s="240" t="str">
        <f t="shared" ca="1" si="253"/>
        <v>-2.38687792507686-0.724051502748954i</v>
      </c>
      <c r="CE224" s="240" t="str">
        <f t="shared" ca="1" si="254"/>
        <v>2.30441499771759+0.954519945389553i</v>
      </c>
      <c r="CF224" s="240" t="str">
        <f t="shared" ca="1" si="255"/>
        <v>-2.19975929420812-1.17579583916479i</v>
      </c>
      <c r="CG224" s="240" t="str">
        <f t="shared" ca="1" si="256"/>
        <v>2.07391870618466+1.38574817625339i</v>
      </c>
      <c r="CH224" s="240" t="str">
        <f t="shared" ca="1" si="257"/>
        <v>-1.9281051473013-1.58235500087763i</v>
      </c>
      <c r="CI224" s="240" t="str">
        <f t="shared" ca="1" si="258"/>
        <v>1.76372288183991+1.76372288184016i</v>
      </c>
      <c r="CJ224" s="240" t="str">
        <f t="shared" ca="1" si="259"/>
        <v>-1.58235500087731-1.92810514730157i</v>
      </c>
      <c r="CK224" s="240" t="str">
        <f t="shared" ca="1" si="260"/>
        <v>1.38574817625304+2.07391870618489i</v>
      </c>
      <c r="CL224" s="240" t="str">
        <f t="shared" ca="1" si="261"/>
        <v>-1.17579583916442-2.19975929420832i</v>
      </c>
      <c r="CM224" s="240" t="str">
        <f t="shared" ca="1" si="262"/>
        <v>0.954519945391524+2.30441499771677i</v>
      </c>
      <c r="CN224" s="240" t="str">
        <f t="shared" ca="1" si="263"/>
        <v>-0.72405150274862-2.38687792507696i</v>
      </c>
      <c r="CO224" s="240" t="str">
        <f t="shared" ca="1" si="264"/>
        <v>0.486610048327422+2.44635391321841i</v>
      </c>
      <c r="CP224" s="240" t="str">
        <f t="shared" ca="1" si="265"/>
        <v>-0.244482273132636-2.48227017586244i</v>
      </c>
      <c r="CQ224" s="240" t="str">
        <f t="shared" ca="1" si="266"/>
        <v>4.27780436371969E-14+2.49428081976594i</v>
      </c>
      <c r="CR224" s="240" t="str">
        <f t="shared" ca="1" si="267"/>
        <v>0.244482273132551-2.48227017586244i</v>
      </c>
      <c r="CS224" s="240" t="str">
        <f t="shared" ca="1" si="268"/>
        <v>-0.486610048327267+2.44635391321844i</v>
      </c>
      <c r="CT224" s="240" t="str">
        <f t="shared" ca="1" si="269"/>
        <v>0.72405150274847-2.386877925077i</v>
      </c>
      <c r="CU224" s="240" t="str">
        <f t="shared" ca="1" si="270"/>
        <v>-0.954519945391444+2.30441499771681i</v>
      </c>
      <c r="CV224" s="240" t="str">
        <f t="shared" ca="1" si="271"/>
        <v>1.17579583916428-2.19975929420839i</v>
      </c>
      <c r="CW224" s="240" t="str">
        <f t="shared" ca="1" si="272"/>
        <v>-1.38574817625297+2.07391870618494i</v>
      </c>
      <c r="CX224" s="240" t="str">
        <f t="shared" ca="1" si="273"/>
        <v>1.5823550008773-1.92810514730158i</v>
      </c>
      <c r="CY224" s="240" t="str">
        <f t="shared" ca="1" si="274"/>
        <v>-1.7637228818398+1.76372288184027i</v>
      </c>
      <c r="CZ224" s="240" t="str">
        <f t="shared" ca="1" si="275"/>
        <v>1.92810514730125-1.5823550008777i</v>
      </c>
      <c r="DA224" s="240" t="str">
        <f t="shared" ca="1" si="276"/>
        <v>-2.07391870618457+1.38574817625352i</v>
      </c>
      <c r="DB224" s="240" t="str">
        <f t="shared" ca="1" si="277"/>
        <v>2.19975929420808-1.17579583916486i</v>
      </c>
      <c r="DC224" s="240" t="str">
        <f t="shared" ca="1" si="278"/>
        <v>-2.30441499771756+0.954519945389633i</v>
      </c>
      <c r="DD224" s="240" t="str">
        <f t="shared" ca="1" si="279"/>
        <v>2.38687792507753-0.724051502746729i</v>
      </c>
      <c r="DE224" s="240" t="str">
        <f t="shared" ca="1" si="280"/>
        <v>-2.44635391321831+0.486610048327916i</v>
      </c>
      <c r="DF224" s="240" t="str">
        <f t="shared" ca="1" si="281"/>
        <v>2.48227017586239-0.244482273133138i</v>
      </c>
      <c r="DG224" s="240" t="str">
        <f t="shared" ca="1" si="282"/>
        <v>-2.49428081976594+6.18467449942374E-13i</v>
      </c>
      <c r="DH224" s="240" t="str">
        <f t="shared" ca="1" si="283"/>
        <v>2.48227017586249+0.244482273132048i</v>
      </c>
      <c r="DI224" s="240" t="str">
        <f t="shared" ca="1" si="284"/>
        <v>-2.44635391321852-0.486610048326841i</v>
      </c>
      <c r="DJ224" s="240" t="str">
        <f t="shared" ca="1" si="285"/>
        <v>2.38687792507715+0.724051502747989i</v>
      </c>
      <c r="DK224" s="240" t="str">
        <f t="shared" ca="1" si="286"/>
        <v>-2.304414997717-0.954519945390978i</v>
      </c>
      <c r="DL224" s="240" t="str">
        <f t="shared" ca="1" si="287"/>
        <v>2.19975929420746+1.17579583916602i</v>
      </c>
      <c r="DM224" s="240" t="str">
        <f t="shared" ca="1" si="288"/>
        <v>-2.07391870618384-1.38574817625461i</v>
      </c>
      <c r="DN224" s="240" t="str">
        <f t="shared" ca="1" si="289"/>
        <v>1.92810514730194+1.58235500087685i</v>
      </c>
      <c r="DO224" s="240" t="str">
        <f t="shared" ca="1" si="290"/>
        <v>-1.76372288184057-1.76372288183949i</v>
      </c>
      <c r="DP224" s="240" t="str">
        <f t="shared" ca="1" si="291"/>
        <v>1.58235500087814+1.92810514730088i</v>
      </c>
      <c r="DQ224" s="240" t="str">
        <f t="shared" ca="1" si="292"/>
        <v>-1.38574817625388-2.07391870618433i</v>
      </c>
      <c r="DR224" s="240" t="str">
        <f t="shared" ca="1" si="293"/>
        <v>1.17579583916537+2.19975929420781i</v>
      </c>
      <c r="DS224" s="240" t="str">
        <f t="shared" ca="1" si="294"/>
        <v>-0.954519945390164-2.30441499771733i</v>
      </c>
      <c r="DT224" s="240" t="str">
        <f t="shared" ca="1" si="295"/>
        <v>0.724051502747146+2.38687792507741i</v>
      </c>
      <c r="DU224" s="240" t="str">
        <f t="shared" ca="1" si="296"/>
        <v>-0.486610048325978-2.44635391321869i</v>
      </c>
      <c r="DV224" s="240" t="str">
        <f t="shared" ca="1" si="297"/>
        <v>0.244482273131171+2.48227017586258i</v>
      </c>
      <c r="DW224" s="240" t="str">
        <f t="shared" ca="1" si="298"/>
        <v>-1.05237340685312E-12-2.49428081976594i</v>
      </c>
      <c r="DX224" s="240" t="str">
        <f t="shared" ca="1" si="299"/>
        <v>-0.244482273131475+2.48227017586255i</v>
      </c>
      <c r="DY224" s="240" t="str">
        <f t="shared" ca="1" si="300"/>
        <v>0.486610048326277-2.44635391321863i</v>
      </c>
      <c r="DZ224" s="240" t="str">
        <f t="shared" ca="1" si="301"/>
        <v>-0.724051502747572+2.38687792507728i</v>
      </c>
      <c r="EA224" s="240" t="str">
        <f t="shared" ca="1" si="302"/>
        <v>0.954519945390446-2.30441499771722i</v>
      </c>
      <c r="EB224" s="240" t="str">
        <f t="shared" ca="1" si="303"/>
        <v>-1.17579583916564+2.19975929420766i</v>
      </c>
      <c r="EC224" s="240" t="str">
        <f t="shared" ca="1" si="304"/>
        <v>1.38574817625413-2.07391870618416i</v>
      </c>
      <c r="ED224" s="240" t="str">
        <f t="shared" ca="1" si="305"/>
        <v>-1.58235500087838+1.92810514730069i</v>
      </c>
      <c r="EE224" s="240" t="str">
        <f t="shared" ca="1" si="306"/>
        <v>1.76372288184089-1.76372288183918i</v>
      </c>
      <c r="EF224" s="240" t="str">
        <f t="shared" ca="1" si="307"/>
        <v>-1.92810514730061+1.58235500087848i</v>
      </c>
      <c r="EG224" s="240" t="str">
        <f t="shared" ca="1" si="308"/>
        <v>2.07391870618401-1.38574817625436i</v>
      </c>
      <c r="EH224" s="240" t="str">
        <f t="shared" ca="1" si="309"/>
        <v>-2.1997592942076+1.17579583916575i</v>
      </c>
      <c r="EI224" s="240" t="str">
        <f t="shared" ca="1" si="310"/>
        <v>2.30441499771712-0.954519945390696i</v>
      </c>
      <c r="EJ224" s="240" t="str">
        <f t="shared" ca="1" si="311"/>
        <v>-2.38687792507724+0.724051502747695i</v>
      </c>
      <c r="EK224" s="240" t="str">
        <f t="shared" ca="1" si="312"/>
        <v>2.44635391321861-0.486610048326404i</v>
      </c>
      <c r="EL224" s="240" t="str">
        <f t="shared" ca="1" si="313"/>
        <v>-2.48227017586252+0.244482273131744i</v>
      </c>
      <c r="EM224" s="240" t="str">
        <f t="shared" ca="1" si="314"/>
        <v>2.49428081976594+9.24039275941528E-13i</v>
      </c>
      <c r="EN224" s="240"/>
      <c r="EO224" s="240"/>
      <c r="EP224" s="240"/>
    </row>
    <row r="225" spans="1:146" ht="15.75" thickBot="1">
      <c r="A225" s="277">
        <f t="shared" si="181"/>
        <v>2.4414062500000017E-3</v>
      </c>
      <c r="B225" s="276">
        <v>125</v>
      </c>
      <c r="C225" s="248">
        <f t="shared" si="182"/>
        <v>25000</v>
      </c>
      <c r="D225" s="247">
        <f t="shared" si="315"/>
        <v>157079.63267948964</v>
      </c>
      <c r="E225" s="247" t="str">
        <f t="shared" si="316"/>
        <v>157079.63267949i</v>
      </c>
      <c r="F225" s="247" t="str">
        <f t="shared" si="320"/>
        <v>0.00552488003577948-0.0218388078901727i</v>
      </c>
      <c r="G225" s="247" t="str">
        <f t="shared" si="321"/>
        <v>-2.46927404157668+1.75383930624036i</v>
      </c>
      <c r="H225" s="247" t="str">
        <f t="shared" si="322"/>
        <v>0.00200645285938068-0.00260523808812934i</v>
      </c>
      <c r="I225" s="247" t="str">
        <f t="shared" si="317"/>
        <v>-0.00222194952321538+0.00252618099312143i</v>
      </c>
      <c r="J225" s="275" t="str">
        <f ca="1">IMPRODUCT(1/N_FFT2,ED100)</f>
        <v>0.0114985949122531+0.000499526148748512i</v>
      </c>
      <c r="K225" s="274" t="str">
        <f t="shared" ca="1" si="318"/>
        <v>-0.0000268111909454632+0.0000279376100268912i</v>
      </c>
      <c r="N225" s="265">
        <f t="shared" ca="1" si="185"/>
        <v>7.4942934561891956</v>
      </c>
      <c r="O225" s="240">
        <f t="shared" ca="1" si="186"/>
        <v>2.4942934561891956</v>
      </c>
      <c r="P225" s="240" t="str">
        <f t="shared" ca="1" si="187"/>
        <v>-2.48753506001359-0.183491609594071i</v>
      </c>
      <c r="Q225" s="240" t="str">
        <f t="shared" ca="1" si="188"/>
        <v>2.46729649582122+0.365988862257558i</v>
      </c>
      <c r="R225" s="240" t="str">
        <f t="shared" ca="1" si="189"/>
        <v>-2.43368743814496-0.546502789566211i</v>
      </c>
      <c r="S225" s="240" t="str">
        <f t="shared" ca="1" si="190"/>
        <v>2.38689001738032+0.72405517090787i</v>
      </c>
      <c r="T225" s="240" t="str">
        <f t="shared" ca="1" si="191"/>
        <v>-2.32715783280512-0.897683834544222i</v>
      </c>
      <c r="U225" s="241" t="str">
        <f t="shared" ca="1" si="192"/>
        <v>2.25481457830291+1.0664478717035i</v>
      </c>
      <c r="V225" s="240" t="str">
        <f t="shared" ca="1" si="193"/>
        <v>-2.17025228823783-1.22943273544618i</v>
      </c>
      <c r="W225" s="240" t="str">
        <f t="shared" ca="1" si="194"/>
        <v>2.07392921298646+1.38575519667422i</v>
      </c>
      <c r="X225" s="240" t="str">
        <f t="shared" ca="1" si="195"/>
        <v>-1.96636733563911-1.53456813042621i</v>
      </c>
      <c r="Y225" s="240" t="str">
        <f t="shared" ca="1" si="196"/>
        <v>1.84814954332885+1.67506510652022i</v>
      </c>
      <c r="Z225" s="240" t="str">
        <f t="shared" ca="1" si="197"/>
        <v>-1.71991646851479-1.80648475966997i</v>
      </c>
      <c r="AA225" s="240" t="str">
        <f t="shared" ca="1" si="198"/>
        <v>1.58236301733978+1.9281149153885i</v>
      </c>
      <c r="AB225" s="240" t="str">
        <f t="shared" ca="1" si="199"/>
        <v>-1.43623460387373-2.03929644932362i</v>
      </c>
      <c r="AC225" s="240" t="str">
        <f t="shared" ca="1" si="200"/>
        <v>1.28232311065016+2.13942685910987i</v>
      </c>
      <c r="AD225" s="240" t="str">
        <f t="shared" ca="1" si="201"/>
        <v>-1.12146259738593-2.22796352938118i</v>
      </c>
      <c r="AE225" s="240" t="str">
        <f t="shared" ca="1" si="202"/>
        <v>0.95452478114022+2.30442667225005i</v>
      </c>
      <c r="AF225" s="240" t="str">
        <f t="shared" ca="1" si="203"/>
        <v>-0.782414312402987-2.36840192732044i</v>
      </c>
      <c r="AG225" s="240" t="str">
        <f t="shared" ca="1" si="204"/>
        <v>0.60606387271642+2.41954260714215i</v>
      </c>
      <c r="AH225" s="240" t="str">
        <f t="shared" ca="1" si="205"/>
        <v>-0.426429120392644-2.45757157594024i</v>
      </c>
      <c r="AI225" s="240" t="str">
        <f t="shared" ca="1" si="206"/>
        <v>0.244483511718275+2.48228275143791i</v>
      </c>
      <c r="AJ225" s="240" t="str">
        <f t="shared" ca="1" si="207"/>
        <v>-0.0612130257114597-2.49354222163401i</v>
      </c>
      <c r="AK225" s="240" t="str">
        <f t="shared" ca="1" si="208"/>
        <v>-0.122389178985325+2.49128897048406i</v>
      </c>
      <c r="AL225" s="240" t="str">
        <f t="shared" ca="1" si="209"/>
        <v>0.305328146117106-2.47553520855126i</v>
      </c>
      <c r="AM225" s="240" t="str">
        <f t="shared" ca="1" si="210"/>
        <v>-0.486612513570611+2.44636630683647i</v>
      </c>
      <c r="AN225" s="240" t="str">
        <f t="shared" ca="1" si="211"/>
        <v>0.665259885651732-2.40394033414536i</v>
      </c>
      <c r="AO225" s="240" t="str">
        <f t="shared" ca="1" si="212"/>
        <v>-0.840302156772849+2.34848720049975i</v>
      </c>
      <c r="AP225" s="240" t="str">
        <f t="shared" ca="1" si="213"/>
        <v>1.01079075770023-2.28030741123561i</v>
      </c>
      <c r="AQ225" s="240" t="str">
        <f t="shared" ca="1" si="214"/>
        <v>-1.17580179593404+2.1997704385382i</v>
      </c>
      <c r="AR225" s="240" t="str">
        <f t="shared" ca="1" si="215"/>
        <v>-1.17580179593404+2.1997704385382i</v>
      </c>
      <c r="AS225" s="240" t="str">
        <f t="shared" ca="1" si="216"/>
        <v>-1.48584887705188+2.00343528973409i</v>
      </c>
      <c r="AT225" s="240" t="str">
        <f t="shared" ca="1" si="217"/>
        <v>1.62920474794003-1.88870107080975i</v>
      </c>
      <c r="AU225" s="240" t="str">
        <f t="shared" ca="1" si="218"/>
        <v>-1.76373181714068+1.76373181714054i</v>
      </c>
      <c r="AV225" s="240" t="str">
        <f t="shared" ca="1" si="219"/>
        <v>1.88870107081023-1.62920474793948i</v>
      </c>
      <c r="AW225" s="240" t="str">
        <f t="shared" ca="1" si="220"/>
        <v>-2.00343528973347+1.48584887705272i</v>
      </c>
      <c r="AX225" s="240" t="str">
        <f t="shared" ca="1" si="221"/>
        <v>2.1073127192403-1.33444106236143i</v>
      </c>
      <c r="AY225" s="240" t="str">
        <f t="shared" ca="1" si="222"/>
        <v>-2.1997704385384+1.17580179593365i</v>
      </c>
      <c r="AZ225" s="240" t="str">
        <f t="shared" ca="1" si="223"/>
        <v>2.2803074112361-1.01079075769911i</v>
      </c>
      <c r="BA225" s="240" t="str">
        <f t="shared" ca="1" si="224"/>
        <v>-2.34848720049956+0.840302156773368i</v>
      </c>
      <c r="BB225" s="240" t="str">
        <f t="shared" ca="1" si="225"/>
        <v>2.40394033414534-0.665259885651787i</v>
      </c>
      <c r="BC225" s="240" t="str">
        <f t="shared" ca="1" si="226"/>
        <v>-2.44636630683661+0.486612513569938i</v>
      </c>
      <c r="BD225" s="240" t="str">
        <f t="shared" ca="1" si="227"/>
        <v>2.47553520855113-0.305328146118146i</v>
      </c>
      <c r="BE225" s="240" t="str">
        <f t="shared" ca="1" si="228"/>
        <v>-2.49128897048405+0.122389178985629i</v>
      </c>
      <c r="BF225" s="240" t="str">
        <f t="shared" ca="1" si="229"/>
        <v>2.493542221634+0.0612130257119351i</v>
      </c>
      <c r="BG225" s="240" t="str">
        <f t="shared" ca="1" si="230"/>
        <v>-2.48228275143779-0.244483511719436i</v>
      </c>
      <c r="BH225" s="240" t="str">
        <f t="shared" ca="1" si="231"/>
        <v>2.45757157594038+0.426429120391853i</v>
      </c>
      <c r="BI225" s="240" t="str">
        <f t="shared" ca="1" si="232"/>
        <v>-2.41954260714216-0.606063872716382i</v>
      </c>
      <c r="BJ225" s="240" t="str">
        <f t="shared" ca="1" si="233"/>
        <v>2.36840192732022+0.782414312403675i</v>
      </c>
      <c r="BK225" s="240" t="str">
        <f t="shared" ca="1" si="234"/>
        <v>-2.30442667225046-0.954524781139234i</v>
      </c>
      <c r="BL225" s="240" t="str">
        <f t="shared" ca="1" si="235"/>
        <v>2.22796352938132+1.12146259738566i</v>
      </c>
      <c r="BM225" s="240" t="str">
        <f t="shared" ca="1" si="236"/>
        <v>-2.13942685910977-1.28232311065034i</v>
      </c>
      <c r="BN225" s="240" t="str">
        <f t="shared" ca="1" si="237"/>
        <v>2.03929644932306+1.43623460387452i</v>
      </c>
      <c r="BO225" s="240" t="str">
        <f t="shared" ca="1" si="238"/>
        <v>-1.92811491538902-1.58236301733914i</v>
      </c>
      <c r="BP225" s="240" t="str">
        <f t="shared" ca="1" si="239"/>
        <v>1.80648475967001+1.71991646851475i</v>
      </c>
      <c r="BQ225" s="240" t="str">
        <f t="shared" ca="1" si="240"/>
        <v>-1.67506510651969-1.84814954332933i</v>
      </c>
      <c r="BR225" s="240" t="str">
        <f t="shared" ca="1" si="241"/>
        <v>1.53456813042706+1.96636733563845i</v>
      </c>
      <c r="BS225" s="240" t="str">
        <f t="shared" ca="1" si="242"/>
        <v>-1.38575519667468-2.07392921298615i</v>
      </c>
      <c r="BT225" s="240" t="str">
        <f t="shared" ca="1" si="243"/>
        <v>1.22943273544601+2.17025228823793i</v>
      </c>
      <c r="BU225" s="240" t="str">
        <f t="shared" ca="1" si="244"/>
        <v>-1.06644787170263-2.25481457830332i</v>
      </c>
      <c r="BV225" s="240" t="str">
        <f t="shared" ca="1" si="245"/>
        <v>0.89768383454499+2.32715783280483i</v>
      </c>
      <c r="BW225" s="240" t="str">
        <f t="shared" ca="1" si="246"/>
        <v>-0.724055170907927-2.3868900173803i</v>
      </c>
      <c r="BX225" s="240" t="str">
        <f t="shared" ca="1" si="247"/>
        <v>0.546502789565647+2.43368743814509i</v>
      </c>
      <c r="BY225" s="240" t="str">
        <f t="shared" ca="1" si="248"/>
        <v>-0.365988862258778-2.46729649582104i</v>
      </c>
      <c r="BZ225" s="240" t="str">
        <f t="shared" ca="1" si="249"/>
        <v>0.183491609594591+2.48753506001355i</v>
      </c>
      <c r="CA225" s="240" t="str">
        <f t="shared" ca="1" si="250"/>
        <v>1.91898702961664E-13-2.4942934561892i</v>
      </c>
      <c r="CB225" s="240" t="str">
        <f t="shared" ca="1" si="251"/>
        <v>-0.183491609594973+2.48753506001352i</v>
      </c>
      <c r="CC225" s="240" t="str">
        <f t="shared" ca="1" si="252"/>
        <v>0.365988862256635-2.46729649582135i</v>
      </c>
      <c r="CD225" s="240" t="str">
        <f t="shared" ca="1" si="253"/>
        <v>-0.546502789566021+2.43368743814501i</v>
      </c>
      <c r="CE225" s="240" t="str">
        <f t="shared" ca="1" si="254"/>
        <v>0.724055170908294-2.38689001738019i</v>
      </c>
      <c r="CF225" s="240" t="str">
        <f t="shared" ca="1" si="255"/>
        <v>-0.897683834545347+2.32715783280469i</v>
      </c>
      <c r="CG225" s="240" t="str">
        <f t="shared" ca="1" si="256"/>
        <v>1.06644787170298-2.25481457830315i</v>
      </c>
      <c r="CH225" s="240" t="str">
        <f t="shared" ca="1" si="257"/>
        <v>-1.22943273544634+2.17025228823774i</v>
      </c>
      <c r="CI225" s="240" t="str">
        <f t="shared" ca="1" si="258"/>
        <v>1.385755196675-2.07392921298594i</v>
      </c>
      <c r="CJ225" s="240" t="str">
        <f t="shared" ca="1" si="259"/>
        <v>-1.53456813042541+1.96636733563974i</v>
      </c>
      <c r="CK225" s="240" t="str">
        <f t="shared" ca="1" si="260"/>
        <v>1.67506510651998-1.84814954332907i</v>
      </c>
      <c r="CL225" s="240" t="str">
        <f t="shared" ca="1" si="261"/>
        <v>-1.80648475967027+1.71991646851447i</v>
      </c>
      <c r="CM225" s="240" t="str">
        <f t="shared" ca="1" si="262"/>
        <v>1.92811491538926-1.58236301733885i</v>
      </c>
      <c r="CN225" s="240" t="str">
        <f t="shared" ca="1" si="263"/>
        <v>-2.03929644932332+1.43623460387415i</v>
      </c>
      <c r="CO225" s="240" t="str">
        <f t="shared" ca="1" si="264"/>
        <v>2.13942685910996-1.28232311065001i</v>
      </c>
      <c r="CP225" s="240" t="str">
        <f t="shared" ca="1" si="265"/>
        <v>-2.22796352938149+1.12146259738531i</v>
      </c>
      <c r="CQ225" s="240" t="str">
        <f t="shared" ca="1" si="266"/>
        <v>2.30442667224966-0.954524781141173i</v>
      </c>
      <c r="CR225" s="240" t="str">
        <f t="shared" ca="1" si="267"/>
        <v>-2.36840192732034+0.782414312403311i</v>
      </c>
      <c r="CS225" s="240" t="str">
        <f t="shared" ca="1" si="268"/>
        <v>2.41954260714225-0.606063872716011i</v>
      </c>
      <c r="CT225" s="240" t="str">
        <f t="shared" ca="1" si="269"/>
        <v>-2.45757157594044+0.426429120391477i</v>
      </c>
      <c r="CU225" s="240" t="str">
        <f t="shared" ca="1" si="270"/>
        <v>2.48228275143783-0.244483511719054i</v>
      </c>
      <c r="CV225" s="240" t="str">
        <f t="shared" ca="1" si="271"/>
        <v>-2.49354222163401+0.0612130257114804i</v>
      </c>
      <c r="CW225" s="240" t="str">
        <f t="shared" ca="1" si="272"/>
        <v>2.49128897048403+0.122389178986083i</v>
      </c>
      <c r="CX225" s="240" t="str">
        <f t="shared" ca="1" si="273"/>
        <v>-2.47553520855139-0.305328146116065i</v>
      </c>
      <c r="CY225" s="240" t="str">
        <f t="shared" ca="1" si="274"/>
        <v>2.44636630683653+0.486612513570349i</v>
      </c>
      <c r="CZ225" s="240" t="str">
        <f t="shared" ca="1" si="275"/>
        <v>-2.40394033414523-0.665259885652191i</v>
      </c>
      <c r="DA225" s="240" t="str">
        <f t="shared" ca="1" si="276"/>
        <v>2.34848720049941+0.840302156773797i</v>
      </c>
      <c r="DB225" s="240" t="str">
        <f t="shared" ca="1" si="277"/>
        <v>-2.28030741123593-1.0107907576995i</v>
      </c>
      <c r="DC225" s="240" t="str">
        <f t="shared" ca="1" si="278"/>
        <v>2.19977043853821+1.17580179593402i</v>
      </c>
      <c r="DD225" s="240" t="str">
        <f t="shared" ca="1" si="279"/>
        <v>-2.10731271924007-1.33444106236179i</v>
      </c>
      <c r="DE225" s="240" t="str">
        <f t="shared" ca="1" si="280"/>
        <v>2.00343528973471+1.48584887705104i</v>
      </c>
      <c r="DF225" s="240" t="str">
        <f t="shared" ca="1" si="281"/>
        <v>-1.88870107080995-1.6292047479398i</v>
      </c>
      <c r="DG225" s="240" t="str">
        <f t="shared" ca="1" si="282"/>
        <v>1.76373181714038+1.76373181714084i</v>
      </c>
      <c r="DH225" s="240" t="str">
        <f t="shared" ca="1" si="283"/>
        <v>-1.62920474793931-1.88870107081038i</v>
      </c>
      <c r="DI225" s="240" t="str">
        <f t="shared" ca="1" si="284"/>
        <v>1.48584887705257+2.00343528973358i</v>
      </c>
      <c r="DJ225" s="240" t="str">
        <f t="shared" ca="1" si="285"/>
        <v>-1.33444106236124-2.10731271924042i</v>
      </c>
      <c r="DK225" s="240" t="str">
        <f t="shared" ca="1" si="286"/>
        <v>1.17580179593345+2.19977043853851i</v>
      </c>
      <c r="DL225" s="240" t="str">
        <f t="shared" ca="1" si="287"/>
        <v>-1.01079075770124-2.28030741123516i</v>
      </c>
      <c r="DM225" s="240" t="str">
        <f t="shared" ca="1" si="288"/>
        <v>0.840302156773188+2.34848720049963i</v>
      </c>
      <c r="DN225" s="240" t="str">
        <f t="shared" ca="1" si="289"/>
        <v>-0.665259885651567-2.4039403341454i</v>
      </c>
      <c r="DO225" s="240" t="str">
        <f t="shared" ca="1" si="290"/>
        <v>0.486612513569713+2.44636630683665i</v>
      </c>
      <c r="DP225" s="240" t="str">
        <f t="shared" ca="1" si="291"/>
        <v>-0.305328146117956-2.47553520855116i</v>
      </c>
      <c r="DQ225" s="240" t="str">
        <f t="shared" ca="1" si="292"/>
        <v>0.122389178985438+2.49128897048406i</v>
      </c>
      <c r="DR225" s="240" t="str">
        <f t="shared" ca="1" si="293"/>
        <v>0.061213025712127-2.493542221634i</v>
      </c>
      <c r="DS225" s="240" t="str">
        <f t="shared" ca="1" si="294"/>
        <v>-0.244483511719698+2.48228275143777i</v>
      </c>
      <c r="DT225" s="240" t="str">
        <f t="shared" ca="1" si="295"/>
        <v>0.426429120392043-2.45757157594035i</v>
      </c>
      <c r="DU225" s="240" t="str">
        <f t="shared" ca="1" si="296"/>
        <v>-0.606063872716569+2.41954260714211i</v>
      </c>
      <c r="DV225" s="240" t="str">
        <f t="shared" ca="1" si="297"/>
        <v>0.782414312403857-2.36840192732016i</v>
      </c>
      <c r="DW225" s="240" t="str">
        <f t="shared" ca="1" si="298"/>
        <v>-0.954524781139412+2.30442667225039i</v>
      </c>
      <c r="DX225" s="240" t="str">
        <f t="shared" ca="1" si="299"/>
        <v>1.12146259738583-2.22796352938123i</v>
      </c>
      <c r="DY225" s="240" t="str">
        <f t="shared" ca="1" si="300"/>
        <v>-1.2823231106505+2.13942685910967i</v>
      </c>
      <c r="DZ225" s="240" t="str">
        <f t="shared" ca="1" si="301"/>
        <v>1.43623460387468-2.03929644932295i</v>
      </c>
      <c r="EA225" s="240" t="str">
        <f t="shared" ca="1" si="302"/>
        <v>-1.58236301733929+1.9281149153889i</v>
      </c>
      <c r="EB225" s="240" t="str">
        <f t="shared" ca="1" si="303"/>
        <v>1.71991646851489-1.80648475966987i</v>
      </c>
      <c r="EC225" s="240" t="str">
        <f t="shared" ca="1" si="304"/>
        <v>-1.84814954332946+1.67506510651955i</v>
      </c>
      <c r="ED225" s="240" t="str">
        <f t="shared" ca="1" si="305"/>
        <v>1.96636733563856-1.53456813042691i</v>
      </c>
      <c r="EE225" s="240" t="str">
        <f t="shared" ca="1" si="306"/>
        <v>-2.07392921298626+1.38575519667452i</v>
      </c>
      <c r="EF225" s="240" t="str">
        <f t="shared" ca="1" si="307"/>
        <v>2.17025228823803-1.22943273544584i</v>
      </c>
      <c r="EG225" s="240" t="str">
        <f t="shared" ca="1" si="308"/>
        <v>-2.2548145783034+1.06644787170245i</v>
      </c>
      <c r="EH225" s="240" t="str">
        <f t="shared" ca="1" si="309"/>
        <v>2.32715783280489-0.897683834544811i</v>
      </c>
      <c r="EI225" s="240" t="str">
        <f t="shared" ca="1" si="310"/>
        <v>-2.38689001738036+0.724055170907742i</v>
      </c>
      <c r="EJ225" s="240" t="str">
        <f t="shared" ca="1" si="311"/>
        <v>2.43368743814513-0.54650278956546i</v>
      </c>
      <c r="EK225" s="240" t="str">
        <f t="shared" ca="1" si="312"/>
        <v>-2.46729649582107+0.365988862258588i</v>
      </c>
      <c r="EL225" s="240" t="str">
        <f t="shared" ca="1" si="313"/>
        <v>2.48753506001357-0.183491609594399i</v>
      </c>
      <c r="EM225" s="240" t="str">
        <f t="shared" ca="1" si="314"/>
        <v>-2.4942934561892-3.83797405923327E-13i</v>
      </c>
      <c r="EN225" s="240"/>
      <c r="EO225" s="240"/>
      <c r="EP225" s="240"/>
    </row>
    <row r="226" spans="1:146" ht="15.75" thickBot="1">
      <c r="A226" s="277">
        <f t="shared" si="181"/>
        <v>2.4609375000000018E-3</v>
      </c>
      <c r="B226" s="276">
        <v>126</v>
      </c>
      <c r="C226" s="248">
        <f t="shared" si="182"/>
        <v>25200</v>
      </c>
      <c r="D226" s="247">
        <f t="shared" si="315"/>
        <v>158336.26974092558</v>
      </c>
      <c r="E226" s="247" t="str">
        <f t="shared" si="316"/>
        <v>158336.269740926i</v>
      </c>
      <c r="F226" s="247" t="str">
        <f t="shared" si="320"/>
        <v>0.00551017574282884-0.021697166282532i</v>
      </c>
      <c r="G226" s="247" t="str">
        <f t="shared" si="321"/>
        <v>-2.45721800227762+1.75778407629508i</v>
      </c>
      <c r="H226" s="247" t="str">
        <f t="shared" si="322"/>
        <v>0.00200633481523897-0.0025845598864641i</v>
      </c>
      <c r="I226" s="247" t="str">
        <f t="shared" si="317"/>
        <v>-0.00221882211029213+0.00250642951679445i</v>
      </c>
      <c r="J226" s="275" t="str">
        <f ca="1">IMPRODUCT(1/N_FFT2,EE100)</f>
        <v>0.0107389549545632-1.25511144936029E-06i</v>
      </c>
      <c r="K226" s="274" t="str">
        <f t="shared" ca="1" si="318"/>
        <v>-0.0000238246848462325+0.0000269192185466779i</v>
      </c>
      <c r="N226" s="265">
        <f t="shared" ca="1" si="185"/>
        <v>7.4943023139595084</v>
      </c>
      <c r="O226" s="240">
        <f t="shared" ca="1" si="186"/>
        <v>2.4943023139595084</v>
      </c>
      <c r="P226" s="240" t="str">
        <f t="shared" ca="1" si="187"/>
        <v>-2.4912978175848-0.122389613615497i</v>
      </c>
      <c r="Q226" s="240" t="str">
        <f t="shared" ca="1" si="188"/>
        <v>2.48229156655562+0.244484379931706i</v>
      </c>
      <c r="R226" s="240" t="str">
        <f t="shared" ca="1" si="189"/>
        <v>-2.46730525771954-0.365990161962381i</v>
      </c>
      <c r="S226" s="240" t="str">
        <f t="shared" ca="1" si="190"/>
        <v>2.4463749944072+0.486614241635961i</v>
      </c>
      <c r="T226" s="240" t="str">
        <f t="shared" ca="1" si="191"/>
        <v>-2.41955119945622-0.606066024978922i</v>
      </c>
      <c r="U226" s="241" t="str">
        <f t="shared" ca="1" si="192"/>
        <v>2.38689849373803+0.724057742182836i</v>
      </c>
      <c r="V226" s="240" t="str">
        <f t="shared" ca="1" si="193"/>
        <v>-2.34849554048088-0.840305140865622i</v>
      </c>
      <c r="W226" s="240" t="str">
        <f t="shared" ca="1" si="194"/>
        <v>2.30443485576271+0.954528170862258i</v>
      </c>
      <c r="X226" s="240" t="str">
        <f t="shared" ca="1" si="195"/>
        <v>-2.25482258563245-1.06645165888827i</v>
      </c>
      <c r="Y226" s="240" t="str">
        <f t="shared" ca="1" si="196"/>
        <v>2.19977825039416+1.17580597145811i</v>
      </c>
      <c r="Z226" s="240" t="str">
        <f t="shared" ca="1" si="197"/>
        <v>-2.13943445667298-1.28232766445403i</v>
      </c>
      <c r="AA226" s="240" t="str">
        <f t="shared" ca="1" si="198"/>
        <v>2.07393657795321+1.38576011778789i</v>
      </c>
      <c r="AB226" s="240" t="str">
        <f t="shared" ca="1" si="199"/>
        <v>-2.0034424043619-1.48585415361952i</v>
      </c>
      <c r="AC226" s="240" t="str">
        <f t="shared" ca="1" si="200"/>
        <v>1.9281217625375+1.58236863664983i</v>
      </c>
      <c r="AD226" s="240" t="str">
        <f t="shared" ca="1" si="201"/>
        <v>-1.84815610650379-1.67507105503513i</v>
      </c>
      <c r="AE226" s="240" t="str">
        <f t="shared" ca="1" si="202"/>
        <v>1.76373808052999+1.76373808053014i</v>
      </c>
      <c r="AF226" s="240" t="str">
        <f t="shared" ca="1" si="203"/>
        <v>-1.67507105503516-1.84815610650377i</v>
      </c>
      <c r="AG226" s="240" t="str">
        <f t="shared" ca="1" si="204"/>
        <v>1.58236863664965+1.92812176253765i</v>
      </c>
      <c r="AH226" s="240" t="str">
        <f t="shared" ca="1" si="205"/>
        <v>-1.48585415361954-2.00344240436189i</v>
      </c>
      <c r="AI226" s="240" t="str">
        <f t="shared" ca="1" si="206"/>
        <v>1.38576011778791+2.07393657795319i</v>
      </c>
      <c r="AJ226" s="240" t="str">
        <f t="shared" ca="1" si="207"/>
        <v>-1.28232766445407-2.13943445667296i</v>
      </c>
      <c r="AK226" s="240" t="str">
        <f t="shared" ca="1" si="208"/>
        <v>1.17580597145815+2.19977825039414i</v>
      </c>
      <c r="AL226" s="240" t="str">
        <f t="shared" ca="1" si="209"/>
        <v>-1.0664516588883-2.25482258563244i</v>
      </c>
      <c r="AM226" s="240" t="str">
        <f t="shared" ca="1" si="210"/>
        <v>0.954528170862278+2.3044348557627i</v>
      </c>
      <c r="AN226" s="240" t="str">
        <f t="shared" ca="1" si="211"/>
        <v>-0.840305140865659-2.34849554048086i</v>
      </c>
      <c r="AO226" s="240" t="str">
        <f t="shared" ca="1" si="212"/>
        <v>0.724057742182856+2.38689849373802i</v>
      </c>
      <c r="AP226" s="240" t="str">
        <f t="shared" ca="1" si="213"/>
        <v>-0.606066024978964-2.4195511994562i</v>
      </c>
      <c r="AQ226" s="240" t="str">
        <f t="shared" ca="1" si="214"/>
        <v>0.486614241635989+2.44637499440719i</v>
      </c>
      <c r="AR226" s="240" t="str">
        <f t="shared" ca="1" si="215"/>
        <v>0.486614241635989+2.44637499440719i</v>
      </c>
      <c r="AS226" s="240" t="str">
        <f t="shared" ca="1" si="216"/>
        <v>0.244484379931765+2.48229156655562i</v>
      </c>
      <c r="AT226" s="240" t="str">
        <f t="shared" ca="1" si="217"/>
        <v>-0.122389613615392-2.49129781758481i</v>
      </c>
      <c r="AU226" s="240" t="str">
        <f t="shared" ca="1" si="218"/>
        <v>3.91124252523014E-14+2.49430231395951i</v>
      </c>
      <c r="AV226" s="240" t="str">
        <f t="shared" ca="1" si="219"/>
        <v>0.122389613615349-2.49129781758481i</v>
      </c>
      <c r="AW226" s="240" t="str">
        <f t="shared" ca="1" si="220"/>
        <v>-0.244484379932674+2.48229156655553i</v>
      </c>
      <c r="AX226" s="240" t="str">
        <f t="shared" ca="1" si="221"/>
        <v>0.365990161962009-2.4673052577196i</v>
      </c>
      <c r="AY226" s="240" t="str">
        <f t="shared" ca="1" si="222"/>
        <v>-0.486614241636677+2.44637499440705i</v>
      </c>
      <c r="AZ226" s="240" t="str">
        <f t="shared" ca="1" si="223"/>
        <v>0.606066024978408-2.41955119945634i</v>
      </c>
      <c r="BA226" s="240" t="str">
        <f t="shared" ca="1" si="224"/>
        <v>-0.72405774218329+2.38689849373789i</v>
      </c>
      <c r="BB226" s="240" t="str">
        <f t="shared" ca="1" si="225"/>
        <v>0.840305140864886-2.34849554048114i</v>
      </c>
      <c r="BC226" s="240" t="str">
        <f t="shared" ca="1" si="226"/>
        <v>-0.954528170862468+2.30443485576262i</v>
      </c>
      <c r="BD226" s="240" t="str">
        <f t="shared" ca="1" si="227"/>
        <v>1.06645165888733-2.2548225856329i</v>
      </c>
      <c r="BE226" s="240" t="str">
        <f t="shared" ca="1" si="228"/>
        <v>-1.17580597145808+2.19977825039418i</v>
      </c>
      <c r="BF226" s="240" t="str">
        <f t="shared" ca="1" si="229"/>
        <v>1.28232766445507-2.13943445667236i</v>
      </c>
      <c r="BG226" s="240" t="str">
        <f t="shared" ca="1" si="230"/>
        <v>-1.38576011778762+2.07393657795339i</v>
      </c>
      <c r="BH226" s="240" t="str">
        <f t="shared" ca="1" si="231"/>
        <v>1.4858541536203-2.00344240436132i</v>
      </c>
      <c r="BI226" s="240" t="str">
        <f t="shared" ca="1" si="232"/>
        <v>-1.58236863664941+1.92812176253784i</v>
      </c>
      <c r="BJ226" s="240" t="str">
        <f t="shared" ca="1" si="233"/>
        <v>1.67507105503564-1.84815610650333i</v>
      </c>
      <c r="BK226" s="240" t="str">
        <f t="shared" ca="1" si="234"/>
        <v>-1.76373808052961+1.76373808053052i</v>
      </c>
      <c r="BL226" s="240" t="str">
        <f t="shared" ca="1" si="235"/>
        <v>1.84815610650409-1.67507105503481i</v>
      </c>
      <c r="BM226" s="240" t="str">
        <f t="shared" ca="1" si="236"/>
        <v>-1.92812176253698+1.58236863665046i</v>
      </c>
      <c r="BN226" s="240" t="str">
        <f t="shared" ca="1" si="237"/>
        <v>2.00344240436203-1.48585415361934i</v>
      </c>
      <c r="BO226" s="240" t="str">
        <f t="shared" ca="1" si="238"/>
        <v>-2.07393657795263+1.38576011778875i</v>
      </c>
      <c r="BP226" s="240" t="str">
        <f t="shared" ca="1" si="239"/>
        <v>2.13943445667294-1.2823276644541i</v>
      </c>
      <c r="BQ226" s="240" t="str">
        <f t="shared" ca="1" si="240"/>
        <v>-2.19977825039471+1.17580597145709i</v>
      </c>
      <c r="BR226" s="240" t="str">
        <f t="shared" ca="1" si="241"/>
        <v>2.25482258563233-1.06645165888853i</v>
      </c>
      <c r="BS226" s="240" t="str">
        <f t="shared" ca="1" si="242"/>
        <v>-2.30443485576307+0.954528170861398i</v>
      </c>
      <c r="BT226" s="240" t="str">
        <f t="shared" ca="1" si="243"/>
        <v>2.34849554048068-0.840305140866163i</v>
      </c>
      <c r="BU226" s="240" t="str">
        <f t="shared" ca="1" si="244"/>
        <v>-2.38689849373823+0.724057742182148i</v>
      </c>
      <c r="BV226" s="240" t="str">
        <f t="shared" ca="1" si="245"/>
        <v>2.41955119945602-0.60606602497969i</v>
      </c>
      <c r="BW226" s="240" t="str">
        <f t="shared" ca="1" si="246"/>
        <v>-2.44637499440728+0.486614241635542i</v>
      </c>
      <c r="BX226" s="240" t="str">
        <f t="shared" ca="1" si="247"/>
        <v>2.4673052577194-0.365990161963351i</v>
      </c>
      <c r="BY226" s="240" t="str">
        <f t="shared" ca="1" si="248"/>
        <v>-2.48229156655564+0.244484379931521i</v>
      </c>
      <c r="BZ226" s="240" t="str">
        <f t="shared" ca="1" si="249"/>
        <v>2.49129781758475-0.12238961361667i</v>
      </c>
      <c r="CA226" s="240" t="str">
        <f t="shared" ca="1" si="250"/>
        <v>-2.49430231395951+7.82248505046029E-14i</v>
      </c>
      <c r="CB226" s="240" t="str">
        <f t="shared" ca="1" si="251"/>
        <v>2.49129781758475+0.122389613616585i</v>
      </c>
      <c r="CC226" s="240" t="str">
        <f t="shared" ca="1" si="252"/>
        <v>-2.48229156655565-0.244484379931436i</v>
      </c>
      <c r="CD226" s="240" t="str">
        <f t="shared" ca="1" si="253"/>
        <v>2.46730525771942+0.365990161963197i</v>
      </c>
      <c r="CE226" s="240" t="str">
        <f t="shared" ca="1" si="254"/>
        <v>-2.44637499440731-0.486614241635387i</v>
      </c>
      <c r="CF226" s="240" t="str">
        <f t="shared" ca="1" si="255"/>
        <v>2.41955119945604+0.606066024979608i</v>
      </c>
      <c r="CG226" s="240" t="str">
        <f t="shared" ca="1" si="256"/>
        <v>-2.38689849373826-0.724057742182065i</v>
      </c>
      <c r="CH226" s="240" t="str">
        <f t="shared" ca="1" si="257"/>
        <v>2.34849554048074+0.840305140866016i</v>
      </c>
      <c r="CI226" s="240" t="str">
        <f t="shared" ca="1" si="258"/>
        <v>-2.30443485576313-0.954528170861253i</v>
      </c>
      <c r="CJ226" s="240" t="str">
        <f t="shared" ca="1" si="259"/>
        <v>2.25482258563237+1.06645165888845i</v>
      </c>
      <c r="CK226" s="240" t="str">
        <f t="shared" ca="1" si="260"/>
        <v>-2.19977825039361-1.17580597145914i</v>
      </c>
      <c r="CL226" s="240" t="str">
        <f t="shared" ca="1" si="261"/>
        <v>2.13943445667302+1.28232766445397i</v>
      </c>
      <c r="CM226" s="240" t="str">
        <f t="shared" ca="1" si="262"/>
        <v>-2.07393657795268-1.38576011778868i</v>
      </c>
      <c r="CN226" s="240" t="str">
        <f t="shared" ca="1" si="263"/>
        <v>2.00344240436208+1.48585415361927i</v>
      </c>
      <c r="CO226" s="240" t="str">
        <f t="shared" ca="1" si="264"/>
        <v>-1.92812176253708-1.58236863665034i</v>
      </c>
      <c r="CP226" s="240" t="str">
        <f t="shared" ca="1" si="265"/>
        <v>1.84815610650419+1.67507105503469i</v>
      </c>
      <c r="CQ226" s="240" t="str">
        <f t="shared" ca="1" si="266"/>
        <v>-1.76373808052967-1.76373808053046i</v>
      </c>
      <c r="CR226" s="240" t="str">
        <f t="shared" ca="1" si="267"/>
        <v>1.67507105503575+1.84815610650322i</v>
      </c>
      <c r="CS226" s="240" t="str">
        <f t="shared" ca="1" si="268"/>
        <v>-1.58236863664953-1.92812176253774i</v>
      </c>
      <c r="CT226" s="240" t="str">
        <f t="shared" ca="1" si="269"/>
        <v>1.48585415362037+2.00344240436127i</v>
      </c>
      <c r="CU226" s="240" t="str">
        <f t="shared" ca="1" si="270"/>
        <v>-1.38576011778775-2.0739365779533i</v>
      </c>
      <c r="CV226" s="240" t="str">
        <f t="shared" ca="1" si="271"/>
        <v>1.28232766445307+2.13943445667356i</v>
      </c>
      <c r="CW226" s="240" t="str">
        <f t="shared" ca="1" si="272"/>
        <v>-1.17580597145816-2.19977825039414i</v>
      </c>
      <c r="CX226" s="240" t="str">
        <f t="shared" ca="1" si="273"/>
        <v>1.06645165888744+2.25482258563284i</v>
      </c>
      <c r="CY226" s="240" t="str">
        <f t="shared" ca="1" si="274"/>
        <v>-0.954528170862645-2.30443485576255i</v>
      </c>
      <c r="CZ226" s="240" t="str">
        <f t="shared" ca="1" si="275"/>
        <v>0.840305140864966+2.34849554048111i</v>
      </c>
      <c r="DA226" s="240" t="str">
        <f t="shared" ca="1" si="276"/>
        <v>-0.72405774218344-2.38689849373784i</v>
      </c>
      <c r="DB226" s="240" t="str">
        <f t="shared" ca="1" si="277"/>
        <v>0.606066024978593+2.4195511994563i</v>
      </c>
      <c r="DC226" s="240" t="str">
        <f t="shared" ca="1" si="278"/>
        <v>-0.486614241636797-2.44637499440703i</v>
      </c>
      <c r="DD226" s="240" t="str">
        <f t="shared" ca="1" si="279"/>
        <v>0.365990161962164+2.46730525771958i</v>
      </c>
      <c r="DE226" s="240" t="str">
        <f t="shared" ca="1" si="280"/>
        <v>-0.244484379932795-2.48229156655551i</v>
      </c>
      <c r="DF226" s="240" t="str">
        <f t="shared" ca="1" si="281"/>
        <v>0.12238961361547+2.49129781758481i</v>
      </c>
      <c r="DG226" s="240" t="str">
        <f t="shared" ca="1" si="282"/>
        <v>1.12327859722457E-12-2.49430231395951i</v>
      </c>
      <c r="DH226" s="240" t="str">
        <f t="shared" ca="1" si="283"/>
        <v>-0.122389613615307+2.49129781758481i</v>
      </c>
      <c r="DI226" s="240" t="str">
        <f t="shared" ca="1" si="284"/>
        <v>0.244484379932632-2.48229156655553i</v>
      </c>
      <c r="DJ226" s="240" t="str">
        <f t="shared" ca="1" si="285"/>
        <v>-0.365990161962002+2.4673052577196i</v>
      </c>
      <c r="DK226" s="240" t="str">
        <f t="shared" ca="1" si="286"/>
        <v>0.486614241636635-2.44637499440706i</v>
      </c>
      <c r="DL226" s="240" t="str">
        <f t="shared" ca="1" si="287"/>
        <v>-0.606066024978298+2.41955119945637i</v>
      </c>
      <c r="DM226" s="240" t="str">
        <f t="shared" ca="1" si="288"/>
        <v>0.724057742183283-2.38689849373789i</v>
      </c>
      <c r="DN226" s="240" t="str">
        <f t="shared" ca="1" si="289"/>
        <v>-0.840305140864811+2.34849554048117i</v>
      </c>
      <c r="DO226" s="240" t="str">
        <f t="shared" ca="1" si="290"/>
        <v>0.954528170862363-2.30443485576267i</v>
      </c>
      <c r="DP226" s="240" t="str">
        <f t="shared" ca="1" si="291"/>
        <v>-1.06645165888729+2.25482258563291i</v>
      </c>
      <c r="DQ226" s="240" t="str">
        <f t="shared" ca="1" si="292"/>
        <v>1.17580597145801-2.19977825039421i</v>
      </c>
      <c r="DR226" s="240" t="str">
        <f t="shared" ca="1" si="293"/>
        <v>-1.282327664455+2.1394344566724i</v>
      </c>
      <c r="DS226" s="240" t="str">
        <f t="shared" ca="1" si="294"/>
        <v>1.38576011778761-2.07393657795339i</v>
      </c>
      <c r="DT226" s="240" t="str">
        <f t="shared" ca="1" si="295"/>
        <v>-1.48585415362024+2.00344240436136i</v>
      </c>
      <c r="DU226" s="240" t="str">
        <f t="shared" ca="1" si="296"/>
        <v>1.58236863664941-1.92812176253785i</v>
      </c>
      <c r="DV226" s="240" t="str">
        <f t="shared" ca="1" si="297"/>
        <v>-1.67507105503563+1.84815610650333i</v>
      </c>
      <c r="DW226" s="240" t="str">
        <f t="shared" ca="1" si="298"/>
        <v>1.76373808052951-1.76373808053063i</v>
      </c>
      <c r="DX226" s="240" t="str">
        <f t="shared" ca="1" si="299"/>
        <v>-1.84815610650408+1.67507105503481i</v>
      </c>
      <c r="DY226" s="240" t="str">
        <f t="shared" ca="1" si="300"/>
        <v>1.92812176253693-1.58236863665052i</v>
      </c>
      <c r="DZ226" s="240" t="str">
        <f t="shared" ca="1" si="301"/>
        <v>-2.00344240436194+1.48585415361946i</v>
      </c>
      <c r="EA226" s="240" t="str">
        <f t="shared" ca="1" si="302"/>
        <v>2.07393657795259-1.38576011778882i</v>
      </c>
      <c r="EB226" s="240" t="str">
        <f t="shared" ca="1" si="303"/>
        <v>-2.1394344566729+1.28232766445417i</v>
      </c>
      <c r="EC226" s="240" t="str">
        <f t="shared" ca="1" si="304"/>
        <v>2.19977825039467-1.17580597145716i</v>
      </c>
      <c r="ED226" s="240" t="str">
        <f t="shared" ca="1" si="305"/>
        <v>-2.2548225856323+1.0664516588886i</v>
      </c>
      <c r="EE226" s="240" t="str">
        <f t="shared" ca="1" si="306"/>
        <v>2.30443485576304-0.95452817086147i</v>
      </c>
      <c r="EF226" s="240" t="str">
        <f t="shared" ca="1" si="307"/>
        <v>-2.34849554048068+0.84030514086617i</v>
      </c>
      <c r="EG226" s="240" t="str">
        <f t="shared" ca="1" si="308"/>
        <v>2.38689849373821-0.724057742182223i</v>
      </c>
      <c r="EH226" s="240" t="str">
        <f t="shared" ca="1" si="309"/>
        <v>-2.41955119945599+0.606066024979835i</v>
      </c>
      <c r="EI226" s="240" t="str">
        <f t="shared" ca="1" si="310"/>
        <v>2.44637499440728-0.48661424163555i</v>
      </c>
      <c r="EJ226" s="240" t="str">
        <f t="shared" ca="1" si="311"/>
        <v>-2.46730525771939+0.365990161963429i</v>
      </c>
      <c r="EK226" s="240" t="str">
        <f t="shared" ca="1" si="312"/>
        <v>2.48229156655563-0.244484379931669i</v>
      </c>
      <c r="EL226" s="240" t="str">
        <f t="shared" ca="1" si="313"/>
        <v>-2.49129781758487+0.122389613614199i</v>
      </c>
      <c r="EM226" s="240" t="str">
        <f t="shared" ca="1" si="314"/>
        <v>2.49430231395951-1.56449701009206E-13i</v>
      </c>
      <c r="EN226" s="240"/>
      <c r="EO226" s="240"/>
      <c r="EP226" s="240"/>
    </row>
    <row r="227" spans="1:146" ht="15.75" thickBot="1">
      <c r="A227" s="277">
        <f t="shared" si="181"/>
        <v>2.4804687500000018E-3</v>
      </c>
      <c r="B227" s="276">
        <v>127</v>
      </c>
      <c r="C227" s="248">
        <f t="shared" si="182"/>
        <v>25400</v>
      </c>
      <c r="D227" s="247">
        <f t="shared" si="315"/>
        <v>159592.90680236148</v>
      </c>
      <c r="E227" s="247" t="str">
        <f t="shared" si="316"/>
        <v>159592.906802361i</v>
      </c>
      <c r="F227" s="247" t="str">
        <f t="shared" si="320"/>
        <v>0.00549545274321932-0.0215578453341869i</v>
      </c>
      <c r="G227" s="247" t="str">
        <f t="shared" si="321"/>
        <v>-2.44519319130282+1.76164025006441i</v>
      </c>
      <c r="H227" s="247" t="str">
        <f t="shared" si="322"/>
        <v>0.00200621957211277-0.00256420731198478i</v>
      </c>
      <c r="I227" s="247" t="str">
        <f t="shared" si="317"/>
        <v>-0.0022157671884105+0.00248698645842528i</v>
      </c>
      <c r="J227" s="275" t="str">
        <f ca="1">IMPRODUCT(1/N_FFT2,ED100)</f>
        <v>0.0114985949122531+0.000499526148748512i</v>
      </c>
      <c r="K227" s="274" t="str">
        <f t="shared" ca="1" si="318"/>
        <v>-0.0000267205240869612+0.0000274900161875413i</v>
      </c>
      <c r="N227" s="265">
        <f t="shared" ca="1" si="185"/>
        <v>7.4943074207899452</v>
      </c>
      <c r="O227" s="240">
        <f t="shared" ca="1" si="186"/>
        <v>2.4943074207899452</v>
      </c>
      <c r="P227" s="240" t="str">
        <f t="shared" ca="1" si="187"/>
        <v>-2.49355618202888-0.0612133684200097i</v>
      </c>
      <c r="Q227" s="240" t="str">
        <f t="shared" ca="1" si="188"/>
        <v>2.49130291826384+0.122389864195772i</v>
      </c>
      <c r="R227" s="240" t="str">
        <f t="shared" ca="1" si="189"/>
        <v>-2.48754898677665-0.183492636893822i</v>
      </c>
      <c r="S227" s="240" t="str">
        <f t="shared" ca="1" si="190"/>
        <v>2.48229664879528+0.244484880488611i</v>
      </c>
      <c r="T227" s="240" t="str">
        <f t="shared" ca="1" si="191"/>
        <v>-2.47554906813171-0.30532985553335i</v>
      </c>
      <c r="U227" s="241" t="str">
        <f t="shared" ca="1" si="192"/>
        <v>2.46731030927624+0.365990911290131i</v>
      </c>
      <c r="V227" s="240" t="str">
        <f t="shared" ca="1" si="193"/>
        <v>-2.45758533494917-0.426431507806992i</v>
      </c>
      <c r="W227" s="240" t="str">
        <f t="shared" ca="1" si="194"/>
        <v>2.44638000311133+0.486615237929086i</v>
      </c>
      <c r="X227" s="240" t="str">
        <f t="shared" ca="1" si="195"/>
        <v>-2.43370106343565-0.546505849227576i</v>
      </c>
      <c r="Y227" s="240" t="str">
        <f t="shared" ca="1" si="196"/>
        <v>2.4195561532413+0.606067265837662i</v>
      </c>
      <c r="Z227" s="240" t="str">
        <f t="shared" ca="1" si="197"/>
        <v>-2.40395379289327-0.665263610189119i</v>
      </c>
      <c r="AA227" s="240" t="str">
        <f t="shared" ca="1" si="198"/>
        <v>2.38690338067009+0.724059224617361i</v>
      </c>
      <c r="AB227" s="240" t="str">
        <f t="shared" ca="1" si="199"/>
        <v>-2.36841518710239-0.782418692843251i</v>
      </c>
      <c r="AC227" s="240" t="str">
        <f t="shared" ca="1" si="200"/>
        <v>2.34850034878672+0.840306861305106i</v>
      </c>
      <c r="AD227" s="240" t="str">
        <f t="shared" ca="1" si="201"/>
        <v>-2.32717086167703-0.897688860334791i</v>
      </c>
      <c r="AE227" s="240" t="str">
        <f t="shared" ca="1" si="202"/>
        <v>2.30443957385888+0.954530125161531i</v>
      </c>
      <c r="AF227" s="240" t="str">
        <f t="shared" ca="1" si="203"/>
        <v>-2.28032017780989-1.0107964167333i</v>
      </c>
      <c r="AG227" s="240" t="str">
        <f t="shared" ca="1" si="204"/>
        <v>2.25482720215245+1.06645384233972i</v>
      </c>
      <c r="AH227" s="240" t="str">
        <f t="shared" ca="1" si="205"/>
        <v>-2.22797600290185-1.1214688760288i</v>
      </c>
      <c r="AI227" s="240" t="str">
        <f t="shared" ca="1" si="206"/>
        <v>2.1997827542166+1.17580837880117i</v>
      </c>
      <c r="AJ227" s="240" t="str">
        <f t="shared" ca="1" si="207"/>
        <v>-2.17026443865528-1.22943961857266i</v>
      </c>
      <c r="AK227" s="240" t="str">
        <f t="shared" ca="1" si="208"/>
        <v>2.13943883694751+1.28233028988965i</v>
      </c>
      <c r="AL227" s="240" t="str">
        <f t="shared" ca="1" si="209"/>
        <v>-2.10732451728316-1.33444853338939i</v>
      </c>
      <c r="AM227" s="240" t="str">
        <f t="shared" ca="1" si="210"/>
        <v>2.07394082412751+1.3857629549909i</v>
      </c>
      <c r="AN227" s="240" t="str">
        <f t="shared" ca="1" si="211"/>
        <v>-2.03930786656919-1.43624264480513i</v>
      </c>
      <c r="AO227" s="240" t="str">
        <f t="shared" ca="1" si="212"/>
        <v>2.00344650620656+1.48585719575487i</v>
      </c>
      <c r="AP227" s="240" t="str">
        <f t="shared" ca="1" si="213"/>
        <v>-1.96637834458226-1.5345767218897i</v>
      </c>
      <c r="AQ227" s="240" t="str">
        <f t="shared" ca="1" si="214"/>
        <v>1.9281257101708+1.58237187638878i</v>
      </c>
      <c r="AR227" s="240" t="str">
        <f t="shared" ca="1" si="215"/>
        <v>1.9281257101708+1.58237187638878i</v>
      </c>
      <c r="AS227" s="240" t="str">
        <f t="shared" ca="1" si="216"/>
        <v>1.84815989041555+1.67507448457284i</v>
      </c>
      <c r="AT227" s="240" t="str">
        <f t="shared" ca="1" si="217"/>
        <v>-1.80649487349129-1.71992609767324i</v>
      </c>
      <c r="AU227" s="240" t="str">
        <f t="shared" ca="1" si="218"/>
        <v>1.76374169160445+1.76374169160455i</v>
      </c>
      <c r="AV227" s="240" t="str">
        <f t="shared" ca="1" si="219"/>
        <v>-1.719926097674-1.80649487349056i</v>
      </c>
      <c r="AW227" s="240" t="str">
        <f t="shared" ca="1" si="220"/>
        <v>1.67507448457252+1.84815989041584i</v>
      </c>
      <c r="AX227" s="240" t="str">
        <f t="shared" ca="1" si="221"/>
        <v>-1.62921386923845-1.88871164492859i</v>
      </c>
      <c r="AY227" s="240" t="str">
        <f t="shared" ca="1" si="222"/>
        <v>1.58237187638787+1.92812571017155i</v>
      </c>
      <c r="AZ227" s="240" t="str">
        <f t="shared" ca="1" si="223"/>
        <v>-1.53457672188955-1.96637834458237i</v>
      </c>
      <c r="BA227" s="240" t="str">
        <f t="shared" ca="1" si="224"/>
        <v>1.48585719575555+2.00344650620605i</v>
      </c>
      <c r="BB227" s="240" t="str">
        <f t="shared" ca="1" si="225"/>
        <v>-1.43624264480457-2.03930786656958i</v>
      </c>
      <c r="BC227" s="240" t="str">
        <f t="shared" ca="1" si="226"/>
        <v>1.38576295499095+2.07394082412747i</v>
      </c>
      <c r="BD227" s="240" t="str">
        <f t="shared" ca="1" si="227"/>
        <v>-1.33444853339032-2.10732451728257i</v>
      </c>
      <c r="BE227" s="240" t="str">
        <f t="shared" ca="1" si="228"/>
        <v>1.28233028988928+2.13943883694773i</v>
      </c>
      <c r="BF227" s="240" t="str">
        <f t="shared" ca="1" si="229"/>
        <v>-1.22943961857315-2.170264438655i</v>
      </c>
      <c r="BG227" s="240" t="str">
        <f t="shared" ca="1" si="230"/>
        <v>1.17580837880033+2.19978275421704i</v>
      </c>
      <c r="BH227" s="240" t="str">
        <f t="shared" ca="1" si="231"/>
        <v>-1.12146887602862-2.22797600290194i</v>
      </c>
      <c r="BI227" s="240" t="str">
        <f t="shared" ca="1" si="232"/>
        <v>1.06645384234048+2.25482720215209i</v>
      </c>
      <c r="BJ227" s="240" t="str">
        <f t="shared" ca="1" si="233"/>
        <v>-1.01079641673269-2.28032017781015i</v>
      </c>
      <c r="BK227" s="240" t="str">
        <f t="shared" ca="1" si="234"/>
        <v>0.954530125161836+2.30443957385875i</v>
      </c>
      <c r="BL227" s="240" t="str">
        <f t="shared" ca="1" si="235"/>
        <v>-0.897688860335779-2.32717086167665i</v>
      </c>
      <c r="BM227" s="240" t="str">
        <f t="shared" ca="1" si="236"/>
        <v>0.840306861304684+2.34850034878687i</v>
      </c>
      <c r="BN227" s="240" t="str">
        <f t="shared" ca="1" si="237"/>
        <v>-0.782418692843835-2.3684151871022i</v>
      </c>
      <c r="BO227" s="240" t="str">
        <f t="shared" ca="1" si="238"/>
        <v>0.724059224616508+2.38690338067035i</v>
      </c>
      <c r="BP227" s="240" t="str">
        <f t="shared" ca="1" si="239"/>
        <v>-0.66526361018896-2.40395379289331i</v>
      </c>
      <c r="BQ227" s="240" t="str">
        <f t="shared" ca="1" si="240"/>
        <v>0.606067265838455+2.4195561532411i</v>
      </c>
      <c r="BR227" s="240" t="str">
        <f t="shared" ca="1" si="241"/>
        <v>-0.546505849226912-2.4337010634358i</v>
      </c>
      <c r="BS227" s="240" t="str">
        <f t="shared" ca="1" si="242"/>
        <v>0.486615237929385+2.44638000311127i</v>
      </c>
      <c r="BT227" s="240" t="str">
        <f t="shared" ca="1" si="243"/>
        <v>-0.426431507808321-2.45758533494894i</v>
      </c>
      <c r="BU227" s="240" t="str">
        <f t="shared" ca="1" si="244"/>
        <v>0.36599091128974+2.4673103092763i</v>
      </c>
      <c r="BV227" s="240" t="str">
        <f t="shared" ca="1" si="245"/>
        <v>-0.305329855533928-2.47554906813164i</v>
      </c>
      <c r="BW227" s="240" t="str">
        <f t="shared" ca="1" si="246"/>
        <v>0.244484880487701+2.48229664879537i</v>
      </c>
      <c r="BX227" s="240" t="str">
        <f t="shared" ca="1" si="247"/>
        <v>-0.183492636893812-2.48754898677665i</v>
      </c>
      <c r="BY227" s="240" t="str">
        <f t="shared" ca="1" si="248"/>
        <v>0.122389864196693+2.49130291826379i</v>
      </c>
      <c r="BZ227" s="240" t="str">
        <f t="shared" ca="1" si="249"/>
        <v>-0.061213368419356-2.4935561820289i</v>
      </c>
      <c r="CA227" s="240" t="str">
        <f t="shared" ca="1" si="250"/>
        <v>3.48349798653608E-13+2.49430742078995i</v>
      </c>
      <c r="CB227" s="240" t="str">
        <f t="shared" ca="1" si="251"/>
        <v>0.0612133684212108-2.49355618202885i</v>
      </c>
      <c r="CC227" s="240" t="str">
        <f t="shared" ca="1" si="252"/>
        <v>-0.122389864196068+2.49130291826383i</v>
      </c>
      <c r="CD227" s="240" t="str">
        <f t="shared" ca="1" si="253"/>
        <v>0.183492636893188-2.4875489867767i</v>
      </c>
      <c r="CE227" s="240" t="str">
        <f t="shared" ca="1" si="254"/>
        <v>-0.244484880489547+2.48229664879518i</v>
      </c>
      <c r="CF227" s="240" t="str">
        <f t="shared" ca="1" si="255"/>
        <v>0.305329855533307-2.47554906813171i</v>
      </c>
      <c r="CG227" s="240" t="str">
        <f t="shared" ca="1" si="256"/>
        <v>-0.365990911289051+2.4673103092764i</v>
      </c>
      <c r="CH227" s="240" t="str">
        <f t="shared" ca="1" si="257"/>
        <v>0.426431507807635-2.45758533494906i</v>
      </c>
      <c r="CI227" s="240" t="str">
        <f t="shared" ca="1" si="258"/>
        <v>-0.486615237928771+2.4463800031114i</v>
      </c>
      <c r="CJ227" s="240" t="str">
        <f t="shared" ca="1" si="259"/>
        <v>0.546505849228723-2.4337010634354i</v>
      </c>
      <c r="CK227" s="240" t="str">
        <f t="shared" ca="1" si="260"/>
        <v>-0.606067265837847+2.41955615324126i</v>
      </c>
      <c r="CL227" s="240" t="str">
        <f t="shared" ca="1" si="261"/>
        <v>0.665263610188356-2.40395379289348i</v>
      </c>
      <c r="CM227" s="240" t="str">
        <f t="shared" ca="1" si="262"/>
        <v>-0.724059224618214+2.38690338066983i</v>
      </c>
      <c r="CN227" s="240" t="str">
        <f t="shared" ca="1" si="263"/>
        <v>0.782418692843172-2.36841518710241i</v>
      </c>
      <c r="CO227" s="240" t="str">
        <f t="shared" ca="1" si="264"/>
        <v>-0.840306861304096+2.34850034878708i</v>
      </c>
      <c r="CP227" s="240" t="str">
        <f t="shared" ca="1" si="265"/>
        <v>0.897688860335195-2.32717086167688i</v>
      </c>
      <c r="CQ227" s="240" t="str">
        <f t="shared" ca="1" si="266"/>
        <v>-0.954530125161257+2.30443957385899i</v>
      </c>
      <c r="CR227" s="240" t="str">
        <f t="shared" ca="1" si="267"/>
        <v>1.01079641673439-2.2803201778094i</v>
      </c>
      <c r="CS227" s="240" t="str">
        <f t="shared" ca="1" si="268"/>
        <v>-1.06645384233986+2.25482720215238i</v>
      </c>
      <c r="CT227" s="240" t="str">
        <f t="shared" ca="1" si="269"/>
        <v>1.12146887602812-2.22797600290219i</v>
      </c>
      <c r="CU227" s="240" t="str">
        <f t="shared" ca="1" si="270"/>
        <v>-1.17580837880197+2.19978275421617i</v>
      </c>
      <c r="CV227" s="240" t="str">
        <f t="shared" ca="1" si="271"/>
        <v>1.2294396185726-2.17026443865531i</v>
      </c>
      <c r="CW227" s="240" t="str">
        <f t="shared" ca="1" si="272"/>
        <v>-1.28233028988874+2.13943883694805i</v>
      </c>
      <c r="CX227" s="240" t="str">
        <f t="shared" ca="1" si="273"/>
        <v>1.33444853338973-2.10732451728294i</v>
      </c>
      <c r="CY227" s="240" t="str">
        <f t="shared" ca="1" si="274"/>
        <v>-1.3857629549904+2.07394082412784i</v>
      </c>
      <c r="CZ227" s="240" t="str">
        <f t="shared" ca="1" si="275"/>
        <v>1.43624264480612-2.03930786656849i</v>
      </c>
      <c r="DA227" s="240" t="str">
        <f t="shared" ca="1" si="276"/>
        <v>-1.48585719575507+2.00344650620641i</v>
      </c>
      <c r="DB227" s="240" t="str">
        <f t="shared" ca="1" si="277"/>
        <v>1.534576721889-1.9663783445828i</v>
      </c>
      <c r="DC227" s="240" t="str">
        <f t="shared" ca="1" si="278"/>
        <v>-1.5823718763893+1.92812571017037i</v>
      </c>
      <c r="DD227" s="240" t="str">
        <f t="shared" ca="1" si="279"/>
        <v>1.62921386923797-1.888711644929i</v>
      </c>
      <c r="DE227" s="240" t="str">
        <f t="shared" ca="1" si="280"/>
        <v>-1.67507448457208+1.84815989041624i</v>
      </c>
      <c r="DF227" s="240" t="str">
        <f t="shared" ca="1" si="281"/>
        <v>1.71992609767352-1.80649487349101i</v>
      </c>
      <c r="DG227" s="240" t="str">
        <f t="shared" ca="1" si="282"/>
        <v>-1.76374169160415+1.76374169160484i</v>
      </c>
      <c r="DH227" s="240" t="str">
        <f t="shared" ca="1" si="283"/>
        <v>1.806494873492-1.71992609767248i</v>
      </c>
      <c r="DI227" s="240" t="str">
        <f t="shared" ca="1" si="284"/>
        <v>-1.84815989041559+1.6750744845728i</v>
      </c>
      <c r="DJ227" s="240" t="str">
        <f t="shared" ca="1" si="285"/>
        <v>1.88871164492837-1.62921386923871i</v>
      </c>
      <c r="DK227" s="240" t="str">
        <f t="shared" ca="1" si="286"/>
        <v>-1.92812571017137+1.58237187638808i</v>
      </c>
      <c r="DL227" s="240" t="str">
        <f t="shared" ca="1" si="287"/>
        <v>1.9663783445822-1.53457672188977i</v>
      </c>
      <c r="DM227" s="240" t="str">
        <f t="shared" ca="1" si="288"/>
        <v>-2.00344650620583+1.48585719575586i</v>
      </c>
      <c r="DN227" s="240" t="str">
        <f t="shared" ca="1" si="289"/>
        <v>2.0393078665694-1.43624264480483i</v>
      </c>
      <c r="DO227" s="240" t="str">
        <f t="shared" ca="1" si="290"/>
        <v>-2.0739408241273+1.38576295499121i</v>
      </c>
      <c r="DP227" s="240" t="str">
        <f t="shared" ca="1" si="291"/>
        <v>2.10732451728371-1.33444853338851i</v>
      </c>
      <c r="DQ227" s="240" t="str">
        <f t="shared" ca="1" si="292"/>
        <v>-2.13943883694755+1.28233028988958i</v>
      </c>
      <c r="DR227" s="240" t="str">
        <f t="shared" ca="1" si="293"/>
        <v>2.17026443865483-1.22943961857345i</v>
      </c>
      <c r="DS227" s="240" t="str">
        <f t="shared" ca="1" si="294"/>
        <v>-2.19978275421691+1.17580837880058i</v>
      </c>
      <c r="DT227" s="240" t="str">
        <f t="shared" ca="1" si="295"/>
        <v>2.22797600290175-1.12146887602899i</v>
      </c>
      <c r="DU227" s="240" t="str">
        <f t="shared" ca="1" si="296"/>
        <v>-2.25482720215194+1.0664538423408i</v>
      </c>
      <c r="DV227" s="240" t="str">
        <f t="shared" ca="1" si="297"/>
        <v>2.28032017781004-1.01079641673295i</v>
      </c>
      <c r="DW227" s="240" t="str">
        <f t="shared" ca="1" si="298"/>
        <v>-2.30443957385865+0.954530125162092i</v>
      </c>
      <c r="DX227" s="240" t="str">
        <f t="shared" ca="1" si="299"/>
        <v>2.32717086167742-0.897688860333789i</v>
      </c>
      <c r="DY227" s="240" t="str">
        <f t="shared" ca="1" si="300"/>
        <v>-2.34850034878675+0.840306861305011i</v>
      </c>
      <c r="DZ227" s="240" t="str">
        <f t="shared" ca="1" si="301"/>
        <v>2.36841518710211-0.782418692844097i</v>
      </c>
      <c r="EA227" s="240" t="str">
        <f t="shared" ca="1" si="302"/>
        <v>-2.38690338067024+0.72405922461684i</v>
      </c>
      <c r="EB227" s="240" t="str">
        <f t="shared" ca="1" si="303"/>
        <v>2.40395379289322-0.665263610189296i</v>
      </c>
      <c r="EC227" s="240" t="str">
        <f t="shared" ca="1" si="304"/>
        <v>-2.41955615324164+0.606067265836318i</v>
      </c>
      <c r="ED227" s="240" t="str">
        <f t="shared" ca="1" si="305"/>
        <v>2.43370106343574-0.546505849227184i</v>
      </c>
      <c r="EE227" s="240" t="str">
        <f t="shared" ca="1" si="306"/>
        <v>-2.44638000311122+0.486615237929657i</v>
      </c>
      <c r="EF227" s="240" t="str">
        <f t="shared" ca="1" si="307"/>
        <v>2.45758533494932-0.426431507806149i</v>
      </c>
      <c r="EG227" s="240" t="str">
        <f t="shared" ca="1" si="308"/>
        <v>-2.46731030927625+0.365990911290014i</v>
      </c>
      <c r="EH227" s="240" t="str">
        <f t="shared" ca="1" si="309"/>
        <v>2.4755490681316-0.305329855534205i</v>
      </c>
      <c r="EI227" s="240" t="str">
        <f t="shared" ca="1" si="310"/>
        <v>-2.48229664879533+0.244484880488047i</v>
      </c>
      <c r="EJ227" s="240" t="str">
        <f t="shared" ca="1" si="311"/>
        <v>2.48754898677662-0.183492636894159i</v>
      </c>
      <c r="EK227" s="240" t="str">
        <f t="shared" ca="1" si="312"/>
        <v>-2.4913029182639+0.122389864194492i</v>
      </c>
      <c r="EL227" s="240" t="str">
        <f t="shared" ca="1" si="313"/>
        <v>2.49355618202889-0.061213368419775i</v>
      </c>
      <c r="EM227" s="240" t="str">
        <f t="shared" ca="1" si="314"/>
        <v>-2.49430742078995+6.96699597307216E-13i</v>
      </c>
      <c r="EN227" s="240"/>
      <c r="EO227" s="240"/>
      <c r="EP227" s="240"/>
    </row>
    <row r="228" spans="1:146" ht="15.75" thickBot="1">
      <c r="A228" s="277">
        <f t="shared" si="181"/>
        <v>2.5000000000000018E-3</v>
      </c>
      <c r="B228" s="276">
        <v>128</v>
      </c>
      <c r="C228" s="248">
        <f t="shared" si="182"/>
        <v>25600</v>
      </c>
      <c r="D228" s="247">
        <f t="shared" si="315"/>
        <v>160849.54386379741</v>
      </c>
      <c r="E228" s="247" t="str">
        <f t="shared" si="316"/>
        <v>160849.543863797i</v>
      </c>
      <c r="F228" s="247" t="str">
        <f t="shared" si="320"/>
        <v>0.00548071151947811-0.0214207880977469i</v>
      </c>
      <c r="G228" s="247" t="str">
        <f t="shared" si="321"/>
        <v>-2.43320015024047+1.76540846727485i</v>
      </c>
      <c r="H228" s="247" t="str">
        <f t="shared" si="322"/>
        <v>0.00200610704282074-0.00254417273321533i</v>
      </c>
      <c r="I228" s="247" t="str">
        <f t="shared" si="317"/>
        <v>-0.00221278247183037+0.00246784469202488i</v>
      </c>
      <c r="J228" s="275" t="str">
        <f ca="1">IMPRODUCT(1/N_FFT2,EE100)</f>
        <v>0.0107389549545632-1.25511144936029E-06i</v>
      </c>
      <c r="K228" s="274" t="str">
        <f t="shared" ca="1" si="318"/>
        <v>-0.0000237598738691052+0.0000265048502711284i</v>
      </c>
      <c r="N228" s="265">
        <f t="shared" ca="1" si="185"/>
        <v>7.4943087929900312</v>
      </c>
      <c r="O228" s="240">
        <f t="shared" ca="1" si="186"/>
        <v>2.4943087929900312</v>
      </c>
      <c r="P228" s="240" t="str">
        <f t="shared" ca="1" si="187"/>
        <v>-2.49430879299003-8.05945920338672E-15i</v>
      </c>
      <c r="Q228" s="240" t="str">
        <f t="shared" ca="1" si="188"/>
        <v>2.49430879299003-8.25038525524871E-15i</v>
      </c>
      <c r="R228" s="240" t="str">
        <f t="shared" ca="1" si="189"/>
        <v>-2.49430879299003-9.16769569139016E-16i</v>
      </c>
      <c r="S228" s="240" t="str">
        <f t="shared" ca="1" si="190"/>
        <v>2.49430879299003-6.96701603185458E-14i</v>
      </c>
      <c r="T228" s="240" t="str">
        <f t="shared" ca="1" si="191"/>
        <v>-2.49430879299003+8.2656917914178E-14i</v>
      </c>
      <c r="U228" s="241" t="str">
        <f t="shared" ca="1" si="192"/>
        <v>2.49430879299003-1.04505240477818E-13i</v>
      </c>
      <c r="V228" s="240" t="str">
        <f t="shared" ca="1" si="193"/>
        <v>-2.49430879299003+1.21922780557455E-13i</v>
      </c>
      <c r="W228" s="240" t="str">
        <f t="shared" ca="1" si="194"/>
        <v>2.49430879299003+1.17645063435142E-13i</v>
      </c>
      <c r="X228" s="240" t="str">
        <f t="shared" ca="1" si="195"/>
        <v>-2.49430879299003-1.00227523355506E-13i</v>
      </c>
      <c r="Y228" s="240" t="str">
        <f t="shared" ca="1" si="196"/>
        <v>2.49430879299003+8.28099832758691E-14i</v>
      </c>
      <c r="Z228" s="240" t="str">
        <f t="shared" ca="1" si="197"/>
        <v>-2.49430879299003-6.53924431962328E-14i</v>
      </c>
      <c r="AA228" s="240" t="str">
        <f t="shared" ca="1" si="198"/>
        <v>2.49430879299003+3.91133381485882E-14i</v>
      </c>
      <c r="AB228" s="240" t="str">
        <f t="shared" ca="1" si="199"/>
        <v>-2.49430879299003-3.05573630369599E-14i</v>
      </c>
      <c r="AC228" s="240" t="str">
        <f t="shared" ca="1" si="200"/>
        <v>2.49430879299003+2.20013879253315E-14i</v>
      </c>
      <c r="AD228" s="240" t="str">
        <f t="shared" ca="1" si="201"/>
        <v>-2.49430879299003+4.27771712231297E-15i</v>
      </c>
      <c r="AE228" s="240" t="str">
        <f t="shared" ca="1" si="202"/>
        <v>2.49430879299003-1.28336922339413E-14i</v>
      </c>
      <c r="AF228" s="240" t="str">
        <f t="shared" ca="1" si="203"/>
        <v>-2.49430879299003+3.9112797281586E-14i</v>
      </c>
      <c r="AG228" s="240" t="str">
        <f t="shared" ca="1" si="204"/>
        <v>2.49430879299003-4.76687723932142E-14i</v>
      </c>
      <c r="AH228" s="240" t="str">
        <f t="shared" ca="1" si="205"/>
        <v>-2.49430879299003+7.39478774408586E-14i</v>
      </c>
      <c r="AI228" s="240" t="str">
        <f t="shared" ca="1" si="206"/>
        <v>2.49430879299003-8.25038525524871E-14i</v>
      </c>
      <c r="AJ228" s="240" t="str">
        <f t="shared" ca="1" si="207"/>
        <v>-2.49430879299003+1.08782957600132E-13i</v>
      </c>
      <c r="AK228" s="240" t="str">
        <f t="shared" ca="1" si="208"/>
        <v>2.49430879299003+1.30784886392466E-13i</v>
      </c>
      <c r="AL228" s="240" t="str">
        <f t="shared" ca="1" si="209"/>
        <v>-2.49430879299003-1.22228911280837E-13i</v>
      </c>
      <c r="AM228" s="240" t="str">
        <f t="shared" ca="1" si="210"/>
        <v>2.49430879299003+7.82266762971766E-14i</v>
      </c>
      <c r="AN228" s="240" t="str">
        <f t="shared" ca="1" si="211"/>
        <v>-2.49430879299003-6.96707011855483E-14i</v>
      </c>
      <c r="AO228" s="240" t="str">
        <f t="shared" ca="1" si="212"/>
        <v>2.49430879299003+6.11147260739197E-14i</v>
      </c>
      <c r="AP228" s="240" t="str">
        <f t="shared" ca="1" si="213"/>
        <v>-2.49430879299003-5.25587509622915E-14i</v>
      </c>
      <c r="AQ228" s="240" t="str">
        <f t="shared" ca="1" si="214"/>
        <v>2.49430879299003+4.40027758506629E-14i</v>
      </c>
      <c r="AR228" s="240" t="str">
        <f t="shared" ca="1" si="215"/>
        <v>2.49430879299003+4.40027758506629E-14i</v>
      </c>
      <c r="AS228" s="240" t="str">
        <f t="shared" ca="1" si="216"/>
        <v>2.49430879299003-8.55543424462593E-15i</v>
      </c>
      <c r="AT228" s="240" t="str">
        <f t="shared" ca="1" si="217"/>
        <v>-2.49430879299003+1.71114093562543E-14i</v>
      </c>
      <c r="AU228" s="240" t="str">
        <f t="shared" ca="1" si="218"/>
        <v>2.49430879299003+9.6682789194902E-13i</v>
      </c>
      <c r="AV228" s="240" t="str">
        <f t="shared" ca="1" si="219"/>
        <v>-2.49430879299003-4.26578018756908E-13i</v>
      </c>
      <c r="AW228" s="240" t="str">
        <f t="shared" ca="1" si="220"/>
        <v>2.49430879299003-7.82255945631717E-14i</v>
      </c>
      <c r="AX228" s="240" t="str">
        <f t="shared" ca="1" si="221"/>
        <v>-2.49430879299003+5.8302920788325E-13i</v>
      </c>
      <c r="AY228" s="240" t="str">
        <f t="shared" ca="1" si="222"/>
        <v>2.49430879299003-1.12327908107536E-12i</v>
      </c>
      <c r="AZ228" s="240" t="str">
        <f t="shared" ca="1" si="223"/>
        <v>-2.49430879299003-8.88601756518844E-13i</v>
      </c>
      <c r="BA228" s="240" t="str">
        <f t="shared" ca="1" si="224"/>
        <v>2.49430879299003+3.48351883326734E-13i</v>
      </c>
      <c r="BB228" s="240" t="str">
        <f t="shared" ca="1" si="225"/>
        <v>-2.49430879299003+1.56451729993346E-13i</v>
      </c>
      <c r="BC228" s="240" t="str">
        <f t="shared" ca="1" si="226"/>
        <v>2.49430879299003-6.61255343313426E-13i</v>
      </c>
      <c r="BD228" s="240" t="str">
        <f t="shared" ca="1" si="227"/>
        <v>-2.49430879299003+1.1660589566335E-12i</v>
      </c>
      <c r="BE228" s="240" t="str">
        <f t="shared" ca="1" si="228"/>
        <v>2.49430879299003+7.74929361216638E-13i</v>
      </c>
      <c r="BF228" s="240" t="str">
        <f t="shared" ca="1" si="229"/>
        <v>-2.49430879299003-3.05572007768593E-13i</v>
      </c>
      <c r="BG228" s="240" t="str">
        <f t="shared" ca="1" si="230"/>
        <v>2.49430879299003-2.3467786542352E-13i</v>
      </c>
      <c r="BH228" s="240" t="str">
        <f t="shared" ca="1" si="231"/>
        <v>-2.49430879299003+7.74927738615632E-13i</v>
      </c>
      <c r="BI228" s="240" t="str">
        <f t="shared" ca="1" si="232"/>
        <v>2.49430879299003+1.23695309897858E-12i</v>
      </c>
      <c r="BJ228" s="240" t="str">
        <f t="shared" ca="1" si="233"/>
        <v>-2.49430879299003-6.96703225786464E-13i</v>
      </c>
      <c r="BK228" s="240" t="str">
        <f t="shared" ca="1" si="234"/>
        <v>2.49430879299003+1.56453352594353E-13i</v>
      </c>
      <c r="BL228" s="240" t="str">
        <f t="shared" ca="1" si="235"/>
        <v>-2.49430879299003+3.12904000853693E-13i</v>
      </c>
      <c r="BM228" s="240" t="str">
        <f t="shared" ca="1" si="236"/>
        <v>2.49430879299003-8.53153874045805E-13i</v>
      </c>
      <c r="BN228" s="240" t="str">
        <f t="shared" ca="1" si="237"/>
        <v>-2.49430879299003-1.1587269635484E-12i</v>
      </c>
      <c r="BO228" s="240" t="str">
        <f t="shared" ca="1" si="238"/>
        <v>2.49430879299003+6.18477090356291E-13i</v>
      </c>
      <c r="BP228" s="240" t="str">
        <f t="shared" ca="1" si="239"/>
        <v>-2.49430879299003-7.8227217164179E-14i</v>
      </c>
      <c r="BQ228" s="240" t="str">
        <f t="shared" ca="1" si="240"/>
        <v>2.49430879299003-3.91130136283867E-13i</v>
      </c>
      <c r="BR228" s="240" t="str">
        <f t="shared" ca="1" si="241"/>
        <v>-2.49430879299003+9.31380009475979E-13i</v>
      </c>
      <c r="BS228" s="240" t="str">
        <f t="shared" ca="1" si="242"/>
        <v>2.49430879299003+1.08050082811823E-12i</v>
      </c>
      <c r="BT228" s="240" t="str">
        <f t="shared" ca="1" si="243"/>
        <v>-2.49430879299003-5.40250954926117E-13i</v>
      </c>
      <c r="BU228" s="240" t="str">
        <f t="shared" ca="1" si="244"/>
        <v>2.49430879299003+1.0817340048838E-18i</v>
      </c>
      <c r="BV228" s="240" t="str">
        <f t="shared" ca="1" si="245"/>
        <v>-2.49430879299003+4.69356271714043E-13i</v>
      </c>
      <c r="BW228" s="240" t="str">
        <f t="shared" ca="1" si="246"/>
        <v>2.49430879299003-1.00960614490615E-12i</v>
      </c>
      <c r="BX228" s="240" t="str">
        <f t="shared" ca="1" si="247"/>
        <v>-2.49430879299003-9.31382172943989E-13i</v>
      </c>
      <c r="BY228" s="240" t="str">
        <f t="shared" ca="1" si="248"/>
        <v>2.49430879299003+4.62024819495941E-13i</v>
      </c>
      <c r="BZ228" s="240" t="str">
        <f t="shared" ca="1" si="249"/>
        <v>-2.49430879299003+7.82250536961692E-14i</v>
      </c>
      <c r="CA228" s="240" t="str">
        <f t="shared" ca="1" si="250"/>
        <v>2.49430879299003-5.47582407144217E-13i</v>
      </c>
      <c r="CB228" s="240" t="str">
        <f t="shared" ca="1" si="251"/>
        <v>-2.49430879299003+1.08783228033633E-12i</v>
      </c>
      <c r="CC228" s="240" t="str">
        <f t="shared" ca="1" si="252"/>
        <v>2.49430879299003+8.53156037513815E-13i</v>
      </c>
      <c r="CD228" s="240" t="str">
        <f t="shared" ca="1" si="253"/>
        <v>-2.49430879299003-3.83798684065767E-13i</v>
      </c>
      <c r="CE228" s="240" t="str">
        <f t="shared" ca="1" si="254"/>
        <v>2.49430879299003-1.56451189126343E-13i</v>
      </c>
      <c r="CF228" s="240" t="str">
        <f t="shared" ca="1" si="255"/>
        <v>-2.49430879299003+6.96701062318455E-13i</v>
      </c>
      <c r="CG228" s="240" t="str">
        <f t="shared" ca="1" si="256"/>
        <v>2.49430879299003-1.1660584157665E-12i</v>
      </c>
      <c r="CH228" s="240" t="str">
        <f t="shared" ca="1" si="257"/>
        <v>-2.49430879299003-7.74929902083642E-13i</v>
      </c>
      <c r="CI228" s="240" t="str">
        <f t="shared" ca="1" si="258"/>
        <v>2.49430879299003+3.05572548635594E-13i</v>
      </c>
      <c r="CJ228" s="240" t="str">
        <f t="shared" ca="1" si="259"/>
        <v>-2.49430879299003+2.34677324556517E-13i</v>
      </c>
      <c r="CK228" s="240" t="str">
        <f t="shared" ca="1" si="260"/>
        <v>2.49430879299003-7.74927197748628E-13i</v>
      </c>
      <c r="CL228" s="240" t="str">
        <f t="shared" ca="1" si="261"/>
        <v>-2.49430879299003-1.23695363984558E-12i</v>
      </c>
      <c r="CM228" s="240" t="str">
        <f t="shared" ca="1" si="262"/>
        <v>2.49430879299003+6.96703766653468E-13i</v>
      </c>
      <c r="CN228" s="240" t="str">
        <f t="shared" ca="1" si="263"/>
        <v>-2.49430879299003-2.2734641320542E-13i</v>
      </c>
      <c r="CO228" s="240" t="str">
        <f t="shared" ca="1" si="264"/>
        <v>2.49430879299003-3.12903459986692E-13i</v>
      </c>
      <c r="CP228" s="240" t="str">
        <f t="shared" ca="1" si="265"/>
        <v>-2.49430879299003+8.53153333178802E-13i</v>
      </c>
      <c r="CQ228" s="240" t="str">
        <f t="shared" ca="1" si="266"/>
        <v>2.49430879299003+1.1587275044154E-12i</v>
      </c>
      <c r="CR228" s="240" t="str">
        <f t="shared" ca="1" si="267"/>
        <v>-2.49430879299003-6.18477631223292E-13i</v>
      </c>
      <c r="CS228" s="240" t="str">
        <f t="shared" ca="1" si="268"/>
        <v>2.49430879299003+7.82277580311814E-14i</v>
      </c>
      <c r="CT228" s="240" t="str">
        <f t="shared" ca="1" si="269"/>
        <v>-2.49430879299003+4.6202211516093E-13i</v>
      </c>
      <c r="CU228" s="240" t="str">
        <f t="shared" ca="1" si="270"/>
        <v>2.49430879299003-8.60486948864913E-13i</v>
      </c>
      <c r="CV228" s="240" t="str">
        <f t="shared" ca="1" si="271"/>
        <v>-2.49430879299003-1.00960884924117E-12i</v>
      </c>
      <c r="CW228" s="240" t="str">
        <f t="shared" ca="1" si="272"/>
        <v>2.49430879299003+6.11144015537183E-13i</v>
      </c>
      <c r="CX228" s="240" t="str">
        <f t="shared" ca="1" si="273"/>
        <v>-2.49430879299003-7.08941423450717E-14i</v>
      </c>
      <c r="CY228" s="240" t="str">
        <f t="shared" ca="1" si="274"/>
        <v>2.49430879299003-4.69355730847039E-13i</v>
      </c>
      <c r="CZ228" s="240" t="str">
        <f t="shared" ca="1" si="275"/>
        <v>-2.49430879299003+1.00960560403915E-12i</v>
      </c>
      <c r="DA228" s="240" t="str">
        <f t="shared" ca="1" si="276"/>
        <v>2.49430879299003+1.00227523355506E-12i</v>
      </c>
      <c r="DB228" s="240" t="str">
        <f t="shared" ca="1" si="277"/>
        <v>-2.49430879299003-4.62025360362945E-13i</v>
      </c>
      <c r="DC228" s="240" t="str">
        <f t="shared" ca="1" si="278"/>
        <v>2.49430879299003-7.82245128291668E-14i</v>
      </c>
      <c r="DD228" s="240" t="str">
        <f t="shared" ca="1" si="279"/>
        <v>-2.49430879299003+6.18474386021277E-13i</v>
      </c>
      <c r="DE228" s="240" t="str">
        <f t="shared" ca="1" si="280"/>
        <v>2.49430879299003-1.01693921972526E-12i</v>
      </c>
      <c r="DF228" s="240" t="str">
        <f t="shared" ca="1" si="281"/>
        <v>-2.49430879299003-8.53156578380816E-13i</v>
      </c>
      <c r="DG228" s="240" t="str">
        <f t="shared" ca="1" si="282"/>
        <v>2.49430879299003+3.12906705188707E-13i</v>
      </c>
      <c r="DH228" s="240" t="str">
        <f t="shared" ca="1" si="283"/>
        <v>-2.49430879299003+8.55581285152765E-14i</v>
      </c>
      <c r="DI228" s="240" t="str">
        <f t="shared" ca="1" si="284"/>
        <v>2.49430879299003-6.25808001707389E-13i</v>
      </c>
      <c r="DJ228" s="240" t="str">
        <f t="shared" ca="1" si="285"/>
        <v>-2.49430879299003+1.1660578748995E-12i</v>
      </c>
      <c r="DK228" s="240" t="str">
        <f t="shared" ca="1" si="286"/>
        <v>2.49430879299003+8.45822962694707E-13i</v>
      </c>
      <c r="DL228" s="240" t="str">
        <f t="shared" ca="1" si="287"/>
        <v>-2.49430879299003-3.05573089502597E-13i</v>
      </c>
      <c r="DM228" s="240" t="str">
        <f t="shared" ca="1" si="288"/>
        <v>2.49430879299003-2.34676783689515E-13i</v>
      </c>
      <c r="DN228" s="240" t="str">
        <f t="shared" ca="1" si="289"/>
        <v>-2.49430879299003+7.74926656881627E-13i</v>
      </c>
      <c r="DO228" s="240" t="str">
        <f t="shared" ca="1" si="290"/>
        <v>2.49430879299003-1.31517653007374E-12i</v>
      </c>
      <c r="DP228" s="240" t="str">
        <f t="shared" ca="1" si="291"/>
        <v>-2.49430879299003-6.96704307520469E-13i</v>
      </c>
      <c r="DQ228" s="240" t="str">
        <f t="shared" ca="1" si="292"/>
        <v>2.49430879299003+1.56454434328358E-13i</v>
      </c>
      <c r="DR228" s="240" t="str">
        <f t="shared" ca="1" si="293"/>
        <v>-2.49430879299003+2.42010399375625E-13i</v>
      </c>
      <c r="DS228" s="240" t="str">
        <f t="shared" ca="1" si="294"/>
        <v>2.49430879299003-7.82260272567736E-13i</v>
      </c>
      <c r="DT228" s="240" t="str">
        <f t="shared" ca="1" si="295"/>
        <v>-2.49430879299003-1.08783552553834E-12i</v>
      </c>
      <c r="DU228" s="240" t="str">
        <f t="shared" ca="1" si="296"/>
        <v>2.49430879299003+6.8937069183436E-13i</v>
      </c>
      <c r="DV228" s="240" t="str">
        <f t="shared" ca="1" si="297"/>
        <v>-2.49430879299003-1.49120818642248E-13i</v>
      </c>
      <c r="DW228" s="240" t="str">
        <f t="shared" ca="1" si="298"/>
        <v>2.49430879299003-3.91129054549864E-13i</v>
      </c>
      <c r="DX228" s="240" t="str">
        <f t="shared" ca="1" si="299"/>
        <v>-2.49430879299003+9.31378927741974E-13i</v>
      </c>
      <c r="DY228" s="240" t="str">
        <f t="shared" ca="1" si="300"/>
        <v>2.49430879299003+1.08050190985223E-12i</v>
      </c>
      <c r="DZ228" s="240" t="str">
        <f t="shared" ca="1" si="301"/>
        <v>-2.49430879299003-5.40252036660122E-13i</v>
      </c>
      <c r="EA228" s="240" t="str">
        <f t="shared" ca="1" si="302"/>
        <v>2.49430879299003+2.16346800976759E-18i</v>
      </c>
      <c r="EB228" s="240" t="str">
        <f t="shared" ca="1" si="303"/>
        <v>-2.49430879299003+5.40247709724102E-13i</v>
      </c>
      <c r="EC228" s="240" t="str">
        <f t="shared" ca="1" si="304"/>
        <v>2.49430879299003-9.38712543428083E-13i</v>
      </c>
      <c r="ED228" s="240" t="str">
        <f t="shared" ca="1" si="305"/>
        <v>-2.49430879299003-9.31383254677994E-13i</v>
      </c>
      <c r="EE228" s="240" t="str">
        <f t="shared" ca="1" si="306"/>
        <v>2.49430879299003+5.3291842097401E-13i</v>
      </c>
      <c r="EF228" s="240" t="str">
        <f t="shared" ca="1" si="307"/>
        <v>-2.49430879299003+7.33145221809992E-15i</v>
      </c>
      <c r="EG228" s="240" t="str">
        <f t="shared" ca="1" si="308"/>
        <v>2.49430879299003-5.47581325410212E-13i</v>
      </c>
      <c r="EH228" s="240" t="str">
        <f t="shared" ca="1" si="309"/>
        <v>-2.49430879299003+1.08783119860232E-12i</v>
      </c>
      <c r="EI228" s="240" t="str">
        <f t="shared" ca="1" si="310"/>
        <v>2.49430879299003+9.24049638991884E-13i</v>
      </c>
      <c r="EJ228" s="240" t="str">
        <f t="shared" ca="1" si="311"/>
        <v>-2.49430879299003-3.83799765799772E-13i</v>
      </c>
      <c r="EK228" s="240" t="str">
        <f t="shared" ca="1" si="312"/>
        <v>2.49430879299003-1.56450107392338E-13i</v>
      </c>
      <c r="EL228" s="240" t="str">
        <f t="shared" ca="1" si="313"/>
        <v>-2.49430879299003+6.9669998058445E-13i</v>
      </c>
      <c r="EM228" s="240" t="str">
        <f t="shared" ca="1" si="314"/>
        <v>2.49430879299003-1.09516481428843E-12i</v>
      </c>
      <c r="EN228" s="240"/>
      <c r="EO228" s="240"/>
      <c r="EP228" s="240"/>
    </row>
    <row r="229" spans="1:146" ht="15.7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0.00546595257237842-0.0212859394069943i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-2.4212394142914+1.76908937625219i</v>
      </c>
      <c r="H229" s="247" t="str">
        <f t="shared" si="322"/>
        <v>0.00200599714354515-0.0025244487553043i</v>
      </c>
      <c r="I229" s="247" t="str">
        <f t="shared" si="317"/>
        <v>-0.00220986576411024+0.00244899730757345i</v>
      </c>
      <c r="J229" s="275" t="str">
        <f ca="1">IMPRODUCT(1/N_FFT2,ED100)</f>
        <v>0.0114985949122531+0.000499526148748512i</v>
      </c>
      <c r="K229" s="274" t="str">
        <f t="shared" ca="1" si="318"/>
        <v>-0.000026633689425308+0.0000270561422465884i</v>
      </c>
      <c r="N229" s="265">
        <f t="shared" ref="N229:N292" ca="1" si="327">Ioutput2+O229</f>
        <v>7.4943064355876006</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2.4943064355876006</v>
      </c>
      <c r="P229" s="240" t="str">
        <f t="shared" ref="P229:P292" ca="1" si="329">IMPRODUCT(O229,IMEXP(COMPLEX(0,-2*PI()*1*B229/Nt_load2)))</f>
        <v>-2.49355519712326+0.0612133442419179i</v>
      </c>
      <c r="Q229" s="240" t="str">
        <f t="shared" ref="Q229:Q292" ca="1" si="330">IMPRODUCT(O229,IMEXP(COMPLEX(0,-2*PI()*2*B229/Nt_load2)))</f>
        <v>2.49130193424821-0.122389815854203i</v>
      </c>
      <c r="R229" s="240" t="str">
        <f t="shared" ref="R229:R292" ca="1" si="331">IMPRODUCT(O229,IMEXP(COMPLEX(0,-2*PI()*3*B229/Nt_load2)))</f>
        <v>-2.48754800424375+0.183492564417845i</v>
      </c>
      <c r="S229" s="240" t="str">
        <f t="shared" ref="S229:S292" ca="1" si="332">IMPRODUCT(O229,IMEXP(COMPLEX(0,-2*PI()*4*B229/Nt_load2)))</f>
        <v>2.48229566833694-0.244484783922028i</v>
      </c>
      <c r="T229" s="240" t="str">
        <f t="shared" ref="T229:T292" ca="1" si="333">IMPRODUCT(O229,IMEXP(COMPLEX(0,-2*PI()*5*B229/Nt_load2)))</f>
        <v>-2.47554809033855+0.305329734933983i</v>
      </c>
      <c r="U229" s="241" t="str">
        <f t="shared" ref="U229:U292" ca="1" si="334">IMPRODUCT(O229,IMEXP(COMPLEX(0,-2*PI()*6*B229/Nt_load2)))</f>
        <v>2.46730933473723-0.365990766730876i</v>
      </c>
      <c r="V229" s="240" t="str">
        <f t="shared" ref="V229:V292" ca="1" si="335">IMPRODUCT(O229,IMEXP(COMPLEX(0,-2*PI()*7*B229/Nt_load2)))</f>
        <v>-2.45758436425133+0.426431339374925i</v>
      </c>
      <c r="W229" s="240" t="str">
        <f t="shared" ref="W229:W292" ca="1" si="336">IMPRODUCT(O229,IMEXP(COMPLEX(0,-2*PI()*8*B229/Nt_load2)))</f>
        <v>2.44637903683937-0.486615045725665i</v>
      </c>
      <c r="X229" s="240" t="str">
        <f t="shared" ref="X229:X292" ca="1" si="337">IMPRODUCT(O229,IMEXP(COMPLEX(0,-2*PI()*9*B229/Nt_load2)))</f>
        <v>-2.43370010217162+0.546505633368575i</v>
      </c>
      <c r="Y229" s="240" t="str">
        <f t="shared" ref="Y229:Y292" ca="1" si="338">IMPRODUCT(O229,IMEXP(COMPLEX(0,-2*PI()*10*B229/Nt_load2)))</f>
        <v>2.41955519756428-0.606067026452857i</v>
      </c>
      <c r="Z229" s="240" t="str">
        <f t="shared" ref="Z229:Z292" ca="1" si="339">IMPRODUCT(O229,IMEXP(COMPLEX(0,-2*PI()*11*B229/Nt_load2)))</f>
        <v>-2.40395284337886+0.665263347422958i</v>
      </c>
      <c r="AA229" s="240" t="str">
        <f t="shared" ref="AA229:AA292" ca="1" si="340">IMPRODUCT(O229,IMEXP(COMPLEX(0,-2*PI()*12*B229/Nt_load2)))</f>
        <v>2.38690243789018-0.724058938628361i</v>
      </c>
      <c r="AB229" s="240" t="str">
        <f t="shared" ref="AB229:AB292" ca="1" si="341">IMPRODUCT(O229,IMEXP(COMPLEX(0,-2*PI()*13*B229/Nt_load2)))</f>
        <v>-2.36841425162502+0.782418383803205i</v>
      </c>
      <c r="AC229" s="240" t="str">
        <f t="shared" ref="AC229:AC292" ca="1" si="342">IMPRODUCT(O229,IMEXP(COMPLEX(0,-2*PI()*14*B229/Nt_load2)))</f>
        <v>2.34849942117531-0.840306529400408i</v>
      </c>
      <c r="AD229" s="240" t="str">
        <f t="shared" ref="AD229:AD292" ca="1" si="343">IMPRODUCT(O229,IMEXP(COMPLEX(0,-2*PI()*15*B229/Nt_load2)))</f>
        <v>-2.32716994249033+0.897688505765365i</v>
      </c>
      <c r="AE229" s="240" t="str">
        <f t="shared" ref="AE229:AE292" ca="1" si="344">IMPRODUCT(O229,IMEXP(COMPLEX(0,-2*PI()*16*B229/Nt_load2)))</f>
        <v>2.30443866365058-0.954529748140956i</v>
      </c>
      <c r="AF229" s="240" t="str">
        <f t="shared" ref="AF229:AF292" ca="1" si="345">IMPRODUCT(O229,IMEXP(COMPLEX(0,-2*PI()*17*B229/Nt_load2)))</f>
        <v>-2.28031927712826+1.01079601748868i</v>
      </c>
      <c r="AG229" s="240" t="str">
        <f t="shared" ref="AG229:AG292" ca="1" si="346">IMPRODUCT(O229,IMEXP(COMPLEX(0,-2*PI()*18*B229/Nt_load2)))</f>
        <v>2.25482631154013-1.06645342111132i</v>
      </c>
      <c r="AH229" s="240" t="str">
        <f t="shared" ref="AH229:AH292" ca="1" si="347">IMPRODUCT(O229,IMEXP(COMPLEX(0,-2*PI()*19*B229/Nt_load2)))</f>
        <v>-2.22797512289522+1.12146843307057i</v>
      </c>
      <c r="AI229" s="240" t="str">
        <f t="shared" ref="AI229:AI292" ca="1" si="348">IMPRODUCT(O229,IMEXP(COMPLEX(0,-2*PI()*20*B229/Nt_load2)))</f>
        <v>2.19978188534562-1.17580791438014i</v>
      </c>
      <c r="AJ229" s="240" t="str">
        <f t="shared" ref="AJ229:AJ292" ca="1" si="349">IMPRODUCT(O229,IMEXP(COMPLEX(0,-2*PI()*21*B229/Nt_load2)))</f>
        <v>-2.17026358144355+1.22943913296818i</v>
      </c>
      <c r="AK229" s="240" t="str">
        <f t="shared" ref="AK229:AK292" ca="1" si="350">IMPRODUCT(O229,IMEXP(COMPLEX(0,-2*PI()*22*B229/Nt_load2)))</f>
        <v>2.13943799191128-1.28232978339441i</v>
      </c>
      <c r="AL229" s="240" t="str">
        <f t="shared" ref="AL229:AL292" ca="1" si="351">IMPRODUCT(O229,IMEXP(COMPLEX(0,-2*PI()*23*B229/Nt_load2)))</f>
        <v>-2.10732368493142+1.33444800630852i</v>
      </c>
      <c r="AM229" s="240" t="str">
        <f t="shared" ref="AM229:AM292" ca="1" si="352">IMPRODUCT(O229,IMEXP(COMPLEX(0,-2*PI()*24*B229/Nt_load2)))</f>
        <v>2.0739400049618-1.38576240764164i</v>
      </c>
      <c r="AN229" s="240" t="str">
        <f t="shared" ref="AN229:AN292" ca="1" si="353">IMPRODUCT(O229,IMEXP(COMPLEX(0,-2*PI()*25*B229/Nt_load2)))</f>
        <v>-2.03930706108267+1.43624207751761i</v>
      </c>
      <c r="AO229" s="240" t="str">
        <f t="shared" ref="AO229:AO292" ca="1" si="354">IMPRODUCT(O229,IMEXP(COMPLEX(0,-2*PI()*26*B229/Nt_load2)))</f>
        <v>2.00344571488454-1.48585660887062i</v>
      </c>
      <c r="AP229" s="240" t="str">
        <f t="shared" ref="AP229:AP292" ca="1" si="355">IMPRODUCT(O229,IMEXP(COMPLEX(0,-2*PI()*27*B229/Nt_load2)))</f>
        <v>-1.96637756790155+1.53457611576204i</v>
      </c>
      <c r="AQ229" s="240" t="str">
        <f t="shared" ref="AQ229:AQ292" ca="1" si="356">IMPRODUCT(O229,IMEXP(COMPLEX(0,-2*PI()*28*B229/Nt_load2)))</f>
        <v>1.92812494859912-1.58237125138299i</v>
      </c>
      <c r="AR229" s="240" t="str">
        <f t="shared" ref="AR229:AR292" ca="1" si="357">IMPRODUCT(O229,IMEXP(COMPLEX(0,-2*PI()*28*B229/Nt_load2)))</f>
        <v>1.92812494859912-1.58237125138299i</v>
      </c>
      <c r="AS229" s="240" t="str">
        <f t="shared" ref="AS229:AS292" ca="1" si="358">IMPRODUCT(O229,IMEXP(COMPLEX(0,-2*PI()*30*B229/Nt_load2)))</f>
        <v>1.84815916042876-1.67507382295139i</v>
      </c>
      <c r="AT229" s="240" t="str">
        <f t="shared" ref="AT229:AT292" ca="1" si="359">IMPRODUCT(O229,IMEXP(COMPLEX(0,-2*PI()*31*B229/Nt_load2)))</f>
        <v>-1.80649415996134+1.7199254183363i</v>
      </c>
      <c r="AU229" s="240" t="str">
        <f t="shared" ref="AU229:AU292" ca="1" si="360">IMPRODUCT(O229,IMEXP(COMPLEX(0,-2*PI()*32*B229/Nt_load2)))</f>
        <v>1.76374099496095-1.76374099496153i</v>
      </c>
      <c r="AV229" s="240" t="str">
        <f t="shared" ref="AV229:AV292" ca="1" si="361">IMPRODUCT(O229,IMEXP(COMPLEX(0,-2*PI()*33*B229/Nt_load2)))</f>
        <v>-1.71992541833589+1.80649415996173i</v>
      </c>
      <c r="AW229" s="240" t="str">
        <f t="shared" ref="AW229:AW292" ca="1" si="362">IMPRODUCT(O229,IMEXP(COMPLEX(0,-2*PI()*34*B229/Nt_load2)))</f>
        <v>1.67507382295094-1.84815916042916i</v>
      </c>
      <c r="AX229" s="240" t="str">
        <f t="shared" ref="AX229:AX292" ca="1" si="363">IMPRODUCT(O229,IMEXP(COMPLEX(0,-2*PI()*35*B229/Nt_load2)))</f>
        <v>-1.62921322573012+1.88871089892545i</v>
      </c>
      <c r="AY229" s="240" t="str">
        <f t="shared" ref="AY229:AY292" ca="1" si="364">IMPRODUCT(O229,IMEXP(COMPLEX(0,-2*PI()*36*B229/Nt_load2)))</f>
        <v>1.58237125138232-1.92812494859966i</v>
      </c>
      <c r="AZ229" s="240" t="str">
        <f t="shared" ref="AZ229:AZ292" ca="1" si="365">IMPRODUCT(O229,IMEXP(COMPLEX(0,-2*PI()*37*B229/Nt_load2)))</f>
        <v>-1.53457611576137+1.96637756790208i</v>
      </c>
      <c r="BA229" s="240" t="str">
        <f t="shared" ref="BA229:BA292" ca="1" si="366">IMPRODUCT(O229,IMEXP(COMPLEX(0,-2*PI()*38*B229/Nt_load2)))</f>
        <v>1.48585660886976-2.00344571488517i</v>
      </c>
      <c r="BB229" s="240" t="str">
        <f t="shared" ref="BB229:BB292" ca="1" si="367">IMPRODUCT(O229,IMEXP(COMPLEX(0,-2*PI()*39*B229/Nt_load2)))</f>
        <v>-1.43624207751673+2.03930706108328i</v>
      </c>
      <c r="BC229" s="240" t="str">
        <f t="shared" ref="BC229:BC292" ca="1" si="368">IMPRODUCT(O229,IMEXP(COMPLEX(0,-2*PI()*40*B229/Nt_load2)))</f>
        <v>1.38576240764076-2.07394000496239i</v>
      </c>
      <c r="BD229" s="240" t="str">
        <f t="shared" ref="BD229:BD292" ca="1" si="369">IMPRODUCT(O229,IMEXP(COMPLEX(0,-2*PI()*41*B229/Nt_load2)))</f>
        <v>-1.33444800630947+2.10732368493082i</v>
      </c>
      <c r="BE229" s="240" t="str">
        <f t="shared" ref="BE229:BE292" ca="1" si="370">IMPRODUCT(O229,IMEXP(COMPLEX(0,-2*PI()*42*B229/Nt_load2)))</f>
        <v>1.28232978339538-2.1394379919107i</v>
      </c>
      <c r="BF229" s="240" t="str">
        <f t="shared" ref="BF229:BF292" ca="1" si="371">IMPRODUCT(O229,IMEXP(COMPLEX(0,-2*PI()*43*B229/Nt_load2)))</f>
        <v>-1.22943913296916+2.17026358144299i</v>
      </c>
      <c r="BG229" s="240" t="str">
        <f t="shared" ref="BG229:BG292" ca="1" si="372">IMPRODUCT(O229,IMEXP(COMPLEX(0,-2*PI()*44*B229/Nt_load2)))</f>
        <v>1.17580791438094-2.1997818853452i</v>
      </c>
      <c r="BH229" s="240" t="str">
        <f t="shared" ref="BH229:BH292" ca="1" si="373">IMPRODUCT(O229,IMEXP(COMPLEX(0,-2*PI()*45*B229/Nt_load2)))</f>
        <v>-1.12146843307138+2.22797512289481i</v>
      </c>
      <c r="BI229" s="240" t="str">
        <f t="shared" ref="BI229:BI292" ca="1" si="374">IMPRODUCT(O229,IMEXP(COMPLEX(0,-2*PI()*46*B229/Nt_load2)))</f>
        <v>1.06645342111213-2.25482631153975i</v>
      </c>
      <c r="BJ229" s="240" t="str">
        <f t="shared" ref="BJ229:BJ292" ca="1" si="375">IMPRODUCT(O229,IMEXP(COMPLEX(0,-2*PI()*47*B229/Nt_load2)))</f>
        <v>-1.01079601748927+2.280319277128i</v>
      </c>
      <c r="BK229" s="240" t="str">
        <f t="shared" ref="BK229:BK292" ca="1" si="376">IMPRODUCT(O229,IMEXP(COMPLEX(0,-2*PI()*48*B229/Nt_load2)))</f>
        <v>0.954529748141575-2.30443866365033i</v>
      </c>
      <c r="BL229" s="240" t="str">
        <f t="shared" ref="BL229:BL292" ca="1" si="377">IMPRODUCT(O229,IMEXP(COMPLEX(0,-2*PI()*49*B229/Nt_load2)))</f>
        <v>-0.897688505765762+2.32716994249018i</v>
      </c>
      <c r="BM229" s="240" t="str">
        <f t="shared" ref="BM229:BM292" ca="1" si="378">IMPRODUCT(O229,IMEXP(COMPLEX(0,-2*PI()*50*B229/Nt_load2)))</f>
        <v>0.840306529400807-2.34849942117517i</v>
      </c>
      <c r="BN229" s="240" t="str">
        <f t="shared" ref="BN229:BN292" ca="1" si="379">IMPRODUCT(O229,IMEXP(COMPLEX(0,-2*PI()*51*B229/Nt_load2)))</f>
        <v>-0.782418383803625+2.36841425162488i</v>
      </c>
      <c r="BO229" s="240" t="str">
        <f t="shared" ref="BO229:BO292" ca="1" si="380">IMPRODUCT(O229,IMEXP(COMPLEX(0,-2*PI()*52*B229/Nt_load2)))</f>
        <v>0.724058938628546-2.38690243789013i</v>
      </c>
      <c r="BP229" s="240" t="str">
        <f t="shared" ref="BP229:BP292" ca="1" si="381">IMPRODUCT(O229,IMEXP(COMPLEX(0,-2*PI()*53*B229/Nt_load2)))</f>
        <v>-0.665263347423145+2.40395284337881i</v>
      </c>
      <c r="BQ229" s="240" t="str">
        <f t="shared" ref="BQ229:BQ292" ca="1" si="382">IMPRODUCT(O229,IMEXP(COMPLEX(0,-2*PI()*54*B229/Nt_load2)))</f>
        <v>0.606067026452984-2.41955519756425i</v>
      </c>
      <c r="BR229" s="240" t="str">
        <f t="shared" ref="BR229:BR292" ca="1" si="383">IMPRODUCT(O229,IMEXP(COMPLEX(0,-2*PI()*55*B229/Nt_load2)))</f>
        <v>-0.54650563336846+2.43370010217164i</v>
      </c>
      <c r="BS229" s="240" t="str">
        <f t="shared" ref="BS229:BS292" ca="1" si="384">IMPRODUCT(O229,IMEXP(COMPLEX(0,-2*PI()*56*B229/Nt_load2)))</f>
        <v>0.486615045725558-2.44637903683939i</v>
      </c>
      <c r="BT229" s="240" t="str">
        <f t="shared" ref="BT229:BT292" ca="1" si="385">IMPRODUCT(O229,IMEXP(COMPLEX(0,-2*PI()*57*B229/Nt_load2)))</f>
        <v>-0.426431339374818+2.45758436425135i</v>
      </c>
      <c r="BU229" s="240" t="str">
        <f t="shared" ref="BU229:BU292" ca="1" si="386">IMPRODUCT(O229,IMEXP(COMPLEX(0,-2*PI()*58*B229/Nt_load2)))</f>
        <v>0.365990766730532-2.46730933473728i</v>
      </c>
      <c r="BV229" s="240" t="str">
        <f t="shared" ref="BV229:BV292" ca="1" si="387">IMPRODUCT(O229,IMEXP(COMPLEX(0,-2*PI()*59*B229/Nt_load2)))</f>
        <v>-0.305329734933644+2.4755480903386i</v>
      </c>
      <c r="BW229" s="240" t="str">
        <f t="shared" ref="BW229:BW292" ca="1" si="388">IMPRODUCT(O229,IMEXP(COMPLEX(0,-2*PI()*60*B229/Nt_load2)))</f>
        <v>0.244484783921444-2.48229566833699i</v>
      </c>
      <c r="BX229" s="240" t="str">
        <f t="shared" ref="BX229:BX292" ca="1" si="389">IMPRODUCT(O229,IMEXP(COMPLEX(0,-2*PI()*61*B229/Nt_load2)))</f>
        <v>-0.183492564417285+2.4875480042438i</v>
      </c>
      <c r="BY229" s="240" t="str">
        <f t="shared" ref="BY229:BY292" ca="1" si="390">IMPRODUCT(O229,IMEXP(COMPLEX(0,-2*PI()*62*B229/Nt_load2)))</f>
        <v>0.12238981585355-2.49130193424825i</v>
      </c>
      <c r="BZ229" s="240" t="str">
        <f t="shared" ref="BZ229:BZ292" ca="1" si="391">IMPRODUCT(O229,IMEXP(COMPLEX(0,-2*PI()*63*B229/Nt_load2)))</f>
        <v>-0.0612133442411946+2.49355519712328i</v>
      </c>
      <c r="CA229" s="240" t="str">
        <f t="shared" ref="CA229:CA292" ca="1" si="392">IMPRODUCT(O229,IMEXP(COMPLEX(0,-2*PI()*64*B229/Nt_load2)))</f>
        <v>-8.17706570914837E-13-2.4943064355876i</v>
      </c>
      <c r="CB229" s="240" t="str">
        <f t="shared" ref="CB229:CB292" ca="1" si="393">IMPRODUCT(O229,IMEXP(COMPLEX(0,-2*PI()*65*B229/Nt_load2)))</f>
        <v>0.0612133442428293+2.49355519712324i</v>
      </c>
      <c r="CC229" s="240" t="str">
        <f t="shared" ref="CC229:CC292" ca="1" si="394">IMPRODUCT(O229,IMEXP(COMPLEX(0,-2*PI()*66*B229/Nt_load2)))</f>
        <v>-0.122389815855183-2.49130193424817i</v>
      </c>
      <c r="CD229" s="240" t="str">
        <f t="shared" ref="CD229:CD292" ca="1" si="395">IMPRODUCT(O229,IMEXP(COMPLEX(0,-2*PI()*67*B229/Nt_load2)))</f>
        <v>0.183492564418987+2.48754800424367i</v>
      </c>
      <c r="CE229" s="240" t="str">
        <f t="shared" ref="CE229:CE292" ca="1" si="396">IMPRODUCT(O229,IMEXP(COMPLEX(0,-2*PI()*68*B229/Nt_load2)))</f>
        <v>-0.244484783923142-2.48229566833683i</v>
      </c>
      <c r="CF229" s="240" t="str">
        <f t="shared" ref="CF229:CF292" ca="1" si="397">IMPRODUCT(O229,IMEXP(COMPLEX(0,-2*PI()*69*B229/Nt_load2)))</f>
        <v>0.305329734932803+2.4755480903387i</v>
      </c>
      <c r="CG229" s="240" t="str">
        <f t="shared" ref="CG229:CG292" ca="1" si="398">IMPRODUCT(O229,IMEXP(COMPLEX(0,-2*PI()*70*B229/Nt_load2)))</f>
        <v>-0.365990766729766-2.46730933473739i</v>
      </c>
      <c r="CH229" s="240" t="str">
        <f t="shared" ref="CH229:CH292" ca="1" si="399">IMPRODUCT(O229,IMEXP(COMPLEX(0,-2*PI()*71*B229/Nt_load2)))</f>
        <v>0.426431339374055+2.45758436425148i</v>
      </c>
      <c r="CI229" s="240" t="str">
        <f t="shared" ref="CI229:CI292" ca="1" si="400">IMPRODUCT(O229,IMEXP(COMPLEX(0,-2*PI()*72*B229/Nt_load2)))</f>
        <v>-0.486615045724797-2.44637903683954i</v>
      </c>
      <c r="CJ229" s="240" t="str">
        <f t="shared" ref="CJ229:CJ292" ca="1" si="401">IMPRODUCT(O229,IMEXP(COMPLEX(0,-2*PI()*73*B229/Nt_load2)))</f>
        <v>0.546505633367705+2.43370010217181i</v>
      </c>
      <c r="CK229" s="240" t="str">
        <f t="shared" ref="CK229:CK292" ca="1" si="402">IMPRODUCT(O229,IMEXP(COMPLEX(0,-2*PI()*74*B229/Nt_load2)))</f>
        <v>-0.606067026452233-2.41955519756443i</v>
      </c>
      <c r="CL229" s="240" t="str">
        <f t="shared" ref="CL229:CL292" ca="1" si="403">IMPRODUCT(O229,IMEXP(COMPLEX(0,-2*PI()*75*B229/Nt_load2)))</f>
        <v>0.665263347422329+2.40395284337904i</v>
      </c>
      <c r="CM229" s="240" t="str">
        <f t="shared" ref="CM229:CM292" ca="1" si="404">IMPRODUCT(O229,IMEXP(COMPLEX(0,-2*PI()*76*B229/Nt_load2)))</f>
        <v>-0.724058938627738-2.38690243789037i</v>
      </c>
      <c r="CN229" s="240" t="str">
        <f t="shared" ref="CN229:CN292" ca="1" si="405">IMPRODUCT(O229,IMEXP(COMPLEX(0,-2*PI()*77*B229/Nt_load2)))</f>
        <v>0.782418383802821+2.36841425162515i</v>
      </c>
      <c r="CO229" s="240" t="str">
        <f t="shared" ref="CO229:CO292" ca="1" si="406">IMPRODUCT(O229,IMEXP(COMPLEX(0,-2*PI()*78*B229/Nt_load2)))</f>
        <v>-0.840306529400011-2.34849942117545i</v>
      </c>
      <c r="CP229" s="240" t="str">
        <f t="shared" ref="CP229:CP292" ca="1" si="407">IMPRODUCT(O229,IMEXP(COMPLEX(0,-2*PI()*79*B229/Nt_load2)))</f>
        <v>0.897688505764971+2.32716994249049i</v>
      </c>
      <c r="CQ229" s="240" t="str">
        <f t="shared" ref="CQ229:CQ292" ca="1" si="408">IMPRODUCT(O229,IMEXP(COMPLEX(0,-2*PI()*80*B229/Nt_load2)))</f>
        <v>-0.954529748140794-2.30443866365065i</v>
      </c>
      <c r="CR229" s="240" t="str">
        <f t="shared" ref="CR229:CR292" ca="1" si="409">IMPRODUCT(O229,IMEXP(COMPLEX(0,-2*PI()*81*B229/Nt_load2)))</f>
        <v>1.01079601748856+2.28031927712831i</v>
      </c>
      <c r="CS229" s="240" t="str">
        <f t="shared" ref="CS229:CS292" ca="1" si="410">IMPRODUCT(O229,IMEXP(COMPLEX(0,-2*PI()*82*B229/Nt_load2)))</f>
        <v>-1.06645342111137-2.25482631154011i</v>
      </c>
      <c r="CT229" s="240" t="str">
        <f t="shared" ref="CT229:CT292" ca="1" si="411">IMPRODUCT(O229,IMEXP(COMPLEX(0,-2*PI()*83*B229/Nt_load2)))</f>
        <v>1.12146843307068+2.22797512289516i</v>
      </c>
      <c r="CU229" s="240" t="str">
        <f t="shared" ref="CU229:CU292" ca="1" si="412">IMPRODUCT(O229,IMEXP(COMPLEX(0,-2*PI()*84*B229/Nt_load2)))</f>
        <v>-1.17580791438019-2.1997818853456i</v>
      </c>
      <c r="CV229" s="240" t="str">
        <f t="shared" ref="CV229:CV292" ca="1" si="413">IMPRODUCT(O229,IMEXP(COMPLEX(0,-2*PI()*85*B229/Nt_load2)))</f>
        <v>1.22943913296849+2.17026358144337i</v>
      </c>
      <c r="CW229" s="240" t="str">
        <f t="shared" ref="CW229:CW292" ca="1" si="414">IMPRODUCT(O229,IMEXP(COMPLEX(0,-2*PI()*86*B229/Nt_load2)))</f>
        <v>-1.28232978339465-2.13943799191113i</v>
      </c>
      <c r="CX229" s="240" t="str">
        <f t="shared" ref="CX229:CX292" ca="1" si="415">IMPRODUCT(O229,IMEXP(COMPLEX(0,-2*PI()*87*B229/Nt_load2)))</f>
        <v>1.33444800630882+2.10732368493123i</v>
      </c>
      <c r="CY229" s="240" t="str">
        <f t="shared" ref="CY229:CY292" ca="1" si="416">IMPRODUCT(O229,IMEXP(COMPLEX(0,-2*PI()*88*B229/Nt_load2)))</f>
        <v>-1.38576240764209-2.07394000496151i</v>
      </c>
      <c r="CZ229" s="240" t="str">
        <f t="shared" ref="CZ229:CZ292" ca="1" si="417">IMPRODUCT(O229,IMEXP(COMPLEX(0,-2*PI()*89*B229/Nt_load2)))</f>
        <v>1.4362420775181+2.03930706108232i</v>
      </c>
      <c r="DA229" s="240" t="str">
        <f t="shared" ref="DA229:DA292" ca="1" si="418">IMPRODUCT(O229,IMEXP(COMPLEX(0,-2*PI()*90*B229/Nt_load2)))</f>
        <v>-1.48585660887116-2.00344571488414i</v>
      </c>
      <c r="DB229" s="240" t="str">
        <f t="shared" ref="DB229:DB292" ca="1" si="419">IMPRODUCT(O229,IMEXP(COMPLEX(0,-2*PI()*91*B229/Nt_load2)))</f>
        <v>1.53457611576268+1.96637756790105i</v>
      </c>
      <c r="DC229" s="240" t="str">
        <f t="shared" ref="DC229:DC292" ca="1" si="420">IMPRODUCT(O229,IMEXP(COMPLEX(0,-2*PI()*92*B229/Nt_load2)))</f>
        <v>-1.58237125138367-1.92812494859856i</v>
      </c>
      <c r="DD229" s="240" t="str">
        <f t="shared" ref="DD229:DD292" ca="1" si="421">IMPRODUCT(O229,IMEXP(COMPLEX(0,-2*PI()*93*B229/Nt_load2)))</f>
        <v>1.62921322573139+1.88871089892436i</v>
      </c>
      <c r="DE229" s="240" t="str">
        <f t="shared" ref="DE229:DE292" ca="1" si="422">IMPRODUCT(O229,IMEXP(COMPLEX(0,-2*PI()*94*B229/Nt_load2)))</f>
        <v>-1.67507382295224-1.84815916042799i</v>
      </c>
      <c r="DF229" s="240" t="str">
        <f t="shared" ref="DF229:DF292" ca="1" si="423">IMPRODUCT(O229,IMEXP(COMPLEX(0,-2*PI()*95*B229/Nt_load2)))</f>
        <v>1.71992541833707+1.80649415996061i</v>
      </c>
      <c r="DG229" s="240" t="str">
        <f t="shared" ref="DG229:DG292" ca="1" si="424">IMPRODUCT(O229,IMEXP(COMPLEX(0,-2*PI()*96*B229/Nt_load2)))</f>
        <v>-1.76374099496216-1.76374099496032i</v>
      </c>
      <c r="DH229" s="240" t="str">
        <f t="shared" ref="DH229:DH292" ca="1" si="425">IMPRODUCT(O229,IMEXP(COMPLEX(0,-2*PI()*97*B229/Nt_load2)))</f>
        <v>1.80649415996063+1.71992541833704i</v>
      </c>
      <c r="DI229" s="240" t="str">
        <f t="shared" ref="DI229:DI292" ca="1" si="426">IMPRODUCT(O229,IMEXP(COMPLEX(0,-2*PI()*98*B229/Nt_load2)))</f>
        <v>-1.84815916042802-1.6750738229522i</v>
      </c>
      <c r="DJ229" s="240" t="str">
        <f t="shared" ref="DJ229:DJ292" ca="1" si="427">IMPRODUCT(O229,IMEXP(COMPLEX(0,-2*PI()*99*B229/Nt_load2)))</f>
        <v>1.88871089892438+1.62921322573136i</v>
      </c>
      <c r="DK229" s="240" t="str">
        <f t="shared" ref="DK229:DK292" ca="1" si="428">IMPRODUCT(O229,IMEXP(COMPLEX(0,-2*PI()*100*B229/Nt_load2)))</f>
        <v>-1.92812494859858-1.58237125138364i</v>
      </c>
      <c r="DL229" s="240" t="str">
        <f t="shared" ref="DL229:DL292" ca="1" si="429">IMPRODUCT(O229,IMEXP(COMPLEX(0,-2*PI()*101*B229/Nt_load2)))</f>
        <v>1.96637756790107+1.53457611576265i</v>
      </c>
      <c r="DM229" s="240" t="str">
        <f t="shared" ref="DM229:DM292" ca="1" si="430">IMPRODUCT(O229,IMEXP(COMPLEX(0,-2*PI()*102*B229/Nt_load2)))</f>
        <v>-2.00344571488416-1.48585660887113i</v>
      </c>
      <c r="DN229" s="240" t="str">
        <f t="shared" ref="DN229:DN292" ca="1" si="431">IMPRODUCT(O229,IMEXP(COMPLEX(0,-2*PI()*103*B229/Nt_load2)))</f>
        <v>2.03930706108235+1.43624207751806i</v>
      </c>
      <c r="DO229" s="240" t="str">
        <f t="shared" ref="DO229:DO292" ca="1" si="432">IMPRODUCT(O229,IMEXP(COMPLEX(0,-2*PI()*104*B229/Nt_load2)))</f>
        <v>-2.07394000496145-1.38576240764217i</v>
      </c>
      <c r="DP229" s="240" t="str">
        <f t="shared" ref="DP229:DP292" ca="1" si="433">IMPRODUCT(O229,IMEXP(COMPLEX(0,-2*PI()*105*B229/Nt_load2)))</f>
        <v>2.10732368493125+1.33444800630878i</v>
      </c>
      <c r="DQ229" s="240" t="str">
        <f t="shared" ref="DQ229:DQ292" ca="1" si="434">IMPRODUCT(O229,IMEXP(COMPLEX(0,-2*PI()*106*B229/Nt_load2)))</f>
        <v>-2.13943799191108-1.28232978339474i</v>
      </c>
      <c r="DR229" s="240" t="str">
        <f t="shared" ref="DR229:DR292" ca="1" si="435">IMPRODUCT(O229,IMEXP(COMPLEX(0,-2*PI()*107*B229/Nt_load2)))</f>
        <v>2.17026358144339+1.22943913296845i</v>
      </c>
      <c r="DS229" s="240" t="str">
        <f t="shared" ref="DS229:DS292" ca="1" si="436">IMPRODUCT(O229,IMEXP(COMPLEX(0,-2*PI()*108*B229/Nt_load2)))</f>
        <v>-2.19978188534562-1.17580791438015i</v>
      </c>
      <c r="DT229" s="240" t="str">
        <f t="shared" ref="DT229:DT292" ca="1" si="437">IMPRODUCT(O229,IMEXP(COMPLEX(0,-2*PI()*109*B229/Nt_load2)))</f>
        <v>2.22797512289518+1.12146843307064i</v>
      </c>
      <c r="DU229" s="240" t="str">
        <f t="shared" ref="DU229:DU292" ca="1" si="438">IMPRODUCT(O229,IMEXP(COMPLEX(0,-2*PI()*110*B229/Nt_load2)))</f>
        <v>-2.25482631154013-1.06645342111133i</v>
      </c>
      <c r="DV229" s="240" t="str">
        <f t="shared" ref="DV229:DV292" ca="1" si="439">IMPRODUCT(O229,IMEXP(COMPLEX(0,-2*PI()*111*B229/Nt_load2)))</f>
        <v>2.28031927712833+1.01079601748853i</v>
      </c>
      <c r="DW229" s="240" t="str">
        <f t="shared" ref="DW229:DW292" ca="1" si="440">IMPRODUCT(O229,IMEXP(COMPLEX(0,-2*PI()*112*B229/Nt_load2)))</f>
        <v>-2.30443866365067-0.954529748140754i</v>
      </c>
      <c r="DX229" s="240" t="str">
        <f t="shared" ref="DX229:DX292" ca="1" si="441">IMPRODUCT(O229,IMEXP(COMPLEX(0,-2*PI()*113*B229/Nt_load2)))</f>
        <v>2.32716994249048+0.897688505764998i</v>
      </c>
      <c r="DY229" s="240" t="str">
        <f t="shared" ref="DY229:DY292" ca="1" si="442">IMPRODUCT(O229,IMEXP(COMPLEX(0,-2*PI()*114*B229/Nt_load2)))</f>
        <v>-2.34849942117547-0.840306529399971i</v>
      </c>
      <c r="DZ229" s="240" t="str">
        <f t="shared" ref="DZ229:DZ292" ca="1" si="443">IMPRODUCT(O229,IMEXP(COMPLEX(0,-2*PI()*115*B229/Nt_load2)))</f>
        <v>2.36841425162514+0.782418383802849i</v>
      </c>
      <c r="EA229" s="240" t="str">
        <f t="shared" ref="EA229:EA292" ca="1" si="444">IMPRODUCT(O229,IMEXP(COMPLEX(0,-2*PI()*116*B229/Nt_load2)))</f>
        <v>-2.38690243789038-0.724058938627696i</v>
      </c>
      <c r="EB229" s="240" t="str">
        <f t="shared" ref="EB229:EB292" ca="1" si="445">IMPRODUCT(O229,IMEXP(COMPLEX(0,-2*PI()*117*B229/Nt_load2)))</f>
        <v>2.40395284337903+0.665263347422357i</v>
      </c>
      <c r="EC229" s="240" t="str">
        <f t="shared" ref="EC229:EC292" ca="1" si="446">IMPRODUCT(O229,IMEXP(COMPLEX(0,-2*PI()*118*B229/Nt_load2)))</f>
        <v>-2.41955519756445-0.606067026452191i</v>
      </c>
      <c r="ED229" s="240" t="str">
        <f t="shared" ref="ED229:ED292" ca="1" si="447">IMPRODUCT(O229,IMEXP(COMPLEX(0,-2*PI()*119*B229/Nt_load2)))</f>
        <v>2.4337001021718+0.546505633367732i</v>
      </c>
      <c r="EE229" s="240" t="str">
        <f t="shared" ref="EE229:EE292" ca="1" si="448">IMPRODUCT(O229,IMEXP(COMPLEX(0,-2*PI()*120*B229/Nt_load2)))</f>
        <v>-2.44637903683955-0.486615045724755i</v>
      </c>
      <c r="EF229" s="240" t="str">
        <f t="shared" ref="EF229:EF292" ca="1" si="449">IMPRODUCT(O229,IMEXP(COMPLEX(0,-2*PI()*121*B229/Nt_load2)))</f>
        <v>2.4575843642515+0.426431339373943i</v>
      </c>
      <c r="EG229" s="240" t="str">
        <f t="shared" ref="EG229:EG292" ca="1" si="450">IMPRODUCT(O229,IMEXP(COMPLEX(0,-2*PI()*122*B229/Nt_load2)))</f>
        <v>-2.4673093347374-0.365990766729724i</v>
      </c>
      <c r="EH229" s="240" t="str">
        <f t="shared" ref="EH229:EH292" ca="1" si="451">IMPRODUCT(O229,IMEXP(COMPLEX(0,-2*PI()*123*B229/Nt_load2)))</f>
        <v>2.47554809033871+0.305329734932761i</v>
      </c>
      <c r="EI229" s="240" t="str">
        <f t="shared" ref="EI229:EI292" ca="1" si="452">IMPRODUCT(O229,IMEXP(COMPLEX(0,-2*PI()*124*B229/Nt_load2)))</f>
        <v>-2.48229566833684-0.244484783923029i</v>
      </c>
      <c r="EJ229" s="240" t="str">
        <f t="shared" ref="EJ229:EJ292" ca="1" si="453">IMPRODUCT(O229,IMEXP(COMPLEX(0,-2*PI()*125*B229/Nt_load2)))</f>
        <v>2.48754800424367+0.183492564418944i</v>
      </c>
      <c r="EK229" s="240" t="str">
        <f t="shared" ref="EK229:EK292" ca="1" si="454">IMPRODUCT(O229,IMEXP(COMPLEX(0,-2*PI()*126*B229/Nt_load2)))</f>
        <v>-2.49130193424817-0.122389815855141i</v>
      </c>
      <c r="EL229" s="240" t="str">
        <f t="shared" ref="EL229:EL292" ca="1" si="455">IMPRODUCT(O229,IMEXP(COMPLEX(0,-2*PI()*127*B229/Nt_load2)))</f>
        <v>2.49355519712324+0.0612133442428575i</v>
      </c>
      <c r="EM229" s="240" t="str">
        <f t="shared" ref="EM229:EM292" ca="1" si="456">IMPRODUCT(O229,IMEXP(COMPLEX(0,-2*PI()*128*B229/Nt_load2)))</f>
        <v>-2.4943064355876-7.74930251420683E-13i</v>
      </c>
      <c r="EN229" s="240"/>
      <c r="EO229" s="240"/>
      <c r="EP229" s="240"/>
    </row>
    <row r="230" spans="1:146" ht="15.7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0.00545117641964656-0.0211532458086851i</v>
      </c>
      <c r="G230" s="247" t="str">
        <f t="shared" si="326"/>
        <v>-2.40931151186215+1.77268363355594i</v>
      </c>
      <c r="H230" s="247" t="str">
        <f t="shared" si="322"/>
        <v>0.00200588979367716-0.00250502821092415i</v>
      </c>
      <c r="I230" s="247" t="str">
        <f t="shared" ref="I230:I237" si="459">IMDIV(IMPRODUCT(-1,H230),IMSUM(1,IMPRODUCT(F230,G230,-1)))</f>
        <v>-0.00220701495397158+0.00243043760296869i</v>
      </c>
      <c r="J230" s="275" t="str">
        <f ca="1">IMPRODUCT(1/N_FFT2,EE100)</f>
        <v>0.0107389549545632-1.25511144936029E-06i</v>
      </c>
      <c r="K230" s="274" t="str">
        <f t="shared" ref="K230:K237" ca="1" si="460">IMPRODUCT(I230,J230)</f>
        <v>-0.0000236979837046857+0.000026103129987895i</v>
      </c>
      <c r="N230" s="265">
        <f t="shared" ca="1" si="327"/>
        <v>7.49430034236733</v>
      </c>
      <c r="O230" s="240">
        <f t="shared" ca="1" si="328"/>
        <v>2.49430034236733</v>
      </c>
      <c r="P230" s="240" t="str">
        <f t="shared" ca="1" si="329"/>
        <v>-2.4912958483675+0.122389516874038i</v>
      </c>
      <c r="Q230" s="240" t="str">
        <f t="shared" ca="1" si="330"/>
        <v>2.4822896044572-0.244484186681895i</v>
      </c>
      <c r="R230" s="240" t="str">
        <f t="shared" ca="1" si="331"/>
        <v>-2.46730330746687+0.365989872669728i</v>
      </c>
      <c r="S230" s="240" t="str">
        <f t="shared" ca="1" si="332"/>
        <v>2.44637306069863-0.486613856997296i</v>
      </c>
      <c r="T230" s="240" t="str">
        <f t="shared" ca="1" si="333"/>
        <v>-2.41954928695014+0.606065545921259i</v>
      </c>
      <c r="U230" s="241" t="str">
        <f t="shared" ca="1" si="334"/>
        <v>2.38689660704196-0.724057169859792i</v>
      </c>
      <c r="V230" s="240" t="str">
        <f t="shared" ca="1" si="335"/>
        <v>-2.34849368413997+0.840304476656209i</v>
      </c>
      <c r="W230" s="240" t="str">
        <f t="shared" ca="1" si="336"/>
        <v>2.30443303424904-0.954527416366616i</v>
      </c>
      <c r="X230" s="240" t="str">
        <f t="shared" ca="1" si="337"/>
        <v>-2.25482080333421+1.06645081592404i</v>
      </c>
      <c r="Y230" s="240" t="str">
        <f t="shared" ca="1" si="338"/>
        <v>2.19977651160518-1.17580504205584i</v>
      </c>
      <c r="Z230" s="240" t="str">
        <f t="shared" ca="1" si="339"/>
        <v>-2.13943276558189+1.2823266508532i</v>
      </c>
      <c r="AA230" s="240" t="str">
        <f t="shared" ca="1" si="340"/>
        <v>2.07393493863427-1.38575902242988i</v>
      </c>
      <c r="AB230" s="240" t="str">
        <f t="shared" ca="1" si="341"/>
        <v>-2.00344082076425+1.48585297914338i</v>
      </c>
      <c r="AC230" s="240" t="str">
        <f t="shared" ca="1" si="342"/>
        <v>1.92812023847616-1.58236738588497i</v>
      </c>
      <c r="AD230" s="240" t="str">
        <f t="shared" ca="1" si="343"/>
        <v>-1.84815464565034+1.67506973099475i</v>
      </c>
      <c r="AE230" s="240" t="str">
        <f t="shared" ca="1" si="344"/>
        <v>1.76373668640394-1.7637366864038i</v>
      </c>
      <c r="AF230" s="240" t="str">
        <f t="shared" ca="1" si="345"/>
        <v>-1.67506973099472+1.84815464565038i</v>
      </c>
      <c r="AG230" s="240" t="str">
        <f t="shared" ca="1" si="346"/>
        <v>1.58236738588493-1.92812023847618i</v>
      </c>
      <c r="AH230" s="240" t="str">
        <f t="shared" ca="1" si="347"/>
        <v>-1.48585297914354+2.00344082076413i</v>
      </c>
      <c r="AI230" s="240" t="str">
        <f t="shared" ca="1" si="348"/>
        <v>1.38575902242984-2.0739349386343i</v>
      </c>
      <c r="AJ230" s="240" t="str">
        <f t="shared" ca="1" si="349"/>
        <v>-1.28232665085315+2.13943276558193i</v>
      </c>
      <c r="AK230" s="240" t="str">
        <f t="shared" ca="1" si="350"/>
        <v>1.17580504205601-2.19977651160509i</v>
      </c>
      <c r="AL230" s="240" t="str">
        <f t="shared" ca="1" si="351"/>
        <v>-1.06645081592399+2.25482080333423i</v>
      </c>
      <c r="AM230" s="240" t="str">
        <f t="shared" ca="1" si="352"/>
        <v>0.954527416366564-2.30443303424906i</v>
      </c>
      <c r="AN230" s="240" t="str">
        <f t="shared" ca="1" si="353"/>
        <v>-0.840304476656391+2.3484936841399i</v>
      </c>
      <c r="AO230" s="240" t="str">
        <f t="shared" ca="1" si="354"/>
        <v>0.724057169859737-2.38689660704197i</v>
      </c>
      <c r="AP230" s="240" t="str">
        <f t="shared" ca="1" si="355"/>
        <v>-0.606065545921209+2.41954928695016i</v>
      </c>
      <c r="AQ230" s="240" t="str">
        <f t="shared" ca="1" si="356"/>
        <v>0.486613856997488-2.44637306069859i</v>
      </c>
      <c r="AR230" s="240" t="str">
        <f t="shared" ca="1" si="357"/>
        <v>0.486613856997488-2.44637306069859i</v>
      </c>
      <c r="AS230" s="240" t="str">
        <f t="shared" ca="1" si="358"/>
        <v>0.24448418668192-2.4822896044572i</v>
      </c>
      <c r="AT230" s="240" t="str">
        <f t="shared" ca="1" si="359"/>
        <v>-0.122389516874163+2.49129584836749i</v>
      </c>
      <c r="AU230" s="240" t="str">
        <f t="shared" ca="1" si="360"/>
        <v>6.96700594950023E-13-2.49430034236733i</v>
      </c>
      <c r="AV230" s="240" t="str">
        <f t="shared" ca="1" si="361"/>
        <v>0.122389516873019+2.49129584836755i</v>
      </c>
      <c r="AW230" s="240" t="str">
        <f t="shared" ca="1" si="362"/>
        <v>-0.244484186683003-2.48228960445709i</v>
      </c>
      <c r="AX230" s="240" t="str">
        <f t="shared" ca="1" si="363"/>
        <v>0.365989872670506+2.46730330746676i</v>
      </c>
      <c r="AY230" s="240" t="str">
        <f t="shared" ca="1" si="364"/>
        <v>-0.486613856997825-2.44637306069853i</v>
      </c>
      <c r="AZ230" s="240" t="str">
        <f t="shared" ca="1" si="365"/>
        <v>0.606065545921302+2.41954928695013i</v>
      </c>
      <c r="BA230" s="240" t="str">
        <f t="shared" ca="1" si="366"/>
        <v>-0.72405716985959-2.38689660704202i</v>
      </c>
      <c r="BB230" s="240" t="str">
        <f t="shared" ca="1" si="367"/>
        <v>0.84030447665578+2.34849368414012i</v>
      </c>
      <c r="BC230" s="240" t="str">
        <f t="shared" ca="1" si="368"/>
        <v>-0.954527416365736-2.30443303424941i</v>
      </c>
      <c r="BD230" s="240" t="str">
        <f t="shared" ca="1" si="369"/>
        <v>1.06645081592295+2.25482080333472i</v>
      </c>
      <c r="BE230" s="240" t="str">
        <f t="shared" ca="1" si="370"/>
        <v>-1.17580504205678-2.19977651160467i</v>
      </c>
      <c r="BF230" s="240" t="str">
        <f t="shared" ca="1" si="371"/>
        <v>1.28232665085365+2.13943276558162i</v>
      </c>
      <c r="BG230" s="240" t="str">
        <f t="shared" ca="1" si="372"/>
        <v>-1.38575902243015-2.0739349386341i</v>
      </c>
      <c r="BH230" s="240" t="str">
        <f t="shared" ca="1" si="373"/>
        <v>1.48585297914341+2.00344082076423i</v>
      </c>
      <c r="BI230" s="240" t="str">
        <f t="shared" ca="1" si="374"/>
        <v>-1.58236738588464-1.92812023847643i</v>
      </c>
      <c r="BJ230" s="240" t="str">
        <f t="shared" ca="1" si="375"/>
        <v>1.67506973099422+1.84815464565082i</v>
      </c>
      <c r="BK230" s="240" t="str">
        <f t="shared" ca="1" si="376"/>
        <v>-1.76373668640314-1.76373668640459i</v>
      </c>
      <c r="BL230" s="240" t="str">
        <f t="shared" ca="1" si="377"/>
        <v>1.84815464565106+1.67506973099396i</v>
      </c>
      <c r="BM230" s="240" t="str">
        <f t="shared" ca="1" si="378"/>
        <v>-1.9281202384767-1.58236738588431i</v>
      </c>
      <c r="BN230" s="240" t="str">
        <f t="shared" ca="1" si="379"/>
        <v>2.00344082076444+1.48585297914312i</v>
      </c>
      <c r="BO230" s="240" t="str">
        <f t="shared" ca="1" si="380"/>
        <v>-2.07393493863434-1.38575902242979i</v>
      </c>
      <c r="BP230" s="240" t="str">
        <f t="shared" ca="1" si="381"/>
        <v>2.13943276558181+1.28232665085335i</v>
      </c>
      <c r="BQ230" s="240" t="str">
        <f t="shared" ca="1" si="382"/>
        <v>-2.19977651160487-1.17580504205641i</v>
      </c>
      <c r="BR230" s="240" t="str">
        <f t="shared" ca="1" si="383"/>
        <v>2.25482080333382+1.06645081592487i</v>
      </c>
      <c r="BS230" s="240" t="str">
        <f t="shared" ca="1" si="384"/>
        <v>-2.30443303424861-0.954527416367666i</v>
      </c>
      <c r="BT230" s="240" t="str">
        <f t="shared" ca="1" si="385"/>
        <v>2.34849368414024+0.840304476655443i</v>
      </c>
      <c r="BU230" s="240" t="str">
        <f t="shared" ca="1" si="386"/>
        <v>-2.38689660704213-0.724057169859216i</v>
      </c>
      <c r="BV230" s="240" t="str">
        <f t="shared" ca="1" si="387"/>
        <v>2.41954928695022+0.606065545920957i</v>
      </c>
      <c r="BW230" s="240" t="str">
        <f t="shared" ca="1" si="388"/>
        <v>-2.4463730606986-0.486613856997441i</v>
      </c>
      <c r="BX230" s="240" t="str">
        <f t="shared" ca="1" si="389"/>
        <v>2.46730330746681+0.365989872670154i</v>
      </c>
      <c r="BY230" s="240" t="str">
        <f t="shared" ca="1" si="390"/>
        <v>-2.48228960445713-0.244484186682613i</v>
      </c>
      <c r="BZ230" s="240" t="str">
        <f t="shared" ca="1" si="391"/>
        <v>2.49129584836744+0.122389516875142i</v>
      </c>
      <c r="CA230" s="240" t="str">
        <f t="shared" ca="1" si="392"/>
        <v>-2.49430034236733+1.08782859480221E-12i</v>
      </c>
      <c r="CB230" s="240" t="str">
        <f t="shared" ca="1" si="393"/>
        <v>2.49129584836746-0.122389516874837i</v>
      </c>
      <c r="CC230" s="240" t="str">
        <f t="shared" ca="1" si="394"/>
        <v>-2.48228960445716+0.244484186682309i</v>
      </c>
      <c r="CD230" s="240" t="str">
        <f t="shared" ca="1" si="395"/>
        <v>2.46730330746686-0.365989872669852i</v>
      </c>
      <c r="CE230" s="240" t="str">
        <f t="shared" ca="1" si="396"/>
        <v>-2.44637306069866+0.486613856997141i</v>
      </c>
      <c r="CF230" s="240" t="str">
        <f t="shared" ca="1" si="397"/>
        <v>2.41954928695029-0.606065545920661i</v>
      </c>
      <c r="CG230" s="240" t="str">
        <f t="shared" ca="1" si="398"/>
        <v>-2.38689660704222+0.724057169858924i</v>
      </c>
      <c r="CH230" s="240" t="str">
        <f t="shared" ca="1" si="399"/>
        <v>2.34849368414034-0.840304476655157i</v>
      </c>
      <c r="CI230" s="240" t="str">
        <f t="shared" ca="1" si="400"/>
        <v>-2.30443303424873+0.954527416367385i</v>
      </c>
      <c r="CJ230" s="240" t="str">
        <f t="shared" ca="1" si="401"/>
        <v>2.25482080333395-1.0664508159246i</v>
      </c>
      <c r="CK230" s="240" t="str">
        <f t="shared" ca="1" si="402"/>
        <v>-2.19977651160502+1.17580504205614i</v>
      </c>
      <c r="CL230" s="240" t="str">
        <f t="shared" ca="1" si="403"/>
        <v>2.13943276558196-1.28232665085309i</v>
      </c>
      <c r="CM230" s="240" t="str">
        <f t="shared" ca="1" si="404"/>
        <v>-2.07393493863451+1.38575902242954i</v>
      </c>
      <c r="CN230" s="240" t="str">
        <f t="shared" ca="1" si="405"/>
        <v>2.00344082076462-1.48585297914287i</v>
      </c>
      <c r="CO230" s="240" t="str">
        <f t="shared" ca="1" si="406"/>
        <v>-1.92812023847689+1.58236738588407i</v>
      </c>
      <c r="CP230" s="240" t="str">
        <f t="shared" ca="1" si="407"/>
        <v>1.8481546456496-1.67506973099557i</v>
      </c>
      <c r="CQ230" s="240" t="str">
        <f t="shared" ca="1" si="408"/>
        <v>-1.76373668640336+1.76373668640438i</v>
      </c>
      <c r="CR230" s="240" t="str">
        <f t="shared" ca="1" si="409"/>
        <v>1.6750697309945-1.84815464565057i</v>
      </c>
      <c r="CS230" s="240" t="str">
        <f t="shared" ca="1" si="410"/>
        <v>-1.58236738588482+1.92812023847628i</v>
      </c>
      <c r="CT230" s="240" t="str">
        <f t="shared" ca="1" si="411"/>
        <v>1.48585297914365-2.00344082076405i</v>
      </c>
      <c r="CU230" s="240" t="str">
        <f t="shared" ca="1" si="412"/>
        <v>-1.3857590224304+2.07393493863393i</v>
      </c>
      <c r="CV230" s="240" t="str">
        <f t="shared" ca="1" si="413"/>
        <v>1.28232665085398-2.13943276558143i</v>
      </c>
      <c r="CW230" s="240" t="str">
        <f t="shared" ca="1" si="414"/>
        <v>-1.17580504205699+2.19977651160456i</v>
      </c>
      <c r="CX230" s="240" t="str">
        <f t="shared" ca="1" si="415"/>
        <v>1.06645081592329-2.25482080333456i</v>
      </c>
      <c r="CY230" s="240" t="str">
        <f t="shared" ca="1" si="416"/>
        <v>-0.954527416365985+2.3044330342493i</v>
      </c>
      <c r="CZ230" s="240" t="str">
        <f t="shared" ca="1" si="417"/>
        <v>0.840304476656067-2.34849368414002i</v>
      </c>
      <c r="DA230" s="240" t="str">
        <f t="shared" ca="1" si="418"/>
        <v>-0.724057169859917+2.38689660704192i</v>
      </c>
      <c r="DB230" s="240" t="str">
        <f t="shared" ca="1" si="419"/>
        <v>0.606065545921668-2.41954928695004i</v>
      </c>
      <c r="DC230" s="240" t="str">
        <f t="shared" ca="1" si="420"/>
        <v>-0.486613856998089+2.44637306069847i</v>
      </c>
      <c r="DD230" s="240" t="str">
        <f t="shared" ca="1" si="421"/>
        <v>0.365989872670808-2.46730330746671i</v>
      </c>
      <c r="DE230" s="240" t="str">
        <f t="shared" ca="1" si="422"/>
        <v>-0.244484186680802+2.48228960445731i</v>
      </c>
      <c r="DF230" s="240" t="str">
        <f t="shared" ca="1" si="423"/>
        <v>0.122389516873324-2.49129584836753i</v>
      </c>
      <c r="DG230" s="240" t="str">
        <f t="shared" ca="1" si="424"/>
        <v>3.55681860070725E-13+2.49430034236733i</v>
      </c>
      <c r="DH230" s="240" t="str">
        <f t="shared" ca="1" si="425"/>
        <v>-0.122389516874176-2.49129584836749i</v>
      </c>
      <c r="DI230" s="240" t="str">
        <f t="shared" ca="1" si="426"/>
        <v>0.244484186681651+2.48228960445722i</v>
      </c>
      <c r="DJ230" s="240" t="str">
        <f t="shared" ca="1" si="427"/>
        <v>-0.365989872669129-2.46730330746696i</v>
      </c>
      <c r="DK230" s="240" t="str">
        <f t="shared" ca="1" si="428"/>
        <v>0.486613856996423+2.44637306069881i</v>
      </c>
      <c r="DL230" s="240" t="str">
        <f t="shared" ca="1" si="429"/>
        <v>-0.606065545920019-2.41954928695045i</v>
      </c>
      <c r="DM230" s="240" t="str">
        <f t="shared" ca="1" si="430"/>
        <v>0.724057169860598+2.38689660704171i</v>
      </c>
      <c r="DN230" s="240" t="str">
        <f t="shared" ca="1" si="431"/>
        <v>-0.84030447665687-2.34849368413973i</v>
      </c>
      <c r="DO230" s="240" t="str">
        <f t="shared" ca="1" si="432"/>
        <v>0.954527416366773+2.30443303424898i</v>
      </c>
      <c r="DP230" s="240" t="str">
        <f t="shared" ca="1" si="433"/>
        <v>-1.06645081592394-2.25482080333426i</v>
      </c>
      <c r="DQ230" s="240" t="str">
        <f t="shared" ca="1" si="434"/>
        <v>1.17580504205549+2.19977651160536i</v>
      </c>
      <c r="DR230" s="240" t="str">
        <f t="shared" ca="1" si="435"/>
        <v>-1.28232665085252-2.1394327655823i</v>
      </c>
      <c r="DS230" s="240" t="str">
        <f t="shared" ca="1" si="436"/>
        <v>1.38575902242899+2.07393493863488i</v>
      </c>
      <c r="DT230" s="240" t="str">
        <f t="shared" ca="1" si="437"/>
        <v>-1.48585297914434-2.00344082076354i</v>
      </c>
      <c r="DU230" s="240" t="str">
        <f t="shared" ca="1" si="438"/>
        <v>1.58236738588548+1.92812023847574i</v>
      </c>
      <c r="DV230" s="240" t="str">
        <f t="shared" ca="1" si="439"/>
        <v>-1.67506973099503-1.84815464565009i</v>
      </c>
      <c r="DW230" s="240" t="str">
        <f t="shared" ca="1" si="440"/>
        <v>1.76373668640386+1.76373668640387i</v>
      </c>
      <c r="DX230" s="240" t="str">
        <f t="shared" ca="1" si="441"/>
        <v>-1.84815464565017-1.67506973099494i</v>
      </c>
      <c r="DY230" s="240" t="str">
        <f t="shared" ca="1" si="442"/>
        <v>1.92812023847582+1.58236738588538i</v>
      </c>
      <c r="DZ230" s="240" t="str">
        <f t="shared" ca="1" si="443"/>
        <v>-2.00344082076361-1.48585297914424i</v>
      </c>
      <c r="EA230" s="240" t="str">
        <f t="shared" ca="1" si="444"/>
        <v>2.07393493863352+1.38575902243101i</v>
      </c>
      <c r="EB230" s="240" t="str">
        <f t="shared" ca="1" si="445"/>
        <v>-2.13943276558236-1.28232665085241i</v>
      </c>
      <c r="EC230" s="240" t="str">
        <f t="shared" ca="1" si="446"/>
        <v>2.19977651160535+1.17580504205551i</v>
      </c>
      <c r="ED230" s="240" t="str">
        <f t="shared" ca="1" si="447"/>
        <v>-2.25482080333431-1.06645081592383i</v>
      </c>
      <c r="EE230" s="240" t="str">
        <f t="shared" ca="1" si="448"/>
        <v>2.30443303424902+0.954527416366661i</v>
      </c>
      <c r="EF230" s="240" t="str">
        <f t="shared" ca="1" si="449"/>
        <v>-2.34849368413977-0.840304476656755i</v>
      </c>
      <c r="EG230" s="240" t="str">
        <f t="shared" ca="1" si="450"/>
        <v>2.38689660704171+0.724057169860618i</v>
      </c>
      <c r="EH230" s="240" t="str">
        <f t="shared" ca="1" si="451"/>
        <v>-2.4195492869499-0.606065545922239i</v>
      </c>
      <c r="EI230" s="240" t="str">
        <f t="shared" ca="1" si="452"/>
        <v>2.44637306069883+0.486613856996306i</v>
      </c>
      <c r="EJ230" s="240" t="str">
        <f t="shared" ca="1" si="453"/>
        <v>-2.46730330746698-0.365989872669009i</v>
      </c>
      <c r="EK230" s="240" t="str">
        <f t="shared" ca="1" si="454"/>
        <v>2.48228960445723+0.244484186681531i</v>
      </c>
      <c r="EL230" s="240" t="str">
        <f t="shared" ca="1" si="455"/>
        <v>-2.49129584836749-0.122389516874055i</v>
      </c>
      <c r="EM230" s="240" t="str">
        <f t="shared" ca="1" si="456"/>
        <v>2.49430034236733+2.34680315534916E-13i</v>
      </c>
      <c r="EN230" s="240"/>
      <c r="EO230" s="240"/>
      <c r="EP230" s="240"/>
    </row>
    <row r="231" spans="1:146" ht="15.75" thickBot="1">
      <c r="A231" s="277">
        <f t="shared" si="323"/>
        <v>2.5585937500000018E-3</v>
      </c>
      <c r="B231" s="276">
        <v>131</v>
      </c>
      <c r="C231" s="248">
        <f t="shared" si="324"/>
        <v>26200</v>
      </c>
      <c r="D231" s="247">
        <f t="shared" si="457"/>
        <v>164619.45504810516</v>
      </c>
      <c r="E231" s="247" t="str">
        <f t="shared" si="458"/>
        <v>164619.455048105i</v>
      </c>
      <c r="F231" s="247" t="str">
        <f t="shared" si="325"/>
        <v>0.00543638359473505-0.0210226554974636i</v>
      </c>
      <c r="G231" s="247" t="str">
        <f t="shared" si="326"/>
        <v>-2.39741696418639+1.77619190361228i</v>
      </c>
      <c r="H231" s="247" t="str">
        <f t="shared" si="322"/>
        <v>0.00200578491567046-0.00248590415158761i</v>
      </c>
      <c r="I231" s="247" t="str">
        <f t="shared" si="459"/>
        <v>-0.00220422801138425+0.00241215907632859i</v>
      </c>
      <c r="J231" s="275" t="str">
        <f ca="1">IMPRODUCT(1/N_FFT2,EF100)</f>
        <v>0.00837398526185441-0.000499527068541215i</v>
      </c>
      <c r="K231" s="274" t="str">
        <f t="shared" ca="1" si="460"/>
        <v>-0.0000172532341288449+0.0000213004561113472i</v>
      </c>
      <c r="N231" s="265">
        <f t="shared" ca="1" si="327"/>
        <v>7.4942904958264425</v>
      </c>
      <c r="O231" s="240">
        <f t="shared" ca="1" si="328"/>
        <v>2.4942904958264425</v>
      </c>
      <c r="P231" s="240" t="str">
        <f t="shared" ca="1" si="329"/>
        <v>-2.48753210767207+0.183491391816261i</v>
      </c>
      <c r="Q231" s="240" t="str">
        <f t="shared" ca="1" si="330"/>
        <v>2.46729356749992-0.365988427882119i</v>
      </c>
      <c r="R231" s="240" t="str">
        <f t="shared" ca="1" si="331"/>
        <v>-2.43368454971272+0.546502140947063i</v>
      </c>
      <c r="S231" s="240" t="str">
        <f t="shared" ca="1" si="332"/>
        <v>2.38688718448982-0.724054311559813i</v>
      </c>
      <c r="T231" s="240" t="str">
        <f t="shared" ca="1" si="333"/>
        <v>-2.32715507080802+0.897682769124288i</v>
      </c>
      <c r="U231" s="241" t="str">
        <f t="shared" ca="1" si="334"/>
        <v>2.2548119021667-1.06644660598528i</v>
      </c>
      <c r="V231" s="240" t="str">
        <f t="shared" ca="1" si="335"/>
        <v>-2.17024971246472+1.22943127628872i</v>
      </c>
      <c r="W231" s="240" t="str">
        <f t="shared" ca="1" si="336"/>
        <v>2.07392675153478-1.38575355198481i</v>
      </c>
      <c r="X231" s="240" t="str">
        <f t="shared" ca="1" si="337"/>
        <v>-1.96636500184782+1.53456630911738i</v>
      </c>
      <c r="Y231" s="240" t="str">
        <f t="shared" ca="1" si="338"/>
        <v>1.84814734984484-1.67506311846199i</v>
      </c>
      <c r="Z231" s="240" t="str">
        <f t="shared" ca="1" si="339"/>
        <v>-1.71991442722474+1.80648261563579i</v>
      </c>
      <c r="AA231" s="240" t="str">
        <f t="shared" ca="1" si="340"/>
        <v>1.5823611393056-1.92811262699708i</v>
      </c>
      <c r="AB231" s="240" t="str">
        <f t="shared" ca="1" si="341"/>
        <v>-1.43623289927245+2.0392940289761i</v>
      </c>
      <c r="AC231" s="240" t="str">
        <f t="shared" ca="1" si="342"/>
        <v>1.28232158871935-2.13942431992216i</v>
      </c>
      <c r="AD231" s="240" t="str">
        <f t="shared" ca="1" si="343"/>
        <v>-1.12146126637329+2.22796088511323i</v>
      </c>
      <c r="AE231" s="240" t="str">
        <f t="shared" ca="1" si="344"/>
        <v>0.9545236482584-2.30442393723151i</v>
      </c>
      <c r="AF231" s="240" t="str">
        <f t="shared" ca="1" si="345"/>
        <v>-0.782413383791174+2.36839911637261i</v>
      </c>
      <c r="AG231" s="240" t="str">
        <f t="shared" ca="1" si="346"/>
        <v>0.606063153406836-2.41953973549778i</v>
      </c>
      <c r="AH231" s="240" t="str">
        <f t="shared" ca="1" si="347"/>
        <v>-0.426428614283306+2.45756865916103i</v>
      </c>
      <c r="AI231" s="240" t="str">
        <f t="shared" ca="1" si="348"/>
        <v>0.244483221552049-2.4822798053301i</v>
      </c>
      <c r="AJ231" s="240" t="str">
        <f t="shared" ca="1" si="349"/>
        <v>-0.0612129530605516+2.49353926216287i</v>
      </c>
      <c r="AK231" s="240" t="str">
        <f t="shared" ca="1" si="350"/>
        <v>-0.122389033727232-2.4912860136872i</v>
      </c>
      <c r="AL231" s="240" t="str">
        <f t="shared" ca="1" si="351"/>
        <v>0.305327783737105+2.47553227045181i</v>
      </c>
      <c r="AM231" s="240" t="str">
        <f t="shared" ca="1" si="352"/>
        <v>-0.486611936032543-2.44636340335625i</v>
      </c>
      <c r="AN231" s="240" t="str">
        <f t="shared" ca="1" si="353"/>
        <v>0.665259096085291+2.40393748101857i</v>
      </c>
      <c r="AO231" s="240" t="str">
        <f t="shared" ca="1" si="354"/>
        <v>-0.84030115945656-2.34848441318781i</v>
      </c>
      <c r="AP231" s="240" t="str">
        <f t="shared" ca="1" si="355"/>
        <v>1.01078955803884+2.28030470484314i</v>
      </c>
      <c r="AQ231" s="240" t="str">
        <f t="shared" ca="1" si="356"/>
        <v>-1.17580040042865-2.19976782773136i</v>
      </c>
      <c r="AR231" s="240" t="str">
        <f t="shared" ca="1" si="357"/>
        <v>-1.17580040042865-2.19976782773136i</v>
      </c>
      <c r="AS231" s="240" t="str">
        <f t="shared" ca="1" si="358"/>
        <v>-1.48584711356586-2.00343291194842i</v>
      </c>
      <c r="AT231" s="240" t="str">
        <f t="shared" ca="1" si="359"/>
        <v>1.6292028143115+1.88869882919687i</v>
      </c>
      <c r="AU231" s="240" t="str">
        <f t="shared" ca="1" si="360"/>
        <v>-1.76372972384851-1.76372972384755i</v>
      </c>
      <c r="AV231" s="240" t="str">
        <f t="shared" ca="1" si="361"/>
        <v>1.88869882919678+1.6292028143116i</v>
      </c>
      <c r="AW231" s="240" t="str">
        <f t="shared" ca="1" si="362"/>
        <v>-2.0034329119479-1.48584711356656i</v>
      </c>
      <c r="AX231" s="240" t="str">
        <f t="shared" ca="1" si="363"/>
        <v>2.10731021816791+1.33443947857339i</v>
      </c>
      <c r="AY231" s="240" t="str">
        <f t="shared" ca="1" si="364"/>
        <v>-2.19976782773141-1.17580040042855i</v>
      </c>
      <c r="AZ231" s="240" t="str">
        <f t="shared" ca="1" si="365"/>
        <v>2.28030470484287+1.01078955803945i</v>
      </c>
      <c r="BA231" s="240" t="str">
        <f t="shared" ca="1" si="366"/>
        <v>-2.34848441318818-0.840301159455515i</v>
      </c>
      <c r="BB231" s="240" t="str">
        <f t="shared" ca="1" si="367"/>
        <v>2.40393748101866+0.665259096084972i</v>
      </c>
      <c r="BC231" s="240" t="str">
        <f t="shared" ca="1" si="368"/>
        <v>-2.44636340335618-0.486611936032915i</v>
      </c>
      <c r="BD231" s="240" t="str">
        <f t="shared" ca="1" si="369"/>
        <v>2.47553227045168+0.30532778373822i</v>
      </c>
      <c r="BE231" s="240" t="str">
        <f t="shared" ca="1" si="370"/>
        <v>-2.49128601368723-0.122389033726583i</v>
      </c>
      <c r="BF231" s="240" t="str">
        <f t="shared" ca="1" si="371"/>
        <v>2.49353926216287-0.0612129530604563i</v>
      </c>
      <c r="BG231" s="240" t="str">
        <f t="shared" ca="1" si="372"/>
        <v>-2.48227980533019+0.244483221551143i</v>
      </c>
      <c r="BH231" s="240" t="str">
        <f t="shared" ca="1" si="373"/>
        <v>2.45756865916088-0.426428614284174i</v>
      </c>
      <c r="BI231" s="240" t="str">
        <f t="shared" ca="1" si="374"/>
        <v>-2.41953973549776+0.606063153406916i</v>
      </c>
      <c r="BJ231" s="240" t="str">
        <f t="shared" ca="1" si="375"/>
        <v>2.36839911637282-0.782413383790543i</v>
      </c>
      <c r="BK231" s="240" t="str">
        <f t="shared" ca="1" si="376"/>
        <v>-2.3044239372311+0.954523648259393i</v>
      </c>
      <c r="BL231" s="240" t="str">
        <f t="shared" ca="1" si="377"/>
        <v>2.22796088511309-1.12146126637358i</v>
      </c>
      <c r="BM231" s="240" t="str">
        <f t="shared" ca="1" si="378"/>
        <v>-2.13942431992237+1.282321588719i</v>
      </c>
      <c r="BN231" s="240" t="str">
        <f t="shared" ca="1" si="379"/>
        <v>2.03929402897534-1.43623289927353i</v>
      </c>
      <c r="BO231" s="240" t="str">
        <f t="shared" ca="1" si="380"/>
        <v>-1.92811262699687+1.58236113930586i</v>
      </c>
      <c r="BP231" s="240" t="str">
        <f t="shared" ca="1" si="381"/>
        <v>1.80648261563607-1.71991442722444i</v>
      </c>
      <c r="BQ231" s="240" t="str">
        <f t="shared" ca="1" si="382"/>
        <v>-1.67506311846283+1.84814734984408i</v>
      </c>
      <c r="BR231" s="240" t="str">
        <f t="shared" ca="1" si="383"/>
        <v>1.5345663091169-1.96636500184819i</v>
      </c>
      <c r="BS231" s="240" t="str">
        <f t="shared" ca="1" si="384"/>
        <v>-1.38575355198494+2.0739267515347i</v>
      </c>
      <c r="BT231" s="240" t="str">
        <f t="shared" ca="1" si="385"/>
        <v>1.2294312762895-2.17024971246428i</v>
      </c>
      <c r="BU231" s="240" t="str">
        <f t="shared" ca="1" si="386"/>
        <v>-1.06644660598452+2.25481190216706i</v>
      </c>
      <c r="BV231" s="240" t="str">
        <f t="shared" ca="1" si="387"/>
        <v>0.897682769124186-2.32715507080806i</v>
      </c>
      <c r="BW231" s="240" t="str">
        <f t="shared" ca="1" si="388"/>
        <v>-0.724054311560422+2.38688718448964i</v>
      </c>
      <c r="BX231" s="240" t="str">
        <f t="shared" ca="1" si="389"/>
        <v>0.546502140945963-2.43368454971297i</v>
      </c>
      <c r="BY231" s="240" t="str">
        <f t="shared" ca="1" si="390"/>
        <v>-0.365988427881737+2.46729356749998i</v>
      </c>
      <c r="BZ231" s="240" t="str">
        <f t="shared" ca="1" si="391"/>
        <v>0.183491391816641-2.48753210767204i</v>
      </c>
      <c r="CA231" s="240" t="str">
        <f t="shared" ca="1" si="392"/>
        <v>-1.12327273420958E-12+2.49429049582644i</v>
      </c>
      <c r="CB231" s="240" t="str">
        <f t="shared" ca="1" si="393"/>
        <v>-0.183491391816875-2.48753210767202i</v>
      </c>
      <c r="CC231" s="240" t="str">
        <f t="shared" ca="1" si="394"/>
        <v>0.365988427881969+2.46729356749995i</v>
      </c>
      <c r="CD231" s="240" t="str">
        <f t="shared" ca="1" si="395"/>
        <v>-0.546502140946192-2.43368454971291i</v>
      </c>
      <c r="CE231" s="240" t="str">
        <f t="shared" ca="1" si="396"/>
        <v>0.724054311560647+2.38688718448957i</v>
      </c>
      <c r="CF231" s="240" t="str">
        <f t="shared" ca="1" si="397"/>
        <v>-0.897682769124406-2.32715507080797i</v>
      </c>
      <c r="CG231" s="240" t="str">
        <f t="shared" ca="1" si="398"/>
        <v>1.06644660598473+2.25481190216696i</v>
      </c>
      <c r="CH231" s="240" t="str">
        <f t="shared" ca="1" si="399"/>
        <v>-1.22943127628971-2.17024971246417i</v>
      </c>
      <c r="CI231" s="240" t="str">
        <f t="shared" ca="1" si="400"/>
        <v>1.38575355198513+2.07392675153456i</v>
      </c>
      <c r="CJ231" s="240" t="str">
        <f t="shared" ca="1" si="401"/>
        <v>-1.53456630911709-1.96636500184805i</v>
      </c>
      <c r="CK231" s="240" t="str">
        <f t="shared" ca="1" si="402"/>
        <v>1.67506311846112+1.84814734984563i</v>
      </c>
      <c r="CL231" s="240" t="str">
        <f t="shared" ca="1" si="403"/>
        <v>-1.80648261563623-1.71991442722427i</v>
      </c>
      <c r="CM231" s="240" t="str">
        <f t="shared" ca="1" si="404"/>
        <v>1.92811262699698+1.58236113930573i</v>
      </c>
      <c r="CN231" s="240" t="str">
        <f t="shared" ca="1" si="405"/>
        <v>-2.03929402897543-1.4362328992734i</v>
      </c>
      <c r="CO231" s="240" t="str">
        <f t="shared" ca="1" si="406"/>
        <v>2.13942431992246+1.28232158871886i</v>
      </c>
      <c r="CP231" s="240" t="str">
        <f t="shared" ca="1" si="407"/>
        <v>-2.22796088511316-1.12146126637344i</v>
      </c>
      <c r="CQ231" s="240" t="str">
        <f t="shared" ca="1" si="408"/>
        <v>2.30442393723119+0.954523648259176i</v>
      </c>
      <c r="CR231" s="240" t="str">
        <f t="shared" ca="1" si="409"/>
        <v>-2.36839911637287-0.782413383790388i</v>
      </c>
      <c r="CS231" s="240" t="str">
        <f t="shared" ca="1" si="410"/>
        <v>2.4195397354978+0.606063153406756i</v>
      </c>
      <c r="CT231" s="240" t="str">
        <f t="shared" ca="1" si="411"/>
        <v>-2.45756865916092-0.426428614283942i</v>
      </c>
      <c r="CU231" s="240" t="str">
        <f t="shared" ca="1" si="412"/>
        <v>2.48227980533021+0.244483221550909i</v>
      </c>
      <c r="CV231" s="240" t="str">
        <f t="shared" ca="1" si="413"/>
        <v>-2.49353926216288-0.0612129530601507i</v>
      </c>
      <c r="CW231" s="240" t="str">
        <f t="shared" ca="1" si="414"/>
        <v>2.49128601368721-0.122389033726889i</v>
      </c>
      <c r="CX231" s="240" t="str">
        <f t="shared" ca="1" si="415"/>
        <v>-2.47553227045196+0.30532778373592i</v>
      </c>
      <c r="CY231" s="240" t="str">
        <f t="shared" ca="1" si="416"/>
        <v>2.44636340335613-0.486611936033147i</v>
      </c>
      <c r="CZ231" s="240" t="str">
        <f t="shared" ca="1" si="417"/>
        <v>-2.4039374810186+0.665259096085164i</v>
      </c>
      <c r="DA231" s="240" t="str">
        <f t="shared" ca="1" si="418"/>
        <v>2.3484844131881-0.840301159455735i</v>
      </c>
      <c r="DB231" s="240" t="str">
        <f t="shared" ca="1" si="419"/>
        <v>-2.28030470484282+1.01078955803956i</v>
      </c>
      <c r="DC231" s="240" t="str">
        <f t="shared" ca="1" si="420"/>
        <v>2.19976782773134-1.1758004004287i</v>
      </c>
      <c r="DD231" s="240" t="str">
        <f t="shared" ca="1" si="421"/>
        <v>-2.10731021816783+1.33443947857353i</v>
      </c>
      <c r="DE231" s="240" t="str">
        <f t="shared" ca="1" si="422"/>
        <v>2.00343291194776-1.48584711356675i</v>
      </c>
      <c r="DF231" s="240" t="str">
        <f t="shared" ca="1" si="423"/>
        <v>-1.88869882919663+1.62920281431178i</v>
      </c>
      <c r="DG231" s="240" t="str">
        <f t="shared" ca="1" si="424"/>
        <v>1.76372972384835-1.76372972384772i</v>
      </c>
      <c r="DH231" s="240" t="str">
        <f t="shared" ca="1" si="425"/>
        <v>-1.62920281431245+1.88869882919605i</v>
      </c>
      <c r="DI231" s="240" t="str">
        <f t="shared" ca="1" si="426"/>
        <v>1.48584711356553-2.00343291194867i</v>
      </c>
      <c r="DJ231" s="240" t="str">
        <f t="shared" ca="1" si="427"/>
        <v>-1.3344394785744+2.10731021816727i</v>
      </c>
      <c r="DK231" s="240" t="str">
        <f t="shared" ca="1" si="428"/>
        <v>1.1758004004296-2.19976782773085i</v>
      </c>
      <c r="DL231" s="240" t="str">
        <f t="shared" ca="1" si="429"/>
        <v>-1.01078955803817+2.28030470484344i</v>
      </c>
      <c r="DM231" s="240" t="str">
        <f t="shared" ca="1" si="430"/>
        <v>0.840301159456573-2.3484844131878i</v>
      </c>
      <c r="DN231" s="240" t="str">
        <f t="shared" ca="1" si="431"/>
        <v>-0.665259096086019+2.40393748101837i</v>
      </c>
      <c r="DO231" s="240" t="str">
        <f t="shared" ca="1" si="432"/>
        <v>0.486611936031653-2.44636340335643i</v>
      </c>
      <c r="DP231" s="240" t="str">
        <f t="shared" ca="1" si="433"/>
        <v>-0.305327783736942+2.47553227045183i</v>
      </c>
      <c r="DQ231" s="240" t="str">
        <f t="shared" ca="1" si="434"/>
        <v>0.122389033727776-2.49128601368717i</v>
      </c>
      <c r="DR231" s="240" t="str">
        <f t="shared" ca="1" si="435"/>
        <v>0.0612129530618137+2.49353926216283i</v>
      </c>
      <c r="DS231" s="240" t="str">
        <f t="shared" ca="1" si="436"/>
        <v>-0.244483221552565-2.48227980533005i</v>
      </c>
      <c r="DT231" s="240" t="str">
        <f t="shared" ca="1" si="437"/>
        <v>0.426428614283067+2.45756865916107i</v>
      </c>
      <c r="DU231" s="240" t="str">
        <f t="shared" ca="1" si="438"/>
        <v>-0.606063153405895-2.41953973549802i</v>
      </c>
      <c r="DV231" s="240" t="str">
        <f t="shared" ca="1" si="439"/>
        <v>0.782413383791832+2.36839911637239i</v>
      </c>
      <c r="DW231" s="240" t="str">
        <f t="shared" ca="1" si="440"/>
        <v>-0.954523648258355-2.30442393723153i</v>
      </c>
      <c r="DX231" s="240" t="str">
        <f t="shared" ca="1" si="441"/>
        <v>1.12146126637258+2.22796088511359i</v>
      </c>
      <c r="DY231" s="240" t="str">
        <f t="shared" ca="1" si="442"/>
        <v>-1.28232158872022-2.13942431992164i</v>
      </c>
      <c r="DZ231" s="240" t="str">
        <f t="shared" ca="1" si="443"/>
        <v>1.43623289927267+2.03929402897594i</v>
      </c>
      <c r="EA231" s="240" t="str">
        <f t="shared" ca="1" si="444"/>
        <v>-1.58236113930504-1.92811262699754i</v>
      </c>
      <c r="EB231" s="240" t="str">
        <f t="shared" ca="1" si="445"/>
        <v>1.71991442722542+1.80648261563514i</v>
      </c>
      <c r="EC231" s="240" t="str">
        <f t="shared" ca="1" si="446"/>
        <v>-1.84814734984499-1.67506311846183i</v>
      </c>
      <c r="ED231" s="240" t="str">
        <f t="shared" ca="1" si="447"/>
        <v>1.9663650018475+1.53456630911779i</v>
      </c>
      <c r="EE231" s="240" t="str">
        <f t="shared" ca="1" si="448"/>
        <v>-2.07392675153407-1.38575355198587i</v>
      </c>
      <c r="EF231" s="240" t="str">
        <f t="shared" ca="1" si="449"/>
        <v>2.17024971246491+1.22943127628838i</v>
      </c>
      <c r="EG231" s="240" t="str">
        <f t="shared" ca="1" si="450"/>
        <v>-2.25481190216655-1.0664466059856i</v>
      </c>
      <c r="EH231" s="240" t="str">
        <f t="shared" ca="1" si="451"/>
        <v>2.32715507080763+0.897682769125301i</v>
      </c>
      <c r="EI231" s="240" t="str">
        <f t="shared" ca="1" si="452"/>
        <v>-2.38688718449003-0.724054311559123i</v>
      </c>
      <c r="EJ231" s="240" t="str">
        <f t="shared" ca="1" si="453"/>
        <v>2.43368454971272+0.546502140947058i</v>
      </c>
      <c r="EK231" s="240" t="str">
        <f t="shared" ca="1" si="454"/>
        <v>-2.46729356749981-0.365988427882847i</v>
      </c>
      <c r="EL231" s="240" t="str">
        <f t="shared" ca="1" si="455"/>
        <v>2.48753210767214+0.183491391815357i</v>
      </c>
      <c r="EM231" s="240" t="str">
        <f t="shared" ca="1" si="456"/>
        <v>-2.49429049582644+1.63782521632347E-13i</v>
      </c>
      <c r="EN231" s="240"/>
      <c r="EO231" s="240"/>
      <c r="EP231" s="240"/>
    </row>
    <row r="232" spans="1:146" ht="15.75" thickBot="1">
      <c r="A232" s="277">
        <f t="shared" si="323"/>
        <v>2.5781250000000019E-3</v>
      </c>
      <c r="B232" s="276">
        <v>132</v>
      </c>
      <c r="C232" s="248">
        <f t="shared" si="324"/>
        <v>26400</v>
      </c>
      <c r="D232" s="247">
        <f t="shared" si="457"/>
        <v>165876.09210954109</v>
      </c>
      <c r="E232" s="247" t="str">
        <f t="shared" si="458"/>
        <v>165876.092109541i</v>
      </c>
      <c r="F232" s="247" t="str">
        <f t="shared" si="325"/>
        <v>0.00542157464565804-0.0208941182537276i</v>
      </c>
      <c r="G232" s="247" t="str">
        <f t="shared" si="326"/>
        <v>-2.38555628497348+1.77961485834654i</v>
      </c>
      <c r="H232" s="247" t="str">
        <f t="shared" si="322"/>
        <v>0.00200568243490271-0.00246706983935859i</v>
      </c>
      <c r="I232" s="247" t="str">
        <f t="shared" si="459"/>
        <v>-0.00220150298385973+0.00239415541863048i</v>
      </c>
      <c r="J232" s="275" t="str">
        <f ca="1">IMPRODUCT(1/N_FFT2,EG100)</f>
        <v>0.00874003603171266+9.41334241737547E-07i</v>
      </c>
      <c r="K232" s="274" t="str">
        <f t="shared" ca="1" si="460"/>
        <v>-0.0000192434691033326+0.0000209229322742085i</v>
      </c>
      <c r="N232" s="265">
        <f t="shared" ca="1" si="327"/>
        <v>7.4942768670471613</v>
      </c>
      <c r="O232" s="240">
        <f t="shared" ca="1" si="328"/>
        <v>2.4942768670471613</v>
      </c>
      <c r="P232" s="240" t="str">
        <f t="shared" ca="1" si="329"/>
        <v>-2.48226624217711+0.244481885698127i</v>
      </c>
      <c r="Q232" s="240" t="str">
        <f t="shared" ca="1" si="330"/>
        <v>2.44635003645014-0.486609277189615i</v>
      </c>
      <c r="R232" s="240" t="str">
        <f t="shared" ca="1" si="331"/>
        <v>-2.3868741425612+0.724050355334048i</v>
      </c>
      <c r="S232" s="240" t="str">
        <f t="shared" ca="1" si="332"/>
        <v>2.30441134588124-0.954518432750458i</v>
      </c>
      <c r="T232" s="240" t="str">
        <f t="shared" ca="1" si="333"/>
        <v>-2.19975580822105+1.17579397586667i</v>
      </c>
      <c r="U232" s="241" t="str">
        <f t="shared" ca="1" si="334"/>
        <v>2.07391541961897-1.3857459802407i</v>
      </c>
      <c r="V232" s="240" t="str">
        <f t="shared" ca="1" si="335"/>
        <v>-1.92810209180835+1.58235249329942i</v>
      </c>
      <c r="W232" s="240" t="str">
        <f t="shared" ca="1" si="336"/>
        <v>1.76372008684577-1.7637200868458i</v>
      </c>
      <c r="X232" s="240" t="str">
        <f t="shared" ca="1" si="337"/>
        <v>-1.5823524932994+1.92810209180836i</v>
      </c>
      <c r="Y232" s="240" t="str">
        <f t="shared" ca="1" si="338"/>
        <v>1.38574598024088-2.07391541961886i</v>
      </c>
      <c r="Z232" s="240" t="str">
        <f t="shared" ca="1" si="339"/>
        <v>-1.17579397586665+2.19975580822106i</v>
      </c>
      <c r="AA232" s="240" t="str">
        <f t="shared" ca="1" si="340"/>
        <v>0.954518432750431-2.30441134588126i</v>
      </c>
      <c r="AB232" s="240" t="str">
        <f t="shared" ca="1" si="341"/>
        <v>-0.724050355333969+2.38687414256122i</v>
      </c>
      <c r="AC232" s="240" t="str">
        <f t="shared" ca="1" si="342"/>
        <v>0.486609277189712-2.44635003645012i</v>
      </c>
      <c r="AD232" s="240" t="str">
        <f t="shared" ca="1" si="343"/>
        <v>-0.244481885698173+2.48226624217711i</v>
      </c>
      <c r="AE232" s="240" t="str">
        <f t="shared" ca="1" si="344"/>
        <v>-3.48343638571011E-14-2.49427686704716i</v>
      </c>
      <c r="AF232" s="240" t="str">
        <f t="shared" ca="1" si="345"/>
        <v>0.244481885698225+2.4822662421771i</v>
      </c>
      <c r="AG232" s="240" t="str">
        <f t="shared" ca="1" si="346"/>
        <v>-0.48660927718952-2.44635003645016i</v>
      </c>
      <c r="AH232" s="240" t="str">
        <f t="shared" ca="1" si="347"/>
        <v>0.724050355334036+2.3868741425612i</v>
      </c>
      <c r="AI232" s="240" t="str">
        <f t="shared" ca="1" si="348"/>
        <v>-0.954518432750496-2.30441134588123i</v>
      </c>
      <c r="AJ232" s="240" t="str">
        <f t="shared" ca="1" si="349"/>
        <v>1.17579397586671+2.19975580822103i</v>
      </c>
      <c r="AK232" s="240" t="str">
        <f t="shared" ca="1" si="350"/>
        <v>-1.38574598024071-2.07391541961896i</v>
      </c>
      <c r="AL232" s="240" t="str">
        <f t="shared" ca="1" si="351"/>
        <v>1.58235249329944+1.92810209180833i</v>
      </c>
      <c r="AM232" s="240" t="str">
        <f t="shared" ca="1" si="352"/>
        <v>-1.76372008684582-1.76372008684575i</v>
      </c>
      <c r="AN232" s="240" t="str">
        <f t="shared" ca="1" si="353"/>
        <v>1.92810209180839+1.58235249329937i</v>
      </c>
      <c r="AO232" s="240" t="str">
        <f t="shared" ca="1" si="354"/>
        <v>-2.07391541961888-1.38574598024085i</v>
      </c>
      <c r="AP232" s="240" t="str">
        <f t="shared" ca="1" si="355"/>
        <v>2.19975580822107+1.17579397586663i</v>
      </c>
      <c r="AQ232" s="240" t="str">
        <f t="shared" ca="1" si="356"/>
        <v>-2.30441134588126-0.954518432750414i</v>
      </c>
      <c r="AR232" s="240" t="str">
        <f t="shared" ca="1" si="357"/>
        <v>-2.30441134588126-0.954518432750414i</v>
      </c>
      <c r="AS232" s="240" t="str">
        <f t="shared" ca="1" si="358"/>
        <v>-2.44635003645013-0.486609277189679i</v>
      </c>
      <c r="AT232" s="240" t="str">
        <f t="shared" ca="1" si="359"/>
        <v>2.48226624217719+0.244481885697398i</v>
      </c>
      <c r="AU232" s="240" t="str">
        <f t="shared" ca="1" si="360"/>
        <v>-2.49427686704716-4.26572558765148E-13i</v>
      </c>
      <c r="AV232" s="240" t="str">
        <f t="shared" ca="1" si="361"/>
        <v>2.48226624217703-0.244481885699018i</v>
      </c>
      <c r="AW232" s="240" t="str">
        <f t="shared" ca="1" si="362"/>
        <v>-2.4463500364502+0.486609277189293i</v>
      </c>
      <c r="AX232" s="240" t="str">
        <f t="shared" ca="1" si="363"/>
        <v>2.38687414256091-0.724050355335001i</v>
      </c>
      <c r="AY232" s="240" t="str">
        <f t="shared" ca="1" si="364"/>
        <v>-2.30441134588132+0.954518432750281i</v>
      </c>
      <c r="AZ232" s="240" t="str">
        <f t="shared" ca="1" si="365"/>
        <v>2.19975580822056-1.1757939758676i</v>
      </c>
      <c r="BA232" s="240" t="str">
        <f t="shared" ca="1" si="366"/>
        <v>-2.07391541961893+1.38574598024076i</v>
      </c>
      <c r="BB232" s="240" t="str">
        <f t="shared" ca="1" si="367"/>
        <v>1.92810209180911-1.58235249329849i</v>
      </c>
      <c r="BC232" s="240" t="str">
        <f t="shared" ca="1" si="368"/>
        <v>-1.76372008684572+1.76372008684585i</v>
      </c>
      <c r="BD232" s="240" t="str">
        <f t="shared" ca="1" si="369"/>
        <v>1.58235249330032-1.92810209180761i</v>
      </c>
      <c r="BE232" s="240" t="str">
        <f t="shared" ca="1" si="370"/>
        <v>-1.3857459802406+2.07391541961904i</v>
      </c>
      <c r="BF232" s="240" t="str">
        <f t="shared" ca="1" si="371"/>
        <v>1.17579397586746-2.19975580822063i</v>
      </c>
      <c r="BG232" s="240" t="str">
        <f t="shared" ca="1" si="372"/>
        <v>-0.954518432750169+2.30441134588136i</v>
      </c>
      <c r="BH232" s="240" t="str">
        <f t="shared" ca="1" si="373"/>
        <v>0.724050355334852-2.38687414256095i</v>
      </c>
      <c r="BI232" s="240" t="str">
        <f t="shared" ca="1" si="374"/>
        <v>-0.486609277189176+2.44635003645023i</v>
      </c>
      <c r="BJ232" s="240" t="str">
        <f t="shared" ca="1" si="375"/>
        <v>0.244481885698827-2.48226624217705i</v>
      </c>
      <c r="BK232" s="240" t="str">
        <f t="shared" ca="1" si="376"/>
        <v>5.83021474962105E-13+2.49427686704716i</v>
      </c>
      <c r="BL232" s="240" t="str">
        <f t="shared" ca="1" si="377"/>
        <v>-0.244481885697518-2.48226624217717i</v>
      </c>
      <c r="BM232" s="240" t="str">
        <f t="shared" ca="1" si="378"/>
        <v>0.486609277190318+2.44635003645i</v>
      </c>
      <c r="BN232" s="240" t="str">
        <f t="shared" ca="1" si="379"/>
        <v>-0.724050355333594-2.38687414256133i</v>
      </c>
      <c r="BO232" s="240" t="str">
        <f t="shared" ca="1" si="380"/>
        <v>0.954518432751247+2.30441134588092i</v>
      </c>
      <c r="BP232" s="240" t="str">
        <f t="shared" ca="1" si="381"/>
        <v>-1.1757939758663-2.19975580822125i</v>
      </c>
      <c r="BQ232" s="240" t="str">
        <f t="shared" ca="1" si="382"/>
        <v>1.38574598024163+2.07391541961835i</v>
      </c>
      <c r="BR232" s="240" t="str">
        <f t="shared" ca="1" si="383"/>
        <v>-1.5823524932993-1.92810209180844i</v>
      </c>
      <c r="BS232" s="240" t="str">
        <f t="shared" ca="1" si="384"/>
        <v>1.76372008684654+1.76372008684503i</v>
      </c>
      <c r="BT232" s="240" t="str">
        <f t="shared" ca="1" si="385"/>
        <v>-1.92810209180827-1.58235249329951i</v>
      </c>
      <c r="BU232" s="240" t="str">
        <f t="shared" ca="1" si="386"/>
        <v>2.07391541961958+1.38574598023979i</v>
      </c>
      <c r="BV232" s="240" t="str">
        <f t="shared" ca="1" si="387"/>
        <v>-2.19975580822112-1.17579397586654i</v>
      </c>
      <c r="BW232" s="240" t="str">
        <f t="shared" ca="1" si="388"/>
        <v>2.30441134588082+0.954518432751496i</v>
      </c>
      <c r="BX232" s="240" t="str">
        <f t="shared" ca="1" si="389"/>
        <v>-2.38687414256123-0.724050355333921i</v>
      </c>
      <c r="BY232" s="240" t="str">
        <f t="shared" ca="1" si="390"/>
        <v>2.44635003644995+0.486609277190585i</v>
      </c>
      <c r="BZ232" s="240" t="str">
        <f t="shared" ca="1" si="391"/>
        <v>-2.48226624217714-0.244481885697858i</v>
      </c>
      <c r="CA232" s="240" t="str">
        <f t="shared" ca="1" si="392"/>
        <v>2.49427686704716+8.53145117530295E-13i</v>
      </c>
      <c r="CB232" s="240" t="str">
        <f t="shared" ca="1" si="393"/>
        <v>-2.48226624217707+0.244481885698558i</v>
      </c>
      <c r="CC232" s="240" t="str">
        <f t="shared" ca="1" si="394"/>
        <v>2.4463500364503-0.486609277188841i</v>
      </c>
      <c r="CD232" s="240" t="str">
        <f t="shared" ca="1" si="395"/>
        <v>-2.38687414256103+0.724050355334595i</v>
      </c>
      <c r="CE232" s="240" t="str">
        <f t="shared" ca="1" si="396"/>
        <v>2.3044113458815-0.954518432749855i</v>
      </c>
      <c r="CF232" s="240" t="str">
        <f t="shared" ca="1" si="397"/>
        <v>-2.19975580822076+1.17579397586722i</v>
      </c>
      <c r="CG232" s="240" t="str">
        <f t="shared" ca="1" si="398"/>
        <v>2.07391541961919-1.38574598024038i</v>
      </c>
      <c r="CH232" s="240" t="str">
        <f t="shared" ca="1" si="399"/>
        <v>-1.92810209180778+1.58235249330011i</v>
      </c>
      <c r="CI232" s="240" t="str">
        <f t="shared" ca="1" si="400"/>
        <v>1.76372008684604-1.76372008684553i</v>
      </c>
      <c r="CJ232" s="240" t="str">
        <f t="shared" ca="1" si="401"/>
        <v>-1.58235249329876+1.92810209180889i</v>
      </c>
      <c r="CK232" s="240" t="str">
        <f t="shared" ca="1" si="402"/>
        <v>1.38574598024098-2.07391541961879i</v>
      </c>
      <c r="CL232" s="240" t="str">
        <f t="shared" ca="1" si="403"/>
        <v>-1.17579397586568+2.19975580822158i</v>
      </c>
      <c r="CM232" s="240" t="str">
        <f t="shared" ca="1" si="404"/>
        <v>0.954518432750531-2.30441134588121i</v>
      </c>
      <c r="CN232" s="240" t="str">
        <f t="shared" ca="1" si="405"/>
        <v>-0.724050355332921+2.38687414256154i</v>
      </c>
      <c r="CO232" s="240" t="str">
        <f t="shared" ca="1" si="406"/>
        <v>0.48660927718963-2.44635003645014i</v>
      </c>
      <c r="CP232" s="240" t="str">
        <f t="shared" ca="1" si="407"/>
        <v>-0.244481885699287+2.482266242177i</v>
      </c>
      <c r="CQ232" s="240" t="str">
        <f t="shared" ca="1" si="408"/>
        <v>-1.91894722374054E-13-2.49427686704716i</v>
      </c>
      <c r="CR232" s="240" t="str">
        <f t="shared" ca="1" si="409"/>
        <v>0.244481885697058+2.48226624217722i</v>
      </c>
      <c r="CS232" s="240" t="str">
        <f t="shared" ca="1" si="410"/>
        <v>-0.486609277189936-2.44635003645008i</v>
      </c>
      <c r="CT232" s="240" t="str">
        <f t="shared" ca="1" si="411"/>
        <v>0.724050355333153+2.38687414256147i</v>
      </c>
      <c r="CU232" s="240" t="str">
        <f t="shared" ca="1" si="412"/>
        <v>-0.954518432750885-2.30441134588107i</v>
      </c>
      <c r="CV232" s="240" t="str">
        <f t="shared" ca="1" si="413"/>
        <v>1.17579397586589+2.19975580822147i</v>
      </c>
      <c r="CW232" s="240" t="str">
        <f t="shared" ca="1" si="414"/>
        <v>-1.38574598024118-2.07391541961865i</v>
      </c>
      <c r="CX232" s="240" t="str">
        <f t="shared" ca="1" si="415"/>
        <v>1.58235249329894+1.92810209180874i</v>
      </c>
      <c r="CY232" s="240" t="str">
        <f t="shared" ca="1" si="416"/>
        <v>-1.76372008684621-1.76372008684535i</v>
      </c>
      <c r="CZ232" s="240" t="str">
        <f t="shared" ca="1" si="417"/>
        <v>1.92810209180798+1.58235249329987i</v>
      </c>
      <c r="DA232" s="240" t="str">
        <f t="shared" ca="1" si="418"/>
        <v>-2.07391541961933-1.38574598024017i</v>
      </c>
      <c r="DB232" s="240" t="str">
        <f t="shared" ca="1" si="419"/>
        <v>2.1997558082209+1.17579397586695i</v>
      </c>
      <c r="DC232" s="240" t="str">
        <f t="shared" ca="1" si="420"/>
        <v>-2.30441134588159-0.95451843274963i</v>
      </c>
      <c r="DD232" s="240" t="str">
        <f t="shared" ca="1" si="421"/>
        <v>2.38687414256112+0.724050355334295i</v>
      </c>
      <c r="DE232" s="240" t="str">
        <f t="shared" ca="1" si="422"/>
        <v>-2.44635003645034-0.486609277188604i</v>
      </c>
      <c r="DF232" s="240" t="str">
        <f t="shared" ca="1" si="423"/>
        <v>2.4822662421771+0.244481885698247i</v>
      </c>
      <c r="DG232" s="240" t="str">
        <f t="shared" ca="1" si="424"/>
        <v>-2.49427686704716+1.16604294992421E-12i</v>
      </c>
      <c r="DH232" s="240" t="str">
        <f t="shared" ca="1" si="425"/>
        <v>2.48226624217711-0.244481885698169i</v>
      </c>
      <c r="DI232" s="240" t="str">
        <f t="shared" ca="1" si="426"/>
        <v>-2.44635003645038+0.486609277188387i</v>
      </c>
      <c r="DJ232" s="240" t="str">
        <f t="shared" ca="1" si="427"/>
        <v>2.38687414256114-0.72405035533422i</v>
      </c>
      <c r="DK232" s="240" t="str">
        <f t="shared" ca="1" si="428"/>
        <v>-2.30441134588167+0.954518432749428i</v>
      </c>
      <c r="DL232" s="240" t="str">
        <f t="shared" ca="1" si="429"/>
        <v>2.19975580822094-1.17579397586688i</v>
      </c>
      <c r="DM232" s="240" t="str">
        <f t="shared" ca="1" si="430"/>
        <v>-2.07391541961945+1.38574598023999i</v>
      </c>
      <c r="DN232" s="240" t="str">
        <f t="shared" ca="1" si="431"/>
        <v>1.92810209180812-1.5823524932997i</v>
      </c>
      <c r="DO232" s="240" t="str">
        <f t="shared" ca="1" si="432"/>
        <v>-1.76372008684637+1.7637200868452i</v>
      </c>
      <c r="DP232" s="240" t="str">
        <f t="shared" ca="1" si="433"/>
        <v>1.58235249329911-1.9281020918086i</v>
      </c>
      <c r="DQ232" s="240" t="str">
        <f t="shared" ca="1" si="434"/>
        <v>-1.38574598024137+2.07391541961853i</v>
      </c>
      <c r="DR232" s="240" t="str">
        <f t="shared" ca="1" si="435"/>
        <v>1.17579397586609-2.19975580822136i</v>
      </c>
      <c r="DS232" s="240" t="str">
        <f t="shared" ca="1" si="436"/>
        <v>-0.954518432750957+2.30441134588104i</v>
      </c>
      <c r="DT232" s="240" t="str">
        <f t="shared" ca="1" si="437"/>
        <v>0.724050355333362-2.3868741425614i</v>
      </c>
      <c r="DU232" s="240" t="str">
        <f t="shared" ca="1" si="438"/>
        <v>-0.486609277190011+2.44635003645006i</v>
      </c>
      <c r="DV232" s="240" t="str">
        <f t="shared" ca="1" si="439"/>
        <v>0.244481885697277-2.4822662421772i</v>
      </c>
      <c r="DW232" s="240" t="str">
        <f t="shared" ca="1" si="440"/>
        <v>-2.7012364256819E-13+2.49427686704716i</v>
      </c>
      <c r="DX232" s="240" t="str">
        <f t="shared" ca="1" si="441"/>
        <v>-0.244481885699138-2.48226624217701i</v>
      </c>
      <c r="DY232" s="240" t="str">
        <f t="shared" ca="1" si="442"/>
        <v>0.486609277189482+2.44635003645017i</v>
      </c>
      <c r="DZ232" s="240" t="str">
        <f t="shared" ca="1" si="443"/>
        <v>-0.724050355335151-2.38687414256086i</v>
      </c>
      <c r="EA232" s="240" t="str">
        <f t="shared" ca="1" si="444"/>
        <v>0.954518432750458+2.30441134588124i</v>
      </c>
      <c r="EB232" s="240" t="str">
        <f t="shared" ca="1" si="445"/>
        <v>-1.17579397586549-2.19975580822168i</v>
      </c>
      <c r="EC232" s="240" t="str">
        <f t="shared" ca="1" si="446"/>
        <v>1.38574598024092+2.07391541961883i</v>
      </c>
      <c r="ED232" s="240" t="str">
        <f t="shared" ca="1" si="447"/>
        <v>-1.58235249329859-1.92810209180903i</v>
      </c>
      <c r="EE232" s="240" t="str">
        <f t="shared" ca="1" si="448"/>
        <v>1.76372008684589+1.76372008684568i</v>
      </c>
      <c r="EF232" s="240" t="str">
        <f t="shared" ca="1" si="449"/>
        <v>-1.92810209180768-1.58235249330022i</v>
      </c>
      <c r="EG232" s="240" t="str">
        <f t="shared" ca="1" si="450"/>
        <v>2.07391541961907+1.38574598024056i</v>
      </c>
      <c r="EH232" s="240" t="str">
        <f t="shared" ca="1" si="451"/>
        <v>-2.19975580822068-1.17579397586735i</v>
      </c>
      <c r="EI232" s="240" t="str">
        <f t="shared" ca="1" si="452"/>
        <v>2.30441134588141+0.954518432750057i</v>
      </c>
      <c r="EJ232" s="240" t="str">
        <f t="shared" ca="1" si="453"/>
        <v>-2.38687414256099-0.724050355334737i</v>
      </c>
      <c r="EK232" s="240" t="str">
        <f t="shared" ca="1" si="454"/>
        <v>2.44635003645025+0.486609277189056i</v>
      </c>
      <c r="EL232" s="240" t="str">
        <f t="shared" ca="1" si="455"/>
        <v>-2.48226624217706-0.244481885698707i</v>
      </c>
      <c r="EM232" s="240" t="str">
        <f t="shared" ca="1" si="456"/>
        <v>2.49427686704716-7.04024584981966E-13i</v>
      </c>
      <c r="EN232" s="240"/>
      <c r="EO232" s="240"/>
      <c r="EP232" s="240"/>
    </row>
    <row r="233" spans="1:146" ht="15.75" thickBot="1">
      <c r="A233" s="277">
        <f t="shared" si="323"/>
        <v>2.5976562500000019E-3</v>
      </c>
      <c r="B233" s="276">
        <v>133</v>
      </c>
      <c r="C233" s="248">
        <f t="shared" si="324"/>
        <v>26600</v>
      </c>
      <c r="D233" s="247">
        <f t="shared" si="457"/>
        <v>167132.72917097699</v>
      </c>
      <c r="E233" s="247" t="str">
        <f t="shared" si="458"/>
        <v>167132.729170977i</v>
      </c>
      <c r="F233" s="247" t="str">
        <f t="shared" si="325"/>
        <v>0.00540675013388435-0.0207675853842858i</v>
      </c>
      <c r="G233" s="247" t="str">
        <f t="shared" si="326"/>
        <v>-2.3737299800838+1.78295317681597i</v>
      </c>
      <c r="H233" s="247" t="str">
        <f t="shared" si="322"/>
        <v>0.00200558227954403-0.0024485187389371i</v>
      </c>
      <c r="I233" s="247" t="str">
        <f t="shared" si="459"/>
        <v>-0.00219883799293919+0.00237642050666972i</v>
      </c>
      <c r="J233" s="275" t="str">
        <f ca="1">IMPRODUCT(1/N_FFT2,EH100)</f>
        <v>0.0107134313274345+0.000499527758455016i</v>
      </c>
      <c r="K233" s="274" t="str">
        <f t="shared" ca="1" si="460"/>
        <v>-0.0000247441878463512+0.0000243612372894945i</v>
      </c>
      <c r="N233" s="265">
        <f t="shared" ca="1" si="327"/>
        <v>7.4942594154837225</v>
      </c>
      <c r="O233" s="240">
        <f t="shared" ca="1" si="328"/>
        <v>2.4942594154837225</v>
      </c>
      <c r="P233" s="240" t="str">
        <f t="shared" ca="1" si="329"/>
        <v>-2.47550142384774+0.305323979171354i</v>
      </c>
      <c r="Q233" s="240" t="str">
        <f t="shared" ca="1" si="330"/>
        <v>2.41950958659397-0.606055601499648i</v>
      </c>
      <c r="R233" s="240" t="str">
        <f t="shared" ca="1" si="331"/>
        <v>-2.32712607307206+0.897671583463242i</v>
      </c>
      <c r="S233" s="240" t="str">
        <f t="shared" ca="1" si="332"/>
        <v>2.19974041731617-1.1757857492566i</v>
      </c>
      <c r="T233" s="240" t="str">
        <f t="shared" ca="1" si="333"/>
        <v>-2.03926861815987+1.43621500295657i</v>
      </c>
      <c r="U233" s="241" t="str">
        <f t="shared" ca="1" si="334"/>
        <v>1.84812432082981-1.67504224617965i</v>
      </c>
      <c r="V233" s="240" t="str">
        <f t="shared" ca="1" si="335"/>
        <v>-1.62918251347575+1.88867529488635i</v>
      </c>
      <c r="W233" s="240" t="str">
        <f t="shared" ca="1" si="336"/>
        <v>1.38573628467153-2.07390090917429i</v>
      </c>
      <c r="X233" s="240" t="str">
        <f t="shared" ca="1" si="337"/>
        <v>-1.12144729229916+2.22793312339578i</v>
      </c>
      <c r="Y233" s="240" t="str">
        <f t="shared" ca="1" si="338"/>
        <v>0.840290688804575-2.34845514967553i</v>
      </c>
      <c r="Z233" s="240" t="str">
        <f t="shared" ca="1" si="339"/>
        <v>-0.546495331205411+2.43365422455613i</v>
      </c>
      <c r="AA233" s="240" t="str">
        <f t="shared" ca="1" si="340"/>
        <v>0.244480175145874-2.48224887464771i</v>
      </c>
      <c r="AB233" s="240" t="str">
        <f t="shared" ca="1" si="341"/>
        <v>0.0612121903108626+2.49350819118096i</v>
      </c>
      <c r="AC233" s="240" t="str">
        <f t="shared" ca="1" si="342"/>
        <v>-0.365983867448631-2.46726282355499i</v>
      </c>
      <c r="AD233" s="240" t="str">
        <f t="shared" ca="1" si="343"/>
        <v>0.665250806561468+2.40390752652811i</v>
      </c>
      <c r="AE233" s="240" t="str">
        <f t="shared" ca="1" si="344"/>
        <v>-0.954511754326217-2.30439522273899i</v>
      </c>
      <c r="AF233" s="240" t="str">
        <f t="shared" ca="1" si="345"/>
        <v>1.22941595684414+2.17022266986275i</v>
      </c>
      <c r="AG233" s="240" t="str">
        <f t="shared" ca="1" si="346"/>
        <v>-1.48582859902735-2.00340794798304i</v>
      </c>
      <c r="AH233" s="240" t="str">
        <f t="shared" ca="1" si="347"/>
        <v>1.71989299606812+1.80646010578839i</v>
      </c>
      <c r="AI233" s="240" t="str">
        <f t="shared" ca="1" si="348"/>
        <v>-1.92808860156737-1.58234142214479i</v>
      </c>
      <c r="AJ233" s="240" t="str">
        <f t="shared" ca="1" si="349"/>
        <v>2.10728395982902+1.33442285066486i</v>
      </c>
      <c r="AK233" s="240" t="str">
        <f t="shared" ca="1" si="350"/>
        <v>-2.25478380586964-1.06643331742646i</v>
      </c>
      <c r="AL233" s="240" t="str">
        <f t="shared" ca="1" si="351"/>
        <v>2.36836960471129+0.78240363445531i</v>
      </c>
      <c r="AM233" s="240" t="str">
        <f t="shared" ca="1" si="352"/>
        <v>-2.44633292021362-0.486605872558389i</v>
      </c>
      <c r="AN233" s="240" t="str">
        <f t="shared" ca="1" si="353"/>
        <v>2.48750111154288+0.183489105404466i</v>
      </c>
      <c r="AO233" s="240" t="str">
        <f t="shared" ca="1" si="354"/>
        <v>-2.49125497078211+0.122387508687153i</v>
      </c>
      <c r="AP233" s="240" t="str">
        <f t="shared" ca="1" si="355"/>
        <v>2.45753803639422-0.426423300729264i</v>
      </c>
      <c r="AQ233" s="240" t="str">
        <f t="shared" ca="1" si="356"/>
        <v>-2.38685744245624+0.724045289412501i</v>
      </c>
      <c r="AR233" s="240" t="str">
        <f t="shared" ca="1" si="357"/>
        <v>-2.38685744245624+0.724045289412501i</v>
      </c>
      <c r="AS233" s="240" t="str">
        <f t="shared" ca="1" si="358"/>
        <v>-2.13939766142299+1.28230561022989i</v>
      </c>
      <c r="AT233" s="240" t="str">
        <f t="shared" ca="1" si="359"/>
        <v>1.96634049977058-1.5345471875088i</v>
      </c>
      <c r="AU233" s="240" t="str">
        <f t="shared" ca="1" si="360"/>
        <v>-1.76370774672626+1.76370774672761i</v>
      </c>
      <c r="AV233" s="240" t="str">
        <f t="shared" ca="1" si="361"/>
        <v>1.53454718750929-1.9663404997702i</v>
      </c>
      <c r="AW233" s="240" t="str">
        <f t="shared" ca="1" si="362"/>
        <v>-1.28230561022978+2.13939766142305i</v>
      </c>
      <c r="AX233" s="240" t="str">
        <f t="shared" ca="1" si="363"/>
        <v>1.01077696299893-2.28027629089105i</v>
      </c>
      <c r="AY233" s="240" t="str">
        <f t="shared" ca="1" si="364"/>
        <v>-0.724045289413092+2.38685744245607i</v>
      </c>
      <c r="AZ233" s="240" t="str">
        <f t="shared" ca="1" si="365"/>
        <v>0.426423300728895-2.45753803639428i</v>
      </c>
      <c r="BA233" s="240" t="str">
        <f t="shared" ca="1" si="366"/>
        <v>-0.122387508688267+2.49125497078205i</v>
      </c>
      <c r="BB233" s="240" t="str">
        <f t="shared" ca="1" si="367"/>
        <v>-0.183489105404097-2.48750111154291i</v>
      </c>
      <c r="BC233" s="240" t="str">
        <f t="shared" ca="1" si="368"/>
        <v>0.486605872559035+2.44633292021349i</v>
      </c>
      <c r="BD233" s="240" t="str">
        <f t="shared" ca="1" si="369"/>
        <v>-0.782403634454217-2.36836960471165i</v>
      </c>
      <c r="BE233" s="240" t="str">
        <f t="shared" ca="1" si="370"/>
        <v>1.06643331742632+2.25478380586971i</v>
      </c>
      <c r="BF233" s="240" t="str">
        <f t="shared" ca="1" si="371"/>
        <v>-1.33442285066535-2.1072839598287i</v>
      </c>
      <c r="BG233" s="240" t="str">
        <f t="shared" ca="1" si="372"/>
        <v>1.58234142214412+1.92808860156792i</v>
      </c>
      <c r="BH233" s="240" t="str">
        <f t="shared" ca="1" si="373"/>
        <v>-1.80646010578831-1.71989299606821i</v>
      </c>
      <c r="BI233" s="240" t="str">
        <f t="shared" ca="1" si="374"/>
        <v>2.00340794798356+1.48582859902665i</v>
      </c>
      <c r="BJ233" s="240" t="str">
        <f t="shared" ca="1" si="375"/>
        <v>-2.17022266986246-1.22941595684466i</v>
      </c>
      <c r="BK233" s="240" t="str">
        <f t="shared" ca="1" si="376"/>
        <v>2.30439522273905+0.954511754326084i</v>
      </c>
      <c r="BL233" s="240" t="str">
        <f t="shared" ca="1" si="377"/>
        <v>-2.40390752652842-0.665250806560356i</v>
      </c>
      <c r="BM233" s="240" t="str">
        <f t="shared" ca="1" si="378"/>
        <v>2.4672628235549+0.365983867449259i</v>
      </c>
      <c r="BN233" s="240" t="str">
        <f t="shared" ca="1" si="379"/>
        <v>-2.49350819118097-0.0612121903105064i</v>
      </c>
      <c r="BO233" s="240" t="str">
        <f t="shared" ca="1" si="380"/>
        <v>2.4822488746476-0.244480175146987i</v>
      </c>
      <c r="BP233" s="240" t="str">
        <f t="shared" ca="1" si="381"/>
        <v>-2.43365422455621+0.546495331205049i</v>
      </c>
      <c r="BQ233" s="240" t="str">
        <f t="shared" ca="1" si="382"/>
        <v>2.3484551496754-0.840290688804945i</v>
      </c>
      <c r="BR233" s="240" t="str">
        <f t="shared" ca="1" si="383"/>
        <v>-2.22793312339627+1.12144729229818i</v>
      </c>
      <c r="BS233" s="240" t="str">
        <f t="shared" ca="1" si="384"/>
        <v>2.07390090917434-1.38573628467146i</v>
      </c>
      <c r="BT233" s="240" t="str">
        <f t="shared" ca="1" si="385"/>
        <v>-1.88867529488596+1.6291825134762i</v>
      </c>
      <c r="BU233" s="240" t="str">
        <f t="shared" ca="1" si="386"/>
        <v>1.6750422461803-1.84812432082922i</v>
      </c>
      <c r="BV233" s="240" t="str">
        <f t="shared" ca="1" si="387"/>
        <v>-1.43621500295668+2.03926861815979i</v>
      </c>
      <c r="BW233" s="240" t="str">
        <f t="shared" ca="1" si="388"/>
        <v>1.17578574925583-2.19974041731658i</v>
      </c>
      <c r="BX233" s="240" t="str">
        <f t="shared" ca="1" si="389"/>
        <v>-0.897671583463975+2.32712607307178i</v>
      </c>
      <c r="BY233" s="240" t="str">
        <f t="shared" ca="1" si="390"/>
        <v>0.606055601499533-2.41950958659399i</v>
      </c>
      <c r="BZ233" s="240" t="str">
        <f t="shared" ca="1" si="391"/>
        <v>-0.305323979170367+2.47550142384786i</v>
      </c>
      <c r="CA233" s="240" t="str">
        <f t="shared" ca="1" si="392"/>
        <v>6.53910675545407E-13-2.49425941548372i</v>
      </c>
      <c r="CB233" s="240" t="str">
        <f t="shared" ca="1" si="393"/>
        <v>0.305323979171601+2.47550142384771i</v>
      </c>
      <c r="CC233" s="240" t="str">
        <f t="shared" ca="1" si="394"/>
        <v>-0.60605560150074-2.41950958659369i</v>
      </c>
      <c r="CD233" s="240" t="str">
        <f t="shared" ca="1" si="395"/>
        <v>0.897671583462823+2.32712607307222i</v>
      </c>
      <c r="CE233" s="240" t="str">
        <f t="shared" ca="1" si="396"/>
        <v>-1.17578574925693-2.19974041731599i</v>
      </c>
      <c r="CF233" s="240" t="str">
        <f t="shared" ca="1" si="397"/>
        <v>1.43621500295567+2.0392686181605i</v>
      </c>
      <c r="CG233" s="240" t="str">
        <f t="shared" ca="1" si="398"/>
        <v>-1.67504224617939-1.84812432083005i</v>
      </c>
      <c r="CH233" s="240" t="str">
        <f t="shared" ca="1" si="399"/>
        <v>1.88867529488678+1.62918251347526i</v>
      </c>
      <c r="CI233" s="240" t="str">
        <f t="shared" ca="1" si="400"/>
        <v>-2.07390090917365-1.38573628467249i</v>
      </c>
      <c r="CJ233" s="240" t="str">
        <f t="shared" ca="1" si="401"/>
        <v>2.22793312339572+1.12144729229929i</v>
      </c>
      <c r="CK233" s="240" t="str">
        <f t="shared" ca="1" si="402"/>
        <v>-2.34845514967582-0.840290688803772i</v>
      </c>
      <c r="CL233" s="240" t="str">
        <f t="shared" ca="1" si="403"/>
        <v>2.43365422455594+0.546495331206256i</v>
      </c>
      <c r="CM233" s="240" t="str">
        <f t="shared" ca="1" si="404"/>
        <v>-2.48224887464773-0.244480175145748i</v>
      </c>
      <c r="CN233" s="240" t="str">
        <f t="shared" ca="1" si="405"/>
        <v>2.49350819118094-0.0612121903117503i</v>
      </c>
      <c r="CO233" s="240" t="str">
        <f t="shared" ca="1" si="406"/>
        <v>-2.46726282355508+0.365983867448037i</v>
      </c>
      <c r="CP233" s="240" t="str">
        <f t="shared" ca="1" si="407"/>
        <v>2.40390752652807-0.665250806561623i</v>
      </c>
      <c r="CQ233" s="240" t="str">
        <f t="shared" ca="1" si="408"/>
        <v>-2.30439522273854+0.954511754327299i</v>
      </c>
      <c r="CR233" s="240" t="str">
        <f t="shared" ca="1" si="409"/>
        <v>2.17022266986307-1.22941595684359i</v>
      </c>
      <c r="CS233" s="240" t="str">
        <f t="shared" ca="1" si="410"/>
        <v>-2.00340794798282+1.48582859902765i</v>
      </c>
      <c r="CT233" s="240" t="str">
        <f t="shared" ca="1" si="411"/>
        <v>1.80646010578921-1.71989299606726i</v>
      </c>
      <c r="CU233" s="240" t="str">
        <f t="shared" ca="1" si="412"/>
        <v>-1.58234142214513+1.92808860156709i</v>
      </c>
      <c r="CV233" s="240" t="str">
        <f t="shared" ca="1" si="413"/>
        <v>1.33442285066436-2.10728395982933i</v>
      </c>
      <c r="CW233" s="240" t="str">
        <f t="shared" ca="1" si="414"/>
        <v>-1.06643331742744+2.25478380586918i</v>
      </c>
      <c r="CX233" s="240" t="str">
        <f t="shared" ca="1" si="415"/>
        <v>0.782403634455392-2.36836960471127i</v>
      </c>
      <c r="CY233" s="240" t="str">
        <f t="shared" ca="1" si="416"/>
        <v>-0.486605872557745+2.44633292021375i</v>
      </c>
      <c r="CZ233" s="240" t="str">
        <f t="shared" ca="1" si="417"/>
        <v>0.183489105405331-2.48750111154282i</v>
      </c>
      <c r="DA233" s="240" t="str">
        <f t="shared" ca="1" si="418"/>
        <v>0.122387508687031+2.49125497078211i</v>
      </c>
      <c r="DB233" s="240" t="str">
        <f t="shared" ca="1" si="419"/>
        <v>-0.42642330073012-2.45753803639407i</v>
      </c>
      <c r="DC233" s="240" t="str">
        <f t="shared" ca="1" si="420"/>
        <v>0.724045289411842+2.38685744245645i</v>
      </c>
      <c r="DD233" s="240" t="str">
        <f t="shared" ca="1" si="421"/>
        <v>-1.01077696300003-2.28027629089056i</v>
      </c>
      <c r="DE233" s="240" t="str">
        <f t="shared" ca="1" si="422"/>
        <v>1.28230561023081+2.13939766142243i</v>
      </c>
      <c r="DF233" s="240" t="str">
        <f t="shared" ca="1" si="423"/>
        <v>-1.53454718750834-1.96634049977094i</v>
      </c>
      <c r="DG233" s="240" t="str">
        <f t="shared" ca="1" si="424"/>
        <v>1.76370774672719+1.76370774672668i</v>
      </c>
      <c r="DH233" s="240" t="str">
        <f t="shared" ca="1" si="425"/>
        <v>-1.96634049977139-1.53454718750776i</v>
      </c>
      <c r="DI233" s="240" t="str">
        <f t="shared" ca="1" si="426"/>
        <v>2.13939766142274+1.28230561023031i</v>
      </c>
      <c r="DJ233" s="240" t="str">
        <f t="shared" ca="1" si="427"/>
        <v>-2.2802762908908-1.0107769629995i</v>
      </c>
      <c r="DK233" s="240" t="str">
        <f t="shared" ca="1" si="428"/>
        <v>2.38685744245588+0.724045289413718i</v>
      </c>
      <c r="DL233" s="240" t="str">
        <f t="shared" ca="1" si="429"/>
        <v>-2.45753803639417-0.426423300729538i</v>
      </c>
      <c r="DM233" s="240" t="str">
        <f t="shared" ca="1" si="430"/>
        <v>2.49125497078214+0.122387508686442i</v>
      </c>
      <c r="DN233" s="240" t="str">
        <f t="shared" ca="1" si="431"/>
        <v>-2.48750111154295+0.183489105403516i</v>
      </c>
      <c r="DO233" s="240" t="str">
        <f t="shared" ca="1" si="432"/>
        <v>2.4463329202136-0.486605872558464i</v>
      </c>
      <c r="DP233" s="240" t="str">
        <f t="shared" ca="1" si="433"/>
        <v>-2.36836960471104+0.782403634456085i</v>
      </c>
      <c r="DQ233" s="240" t="str">
        <f t="shared" ca="1" si="434"/>
        <v>2.25478380586996-1.06643331742579i</v>
      </c>
      <c r="DR233" s="240" t="str">
        <f t="shared" ca="1" si="435"/>
        <v>-2.10728395982902+1.33442285066486i</v>
      </c>
      <c r="DS233" s="240" t="str">
        <f t="shared" ca="1" si="436"/>
        <v>1.92808860156671-1.58234142214558i</v>
      </c>
      <c r="DT233" s="240" t="str">
        <f t="shared" ca="1" si="437"/>
        <v>-1.71989299606869+1.80646010578786i</v>
      </c>
      <c r="DU233" s="240" t="str">
        <f t="shared" ca="1" si="438"/>
        <v>1.48582859902717-2.00340794798317i</v>
      </c>
      <c r="DV233" s="240" t="str">
        <f t="shared" ca="1" si="439"/>
        <v>-1.22941595684307+2.17022266986336i</v>
      </c>
      <c r="DW233" s="240" t="str">
        <f t="shared" ca="1" si="440"/>
        <v>0.954511754326623-2.30439522273882i</v>
      </c>
      <c r="DX233" s="240" t="str">
        <f t="shared" ca="1" si="441"/>
        <v>-0.665250806561054+2.40390752652823i</v>
      </c>
      <c r="DY233" s="240" t="str">
        <f t="shared" ca="1" si="442"/>
        <v>0.365983867449835-2.46726282355481i</v>
      </c>
      <c r="DZ233" s="240" t="str">
        <f t="shared" ca="1" si="443"/>
        <v>-0.0612121903110893+2.49350819118095i</v>
      </c>
      <c r="EA233" s="240" t="str">
        <f t="shared" ca="1" si="444"/>
        <v>-0.244480175146406-2.48224887464766i</v>
      </c>
      <c r="EB233" s="240" t="str">
        <f t="shared" ca="1" si="445"/>
        <v>0.546495331204411+2.43365422455635i</v>
      </c>
      <c r="EC233" s="240" t="str">
        <f t="shared" ca="1" si="446"/>
        <v>-0.840290688804328-2.34845514967562i</v>
      </c>
      <c r="ED233" s="240" t="str">
        <f t="shared" ca="1" si="447"/>
        <v>1.12144729229982+2.22793312339545i</v>
      </c>
      <c r="EE233" s="240" t="str">
        <f t="shared" ca="1" si="448"/>
        <v>-1.38573628467086-2.07390090917474i</v>
      </c>
      <c r="EF233" s="240" t="str">
        <f t="shared" ca="1" si="449"/>
        <v>1.6291825134757+1.88867529488639i</v>
      </c>
      <c r="EG233" s="240" t="str">
        <f t="shared" ca="1" si="450"/>
        <v>-1.84812432083044-1.67504224617895i</v>
      </c>
      <c r="EH233" s="240" t="str">
        <f t="shared" ca="1" si="451"/>
        <v>2.03926861815946+1.43621500295715i</v>
      </c>
      <c r="EI233" s="240" t="str">
        <f t="shared" ca="1" si="452"/>
        <v>-2.1997404173163-1.17578574925634i</v>
      </c>
      <c r="EJ233" s="240" t="str">
        <f t="shared" ca="1" si="453"/>
        <v>2.32712607307246+0.897671583462205i</v>
      </c>
      <c r="EK233" s="240" t="str">
        <f t="shared" ca="1" si="454"/>
        <v>-2.41950958659384-0.606055601500166i</v>
      </c>
      <c r="EL233" s="240" t="str">
        <f t="shared" ca="1" si="455"/>
        <v>2.47550142384778+0.305323979171015i</v>
      </c>
      <c r="EM233" s="240" t="str">
        <f t="shared" ca="1" si="456"/>
        <v>-2.49425941548372-1.30782135109081E-12i</v>
      </c>
      <c r="EN233" s="240"/>
      <c r="EO233" s="240"/>
      <c r="EP233" s="240"/>
    </row>
    <row r="234" spans="1:146" ht="15.75" thickBot="1">
      <c r="A234" s="277">
        <f t="shared" si="323"/>
        <v>2.6171875000000019E-3</v>
      </c>
      <c r="B234" s="276">
        <v>134</v>
      </c>
      <c r="C234" s="248">
        <f t="shared" si="324"/>
        <v>26800</v>
      </c>
      <c r="D234" s="247">
        <f t="shared" si="457"/>
        <v>168389.36623241293</v>
      </c>
      <c r="E234" s="247" t="str">
        <f t="shared" si="458"/>
        <v>168389.366232413i</v>
      </c>
      <c r="F234" s="247" t="str">
        <f t="shared" si="325"/>
        <v>0.0053919106332867-0.020643009665665i</v>
      </c>
      <c r="G234" s="247" t="str">
        <f t="shared" si="326"/>
        <v>-2.36193854722856+1.78620754484338i</v>
      </c>
      <c r="H234" s="247" t="str">
        <f t="shared" si="322"/>
        <v>0.00200548438043253-0.00243024451009847i</v>
      </c>
      <c r="I234" s="247" t="str">
        <f t="shared" si="459"/>
        <v>-0.00219623123086545+0.00235894839632196i</v>
      </c>
      <c r="J234" s="275" t="str">
        <f ca="1">IMPRODUCT(1/N_FFT2,EI100)</f>
        <v>0.0107389565316147-6.27556483157629E-07i</v>
      </c>
      <c r="K234" s="274" t="str">
        <f t="shared" ca="1" si="460"/>
        <v>-0.0000235837513482792+0.0000253340225475712i</v>
      </c>
      <c r="N234" s="265">
        <f t="shared" ca="1" si="327"/>
        <v>7.4942380886616844</v>
      </c>
      <c r="O234" s="240">
        <f t="shared" ca="1" si="328"/>
        <v>2.4942380886616844</v>
      </c>
      <c r="P234" s="240" t="str">
        <f t="shared" ca="1" si="329"/>
        <v>-2.46724172756359+0.365980738153952i</v>
      </c>
      <c r="Q234" s="240" t="str">
        <f t="shared" ca="1" si="330"/>
        <v>2.38683703395998-0.724039098562946i</v>
      </c>
      <c r="R234" s="240" t="str">
        <f t="shared" ca="1" si="331"/>
        <v>-2.25476452665085+1.06642419903511i</v>
      </c>
      <c r="S234" s="240" t="str">
        <f t="shared" ca="1" si="332"/>
        <v>2.07388317656972-1.38572443612422i</v>
      </c>
      <c r="T234" s="240" t="str">
        <f t="shared" ca="1" si="333"/>
        <v>-1.84810851869703+1.67502792396131i</v>
      </c>
      <c r="U234" s="241" t="str">
        <f t="shared" ca="1" si="334"/>
        <v>1.58232789255212-1.92807211571099i</v>
      </c>
      <c r="V234" s="240" t="str">
        <f t="shared" ca="1" si="335"/>
        <v>-1.28229464605223+2.13937936879752i</v>
      </c>
      <c r="W234" s="240" t="str">
        <f t="shared" ca="1" si="336"/>
        <v>0.95450359290484-2.30437551932458i</v>
      </c>
      <c r="X234" s="240" t="str">
        <f t="shared" ca="1" si="337"/>
        <v>-0.606050419504667+2.41948889891004i</v>
      </c>
      <c r="Y234" s="240" t="str">
        <f t="shared" ca="1" si="338"/>
        <v>0.2444780847518-2.48222765052015i</v>
      </c>
      <c r="Z234" s="240" t="str">
        <f t="shared" ca="1" si="339"/>
        <v>0.122386462229587+2.49123366964916i</v>
      </c>
      <c r="AA234" s="240" t="str">
        <f t="shared" ca="1" si="340"/>
        <v>-0.486601711901952-2.44631200318046i</v>
      </c>
      <c r="AB234" s="240" t="str">
        <f t="shared" ca="1" si="341"/>
        <v>0.840283504014536+2.34843506953285i</v>
      </c>
      <c r="AC234" s="240" t="str">
        <f t="shared" ca="1" si="342"/>
        <v>-1.17577569586222-2.19972160873834i</v>
      </c>
      <c r="AD234" s="240" t="str">
        <f t="shared" ca="1" si="343"/>
        <v>1.48581589465426+2.00339081811899i</v>
      </c>
      <c r="AE234" s="240" t="str">
        <f t="shared" ca="1" si="344"/>
        <v>-1.76369266638638-1.76369266638652i</v>
      </c>
      <c r="AF234" s="240" t="str">
        <f t="shared" ca="1" si="345"/>
        <v>2.00339081811903+1.4858158946542i</v>
      </c>
      <c r="AG234" s="240" t="str">
        <f t="shared" ca="1" si="346"/>
        <v>-2.19972160873838-1.17577569586216i</v>
      </c>
      <c r="AH234" s="240" t="str">
        <f t="shared" ca="1" si="347"/>
        <v>2.34843506953287+0.840283504014483i</v>
      </c>
      <c r="AI234" s="240" t="str">
        <f t="shared" ca="1" si="348"/>
        <v>-2.44631200318047-0.48660171190188i</v>
      </c>
      <c r="AJ234" s="240" t="str">
        <f t="shared" ca="1" si="349"/>
        <v>2.49123366964916+0.12238646222953i</v>
      </c>
      <c r="AK234" s="240" t="str">
        <f t="shared" ca="1" si="350"/>
        <v>-2.48222765052017+0.244478084751626i</v>
      </c>
      <c r="AL234" s="240" t="str">
        <f t="shared" ca="1" si="351"/>
        <v>2.41948889891008-0.606050419504507i</v>
      </c>
      <c r="AM234" s="240" t="str">
        <f t="shared" ca="1" si="352"/>
        <v>-2.30437551932456+0.95450359290489i</v>
      </c>
      <c r="AN234" s="240" t="str">
        <f t="shared" ca="1" si="353"/>
        <v>2.13937936879748-1.2822946460523i</v>
      </c>
      <c r="AO234" s="240" t="str">
        <f t="shared" ca="1" si="354"/>
        <v>-1.92807211571096+1.58232789255216i</v>
      </c>
      <c r="AP234" s="240" t="str">
        <f t="shared" ca="1" si="355"/>
        <v>1.67502792396127-1.84810851869707i</v>
      </c>
      <c r="AQ234" s="240" t="str">
        <f t="shared" ca="1" si="356"/>
        <v>-1.38572443612416+2.07388317656976i</v>
      </c>
      <c r="AR234" s="240" t="str">
        <f t="shared" ca="1" si="357"/>
        <v>-1.38572443612416+2.07388317656976i</v>
      </c>
      <c r="AS234" s="240" t="str">
        <f t="shared" ca="1" si="358"/>
        <v>-0.724039098563048+2.38683703395994i</v>
      </c>
      <c r="AT234" s="240" t="str">
        <f t="shared" ca="1" si="359"/>
        <v>0.365980738154585-2.4672417275635i</v>
      </c>
      <c r="AU234" s="240" t="str">
        <f t="shared" ca="1" si="360"/>
        <v>-1.91893902404027E-13+2.49423808866168i</v>
      </c>
      <c r="AV234" s="240" t="str">
        <f t="shared" ca="1" si="361"/>
        <v>-0.365980738154241-2.46724172756355i</v>
      </c>
      <c r="AW234" s="240" t="str">
        <f t="shared" ca="1" si="362"/>
        <v>0.724039098563664+2.38683703395976i</v>
      </c>
      <c r="AX234" s="240" t="str">
        <f t="shared" ca="1" si="363"/>
        <v>-1.06642419903619-2.25476452665033i</v>
      </c>
      <c r="AY234" s="240" t="str">
        <f t="shared" ca="1" si="364"/>
        <v>1.38572443612346+2.07388317657023i</v>
      </c>
      <c r="AZ234" s="240" t="str">
        <f t="shared" ca="1" si="365"/>
        <v>-1.67502792396098-1.84810851869733i</v>
      </c>
      <c r="BA234" s="240" t="str">
        <f t="shared" ca="1" si="366"/>
        <v>1.92807211571103+1.58232789255207i</v>
      </c>
      <c r="BB234" s="240" t="str">
        <f t="shared" ca="1" si="367"/>
        <v>-2.13937936879779-1.28229464605178i</v>
      </c>
      <c r="BC234" s="240" t="str">
        <f t="shared" ca="1" si="368"/>
        <v>2.304375519325+0.954503592903837i</v>
      </c>
      <c r="BD234" s="240" t="str">
        <f t="shared" ca="1" si="369"/>
        <v>-2.41948889890981-0.606050419505567i</v>
      </c>
      <c r="BE234" s="240" t="str">
        <f t="shared" ca="1" si="370"/>
        <v>2.48222765052011+0.244478084752255i</v>
      </c>
      <c r="BF234" s="240" t="str">
        <f t="shared" ca="1" si="371"/>
        <v>-2.49123366964917+0.12238646222943i</v>
      </c>
      <c r="BG234" s="240" t="str">
        <f t="shared" ca="1" si="372"/>
        <v>2.44631200318039-0.486601711902266i</v>
      </c>
      <c r="BH234" s="240" t="str">
        <f t="shared" ca="1" si="373"/>
        <v>-2.34843506953258+0.840283504015289i</v>
      </c>
      <c r="BI234" s="240" t="str">
        <f t="shared" ca="1" si="374"/>
        <v>2.19972160873892-1.17577569586114i</v>
      </c>
      <c r="BJ234" s="240" t="str">
        <f t="shared" ca="1" si="375"/>
        <v>-2.00339081811939+1.48581589465372i</v>
      </c>
      <c r="BK234" s="240" t="str">
        <f t="shared" ca="1" si="376"/>
        <v>1.76369266638665-1.76369266638625i</v>
      </c>
      <c r="BL234" s="240" t="str">
        <f t="shared" ca="1" si="377"/>
        <v>-1.48581589465412+2.00339081811908i</v>
      </c>
      <c r="BM234" s="240" t="str">
        <f t="shared" ca="1" si="378"/>
        <v>1.17577569586165-2.19972160873865i</v>
      </c>
      <c r="BN234" s="240" t="str">
        <f t="shared" ca="1" si="379"/>
        <v>-0.840283504013496+2.34843506953322i</v>
      </c>
      <c r="BO234" s="240" t="str">
        <f t="shared" ca="1" si="380"/>
        <v>0.486601711902832-2.44631200318028i</v>
      </c>
      <c r="BP234" s="240" t="str">
        <f t="shared" ca="1" si="381"/>
        <v>-0.122386462229935+2.49123366964914i</v>
      </c>
      <c r="BQ234" s="240" t="str">
        <f t="shared" ca="1" si="382"/>
        <v>-0.244478084751683-2.48222765052016i</v>
      </c>
      <c r="BR234" s="240" t="str">
        <f t="shared" ca="1" si="383"/>
        <v>0.606050419505008+2.41948889890995i</v>
      </c>
      <c r="BS234" s="240" t="str">
        <f t="shared" ca="1" si="384"/>
        <v>-0.954503592905663-2.30437551932424i</v>
      </c>
      <c r="BT234" s="240" t="str">
        <f t="shared" ca="1" si="385"/>
        <v>1.28229464605128+2.13937936879809i</v>
      </c>
      <c r="BU234" s="240" t="str">
        <f t="shared" ca="1" si="386"/>
        <v>-1.58232789255162-1.9280721157114i</v>
      </c>
      <c r="BV234" s="240" t="str">
        <f t="shared" ca="1" si="387"/>
        <v>1.84810851869697+1.67502792396138i</v>
      </c>
      <c r="BW234" s="240" t="str">
        <f t="shared" ca="1" si="388"/>
        <v>-2.07388317656993-1.38572443612391i</v>
      </c>
      <c r="BX234" s="240" t="str">
        <f t="shared" ca="1" si="389"/>
        <v>2.25476452665115+1.06642419903447i</v>
      </c>
      <c r="BY234" s="240" t="str">
        <f t="shared" ca="1" si="390"/>
        <v>-2.38683703395961-0.724039098564148i</v>
      </c>
      <c r="BZ234" s="240" t="str">
        <f t="shared" ca="1" si="391"/>
        <v>2.46724172756347+0.365980738154775i</v>
      </c>
      <c r="CA234" s="240" t="str">
        <f t="shared" ca="1" si="392"/>
        <v>-2.49423808866168-3.83787804808053E-13i</v>
      </c>
      <c r="CB234" s="240" t="str">
        <f t="shared" ca="1" si="393"/>
        <v>2.46724172756357-0.365980738154086i</v>
      </c>
      <c r="CC234" s="240" t="str">
        <f t="shared" ca="1" si="394"/>
        <v>-2.38683703395981+0.724039098563482i</v>
      </c>
      <c r="CD234" s="240" t="str">
        <f t="shared" ca="1" si="395"/>
        <v>2.25476452665042-1.06642419903602i</v>
      </c>
      <c r="CE234" s="240" t="str">
        <f t="shared" ca="1" si="396"/>
        <v>-2.07388317657035+1.38572443612327i</v>
      </c>
      <c r="CF234" s="240" t="str">
        <f t="shared" ca="1" si="397"/>
        <v>1.84810851869744-1.67502792396087i</v>
      </c>
      <c r="CG234" s="240" t="str">
        <f t="shared" ca="1" si="398"/>
        <v>-1.58232789255222+1.92807211571091i</v>
      </c>
      <c r="CH234" s="240" t="str">
        <f t="shared" ca="1" si="399"/>
        <v>1.28229464605188-2.13937936879773i</v>
      </c>
      <c r="CI234" s="240" t="str">
        <f t="shared" ca="1" si="400"/>
        <v>-0.954503592904014+2.30437551932492i</v>
      </c>
      <c r="CJ234" s="240" t="str">
        <f t="shared" ca="1" si="401"/>
        <v>0.606050419505754-2.41948889890977i</v>
      </c>
      <c r="CK234" s="240" t="str">
        <f t="shared" ca="1" si="402"/>
        <v>-0.244478084752446+2.48222765052009i</v>
      </c>
      <c r="CL234" s="240" t="str">
        <f t="shared" ca="1" si="403"/>
        <v>-0.122386462229239-2.49123366964918i</v>
      </c>
      <c r="CM234" s="240" t="str">
        <f t="shared" ca="1" si="404"/>
        <v>0.486601711902079+2.44631200318043i</v>
      </c>
      <c r="CN234" s="240" t="str">
        <f t="shared" ca="1" si="405"/>
        <v>-0.840283504015109-2.34843506953264i</v>
      </c>
      <c r="CO234" s="240" t="str">
        <f t="shared" ca="1" si="406"/>
        <v>1.17577569586316+2.19972160873784i</v>
      </c>
      <c r="CP234" s="240" t="str">
        <f t="shared" ca="1" si="407"/>
        <v>-1.48581589465351-2.00339081811954i</v>
      </c>
      <c r="CQ234" s="240" t="str">
        <f t="shared" ca="1" si="408"/>
        <v>1.76369266638611+1.76369266638679i</v>
      </c>
      <c r="CR234" s="240" t="str">
        <f t="shared" ca="1" si="409"/>
        <v>-2.00339081811897-1.48581589465428i</v>
      </c>
      <c r="CS234" s="240" t="str">
        <f t="shared" ca="1" si="410"/>
        <v>2.19972160873859+1.17577569586176i</v>
      </c>
      <c r="CT234" s="240" t="str">
        <f t="shared" ca="1" si="411"/>
        <v>-2.34843506953316-0.840283504013675i</v>
      </c>
      <c r="CU234" s="240" t="str">
        <f t="shared" ca="1" si="412"/>
        <v>2.44631200318024+0.48660171190302i</v>
      </c>
      <c r="CV234" s="240" t="str">
        <f t="shared" ca="1" si="413"/>
        <v>-2.49123366964913-0.122386462230126i</v>
      </c>
      <c r="CW234" s="240" t="str">
        <f t="shared" ca="1" si="414"/>
        <v>2.48222765052017-0.244478084751562i</v>
      </c>
      <c r="CX234" s="240" t="str">
        <f t="shared" ca="1" si="415"/>
        <v>-2.41948889891+0.606050419504821i</v>
      </c>
      <c r="CY234" s="240" t="str">
        <f t="shared" ca="1" si="416"/>
        <v>2.30437551932432-0.954503592905486i</v>
      </c>
      <c r="CZ234" s="240" t="str">
        <f t="shared" ca="1" si="417"/>
        <v>-2.13937936879688+1.28229464605331i</v>
      </c>
      <c r="DA234" s="240" t="str">
        <f t="shared" ca="1" si="418"/>
        <v>1.92807211571147-1.58232789255153i</v>
      </c>
      <c r="DB234" s="240" t="str">
        <f t="shared" ca="1" si="419"/>
        <v>-1.67502792396158+1.8481085186968i</v>
      </c>
      <c r="DC234" s="240" t="str">
        <f t="shared" ca="1" si="420"/>
        <v>1.38572443612407-2.07388317656982i</v>
      </c>
      <c r="DD234" s="240" t="str">
        <f t="shared" ca="1" si="421"/>
        <v>-1.06642419903458+2.2547645266511i</v>
      </c>
      <c r="DE234" s="240" t="str">
        <f t="shared" ca="1" si="422"/>
        <v>0.724039098562025-2.38683703396025i</v>
      </c>
      <c r="DF234" s="240" t="str">
        <f t="shared" ca="1" si="423"/>
        <v>-0.365980738154895+2.46724172756345i</v>
      </c>
      <c r="DG234" s="240" t="str">
        <f t="shared" ca="1" si="424"/>
        <v>5.7568170721208E-13-2.49423808866168i</v>
      </c>
      <c r="DH234" s="240" t="str">
        <f t="shared" ca="1" si="425"/>
        <v>0.365980738153897+2.4672417275636i</v>
      </c>
      <c r="DI234" s="240" t="str">
        <f t="shared" ca="1" si="426"/>
        <v>-0.724039098563365-2.38683703395985i</v>
      </c>
      <c r="DJ234" s="240" t="str">
        <f t="shared" ca="1" si="427"/>
        <v>1.06642419903584+2.2547645266505i</v>
      </c>
      <c r="DK234" s="240" t="str">
        <f t="shared" ca="1" si="428"/>
        <v>-1.38572443612311-2.07388317657046i</v>
      </c>
      <c r="DL234" s="240" t="str">
        <f t="shared" ca="1" si="429"/>
        <v>1.67502792396073+1.84810851869757i</v>
      </c>
      <c r="DM234" s="240" t="str">
        <f t="shared" ca="1" si="430"/>
        <v>-1.92807211571084-1.58232789255231i</v>
      </c>
      <c r="DN234" s="240" t="str">
        <f t="shared" ca="1" si="431"/>
        <v>2.1393793687976+1.2822946460521i</v>
      </c>
      <c r="DO234" s="240" t="str">
        <f t="shared" ca="1" si="432"/>
        <v>-2.30437551932485-0.954503592904191i</v>
      </c>
      <c r="DP234" s="240" t="str">
        <f t="shared" ca="1" si="433"/>
        <v>2.41948889891034+0.606050419503464i</v>
      </c>
      <c r="DQ234" s="240" t="str">
        <f t="shared" ca="1" si="434"/>
        <v>-2.48222765052007-0.244478084752567i</v>
      </c>
      <c r="DR234" s="240" t="str">
        <f t="shared" ca="1" si="435"/>
        <v>2.49123366964919-0.122386462228976i</v>
      </c>
      <c r="DS234" s="240" t="str">
        <f t="shared" ca="1" si="436"/>
        <v>-2.44631200318047+0.48660171190189i</v>
      </c>
      <c r="DT234" s="240" t="str">
        <f t="shared" ca="1" si="437"/>
        <v>2.34843506953268-0.840283504014995i</v>
      </c>
      <c r="DU234" s="240" t="str">
        <f t="shared" ca="1" si="438"/>
        <v>-2.19972160873793+1.17577569586299i</v>
      </c>
      <c r="DV234" s="240" t="str">
        <f t="shared" ca="1" si="439"/>
        <v>2.00339081811957-1.48581589465347i</v>
      </c>
      <c r="DW234" s="240" t="str">
        <f t="shared" ca="1" si="440"/>
        <v>-1.76369266638693+1.76369266638597i</v>
      </c>
      <c r="DX234" s="240" t="str">
        <f t="shared" ca="1" si="441"/>
        <v>1.48581589465443-2.00339081811886i</v>
      </c>
      <c r="DY234" s="240" t="str">
        <f t="shared" ca="1" si="442"/>
        <v>-1.17577569586193+2.1997216087385i</v>
      </c>
      <c r="DZ234" s="240" t="str">
        <f t="shared" ca="1" si="443"/>
        <v>0.840283504013857-2.34843506953309i</v>
      </c>
      <c r="EA234" s="240" t="str">
        <f t="shared" ca="1" si="444"/>
        <v>-0.486601711903209+2.44631200318021i</v>
      </c>
      <c r="EB234" s="240" t="str">
        <f t="shared" ca="1" si="445"/>
        <v>0.122386462230318-2.49123366964912i</v>
      </c>
      <c r="EC234" s="240" t="str">
        <f t="shared" ca="1" si="446"/>
        <v>0.244478084751371+2.48222765052019i</v>
      </c>
      <c r="ED234" s="240" t="str">
        <f t="shared" ca="1" si="447"/>
        <v>-0.606050419504637-2.41948889891005i</v>
      </c>
      <c r="EE234" s="240" t="str">
        <f t="shared" ca="1" si="448"/>
        <v>0.954503592905309+2.30437551932439i</v>
      </c>
      <c r="EF234" s="240" t="str">
        <f t="shared" ca="1" si="449"/>
        <v>-1.28229464605314-2.13937936879698i</v>
      </c>
      <c r="EG234" s="240" t="str">
        <f t="shared" ca="1" si="450"/>
        <v>1.58232789255138+1.9280721157116i</v>
      </c>
      <c r="EH234" s="240" t="str">
        <f t="shared" ca="1" si="451"/>
        <v>-1.84810851869667-1.67502792396172i</v>
      </c>
      <c r="EI234" s="240" t="str">
        <f t="shared" ca="1" si="452"/>
        <v>2.07388317656971+1.38572443612423i</v>
      </c>
      <c r="EJ234" s="240" t="str">
        <f t="shared" ca="1" si="453"/>
        <v>-2.25476452665102-1.06642419903475i</v>
      </c>
      <c r="EK234" s="240" t="str">
        <f t="shared" ca="1" si="454"/>
        <v>2.3868370339602+0.72403909856221i</v>
      </c>
      <c r="EL234" s="240" t="str">
        <f t="shared" ca="1" si="455"/>
        <v>-2.46724172756342-0.365980738155084i</v>
      </c>
      <c r="EM234" s="240" t="str">
        <f t="shared" ca="1" si="456"/>
        <v>2.49423808866168+7.67575609616109E-13i</v>
      </c>
      <c r="EN234" s="240"/>
      <c r="EO234" s="240"/>
      <c r="EP234" s="240"/>
    </row>
    <row r="235" spans="1:146" ht="15.75" thickBot="1">
      <c r="A235" s="277">
        <f t="shared" si="323"/>
        <v>2.6367187500000019E-3</v>
      </c>
      <c r="B235" s="276">
        <v>135</v>
      </c>
      <c r="C235" s="248">
        <f t="shared" si="324"/>
        <v>27000</v>
      </c>
      <c r="D235" s="247">
        <f t="shared" si="457"/>
        <v>169646.00329384883</v>
      </c>
      <c r="E235" s="247" t="str">
        <f t="shared" si="458"/>
        <v>169646.003293849i</v>
      </c>
      <c r="F235" s="247" t="str">
        <f t="shared" si="325"/>
        <v>0.00537705672914239-0.0205203452899268i</v>
      </c>
      <c r="G235" s="247" t="str">
        <f t="shared" si="326"/>
        <v>-2.35018247569418+1.7893786546525i</v>
      </c>
      <c r="H235" s="247" t="str">
        <f t="shared" si="322"/>
        <v>0.00200538867095624-0.00241224100046867i</v>
      </c>
      <c r="I235" s="247" t="str">
        <f t="shared" si="459"/>
        <v>-0.00219368095742748+0.0023417333160942i</v>
      </c>
      <c r="J235" s="275" t="str">
        <f ca="1">IMPRODUCT(1/N_FFT2,EJ100)</f>
        <v>0.00915570509387453-0.000499528218377i</v>
      </c>
      <c r="K235" s="274" t="str">
        <f t="shared" ca="1" si="460"/>
        <v>-0.0000189149340449517+0.0000225360251910107i</v>
      </c>
      <c r="N235" s="265">
        <f t="shared" ca="1" si="327"/>
        <v>7.4942128217846884</v>
      </c>
      <c r="O235" s="240">
        <f t="shared" ca="1" si="328"/>
        <v>2.4942128217846884</v>
      </c>
      <c r="P235" s="240" t="str">
        <f t="shared" ca="1" si="329"/>
        <v>-2.45749212866429+0.426415334982458i</v>
      </c>
      <c r="Q235" s="240" t="str">
        <f t="shared" ca="1" si="330"/>
        <v>2.34841127965477-0.840274991860039i</v>
      </c>
      <c r="R235" s="240" t="str">
        <f t="shared" ca="1" si="331"/>
        <v>-2.17018212929141+1.22939299089401i</v>
      </c>
      <c r="S235" s="240" t="str">
        <f t="shared" ca="1" si="332"/>
        <v>1.928052584151-1.58231186341499i</v>
      </c>
      <c r="T235" s="240" t="str">
        <f t="shared" ca="1" si="333"/>
        <v>-1.62915207973691+1.88864001372523i</v>
      </c>
      <c r="U235" s="241" t="str">
        <f t="shared" ca="1" si="334"/>
        <v>1.28228165628145-2.13935769667422i</v>
      </c>
      <c r="V235" s="240" t="str">
        <f t="shared" ca="1" si="335"/>
        <v>-0.897654814622226+2.32708260148639i</v>
      </c>
      <c r="W235" s="240" t="str">
        <f t="shared" ca="1" si="336"/>
        <v>0.486596782578683-2.44628722179944i</v>
      </c>
      <c r="X235" s="240" t="str">
        <f t="shared" ca="1" si="337"/>
        <v>-0.0612110468441122+2.49346161151508i</v>
      </c>
      <c r="Y235" s="240" t="str">
        <f t="shared" ca="1" si="338"/>
        <v>-0.365977030733242-2.46721673416237i</v>
      </c>
      <c r="Z235" s="240" t="str">
        <f t="shared" ca="1" si="339"/>
        <v>0.782389018862573+2.36832536268106i</v>
      </c>
      <c r="AA235" s="240" t="str">
        <f t="shared" ca="1" si="340"/>
        <v>-1.17576378513882-2.19969932534225i</v>
      </c>
      <c r="AB235" s="240" t="str">
        <f t="shared" ca="1" si="341"/>
        <v>1.53451852159318+1.96630376779444i</v>
      </c>
      <c r="AC235" s="240" t="str">
        <f t="shared" ca="1" si="342"/>
        <v>-1.84808979717615-1.67501095576374i</v>
      </c>
      <c r="AD235" s="240" t="str">
        <f t="shared" ca="1" si="343"/>
        <v>2.10724459497636+1.33439792314664i</v>
      </c>
      <c r="AE235" s="240" t="str">
        <f t="shared" ca="1" si="344"/>
        <v>-2.30435217577413-0.954493923689491i</v>
      </c>
      <c r="AF235" s="240" t="str">
        <f t="shared" ca="1" si="345"/>
        <v>2.4336087629847+0.546485122468304i</v>
      </c>
      <c r="AG235" s="240" t="str">
        <f t="shared" ca="1" si="346"/>
        <v>-2.49120843320722-0.122385222442682i</v>
      </c>
      <c r="AH235" s="240" t="str">
        <f t="shared" ca="1" si="347"/>
        <v>2.47545518055501-0.305318275605161i</v>
      </c>
      <c r="AI235" s="240" t="str">
        <f t="shared" ca="1" si="348"/>
        <v>-2.38681285506622+0.724031763975719i</v>
      </c>
      <c r="AJ235" s="240" t="str">
        <f t="shared" ca="1" si="349"/>
        <v>2.22789150477151-1.12142634324421i</v>
      </c>
      <c r="AK235" s="240" t="str">
        <f t="shared" ca="1" si="350"/>
        <v>-2.00337052357301+1.48580084319331i</v>
      </c>
      <c r="AL235" s="240" t="str">
        <f t="shared" ca="1" si="351"/>
        <v>1.71986086782352-1.80642636043778i</v>
      </c>
      <c r="AM235" s="240" t="str">
        <f t="shared" ca="1" si="352"/>
        <v>-1.38571039859948+2.0738621679293i</v>
      </c>
      <c r="AN235" s="240" t="str">
        <f t="shared" ca="1" si="353"/>
        <v>1.01075808130819-2.28023369447636i</v>
      </c>
      <c r="AO235" s="240" t="str">
        <f t="shared" ca="1" si="354"/>
        <v>-0.606044280154294+2.4194643892497i</v>
      </c>
      <c r="AP235" s="240" t="str">
        <f t="shared" ca="1" si="355"/>
        <v>0.183485677759292-2.4874546440915i</v>
      </c>
      <c r="AQ235" s="240" t="str">
        <f t="shared" ca="1" si="356"/>
        <v>0.244475608164707+2.48220250531008i</v>
      </c>
      <c r="AR235" s="240" t="str">
        <f t="shared" ca="1" si="357"/>
        <v>0.244475608164707+2.48220250531008i</v>
      </c>
      <c r="AS235" s="240" t="str">
        <f t="shared" ca="1" si="358"/>
        <v>1.06641339605305+2.25474168566462i</v>
      </c>
      <c r="AT235" s="240" t="str">
        <f t="shared" ca="1" si="359"/>
        <v>-1.43618817392399-2.03923052385845i</v>
      </c>
      <c r="AU235" s="240" t="str">
        <f t="shared" ca="1" si="360"/>
        <v>1.76367480000722+1.76367480000555i</v>
      </c>
      <c r="AV235" s="240" t="str">
        <f t="shared" ca="1" si="361"/>
        <v>-2.03923052385983-1.43618817392203i</v>
      </c>
      <c r="AW235" s="240" t="str">
        <f t="shared" ca="1" si="362"/>
        <v>2.25474168566404+1.06641339605427i</v>
      </c>
      <c r="AX235" s="240" t="str">
        <f t="shared" ca="1" si="363"/>
        <v>-2.40386262063588-0.66523837942857i</v>
      </c>
      <c r="AY235" s="240" t="str">
        <f t="shared" ca="1" si="364"/>
        <v>2.48220250530997+0.244475608165807i</v>
      </c>
      <c r="AZ235" s="240" t="str">
        <f t="shared" ca="1" si="365"/>
        <v>-2.48745464409158+0.183485677758188i</v>
      </c>
      <c r="BA235" s="240" t="str">
        <f t="shared" ca="1" si="366"/>
        <v>2.41946438924996-0.606044280153221i</v>
      </c>
      <c r="BB235" s="240" t="str">
        <f t="shared" ca="1" si="367"/>
        <v>-2.28023369447681+1.01075808130718i</v>
      </c>
      <c r="BC235" s="240" t="str">
        <f t="shared" ca="1" si="368"/>
        <v>2.07386216792989-1.38571039859859i</v>
      </c>
      <c r="BD235" s="240" t="str">
        <f t="shared" ca="1" si="369"/>
        <v>-1.80642636043839+1.71986086782287i</v>
      </c>
      <c r="BE235" s="240" t="str">
        <f t="shared" ca="1" si="370"/>
        <v>1.485800843194-2.0033705235725i</v>
      </c>
      <c r="BF235" s="240" t="str">
        <f t="shared" ca="1" si="371"/>
        <v>-1.12142634324497+2.22789150477113i</v>
      </c>
      <c r="BG235" s="240" t="str">
        <f t="shared" ca="1" si="372"/>
        <v>0.724031763976505-2.38681285506598i</v>
      </c>
      <c r="BH235" s="240" t="str">
        <f t="shared" ca="1" si="373"/>
        <v>-0.305318275606049+2.4754551805549i</v>
      </c>
      <c r="BI235" s="240" t="str">
        <f t="shared" ca="1" si="374"/>
        <v>-0.122385222441807-2.49120843320727i</v>
      </c>
      <c r="BJ235" s="240" t="str">
        <f t="shared" ca="1" si="375"/>
        <v>0.546485122467468+2.43360876298489i</v>
      </c>
      <c r="BK235" s="240" t="str">
        <f t="shared" ca="1" si="376"/>
        <v>-0.954493923688945-2.30435217577436i</v>
      </c>
      <c r="BL235" s="240" t="str">
        <f t="shared" ca="1" si="377"/>
        <v>1.33439792314615+2.10724459497667i</v>
      </c>
      <c r="BM235" s="240" t="str">
        <f t="shared" ca="1" si="378"/>
        <v>-1.67501095576328-1.84808979717657i</v>
      </c>
      <c r="BN235" s="240" t="str">
        <f t="shared" ca="1" si="379"/>
        <v>1.96630376779407+1.53451852159366i</v>
      </c>
      <c r="BO235" s="240" t="str">
        <f t="shared" ca="1" si="380"/>
        <v>-2.19969932534197-1.17576378513935i</v>
      </c>
      <c r="BP235" s="240" t="str">
        <f t="shared" ca="1" si="381"/>
        <v>2.36832536268089+0.782389018863116i</v>
      </c>
      <c r="BQ235" s="240" t="str">
        <f t="shared" ca="1" si="382"/>
        <v>-2.46721673416231-0.365977030733616i</v>
      </c>
      <c r="BR235" s="240" t="str">
        <f t="shared" ca="1" si="383"/>
        <v>2.49346161151509-0.0612110468437418i</v>
      </c>
      <c r="BS235" s="240" t="str">
        <f t="shared" ca="1" si="384"/>
        <v>-2.44628722179951+0.486596782578339i</v>
      </c>
      <c r="BT235" s="240" t="str">
        <f t="shared" ca="1" si="385"/>
        <v>2.32708260148651-0.897654814621912i</v>
      </c>
      <c r="BU235" s="240" t="str">
        <f t="shared" ca="1" si="386"/>
        <v>-2.13935769667442+1.28228165628111i</v>
      </c>
      <c r="BV235" s="240" t="str">
        <f t="shared" ca="1" si="387"/>
        <v>1.88864001372547-1.62915207973663i</v>
      </c>
      <c r="BW235" s="240" t="str">
        <f t="shared" ca="1" si="388"/>
        <v>-1.58231186341526+1.92805258415077i</v>
      </c>
      <c r="BX235" s="240" t="str">
        <f t="shared" ca="1" si="389"/>
        <v>1.2293929908942-2.17018212929131i</v>
      </c>
      <c r="BY235" s="240" t="str">
        <f t="shared" ca="1" si="390"/>
        <v>-0.840274991860181+2.34841127965472i</v>
      </c>
      <c r="BZ235" s="240" t="str">
        <f t="shared" ca="1" si="391"/>
        <v>0.426415334982635-2.45749212866426i</v>
      </c>
      <c r="CA235" s="240" t="str">
        <f t="shared" ca="1" si="392"/>
        <v>-1.13669373750391E-13+2.49421282178469i</v>
      </c>
      <c r="CB235" s="240" t="str">
        <f t="shared" ca="1" si="393"/>
        <v>-0.42641533498241-2.4574921286643i</v>
      </c>
      <c r="CC235" s="240" t="str">
        <f t="shared" ca="1" si="394"/>
        <v>0.840274991860034+2.34841127965477i</v>
      </c>
      <c r="CD235" s="240" t="str">
        <f t="shared" ca="1" si="395"/>
        <v>-1.229392990894-2.17018212929142i</v>
      </c>
      <c r="CE235" s="240" t="str">
        <f t="shared" ca="1" si="396"/>
        <v>1.58231186341509+1.92805258415091i</v>
      </c>
      <c r="CF235" s="240" t="str">
        <f t="shared" ca="1" si="397"/>
        <v>-1.88864001372532-1.6291520797368i</v>
      </c>
      <c r="CG235" s="240" t="str">
        <f t="shared" ca="1" si="398"/>
        <v>2.13935769667431+1.28228165628131i</v>
      </c>
      <c r="CH235" s="240" t="str">
        <f t="shared" ca="1" si="399"/>
        <v>-2.32708260148643-0.897654814622124i</v>
      </c>
      <c r="CI235" s="240" t="str">
        <f t="shared" ca="1" si="400"/>
        <v>2.44628722179946+0.486596782578561i</v>
      </c>
      <c r="CJ235" s="240" t="str">
        <f t="shared" ca="1" si="401"/>
        <v>-2.49346161151508-0.061211046843969i</v>
      </c>
      <c r="CK235" s="240" t="str">
        <f t="shared" ca="1" si="402"/>
        <v>2.46721673416234-0.365977030733391i</v>
      </c>
      <c r="CL235" s="240" t="str">
        <f t="shared" ca="1" si="403"/>
        <v>-2.36832536268094+0.782389018862969i</v>
      </c>
      <c r="CM235" s="240" t="str">
        <f t="shared" ca="1" si="404"/>
        <v>2.19969932534208-1.17576378513915i</v>
      </c>
      <c r="CN235" s="240" t="str">
        <f t="shared" ca="1" si="405"/>
        <v>-1.96630376779421+1.53451852159348i</v>
      </c>
      <c r="CO235" s="240" t="str">
        <f t="shared" ca="1" si="406"/>
        <v>1.67501095576349-1.84808979717637i</v>
      </c>
      <c r="CP235" s="240" t="str">
        <f t="shared" ca="1" si="407"/>
        <v>-1.33439792314628+2.10724459497658i</v>
      </c>
      <c r="CQ235" s="240" t="str">
        <f t="shared" ca="1" si="408"/>
        <v>0.954493923689155-2.30435217577427i</v>
      </c>
      <c r="CR235" s="240" t="str">
        <f t="shared" ca="1" si="409"/>
        <v>-0.54648512246762+2.43360876298486i</v>
      </c>
      <c r="CS235" s="240" t="str">
        <f t="shared" ca="1" si="410"/>
        <v>0.122385222442034-2.49120843320726i</v>
      </c>
      <c r="CT235" s="240" t="str">
        <f t="shared" ca="1" si="411"/>
        <v>0.305318275605752+2.47545518055494i</v>
      </c>
      <c r="CU235" s="240" t="str">
        <f t="shared" ca="1" si="412"/>
        <v>-0.724031763976355-2.38681285506602i</v>
      </c>
      <c r="CV235" s="240" t="str">
        <f t="shared" ca="1" si="413"/>
        <v>1.12142634324477+2.22789150477123i</v>
      </c>
      <c r="CW235" s="240" t="str">
        <f t="shared" ca="1" si="414"/>
        <v>-1.48580084319388-2.00337052357259i</v>
      </c>
      <c r="CX235" s="240" t="str">
        <f t="shared" ca="1" si="415"/>
        <v>1.80642636043823+1.71986086782304i</v>
      </c>
      <c r="CY235" s="240" t="str">
        <f t="shared" ca="1" si="416"/>
        <v>-2.07386216792977-1.38571039859878i</v>
      </c>
      <c r="CZ235" s="240" t="str">
        <f t="shared" ca="1" si="417"/>
        <v>2.28023369447675+1.01075808130732i</v>
      </c>
      <c r="DA235" s="240" t="str">
        <f t="shared" ca="1" si="418"/>
        <v>-2.41946438924991-0.606044280153441i</v>
      </c>
      <c r="DB235" s="240" t="str">
        <f t="shared" ca="1" si="419"/>
        <v>2.48745464409156+0.183485677758451i</v>
      </c>
      <c r="DC235" s="240" t="str">
        <f t="shared" ca="1" si="420"/>
        <v>-2.48220250530999+0.244475608165616i</v>
      </c>
      <c r="DD235" s="240" t="str">
        <f t="shared" ca="1" si="421"/>
        <v>2.40386262063594-0.665238379428351i</v>
      </c>
      <c r="DE235" s="240" t="str">
        <f t="shared" ca="1" si="422"/>
        <v>-2.25474168566411+1.06641339605413i</v>
      </c>
      <c r="DF235" s="240" t="str">
        <f t="shared" ca="1" si="423"/>
        <v>2.03923052385851-1.4361881739239i</v>
      </c>
      <c r="DG235" s="240" t="str">
        <f t="shared" ca="1" si="424"/>
        <v>-1.76367480000565+1.76367480000712i</v>
      </c>
      <c r="DH235" s="240" t="str">
        <f t="shared" ca="1" si="425"/>
        <v>1.43618817392209-2.03923052385979i</v>
      </c>
      <c r="DI235" s="240" t="str">
        <f t="shared" ca="1" si="426"/>
        <v>-1.06641339605431+2.25474168566403i</v>
      </c>
      <c r="DJ235" s="240" t="str">
        <f t="shared" ca="1" si="427"/>
        <v>0.665238379426221-2.40386262063653i</v>
      </c>
      <c r="DK235" s="240" t="str">
        <f t="shared" ca="1" si="428"/>
        <v>-0.244475608165956+2.48220250530996i</v>
      </c>
      <c r="DL235" s="240" t="str">
        <f t="shared" ca="1" si="429"/>
        <v>-0.18348567775811-2.48745464409158i</v>
      </c>
      <c r="DM235" s="240" t="str">
        <f t="shared" ca="1" si="430"/>
        <v>0.606044280153112+2.41946438924999i</v>
      </c>
      <c r="DN235" s="240" t="str">
        <f t="shared" ca="1" si="431"/>
        <v>-1.01075808130701-2.28023369447689i</v>
      </c>
      <c r="DO235" s="240" t="str">
        <f t="shared" ca="1" si="432"/>
        <v>1.38571039859849+2.07386216792996i</v>
      </c>
      <c r="DP235" s="240" t="str">
        <f t="shared" ca="1" si="433"/>
        <v>-1.71986086782279-1.80642636043847i</v>
      </c>
      <c r="DQ235" s="240" t="str">
        <f t="shared" ca="1" si="434"/>
        <v>2.00337052357247+1.48580084319404i</v>
      </c>
      <c r="DR235" s="240" t="str">
        <f t="shared" ca="1" si="435"/>
        <v>-2.22789150477107-1.12142634324507i</v>
      </c>
      <c r="DS235" s="240" t="str">
        <f t="shared" ca="1" si="436"/>
        <v>2.38681285506593+0.724031763976682i</v>
      </c>
      <c r="DT235" s="240" t="str">
        <f t="shared" ca="1" si="437"/>
        <v>-2.47545518055489-0.305318275606091i</v>
      </c>
      <c r="DU235" s="240" t="str">
        <f t="shared" ca="1" si="438"/>
        <v>2.49120843320727-0.122385222441694i</v>
      </c>
      <c r="DV235" s="240" t="str">
        <f t="shared" ca="1" si="439"/>
        <v>-2.4336087629849+0.546485122467426i</v>
      </c>
      <c r="DW235" s="240" t="str">
        <f t="shared" ca="1" si="440"/>
        <v>2.3043521757744-0.95449392368884i</v>
      </c>
      <c r="DX235" s="240" t="str">
        <f t="shared" ca="1" si="441"/>
        <v>-2.10724459497676+1.334397923146i</v>
      </c>
      <c r="DY235" s="240" t="str">
        <f t="shared" ca="1" si="442"/>
        <v>1.8480897971766-1.67501095576324i</v>
      </c>
      <c r="DZ235" s="240" t="str">
        <f t="shared" ca="1" si="443"/>
        <v>-1.53451852159375+1.966303767794i</v>
      </c>
      <c r="EA235" s="240" t="str">
        <f t="shared" ca="1" si="444"/>
        <v>1.17576378513951-2.19969932534189i</v>
      </c>
      <c r="EB235" s="240" t="str">
        <f t="shared" ca="1" si="445"/>
        <v>-0.782389018863226+2.36832536268085i</v>
      </c>
      <c r="EC235" s="240" t="str">
        <f t="shared" ca="1" si="446"/>
        <v>0.365977030733728-2.46721673416229i</v>
      </c>
      <c r="ED235" s="240" t="str">
        <f t="shared" ca="1" si="447"/>
        <v>0.0612110468436989+2.49346161151509i</v>
      </c>
      <c r="EE235" s="240" t="str">
        <f t="shared" ca="1" si="448"/>
        <v>-0.486596782578226-2.44628722179953i</v>
      </c>
      <c r="EF235" s="240" t="str">
        <f t="shared" ca="1" si="449"/>
        <v>0.89765481462174+2.32708260148658i</v>
      </c>
      <c r="EG235" s="240" t="str">
        <f t="shared" ca="1" si="450"/>
        <v>-1.28228165628108-2.13935769667445i</v>
      </c>
      <c r="EH235" s="240" t="str">
        <f t="shared" ca="1" si="451"/>
        <v>1.62915207973655+1.88864001372555i</v>
      </c>
      <c r="EI235" s="240" t="str">
        <f t="shared" ca="1" si="452"/>
        <v>-1.92805258415074-1.5823118634153i</v>
      </c>
      <c r="EJ235" s="240" t="str">
        <f t="shared" ca="1" si="453"/>
        <v>2.17018212929125+1.2293929908943i</v>
      </c>
      <c r="EK235" s="240" t="str">
        <f t="shared" ca="1" si="454"/>
        <v>-2.34841127965466-0.840274991860353i</v>
      </c>
      <c r="EL235" s="240" t="str">
        <f t="shared" ca="1" si="455"/>
        <v>2.45749212866425+0.426415334982677i</v>
      </c>
      <c r="EM235" s="240" t="str">
        <f t="shared" ca="1" si="456"/>
        <v>-2.49421282178469-2.27338747500783E-13i</v>
      </c>
      <c r="EN235" s="240"/>
      <c r="EO235" s="240"/>
      <c r="EP235" s="240"/>
    </row>
    <row r="236" spans="1:146" ht="15.75" thickBot="1">
      <c r="A236" s="277">
        <f t="shared" si="323"/>
        <v>2.6562500000000019E-3</v>
      </c>
      <c r="B236" s="276">
        <v>136</v>
      </c>
      <c r="C236" s="248">
        <f t="shared" si="324"/>
        <v>27200</v>
      </c>
      <c r="D236" s="247">
        <f t="shared" si="457"/>
        <v>170902.64035528473</v>
      </c>
      <c r="E236" s="247" t="str">
        <f t="shared" si="458"/>
        <v>170902.640355285i</v>
      </c>
      <c r="F236" s="247" t="str">
        <f t="shared" si="325"/>
        <v>0.00536218901718383-0.0203995478128662i</v>
      </c>
      <c r="G236" s="247" t="str">
        <f t="shared" si="326"/>
        <v>-2.33846224608942+1.79246720450559i</v>
      </c>
      <c r="H236" s="247" t="str">
        <f t="shared" si="322"/>
        <v>0.00200529508694099-0.00239450223861831i</v>
      </c>
      <c r="I236" s="247" t="str">
        <f t="shared" si="459"/>
        <v>-0.00219118549696747+0.00232476966095018i</v>
      </c>
      <c r="J236" s="275" t="str">
        <f ca="1">IMPRODUCT(1/N_FFT2,EL100)</f>
        <v>0.00993399798461836+0.000499528448300043i</v>
      </c>
      <c r="K236" s="274" t="str">
        <f t="shared" ca="1" si="460"/>
        <v>-0.0000229285208921893+0.0000219996976353433i</v>
      </c>
      <c r="N236" s="265">
        <f t="shared" ca="1" si="327"/>
        <v>7.4941835372434751</v>
      </c>
      <c r="O236" s="240">
        <f t="shared" ca="1" si="328"/>
        <v>2.4941835372434751</v>
      </c>
      <c r="P236" s="240" t="str">
        <f t="shared" ca="1" si="329"/>
        <v>-2.44625849995246+0.486591069448167i</v>
      </c>
      <c r="Q236" s="240" t="str">
        <f t="shared" ca="1" si="330"/>
        <v>2.30432512038585-0.954482716980832i</v>
      </c>
      <c r="R236" s="240" t="str">
        <f t="shared" ca="1" si="331"/>
        <v>-2.07383781872318+1.38569412898009i</v>
      </c>
      <c r="S236" s="240" t="str">
        <f t="shared" ca="1" si="332"/>
        <v>1.76365409270875-1.76365409270867i</v>
      </c>
      <c r="T236" s="240" t="str">
        <f t="shared" ca="1" si="333"/>
        <v>-1.38569412897996+2.07383781872326i</v>
      </c>
      <c r="U236" s="241" t="str">
        <f t="shared" ca="1" si="334"/>
        <v>0.954482716980909-2.30432512038582i</v>
      </c>
      <c r="V236" s="240" t="str">
        <f t="shared" ca="1" si="335"/>
        <v>-0.486591069448125+2.44625849995247i</v>
      </c>
      <c r="W236" s="240" t="str">
        <f t="shared" ca="1" si="336"/>
        <v>1.04500262998221E-13-2.49418353724348i</v>
      </c>
      <c r="X236" s="240" t="str">
        <f t="shared" ca="1" si="337"/>
        <v>0.486591069448165+2.44625849995246i</v>
      </c>
      <c r="Y236" s="240" t="str">
        <f t="shared" ca="1" si="338"/>
        <v>-0.954482716980947-2.3043251203858i</v>
      </c>
      <c r="Z236" s="240" t="str">
        <f t="shared" ca="1" si="339"/>
        <v>1.38569412898+2.07383781872323i</v>
      </c>
      <c r="AA236" s="240" t="str">
        <f t="shared" ca="1" si="340"/>
        <v>-1.76365409270877-1.76365409270865i</v>
      </c>
      <c r="AB236" s="240" t="str">
        <f t="shared" ca="1" si="341"/>
        <v>2.0738378187232+1.38569412898006i</v>
      </c>
      <c r="AC236" s="240" t="str">
        <f t="shared" ca="1" si="342"/>
        <v>-2.30432512038587-0.954482716980777i</v>
      </c>
      <c r="AD236" s="240" t="str">
        <f t="shared" ca="1" si="343"/>
        <v>2.44625849995245+0.486591069448227i</v>
      </c>
      <c r="AE236" s="240" t="str">
        <f t="shared" ca="1" si="344"/>
        <v>-2.49418353724348+3.91108331692687E-14i</v>
      </c>
      <c r="AF236" s="240" t="str">
        <f t="shared" ca="1" si="345"/>
        <v>2.44625849995248-0.486591069448062i</v>
      </c>
      <c r="AG236" s="240" t="str">
        <f t="shared" ca="1" si="346"/>
        <v>-2.30432512038584+0.954482716980849i</v>
      </c>
      <c r="AH236" s="240" t="str">
        <f t="shared" ca="1" si="347"/>
        <v>2.0738378187233-1.3856941289799i</v>
      </c>
      <c r="AI236" s="240" t="str">
        <f t="shared" ca="1" si="348"/>
        <v>-1.76365409270871+1.76365409270871i</v>
      </c>
      <c r="AJ236" s="240" t="str">
        <f t="shared" ca="1" si="349"/>
        <v>1.38569412897994-2.07383781872328i</v>
      </c>
      <c r="AK236" s="240" t="str">
        <f t="shared" ca="1" si="350"/>
        <v>-0.954482716980857+2.30432512038584i</v>
      </c>
      <c r="AL236" s="240" t="str">
        <f t="shared" ca="1" si="351"/>
        <v>0.486591069448087-2.44625849995248i</v>
      </c>
      <c r="AM236" s="240" t="str">
        <f t="shared" ca="1" si="352"/>
        <v>-8.31116697693597E-14+2.49418353724348i</v>
      </c>
      <c r="AN236" s="240" t="str">
        <f t="shared" ca="1" si="353"/>
        <v>-0.486591069448202-2.44625849995245i</v>
      </c>
      <c r="AO236" s="240" t="str">
        <f t="shared" ca="1" si="354"/>
        <v>0.954482716980737+2.30432512038589i</v>
      </c>
      <c r="AP236" s="240" t="str">
        <f t="shared" ca="1" si="355"/>
        <v>-1.38569412898003-2.07383781872321i</v>
      </c>
      <c r="AQ236" s="240" t="str">
        <f t="shared" ca="1" si="356"/>
        <v>1.76365409270862+1.7636540927088i</v>
      </c>
      <c r="AR236" s="240" t="str">
        <f t="shared" ca="1" si="357"/>
        <v>1.76365409270862+1.7636540927088i</v>
      </c>
      <c r="AS236" s="240" t="str">
        <f t="shared" ca="1" si="358"/>
        <v>2.30432512038617+0.954482716980054i</v>
      </c>
      <c r="AT236" s="240" t="str">
        <f t="shared" ca="1" si="359"/>
        <v>-2.44625849995256-0.486591069447686i</v>
      </c>
      <c r="AU236" s="240" t="str">
        <f t="shared" ca="1" si="360"/>
        <v>2.49418353724348-7.82216663385371E-14i</v>
      </c>
      <c r="AV236" s="240" t="str">
        <f t="shared" ca="1" si="361"/>
        <v>-2.44625849995253+0.486591069447838i</v>
      </c>
      <c r="AW236" s="240" t="str">
        <f t="shared" ca="1" si="362"/>
        <v>2.30432512038611-0.954482716980198i</v>
      </c>
      <c r="AX236" s="240" t="str">
        <f t="shared" ca="1" si="363"/>
        <v>-2.07383781872383+1.38569412897911i</v>
      </c>
      <c r="AY236" s="240" t="str">
        <f t="shared" ca="1" si="364"/>
        <v>1.76365409270798-1.76365409270944i</v>
      </c>
      <c r="AZ236" s="240" t="str">
        <f t="shared" ca="1" si="365"/>
        <v>-1.38569412897949+2.07383781872357i</v>
      </c>
      <c r="BA236" s="240" t="str">
        <f t="shared" ca="1" si="366"/>
        <v>0.954482716980593-2.30432512038595i</v>
      </c>
      <c r="BB236" s="240" t="str">
        <f t="shared" ca="1" si="367"/>
        <v>-0.486591069448327+2.44625849995243i</v>
      </c>
      <c r="BC236" s="240" t="str">
        <f t="shared" ca="1" si="368"/>
        <v>5.04779075050694E-13-2.49418353724348i</v>
      </c>
      <c r="BD236" s="240" t="str">
        <f t="shared" ca="1" si="369"/>
        <v>0.486591069447267+2.44625849995264i</v>
      </c>
      <c r="BE236" s="240" t="str">
        <f t="shared" ca="1" si="370"/>
        <v>-0.954482716981919-2.3043251203854i</v>
      </c>
      <c r="BF236" s="240" t="str">
        <f t="shared" ca="1" si="371"/>
        <v>1.38569412898066+2.07383781872279i</v>
      </c>
      <c r="BG236" s="240" t="str">
        <f t="shared" ca="1" si="372"/>
        <v>-1.76365409270902-1.7636540927084i</v>
      </c>
      <c r="BH236" s="240" t="str">
        <f t="shared" ca="1" si="373"/>
        <v>2.07383781872325+1.38569412897998i</v>
      </c>
      <c r="BI236" s="240" t="str">
        <f t="shared" ca="1" si="374"/>
        <v>-2.30432512038571-0.954482716981164i</v>
      </c>
      <c r="BJ236" s="240" t="str">
        <f t="shared" ca="1" si="375"/>
        <v>2.44625849995231+0.486591069448898i</v>
      </c>
      <c r="BK236" s="240" t="str">
        <f t="shared" ca="1" si="376"/>
        <v>-2.49418353724348-1.15866877620156E-12i</v>
      </c>
      <c r="BL236" s="240" t="str">
        <f t="shared" ca="1" si="377"/>
        <v>2.44625849995227-0.48659106944913i</v>
      </c>
      <c r="BM236" s="240" t="str">
        <f t="shared" ca="1" si="378"/>
        <v>-2.30432512038562+0.954482716981381i</v>
      </c>
      <c r="BN236" s="240" t="str">
        <f t="shared" ca="1" si="379"/>
        <v>2.07383781872312-1.38569412898017i</v>
      </c>
      <c r="BO236" s="240" t="str">
        <f t="shared" ca="1" si="380"/>
        <v>-1.76365409270886+1.76365409270856i</v>
      </c>
      <c r="BP236" s="240" t="str">
        <f t="shared" ca="1" si="381"/>
        <v>1.38569412898052-2.07383781872288i</v>
      </c>
      <c r="BQ236" s="240" t="str">
        <f t="shared" ca="1" si="382"/>
        <v>-0.954482716981702+2.30432512038549i</v>
      </c>
      <c r="BR236" s="240" t="str">
        <f t="shared" ca="1" si="383"/>
        <v>0.486591069447037-2.44625849995269i</v>
      </c>
      <c r="BS236" s="240" t="str">
        <f t="shared" ca="1" si="384"/>
        <v>7.39444074066307E-13+2.49418353724348i</v>
      </c>
      <c r="BT236" s="240" t="str">
        <f t="shared" ca="1" si="385"/>
        <v>-0.486591069448486-2.4462584999524i</v>
      </c>
      <c r="BU236" s="240" t="str">
        <f t="shared" ca="1" si="386"/>
        <v>0.954482716980842+2.30432512038584i</v>
      </c>
      <c r="BV236" s="240" t="str">
        <f t="shared" ca="1" si="387"/>
        <v>-1.38569412897969-2.07383781872344i</v>
      </c>
      <c r="BW236" s="240" t="str">
        <f t="shared" ca="1" si="388"/>
        <v>1.76365409270815+1.76365409270927i</v>
      </c>
      <c r="BX236" s="240" t="str">
        <f t="shared" ca="1" si="389"/>
        <v>-2.07383781872256-1.38569412898101i</v>
      </c>
      <c r="BY236" s="240" t="str">
        <f t="shared" ca="1" si="390"/>
        <v>2.30432512038622+0.954482716979949i</v>
      </c>
      <c r="BZ236" s="240" t="str">
        <f t="shared" ca="1" si="391"/>
        <v>-2.44625849995257-0.486591069447609i</v>
      </c>
      <c r="CA236" s="240" t="str">
        <f t="shared" ca="1" si="392"/>
        <v>2.49418353724348-1.56443332677074E-13i</v>
      </c>
      <c r="CB236" s="240" t="str">
        <f t="shared" ca="1" si="393"/>
        <v>-2.44625849995251+0.486591069447915i</v>
      </c>
      <c r="CC236" s="240" t="str">
        <f t="shared" ca="1" si="394"/>
        <v>2.3043251203861-0.954482716980238i</v>
      </c>
      <c r="CD236" s="240" t="str">
        <f t="shared" ca="1" si="395"/>
        <v>-2.0738378187238+1.38569412897914i</v>
      </c>
      <c r="CE236" s="240" t="str">
        <f t="shared" ca="1" si="396"/>
        <v>1.76365409270793-1.76365409270949i</v>
      </c>
      <c r="CF236" s="240" t="str">
        <f t="shared" ca="1" si="397"/>
        <v>-1.38569412897943+2.07383781872361i</v>
      </c>
      <c r="CG236" s="240" t="str">
        <f t="shared" ca="1" si="398"/>
        <v>0.954482716980552-2.30432512038596i</v>
      </c>
      <c r="CH236" s="240" t="str">
        <f t="shared" ca="1" si="399"/>
        <v>-0.486591069448249+2.44625849995244i</v>
      </c>
      <c r="CI236" s="240" t="str">
        <f t="shared" ca="1" si="400"/>
        <v>4.26557408712158E-13-2.49418353724348i</v>
      </c>
      <c r="CJ236" s="240" t="str">
        <f t="shared" ca="1" si="401"/>
        <v>0.486591069447344+2.44625849995262i</v>
      </c>
      <c r="CK236" s="240" t="str">
        <f t="shared" ca="1" si="402"/>
        <v>-0.954482716979699-2.30432512038632i</v>
      </c>
      <c r="CL236" s="240" t="str">
        <f t="shared" ca="1" si="403"/>
        <v>1.38569412898072+2.07383781872275i</v>
      </c>
      <c r="CM236" s="240" t="str">
        <f t="shared" ca="1" si="404"/>
        <v>-1.76365409270908-1.76365409270834i</v>
      </c>
      <c r="CN236" s="240" t="str">
        <f t="shared" ca="1" si="405"/>
        <v>2.07383781872325+1.38569412897997i</v>
      </c>
      <c r="CO236" s="240" t="str">
        <f t="shared" ca="1" si="406"/>
        <v>-2.30432512038572-0.954482716981156i</v>
      </c>
      <c r="CP236" s="240" t="str">
        <f t="shared" ca="1" si="407"/>
        <v>2.44625849995234+0.486591069448753i</v>
      </c>
      <c r="CQ236" s="240" t="str">
        <f t="shared" ca="1" si="408"/>
        <v>-2.49418353724348-1.00955815010139E-12i</v>
      </c>
      <c r="CR236" s="240" t="str">
        <f t="shared" ca="1" si="409"/>
        <v>2.44625849995227-0.486591069449135i</v>
      </c>
      <c r="CS236" s="240" t="str">
        <f t="shared" ca="1" si="410"/>
        <v>-2.30432512038562+0.954482716981388i</v>
      </c>
      <c r="CT236" s="240" t="str">
        <f t="shared" ca="1" si="411"/>
        <v>2.07383781872303-1.3856941289803i</v>
      </c>
      <c r="CU236" s="240" t="str">
        <f t="shared" ca="1" si="412"/>
        <v>-1.76365409270875+1.76365409270867i</v>
      </c>
      <c r="CV236" s="240" t="str">
        <f t="shared" ca="1" si="413"/>
        <v>1.3856941289804-2.07383781872297i</v>
      </c>
      <c r="CW236" s="240" t="str">
        <f t="shared" ca="1" si="414"/>
        <v>-0.95448271698163+2.30432512038552i</v>
      </c>
      <c r="CX236" s="240" t="str">
        <f t="shared" ca="1" si="415"/>
        <v>0.486591069449394-2.44625849995222i</v>
      </c>
      <c r="CY236" s="240" t="str">
        <f t="shared" ca="1" si="416"/>
        <v>8.88554700166474E-13+2.49418353724348i</v>
      </c>
      <c r="CZ236" s="240" t="str">
        <f t="shared" ca="1" si="417"/>
        <v>-0.486591069448634-2.44625849995237i</v>
      </c>
      <c r="DA236" s="240" t="str">
        <f t="shared" ca="1" si="418"/>
        <v>0.954482716980914+2.30432512038582i</v>
      </c>
      <c r="DB236" s="240" t="str">
        <f t="shared" ca="1" si="419"/>
        <v>-1.38569412897975-2.0738378187234i</v>
      </c>
      <c r="DC236" s="240" t="str">
        <f t="shared" ca="1" si="420"/>
        <v>1.76365409270821+1.76365409270922i</v>
      </c>
      <c r="DD236" s="240" t="str">
        <f t="shared" ca="1" si="421"/>
        <v>-2.0738378187226-1.38569412898094i</v>
      </c>
      <c r="DE236" s="240" t="str">
        <f t="shared" ca="1" si="422"/>
        <v>2.30432512038625+0.954482716979877i</v>
      </c>
      <c r="DF236" s="240" t="str">
        <f t="shared" ca="1" si="423"/>
        <v>-2.44625849995259-0.486591069447531i</v>
      </c>
      <c r="DG236" s="240" t="str">
        <f t="shared" ca="1" si="424"/>
        <v>2.49418353724348-2.34664999015611E-13i</v>
      </c>
      <c r="DH236" s="240" t="str">
        <f t="shared" ca="1" si="425"/>
        <v>-2.44625849995249+0.486591069447993i</v>
      </c>
      <c r="DI236" s="240" t="str">
        <f t="shared" ca="1" si="426"/>
        <v>2.30432512038607-0.954482716980311i</v>
      </c>
      <c r="DJ236" s="240" t="str">
        <f t="shared" ca="1" si="427"/>
        <v>-2.07383781872376+1.38569412897921i</v>
      </c>
      <c r="DK236" s="240" t="str">
        <f t="shared" ca="1" si="428"/>
        <v>1.76365409270787-1.76365409270955i</v>
      </c>
      <c r="DL236" s="240" t="str">
        <f t="shared" ca="1" si="429"/>
        <v>-1.38569412897936+2.07383781872366i</v>
      </c>
      <c r="DM236" s="240" t="str">
        <f t="shared" ca="1" si="430"/>
        <v>0.95448271698048-2.30432512038599i</v>
      </c>
      <c r="DN236" s="240" t="str">
        <f t="shared" ca="1" si="431"/>
        <v>-0.486591069448175+2.44625849995246i</v>
      </c>
      <c r="DO236" s="240" t="str">
        <f t="shared" ca="1" si="432"/>
        <v>4.19224702135252E-13-2.49418353724348i</v>
      </c>
      <c r="DP236" s="240" t="str">
        <f t="shared" ca="1" si="433"/>
        <v>0.486591069447352+2.44625849995262i</v>
      </c>
      <c r="DQ236" s="240" t="str">
        <f t="shared" ca="1" si="434"/>
        <v>-0.954482716979707-2.30432512038632i</v>
      </c>
      <c r="DR236" s="240" t="str">
        <f t="shared" ca="1" si="435"/>
        <v>1.38569412898079+2.07383781872271i</v>
      </c>
      <c r="DS236" s="240" t="str">
        <f t="shared" ca="1" si="436"/>
        <v>-1.76365409270909-1.76365409270834i</v>
      </c>
      <c r="DT236" s="240" t="str">
        <f t="shared" ca="1" si="437"/>
        <v>2.07383781872329+1.38569412897991i</v>
      </c>
      <c r="DU236" s="240" t="str">
        <f t="shared" ca="1" si="438"/>
        <v>-2.30432512038575-0.954482716981084i</v>
      </c>
      <c r="DV236" s="240" t="str">
        <f t="shared" ca="1" si="439"/>
        <v>2.44625849995236+0.486591069448676i</v>
      </c>
      <c r="DW236" s="240" t="str">
        <f t="shared" ca="1" si="440"/>
        <v>-2.49418353724348-9.31336483762852E-13i</v>
      </c>
      <c r="DX236" s="240" t="str">
        <f t="shared" ca="1" si="441"/>
        <v>2.44625849995225-0.486591069449212i</v>
      </c>
      <c r="DY236" s="240" t="str">
        <f t="shared" ca="1" si="442"/>
        <v>-2.30432512038559+0.95448271698146i</v>
      </c>
      <c r="DZ236" s="240" t="str">
        <f t="shared" ca="1" si="443"/>
        <v>2.07383781872307-1.38569412898024i</v>
      </c>
      <c r="EA236" s="240" t="str">
        <f t="shared" ca="1" si="444"/>
        <v>-1.7636540927087+1.76365409270872i</v>
      </c>
      <c r="EB236" s="240" t="str">
        <f t="shared" ca="1" si="445"/>
        <v>1.38569412898033-2.07383781872301i</v>
      </c>
      <c r="EC236" s="240" t="str">
        <f t="shared" ca="1" si="446"/>
        <v>-0.954482716981558+2.30432512038555i</v>
      </c>
      <c r="ED236" s="240" t="str">
        <f t="shared" ca="1" si="447"/>
        <v>0.486591069449317-2.44625849995223i</v>
      </c>
      <c r="EE236" s="240" t="str">
        <f t="shared" ca="1" si="448"/>
        <v>9.66776366505012E-13+2.49418353724348i</v>
      </c>
      <c r="EF236" s="240" t="str">
        <f t="shared" ca="1" si="449"/>
        <v>-0.486591069448711-2.44625849995235i</v>
      </c>
      <c r="EG236" s="240" t="str">
        <f t="shared" ca="1" si="450"/>
        <v>0.954482716980987+2.30432512038578i</v>
      </c>
      <c r="EH236" s="240" t="str">
        <f t="shared" ca="1" si="451"/>
        <v>-1.38569412897982-2.07383781872335i</v>
      </c>
      <c r="EI236" s="240" t="str">
        <f t="shared" ca="1" si="452"/>
        <v>1.76365409270826+1.76365409270916i</v>
      </c>
      <c r="EJ236" s="240" t="str">
        <f t="shared" ca="1" si="453"/>
        <v>-2.07383781872265-1.38569412898088i</v>
      </c>
      <c r="EK236" s="240" t="str">
        <f t="shared" ca="1" si="454"/>
        <v>2.30432512038628+0.954482716979804i</v>
      </c>
      <c r="EL236" s="240" t="str">
        <f t="shared" ca="1" si="455"/>
        <v>-2.4462584999526-0.486591069447456i</v>
      </c>
      <c r="EM236" s="240" t="str">
        <f t="shared" ca="1" si="456"/>
        <v>2.49418353724348-3.12886665354149E-13i</v>
      </c>
      <c r="EN236" s="240"/>
      <c r="EO236" s="240"/>
      <c r="EP236" s="240"/>
    </row>
    <row r="237" spans="1:146" ht="15.75" thickBot="1">
      <c r="A237" s="277">
        <f t="shared" si="323"/>
        <v>2.6757812500000019E-3</v>
      </c>
      <c r="B237" s="276">
        <v>137</v>
      </c>
      <c r="C237" s="248">
        <f t="shared" si="324"/>
        <v>27400</v>
      </c>
      <c r="D237" s="247">
        <f t="shared" si="457"/>
        <v>172159.27741672067</v>
      </c>
      <c r="E237" s="247" t="str">
        <f t="shared" si="458"/>
        <v>172159.277416721i</v>
      </c>
      <c r="F237" s="247" t="str">
        <f t="shared" si="325"/>
        <v>0.00534730810269538-0.0202805741044711i</v>
      </c>
      <c r="G237" s="247" t="str">
        <f t="shared" si="326"/>
        <v>-2.32677833011464+1.79547389834368i</v>
      </c>
      <c r="H237" s="247" t="str">
        <f t="shared" si="322"/>
        <v>0.00200520356654412-0.00237702242745908i</v>
      </c>
      <c r="I237" s="247" t="str">
        <f t="shared" si="459"/>
        <v>-0.00218874323554108+0.00230805198639681i</v>
      </c>
      <c r="J237" s="275" t="str">
        <f ca="1">IMPRODUCT(1/N_FFT2,EM100)</f>
        <v>0.0107389570573085-7.99640187530613E-15i</v>
      </c>
      <c r="K237" s="274" t="str">
        <f t="shared" ca="1" si="460"/>
        <v>-0.0000235048196159317+0.0000247860711679684i</v>
      </c>
      <c r="N237" s="265">
        <f t="shared" ca="1" si="327"/>
        <v>7.4941501440202227</v>
      </c>
      <c r="O237" s="240">
        <f t="shared" ca="1" si="328"/>
        <v>2.4941501440202227</v>
      </c>
      <c r="P237" s="240" t="str">
        <f t="shared" ca="1" si="329"/>
        <v>-2.43354760815643+0.546471389692277i</v>
      </c>
      <c r="Q237" s="240" t="str">
        <f t="shared" ca="1" si="330"/>
        <v>2.25468502563658-1.06638659785571i</v>
      </c>
      <c r="R237" s="240" t="str">
        <f t="shared" ca="1" si="331"/>
        <v>-1.96625435600269+1.53447996025251i</v>
      </c>
      <c r="S237" s="240" t="str">
        <f t="shared" ca="1" si="332"/>
        <v>1.58227210106222-1.92800413358381i</v>
      </c>
      <c r="T237" s="240" t="str">
        <f t="shared" ca="1" si="333"/>
        <v>-1.12139816261122+2.22783551946913i</v>
      </c>
      <c r="U237" s="241" t="str">
        <f t="shared" ca="1" si="334"/>
        <v>0.606029050699673-2.41940358985932i</v>
      </c>
      <c r="V237" s="240" t="str">
        <f t="shared" ca="1" si="335"/>
        <v>-0.061209508654806+2.49339895262799i</v>
      </c>
      <c r="W237" s="240" t="str">
        <f t="shared" ca="1" si="336"/>
        <v>-0.48658455475347-2.44622574837063i</v>
      </c>
      <c r="X237" s="240" t="str">
        <f t="shared" ca="1" si="337"/>
        <v>1.01073268168842+2.28017639385268i</v>
      </c>
      <c r="Y237" s="240" t="str">
        <f t="shared" ca="1" si="338"/>
        <v>-1.48576350609264-2.00332018032051i</v>
      </c>
      <c r="Z237" s="240" t="str">
        <f t="shared" ca="1" si="339"/>
        <v>1.88859255356756+1.62911114032323i</v>
      </c>
      <c r="AA237" s="240" t="str">
        <f t="shared" ca="1" si="340"/>
        <v>-2.19964404848894-1.17573423904524i</v>
      </c>
      <c r="AB237" s="240" t="str">
        <f t="shared" ca="1" si="341"/>
        <v>2.40380221330692+0.66522166246812i</v>
      </c>
      <c r="AC237" s="240" t="str">
        <f t="shared" ca="1" si="342"/>
        <v>-2.49114583094088-0.122382146990369i</v>
      </c>
      <c r="AD237" s="240" t="str">
        <f t="shared" ca="1" si="343"/>
        <v>2.45743037366428-0.426404619473514i</v>
      </c>
      <c r="AE237" s="240" t="str">
        <f t="shared" ca="1" si="344"/>
        <v>-2.30429426907037+0.954469937947525i</v>
      </c>
      <c r="AF237" s="240" t="str">
        <f t="shared" ca="1" si="345"/>
        <v>2.03917927947082-1.43615208355277i</v>
      </c>
      <c r="AG237" s="240" t="str">
        <f t="shared" ca="1" si="346"/>
        <v>-1.67496886394969+1.84804335601608i</v>
      </c>
      <c r="AH237" s="240" t="str">
        <f t="shared" ca="1" si="347"/>
        <v>1.22936209713719-2.17012759418393i</v>
      </c>
      <c r="AI237" s="240" t="str">
        <f t="shared" ca="1" si="348"/>
        <v>-0.724013569581098+2.38675287618524i</v>
      </c>
      <c r="AJ237" s="240" t="str">
        <f t="shared" ca="1" si="349"/>
        <v>0.183481066896988-2.48739213615514i</v>
      </c>
      <c r="AK237" s="240" t="str">
        <f t="shared" ca="1" si="350"/>
        <v>0.365967833995077+2.46715473479007i</v>
      </c>
      <c r="AL237" s="240" t="str">
        <f t="shared" ca="1" si="351"/>
        <v>-0.897632257205941-2.32702412358348i</v>
      </c>
      <c r="AM237" s="240" t="str">
        <f t="shared" ca="1" si="352"/>
        <v>1.38567557669916+2.07381005327285i</v>
      </c>
      <c r="AN237" s="240" t="str">
        <f t="shared" ca="1" si="353"/>
        <v>-1.80638096624955-1.71981764896382i</v>
      </c>
      <c r="AO237" s="240" t="str">
        <f t="shared" ca="1" si="354"/>
        <v>2.13930393616249+1.28224943347063i</v>
      </c>
      <c r="AP237" s="240" t="str">
        <f t="shared" ca="1" si="355"/>
        <v>-2.36826584837739-0.782369357992388i</v>
      </c>
      <c r="AQ237" s="240" t="str">
        <f t="shared" ca="1" si="356"/>
        <v>2.48214012935618+0.244469464669476i</v>
      </c>
      <c r="AR237" s="240" t="str">
        <f t="shared" ca="1" si="357"/>
        <v>2.48214012935618+0.244469464669476i</v>
      </c>
      <c r="AS237" s="240" t="str">
        <f t="shared" ca="1" si="358"/>
        <v>2.34835226577742-0.840253876357701i</v>
      </c>
      <c r="AT237" s="240" t="str">
        <f t="shared" ca="1" si="359"/>
        <v>-2.10719164144369+1.33436439069167i</v>
      </c>
      <c r="AU237" s="240" t="str">
        <f t="shared" ca="1" si="360"/>
        <v>1.76363048013483-1.76363048013338i</v>
      </c>
      <c r="AV237" s="240" t="str">
        <f t="shared" ca="1" si="361"/>
        <v>-1.33436439069134+2.10719164144389i</v>
      </c>
      <c r="AW237" s="240" t="str">
        <f t="shared" ca="1" si="362"/>
        <v>0.840253876357332-2.34835226577756i</v>
      </c>
      <c r="AX237" s="240" t="str">
        <f t="shared" ca="1" si="363"/>
        <v>-0.3053106031787+2.47539297415638i</v>
      </c>
      <c r="AY237" s="240" t="str">
        <f t="shared" ca="1" si="364"/>
        <v>-0.244469464670112-2.48214012935612i</v>
      </c>
      <c r="AZ237" s="240" t="str">
        <f t="shared" ca="1" si="365"/>
        <v>0.782369357992288+2.36826584837742i</v>
      </c>
      <c r="BA237" s="240" t="str">
        <f t="shared" ca="1" si="366"/>
        <v>-1.28224943346993-2.13930393616291i</v>
      </c>
      <c r="BB237" s="240" t="str">
        <f t="shared" ca="1" si="367"/>
        <v>1.71981764896428+1.80638096624911i</v>
      </c>
      <c r="BC237" s="240" t="str">
        <f t="shared" ca="1" si="368"/>
        <v>-2.07381005327281-1.38567557669922i</v>
      </c>
      <c r="BD237" s="240" t="str">
        <f t="shared" ca="1" si="369"/>
        <v>2.32702412358318+0.897632257206734i</v>
      </c>
      <c r="BE237" s="240" t="str">
        <f t="shared" ca="1" si="370"/>
        <v>-2.4671547347902-0.365967833994199i</v>
      </c>
      <c r="BF237" s="240" t="str">
        <f t="shared" ca="1" si="371"/>
        <v>2.48739213615515-0.183481066896918i</v>
      </c>
      <c r="BG237" s="240" t="str">
        <f t="shared" ca="1" si="372"/>
        <v>-2.38675287618549+0.724013569580285i</v>
      </c>
      <c r="BH237" s="240" t="str">
        <f t="shared" ca="1" si="373"/>
        <v>2.17012759418349-1.22936209713798i</v>
      </c>
      <c r="BI237" s="240" t="str">
        <f t="shared" ca="1" si="374"/>
        <v>-1.84804335601596+1.67496886394982i</v>
      </c>
      <c r="BJ237" s="240" t="str">
        <f t="shared" ca="1" si="375"/>
        <v>1.43615208355348-2.03917927947032i</v>
      </c>
      <c r="BK237" s="240" t="str">
        <f t="shared" ca="1" si="376"/>
        <v>-0.954469937946689+2.30429426907071i</v>
      </c>
      <c r="BL237" s="240" t="str">
        <f t="shared" ca="1" si="377"/>
        <v>0.426404619473339-2.45743037366431i</v>
      </c>
      <c r="BM237" s="240" t="str">
        <f t="shared" ca="1" si="378"/>
        <v>0.122382146989751+2.49114583094091i</v>
      </c>
      <c r="BN237" s="240" t="str">
        <f t="shared" ca="1" si="379"/>
        <v>-0.665221662468993-2.40380221330668i</v>
      </c>
      <c r="BO237" s="240" t="str">
        <f t="shared" ca="1" si="380"/>
        <v>1.1757342390454+2.19964404848885i</v>
      </c>
      <c r="BP237" s="240" t="str">
        <f t="shared" ca="1" si="381"/>
        <v>-1.62911114032276-1.88859255356797i</v>
      </c>
      <c r="BQ237" s="240" t="str">
        <f t="shared" ca="1" si="382"/>
        <v>2.0033201803212+1.48576350609172i</v>
      </c>
      <c r="BR237" s="240" t="str">
        <f t="shared" ca="1" si="383"/>
        <v>-2.28017639385276-1.01073268168826i</v>
      </c>
      <c r="BS237" s="240" t="str">
        <f t="shared" ca="1" si="384"/>
        <v>2.44622574837051+0.486584554754068i</v>
      </c>
      <c r="BT237" s="240" t="str">
        <f t="shared" ca="1" si="385"/>
        <v>-2.49339895262796+0.0612095086559501i</v>
      </c>
      <c r="BU237" s="240" t="str">
        <f t="shared" ca="1" si="386"/>
        <v>2.41940358985921-0.606029050700087i</v>
      </c>
      <c r="BV237" s="240" t="str">
        <f t="shared" ca="1" si="387"/>
        <v>-2.2278355194694+1.12139816261068i</v>
      </c>
      <c r="BW237" s="240" t="str">
        <f t="shared" ca="1" si="388"/>
        <v>1.92800413358308-1.58227210106311i</v>
      </c>
      <c r="BX237" s="240" t="str">
        <f t="shared" ca="1" si="389"/>
        <v>-1.53447996025217+1.96625435600295i</v>
      </c>
      <c r="BY237" s="240" t="str">
        <f t="shared" ca="1" si="390"/>
        <v>1.06638659785616-2.25468502563637i</v>
      </c>
      <c r="BZ237" s="240" t="str">
        <f t="shared" ca="1" si="391"/>
        <v>-0.546471389691085+2.4335476081567i</v>
      </c>
      <c r="CA237" s="240" t="str">
        <f t="shared" ca="1" si="392"/>
        <v>-4.26548993611458E-13-2.49415014402022i</v>
      </c>
      <c r="CB237" s="240" t="str">
        <f t="shared" ca="1" si="393"/>
        <v>0.546471389691848+2.43354760815653i</v>
      </c>
      <c r="CC237" s="240" t="str">
        <f t="shared" ca="1" si="394"/>
        <v>-1.06638659785462-2.25468502563709i</v>
      </c>
      <c r="CD237" s="240" t="str">
        <f t="shared" ca="1" si="395"/>
        <v>1.53447996025284+1.96625435600243i</v>
      </c>
      <c r="CE237" s="240" t="str">
        <f t="shared" ca="1" si="396"/>
        <v>-1.92800413358357-1.5822721010625i</v>
      </c>
      <c r="CF237" s="240" t="str">
        <f t="shared" ca="1" si="397"/>
        <v>2.22783551946864+1.12139816261219i</v>
      </c>
      <c r="CG237" s="240" t="str">
        <f t="shared" ca="1" si="398"/>
        <v>-2.41940358985942-0.606029050699259i</v>
      </c>
      <c r="CH237" s="240" t="str">
        <f t="shared" ca="1" si="399"/>
        <v>2.49339895262798+0.0612095086551679i</v>
      </c>
      <c r="CI237" s="240" t="str">
        <f t="shared" ca="1" si="400"/>
        <v>-2.44622574837085+0.486584554752402i</v>
      </c>
      <c r="CJ237" s="240" t="str">
        <f t="shared" ca="1" si="401"/>
        <v>2.28017639385241-1.01073268168904i</v>
      </c>
      <c r="CK237" s="240" t="str">
        <f t="shared" ca="1" si="402"/>
        <v>-2.00332018032073+1.48576350609234i</v>
      </c>
      <c r="CL237" s="240" t="str">
        <f t="shared" ca="1" si="403"/>
        <v>1.62911114032405-1.88859255356686i</v>
      </c>
      <c r="CM237" s="240" t="str">
        <f t="shared" ca="1" si="404"/>
        <v>-1.17573423904464+2.19964404848926i</v>
      </c>
      <c r="CN237" s="240" t="str">
        <f t="shared" ca="1" si="405"/>
        <v>0.66522166246817-2.40380221330691i</v>
      </c>
      <c r="CO237" s="240" t="str">
        <f t="shared" ca="1" si="406"/>
        <v>-0.122382146991519+2.49114583094082i</v>
      </c>
      <c r="CP237" s="240" t="str">
        <f t="shared" ca="1" si="407"/>
        <v>-0.42640461947418-2.45743037366416i</v>
      </c>
      <c r="CQ237" s="240" t="str">
        <f t="shared" ca="1" si="408"/>
        <v>0.954469937947478+2.30429426907039i</v>
      </c>
      <c r="CR237" s="240" t="str">
        <f t="shared" ca="1" si="409"/>
        <v>-1.43615208355203-2.03917927947134i</v>
      </c>
      <c r="CS237" s="240" t="str">
        <f t="shared" ca="1" si="410"/>
        <v>1.84804335601654+1.67496886394919i</v>
      </c>
      <c r="CT237" s="240" t="str">
        <f t="shared" ca="1" si="411"/>
        <v>-2.17012759418391-1.22936209713723i</v>
      </c>
      <c r="CU237" s="240" t="str">
        <f t="shared" ca="1" si="412"/>
        <v>2.38675287618498+0.724013569581978i</v>
      </c>
      <c r="CV237" s="240" t="str">
        <f t="shared" ca="1" si="413"/>
        <v>-2.48739213615521-0.183481066896067i</v>
      </c>
      <c r="CW237" s="240" t="str">
        <f t="shared" ca="1" si="414"/>
        <v>2.46715473479007-0.365967833995042i</v>
      </c>
      <c r="CX237" s="240" t="str">
        <f t="shared" ca="1" si="415"/>
        <v>-2.32702412358381+0.897632257205083i</v>
      </c>
      <c r="CY237" s="240" t="str">
        <f t="shared" ca="1" si="416"/>
        <v>2.07381005327234-1.38567557669993i</v>
      </c>
      <c r="CZ237" s="240" t="str">
        <f t="shared" ca="1" si="417"/>
        <v>-1.71981764896366+1.8063809662497i</v>
      </c>
      <c r="DA237" s="240" t="str">
        <f t="shared" ca="1" si="418"/>
        <v>1.28224943347142-2.13930393616202i</v>
      </c>
      <c r="DB237" s="240" t="str">
        <f t="shared" ca="1" si="419"/>
        <v>-0.782369357991513+2.36826584837768i</v>
      </c>
      <c r="DC237" s="240" t="str">
        <f t="shared" ca="1" si="420"/>
        <v>0.244469464669264-2.4821401293562i</v>
      </c>
      <c r="DD237" s="240" t="str">
        <f t="shared" ca="1" si="421"/>
        <v>0.305310603176979+2.47539297415659i</v>
      </c>
      <c r="DE237" s="240" t="str">
        <f t="shared" ca="1" si="422"/>
        <v>-0.840253876358103-2.34835226577728i</v>
      </c>
      <c r="DF237" s="240" t="str">
        <f t="shared" ca="1" si="423"/>
        <v>1.33436439069206+2.10719164144344i</v>
      </c>
      <c r="DG237" s="240" t="str">
        <f t="shared" ca="1" si="424"/>
        <v>-1.7636304801336-1.7636304801346i</v>
      </c>
      <c r="DH237" s="240" t="str">
        <f t="shared" ca="1" si="425"/>
        <v>2.10719164144412+1.33436439069098i</v>
      </c>
      <c r="DI237" s="240" t="str">
        <f t="shared" ca="1" si="426"/>
        <v>-2.34835226577771-0.840253876356898i</v>
      </c>
      <c r="DJ237" s="240" t="str">
        <f t="shared" ca="1" si="427"/>
        <v>2.47539297415612+0.305310603180775i</v>
      </c>
      <c r="DK237" s="240" t="str">
        <f t="shared" ca="1" si="428"/>
        <v>-2.48214012935608+0.244469464670537i</v>
      </c>
      <c r="DL237" s="240" t="str">
        <f t="shared" ca="1" si="429"/>
        <v>2.36826584837728-0.782369357992727i</v>
      </c>
      <c r="DM237" s="240" t="str">
        <f t="shared" ca="1" si="430"/>
        <v>-2.13930393616268+1.28224943347033i</v>
      </c>
      <c r="DN237" s="240" t="str">
        <f t="shared" ca="1" si="431"/>
        <v>1.80638096625058-1.71981764896274i</v>
      </c>
      <c r="DO237" s="240" t="str">
        <f t="shared" ca="1" si="432"/>
        <v>-1.38567557669886+2.07381005327305i</v>
      </c>
      <c r="DP237" s="240" t="str">
        <f t="shared" ca="1" si="433"/>
        <v>0.89763225720627-2.32702412358335i</v>
      </c>
      <c r="DQ237" s="240" t="str">
        <f t="shared" ca="1" si="434"/>
        <v>-0.365967833996301+2.46715473478989i</v>
      </c>
      <c r="DR237" s="240" t="str">
        <f t="shared" ca="1" si="435"/>
        <v>-0.183481066897344-2.48739213615512i</v>
      </c>
      <c r="DS237" s="240" t="str">
        <f t="shared" ca="1" si="436"/>
        <v>0.724013569580761+2.38675287618535i</v>
      </c>
      <c r="DT237" s="240" t="str">
        <f t="shared" ca="1" si="437"/>
        <v>-1.22936209713613-2.17012759418454i</v>
      </c>
      <c r="DU237" s="240" t="str">
        <f t="shared" ca="1" si="438"/>
        <v>1.67496886395014+1.84804335601568i</v>
      </c>
      <c r="DV237" s="240" t="str">
        <f t="shared" ca="1" si="439"/>
        <v>-2.03917927947061-1.43615208355307i</v>
      </c>
      <c r="DW237" s="240" t="str">
        <f t="shared" ca="1" si="440"/>
        <v>2.3042942690699+0.954469937948652i</v>
      </c>
      <c r="DX237" s="240" t="str">
        <f t="shared" ca="1" si="441"/>
        <v>-2.45743037366438-0.426404619472918i</v>
      </c>
      <c r="DY237" s="240" t="str">
        <f t="shared" ca="1" si="442"/>
        <v>2.49114583094089-0.122382146990248i</v>
      </c>
      <c r="DZ237" s="240" t="str">
        <f t="shared" ca="1" si="443"/>
        <v>-2.40380221330724+0.665221662466945i</v>
      </c>
      <c r="EA237" s="240" t="str">
        <f t="shared" ca="1" si="444"/>
        <v>2.19964404848865-1.17573423904577i</v>
      </c>
      <c r="EB237" s="240" t="str">
        <f t="shared" ca="1" si="445"/>
        <v>-1.88859255356764+1.62911114032314i</v>
      </c>
      <c r="EC237" s="240" t="str">
        <f t="shared" ca="1" si="446"/>
        <v>1.48576350609342-2.00332018031993i</v>
      </c>
      <c r="ED237" s="240" t="str">
        <f t="shared" ca="1" si="447"/>
        <v>-1.01073268168787+2.28017639385293i</v>
      </c>
      <c r="EE237" s="240" t="str">
        <f t="shared" ca="1" si="448"/>
        <v>0.48658455475358-2.44622574837061i</v>
      </c>
      <c r="EF237" s="240" t="str">
        <f t="shared" ca="1" si="449"/>
        <v>0.0612095086538251+2.49339895262801i</v>
      </c>
      <c r="EG237" s="240" t="str">
        <f t="shared" ca="1" si="450"/>
        <v>-0.606029050700501-2.41940358985911i</v>
      </c>
      <c r="EH237" s="240" t="str">
        <f t="shared" ca="1" si="451"/>
        <v>1.12139816261112+2.22783551946918i</v>
      </c>
      <c r="EI237" s="240" t="str">
        <f t="shared" ca="1" si="452"/>
        <v>-1.58227210106147-1.92800413358442i</v>
      </c>
      <c r="EJ237" s="240" t="str">
        <f t="shared" ca="1" si="453"/>
        <v>1.96625435600322+1.53447996025183i</v>
      </c>
      <c r="EK237" s="240" t="str">
        <f t="shared" ca="1" si="454"/>
        <v>-2.25468502563658-1.06638659785571i</v>
      </c>
      <c r="EL237" s="240" t="str">
        <f t="shared" ca="1" si="455"/>
        <v>2.43354760815623+0.54647138969316i</v>
      </c>
      <c r="EM237" s="240" t="str">
        <f t="shared" ca="1" si="456"/>
        <v>-2.49415014402022+8.53097987222916E-13i</v>
      </c>
      <c r="EN237" s="240"/>
      <c r="EO237" s="240"/>
      <c r="EP237" s="240"/>
    </row>
    <row r="238" spans="1:146" s="269" customFormat="1">
      <c r="A238" s="273">
        <f t="shared" si="323"/>
        <v>2.695312500000002E-3</v>
      </c>
      <c r="B238" s="272">
        <v>138</v>
      </c>
      <c r="C238" s="271">
        <f t="shared" si="324"/>
        <v>27600</v>
      </c>
      <c r="N238" s="265">
        <f t="shared" ca="1" si="327"/>
        <v>7.4941125369792081</v>
      </c>
      <c r="O238" s="269">
        <f t="shared" ca="1" si="328"/>
        <v>2.4941125369792081</v>
      </c>
      <c r="P238" s="269" t="str">
        <f t="shared" ca="1" si="329"/>
        <v>-2.41936710985416+0.606019912934204i</v>
      </c>
      <c r="Q238" s="269" t="str">
        <f t="shared" ca="1" si="330"/>
        <v>2.19961088203979-1.1757165112088i</v>
      </c>
      <c r="R238" s="269" t="str">
        <f t="shared" ca="1" si="331"/>
        <v>-1.84801549103663+1.67494360860463i</v>
      </c>
      <c r="S238" s="269" t="str">
        <f t="shared" ca="1" si="332"/>
        <v>1.38565468334661-2.07377878416104i</v>
      </c>
      <c r="T238" s="269" t="str">
        <f t="shared" ca="1" si="333"/>
        <v>-0.840241206926573+2.34831685709136i</v>
      </c>
      <c r="U238" s="270" t="str">
        <f t="shared" ca="1" si="334"/>
        <v>0.244465778534742-2.48210270340336i</v>
      </c>
      <c r="V238" s="269" t="str">
        <f t="shared" ca="1" si="335"/>
        <v>0.365962315896101+2.46711753478849i</v>
      </c>
      <c r="W238" s="269" t="str">
        <f t="shared" ca="1" si="336"/>
        <v>-0.954455546356086-2.30425952469486i</v>
      </c>
      <c r="X238" s="269" t="str">
        <f t="shared" ca="1" si="337"/>
        <v>1.48574110360444+2.00328997406195i</v>
      </c>
      <c r="Y238" s="269" t="str">
        <f t="shared" ca="1" si="338"/>
        <v>-1.92797506294805-1.58224824340788i</v>
      </c>
      <c r="Z238" s="269" t="str">
        <f t="shared" ca="1" si="339"/>
        <v>2.25465102927409+1.06637051877391i</v>
      </c>
      <c r="AA238" s="269" t="str">
        <f t="shared" ca="1" si="340"/>
        <v>-2.44618886393834-0.48657721798385i</v>
      </c>
      <c r="AB238" s="269" t="str">
        <f t="shared" ca="1" si="341"/>
        <v>2.49110826919919-0.122380301700311i</v>
      </c>
      <c r="AC238" s="269" t="str">
        <f t="shared" ca="1" si="342"/>
        <v>-2.38671688849082+0.724002652833227i</v>
      </c>
      <c r="AD238" s="269" t="str">
        <f t="shared" ca="1" si="343"/>
        <v>2.13927167952748-1.28223009958765i</v>
      </c>
      <c r="AE238" s="269" t="str">
        <f t="shared" ca="1" si="344"/>
        <v>-1.76360388794045+1.76360388794032i</v>
      </c>
      <c r="AF238" s="269" t="str">
        <f t="shared" ca="1" si="345"/>
        <v>1.28223009958779-2.13927167952739i</v>
      </c>
      <c r="AG238" s="269" t="str">
        <f t="shared" ca="1" si="346"/>
        <v>-0.724002652833384+2.38671688849078i</v>
      </c>
      <c r="AH238" s="269" t="str">
        <f t="shared" ca="1" si="347"/>
        <v>0.122380301700494-2.49110826919918i</v>
      </c>
      <c r="AI238" s="269" t="str">
        <f t="shared" ca="1" si="348"/>
        <v>0.486577217983706+2.44618886393837i</v>
      </c>
      <c r="AJ238" s="269" t="str">
        <f t="shared" ca="1" si="349"/>
        <v>-1.06637051877376-2.25465102927416i</v>
      </c>
      <c r="AK238" s="269" t="str">
        <f t="shared" ca="1" si="350"/>
        <v>1.58224824340794+1.927975062948i</v>
      </c>
      <c r="AL238" s="269" t="str">
        <f t="shared" ca="1" si="351"/>
        <v>-2.00328997406198-1.48574110360439i</v>
      </c>
      <c r="AM238" s="269" t="str">
        <f t="shared" ca="1" si="352"/>
        <v>2.3042595246949+0.954455546355993i</v>
      </c>
      <c r="AN238" s="269" t="str">
        <f t="shared" ca="1" si="353"/>
        <v>-2.4671175347885-0.365962315896011i</v>
      </c>
      <c r="AO238" s="269" t="str">
        <f t="shared" ca="1" si="354"/>
        <v>2.48210270340335-0.244465778534825i</v>
      </c>
      <c r="AP238" s="269" t="str">
        <f t="shared" ca="1" si="355"/>
        <v>-2.34831685709133+0.840241206926641i</v>
      </c>
      <c r="AQ238" s="269" t="str">
        <f t="shared" ca="1" si="356"/>
        <v>2.07377878416099-1.3856546833467i</v>
      </c>
      <c r="AR238" s="269" t="str">
        <f t="shared" ca="1" si="357"/>
        <v>2.07377878416099-1.3856546833467i</v>
      </c>
      <c r="AS238" s="269" t="str">
        <f t="shared" ca="1" si="358"/>
        <v>1.17571651120854-2.19961088203993i</v>
      </c>
      <c r="AT238" s="269" t="str">
        <f t="shared" ca="1" si="359"/>
        <v>-0.606019912935094+2.41936710985394i</v>
      </c>
      <c r="AU238" s="269" t="str">
        <f t="shared" ca="1" si="360"/>
        <v>-3.48323122409436E-13-2.49411253697921i</v>
      </c>
      <c r="AV238" s="269" t="str">
        <f t="shared" ca="1" si="361"/>
        <v>0.606019912933331+2.41936710985438i</v>
      </c>
      <c r="AW238" s="269" t="str">
        <f t="shared" ca="1" si="362"/>
        <v>-1.17571651120912-2.19961088203962i</v>
      </c>
      <c r="AX238" s="269" t="str">
        <f t="shared" ca="1" si="363"/>
        <v>1.67494360860395+1.84801549103725i</v>
      </c>
      <c r="AY238" s="269" t="str">
        <f t="shared" ca="1" si="364"/>
        <v>-2.07377878416122-1.38565468334635i</v>
      </c>
      <c r="AZ238" s="269" t="str">
        <f t="shared" ca="1" si="365"/>
        <v>2.34831685709105+0.840241206927421i</v>
      </c>
      <c r="BA238" s="269" t="str">
        <f t="shared" ca="1" si="366"/>
        <v>-2.48210270340339-0.244465778534449i</v>
      </c>
      <c r="BB238" s="269" t="str">
        <f t="shared" ca="1" si="367"/>
        <v>2.46711753478862-0.365962315895228i</v>
      </c>
      <c r="BC238" s="269" t="str">
        <f t="shared" ca="1" si="368"/>
        <v>-2.30425952469472+0.954455546356407i</v>
      </c>
      <c r="BD238" s="269" t="str">
        <f t="shared" ca="1" si="369"/>
        <v>2.00328997406248-1.48574110360373i</v>
      </c>
      <c r="BE238" s="269" t="str">
        <f t="shared" ca="1" si="370"/>
        <v>-1.58224824340762+1.92797506294826i</v>
      </c>
      <c r="BF238" s="269" t="str">
        <f t="shared" ca="1" si="371"/>
        <v>1.06637051877451-2.25465102927381i</v>
      </c>
      <c r="BG238" s="269" t="str">
        <f t="shared" ca="1" si="372"/>
        <v>-0.486577217983302+2.44618886393845i</v>
      </c>
      <c r="BH238" s="269" t="str">
        <f t="shared" ca="1" si="373"/>
        <v>-0.122380301699632-2.49110826919923i</v>
      </c>
      <c r="BI238" s="269" t="str">
        <f t="shared" ca="1" si="374"/>
        <v>0.724002652833746+2.38671688849067i</v>
      </c>
      <c r="BJ238" s="269" t="str">
        <f t="shared" ca="1" si="375"/>
        <v>-1.28223009958705-2.13927167952783i</v>
      </c>
      <c r="BK238" s="269" t="str">
        <f t="shared" ca="1" si="376"/>
        <v>1.76360388794075+1.76360388794001i</v>
      </c>
      <c r="BL238" s="269" t="str">
        <f t="shared" ca="1" si="377"/>
        <v>-2.13927167952706-1.28223009958834i</v>
      </c>
      <c r="BM238" s="269" t="str">
        <f t="shared" ca="1" si="378"/>
        <v>2.38671688849095+0.724002652832813i</v>
      </c>
      <c r="BN238" s="269" t="str">
        <f t="shared" ca="1" si="379"/>
        <v>-2.49110826919915-0.122380301701137i</v>
      </c>
      <c r="BO238" s="269" t="str">
        <f t="shared" ca="1" si="380"/>
        <v>2.44618886393826-0.486577217984257i</v>
      </c>
      <c r="BP238" s="269" t="str">
        <f t="shared" ca="1" si="381"/>
        <v>-2.25465102927446+1.06637051877314i</v>
      </c>
      <c r="BQ238" s="269" t="str">
        <f t="shared" ca="1" si="382"/>
        <v>1.92797506294764-1.58224824340837i</v>
      </c>
      <c r="BR238" s="269" t="str">
        <f t="shared" ca="1" si="383"/>
        <v>-1.48574110360494+2.00328997406158i</v>
      </c>
      <c r="BS238" s="269" t="str">
        <f t="shared" ca="1" si="384"/>
        <v>0.954455546355442-2.30425952469512i</v>
      </c>
      <c r="BT238" s="269" t="str">
        <f t="shared" ca="1" si="385"/>
        <v>-0.365962315896647+2.46711753478841i</v>
      </c>
      <c r="BU238" s="269" t="str">
        <f t="shared" ca="1" si="386"/>
        <v>-0.244465778535418-2.48210270340329i</v>
      </c>
      <c r="BV238" s="269" t="str">
        <f t="shared" ca="1" si="387"/>
        <v>0.840241206926035+2.34831685709155i</v>
      </c>
      <c r="BW238" s="269" t="str">
        <f t="shared" ca="1" si="388"/>
        <v>-1.38565468334716-2.07377878416068i</v>
      </c>
      <c r="BX238" s="269" t="str">
        <f t="shared" ca="1" si="389"/>
        <v>1.84801549103624+1.67494360860506i</v>
      </c>
      <c r="BY238" s="269" t="str">
        <f t="shared" ca="1" si="390"/>
        <v>-2.19961088204008-1.17571651120826i</v>
      </c>
      <c r="BZ238" s="269" t="str">
        <f t="shared" ca="1" si="391"/>
        <v>2.41936710985402+0.606019912934793i</v>
      </c>
      <c r="CA238" s="269" t="str">
        <f t="shared" ca="1" si="392"/>
        <v>-2.49411253697921+6.96646244818869E-13i</v>
      </c>
      <c r="CB238" s="269" t="str">
        <f t="shared" ca="1" si="393"/>
        <v>2.4193671098543-0.606019912933668i</v>
      </c>
      <c r="CC238" s="269" t="str">
        <f t="shared" ca="1" si="394"/>
        <v>-2.19961088203946+1.17571651120943i</v>
      </c>
      <c r="CD238" s="269" t="str">
        <f t="shared" ca="1" si="395"/>
        <v>1.84801549103702-1.6749436086042i</v>
      </c>
      <c r="CE238" s="269" t="str">
        <f t="shared" ca="1" si="396"/>
        <v>-1.38565468334606+2.07377878416141i</v>
      </c>
      <c r="CF238" s="269" t="str">
        <f t="shared" ca="1" si="397"/>
        <v>0.840241206927127-2.34831685709116i</v>
      </c>
      <c r="CG238" s="269" t="str">
        <f t="shared" ca="1" si="398"/>
        <v>-0.244465778534102+2.48210270340342i</v>
      </c>
      <c r="CH238" s="269" t="str">
        <f t="shared" ca="1" si="399"/>
        <v>-0.365962315895502-2.46711753478858i</v>
      </c>
      <c r="CI238" s="269" t="str">
        <f t="shared" ca="1" si="400"/>
        <v>0.954455546356664+2.30425952469462i</v>
      </c>
      <c r="CJ238" s="269" t="str">
        <f t="shared" ca="1" si="401"/>
        <v>-1.48574110360401-2.00328997406227i</v>
      </c>
      <c r="CK238" s="269" t="str">
        <f t="shared" ca="1" si="402"/>
        <v>1.92797506294848+1.58224824340735i</v>
      </c>
      <c r="CL238" s="269" t="str">
        <f t="shared" ca="1" si="403"/>
        <v>-2.25465102927396-1.06637051877419i</v>
      </c>
      <c r="CM238" s="269" t="str">
        <f t="shared" ca="1" si="404"/>
        <v>2.44618886393851+0.48657721798303i</v>
      </c>
      <c r="CN238" s="269" t="str">
        <f t="shared" ca="1" si="405"/>
        <v>-2.49110826919921+0.12238030169998i</v>
      </c>
      <c r="CO238" s="269" t="str">
        <f t="shared" ca="1" si="406"/>
        <v>2.38671688849056-0.72400265283408i</v>
      </c>
      <c r="CP238" s="269" t="str">
        <f t="shared" ca="1" si="407"/>
        <v>-2.13927167952762+1.28223009958741i</v>
      </c>
      <c r="CQ238" s="269" t="str">
        <f t="shared" ca="1" si="408"/>
        <v>1.76360388793977-1.763603887941i</v>
      </c>
      <c r="CR238" s="269" t="str">
        <f t="shared" ca="1" si="409"/>
        <v>-1.28223009958811+2.1392716795272i</v>
      </c>
      <c r="CS238" s="269" t="str">
        <f t="shared" ca="1" si="410"/>
        <v>0.724002652832549-2.38671688849103i</v>
      </c>
      <c r="CT238" s="269" t="str">
        <f t="shared" ca="1" si="411"/>
        <v>-0.122380301700789+2.49110826919917i</v>
      </c>
      <c r="CU238" s="269" t="str">
        <f t="shared" ca="1" si="412"/>
        <v>-0.486577217984599-2.44618886393819i</v>
      </c>
      <c r="CV238" s="269" t="str">
        <f t="shared" ca="1" si="413"/>
        <v>1.06637051877339+2.25465102927434i</v>
      </c>
      <c r="CW238" s="269" t="str">
        <f t="shared" ca="1" si="414"/>
        <v>-1.5822482434087-1.92797506294738i</v>
      </c>
      <c r="CX238" s="269" t="str">
        <f t="shared" ca="1" si="415"/>
        <v>2.00328997406179+1.48574110360466i</v>
      </c>
      <c r="CY238" s="269" t="str">
        <f t="shared" ca="1" si="416"/>
        <v>-2.30425952469523-0.954455546355185i</v>
      </c>
      <c r="CZ238" s="269" t="str">
        <f t="shared" ca="1" si="417"/>
        <v>2.46711753478846+0.365962315896303i</v>
      </c>
      <c r="DA238" s="269" t="str">
        <f t="shared" ca="1" si="418"/>
        <v>-2.48210270340326+0.244465778535765i</v>
      </c>
      <c r="DB238" s="269" t="str">
        <f t="shared" ca="1" si="419"/>
        <v>2.34831685709146-0.840241206926297i</v>
      </c>
      <c r="DC238" s="269" t="str">
        <f t="shared" ca="1" si="420"/>
        <v>-2.07377878416052+1.3856546833474i</v>
      </c>
      <c r="DD238" s="269" t="str">
        <f t="shared" ca="1" si="421"/>
        <v>1.6749436086048-1.84801549103647i</v>
      </c>
      <c r="DE238" s="269" t="str">
        <f t="shared" ca="1" si="422"/>
        <v>-1.17571651120795+2.19961088204024i</v>
      </c>
      <c r="DF238" s="269" t="str">
        <f t="shared" ca="1" si="423"/>
        <v>0.606019912934386-2.41936710985412i</v>
      </c>
      <c r="DG238" s="269" t="str">
        <f t="shared" ca="1" si="424"/>
        <v>1.0449693672283E-12+2.49411253697921i</v>
      </c>
      <c r="DH238" s="269" t="str">
        <f t="shared" ca="1" si="425"/>
        <v>-0.606019912933937-2.41936710985423i</v>
      </c>
      <c r="DI238" s="269" t="str">
        <f t="shared" ca="1" si="426"/>
        <v>1.17571651120967+2.19961088203932i</v>
      </c>
      <c r="DJ238" s="269" t="str">
        <f t="shared" ca="1" si="427"/>
        <v>-1.67494360860446-1.84801549103678i</v>
      </c>
      <c r="DK238" s="269" t="str">
        <f t="shared" ca="1" si="428"/>
        <v>2.07377878416161+1.38565468334577i</v>
      </c>
      <c r="DL238" s="269" t="str">
        <f t="shared" ca="1" si="429"/>
        <v>-2.34831685709125-0.840241206926865i</v>
      </c>
      <c r="DM238" s="269" t="str">
        <f t="shared" ca="1" si="430"/>
        <v>2.48210270340346+0.244465778533685i</v>
      </c>
      <c r="DN238" s="269" t="str">
        <f t="shared" ca="1" si="431"/>
        <v>-2.46711753478853+0.365962315895846i</v>
      </c>
      <c r="DO238" s="269" t="str">
        <f t="shared" ca="1" si="432"/>
        <v>2.30425952469448-0.954455546356986i</v>
      </c>
      <c r="DP238" s="269" t="str">
        <f t="shared" ca="1" si="433"/>
        <v>-2.00328997406206+1.48574110360429i</v>
      </c>
      <c r="DQ238" s="269" t="str">
        <f t="shared" ca="1" si="434"/>
        <v>1.58224824340708-1.9279750629487i</v>
      </c>
      <c r="DR238" s="269" t="str">
        <f t="shared" ca="1" si="435"/>
        <v>-1.06637051877394+2.25465102927408i</v>
      </c>
      <c r="DS238" s="269" t="str">
        <f t="shared" ca="1" si="436"/>
        <v>0.486577217982688-2.44618886393857i</v>
      </c>
      <c r="DT238" s="269" t="str">
        <f t="shared" ca="1" si="437"/>
        <v>0.122380301700328+2.49110826919919i</v>
      </c>
      <c r="DU238" s="269" t="str">
        <f t="shared" ca="1" si="438"/>
        <v>-0.724002652834412-2.38671688849046i</v>
      </c>
      <c r="DV238" s="269" t="str">
        <f t="shared" ca="1" si="439"/>
        <v>1.28223009958771+2.13927167952744i</v>
      </c>
      <c r="DW238" s="269" t="str">
        <f t="shared" ca="1" si="440"/>
        <v>-1.76360388794124-1.76360388793952i</v>
      </c>
      <c r="DX238" s="269" t="str">
        <f t="shared" ca="1" si="441"/>
        <v>2.13927167952738+1.28223009958781i</v>
      </c>
      <c r="DY238" s="269" t="str">
        <f t="shared" ca="1" si="442"/>
        <v>-2.38671688849043-0.724002652834521i</v>
      </c>
      <c r="DZ238" s="269" t="str">
        <f t="shared" ca="1" si="443"/>
        <v>2.49110826919919+0.122380301700441i</v>
      </c>
      <c r="EA238" s="269" t="str">
        <f t="shared" ca="1" si="444"/>
        <v>-2.44618886393862+0.486577217982436i</v>
      </c>
      <c r="EB238" s="269" t="str">
        <f t="shared" ca="1" si="445"/>
        <v>2.25465102927419-1.06637051877371i</v>
      </c>
      <c r="EC238" s="269" t="str">
        <f t="shared" ca="1" si="446"/>
        <v>-1.92797506294878+1.582248243407i</v>
      </c>
      <c r="ED238" s="269" t="str">
        <f t="shared" ca="1" si="447"/>
        <v>1.48574110360438-2.00328997406199i</v>
      </c>
      <c r="EE238" s="269" t="str">
        <f t="shared" ca="1" si="448"/>
        <v>-0.95445554635722+2.30425952469439i</v>
      </c>
      <c r="EF238" s="269" t="str">
        <f t="shared" ca="1" si="449"/>
        <v>0.365962315895958-2.46711753478851i</v>
      </c>
      <c r="EG238" s="269" t="str">
        <f t="shared" ca="1" si="450"/>
        <v>0.244465778536111+2.48210270340322i</v>
      </c>
      <c r="EH238" s="269" t="str">
        <f t="shared" ca="1" si="451"/>
        <v>-0.840241206926623-2.34831685709134i</v>
      </c>
      <c r="EI238" s="269" t="str">
        <f t="shared" ca="1" si="452"/>
        <v>1.38565468334568+2.07377878416167i</v>
      </c>
      <c r="EJ238" s="269" t="str">
        <f t="shared" ca="1" si="453"/>
        <v>-1.84801549103671-1.67494360860455i</v>
      </c>
      <c r="EK238" s="269" t="str">
        <f t="shared" ca="1" si="454"/>
        <v>2.19961088203921+1.1757165112099i</v>
      </c>
      <c r="EL238" s="269" t="str">
        <f t="shared" ca="1" si="455"/>
        <v>-2.41936710985417-0.606019912934184i</v>
      </c>
      <c r="EM238" s="269" t="str">
        <f t="shared" ca="1" si="456"/>
        <v>2.49411253697921+1.15863741562129E-12i</v>
      </c>
    </row>
    <row r="239" spans="1:146">
      <c r="A239" s="268">
        <f t="shared" si="323"/>
        <v>2.714843750000002E-3</v>
      </c>
      <c r="B239" s="267">
        <v>139</v>
      </c>
      <c r="C239" s="266">
        <f t="shared" si="324"/>
        <v>27800</v>
      </c>
      <c r="N239" s="265">
        <f t="shared" ca="1" si="327"/>
        <v>7.4940705960336631</v>
      </c>
      <c r="O239" s="240">
        <f t="shared" ca="1" si="328"/>
        <v>2.4940705960336631</v>
      </c>
      <c r="P239" s="240" t="str">
        <f t="shared" ca="1" si="329"/>
        <v>-2.40372554686141+0.665200446005211i</v>
      </c>
      <c r="Q239" s="240" t="str">
        <f t="shared" ca="1" si="330"/>
        <v>2.13923570557851-1.28220853763253i</v>
      </c>
      <c r="R239" s="240" t="str">
        <f t="shared" ca="1" si="331"/>
        <v>-1.71976279740175+1.80632335385241i</v>
      </c>
      <c r="S239" s="240" t="str">
        <f t="shared" ca="1" si="332"/>
        <v>1.17569674038386-2.1995738934281i</v>
      </c>
      <c r="T239" s="240" t="str">
        <f t="shared" ca="1" si="333"/>
        <v>-0.546453960629829+2.43346999301649i</v>
      </c>
      <c r="U239" s="241" t="str">
        <f t="shared" ca="1" si="334"/>
        <v>-0.122378243755776-2.49106637877335i</v>
      </c>
      <c r="V239" s="240" t="str">
        <f t="shared" ca="1" si="335"/>
        <v>0.782344405241629+2.36819031532241i</v>
      </c>
      <c r="W239" s="240" t="str">
        <f t="shared" ca="1" si="336"/>
        <v>-1.3856313822057-2.07374391153933i</v>
      </c>
      <c r="X239" s="240" t="str">
        <f t="shared" ca="1" si="337"/>
        <v>1.8885323191284+1.62905918173872i</v>
      </c>
      <c r="Y239" s="240" t="str">
        <f t="shared" ca="1" si="338"/>
        <v>-2.25461311510848-1.0663525867088i</v>
      </c>
      <c r="Z239" s="240" t="str">
        <f t="shared" ca="1" si="339"/>
        <v>2.45735199681162+0.42639101979951i</v>
      </c>
      <c r="AA239" s="240" t="str">
        <f t="shared" ca="1" si="340"/>
        <v>-2.48206096441492+0.244461667603275i</v>
      </c>
      <c r="AB239" s="240" t="str">
        <f t="shared" ca="1" si="341"/>
        <v>2.32694990588483-0.897603628280477i</v>
      </c>
      <c r="AC239" s="240" t="str">
        <f t="shared" ca="1" si="342"/>
        <v>-2.00325628677869+1.48571611941223i</v>
      </c>
      <c r="AD239" s="240" t="str">
        <f t="shared" ca="1" si="343"/>
        <v>1.53443101981815-1.96619164463171i</v>
      </c>
      <c r="AE239" s="240" t="str">
        <f t="shared" ca="1" si="344"/>
        <v>-0.954439496250916+2.30422077631376i</v>
      </c>
      <c r="AF239" s="240" t="str">
        <f t="shared" ca="1" si="345"/>
        <v>0.305300865655044-2.47531402440781i</v>
      </c>
      <c r="AG239" s="240" t="str">
        <f t="shared" ca="1" si="346"/>
        <v>0.365956161881214+2.46707604779036i</v>
      </c>
      <c r="AH239" s="240" t="str">
        <f t="shared" ca="1" si="347"/>
        <v>-1.01070044555778-2.28010367030735i</v>
      </c>
      <c r="AI239" s="240" t="str">
        <f t="shared" ca="1" si="348"/>
        <v>1.58222163635374+1.92794264215868i</v>
      </c>
      <c r="AJ239" s="240" t="str">
        <f t="shared" ca="1" si="349"/>
        <v>-2.03911424224506-1.43610627917054i</v>
      </c>
      <c r="AK239" s="240" t="str">
        <f t="shared" ca="1" si="350"/>
        <v>2.34827736784293+0.840227077447752i</v>
      </c>
      <c r="AL239" s="240" t="str">
        <f t="shared" ca="1" si="351"/>
        <v>-2.4873128037073-0.183475214984032i</v>
      </c>
      <c r="AM239" s="240" t="str">
        <f t="shared" ca="1" si="352"/>
        <v>2.44614772887632-0.486569035711189i</v>
      </c>
      <c r="AN239" s="240" t="str">
        <f t="shared" ca="1" si="353"/>
        <v>-2.2277644652744+1.12136239693525i</v>
      </c>
      <c r="AO239" s="240" t="str">
        <f t="shared" ca="1" si="354"/>
        <v>1.8479844148459-1.674915442787i</v>
      </c>
      <c r="AP239" s="240" t="str">
        <f t="shared" ca="1" si="355"/>
        <v>-1.33432183270836+2.10712443504353i</v>
      </c>
      <c r="AQ239" s="240" t="str">
        <f t="shared" ca="1" si="356"/>
        <v>0.723990478019588-2.38667675350825i</v>
      </c>
      <c r="AR239" s="240" t="str">
        <f t="shared" ca="1" si="357"/>
        <v>0.723990478019588-2.38667675350825i</v>
      </c>
      <c r="AS239" s="240" t="str">
        <f t="shared" ca="1" si="358"/>
        <v>-0.60600972211574-2.41932642582619i</v>
      </c>
      <c r="AT239" s="240" t="str">
        <f t="shared" ca="1" si="359"/>
        <v>1.22932288807921+2.17005838051521i</v>
      </c>
      <c r="AU239" s="240" t="str">
        <f t="shared" ca="1" si="360"/>
        <v>-1.76357423121282-1.76357423121394i</v>
      </c>
      <c r="AV239" s="240" t="str">
        <f t="shared" ca="1" si="361"/>
        <v>2.17005838051566+1.22932288807843i</v>
      </c>
      <c r="AW239" s="240" t="str">
        <f t="shared" ca="1" si="362"/>
        <v>-2.41932642582641-0.606009722114837i</v>
      </c>
      <c r="AX239" s="240" t="str">
        <f t="shared" ca="1" si="363"/>
        <v>2.49331942859981-0.0612075564487713i</v>
      </c>
      <c r="AY239" s="240" t="str">
        <f t="shared" ca="1" si="364"/>
        <v>-2.38667675350827+0.72399047801953i</v>
      </c>
      <c r="AZ239" s="240" t="str">
        <f t="shared" ca="1" si="365"/>
        <v>2.10712443504303-1.33432183270915i</v>
      </c>
      <c r="BA239" s="240" t="str">
        <f t="shared" ca="1" si="366"/>
        <v>-1.6749154427876+1.84798441484536i</v>
      </c>
      <c r="BB239" s="240" t="str">
        <f t="shared" ca="1" si="367"/>
        <v>1.12136239693511-2.22776446527447i</v>
      </c>
      <c r="BC239" s="240" t="str">
        <f t="shared" ca="1" si="368"/>
        <v>-0.486569035710276+2.4461477288765i</v>
      </c>
      <c r="BD239" s="240" t="str">
        <f t="shared" ca="1" si="369"/>
        <v>-0.183475214983194-2.48731280370736i</v>
      </c>
      <c r="BE239" s="240" t="str">
        <f t="shared" ca="1" si="370"/>
        <v>0.840227077447695+2.34827736784295i</v>
      </c>
      <c r="BF239" s="240" t="str">
        <f t="shared" ca="1" si="371"/>
        <v>-1.43610627917127-2.03911424224455i</v>
      </c>
      <c r="BG239" s="240" t="str">
        <f t="shared" ca="1" si="372"/>
        <v>1.92794264215817+1.58222163635437i</v>
      </c>
      <c r="BH239" s="240" t="str">
        <f t="shared" ca="1" si="373"/>
        <v>-2.28010367030733-1.0107004455578i</v>
      </c>
      <c r="BI239" s="240" t="str">
        <f t="shared" ca="1" si="374"/>
        <v>2.46707604779049+0.365956161880311i</v>
      </c>
      <c r="BJ239" s="240" t="str">
        <f t="shared" ca="1" si="375"/>
        <v>-2.47531402440791+0.305300865654261i</v>
      </c>
      <c r="BK239" s="240" t="str">
        <f t="shared" ca="1" si="376"/>
        <v>2.30422077631371-0.954439496251055i</v>
      </c>
      <c r="BL239" s="240" t="str">
        <f t="shared" ca="1" si="377"/>
        <v>-1.96619164463114+1.53443101981888i</v>
      </c>
      <c r="BM239" s="240" t="str">
        <f t="shared" ca="1" si="378"/>
        <v>1.48571611941291-2.00325628677819i</v>
      </c>
      <c r="BN239" s="240" t="str">
        <f t="shared" ca="1" si="379"/>
        <v>-0.897603628280302+2.3269499058849i</v>
      </c>
      <c r="BO239" s="240" t="str">
        <f t="shared" ca="1" si="380"/>
        <v>0.244461667602331-2.48206096441502i</v>
      </c>
      <c r="BP239" s="240" t="str">
        <f t="shared" ca="1" si="381"/>
        <v>0.426391019798699+2.45735199681176i</v>
      </c>
      <c r="BQ239" s="240" t="str">
        <f t="shared" ca="1" si="382"/>
        <v>-1.06635258670898-2.25461311510839i</v>
      </c>
      <c r="BR239" s="240" t="str">
        <f t="shared" ca="1" si="383"/>
        <v>1.6290591817394+1.88853231912781i</v>
      </c>
      <c r="BS239" s="240" t="str">
        <f t="shared" ca="1" si="384"/>
        <v>-2.07374391153888-1.38563138220637i</v>
      </c>
      <c r="BT239" s="240" t="str">
        <f t="shared" ca="1" si="385"/>
        <v>2.36819031532245+0.782344405241486i</v>
      </c>
      <c r="BU239" s="240" t="str">
        <f t="shared" ca="1" si="386"/>
        <v>-2.49106637877339-0.122378243754854i</v>
      </c>
      <c r="BV239" s="240" t="str">
        <f t="shared" ca="1" si="387"/>
        <v>2.43346999301668-0.546453960629001i</v>
      </c>
      <c r="BW239" s="240" t="str">
        <f t="shared" ca="1" si="388"/>
        <v>-2.19957389342803+1.17569674038401i</v>
      </c>
      <c r="BX239" s="240" t="str">
        <f t="shared" ca="1" si="389"/>
        <v>1.80632335385176-1.71976279740243i</v>
      </c>
      <c r="BY239" s="240" t="str">
        <f t="shared" ca="1" si="390"/>
        <v>-1.28220853763317+2.13923570557812i</v>
      </c>
      <c r="BZ239" s="240" t="str">
        <f t="shared" ca="1" si="391"/>
        <v>0.665200446005098-2.40372554686144i</v>
      </c>
      <c r="CA239" s="240" t="str">
        <f t="shared" ca="1" si="392"/>
        <v>8.95847920947484E-13+2.49407059603366i</v>
      </c>
      <c r="CB239" s="240" t="str">
        <f t="shared" ca="1" si="393"/>
        <v>-0.665200446004502-2.40372554686161i</v>
      </c>
      <c r="CC239" s="240" t="str">
        <f t="shared" ca="1" si="394"/>
        <v>1.28220853763258+2.13923570557847i</v>
      </c>
      <c r="CD239" s="240" t="str">
        <f t="shared" ca="1" si="395"/>
        <v>-1.80632335385304-1.71976279740109i</v>
      </c>
      <c r="CE239" s="240" t="str">
        <f t="shared" ca="1" si="396"/>
        <v>2.19957389342773+1.17569674038456i</v>
      </c>
      <c r="CF239" s="240" t="str">
        <f t="shared" ca="1" si="397"/>
        <v>-2.43346999301653-0.546453960629675i</v>
      </c>
      <c r="CG239" s="240" t="str">
        <f t="shared" ca="1" si="398"/>
        <v>2.4910663787733-0.122378243756715i</v>
      </c>
      <c r="CH239" s="240" t="str">
        <f t="shared" ca="1" si="399"/>
        <v>-2.36819031532267+0.782344405240831i</v>
      </c>
      <c r="CI239" s="240" t="str">
        <f t="shared" ca="1" si="400"/>
        <v>2.07374391153922-1.38563138220585i</v>
      </c>
      <c r="CJ239" s="240" t="str">
        <f t="shared" ca="1" si="401"/>
        <v>-1.62905918173805+1.88853231912898i</v>
      </c>
      <c r="CK239" s="240" t="str">
        <f t="shared" ca="1" si="402"/>
        <v>1.06635258670954-2.25461311510813i</v>
      </c>
      <c r="CL239" s="240" t="str">
        <f t="shared" ca="1" si="403"/>
        <v>-0.42639101979931+2.45735199681165i</v>
      </c>
      <c r="CM239" s="240" t="str">
        <f t="shared" ca="1" si="404"/>
        <v>-0.244461667604184-2.48206096441483i</v>
      </c>
      <c r="CN239" s="240" t="str">
        <f t="shared" ca="1" si="405"/>
        <v>0.897603628279661+2.32694990588515i</v>
      </c>
      <c r="CO239" s="240" t="str">
        <f t="shared" ca="1" si="406"/>
        <v>-1.48571611941236-2.0032562867786i</v>
      </c>
      <c r="CP239" s="240" t="str">
        <f t="shared" ca="1" si="407"/>
        <v>1.96619164463228+1.53443101981741i</v>
      </c>
      <c r="CQ239" s="240" t="str">
        <f t="shared" ca="1" si="408"/>
        <v>-2.30422077631344-0.954439496251691i</v>
      </c>
      <c r="CR239" s="240" t="str">
        <f t="shared" ca="1" si="409"/>
        <v>2.47531402440783+0.305300865654875i</v>
      </c>
      <c r="CS239" s="240" t="str">
        <f t="shared" ca="1" si="410"/>
        <v>-2.46707604779022+0.365956161882152i</v>
      </c>
      <c r="CT239" s="240" t="str">
        <f t="shared" ca="1" si="411"/>
        <v>2.28010367030758-1.01070044555724i</v>
      </c>
      <c r="CU239" s="240" t="str">
        <f t="shared" ca="1" si="412"/>
        <v>-1.92794264215856+1.58222163635389i</v>
      </c>
      <c r="CV239" s="240" t="str">
        <f t="shared" ca="1" si="413"/>
        <v>1.43610627916975-2.03911424224562i</v>
      </c>
      <c r="CW239" s="240" t="str">
        <f t="shared" ca="1" si="414"/>
        <v>-0.840227077448279+2.34827736784274i</v>
      </c>
      <c r="CX239" s="240" t="str">
        <f t="shared" ca="1" si="415"/>
        <v>0.18347521498381-2.48731280370732i</v>
      </c>
      <c r="CY239" s="240" t="str">
        <f t="shared" ca="1" si="416"/>
        <v>0.486569035712034+2.44614772887616i</v>
      </c>
      <c r="CZ239" s="240" t="str">
        <f t="shared" ca="1" si="417"/>
        <v>-1.12136239693456-2.22776446527475i</v>
      </c>
      <c r="DA239" s="240" t="str">
        <f t="shared" ca="1" si="418"/>
        <v>1.67491544278719+1.84798441484573i</v>
      </c>
      <c r="DB239" s="240" t="str">
        <f t="shared" ca="1" si="419"/>
        <v>-2.10712443504399-1.33432183270763i</v>
      </c>
      <c r="DC239" s="240" t="str">
        <f t="shared" ca="1" si="420"/>
        <v>2.3866767535081+0.723990478020089i</v>
      </c>
      <c r="DD239" s="240" t="str">
        <f t="shared" ca="1" si="421"/>
        <v>-2.49331942859979-0.0612075564494604i</v>
      </c>
      <c r="DE239" s="240" t="str">
        <f t="shared" ca="1" si="422"/>
        <v>2.41932642582597-0.606009722116608i</v>
      </c>
      <c r="DF239" s="240" t="str">
        <f t="shared" ca="1" si="423"/>
        <v>-2.17005838051601+1.22932288807779i</v>
      </c>
      <c r="DG239" s="240" t="str">
        <f t="shared" ca="1" si="424"/>
        <v>1.7635742312133-1.76357423121345i</v>
      </c>
      <c r="DH239" s="240" t="str">
        <f t="shared" ca="1" si="425"/>
        <v>-1.22932288807761+2.17005838051612i</v>
      </c>
      <c r="DI239" s="240" t="str">
        <f t="shared" ca="1" si="426"/>
        <v>0.606009722116409-2.41932642582602i</v>
      </c>
      <c r="DJ239" s="240" t="str">
        <f t="shared" ca="1" si="427"/>
        <v>0.0612075564496669+2.49331942859979i</v>
      </c>
      <c r="DK239" s="240" t="str">
        <f t="shared" ca="1" si="428"/>
        <v>-0.723990478020421-2.386676753508i</v>
      </c>
      <c r="DL239" s="240" t="str">
        <f t="shared" ca="1" si="429"/>
        <v>1.33432183270781+2.10712443504388i</v>
      </c>
      <c r="DM239" s="240" t="str">
        <f t="shared" ca="1" si="430"/>
        <v>-1.84798441484596-1.67491544278693i</v>
      </c>
      <c r="DN239" s="240" t="str">
        <f t="shared" ca="1" si="431"/>
        <v>2.22776446527491+1.12136239693425i</v>
      </c>
      <c r="DO239" s="240" t="str">
        <f t="shared" ca="1" si="432"/>
        <v>-2.4461477288762-0.486569035711832i</v>
      </c>
      <c r="DP239" s="240" t="str">
        <f t="shared" ca="1" si="433"/>
        <v>2.48731280370729-0.183475214984158i</v>
      </c>
      <c r="DQ239" s="240" t="str">
        <f t="shared" ca="1" si="434"/>
        <v>-2.34827736784262+0.840227077448605i</v>
      </c>
      <c r="DR239" s="240" t="str">
        <f t="shared" ca="1" si="435"/>
        <v>2.03911424224542-1.43610627917004i</v>
      </c>
      <c r="DS239" s="240" t="str">
        <f t="shared" ca="1" si="436"/>
        <v>-1.58222163635362+1.92794264215878i</v>
      </c>
      <c r="DT239" s="240" t="str">
        <f t="shared" ca="1" si="437"/>
        <v>1.01070044555705-2.28010367030767i</v>
      </c>
      <c r="DU239" s="240" t="str">
        <f t="shared" ca="1" si="438"/>
        <v>-0.365956161881808+2.46707604779027i</v>
      </c>
      <c r="DV239" s="240" t="str">
        <f t="shared" ca="1" si="439"/>
        <v>-0.305300865655079-2.47531402440781i</v>
      </c>
      <c r="DW239" s="240" t="str">
        <f t="shared" ca="1" si="440"/>
        <v>0.954439496251883+2.30422077631336i</v>
      </c>
      <c r="DX239" s="240" t="str">
        <f t="shared" ca="1" si="441"/>
        <v>-1.53443101981769-1.96619164463207i</v>
      </c>
      <c r="DY239" s="240" t="str">
        <f t="shared" ca="1" si="442"/>
        <v>2.00325628677873+1.48571611941219i</v>
      </c>
      <c r="DZ239" s="240" t="str">
        <f t="shared" ca="1" si="443"/>
        <v>-2.32694990588522-0.897603628279467i</v>
      </c>
      <c r="EA239" s="240" t="str">
        <f t="shared" ca="1" si="444"/>
        <v>2.48206096441485+0.244461667603979i</v>
      </c>
      <c r="EB239" s="240" t="str">
        <f t="shared" ca="1" si="445"/>
        <v>-2.45735199681161+0.426391019799582i</v>
      </c>
      <c r="EC239" s="240" t="str">
        <f t="shared" ca="1" si="446"/>
        <v>2.25461311510801-1.06635258670979i</v>
      </c>
      <c r="ED239" s="240" t="str">
        <f t="shared" ca="1" si="447"/>
        <v>-1.88853231912884+1.6290591817382i</v>
      </c>
      <c r="EE239" s="240" t="str">
        <f t="shared" ca="1" si="448"/>
        <v>1.38563138220562-2.07374391153938i</v>
      </c>
      <c r="EF239" s="240" t="str">
        <f t="shared" ca="1" si="449"/>
        <v>-0.782344405240569+2.36819031532275i</v>
      </c>
      <c r="EG239" s="240" t="str">
        <f t="shared" ca="1" si="450"/>
        <v>0.122378243756437-2.49106637877332i</v>
      </c>
      <c r="EH239" s="240" t="str">
        <f t="shared" ca="1" si="451"/>
        <v>0.546453960629944+2.43346999301647i</v>
      </c>
      <c r="EI239" s="240" t="str">
        <f t="shared" ca="1" si="452"/>
        <v>-1.17569674038487-2.19957389342757i</v>
      </c>
      <c r="EJ239" s="240" t="str">
        <f t="shared" ca="1" si="453"/>
        <v>1.71976279740129+1.80632335385285i</v>
      </c>
      <c r="EK239" s="240" t="str">
        <f t="shared" ca="1" si="454"/>
        <v>-2.13923570557861-1.28220853763235i</v>
      </c>
      <c r="EL239" s="240" t="str">
        <f t="shared" ca="1" si="455"/>
        <v>2.4037255468617+0.665200446004166i</v>
      </c>
      <c r="EM239" s="240" t="str">
        <f t="shared" ca="1" si="456"/>
        <v>-2.49407059603366-6.18419650604063E-13i</v>
      </c>
      <c r="EN239" s="240"/>
      <c r="EO239" s="240"/>
      <c r="EP239" s="240"/>
    </row>
    <row r="240" spans="1:146">
      <c r="A240" s="268">
        <f t="shared" si="323"/>
        <v>2.734375000000002E-3</v>
      </c>
      <c r="B240" s="267">
        <v>140</v>
      </c>
      <c r="C240" s="266">
        <f t="shared" si="324"/>
        <v>28000</v>
      </c>
      <c r="N240" s="265">
        <f t="shared" ca="1" si="327"/>
        <v>7.4940241851759888</v>
      </c>
      <c r="O240" s="240">
        <f t="shared" ca="1" si="328"/>
        <v>2.4940241851759888</v>
      </c>
      <c r="P240" s="240" t="str">
        <f t="shared" ca="1" si="329"/>
        <v>-2.38663234108656+0.723977005658644i</v>
      </c>
      <c r="Q240" s="240" t="str">
        <f t="shared" ca="1" si="330"/>
        <v>2.07370532232145-1.38560559771474i</v>
      </c>
      <c r="R240" s="240" t="str">
        <f t="shared" ca="1" si="331"/>
        <v>-1.58219219361737+1.92790676608051i</v>
      </c>
      <c r="S240" s="240" t="str">
        <f t="shared" ca="1" si="332"/>
        <v>0.954421735584799-2.30417789827219i</v>
      </c>
      <c r="T240" s="240" t="str">
        <f t="shared" ca="1" si="333"/>
        <v>-0.244457118543665+2.48201477703822i</v>
      </c>
      <c r="U240" s="241" t="str">
        <f t="shared" ca="1" si="334"/>
        <v>-0.486559981401953-2.44610220979028i</v>
      </c>
      <c r="V240" s="240" t="str">
        <f t="shared" ca="1" si="335"/>
        <v>1.17567486245718+2.19953296270573i</v>
      </c>
      <c r="W240" s="240" t="str">
        <f t="shared" ca="1" si="336"/>
        <v>-1.76354141378121-1.76354141378118i</v>
      </c>
      <c r="X240" s="240" t="str">
        <f t="shared" ca="1" si="337"/>
        <v>2.19953296270575+1.17567486245714i</v>
      </c>
      <c r="Y240" s="240" t="str">
        <f t="shared" ca="1" si="338"/>
        <v>-2.44610220979029-0.486559981401903i</v>
      </c>
      <c r="Z240" s="240" t="str">
        <f t="shared" ca="1" si="339"/>
        <v>2.48201477703822-0.244457118543717i</v>
      </c>
      <c r="AA240" s="240" t="str">
        <f t="shared" ca="1" si="340"/>
        <v>-2.30417789827227+0.954421735584614i</v>
      </c>
      <c r="AB240" s="240" t="str">
        <f t="shared" ca="1" si="341"/>
        <v>1.92790676608048-1.58219219361741i</v>
      </c>
      <c r="AC240" s="240" t="str">
        <f t="shared" ca="1" si="342"/>
        <v>-1.38560559771477+2.07370532232144i</v>
      </c>
      <c r="AD240" s="240" t="str">
        <f t="shared" ca="1" si="343"/>
        <v>0.723977005658744-2.38663234108653i</v>
      </c>
      <c r="AE240" s="240" t="str">
        <f t="shared" ca="1" si="344"/>
        <v>4.33858338239342E-14+2.49402418517599i</v>
      </c>
      <c r="AF240" s="240" t="str">
        <f t="shared" ca="1" si="345"/>
        <v>-0.72397700565859-2.38663234108657i</v>
      </c>
      <c r="AG240" s="240" t="str">
        <f t="shared" ca="1" si="346"/>
        <v>1.38560559771484+2.07370532232139i</v>
      </c>
      <c r="AH240" s="240" t="str">
        <f t="shared" ca="1" si="347"/>
        <v>-1.92790676608054-1.58219219361733i</v>
      </c>
      <c r="AI240" s="240" t="str">
        <f t="shared" ca="1" si="348"/>
        <v>2.30417789827221+0.954421735584747i</v>
      </c>
      <c r="AJ240" s="240" t="str">
        <f t="shared" ca="1" si="349"/>
        <v>-2.48201477703823-0.244457118543613i</v>
      </c>
      <c r="AK240" s="240" t="str">
        <f t="shared" ca="1" si="350"/>
        <v>2.44610220979027-0.486559981402005i</v>
      </c>
      <c r="AL240" s="240" t="str">
        <f t="shared" ca="1" si="351"/>
        <v>-2.19953296270582+1.175674862457i</v>
      </c>
      <c r="AM240" s="240" t="str">
        <f t="shared" ca="1" si="352"/>
        <v>1.76354141378114-1.76354141378125i</v>
      </c>
      <c r="AN240" s="240" t="str">
        <f t="shared" ca="1" si="353"/>
        <v>-1.17567486245709+2.19953296270578i</v>
      </c>
      <c r="AO240" s="240" t="str">
        <f t="shared" ca="1" si="354"/>
        <v>0.486559981402102-2.44610220979025i</v>
      </c>
      <c r="AP240" s="240" t="str">
        <f t="shared" ca="1" si="355"/>
        <v>0.244457118543761+2.48201477703821i</v>
      </c>
      <c r="AQ240" s="240" t="str">
        <f t="shared" ca="1" si="356"/>
        <v>-0.954421735584654-2.30417789827225i</v>
      </c>
      <c r="AR240" s="240" t="str">
        <f t="shared" ca="1" si="357"/>
        <v>-0.954421735584654-2.30417789827225i</v>
      </c>
      <c r="AS240" s="240" t="str">
        <f t="shared" ca="1" si="358"/>
        <v>-2.07370532232133-1.38560559771494i</v>
      </c>
      <c r="AT240" s="240" t="str">
        <f t="shared" ca="1" si="359"/>
        <v>2.38663234108661+0.723977005658465i</v>
      </c>
      <c r="AU240" s="240" t="str">
        <f t="shared" ca="1" si="360"/>
        <v>-2.49402418517599+5.82962682572172E-13i</v>
      </c>
      <c r="AV240" s="240" t="str">
        <f t="shared" ca="1" si="361"/>
        <v>2.38663234108627-0.72397700565958i</v>
      </c>
      <c r="AW240" s="240" t="str">
        <f t="shared" ca="1" si="362"/>
        <v>-2.07370532232206+1.38560559771384i</v>
      </c>
      <c r="AX240" s="240" t="str">
        <f t="shared" ca="1" si="363"/>
        <v>1.58219219361788-1.92790676608009i</v>
      </c>
      <c r="AY240" s="240" t="str">
        <f t="shared" ca="1" si="364"/>
        <v>-0.954421735584951+2.30417789827213i</v>
      </c>
      <c r="AZ240" s="240" t="str">
        <f t="shared" ca="1" si="365"/>
        <v>0.244457118543588-2.48201477703823i</v>
      </c>
      <c r="BA240" s="240" t="str">
        <f t="shared" ca="1" si="366"/>
        <v>0.486559981402551+2.44610220979016i</v>
      </c>
      <c r="BB240" s="240" t="str">
        <f t="shared" ca="1" si="367"/>
        <v>-1.17567486245794-2.19953296270533i</v>
      </c>
      <c r="BC240" s="240" t="str">
        <f t="shared" ca="1" si="368"/>
        <v>1.76354141378041+1.76354141378198i</v>
      </c>
      <c r="BD240" s="240" t="str">
        <f t="shared" ca="1" si="369"/>
        <v>-2.19953296270545-1.1756748624577i</v>
      </c>
      <c r="BE240" s="240" t="str">
        <f t="shared" ca="1" si="370"/>
        <v>2.44610220979021+0.486559981402287i</v>
      </c>
      <c r="BF240" s="240" t="str">
        <f t="shared" ca="1" si="371"/>
        <v>-2.48201477703821+0.244457118543821i</v>
      </c>
      <c r="BG240" s="240" t="str">
        <f t="shared" ca="1" si="372"/>
        <v>2.30417789827204-0.954421735585168i</v>
      </c>
      <c r="BH240" s="240" t="str">
        <f t="shared" ca="1" si="373"/>
        <v>-1.92790676607994+1.58219219361807i</v>
      </c>
      <c r="BI240" s="240" t="str">
        <f t="shared" ca="1" si="374"/>
        <v>1.38560559771571-2.07370532232081i</v>
      </c>
      <c r="BJ240" s="240" t="str">
        <f t="shared" ca="1" si="375"/>
        <v>-0.723977005659355+2.38663234108634i</v>
      </c>
      <c r="BK240" s="240" t="str">
        <f t="shared" ca="1" si="376"/>
        <v>3.48312405776634E-13-2.49402418517599i</v>
      </c>
      <c r="BL240" s="240" t="str">
        <f t="shared" ca="1" si="377"/>
        <v>0.723977005658689+2.38663234108654i</v>
      </c>
      <c r="BM240" s="240" t="str">
        <f t="shared" ca="1" si="378"/>
        <v>-1.38560559771513-2.0737053223212i</v>
      </c>
      <c r="BN240" s="240" t="str">
        <f t="shared" ca="1" si="379"/>
        <v>1.92790676608107+1.58219219361669i</v>
      </c>
      <c r="BO240" s="240" t="str">
        <f t="shared" ca="1" si="380"/>
        <v>-2.30417789827177-0.954421735585811i</v>
      </c>
      <c r="BP240" s="240" t="str">
        <f t="shared" ca="1" si="381"/>
        <v>2.48201477703814+0.244457118544514i</v>
      </c>
      <c r="BQ240" s="240" t="str">
        <f t="shared" ca="1" si="382"/>
        <v>-2.44610220979035+0.486559981401603i</v>
      </c>
      <c r="BR240" s="240" t="str">
        <f t="shared" ca="1" si="383"/>
        <v>2.19953296270578-1.17567486245708i</v>
      </c>
      <c r="BS240" s="240" t="str">
        <f t="shared" ca="1" si="384"/>
        <v>-1.76354141378091+1.76354141378148i</v>
      </c>
      <c r="BT240" s="240" t="str">
        <f t="shared" ca="1" si="385"/>
        <v>1.17567486245636-2.19953296270617i</v>
      </c>
      <c r="BU240" s="240" t="str">
        <f t="shared" ca="1" si="386"/>
        <v>-0.4865599814008+2.44610220979051i</v>
      </c>
      <c r="BV240" s="240" t="str">
        <f t="shared" ca="1" si="387"/>
        <v>-0.244457118542859-2.4820147770383i</v>
      </c>
      <c r="BW240" s="240" t="str">
        <f t="shared" ca="1" si="388"/>
        <v>0.954421735584275+2.30417789827241i</v>
      </c>
      <c r="BX240" s="240" t="str">
        <f t="shared" ca="1" si="389"/>
        <v>-1.58219219361732-1.92790676608055i</v>
      </c>
      <c r="BY240" s="240" t="str">
        <f t="shared" ca="1" si="390"/>
        <v>2.07370532232165+1.38560559771445i</v>
      </c>
      <c r="BZ240" s="240" t="str">
        <f t="shared" ca="1" si="391"/>
        <v>-2.38663234108678-0.723977005657906i</v>
      </c>
      <c r="CA240" s="240" t="str">
        <f t="shared" ca="1" si="392"/>
        <v>2.49402418517599-1.16592536514435E-12i</v>
      </c>
      <c r="CB240" s="240" t="str">
        <f t="shared" ca="1" si="393"/>
        <v>-2.38663234108682+0.723977005657764i</v>
      </c>
      <c r="CC240" s="240" t="str">
        <f t="shared" ca="1" si="394"/>
        <v>2.07370532232173-1.38560559771433i</v>
      </c>
      <c r="CD240" s="240" t="str">
        <f t="shared" ca="1" si="395"/>
        <v>-1.58219219361743+1.92790676608046i</v>
      </c>
      <c r="CE240" s="240" t="str">
        <f t="shared" ca="1" si="396"/>
        <v>0.954421735584412-2.30417789827235i</v>
      </c>
      <c r="CF240" s="240" t="str">
        <f t="shared" ca="1" si="397"/>
        <v>-0.244457118543008+2.48201477703829i</v>
      </c>
      <c r="CG240" s="240" t="str">
        <f t="shared" ca="1" si="398"/>
        <v>-0.486559981403087-2.44610220979005i</v>
      </c>
      <c r="CH240" s="240" t="str">
        <f t="shared" ca="1" si="399"/>
        <v>1.17567486245623+2.19953296270624i</v>
      </c>
      <c r="CI240" s="240" t="str">
        <f t="shared" ca="1" si="400"/>
        <v>-1.7635414137808-1.76354141378159i</v>
      </c>
      <c r="CJ240" s="240" t="str">
        <f t="shared" ca="1" si="401"/>
        <v>2.19953296270571+1.17567486245721i</v>
      </c>
      <c r="CK240" s="240" t="str">
        <f t="shared" ca="1" si="402"/>
        <v>-2.44610220979032-0.486559981401748i</v>
      </c>
      <c r="CL240" s="240" t="str">
        <f t="shared" ca="1" si="403"/>
        <v>2.48201477703815-0.244457118544366i</v>
      </c>
      <c r="CM240" s="240" t="str">
        <f t="shared" ca="1" si="404"/>
        <v>-2.3041778982718+0.954421735585739i</v>
      </c>
      <c r="CN240" s="240" t="str">
        <f t="shared" ca="1" si="405"/>
        <v>1.92790676608112-1.58219219361663i</v>
      </c>
      <c r="CO240" s="240" t="str">
        <f t="shared" ca="1" si="406"/>
        <v>-1.38560559771526+2.07370532232111i</v>
      </c>
      <c r="CP240" s="240" t="str">
        <f t="shared" ca="1" si="407"/>
        <v>0.723977005658764-2.38663234108652i</v>
      </c>
      <c r="CQ240" s="240" t="str">
        <f t="shared" ca="1" si="408"/>
        <v>1.99208061443803E-13+2.49402418517599i</v>
      </c>
      <c r="CR240" s="240" t="str">
        <f t="shared" ca="1" si="409"/>
        <v>-0.72397700565928-2.38663234108636i</v>
      </c>
      <c r="CS240" s="240" t="str">
        <f t="shared" ca="1" si="410"/>
        <v>1.38560559771559+2.07370532232089i</v>
      </c>
      <c r="CT240" s="240" t="str">
        <f t="shared" ca="1" si="411"/>
        <v>-1.92790676607984-1.58219219361818i</v>
      </c>
      <c r="CU240" s="240" t="str">
        <f t="shared" ca="1" si="412"/>
        <v>2.30417789827201+0.95442173558524i</v>
      </c>
      <c r="CV240" s="240" t="str">
        <f t="shared" ca="1" si="413"/>
        <v>-2.48201477703819-0.24445711854397i</v>
      </c>
      <c r="CW240" s="240" t="str">
        <f t="shared" ca="1" si="414"/>
        <v>2.44610220979023-0.486559981402209i</v>
      </c>
      <c r="CX240" s="240" t="str">
        <f t="shared" ca="1" si="415"/>
        <v>-2.19953296270552+1.17567486245757i</v>
      </c>
      <c r="CY240" s="240" t="str">
        <f t="shared" ca="1" si="416"/>
        <v>1.76354141378047-1.76354141378192i</v>
      </c>
      <c r="CZ240" s="240" t="str">
        <f t="shared" ca="1" si="417"/>
        <v>-1.175674862458+2.19953296270529i</v>
      </c>
      <c r="DA240" s="240" t="str">
        <f t="shared" ca="1" si="418"/>
        <v>0.486559981402696-2.44610220979013i</v>
      </c>
      <c r="DB240" s="240" t="str">
        <f t="shared" ca="1" si="419"/>
        <v>0.244457118543475+2.48201477703824i</v>
      </c>
      <c r="DC240" s="240" t="str">
        <f t="shared" ca="1" si="420"/>
        <v>-0.954421735584781-2.3041778982722i</v>
      </c>
      <c r="DD240" s="240" t="str">
        <f t="shared" ca="1" si="421"/>
        <v>1.5821921936178+1.92790676608016i</v>
      </c>
      <c r="DE240" s="240" t="str">
        <f t="shared" ca="1" si="422"/>
        <v>-2.07370532232195-1.385605597714i</v>
      </c>
      <c r="DF240" s="240" t="str">
        <f t="shared" ca="1" si="423"/>
        <v>2.38663234108622+0.723977005659757i</v>
      </c>
      <c r="DG240" s="240" t="str">
        <f t="shared" ca="1" si="424"/>
        <v>-2.49402418517599-6.96624811553268E-13i</v>
      </c>
      <c r="DH240" s="240" t="str">
        <f t="shared" ca="1" si="425"/>
        <v>2.38663234108666-0.723977005658288i</v>
      </c>
      <c r="DI240" s="240" t="str">
        <f t="shared" ca="1" si="426"/>
        <v>-2.07370532232139+1.38560559771484i</v>
      </c>
      <c r="DJ240" s="240" t="str">
        <f t="shared" ca="1" si="427"/>
        <v>1.58219219361701-1.92790676608081i</v>
      </c>
      <c r="DK240" s="240" t="str">
        <f t="shared" ca="1" si="428"/>
        <v>-0.954421735583841+2.30417789827259i</v>
      </c>
      <c r="DL240" s="240" t="str">
        <f t="shared" ca="1" si="429"/>
        <v>0.244457118544861-2.4820147770381i</v>
      </c>
      <c r="DM240" s="240" t="str">
        <f t="shared" ca="1" si="430"/>
        <v>0.486559981401192+2.44610220979043i</v>
      </c>
      <c r="DN240" s="240" t="str">
        <f t="shared" ca="1" si="431"/>
        <v>-1.17567486245678-2.19953296270595i</v>
      </c>
      <c r="DO240" s="240" t="str">
        <f t="shared" ca="1" si="432"/>
        <v>1.76354141378119+1.7635414137812i</v>
      </c>
      <c r="DP240" s="240" t="str">
        <f t="shared" ca="1" si="433"/>
        <v>-2.199532962706-1.17567486245667i</v>
      </c>
      <c r="DQ240" s="240" t="str">
        <f t="shared" ca="1" si="434"/>
        <v>2.44610220979043+0.486559981401212i</v>
      </c>
      <c r="DR240" s="240" t="str">
        <f t="shared" ca="1" si="435"/>
        <v>-2.48201477703834+0.244457118542442i</v>
      </c>
      <c r="DS240" s="240" t="str">
        <f t="shared" ca="1" si="436"/>
        <v>2.30417789827254-0.954421735583953i</v>
      </c>
      <c r="DT240" s="240" t="str">
        <f t="shared" ca="1" si="437"/>
        <v>-1.92790676608082+1.582192193617i</v>
      </c>
      <c r="DU240" s="240" t="str">
        <f t="shared" ca="1" si="438"/>
        <v>1.38560559771474-2.07370532232146i</v>
      </c>
      <c r="DV240" s="240" t="str">
        <f t="shared" ca="1" si="439"/>
        <v>-0.723977005658308+2.38663234108666i</v>
      </c>
      <c r="DW240" s="240" t="str">
        <f t="shared" ca="1" si="440"/>
        <v>-8.17612959367712E-13-2.49402418517599i</v>
      </c>
      <c r="DX240" s="240" t="str">
        <f t="shared" ca="1" si="441"/>
        <v>0.72397700565743+2.38663234108692i</v>
      </c>
      <c r="DY240" s="240" t="str">
        <f t="shared" ca="1" si="442"/>
        <v>-1.38560559771398-2.07370532232196i</v>
      </c>
      <c r="DZ240" s="240" t="str">
        <f t="shared" ca="1" si="443"/>
        <v>1.92790676608024+1.5821921936177i</v>
      </c>
      <c r="EA240" s="240" t="str">
        <f t="shared" ca="1" si="444"/>
        <v>-2.30417789827225-0.954421735584669i</v>
      </c>
      <c r="EB240" s="240" t="str">
        <f t="shared" ca="1" si="445"/>
        <v>2.48201477703825+0.244457118543354i</v>
      </c>
      <c r="EC240" s="240" t="str">
        <f t="shared" ca="1" si="446"/>
        <v>-2.44610220979011+0.486559981402815i</v>
      </c>
      <c r="ED240" s="240" t="str">
        <f t="shared" ca="1" si="447"/>
        <v>2.19953296270643-1.17567486245586i</v>
      </c>
      <c r="EE240" s="240" t="str">
        <f t="shared" ca="1" si="448"/>
        <v>-1.76354141378184+1.76354141378056i</v>
      </c>
      <c r="EF240" s="240" t="str">
        <f t="shared" ca="1" si="449"/>
        <v>1.17567486245746-2.19953296270558i</v>
      </c>
      <c r="EG240" s="240" t="str">
        <f t="shared" ca="1" si="450"/>
        <v>-0.48655998140209+2.44610220979025i</v>
      </c>
      <c r="EH240" s="240" t="str">
        <f t="shared" ca="1" si="451"/>
        <v>-0.24445711854409-2.48201477703818i</v>
      </c>
      <c r="EI240" s="240" t="str">
        <f t="shared" ca="1" si="452"/>
        <v>0.954421735585353+2.30417789827196i</v>
      </c>
      <c r="EJ240" s="240" t="str">
        <f t="shared" ca="1" si="453"/>
        <v>-1.58219219361827-1.92790676607977i</v>
      </c>
      <c r="EK240" s="240" t="str">
        <f t="shared" ca="1" si="454"/>
        <v>2.07370532232096+1.38560559771549i</v>
      </c>
      <c r="EL240" s="240" t="str">
        <f t="shared" ca="1" si="455"/>
        <v>-2.3866323410864-0.723977005659166i</v>
      </c>
      <c r="EM240" s="240" t="str">
        <f t="shared" ca="1" si="456"/>
        <v>2.49402418517599+7.82199136293594E-14i</v>
      </c>
      <c r="EN240" s="240"/>
      <c r="EO240" s="240"/>
      <c r="EP240" s="240"/>
    </row>
    <row r="241" spans="1:146">
      <c r="A241" s="268">
        <f t="shared" si="323"/>
        <v>2.753906250000002E-3</v>
      </c>
      <c r="B241" s="267">
        <v>141</v>
      </c>
      <c r="C241" s="266">
        <f t="shared" si="324"/>
        <v>28200</v>
      </c>
      <c r="N241" s="265">
        <f t="shared" ca="1" si="327"/>
        <v>7.4939731513565571</v>
      </c>
      <c r="O241" s="240">
        <f t="shared" ca="1" si="328"/>
        <v>2.4939731513565571</v>
      </c>
      <c r="P241" s="240" t="str">
        <f t="shared" ca="1" si="329"/>
        <v>-2.36809778885547+0.782313838625642i</v>
      </c>
      <c r="Q241" s="240" t="str">
        <f t="shared" ca="1" si="330"/>
        <v>2.00317801848011-1.4856580716859i</v>
      </c>
      <c r="R241" s="240" t="str">
        <f t="shared" ca="1" si="331"/>
        <v>-1.43605016972732+2.03903457295689i</v>
      </c>
      <c r="S241" s="240" t="str">
        <f t="shared" ca="1" si="332"/>
        <v>0.723962191322894-2.38658350476624i</v>
      </c>
      <c r="T241" s="240" t="str">
        <f t="shared" ca="1" si="333"/>
        <v>0.0612051650373697+2.4932220132712i</v>
      </c>
      <c r="U241" s="241" t="str">
        <f t="shared" ca="1" si="334"/>
        <v>-0.840194249324546-2.3481856193856i</v>
      </c>
      <c r="V241" s="240" t="str">
        <f t="shared" ca="1" si="335"/>
        <v>1.53437106877438+1.96611482446868i</v>
      </c>
      <c r="W241" s="240" t="str">
        <f t="shared" ca="1" si="336"/>
        <v>-2.07366288925146-1.3855772448437i</v>
      </c>
      <c r="X241" s="240" t="str">
        <f t="shared" ca="1" si="337"/>
        <v>2.40363163201391+0.665174456266569i</v>
      </c>
      <c r="Y241" s="240" t="str">
        <f t="shared" ca="1" si="338"/>
        <v>-2.49096905147262+0.122373462372177i</v>
      </c>
      <c r="Z241" s="240" t="str">
        <f t="shared" ca="1" si="339"/>
        <v>2.32685899070282-0.897568558424817i</v>
      </c>
      <c r="AA241" s="240" t="str">
        <f t="shared" ca="1" si="340"/>
        <v>-1.9278673164046+1.58215981810508i</v>
      </c>
      <c r="AB241" s="240" t="str">
        <f t="shared" ca="1" si="341"/>
        <v>1.33426970003806-2.10704210856065i</v>
      </c>
      <c r="AC241" s="240" t="str">
        <f t="shared" ca="1" si="342"/>
        <v>-0.605986044990511+2.41923190144395i</v>
      </c>
      <c r="AD241" s="240" t="str">
        <f t="shared" ca="1" si="343"/>
        <v>-0.183468046508833-2.48721562306077i</v>
      </c>
      <c r="AE241" s="240" t="str">
        <f t="shared" ca="1" si="344"/>
        <v>0.954402205787495+2.304130749171i</v>
      </c>
      <c r="AF241" s="240" t="str">
        <f t="shared" ca="1" si="345"/>
        <v>-1.62899553352193-1.88845853315686i</v>
      </c>
      <c r="AG241" s="240" t="str">
        <f t="shared" ca="1" si="346"/>
        <v>2.13915212449104+1.28215844105666i</v>
      </c>
      <c r="AH241" s="240" t="str">
        <f t="shared" ca="1" si="347"/>
        <v>-2.43337491603748-0.546432610380214i</v>
      </c>
      <c r="AI241" s="240" t="str">
        <f t="shared" ca="1" si="348"/>
        <v>2.48196398896058-0.244452116354603i</v>
      </c>
      <c r="AJ241" s="240" t="str">
        <f t="shared" ca="1" si="349"/>
        <v>-2.28001458543288+1.01066095694882i</v>
      </c>
      <c r="AK241" s="240" t="str">
        <f t="shared" ca="1" si="350"/>
        <v>1.84791221310276-1.67485000294146i</v>
      </c>
      <c r="AL241" s="240" t="str">
        <f t="shared" ca="1" si="351"/>
        <v>-1.22927485777339+2.16997359516966i</v>
      </c>
      <c r="AM241" s="240" t="str">
        <f t="shared" ca="1" si="352"/>
        <v>0.486550025197643-2.44605215657139i</v>
      </c>
      <c r="AN241" s="240" t="str">
        <f t="shared" ca="1" si="353"/>
        <v>0.305288937386345+2.47521731256002i</v>
      </c>
      <c r="AO241" s="240" t="str">
        <f t="shared" ca="1" si="354"/>
        <v>-1.06631092374092-2.25452502616363i</v>
      </c>
      <c r="AP241" s="240" t="str">
        <f t="shared" ca="1" si="355"/>
        <v>1.71969560534605+1.80625277982923i</v>
      </c>
      <c r="AQ241" s="240" t="str">
        <f t="shared" ca="1" si="356"/>
        <v>-2.19948795489524-1.1756508052811i</v>
      </c>
      <c r="AR241" s="240" t="str">
        <f t="shared" ca="1" si="357"/>
        <v>-2.19948795489524-1.1756508052811i</v>
      </c>
      <c r="AS241" s="240" t="str">
        <f t="shared" ca="1" si="358"/>
        <v>-2.46697965780482+0.365941863776993i</v>
      </c>
      <c r="AT241" s="240" t="str">
        <f t="shared" ca="1" si="359"/>
        <v>2.22767742532107-1.12131858470386i</v>
      </c>
      <c r="AU241" s="240" t="str">
        <f t="shared" ca="1" si="360"/>
        <v>-1.76350532742178+1.76350532742104i</v>
      </c>
      <c r="AV241" s="240" t="str">
        <f t="shared" ca="1" si="361"/>
        <v>1.12131858470479-2.2276774253206i</v>
      </c>
      <c r="AW241" s="240" t="str">
        <f t="shared" ca="1" si="362"/>
        <v>-0.365941863778026+2.46697965780467i</v>
      </c>
      <c r="AX241" s="240" t="str">
        <f t="shared" ca="1" si="363"/>
        <v>-0.426374360472841-2.45725598675i</v>
      </c>
      <c r="AY241" s="240" t="str">
        <f t="shared" ca="1" si="364"/>
        <v>1.17565080528062+2.1994879548955i</v>
      </c>
      <c r="AZ241" s="240" t="str">
        <f t="shared" ca="1" si="365"/>
        <v>-1.80625277982883-1.71969560534647i</v>
      </c>
      <c r="BA241" s="240" t="str">
        <f t="shared" ca="1" si="366"/>
        <v>2.2545250261634+1.06631092374142i</v>
      </c>
      <c r="BB241" s="240" t="str">
        <f t="shared" ca="1" si="367"/>
        <v>-2.47521731255995-0.305288937386926i</v>
      </c>
      <c r="BC241" s="240" t="str">
        <f t="shared" ca="1" si="368"/>
        <v>2.44605215657149-0.486550025197105i</v>
      </c>
      <c r="BD241" s="240" t="str">
        <f t="shared" ca="1" si="369"/>
        <v>-2.16997359517008+1.22927485777267i</v>
      </c>
      <c r="BE241" s="240" t="str">
        <f t="shared" ca="1" si="370"/>
        <v>1.67485000294203-1.84791221310225i</v>
      </c>
      <c r="BF241" s="240" t="str">
        <f t="shared" ca="1" si="371"/>
        <v>-1.01066095694955+2.28001458543255i</v>
      </c>
      <c r="BG241" s="240" t="str">
        <f t="shared" ca="1" si="372"/>
        <v>0.244452116355361-2.48196398896051i</v>
      </c>
      <c r="BH241" s="240" t="str">
        <f t="shared" ca="1" si="373"/>
        <v>0.546432610379436+2.43337491603766i</v>
      </c>
      <c r="BI241" s="240" t="str">
        <f t="shared" ca="1" si="374"/>
        <v>-1.28215844105595-2.13915212449146i</v>
      </c>
      <c r="BJ241" s="240" t="str">
        <f t="shared" ca="1" si="375"/>
        <v>1.88845853315634+1.62899553352253i</v>
      </c>
      <c r="BK241" s="240" t="str">
        <f t="shared" ca="1" si="376"/>
        <v>-2.30413074917068-0.954402205788263i</v>
      </c>
      <c r="BL241" s="240" t="str">
        <f t="shared" ca="1" si="377"/>
        <v>2.48721562306071+0.183468046509628i</v>
      </c>
      <c r="BM241" s="240" t="str">
        <f t="shared" ca="1" si="378"/>
        <v>-2.41923190144415+0.605986044989703i</v>
      </c>
      <c r="BN241" s="240" t="str">
        <f t="shared" ca="1" si="379"/>
        <v>2.10704210856108-1.33426970003738i</v>
      </c>
      <c r="BO241" s="240" t="str">
        <f t="shared" ca="1" si="380"/>
        <v>-1.58215981810572+1.92786731640407i</v>
      </c>
      <c r="BP241" s="240" t="str">
        <f t="shared" ca="1" si="381"/>
        <v>0.897568558425545-2.32685899070254i</v>
      </c>
      <c r="BQ241" s="240" t="str">
        <f t="shared" ca="1" si="382"/>
        <v>-0.122373462372991+2.49096905147258i</v>
      </c>
      <c r="BR241" s="240" t="str">
        <f t="shared" ca="1" si="383"/>
        <v>-0.665174456265818-2.40363163201411i</v>
      </c>
      <c r="BS241" s="240" t="str">
        <f t="shared" ca="1" si="384"/>
        <v>1.38557724484302+2.07366288925191i</v>
      </c>
      <c r="BT241" s="240" t="str">
        <f t="shared" ca="1" si="385"/>
        <v>-1.96611482446805-1.53437106877519i</v>
      </c>
      <c r="BU241" s="240" t="str">
        <f t="shared" ca="1" si="386"/>
        <v>2.34818561938524+0.840194249325549i</v>
      </c>
      <c r="BV241" s="240" t="str">
        <f t="shared" ca="1" si="387"/>
        <v>-2.49322201327118-0.0612051650383875i</v>
      </c>
      <c r="BW241" s="240" t="str">
        <f t="shared" ca="1" si="388"/>
        <v>2.38658350476655-0.723962191321887i</v>
      </c>
      <c r="BX241" s="240" t="str">
        <f t="shared" ca="1" si="389"/>
        <v>-2.03903457295751+1.43605016972643i</v>
      </c>
      <c r="BY241" s="240" t="str">
        <f t="shared" ca="1" si="390"/>
        <v>1.48565807168672-2.0031780184795i</v>
      </c>
      <c r="BZ241" s="240" t="str">
        <f t="shared" ca="1" si="391"/>
        <v>-0.782313838626644+2.36809778885514i</v>
      </c>
      <c r="CA241" s="240" t="str">
        <f t="shared" ca="1" si="392"/>
        <v>1.04491421298247E-12-2.49397315135656i</v>
      </c>
      <c r="CB241" s="240" t="str">
        <f t="shared" ca="1" si="393"/>
        <v>0.782313838624594+2.36809778885582i</v>
      </c>
      <c r="CC241" s="240" t="str">
        <f t="shared" ca="1" si="394"/>
        <v>-1.48565807168504-2.00317801848074i</v>
      </c>
      <c r="CD241" s="240" t="str">
        <f t="shared" ca="1" si="395"/>
        <v>2.03903457295627+1.4360501697282i</v>
      </c>
      <c r="CE241" s="240" t="str">
        <f t="shared" ca="1" si="396"/>
        <v>-2.38658350476594-0.723962191323887i</v>
      </c>
      <c r="CF241" s="240" t="str">
        <f t="shared" ca="1" si="397"/>
        <v>2.49322201327123-0.0612051650362983i</v>
      </c>
      <c r="CG241" s="240" t="str">
        <f t="shared" ca="1" si="398"/>
        <v>-2.34818561938594+0.840194249323581i</v>
      </c>
      <c r="CH241" s="240" t="str">
        <f t="shared" ca="1" si="399"/>
        <v>1.96611482446934-1.53437106877354i</v>
      </c>
      <c r="CI241" s="240" t="str">
        <f t="shared" ca="1" si="400"/>
        <v>-1.38557724484476+2.07366288925075i</v>
      </c>
      <c r="CJ241" s="240" t="str">
        <f t="shared" ca="1" si="401"/>
        <v>0.665174456267833-2.40363163201356i</v>
      </c>
      <c r="CK241" s="240" t="str">
        <f t="shared" ca="1" si="402"/>
        <v>0.122373462370832+2.49096905147269i</v>
      </c>
      <c r="CL241" s="240" t="str">
        <f t="shared" ca="1" si="403"/>
        <v>-0.897568558423528-2.32685899070332i</v>
      </c>
      <c r="CM241" s="240" t="str">
        <f t="shared" ca="1" si="404"/>
        <v>1.5821598181041+1.9278673164054i</v>
      </c>
      <c r="CN241" s="240" t="str">
        <f t="shared" ca="1" si="405"/>
        <v>-2.10704210856132-1.33426970003699i</v>
      </c>
      <c r="CO241" s="240" t="str">
        <f t="shared" ca="1" si="406"/>
        <v>2.41923190144425+0.605986044989324i</v>
      </c>
      <c r="CP241" s="240" t="str">
        <f t="shared" ca="1" si="407"/>
        <v>-2.48721562306069+0.183468046510018i</v>
      </c>
      <c r="CQ241" s="240" t="str">
        <f t="shared" ca="1" si="408"/>
        <v>2.30413074917056-0.95440220578856i</v>
      </c>
      <c r="CR241" s="240" t="str">
        <f t="shared" ca="1" si="409"/>
        <v>-1.88845853315613+1.62899553352278i</v>
      </c>
      <c r="CS241" s="240" t="str">
        <f t="shared" ca="1" si="410"/>
        <v>1.28215844105561-2.13915212449167i</v>
      </c>
      <c r="CT241" s="240" t="str">
        <f t="shared" ca="1" si="411"/>
        <v>-0.546432610379054+2.43337491603774i</v>
      </c>
      <c r="CU241" s="240" t="str">
        <f t="shared" ca="1" si="412"/>
        <v>-0.24445211635575-2.48196398896047i</v>
      </c>
      <c r="CV241" s="240" t="str">
        <f t="shared" ca="1" si="413"/>
        <v>1.01066095694984+2.28001458543242i</v>
      </c>
      <c r="CW241" s="240" t="str">
        <f t="shared" ca="1" si="414"/>
        <v>-1.67485000294237-1.84791221310194i</v>
      </c>
      <c r="CX241" s="240" t="str">
        <f t="shared" ca="1" si="415"/>
        <v>2.16997359517027+1.22927485777233i</v>
      </c>
      <c r="CY241" s="240" t="str">
        <f t="shared" ca="1" si="416"/>
        <v>-2.44605215657157-0.486550025196723i</v>
      </c>
      <c r="CZ241" s="240" t="str">
        <f t="shared" ca="1" si="417"/>
        <v>2.47521731255991-0.305288937387243i</v>
      </c>
      <c r="DA241" s="240" t="str">
        <f t="shared" ca="1" si="418"/>
        <v>-2.2545250261632+1.06631092374184i</v>
      </c>
      <c r="DB241" s="240" t="str">
        <f t="shared" ca="1" si="419"/>
        <v>1.80625277982856-1.71969560534676i</v>
      </c>
      <c r="DC241" s="240" t="str">
        <f t="shared" ca="1" si="420"/>
        <v>-1.17565080528028+2.19948795489568i</v>
      </c>
      <c r="DD241" s="240" t="str">
        <f t="shared" ca="1" si="421"/>
        <v>0.426374360472492-2.45725598675006i</v>
      </c>
      <c r="DE241" s="240" t="str">
        <f t="shared" ca="1" si="422"/>
        <v>0.365941863778482+2.4669796578046i</v>
      </c>
      <c r="DF241" s="240" t="str">
        <f t="shared" ca="1" si="423"/>
        <v>-1.12131858470517-2.22767742532041i</v>
      </c>
      <c r="DG241" s="240" t="str">
        <f t="shared" ca="1" si="424"/>
        <v>1.76350532742205+1.76350532742076i</v>
      </c>
      <c r="DH241" s="240" t="str">
        <f t="shared" ca="1" si="425"/>
        <v>-2.22767742532123-1.12131858470354i</v>
      </c>
      <c r="DI241" s="240" t="str">
        <f t="shared" ca="1" si="426"/>
        <v>2.46697965780487+0.365941863776676i</v>
      </c>
      <c r="DJ241" s="240" t="str">
        <f t="shared" ca="1" si="427"/>
        <v>-2.45725598674975+0.42637436047429i</v>
      </c>
      <c r="DK241" s="240" t="str">
        <f t="shared" ca="1" si="428"/>
        <v>2.19948795489482-1.17565080528189i</v>
      </c>
      <c r="DL241" s="240" t="str">
        <f t="shared" ca="1" si="429"/>
        <v>-1.71969560534543+1.80625277982982i</v>
      </c>
      <c r="DM241" s="240" t="str">
        <f t="shared" ca="1" si="430"/>
        <v>1.06631092374018-2.25452502616398i</v>
      </c>
      <c r="DN241" s="240" t="str">
        <f t="shared" ca="1" si="431"/>
        <v>-0.30528893738543+2.47521731256014i</v>
      </c>
      <c r="DO241" s="240" t="str">
        <f t="shared" ca="1" si="432"/>
        <v>-0.486550025198514-2.44605215657121i</v>
      </c>
      <c r="DP241" s="240" t="str">
        <f t="shared" ca="1" si="433"/>
        <v>1.22927485777392+2.16997359516937i</v>
      </c>
      <c r="DQ241" s="240" t="str">
        <f t="shared" ca="1" si="434"/>
        <v>-1.84791221310317-1.67485000294101i</v>
      </c>
      <c r="DR241" s="240" t="str">
        <f t="shared" ca="1" si="435"/>
        <v>2.28001458543317+1.01066095694817i</v>
      </c>
      <c r="DS241" s="240" t="str">
        <f t="shared" ca="1" si="436"/>
        <v>-2.48196398896065-0.244452116353931i</v>
      </c>
      <c r="DT241" s="240" t="str">
        <f t="shared" ca="1" si="437"/>
        <v>2.43337491603734-0.546432610380837i</v>
      </c>
      <c r="DU241" s="240" t="str">
        <f t="shared" ca="1" si="438"/>
        <v>-2.13915212449073+1.28215844105718i</v>
      </c>
      <c r="DV241" s="240" t="str">
        <f t="shared" ca="1" si="439"/>
        <v>1.6289955335215-1.88845853315723i</v>
      </c>
      <c r="DW241" s="240" t="str">
        <f t="shared" ca="1" si="440"/>
        <v>-0.954402205786871+2.30413074917126i</v>
      </c>
      <c r="DX241" s="240" t="str">
        <f t="shared" ca="1" si="441"/>
        <v>0.183468046508196-2.48721562306082i</v>
      </c>
      <c r="DY241" s="240" t="str">
        <f t="shared" ca="1" si="442"/>
        <v>0.605986044991098+2.41923190144381i</v>
      </c>
      <c r="DZ241" s="240" t="str">
        <f t="shared" ca="1" si="443"/>
        <v>-1.33426970003854-2.10704210856035i</v>
      </c>
      <c r="EA241" s="240" t="str">
        <f t="shared" ca="1" si="444"/>
        <v>1.92786731640503+1.58215981810456i</v>
      </c>
      <c r="EB241" s="240" t="str">
        <f t="shared" ca="1" si="445"/>
        <v>-2.32685899070306-0.897568558424206i</v>
      </c>
      <c r="EC241" s="240" t="str">
        <f t="shared" ca="1" si="446"/>
        <v>2.49096905147265+0.122373462371556i</v>
      </c>
      <c r="ED241" s="240" t="str">
        <f t="shared" ca="1" si="447"/>
        <v>-2.40363163201375+0.665174456267135i</v>
      </c>
      <c r="EE241" s="240" t="str">
        <f t="shared" ca="1" si="448"/>
        <v>2.07366288925107-1.38557724484427i</v>
      </c>
      <c r="EF241" s="240" t="str">
        <f t="shared" ca="1" si="449"/>
        <v>-1.53437106877406+1.96611482446893i</v>
      </c>
      <c r="EG241" s="240" t="str">
        <f t="shared" ca="1" si="450"/>
        <v>0.840194249324194-2.34818561938572i</v>
      </c>
      <c r="EH241" s="240" t="str">
        <f t="shared" ca="1" si="451"/>
        <v>-0.0612051650370228+2.49322201327121i</v>
      </c>
      <c r="EI241" s="240" t="str">
        <f t="shared" ca="1" si="452"/>
        <v>-0.723962191323328-2.38658350476611i</v>
      </c>
      <c r="EJ241" s="240" t="str">
        <f t="shared" ca="1" si="453"/>
        <v>1.43605016972767+2.03903457295665i</v>
      </c>
      <c r="EK241" s="240" t="str">
        <f t="shared" ca="1" si="454"/>
        <v>-2.00317801848035-1.48565807168557i</v>
      </c>
      <c r="EL241" s="240" t="str">
        <f t="shared" ca="1" si="455"/>
        <v>2.36809778885559+0.782313838625282i</v>
      </c>
      <c r="EM241" s="240" t="str">
        <f t="shared" ca="1" si="456"/>
        <v>-2.49397315135656+3.20192902027961E-13i</v>
      </c>
      <c r="EN241" s="240"/>
      <c r="EO241" s="240"/>
      <c r="EP241" s="240"/>
    </row>
    <row r="242" spans="1:146">
      <c r="A242" s="268">
        <f t="shared" si="323"/>
        <v>2.773437500000002E-3</v>
      </c>
      <c r="B242" s="267">
        <v>142</v>
      </c>
      <c r="C242" s="266">
        <f t="shared" si="324"/>
        <v>28400</v>
      </c>
      <c r="N242" s="265">
        <f t="shared" ca="1" si="327"/>
        <v>7.4939173231930276</v>
      </c>
      <c r="O242" s="240">
        <f t="shared" ca="1" si="328"/>
        <v>2.4939173231930276</v>
      </c>
      <c r="P242" s="240" t="str">
        <f t="shared" ca="1" si="329"/>
        <v>-2.34813305470952+0.840175441382824i</v>
      </c>
      <c r="Q242" s="240" t="str">
        <f t="shared" ca="1" si="330"/>
        <v>1.92782416065063-1.58212440109303i</v>
      </c>
      <c r="R242" s="240" t="str">
        <f t="shared" ca="1" si="331"/>
        <v>-1.28212973964461+2.13910423907791i</v>
      </c>
      <c r="S242" s="240" t="str">
        <f t="shared" ca="1" si="332"/>
        <v>0.486539133663345-2.44599740113034i</v>
      </c>
      <c r="T242" s="240" t="str">
        <f t="shared" ca="1" si="333"/>
        <v>0.365933672084599+2.46692443389678i</v>
      </c>
      <c r="U242" s="241" t="str">
        <f t="shared" ca="1" si="334"/>
        <v>-1.17562448806711-2.19943871885061i</v>
      </c>
      <c r="V242" s="240" t="str">
        <f t="shared" ca="1" si="335"/>
        <v>1.84787084716204+1.67481251103846i</v>
      </c>
      <c r="W242" s="240" t="str">
        <f t="shared" ca="1" si="336"/>
        <v>-2.30407917067336-0.954380841274298i</v>
      </c>
      <c r="X242" s="240" t="str">
        <f t="shared" ca="1" si="337"/>
        <v>2.49091329055656+0.122370723013922i</v>
      </c>
      <c r="Y242" s="240" t="str">
        <f t="shared" ca="1" si="338"/>
        <v>-2.38653008054468+0.72394598526248i</v>
      </c>
      <c r="Z242" s="240" t="str">
        <f t="shared" ca="1" si="339"/>
        <v>2.00313317687876-1.48562481488762i</v>
      </c>
      <c r="AA242" s="240" t="str">
        <f t="shared" ca="1" si="340"/>
        <v>-1.38554622837802+2.07361646982988i</v>
      </c>
      <c r="AB242" s="240" t="str">
        <f t="shared" ca="1" si="341"/>
        <v>0.605972479853301-2.41917774638052i</v>
      </c>
      <c r="AC242" s="240" t="str">
        <f t="shared" ca="1" si="342"/>
        <v>0.244446644237785+2.48190842962491i</v>
      </c>
      <c r="AD242" s="240" t="str">
        <f t="shared" ca="1" si="343"/>
        <v>-1.06628705412507-2.25447455810163i</v>
      </c>
      <c r="AE242" s="240" t="str">
        <f t="shared" ca="1" si="344"/>
        <v>1.76346585094834+1.76346585094844i</v>
      </c>
      <c r="AF242" s="240" t="str">
        <f t="shared" ca="1" si="345"/>
        <v>-2.25447455810156-1.06628705412522i</v>
      </c>
      <c r="AG242" s="240" t="str">
        <f t="shared" ca="1" si="346"/>
        <v>2.48190842962491+0.244446644237694i</v>
      </c>
      <c r="AH242" s="240" t="str">
        <f t="shared" ca="1" si="347"/>
        <v>-2.41917774638049+0.605972479853408i</v>
      </c>
      <c r="AI242" s="240" t="str">
        <f t="shared" ca="1" si="348"/>
        <v>2.07361646982995-1.3855462283779i</v>
      </c>
      <c r="AJ242" s="240" t="str">
        <f t="shared" ca="1" si="349"/>
        <v>-1.48562481488773+2.00313317687868i</v>
      </c>
      <c r="AK242" s="240" t="str">
        <f t="shared" ca="1" si="350"/>
        <v>0.723945985262392-2.38653008054471i</v>
      </c>
      <c r="AL242" s="240" t="str">
        <f t="shared" ca="1" si="351"/>
        <v>0.122370723014013+2.49091329055656i</v>
      </c>
      <c r="AM242" s="240" t="str">
        <f t="shared" ca="1" si="352"/>
        <v>-0.95438084127416-2.30407917067342i</v>
      </c>
      <c r="AN242" s="240" t="str">
        <f t="shared" ca="1" si="353"/>
        <v>1.67481251103834+1.84787084716214i</v>
      </c>
      <c r="AO242" s="240" t="str">
        <f t="shared" ca="1" si="354"/>
        <v>-2.19943871885066-1.17562448806701i</v>
      </c>
      <c r="AP242" s="240" t="str">
        <f t="shared" ca="1" si="355"/>
        <v>2.4669244338968+0.365933672084482i</v>
      </c>
      <c r="AQ242" s="240" t="str">
        <f t="shared" ca="1" si="356"/>
        <v>-2.44599740113033+0.48653913366343i</v>
      </c>
      <c r="AR242" s="240" t="str">
        <f t="shared" ca="1" si="357"/>
        <v>-2.44599740113033+0.48653913366343i</v>
      </c>
      <c r="AS242" s="240" t="str">
        <f t="shared" ca="1" si="358"/>
        <v>-1.58212440109362+1.92782416065014i</v>
      </c>
      <c r="AT242" s="240" t="str">
        <f t="shared" ca="1" si="359"/>
        <v>0.840175441383942-2.34813305470912i</v>
      </c>
      <c r="AU242" s="240" t="str">
        <f t="shared" ca="1" si="360"/>
        <v>8.53020246029888E-13+2.49391732319303i</v>
      </c>
      <c r="AV242" s="240" t="str">
        <f t="shared" ca="1" si="361"/>
        <v>-0.840175441383213-2.34813305470938i</v>
      </c>
      <c r="AW242" s="240" t="str">
        <f t="shared" ca="1" si="362"/>
        <v>1.58212440109299+1.92782416065066i</v>
      </c>
      <c r="AX242" s="240" t="str">
        <f t="shared" ca="1" si="363"/>
        <v>-2.13910423907771-1.28212973964496i</v>
      </c>
      <c r="AY242" s="240" t="str">
        <f t="shared" ca="1" si="364"/>
        <v>2.44599740113017+0.486539133664226i</v>
      </c>
      <c r="AZ242" s="240" t="str">
        <f t="shared" ca="1" si="365"/>
        <v>-2.46692443389662+0.365933672085679i</v>
      </c>
      <c r="BA242" s="240" t="str">
        <f t="shared" ca="1" si="366"/>
        <v>2.19943871885033-1.17562448806764i</v>
      </c>
      <c r="BB242" s="240" t="str">
        <f t="shared" ca="1" si="367"/>
        <v>-1.67481251103819+1.84787084716228i</v>
      </c>
      <c r="BC242" s="240" t="str">
        <f t="shared" ca="1" si="368"/>
        <v>0.954380841274417-2.30407917067331i</v>
      </c>
      <c r="BD242" s="240" t="str">
        <f t="shared" ca="1" si="369"/>
        <v>-0.122370723014539+2.49091329055653i</v>
      </c>
      <c r="BE242" s="240" t="str">
        <f t="shared" ca="1" si="370"/>
        <v>-0.723945985261347-2.38653008054503i</v>
      </c>
      <c r="BF242" s="240" t="str">
        <f t="shared" ca="1" si="371"/>
        <v>1.48562481488853+2.00313317687808i</v>
      </c>
      <c r="BG242" s="240" t="str">
        <f t="shared" ca="1" si="372"/>
        <v>-2.07361646983019-1.38554622837755i</v>
      </c>
      <c r="BH242" s="240" t="str">
        <f t="shared" ca="1" si="373"/>
        <v>2.41917774638054+0.605972479853231i</v>
      </c>
      <c r="BI242" s="240" t="str">
        <f t="shared" ca="1" si="374"/>
        <v>-2.48190842962495+0.244446644237382i</v>
      </c>
      <c r="BJ242" s="240" t="str">
        <f t="shared" ca="1" si="375"/>
        <v>2.25447455810191-1.06628705412448i</v>
      </c>
      <c r="BK242" s="240" t="str">
        <f t="shared" ca="1" si="376"/>
        <v>-1.76346585094925+1.76346585094753i</v>
      </c>
      <c r="BL242" s="240" t="str">
        <f t="shared" ca="1" si="377"/>
        <v>1.06628705412445-2.25447455810193i</v>
      </c>
      <c r="BM242" s="240" t="str">
        <f t="shared" ca="1" si="378"/>
        <v>-0.244446644237339+2.48190842962495i</v>
      </c>
      <c r="BN242" s="240" t="str">
        <f t="shared" ca="1" si="379"/>
        <v>-0.605972479853271-2.41917774638053i</v>
      </c>
      <c r="BO242" s="240" t="str">
        <f t="shared" ca="1" si="380"/>
        <v>1.38554622837758+2.07361646983017i</v>
      </c>
      <c r="BP242" s="240" t="str">
        <f t="shared" ca="1" si="381"/>
        <v>-2.00313317687815-1.48562481488844i</v>
      </c>
      <c r="BQ242" s="240" t="str">
        <f t="shared" ca="1" si="382"/>
        <v>2.38653008054504+0.723945985261305i</v>
      </c>
      <c r="BR242" s="240" t="str">
        <f t="shared" ca="1" si="383"/>
        <v>-2.49091329055653+0.122370723014653i</v>
      </c>
      <c r="BS242" s="240" t="str">
        <f t="shared" ca="1" si="384"/>
        <v>2.30407917067329-0.954380841274457i</v>
      </c>
      <c r="BT242" s="240" t="str">
        <f t="shared" ca="1" si="385"/>
        <v>-1.84787084716225+1.67481251103822i</v>
      </c>
      <c r="BU242" s="240" t="str">
        <f t="shared" ca="1" si="386"/>
        <v>1.1756244880676-2.19943871885035i</v>
      </c>
      <c r="BV242" s="240" t="str">
        <f t="shared" ca="1" si="387"/>
        <v>-0.365933672085637+2.46692443389663i</v>
      </c>
      <c r="BW242" s="240" t="str">
        <f t="shared" ca="1" si="388"/>
        <v>-0.486539133664268-2.44599740113016i</v>
      </c>
      <c r="BX242" s="240" t="str">
        <f t="shared" ca="1" si="389"/>
        <v>1.282129739645+2.13910423907769i</v>
      </c>
      <c r="BY242" s="240" t="str">
        <f t="shared" ca="1" si="390"/>
        <v>-1.92782416065068-1.58212440109296i</v>
      </c>
      <c r="BZ242" s="240" t="str">
        <f t="shared" ca="1" si="391"/>
        <v>2.34813305470941+0.840175441383138i</v>
      </c>
      <c r="CA242" s="240" t="str">
        <f t="shared" ca="1" si="392"/>
        <v>-2.49391732319303-7.74808280553736E-13i</v>
      </c>
      <c r="CB242" s="240" t="str">
        <f t="shared" ca="1" si="393"/>
        <v>2.34813305470993-0.84017544138168i</v>
      </c>
      <c r="CC242" s="240" t="str">
        <f t="shared" ca="1" si="394"/>
        <v>-1.92782416065009+1.58212440109368i</v>
      </c>
      <c r="CD242" s="240" t="str">
        <f t="shared" ca="1" si="395"/>
        <v>1.2821297396442-2.13910423907816i</v>
      </c>
      <c r="CE242" s="240" t="str">
        <f t="shared" ca="1" si="396"/>
        <v>-0.486539133663422+2.44599740113033i</v>
      </c>
      <c r="CF242" s="240" t="str">
        <f t="shared" ca="1" si="397"/>
        <v>-0.365933672084036-2.46692443389687i</v>
      </c>
      <c r="CG242" s="240" t="str">
        <f t="shared" ca="1" si="398"/>
        <v>1.17562448806617+2.19943871885111i</v>
      </c>
      <c r="CH242" s="240" t="str">
        <f t="shared" ca="1" si="399"/>
        <v>-1.84787084716283-1.67481251103758i</v>
      </c>
      <c r="CI242" s="240" t="str">
        <f t="shared" ca="1" si="400"/>
        <v>2.30407917067362+0.954380841273662i</v>
      </c>
      <c r="CJ242" s="240" t="str">
        <f t="shared" ca="1" si="401"/>
        <v>-2.49091329055657-0.122370723013723i</v>
      </c>
      <c r="CK242" s="240" t="str">
        <f t="shared" ca="1" si="402"/>
        <v>2.38653008054479-0.723945985262128i</v>
      </c>
      <c r="CL242" s="240" t="str">
        <f t="shared" ca="1" si="403"/>
        <v>-2.00313317687912+1.48562481488714i</v>
      </c>
      <c r="CM242" s="240" t="str">
        <f t="shared" ca="1" si="404"/>
        <v>1.38554622837893-2.07361646982927i</v>
      </c>
      <c r="CN242" s="240" t="str">
        <f t="shared" ca="1" si="405"/>
        <v>-0.605972479852368+2.41917774638075i</v>
      </c>
      <c r="CO242" s="240" t="str">
        <f t="shared" ca="1" si="406"/>
        <v>-0.244446644238266-2.48190842962486i</v>
      </c>
      <c r="CP242" s="240" t="str">
        <f t="shared" ca="1" si="407"/>
        <v>1.06628705412529+2.25447455810153i</v>
      </c>
      <c r="CQ242" s="240" t="str">
        <f t="shared" ca="1" si="408"/>
        <v>-1.76346585094816-1.76346585094863i</v>
      </c>
      <c r="CR242" s="240" t="str">
        <f t="shared" ca="1" si="409"/>
        <v>2.25447455810125+1.06628705412588i</v>
      </c>
      <c r="CS242" s="240" t="str">
        <f t="shared" ca="1" si="410"/>
        <v>-2.48190842962479-0.244446644238924i</v>
      </c>
      <c r="CT242" s="240" t="str">
        <f t="shared" ca="1" si="411"/>
        <v>2.41917774638033-0.605972479854064i</v>
      </c>
      <c r="CU242" s="240" t="str">
        <f t="shared" ca="1" si="412"/>
        <v>-2.07361646982972+1.38554622837826i</v>
      </c>
      <c r="CV242" s="240" t="str">
        <f t="shared" ca="1" si="413"/>
        <v>1.48562481488779-2.00313317687864i</v>
      </c>
      <c r="CW242" s="240" t="str">
        <f t="shared" ca="1" si="414"/>
        <v>-0.723945985262896+2.38653008054456i</v>
      </c>
      <c r="CX242" s="240" t="str">
        <f t="shared" ca="1" si="415"/>
        <v>-0.122370723012991-2.49091329055661i</v>
      </c>
      <c r="CY242" s="240" t="str">
        <f t="shared" ca="1" si="416"/>
        <v>0.954380841275213+2.30407917067298i</v>
      </c>
      <c r="CZ242" s="240" t="str">
        <f t="shared" ca="1" si="417"/>
        <v>-1.67481251103882-1.8478708471617i</v>
      </c>
      <c r="DA242" s="240" t="str">
        <f t="shared" ca="1" si="418"/>
        <v>2.19943871885073+1.17562448806688i</v>
      </c>
      <c r="DB242" s="240" t="str">
        <f t="shared" ca="1" si="419"/>
        <v>-2.46692443389675-0.365933672084829i</v>
      </c>
      <c r="DC242" s="240" t="str">
        <f t="shared" ca="1" si="420"/>
        <v>2.44599740113049-0.486539133662637i</v>
      </c>
      <c r="DD242" s="240" t="str">
        <f t="shared" ca="1" si="421"/>
        <v>-2.13910423907854+1.28212973964357i</v>
      </c>
      <c r="DE242" s="240" t="str">
        <f t="shared" ca="1" si="422"/>
        <v>1.58212440109228-1.92782416065125i</v>
      </c>
      <c r="DF242" s="240" t="str">
        <f t="shared" ca="1" si="423"/>
        <v>-0.840175441382303+2.34813305470971i</v>
      </c>
      <c r="DG242" s="240" t="str">
        <f t="shared" ca="1" si="424"/>
        <v>-1.13652662227775E-13-2.49391732319303i</v>
      </c>
      <c r="DH242" s="240" t="str">
        <f t="shared" ca="1" si="425"/>
        <v>0.840175441382383+2.34813305470968i</v>
      </c>
      <c r="DI242" s="240" t="str">
        <f t="shared" ca="1" si="426"/>
        <v>-1.58212440109234-1.92782416065119i</v>
      </c>
      <c r="DJ242" s="240" t="str">
        <f t="shared" ca="1" si="427"/>
        <v>2.13910423907859+1.2821297396435i</v>
      </c>
      <c r="DK242" s="240" t="str">
        <f t="shared" ca="1" si="428"/>
        <v>-2.4459974011305-0.486539133662552i</v>
      </c>
      <c r="DL242" s="240" t="str">
        <f t="shared" ca="1" si="429"/>
        <v>2.46692443389674-0.365933672084913i</v>
      </c>
      <c r="DM242" s="240" t="str">
        <f t="shared" ca="1" si="430"/>
        <v>-2.1994387188507+1.17562448806695i</v>
      </c>
      <c r="DN242" s="240" t="str">
        <f t="shared" ca="1" si="431"/>
        <v>1.67481251103876-1.84787084716176i</v>
      </c>
      <c r="DO242" s="240" t="str">
        <f t="shared" ca="1" si="432"/>
        <v>-0.954380841275133+2.30407917067302i</v>
      </c>
      <c r="DP242" s="240" t="str">
        <f t="shared" ca="1" si="433"/>
        <v>0.122370723012906-2.49091329055661i</v>
      </c>
      <c r="DQ242" s="240" t="str">
        <f t="shared" ca="1" si="434"/>
        <v>0.723945985262978+2.38653008054453i</v>
      </c>
      <c r="DR242" s="240" t="str">
        <f t="shared" ca="1" si="435"/>
        <v>-1.48562481488785-2.00313317687859i</v>
      </c>
      <c r="DS242" s="240" t="str">
        <f t="shared" ca="1" si="436"/>
        <v>2.07361646982976+1.38554622837819i</v>
      </c>
      <c r="DT242" s="240" t="str">
        <f t="shared" ca="1" si="437"/>
        <v>-2.41917774638035-0.605972479853982i</v>
      </c>
      <c r="DU242" s="240" t="str">
        <f t="shared" ca="1" si="438"/>
        <v>2.48190842962502-0.244446644236611i</v>
      </c>
      <c r="DV242" s="240" t="str">
        <f t="shared" ca="1" si="439"/>
        <v>-2.25447455810121+1.06628705412596i</v>
      </c>
      <c r="DW242" s="240" t="str">
        <f t="shared" ca="1" si="440"/>
        <v>1.7634658509481-1.76346585094869i</v>
      </c>
      <c r="DX242" s="240" t="str">
        <f t="shared" ca="1" si="441"/>
        <v>-1.06628705412521+2.25447455810157i</v>
      </c>
      <c r="DY242" s="240" t="str">
        <f t="shared" ca="1" si="442"/>
        <v>0.244446644238181-2.48190842962487i</v>
      </c>
      <c r="DZ242" s="240" t="str">
        <f t="shared" ca="1" si="443"/>
        <v>0.605972479852453+2.41917774638073i</v>
      </c>
      <c r="EA242" s="240" t="str">
        <f t="shared" ca="1" si="444"/>
        <v>-1.385546228379-2.07361646982922i</v>
      </c>
      <c r="EB242" s="240" t="str">
        <f t="shared" ca="1" si="445"/>
        <v>2.00313317687917+1.48562481488707i</v>
      </c>
      <c r="EC242" s="240" t="str">
        <f t="shared" ca="1" si="446"/>
        <v>-2.38653008054482-0.723945985262046i</v>
      </c>
      <c r="ED242" s="240" t="str">
        <f t="shared" ca="1" si="447"/>
        <v>2.49091329055657-0.122370723013879i</v>
      </c>
      <c r="EE242" s="240" t="str">
        <f t="shared" ca="1" si="448"/>
        <v>-2.30407917067356+0.954380841273806i</v>
      </c>
      <c r="EF242" s="240" t="str">
        <f t="shared" ca="1" si="449"/>
        <v>1.84787084716282-1.67481251103759i</v>
      </c>
      <c r="EG242" s="240" t="str">
        <f t="shared" ca="1" si="450"/>
        <v>-1.1756244880661+2.19943871885115i</v>
      </c>
      <c r="EH242" s="240" t="str">
        <f t="shared" ca="1" si="451"/>
        <v>0.365933672083951-2.46692443389688i</v>
      </c>
      <c r="EI242" s="240" t="str">
        <f t="shared" ca="1" si="452"/>
        <v>0.486539133663507+2.44599740113031i</v>
      </c>
      <c r="EJ242" s="240" t="str">
        <f t="shared" ca="1" si="453"/>
        <v>-1.28212973964434-2.13910423907808i</v>
      </c>
      <c r="EK242" s="240" t="str">
        <f t="shared" ca="1" si="454"/>
        <v>1.92782416065019+1.58212440109356i</v>
      </c>
      <c r="EL242" s="240" t="str">
        <f t="shared" ca="1" si="455"/>
        <v>-2.34813305470914-0.840175441383869i</v>
      </c>
      <c r="EM242" s="240" t="str">
        <f t="shared" ca="1" si="456"/>
        <v>2.49391732319303-8.60350818002799E-13i</v>
      </c>
      <c r="EN242" s="240"/>
      <c r="EO242" s="240"/>
      <c r="EP242" s="240"/>
    </row>
    <row r="243" spans="1:146">
      <c r="A243" s="268">
        <f t="shared" si="323"/>
        <v>2.792968750000002E-3</v>
      </c>
      <c r="B243" s="267">
        <v>143</v>
      </c>
      <c r="C243" s="266">
        <f t="shared" si="324"/>
        <v>28600</v>
      </c>
      <c r="N243" s="265">
        <f t="shared" ca="1" si="327"/>
        <v>7.4938565094892988</v>
      </c>
      <c r="O243" s="240">
        <f t="shared" ca="1" si="328"/>
        <v>2.4938565094892988</v>
      </c>
      <c r="P243" s="240" t="str">
        <f t="shared" ca="1" si="329"/>
        <v>-2.32675016468065+0.897526579595676i</v>
      </c>
      <c r="Q243" s="240" t="str">
        <f t="shared" ca="1" si="330"/>
        <v>1.84782578717989-1.67477167105106i</v>
      </c>
      <c r="R243" s="240" t="str">
        <f t="shared" ca="1" si="331"/>
        <v>-1.12126614119937+2.22757323797042i</v>
      </c>
      <c r="S243" s="240" t="str">
        <f t="shared" ca="1" si="332"/>
        <v>0.24444068345237-2.48184790875579i</v>
      </c>
      <c r="T243" s="240" t="str">
        <f t="shared" ca="1" si="333"/>
        <v>0.665143346392533+2.40351921537397i</v>
      </c>
      <c r="U243" s="241" t="str">
        <f t="shared" ca="1" si="334"/>
        <v>-1.48558858820674-2.00308433085381i</v>
      </c>
      <c r="V243" s="240" t="str">
        <f t="shared" ca="1" si="335"/>
        <v>2.10694356326319+1.33420729691678i</v>
      </c>
      <c r="W243" s="240" t="str">
        <f t="shared" ca="1" si="336"/>
        <v>-2.44593775594489-0.486527269498224i</v>
      </c>
      <c r="X243" s="240" t="str">
        <f t="shared" ca="1" si="337"/>
        <v>2.45714106212594-0.4263544191594i</v>
      </c>
      <c r="Y243" s="240" t="str">
        <f t="shared" ca="1" si="338"/>
        <v>-2.13905207742435+1.28209847515264i</v>
      </c>
      <c r="Z243" s="240" t="str">
        <f t="shared" ca="1" si="339"/>
        <v>1.53429930701299-1.96602287026922i</v>
      </c>
      <c r="AA243" s="240" t="str">
        <f t="shared" ca="1" si="340"/>
        <v>-0.723928331975953+2.38647188545867i</v>
      </c>
      <c r="AB243" s="240" t="str">
        <f t="shared" ca="1" si="341"/>
        <v>-0.183459465800736-2.48709929723971i</v>
      </c>
      <c r="AC243" s="240" t="str">
        <f t="shared" ca="1" si="342"/>
        <v>1.06626105291651+2.25441958316448i</v>
      </c>
      <c r="AD243" s="240" t="str">
        <f t="shared" ca="1" si="343"/>
        <v>-1.80616830229714-1.71961517604934i</v>
      </c>
      <c r="AE243" s="240" t="str">
        <f t="shared" ca="1" si="344"/>
        <v>2.30402298613725+0.954357568877275i</v>
      </c>
      <c r="AF243" s="240" t="str">
        <f t="shared" ca="1" si="345"/>
        <v>-2.49310540653429-0.0612023025027325i</v>
      </c>
      <c r="AG243" s="240" t="str">
        <f t="shared" ca="1" si="346"/>
        <v>2.34807579592774-0.840154953862961i</v>
      </c>
      <c r="AH243" s="240" t="str">
        <f t="shared" ca="1" si="347"/>
        <v>-1.88837021090307+1.62891934622192i</v>
      </c>
      <c r="AI243" s="240" t="str">
        <f t="shared" ca="1" si="348"/>
        <v>1.17559582068561-2.19938508595213i</v>
      </c>
      <c r="AJ243" s="240" t="str">
        <f t="shared" ca="1" si="349"/>
        <v>-0.305274659176535+2.4751015478939i</v>
      </c>
      <c r="AK243" s="240" t="str">
        <f t="shared" ca="1" si="350"/>
        <v>-0.605957703328541-2.4191187551873i</v>
      </c>
      <c r="AL243" s="240" t="str">
        <f t="shared" ca="1" si="351"/>
        <v>1.43598300638469+2.03893920833764i</v>
      </c>
      <c r="AM243" s="240" t="str">
        <f t="shared" ca="1" si="352"/>
        <v>-2.07356590508321-1.38551244209448i</v>
      </c>
      <c r="AN243" s="240" t="str">
        <f t="shared" ca="1" si="353"/>
        <v>2.43326110831917+0.546407054002349i</v>
      </c>
      <c r="AO243" s="240" t="str">
        <f t="shared" ca="1" si="354"/>
        <v>-2.46686427840959+0.36592474886089i</v>
      </c>
      <c r="AP243" s="240" t="str">
        <f t="shared" ca="1" si="355"/>
        <v>2.16987210659838-1.22921736520782i</v>
      </c>
      <c r="AQ243" s="240" t="str">
        <f t="shared" ca="1" si="356"/>
        <v>-1.58208582128783+1.92777715102191i</v>
      </c>
      <c r="AR243" s="240" t="str">
        <f t="shared" ca="1" si="357"/>
        <v>-1.58208582128783+1.92777715102191i</v>
      </c>
      <c r="AS243" s="240" t="str">
        <f t="shared" ca="1" si="358"/>
        <v>0.122367739025904+2.49085255010565i</v>
      </c>
      <c r="AT243" s="240" t="str">
        <f t="shared" ca="1" si="359"/>
        <v>-1.01061368884589-2.27990795029963i</v>
      </c>
      <c r="AU243" s="240" t="str">
        <f t="shared" ca="1" si="360"/>
        <v>1.76342284916592+1.76342284916627i</v>
      </c>
      <c r="AV243" s="240" t="str">
        <f t="shared" ca="1" si="361"/>
        <v>-2.27990795029941-1.01061368884638i</v>
      </c>
      <c r="AW243" s="240" t="str">
        <f t="shared" ca="1" si="362"/>
        <v>2.49085255010563+0.122367739026444i</v>
      </c>
      <c r="AX243" s="240" t="str">
        <f t="shared" ca="1" si="363"/>
        <v>-2.36798703411559+0.782277250201365i</v>
      </c>
      <c r="AY243" s="240" t="str">
        <f t="shared" ca="1" si="364"/>
        <v>1.92777715102273-1.58208582128684i</v>
      </c>
      <c r="AZ243" s="240" t="str">
        <f t="shared" ca="1" si="365"/>
        <v>-1.22921736520739+2.16987210659862i</v>
      </c>
      <c r="BA243" s="240" t="str">
        <f t="shared" ca="1" si="366"/>
        <v>0.365924748861424-2.46686427840951i</v>
      </c>
      <c r="BB243" s="240" t="str">
        <f t="shared" ca="1" si="367"/>
        <v>0.546407054003481+2.43326110831891i</v>
      </c>
      <c r="BC243" s="240" t="str">
        <f t="shared" ca="1" si="368"/>
        <v>-1.38551244209468-2.07356590508308i</v>
      </c>
      <c r="BD243" s="240" t="str">
        <f t="shared" ca="1" si="369"/>
        <v>2.03893920833733+1.43598300638513i</v>
      </c>
      <c r="BE243" s="240" t="str">
        <f t="shared" ca="1" si="370"/>
        <v>-2.41911875518754-0.605957703327586i</v>
      </c>
      <c r="BF243" s="240" t="str">
        <f t="shared" ca="1" si="371"/>
        <v>2.47510154789388-0.30527465917674i</v>
      </c>
      <c r="BG243" s="240" t="str">
        <f t="shared" ca="1" si="372"/>
        <v>-2.1993850859525+1.17559582068492i</v>
      </c>
      <c r="BH243" s="240" t="str">
        <f t="shared" ca="1" si="373"/>
        <v>1.62891934622117-1.88837021090371i</v>
      </c>
      <c r="BI243" s="240" t="str">
        <f t="shared" ca="1" si="374"/>
        <v>-0.840154953863004+2.34807579592772i</v>
      </c>
      <c r="BJ243" s="240" t="str">
        <f t="shared" ca="1" si="375"/>
        <v>-0.061202302501927-2.49310540653431i</v>
      </c>
      <c r="BK243" s="240" t="str">
        <f t="shared" ca="1" si="376"/>
        <v>0.954357568878183+2.30402298613687i</v>
      </c>
      <c r="BL243" s="240" t="str">
        <f t="shared" ca="1" si="377"/>
        <v>-1.71961517604931-1.80616830229717i</v>
      </c>
      <c r="BM243" s="240" t="str">
        <f t="shared" ca="1" si="378"/>
        <v>2.25441958316414+1.06626105291724i</v>
      </c>
      <c r="BN243" s="240" t="str">
        <f t="shared" ca="1" si="379"/>
        <v>-2.48709929723976-0.18345946580002i</v>
      </c>
      <c r="BO243" s="240" t="str">
        <f t="shared" ca="1" si="380"/>
        <v>2.38647188545868-0.723928331975911i</v>
      </c>
      <c r="BP243" s="240" t="str">
        <f t="shared" ca="1" si="381"/>
        <v>-1.96602287026988+1.53429930701215i</v>
      </c>
      <c r="BQ243" s="240" t="str">
        <f t="shared" ca="1" si="382"/>
        <v>1.28209847515203-2.13905207742472i</v>
      </c>
      <c r="BR243" s="240" t="str">
        <f t="shared" ca="1" si="383"/>
        <v>-0.426354419159704+2.45714106212589i</v>
      </c>
      <c r="BS243" s="240" t="str">
        <f t="shared" ca="1" si="384"/>
        <v>-0.486527269497244-2.44593775594509i</v>
      </c>
      <c r="BT243" s="240" t="str">
        <f t="shared" ca="1" si="385"/>
        <v>1.33420729691717+2.10694356326294i</v>
      </c>
      <c r="BU243" s="240" t="str">
        <f t="shared" ca="1" si="386"/>
        <v>-2.00308433085363-1.48558858820699i</v>
      </c>
      <c r="BV243" s="240" t="str">
        <f t="shared" ca="1" si="387"/>
        <v>2.40351921537363+0.665143346393745i</v>
      </c>
      <c r="BW243" s="240" t="str">
        <f t="shared" ca="1" si="388"/>
        <v>-2.48184790875575+0.24444068345282i</v>
      </c>
      <c r="BX243" s="240" t="str">
        <f t="shared" ca="1" si="389"/>
        <v>2.22757323797067-1.12126614119886i</v>
      </c>
      <c r="BY243" s="240" t="str">
        <f t="shared" ca="1" si="390"/>
        <v>-1.67477167105018+1.84782578718069i</v>
      </c>
      <c r="BZ243" s="240" t="str">
        <f t="shared" ca="1" si="391"/>
        <v>0.89752657959538-2.32675016468077i</v>
      </c>
      <c r="CA243" s="240" t="str">
        <f t="shared" ca="1" si="392"/>
        <v>-5.047134311284E-13+2.4938565094893i</v>
      </c>
      <c r="CB243" s="240" t="str">
        <f t="shared" ca="1" si="393"/>
        <v>-0.897526579596686-2.32675016468026i</v>
      </c>
      <c r="CC243" s="240" t="str">
        <f t="shared" ca="1" si="394"/>
        <v>1.67477167105122+1.84782578717975i</v>
      </c>
      <c r="CD243" s="240" t="str">
        <f t="shared" ca="1" si="395"/>
        <v>-2.22757323797019-1.12126614119983i</v>
      </c>
      <c r="CE243" s="240" t="str">
        <f t="shared" ca="1" si="396"/>
        <v>2.48184790875588+0.244440683451427i</v>
      </c>
      <c r="CF243" s="240" t="str">
        <f t="shared" ca="1" si="397"/>
        <v>-2.40351921537392+0.665143346392705i</v>
      </c>
      <c r="CG243" s="240" t="str">
        <f t="shared" ca="1" si="398"/>
        <v>2.00308433085427-1.48558858820612i</v>
      </c>
      <c r="CH243" s="240" t="str">
        <f t="shared" ca="1" si="399"/>
        <v>-1.33420729691599+2.10694356326369i</v>
      </c>
      <c r="CI243" s="240" t="str">
        <f t="shared" ca="1" si="400"/>
        <v>0.486527269498304-2.44593775594488i</v>
      </c>
      <c r="CJ243" s="240" t="str">
        <f t="shared" ca="1" si="401"/>
        <v>0.426354419158569+2.45714106212608i</v>
      </c>
      <c r="CK243" s="240" t="str">
        <f t="shared" ca="1" si="402"/>
        <v>-1.28209847515329-2.13905207742396i</v>
      </c>
      <c r="CL243" s="240" t="str">
        <f t="shared" ca="1" si="403"/>
        <v>1.96602287026917+1.53429930701305i</v>
      </c>
      <c r="CM243" s="240" t="str">
        <f t="shared" ca="1" si="404"/>
        <v>-2.38647188545837-0.723928331976946i</v>
      </c>
      <c r="CN243" s="240" t="str">
        <f t="shared" ca="1" si="405"/>
        <v>2.48709929723966-0.183459465801417i</v>
      </c>
      <c r="CO243" s="240" t="str">
        <f t="shared" ca="1" si="406"/>
        <v>-2.2544195831646+1.06626105291626i</v>
      </c>
      <c r="CP243" s="240" t="str">
        <f t="shared" ca="1" si="407"/>
        <v>1.71961517605015-1.80616830229638i</v>
      </c>
      <c r="CQ243" s="240" t="str">
        <f t="shared" ca="1" si="408"/>
        <v>-0.954357568876824+2.30402298613744i</v>
      </c>
      <c r="CR243" s="240" t="str">
        <f t="shared" ca="1" si="409"/>
        <v>0.0612023025030777-2.49310540653428i</v>
      </c>
      <c r="CS243" s="240" t="str">
        <f t="shared" ca="1" si="410"/>
        <v>0.840154953861986+2.34807579592809i</v>
      </c>
      <c r="CT243" s="240" t="str">
        <f t="shared" ca="1" si="411"/>
        <v>-1.62891934622223-1.8883702109028i</v>
      </c>
      <c r="CU243" s="240" t="str">
        <f t="shared" ca="1" si="412"/>
        <v>2.199385085952+1.17559582068587i</v>
      </c>
      <c r="CV243" s="240" t="str">
        <f t="shared" ca="1" si="413"/>
        <v>-2.47510154789376-0.30527465917774i</v>
      </c>
      <c r="CW243" s="240" t="str">
        <f t="shared" ca="1" si="414"/>
        <v>2.41911875518718-0.605957703329012i</v>
      </c>
      <c r="CX243" s="240" t="str">
        <f t="shared" ca="1" si="415"/>
        <v>-2.038939208338+1.43598300638419i</v>
      </c>
      <c r="CY243" s="240" t="str">
        <f t="shared" ca="1" si="416"/>
        <v>1.38551244209345-2.07356590508389i</v>
      </c>
      <c r="CZ243" s="240" t="str">
        <f t="shared" ca="1" si="417"/>
        <v>-0.546407054002184+2.4332611083192i</v>
      </c>
      <c r="DA243" s="240" t="str">
        <f t="shared" ca="1" si="418"/>
        <v>-0.365924748860357-2.46686427840967i</v>
      </c>
      <c r="DB243" s="240" t="str">
        <f t="shared" ca="1" si="419"/>
        <v>1.22921736520861+2.16987210659793i</v>
      </c>
      <c r="DC243" s="240" t="str">
        <f t="shared" ca="1" si="420"/>
        <v>-1.92777715102204-1.58208582128767i</v>
      </c>
      <c r="DD243" s="240" t="str">
        <f t="shared" ca="1" si="421"/>
        <v>2.36798703411527+0.782277250202323i</v>
      </c>
      <c r="DE243" s="240" t="str">
        <f t="shared" ca="1" si="422"/>
        <v>-2.49085255010556+0.122367739027878i</v>
      </c>
      <c r="DF243" s="240" t="str">
        <f t="shared" ca="1" si="423"/>
        <v>2.27990795029988-1.01061368884533i</v>
      </c>
      <c r="DG243" s="240" t="str">
        <f t="shared" ca="1" si="424"/>
        <v>-1.76342284916668+1.76342284916551i</v>
      </c>
      <c r="DH243" s="240" t="str">
        <f t="shared" ca="1" si="425"/>
        <v>1.01061368884464-2.27990795030018i</v>
      </c>
      <c r="DI243" s="240" t="str">
        <f t="shared" ca="1" si="426"/>
        <v>-0.122367739026983+2.4908525501056i</v>
      </c>
      <c r="DJ243" s="240" t="str">
        <f t="shared" ca="1" si="427"/>
        <v>-0.782277250200884-2.36798703411575i</v>
      </c>
      <c r="DK243" s="240" t="str">
        <f t="shared" ca="1" si="428"/>
        <v>1.58208582128836+1.92777715102147i</v>
      </c>
      <c r="DL243" s="240" t="str">
        <f t="shared" ca="1" si="429"/>
        <v>-2.16987210659837-1.22921736520783i</v>
      </c>
      <c r="DM243" s="240" t="str">
        <f t="shared" ca="1" si="430"/>
        <v>2.46686427840942+0.365924748861993i</v>
      </c>
      <c r="DN243" s="240" t="str">
        <f t="shared" ca="1" si="431"/>
        <v>-2.43326110831904+0.54640705400292i</v>
      </c>
      <c r="DO243" s="240" t="str">
        <f t="shared" ca="1" si="432"/>
        <v>2.0735659050834-1.3855124420942i</v>
      </c>
      <c r="DP243" s="240" t="str">
        <f t="shared" ca="1" si="433"/>
        <v>-1.43598300638554+2.03893920833704i</v>
      </c>
      <c r="DQ243" s="240" t="str">
        <f t="shared" ca="1" si="434"/>
        <v>0.605957703328145-2.4191187551874i</v>
      </c>
      <c r="DR243" s="240" t="str">
        <f t="shared" ca="1" si="435"/>
        <v>0.305274659176238+2.47510154789394i</v>
      </c>
      <c r="DS243" s="240" t="str">
        <f t="shared" ca="1" si="436"/>
        <v>-1.17559582068441-2.19938508595278i</v>
      </c>
      <c r="DT243" s="240" t="str">
        <f t="shared" ca="1" si="437"/>
        <v>1.88837021090339+1.62891934622155i</v>
      </c>
      <c r="DU243" s="240" t="str">
        <f t="shared" ca="1" si="438"/>
        <v>-2.34807579592753-0.840154953863545i</v>
      </c>
      <c r="DV243" s="240" t="str">
        <f t="shared" ca="1" si="439"/>
        <v>2.49310540653426-0.0612023025038316i</v>
      </c>
      <c r="DW243" s="240" t="str">
        <f t="shared" ca="1" si="440"/>
        <v>-2.30402298613709+0.954357568877652i</v>
      </c>
      <c r="DX243" s="240" t="str">
        <f t="shared" ca="1" si="441"/>
        <v>1.80616830229752-1.71961517604895i</v>
      </c>
      <c r="DY243" s="240" t="str">
        <f t="shared" ca="1" si="442"/>
        <v>-1.06626105291545+2.25441958316498i</v>
      </c>
      <c r="DZ243" s="240" t="str">
        <f t="shared" ca="1" si="443"/>
        <v>0.183459465800524-2.48709929723973i</v>
      </c>
      <c r="EA243" s="240" t="str">
        <f t="shared" ca="1" si="444"/>
        <v>0.723928331975362+2.38647188545885i</v>
      </c>
      <c r="EB243" s="240" t="str">
        <f t="shared" ca="1" si="445"/>
        <v>-1.53429930701376-1.96602287026862i</v>
      </c>
      <c r="EC243" s="240" t="str">
        <f t="shared" ca="1" si="446"/>
        <v>2.13905207742442+1.28209847515252i</v>
      </c>
      <c r="ED243" s="240" t="str">
        <f t="shared" ca="1" si="447"/>
        <v>-2.4571410621258-0.426354419160203i</v>
      </c>
      <c r="EE243" s="240" t="str">
        <f t="shared" ca="1" si="448"/>
        <v>2.44593775594472-0.486527269499112i</v>
      </c>
      <c r="EF243" s="240" t="str">
        <f t="shared" ca="1" si="449"/>
        <v>-2.10694356326321+1.33420729691674i</v>
      </c>
      <c r="EG243" s="240" t="str">
        <f t="shared" ca="1" si="450"/>
        <v>1.48558858820745-2.00308433085328i</v>
      </c>
      <c r="EH243" s="240" t="str">
        <f t="shared" ca="1" si="451"/>
        <v>-0.665143346391842+2.40351921537416i</v>
      </c>
      <c r="EI243" s="240" t="str">
        <f t="shared" ca="1" si="452"/>
        <v>-0.244440683452248-2.4818479087558i</v>
      </c>
      <c r="EJ243" s="240" t="str">
        <f t="shared" ca="1" si="453"/>
        <v>1.12126614119841+2.2275732379709i</v>
      </c>
      <c r="EK243" s="240" t="str">
        <f t="shared" ca="1" si="454"/>
        <v>-1.8478257871803-1.6747716710506i</v>
      </c>
      <c r="EL243" s="240" t="str">
        <f t="shared" ca="1" si="455"/>
        <v>2.32675016468058+0.897526579595848i</v>
      </c>
      <c r="EM243" s="240" t="str">
        <f t="shared" ca="1" si="456"/>
        <v>-2.4938565094893-1.0094268622568E-12i</v>
      </c>
      <c r="EN243" s="240"/>
      <c r="EO243" s="240"/>
      <c r="EP243" s="240"/>
    </row>
    <row r="244" spans="1:146">
      <c r="A244" s="268">
        <f t="shared" si="323"/>
        <v>2.8125000000000021E-3</v>
      </c>
      <c r="B244" s="267">
        <v>144</v>
      </c>
      <c r="C244" s="266">
        <f t="shared" si="324"/>
        <v>28800</v>
      </c>
      <c r="N244" s="265">
        <f t="shared" ca="1" si="327"/>
        <v>7.4937904975393019</v>
      </c>
      <c r="O244" s="240">
        <f t="shared" ca="1" si="328"/>
        <v>2.4937904975393019</v>
      </c>
      <c r="P244" s="240" t="str">
        <f t="shared" ca="1" si="329"/>
        <v>-2.3039619990477+0.954332307197791i</v>
      </c>
      <c r="Q244" s="240" t="str">
        <f t="shared" ca="1" si="330"/>
        <v>1.76337617166862-1.76337617166861i</v>
      </c>
      <c r="R244" s="240" t="str">
        <f t="shared" ca="1" si="331"/>
        <v>-0.954332307197676+2.30396199904774i</v>
      </c>
      <c r="S244" s="240" t="str">
        <f t="shared" ca="1" si="332"/>
        <v>-7.39327820989833E-14-2.4937904975393i</v>
      </c>
      <c r="T244" s="240" t="str">
        <f t="shared" ca="1" si="333"/>
        <v>0.954332307197818+2.30396199904769i</v>
      </c>
      <c r="U244" s="241" t="str">
        <f t="shared" ca="1" si="334"/>
        <v>-1.76337617166861-1.76337617166862i</v>
      </c>
      <c r="V244" s="240" t="str">
        <f t="shared" ca="1" si="335"/>
        <v>2.30396199904768+0.954332307197833i</v>
      </c>
      <c r="W244" s="240" t="str">
        <f t="shared" ca="1" si="336"/>
        <v>-2.4937904975393-1.0020669695681E-13i</v>
      </c>
      <c r="X244" s="240" t="str">
        <f t="shared" ca="1" si="337"/>
        <v>2.30396199904766-0.954332307197885i</v>
      </c>
      <c r="Y244" s="240" t="str">
        <f t="shared" ca="1" si="338"/>
        <v>-1.76337617166857+1.76337617166866i</v>
      </c>
      <c r="Z244" s="240" t="str">
        <f t="shared" ca="1" si="339"/>
        <v>0.954332307197766-2.30396199904771i</v>
      </c>
      <c r="AA244" s="240" t="str">
        <f t="shared" ca="1" si="340"/>
        <v>-2.62739148578267E-14+2.4937904975393i</v>
      </c>
      <c r="AB244" s="240" t="str">
        <f t="shared" ca="1" si="341"/>
        <v>-0.954332307197733-2.30396199904772i</v>
      </c>
      <c r="AC244" s="240" t="str">
        <f t="shared" ca="1" si="342"/>
        <v>1.76337617166854+1.76337617166869i</v>
      </c>
      <c r="AD244" s="240" t="str">
        <f t="shared" ca="1" si="343"/>
        <v>-2.30396199904773-0.954332307197696i</v>
      </c>
      <c r="AE244" s="240" t="str">
        <f t="shared" ca="1" si="344"/>
        <v>2.4937904975393-4.76588672411566E-14i</v>
      </c>
      <c r="AF244" s="240" t="str">
        <f t="shared" ca="1" si="345"/>
        <v>-2.30396199904769+0.954332307197801i</v>
      </c>
      <c r="AG244" s="240" t="str">
        <f t="shared" ca="1" si="346"/>
        <v>1.76337617166864-1.76337617166859i</v>
      </c>
      <c r="AH244" s="240" t="str">
        <f t="shared" ca="1" si="347"/>
        <v>-0.954332307197858+2.30396199904767i</v>
      </c>
      <c r="AI244" s="240" t="str">
        <f t="shared" ca="1" si="348"/>
        <v>1.08761164589296E-13-2.4937904975393i</v>
      </c>
      <c r="AJ244" s="240" t="str">
        <f t="shared" ca="1" si="349"/>
        <v>0.954332307197853+2.30396199904767i</v>
      </c>
      <c r="AK244" s="240" t="str">
        <f t="shared" ca="1" si="350"/>
        <v>-1.76337617166865-1.76337617166858i</v>
      </c>
      <c r="AL244" s="240" t="str">
        <f t="shared" ca="1" si="351"/>
        <v>2.30396199904771+0.954332307197773i</v>
      </c>
      <c r="AM244" s="240" t="str">
        <f t="shared" ca="1" si="352"/>
        <v>-2.4937904975393-5.25478297156534E-14i</v>
      </c>
      <c r="AN244" s="240" t="str">
        <f t="shared" ca="1" si="353"/>
        <v>2.30396199904773-0.954332307197708i</v>
      </c>
      <c r="AO244" s="240" t="str">
        <f t="shared" ca="1" si="354"/>
        <v>-1.7633761716687+1.76337617166853i</v>
      </c>
      <c r="AP244" s="240" t="str">
        <f t="shared" ca="1" si="355"/>
        <v>0.954332307197721-2.30396199904772i</v>
      </c>
      <c r="AQ244" s="240" t="str">
        <f t="shared" ca="1" si="356"/>
        <v>3.91043996086711E-14+2.4937904975393i</v>
      </c>
      <c r="AR244" s="240" t="str">
        <f t="shared" ca="1" si="357"/>
        <v>3.91043996086711E-14+2.4937904975393i</v>
      </c>
      <c r="AS244" s="240" t="str">
        <f t="shared" ca="1" si="358"/>
        <v>1.76337617166945+1.76337617166778i</v>
      </c>
      <c r="AT244" s="240" t="str">
        <f t="shared" ca="1" si="359"/>
        <v>-2.30396199904767-0.954332307197865i</v>
      </c>
      <c r="AU244" s="240" t="str">
        <f t="shared" ca="1" si="360"/>
        <v>2.4937904975393-1.1230456735521E-12i</v>
      </c>
      <c r="AV244" s="240" t="str">
        <f t="shared" ca="1" si="361"/>
        <v>-2.30396199904777+0.954332307197616i</v>
      </c>
      <c r="AW244" s="240" t="str">
        <f t="shared" ca="1" si="362"/>
        <v>1.76337617166789-1.76337617166934i</v>
      </c>
      <c r="AX244" s="240" t="str">
        <f t="shared" ca="1" si="363"/>
        <v>-0.954332307198042+2.30396199904759i</v>
      </c>
      <c r="AY244" s="240" t="str">
        <f t="shared" ca="1" si="364"/>
        <v>-9.31186747270965E-13-2.4937904975393i</v>
      </c>
      <c r="AZ244" s="240" t="str">
        <f t="shared" ca="1" si="365"/>
        <v>0.954332307197439+2.30396199904784i</v>
      </c>
      <c r="BA244" s="240" t="str">
        <f t="shared" ca="1" si="366"/>
        <v>-1.7633761716692-1.76337617166802i</v>
      </c>
      <c r="BB244" s="240" t="str">
        <f t="shared" ca="1" si="367"/>
        <v>2.30396199904753+0.954332307198187i</v>
      </c>
      <c r="BC244" s="240" t="str">
        <f t="shared" ca="1" si="368"/>
        <v>-2.4937904975393+7.74766715440515E-13i</v>
      </c>
      <c r="BD244" s="240" t="str">
        <f t="shared" ca="1" si="369"/>
        <v>2.30396199904792-0.954332307197262i</v>
      </c>
      <c r="BE244" s="240" t="str">
        <f t="shared" ca="1" si="370"/>
        <v>-1.76337617166816+1.76337617166907i</v>
      </c>
      <c r="BF244" s="240" t="str">
        <f t="shared" ca="1" si="371"/>
        <v>0.954332307198364-2.30396199904746i</v>
      </c>
      <c r="BG244" s="240" t="str">
        <f t="shared" ca="1" si="372"/>
        <v>5.8290778915938E-13+2.4937904975393i</v>
      </c>
      <c r="BH244" s="240" t="str">
        <f t="shared" ca="1" si="373"/>
        <v>-0.95433230719715-2.30396199904796i</v>
      </c>
      <c r="BI244" s="240" t="str">
        <f t="shared" ca="1" si="374"/>
        <v>1.76337617166898+1.76337617166824i</v>
      </c>
      <c r="BJ244" s="240" t="str">
        <f t="shared" ca="1" si="375"/>
        <v>-2.30396199904739-0.954332307198541i</v>
      </c>
      <c r="BK244" s="240" t="str">
        <f t="shared" ca="1" si="376"/>
        <v>2.4937904975393-3.91048862878245E-13i</v>
      </c>
      <c r="BL244" s="240" t="str">
        <f t="shared" ca="1" si="377"/>
        <v>-2.30396199904804+0.954332307196973i</v>
      </c>
      <c r="BM244" s="240" t="str">
        <f t="shared" ca="1" si="378"/>
        <v>1.76337617166838-1.76337617166885i</v>
      </c>
      <c r="BN244" s="240" t="str">
        <f t="shared" ca="1" si="379"/>
        <v>-0.954332307198653+2.30396199904734i</v>
      </c>
      <c r="BO244" s="240" t="str">
        <f t="shared" ca="1" si="380"/>
        <v>-2.70067725498477E-13-2.4937904975393i</v>
      </c>
      <c r="BP244" s="240" t="str">
        <f t="shared" ca="1" si="381"/>
        <v>0.954332307196796+2.30396199904811i</v>
      </c>
      <c r="BQ244" s="240" t="str">
        <f t="shared" ca="1" si="382"/>
        <v>-1.76337617166871-1.76337617166852i</v>
      </c>
      <c r="BR244" s="240" t="str">
        <f t="shared" ca="1" si="383"/>
        <v>2.30396199904727+0.95433230719883i</v>
      </c>
      <c r="BS244" s="240" t="str">
        <f t="shared" ca="1" si="384"/>
        <v>-2.4937904975393+7.82087992173421E-14i</v>
      </c>
      <c r="BT244" s="240" t="str">
        <f t="shared" ca="1" si="385"/>
        <v>2.30396199904816-0.954332307196683i</v>
      </c>
      <c r="BU244" s="240" t="str">
        <f t="shared" ca="1" si="386"/>
        <v>-1.76337617166865+1.76337617166858i</v>
      </c>
      <c r="BV244" s="240" t="str">
        <f t="shared" ca="1" si="387"/>
        <v>0.954332307196716-2.30396199904814i</v>
      </c>
      <c r="BW244" s="240" t="str">
        <f t="shared" ca="1" si="388"/>
        <v>-1.13650127063792E-13+2.4937904975393i</v>
      </c>
      <c r="BX244" s="240" t="str">
        <f t="shared" ca="1" si="389"/>
        <v>-0.954332307198798-2.30396199904728i</v>
      </c>
      <c r="BY244" s="240" t="str">
        <f t="shared" ca="1" si="390"/>
        <v>1.76337617166849+1.76337617166874i</v>
      </c>
      <c r="BZ244" s="240" t="str">
        <f t="shared" ca="1" si="391"/>
        <v>-2.3039619990481-0.954332307196828i</v>
      </c>
      <c r="CA244" s="240" t="str">
        <f t="shared" ca="1" si="392"/>
        <v>2.4937904975393+3.05509053344926E-13i</v>
      </c>
      <c r="CB244" s="240" t="str">
        <f t="shared" ca="1" si="393"/>
        <v>-2.30396199904735+0.954332307198621i</v>
      </c>
      <c r="CC244" s="240" t="str">
        <f t="shared" ca="1" si="394"/>
        <v>1.76337617166887-1.76337617166836i</v>
      </c>
      <c r="CD244" s="240" t="str">
        <f t="shared" ca="1" si="395"/>
        <v>-0.954332307197005+2.30396199904802i</v>
      </c>
      <c r="CE244" s="240" t="str">
        <f t="shared" ca="1" si="396"/>
        <v>4.26490190724697E-13-2.4937904975393i</v>
      </c>
      <c r="CF244" s="240" t="str">
        <f t="shared" ca="1" si="397"/>
        <v>0.954332307198444+2.30396199904743i</v>
      </c>
      <c r="CG244" s="240" t="str">
        <f t="shared" ca="1" si="398"/>
        <v>-1.76337617166822-1.76337617166901i</v>
      </c>
      <c r="CH244" s="240" t="str">
        <f t="shared" ca="1" si="399"/>
        <v>2.30396199904795+0.954332307197182i</v>
      </c>
      <c r="CI244" s="240" t="str">
        <f t="shared" ca="1" si="400"/>
        <v>-2.4937904975393-6.18349117005829E-13i</v>
      </c>
      <c r="CJ244" s="240" t="str">
        <f t="shared" ca="1" si="401"/>
        <v>2.30396199904747-0.954332307198332i</v>
      </c>
      <c r="CK244" s="240" t="str">
        <f t="shared" ca="1" si="402"/>
        <v>-1.76337617166914+1.76337617166808i</v>
      </c>
      <c r="CL244" s="240" t="str">
        <f t="shared" ca="1" si="403"/>
        <v>0.954332307197359-2.30396199904787i</v>
      </c>
      <c r="CM244" s="240" t="str">
        <f t="shared" ca="1" si="404"/>
        <v>-7.393302543856E-13+2.4937904975393i</v>
      </c>
      <c r="CN244" s="240" t="str">
        <f t="shared" ca="1" si="405"/>
        <v>-0.954332307198219-2.30396199904752i</v>
      </c>
      <c r="CO244" s="240" t="str">
        <f t="shared" ca="1" si="406"/>
        <v>1.763376171668+1.76337617166923i</v>
      </c>
      <c r="CP244" s="240" t="str">
        <f t="shared" ca="1" si="407"/>
        <v>-2.30396199904783-0.954332307197471i</v>
      </c>
      <c r="CQ244" s="240" t="str">
        <f t="shared" ca="1" si="408"/>
        <v>2.4937904975393+1.0020669695681E-12i</v>
      </c>
      <c r="CR244" s="240" t="str">
        <f t="shared" ca="1" si="409"/>
        <v>-2.30396199904762+0.954332307197978i</v>
      </c>
      <c r="CS244" s="240" t="str">
        <f t="shared" ca="1" si="410"/>
        <v>1.76337617166942-1.76337617166781i</v>
      </c>
      <c r="CT244" s="240" t="str">
        <f t="shared" ca="1" si="411"/>
        <v>-0.954332307197713+2.30396199904773i</v>
      </c>
      <c r="CU244" s="240" t="str">
        <f t="shared" ca="1" si="412"/>
        <v>1.12304810694787E-12-2.4937904975393i</v>
      </c>
      <c r="CV244" s="240" t="str">
        <f t="shared" ca="1" si="413"/>
        <v>0.954332307197865+2.30396199904767i</v>
      </c>
      <c r="CW244" s="240" t="str">
        <f t="shared" ca="1" si="414"/>
        <v>-1.76337617166953-1.7633761716677i</v>
      </c>
      <c r="CX244" s="240" t="str">
        <f t="shared" ca="1" si="415"/>
        <v>2.30396199904768+0.954332307197825i</v>
      </c>
      <c r="CY244" s="240" t="str">
        <f t="shared" ca="1" si="416"/>
        <v>-2.4937904975393-1.38578482213037E-12i</v>
      </c>
      <c r="CZ244" s="240" t="str">
        <f t="shared" ca="1" si="417"/>
        <v>2.30396199904777-0.954332307197624i</v>
      </c>
      <c r="DA244" s="240" t="str">
        <f t="shared" ca="1" si="418"/>
        <v>-1.76337617166788+1.76337617166935i</v>
      </c>
      <c r="DB244" s="240" t="str">
        <f t="shared" ca="1" si="419"/>
        <v>0.954332307197938-2.30396199904763i</v>
      </c>
      <c r="DC244" s="240" t="str">
        <f t="shared" ca="1" si="420"/>
        <v>1.04483444093899E-12+2.4937904975393i</v>
      </c>
      <c r="DD244" s="240" t="str">
        <f t="shared" ca="1" si="421"/>
        <v>-0.954332307197511-2.30396199904781i</v>
      </c>
      <c r="DE244" s="240" t="str">
        <f t="shared" ca="1" si="422"/>
        <v>1.76337617166926+1.76337617166797i</v>
      </c>
      <c r="DF244" s="240" t="str">
        <f t="shared" ca="1" si="423"/>
        <v>-2.30396199904754-0.95433230719818i</v>
      </c>
      <c r="DG244" s="240" t="str">
        <f t="shared" ca="1" si="424"/>
        <v>2.4937904975393-7.82097725756492E-13i</v>
      </c>
      <c r="DH244" s="240" t="str">
        <f t="shared" ca="1" si="425"/>
        <v>-2.30396199904786+0.954332307197399i</v>
      </c>
      <c r="DI244" s="240" t="str">
        <f t="shared" ca="1" si="426"/>
        <v>1.76337617166805-1.76337617166917i</v>
      </c>
      <c r="DJ244" s="240" t="str">
        <f t="shared" ca="1" si="427"/>
        <v>-0.954332307198292+2.30396199904749i</v>
      </c>
      <c r="DK244" s="240" t="str">
        <f t="shared" ca="1" si="428"/>
        <v>-6.61116588376722E-13-2.4937904975393i</v>
      </c>
      <c r="DL244" s="240" t="str">
        <f t="shared" ca="1" si="429"/>
        <v>0.954332307197157+2.30396199904796i</v>
      </c>
      <c r="DM244" s="240" t="str">
        <f t="shared" ca="1" si="430"/>
        <v>-1.76337617166899-1.76337617166824i</v>
      </c>
      <c r="DN244" s="240" t="str">
        <f t="shared" ca="1" si="431"/>
        <v>2.30396199904744+0.954332307198404i</v>
      </c>
      <c r="DO244" s="240" t="str">
        <f t="shared" ca="1" si="432"/>
        <v>-2.4937904975393+5.40135450996954E-13i</v>
      </c>
      <c r="DP244" s="240" t="str">
        <f t="shared" ca="1" si="433"/>
        <v>2.30396199904801-0.954332307197045i</v>
      </c>
      <c r="DQ244" s="240" t="str">
        <f t="shared" ca="1" si="434"/>
        <v>-1.76337617166833+1.7633761716689i</v>
      </c>
      <c r="DR244" s="240" t="str">
        <f t="shared" ca="1" si="435"/>
        <v>0.954332307198646-2.30396199904734i</v>
      </c>
      <c r="DS244" s="240" t="str">
        <f t="shared" ca="1" si="436"/>
        <v>2.77398735814454E-13+2.4937904975393i</v>
      </c>
      <c r="DT244" s="240" t="str">
        <f t="shared" ca="1" si="437"/>
        <v>-0.954332307196933-2.30396199904805i</v>
      </c>
      <c r="DU244" s="240" t="str">
        <f t="shared" ca="1" si="438"/>
        <v>1.76337617166872+1.76337617166851i</v>
      </c>
      <c r="DV244" s="240" t="str">
        <f t="shared" ca="1" si="439"/>
        <v>-2.3039619990473-0.954332307198758i</v>
      </c>
      <c r="DW244" s="240" t="str">
        <f t="shared" ca="1" si="440"/>
        <v>2.4937904975393-1.56417598434684E-13i</v>
      </c>
      <c r="DX244" s="240" t="str">
        <f t="shared" ca="1" si="441"/>
        <v>-2.30396199904815+0.954332307196691i</v>
      </c>
      <c r="DY244" s="240" t="str">
        <f t="shared" ca="1" si="442"/>
        <v>1.7633761716686-1.76337617166863i</v>
      </c>
      <c r="DZ244" s="240" t="str">
        <f t="shared" ca="1" si="443"/>
        <v>-0.954332307199+2.3039619990472i</v>
      </c>
      <c r="EA244" s="240" t="str">
        <f t="shared" ca="1" si="444"/>
        <v>1.06319116747815E-13-2.4937904975393i</v>
      </c>
      <c r="EB244" s="240" t="str">
        <f t="shared" ca="1" si="445"/>
        <v>0.954332307198806+2.30396199904728i</v>
      </c>
      <c r="EC244" s="240" t="str">
        <f t="shared" ca="1" si="446"/>
        <v>-1.76337617166855-1.76337617166868i</v>
      </c>
      <c r="ED244" s="240" t="str">
        <f t="shared" ca="1" si="447"/>
        <v>2.30396199904813+0.954332307196756i</v>
      </c>
      <c r="EE244" s="240" t="str">
        <f t="shared" ca="1" si="448"/>
        <v>-2.4937904975393-2.27300254127584E-13i</v>
      </c>
      <c r="EF244" s="240" t="str">
        <f t="shared" ca="1" si="449"/>
        <v>2.30396199904732-0.954332307198693i</v>
      </c>
      <c r="EG244" s="240" t="str">
        <f t="shared" ca="1" si="450"/>
        <v>-1.76337617166887+1.76337617166836i</v>
      </c>
      <c r="EH244" s="240" t="str">
        <f t="shared" ca="1" si="451"/>
        <v>0.954332307196997-2.30396199904802i</v>
      </c>
      <c r="EI244" s="240" t="str">
        <f t="shared" ca="1" si="452"/>
        <v>-3.48281391507355E-13+2.4937904975393i</v>
      </c>
      <c r="EJ244" s="240" t="str">
        <f t="shared" ca="1" si="453"/>
        <v>-0.954332307198581-2.30396199904737i</v>
      </c>
      <c r="EK244" s="240" t="str">
        <f t="shared" ca="1" si="454"/>
        <v>1.76337617166828+1.76337617166896i</v>
      </c>
      <c r="EL244" s="240" t="str">
        <f t="shared" ca="1" si="455"/>
        <v>-2.30396199904798-0.95433230719711i</v>
      </c>
      <c r="EM244" s="240" t="str">
        <f t="shared" ca="1" si="456"/>
        <v>2.4937904975393+6.11018106689852E-13i</v>
      </c>
      <c r="EN244" s="240"/>
      <c r="EO244" s="240"/>
      <c r="EP244" s="240"/>
    </row>
    <row r="245" spans="1:146">
      <c r="A245" s="268">
        <f t="shared" si="323"/>
        <v>2.8320312500000021E-3</v>
      </c>
      <c r="B245" s="267">
        <v>145</v>
      </c>
      <c r="C245" s="266">
        <f t="shared" si="324"/>
        <v>29000</v>
      </c>
      <c r="N245" s="265">
        <f t="shared" ca="1" si="327"/>
        <v>7.4937190511861553</v>
      </c>
      <c r="O245" s="240">
        <f t="shared" ca="1" si="328"/>
        <v>2.4937190511861553</v>
      </c>
      <c r="P245" s="240" t="str">
        <f t="shared" ca="1" si="329"/>
        <v>-2.27978228457813+1.01055798506196i</v>
      </c>
      <c r="Q245" s="240" t="str">
        <f t="shared" ca="1" si="330"/>
        <v>1.67467935969668-1.84772393729548i</v>
      </c>
      <c r="R245" s="240" t="str">
        <f t="shared" ca="1" si="331"/>
        <v>-0.782234132041857+2.36785651358301i</v>
      </c>
      <c r="S245" s="240" t="str">
        <f t="shared" ca="1" si="332"/>
        <v>-0.244427210182486-2.48171111235196i</v>
      </c>
      <c r="T245" s="240" t="str">
        <f t="shared" ca="1" si="333"/>
        <v>1.22914961225855+2.16975250591708i</v>
      </c>
      <c r="U245" s="241" t="str">
        <f t="shared" ca="1" si="334"/>
        <v>-2.00297392330945-1.48550670439117i</v>
      </c>
      <c r="V245" s="240" t="str">
        <f t="shared" ca="1" si="335"/>
        <v>2.43312698995998+0.546376936717732i</v>
      </c>
      <c r="W245" s="240" t="str">
        <f t="shared" ca="1" si="336"/>
        <v>-2.44580293886449+0.486500452713658i</v>
      </c>
      <c r="X245" s="240" t="str">
        <f t="shared" ca="1" si="337"/>
        <v>2.03882682451656-1.43590385676775i</v>
      </c>
      <c r="Y245" s="240" t="str">
        <f t="shared" ca="1" si="338"/>
        <v>-1.28202780746167+2.13893417550513i</v>
      </c>
      <c r="Z245" s="240" t="str">
        <f t="shared" ca="1" si="339"/>
        <v>0.305257832812753-2.47496512334118i</v>
      </c>
      <c r="AA245" s="240" t="str">
        <f t="shared" ca="1" si="340"/>
        <v>0.723888429936994+2.38634034606385i</v>
      </c>
      <c r="AB245" s="240" t="str">
        <f t="shared" ca="1" si="341"/>
        <v>-1.62882956219118-1.88826612625998i</v>
      </c>
      <c r="AC245" s="240" t="str">
        <f t="shared" ca="1" si="342"/>
        <v>2.25429532233021+1.06620228191883i</v>
      </c>
      <c r="AD245" s="240" t="str">
        <f t="shared" ca="1" si="343"/>
        <v>-2.49296798963102-0.0611989291071376i</v>
      </c>
      <c r="AE245" s="240" t="str">
        <f t="shared" ca="1" si="344"/>
        <v>2.30389599122436-0.954304965862126i</v>
      </c>
      <c r="AF245" s="240" t="str">
        <f t="shared" ca="1" si="345"/>
        <v>-1.71952039297609+1.80606874852209i</v>
      </c>
      <c r="AG245" s="240" t="str">
        <f t="shared" ca="1" si="346"/>
        <v>0.840108645555428-2.34794637287818i</v>
      </c>
      <c r="AH245" s="240" t="str">
        <f t="shared" ca="1" si="347"/>
        <v>0.183449353740765+2.48696221138579i</v>
      </c>
      <c r="AI245" s="240" t="str">
        <f t="shared" ca="1" si="348"/>
        <v>-1.17553102328987-2.19926385855173i</v>
      </c>
      <c r="AJ245" s="240" t="str">
        <f t="shared" ca="1" si="349"/>
        <v>1.96591450550695+1.53421473832256i</v>
      </c>
      <c r="AK245" s="240" t="str">
        <f t="shared" ca="1" si="350"/>
        <v>-2.4189854163372-0.605924303685469i</v>
      </c>
      <c r="AL245" s="240" t="str">
        <f t="shared" ca="1" si="351"/>
        <v>2.45700562753309-0.426330919028281i</v>
      </c>
      <c r="AM245" s="240" t="str">
        <f t="shared" ca="1" si="352"/>
        <v>-2.07345161268123+1.38543607435291i</v>
      </c>
      <c r="AN245" s="240" t="str">
        <f t="shared" ca="1" si="353"/>
        <v>1.3341337570517-2.10682743112574i</v>
      </c>
      <c r="AO245" s="240" t="str">
        <f t="shared" ca="1" si="354"/>
        <v>-0.365904579538865+2.46672830788501i</v>
      </c>
      <c r="AP245" s="240" t="str">
        <f t="shared" ca="1" si="355"/>
        <v>-0.665106684509611-2.40338673635131i</v>
      </c>
      <c r="AQ245" s="240" t="str">
        <f t="shared" ca="1" si="356"/>
        <v>1.58199861866352+1.92767089431663i</v>
      </c>
      <c r="AR245" s="240" t="str">
        <f t="shared" ca="1" si="357"/>
        <v>1.58199861866352+1.92767089431663i</v>
      </c>
      <c r="AS245" s="240" t="str">
        <f t="shared" ca="1" si="358"/>
        <v>2.49071525737705+0.122360994266765i</v>
      </c>
      <c r="AT245" s="240" t="str">
        <f t="shared" ca="1" si="359"/>
        <v>-2.32662191707396+0.897477109033916i</v>
      </c>
      <c r="AU245" s="240" t="str">
        <f t="shared" ca="1" si="360"/>
        <v>1.76332565146783-1.7633256514678i</v>
      </c>
      <c r="AV245" s="240" t="str">
        <f t="shared" ca="1" si="361"/>
        <v>-0.897477109033916+2.32662191707396i</v>
      </c>
      <c r="AW245" s="240" t="str">
        <f t="shared" ca="1" si="362"/>
        <v>-0.12236099426673-2.49071525737705i</v>
      </c>
      <c r="AX245" s="240" t="str">
        <f t="shared" ca="1" si="363"/>
        <v>1.12120433838869+2.22745045687377i</v>
      </c>
      <c r="AY245" s="240" t="str">
        <f t="shared" ca="1" si="364"/>
        <v>-1.92767089431711-1.58199861866295i</v>
      </c>
      <c r="AZ245" s="240" t="str">
        <f t="shared" ca="1" si="365"/>
        <v>2.40338673635104+0.665106684510601i</v>
      </c>
      <c r="BA245" s="240" t="str">
        <f t="shared" ca="1" si="366"/>
        <v>-2.46672830788506+0.365904579538586i</v>
      </c>
      <c r="BB245" s="240" t="str">
        <f t="shared" ca="1" si="367"/>
        <v>2.10682743112552-1.33413375705206i</v>
      </c>
      <c r="BC245" s="240" t="str">
        <f t="shared" ca="1" si="368"/>
        <v>-1.38543607435394+2.07345161268054i</v>
      </c>
      <c r="BD245" s="240" t="str">
        <f t="shared" ca="1" si="369"/>
        <v>0.426330919028805-2.457005627533i</v>
      </c>
      <c r="BE245" s="240" t="str">
        <f t="shared" ca="1" si="370"/>
        <v>0.605924303685676+2.41898541633715i</v>
      </c>
      <c r="BF245" s="240" t="str">
        <f t="shared" ca="1" si="371"/>
        <v>-1.53421473832334-1.96591450550634i</v>
      </c>
      <c r="BG245" s="240" t="str">
        <f t="shared" ca="1" si="372"/>
        <v>2.19926385855138+1.17553102329053i</v>
      </c>
      <c r="BH245" s="240" t="str">
        <f t="shared" ca="1" si="373"/>
        <v>-2.4869622113858-0.183449353740553i</v>
      </c>
      <c r="BI245" s="240" t="str">
        <f t="shared" ca="1" si="374"/>
        <v>2.34794637287786-0.840108645556328i</v>
      </c>
      <c r="BJ245" s="240" t="str">
        <f t="shared" ca="1" si="375"/>
        <v>-1.8060687485226+1.71952039297555i</v>
      </c>
      <c r="BK245" s="240" t="str">
        <f t="shared" ca="1" si="376"/>
        <v>0.954304965862141-2.30389599122435i</v>
      </c>
      <c r="BL245" s="240" t="str">
        <f t="shared" ca="1" si="377"/>
        <v>0.0611989291078461+2.492967989631i</v>
      </c>
      <c r="BM245" s="240" t="str">
        <f t="shared" ca="1" si="378"/>
        <v>-1.06620228191789-2.25429532233065i</v>
      </c>
      <c r="BN245" s="240" t="str">
        <f t="shared" ca="1" si="379"/>
        <v>1.88826612625982+1.62882956219137i</v>
      </c>
      <c r="BO245" s="240" t="str">
        <f t="shared" ca="1" si="380"/>
        <v>-2.38634034606406-0.723888429936298i</v>
      </c>
      <c r="BP245" s="240" t="str">
        <f t="shared" ca="1" si="381"/>
        <v>2.47496512334131-0.305257832811733i</v>
      </c>
      <c r="BQ245" s="240" t="str">
        <f t="shared" ca="1" si="382"/>
        <v>-2.13893417550528+1.28202780746141i</v>
      </c>
      <c r="BR245" s="240" t="str">
        <f t="shared" ca="1" si="383"/>
        <v>1.43590385676735-2.03882682451684i</v>
      </c>
      <c r="BS245" s="240" t="str">
        <f t="shared" ca="1" si="384"/>
        <v>-0.486500452712466+2.44580293886473i</v>
      </c>
      <c r="BT245" s="240" t="str">
        <f t="shared" ca="1" si="385"/>
        <v>-0.546376936717206-2.4331269899601i</v>
      </c>
      <c r="BU245" s="240" t="str">
        <f t="shared" ca="1" si="386"/>
        <v>1.48550670439138+2.0029739233093i</v>
      </c>
      <c r="BV245" s="240" t="str">
        <f t="shared" ca="1" si="387"/>
        <v>-2.16975250591756-1.22914961225769i</v>
      </c>
      <c r="BW245" s="240" t="str">
        <f t="shared" ca="1" si="388"/>
        <v>2.48171111235188+0.244427210183258i</v>
      </c>
      <c r="BX245" s="240" t="str">
        <f t="shared" ca="1" si="389"/>
        <v>-2.36785651358295+0.782234132042047i</v>
      </c>
      <c r="BY245" s="240" t="str">
        <f t="shared" ca="1" si="390"/>
        <v>1.84772393729486-1.67467935969737i</v>
      </c>
      <c r="BZ245" s="240" t="str">
        <f t="shared" ca="1" si="391"/>
        <v>-1.01055798506268+2.27978228457781i</v>
      </c>
      <c r="CA245" s="240" t="str">
        <f t="shared" ca="1" si="392"/>
        <v>3.54392309847442E-14-2.49371905118616i</v>
      </c>
      <c r="CB245" s="240" t="str">
        <f t="shared" ca="1" si="393"/>
        <v>1.01055798506261+2.27978228457784i</v>
      </c>
      <c r="CC245" s="240" t="str">
        <f t="shared" ca="1" si="394"/>
        <v>-1.84772393729486-1.67467935969737i</v>
      </c>
      <c r="CD245" s="240" t="str">
        <f t="shared" ca="1" si="395"/>
        <v>2.36785651358293+0.782234132042114i</v>
      </c>
      <c r="CE245" s="240" t="str">
        <f t="shared" ca="1" si="396"/>
        <v>-2.48171111235189+0.244427210183187i</v>
      </c>
      <c r="CF245" s="240" t="str">
        <f t="shared" ca="1" si="397"/>
        <v>2.1697525059176-1.22914961225763i</v>
      </c>
      <c r="CG245" s="240" t="str">
        <f t="shared" ca="1" si="398"/>
        <v>-1.48550670439138+2.0029739233093i</v>
      </c>
      <c r="CH245" s="240" t="str">
        <f t="shared" ca="1" si="399"/>
        <v>0.546376936717273-2.43312698996009i</v>
      </c>
      <c r="CI245" s="240" t="str">
        <f t="shared" ca="1" si="400"/>
        <v>0.4865004527149+2.44580293886425i</v>
      </c>
      <c r="CJ245" s="240" t="str">
        <f t="shared" ca="1" si="401"/>
        <v>-1.43590385676735-2.03882682451684i</v>
      </c>
      <c r="CK245" s="240" t="str">
        <f t="shared" ca="1" si="402"/>
        <v>2.13893417550521+1.28202780746153i</v>
      </c>
      <c r="CL245" s="240" t="str">
        <f t="shared" ca="1" si="403"/>
        <v>-2.4749651233413-0.305257832811806i</v>
      </c>
      <c r="CM245" s="240" t="str">
        <f t="shared" ca="1" si="404"/>
        <v>2.38634034606408-0.72388842993623i</v>
      </c>
      <c r="CN245" s="240" t="str">
        <f t="shared" ca="1" si="405"/>
        <v>-1.88826612625982+1.62882956219137i</v>
      </c>
      <c r="CO245" s="240" t="str">
        <f t="shared" ca="1" si="406"/>
        <v>1.06620228191802-2.25429532233059i</v>
      </c>
      <c r="CP245" s="240" t="str">
        <f t="shared" ca="1" si="407"/>
        <v>-0.0611989291078461+2.492967989631i</v>
      </c>
      <c r="CQ245" s="240" t="str">
        <f t="shared" ca="1" si="408"/>
        <v>-0.954304965862076-2.30389599122438i</v>
      </c>
      <c r="CR245" s="240" t="str">
        <f t="shared" ca="1" si="409"/>
        <v>1.8060687485226+1.71952039297555i</v>
      </c>
      <c r="CS245" s="240" t="str">
        <f t="shared" ca="1" si="410"/>
        <v>-2.34794637287783-0.840108645556395i</v>
      </c>
      <c r="CT245" s="240" t="str">
        <f t="shared" ca="1" si="411"/>
        <v>2.4869622113858-0.183449353740553i</v>
      </c>
      <c r="CU245" s="240" t="str">
        <f t="shared" ca="1" si="412"/>
        <v>-2.19926385855142+1.17553102329046i</v>
      </c>
      <c r="CV245" s="240" t="str">
        <f t="shared" ca="1" si="413"/>
        <v>1.5342147383234-1.96591450550629i</v>
      </c>
      <c r="CW245" s="240" t="str">
        <f t="shared" ca="1" si="414"/>
        <v>-0.605924303685746+2.41898541633713i</v>
      </c>
      <c r="CX245" s="240" t="str">
        <f t="shared" ca="1" si="415"/>
        <v>-0.426330919028805-2.457005627533i</v>
      </c>
      <c r="CY245" s="240" t="str">
        <f t="shared" ca="1" si="416"/>
        <v>1.38543607435188+2.07345161268192i</v>
      </c>
      <c r="CZ245" s="240" t="str">
        <f t="shared" ca="1" si="417"/>
        <v>-2.10682743112544-1.33413375705218i</v>
      </c>
      <c r="DA245" s="240" t="str">
        <f t="shared" ca="1" si="418"/>
        <v>2.46672830788505+0.365904579538655i</v>
      </c>
      <c r="DB245" s="240" t="str">
        <f t="shared" ca="1" si="419"/>
        <v>-2.40338673635104+0.665106684510601i</v>
      </c>
      <c r="DC245" s="240" t="str">
        <f t="shared" ca="1" si="420"/>
        <v>1.92767089431711-1.58199861866295i</v>
      </c>
      <c r="DD245" s="240" t="str">
        <f t="shared" ca="1" si="421"/>
        <v>-1.12120433838878+2.22745045687372i</v>
      </c>
      <c r="DE245" s="240" t="str">
        <f t="shared" ca="1" si="422"/>
        <v>0.122360994266801-2.49071525737705i</v>
      </c>
      <c r="DF245" s="240" t="str">
        <f t="shared" ca="1" si="423"/>
        <v>0.897477109033849+2.32662191707399i</v>
      </c>
      <c r="DG245" s="240" t="str">
        <f t="shared" ca="1" si="424"/>
        <v>-1.7633256514678-1.76332565146783i</v>
      </c>
      <c r="DH245" s="240" t="str">
        <f t="shared" ca="1" si="425"/>
        <v>2.32662191707397+0.897477109033881i</v>
      </c>
      <c r="DI245" s="240" t="str">
        <f t="shared" ca="1" si="426"/>
        <v>-2.49071525737705+0.122360994266765i</v>
      </c>
      <c r="DJ245" s="240" t="str">
        <f t="shared" ca="1" si="427"/>
        <v>2.2274504568738-1.12120433838863i</v>
      </c>
      <c r="DK245" s="240" t="str">
        <f t="shared" ca="1" si="428"/>
        <v>-1.58199861866297+1.92767089431708i</v>
      </c>
      <c r="DL245" s="240" t="str">
        <f t="shared" ca="1" si="429"/>
        <v>0.665106684510636-2.40338673635103i</v>
      </c>
      <c r="DM245" s="240" t="str">
        <f t="shared" ca="1" si="430"/>
        <v>0.36590457953862+2.46672830788505i</v>
      </c>
      <c r="DN245" s="240" t="str">
        <f t="shared" ca="1" si="431"/>
        <v>-1.33413375705203-2.10682743112554i</v>
      </c>
      <c r="DO245" s="240" t="str">
        <f t="shared" ca="1" si="432"/>
        <v>2.0734516126819+1.38543607435191i</v>
      </c>
      <c r="DP245" s="240" t="str">
        <f t="shared" ca="1" si="433"/>
        <v>-2.457005627533-0.42633091902884i</v>
      </c>
      <c r="DQ245" s="240" t="str">
        <f t="shared" ca="1" si="434"/>
        <v>2.41898541633714-0.605924303685711i</v>
      </c>
      <c r="DR245" s="240" t="str">
        <f t="shared" ca="1" si="435"/>
        <v>-1.9659145055064+1.53421473832326i</v>
      </c>
      <c r="DS245" s="240" t="str">
        <f t="shared" ca="1" si="436"/>
        <v>1.17553102329062-2.19926385855133i</v>
      </c>
      <c r="DT245" s="240" t="str">
        <f t="shared" ca="1" si="437"/>
        <v>-0.183449353740588+2.4869622113858i</v>
      </c>
      <c r="DU245" s="240" t="str">
        <f t="shared" ca="1" si="438"/>
        <v>-0.84010864555636-2.34794637287785i</v>
      </c>
      <c r="DV245" s="240" t="str">
        <f t="shared" ca="1" si="439"/>
        <v>1.71952039297552+1.80606874852262i</v>
      </c>
      <c r="DW245" s="240" t="str">
        <f t="shared" ca="1" si="440"/>
        <v>-2.30389599122437-0.954304965862109i</v>
      </c>
      <c r="DX245" s="240" t="str">
        <f t="shared" ca="1" si="441"/>
        <v>2.492967989631-0.0611989291078107i</v>
      </c>
      <c r="DY245" s="240" t="str">
        <f t="shared" ca="1" si="442"/>
        <v>-2.25429532233067+1.06620228191786i</v>
      </c>
      <c r="DZ245" s="240" t="str">
        <f t="shared" ca="1" si="443"/>
        <v>1.6288295621914-1.88826612625979i</v>
      </c>
      <c r="EA245" s="240" t="str">
        <f t="shared" ca="1" si="444"/>
        <v>-0.723888429936265+2.38634034606407i</v>
      </c>
      <c r="EB245" s="240" t="str">
        <f t="shared" ca="1" si="445"/>
        <v>-0.305257832811768-2.4749651233413i</v>
      </c>
      <c r="EC245" s="240" t="str">
        <f t="shared" ca="1" si="446"/>
        <v>1.28202780746138+2.1389341755053i</v>
      </c>
      <c r="ED245" s="240" t="str">
        <f t="shared" ca="1" si="447"/>
        <v>-2.03882682451682-1.43590385676738i</v>
      </c>
      <c r="EE245" s="240" t="str">
        <f t="shared" ca="1" si="448"/>
        <v>2.44580293886424+0.486500452714935i</v>
      </c>
      <c r="EF245" s="240" t="str">
        <f t="shared" ca="1" si="449"/>
        <v>-2.43312698996009+0.546376936717239i</v>
      </c>
      <c r="EG245" s="240" t="str">
        <f t="shared" ca="1" si="450"/>
        <v>2.00297392330936-1.48550670439129i</v>
      </c>
      <c r="EH245" s="240" t="str">
        <f t="shared" ca="1" si="451"/>
        <v>-1.22914961225772+2.16975250591755i</v>
      </c>
      <c r="EI245" s="240" t="str">
        <f t="shared" ca="1" si="452"/>
        <v>0.244427210183293-2.48171111235188i</v>
      </c>
      <c r="EJ245" s="240" t="str">
        <f t="shared" ca="1" si="453"/>
        <v>0.782234132042081+2.36785651358294i</v>
      </c>
      <c r="EK245" s="240" t="str">
        <f t="shared" ca="1" si="454"/>
        <v>-1.67467935969729-1.84772393729493i</v>
      </c>
      <c r="EL245" s="240" t="str">
        <f t="shared" ca="1" si="455"/>
        <v>2.27978228457777+1.01055798506277i</v>
      </c>
      <c r="EM245" s="240" t="str">
        <f t="shared" ca="1" si="456"/>
        <v>-2.49371905118616-7.08784619694886E-14i</v>
      </c>
      <c r="EN245" s="240"/>
      <c r="EO245" s="240"/>
      <c r="EP245" s="240"/>
    </row>
    <row r="246" spans="1:146">
      <c r="A246" s="268">
        <f t="shared" si="323"/>
        <v>2.8515625000000021E-3</v>
      </c>
      <c r="B246" s="267">
        <v>146</v>
      </c>
      <c r="C246" s="266">
        <f t="shared" si="324"/>
        <v>29200</v>
      </c>
      <c r="N246" s="265">
        <f t="shared" ca="1" si="327"/>
        <v>7.4936419086017301</v>
      </c>
      <c r="O246" s="240">
        <f t="shared" ca="1" si="328"/>
        <v>2.4936419086017301</v>
      </c>
      <c r="P246" s="240" t="str">
        <f t="shared" ca="1" si="329"/>
        <v>-2.25422558625987+1.06616929921388i</v>
      </c>
      <c r="Q246" s="240" t="str">
        <f t="shared" ca="1" si="330"/>
        <v>1.58194967992594-1.92761126229255i</v>
      </c>
      <c r="R246" s="240" t="str">
        <f t="shared" ca="1" si="331"/>
        <v>-0.605905559566302+2.41891058561939i</v>
      </c>
      <c r="S246" s="240" t="str">
        <f t="shared" ca="1" si="332"/>
        <v>-0.486485402941946-2.44572727855321i</v>
      </c>
      <c r="T246" s="240" t="str">
        <f t="shared" ca="1" si="333"/>
        <v>1.48546075060726+2.00291196180466i</v>
      </c>
      <c r="U246" s="241" t="str">
        <f t="shared" ca="1" si="334"/>
        <v>-2.19919582486603-1.17549465852752i</v>
      </c>
      <c r="V246" s="240" t="str">
        <f t="shared" ca="1" si="335"/>
        <v>2.4906382077142+0.122357209060486i</v>
      </c>
      <c r="W246" s="240" t="str">
        <f t="shared" ca="1" si="336"/>
        <v>-2.30382472076949+0.954275444673229i</v>
      </c>
      <c r="X246" s="240" t="str">
        <f t="shared" ca="1" si="337"/>
        <v>1.67462755390334-1.84766677841071i</v>
      </c>
      <c r="Y246" s="240" t="str">
        <f t="shared" ca="1" si="338"/>
        <v>-0.723866036626602+2.38626652521326i</v>
      </c>
      <c r="Z246" s="240" t="str">
        <f t="shared" ca="1" si="339"/>
        <v>-0.365893260370821-2.46665200025259i</v>
      </c>
      <c r="AA246" s="240" t="str">
        <f t="shared" ca="1" si="340"/>
        <v>1.38539321622931+2.07338747096646i</v>
      </c>
      <c r="AB246" s="240" t="str">
        <f t="shared" ca="1" si="341"/>
        <v>-2.13886800810344-1.28198814824728i</v>
      </c>
      <c r="AC246" s="240" t="str">
        <f t="shared" ca="1" si="342"/>
        <v>2.48163434123015+0.24441964888712i</v>
      </c>
      <c r="AD246" s="240" t="str">
        <f t="shared" ca="1" si="343"/>
        <v>-2.34787373973559+0.840082657001605i</v>
      </c>
      <c r="AE246" s="240" t="str">
        <f t="shared" ca="1" si="344"/>
        <v>1.76327110342329-1.7632711034232i</v>
      </c>
      <c r="AF246" s="240" t="str">
        <f t="shared" ca="1" si="345"/>
        <v>-0.840082657001493+2.34787373973563i</v>
      </c>
      <c r="AG246" s="240" t="str">
        <f t="shared" ca="1" si="346"/>
        <v>-0.244419648886989-2.48163434123016i</v>
      </c>
      <c r="AH246" s="240" t="str">
        <f t="shared" ca="1" si="347"/>
        <v>1.28198814824736+2.13886800810339i</v>
      </c>
      <c r="AI246" s="240" t="str">
        <f t="shared" ca="1" si="348"/>
        <v>-2.07338747096652-1.38539321622921i</v>
      </c>
      <c r="AJ246" s="240" t="str">
        <f t="shared" ca="1" si="349"/>
        <v>2.46665200025257+0.365893260370951i</v>
      </c>
      <c r="AK246" s="240" t="str">
        <f t="shared" ca="1" si="350"/>
        <v>-2.38626652521322+0.723866036626729i</v>
      </c>
      <c r="AL246" s="240" t="str">
        <f t="shared" ca="1" si="351"/>
        <v>1.84766677841079-1.67462755390324i</v>
      </c>
      <c r="AM246" s="240" t="str">
        <f t="shared" ca="1" si="352"/>
        <v>-0.954275444673137+2.30382472076952i</v>
      </c>
      <c r="AN246" s="240" t="str">
        <f t="shared" ca="1" si="353"/>
        <v>-0.122357209060356-2.49063820771421i</v>
      </c>
      <c r="AO246" s="240" t="str">
        <f t="shared" ca="1" si="354"/>
        <v>1.17549465852738+2.1991958248661i</v>
      </c>
      <c r="AP246" s="240" t="str">
        <f t="shared" ca="1" si="355"/>
        <v>-2.00291196180474-1.48546075060716i</v>
      </c>
      <c r="AQ246" s="240" t="str">
        <f t="shared" ca="1" si="356"/>
        <v>2.44572727855318+0.486485402942083i</v>
      </c>
      <c r="AR246" s="240" t="str">
        <f t="shared" ca="1" si="357"/>
        <v>2.44572727855318+0.486485402942083i</v>
      </c>
      <c r="AS246" s="240" t="str">
        <f t="shared" ca="1" si="358"/>
        <v>1.92761126229213-1.58194967992645i</v>
      </c>
      <c r="AT246" s="240" t="str">
        <f t="shared" ca="1" si="359"/>
        <v>-1.06616929921296+2.25422558626031i</v>
      </c>
      <c r="AU246" s="240" t="str">
        <f t="shared" ca="1" si="360"/>
        <v>1.12298011028898E-12-2.49364190860173i</v>
      </c>
      <c r="AV246" s="240" t="str">
        <f t="shared" ca="1" si="361"/>
        <v>1.06616929921317+2.25422558626021i</v>
      </c>
      <c r="AW246" s="240" t="str">
        <f t="shared" ca="1" si="362"/>
        <v>-1.92761126229228-1.58194967992627i</v>
      </c>
      <c r="AX246" s="240" t="str">
        <f t="shared" ca="1" si="363"/>
        <v>2.41891058561935+0.605905559566442i</v>
      </c>
      <c r="AY246" s="240" t="str">
        <f t="shared" ca="1" si="364"/>
        <v>-2.44572727855314+0.486485402942315i</v>
      </c>
      <c r="AZ246" s="240" t="str">
        <f t="shared" ca="1" si="365"/>
        <v>2.00291196180428-1.48546075060777i</v>
      </c>
      <c r="BA246" s="240" t="str">
        <f t="shared" ca="1" si="366"/>
        <v>-1.17549465852655+2.19919582486654i</v>
      </c>
      <c r="BB246" s="240" t="str">
        <f t="shared" ca="1" si="367"/>
        <v>0.122357209061608-2.49063820771415i</v>
      </c>
      <c r="BC246" s="240" t="str">
        <f t="shared" ca="1" si="368"/>
        <v>0.954275444672436+2.30382472076981i</v>
      </c>
      <c r="BD246" s="240" t="str">
        <f t="shared" ca="1" si="369"/>
        <v>-1.84766677841043-1.67462755390365i</v>
      </c>
      <c r="BE246" s="240" t="str">
        <f t="shared" ca="1" si="370"/>
        <v>2.38626652521322+0.723866036626744i</v>
      </c>
      <c r="BF246" s="240" t="str">
        <f t="shared" ca="1" si="371"/>
        <v>-2.46665200025253+0.365893260371183i</v>
      </c>
      <c r="BG246" s="240" t="str">
        <f t="shared" ca="1" si="372"/>
        <v>2.0733874709661-1.38539321622985i</v>
      </c>
      <c r="BH246" s="240" t="str">
        <f t="shared" ca="1" si="373"/>
        <v>-1.28198814824655+2.13886800810388i</v>
      </c>
      <c r="BI246" s="240" t="str">
        <f t="shared" ca="1" si="374"/>
        <v>0.244419648888237-2.48163434123004i</v>
      </c>
      <c r="BJ246" s="240" t="str">
        <f t="shared" ca="1" si="375"/>
        <v>0.840082657000797+2.34787373973588i</v>
      </c>
      <c r="BK246" s="240" t="str">
        <f t="shared" ca="1" si="376"/>
        <v>-1.76327110342291-1.76327110342359i</v>
      </c>
      <c r="BL246" s="240" t="str">
        <f t="shared" ca="1" si="377"/>
        <v>2.34787373973558+0.840082657001635i</v>
      </c>
      <c r="BM246" s="240" t="str">
        <f t="shared" ca="1" si="378"/>
        <v>-2.48163434123012+0.244419648887353i</v>
      </c>
      <c r="BN246" s="240" t="str">
        <f t="shared" ca="1" si="379"/>
        <v>2.13886800810306-1.28198814824792i</v>
      </c>
      <c r="BO246" s="240" t="str">
        <f t="shared" ca="1" si="380"/>
        <v>-1.38539321622853+2.07338747096698i</v>
      </c>
      <c r="BP246" s="240" t="str">
        <f t="shared" ca="1" si="381"/>
        <v>0.365893260372061-2.4666520002524i</v>
      </c>
      <c r="BQ246" s="240" t="str">
        <f t="shared" ca="1" si="382"/>
        <v>0.723866036625893+2.38626652521348i</v>
      </c>
      <c r="BR246" s="240" t="str">
        <f t="shared" ca="1" si="383"/>
        <v>-1.67462755390293-1.84766677841107i</v>
      </c>
      <c r="BS246" s="240" t="str">
        <f t="shared" ca="1" si="384"/>
        <v>2.30382472076947+0.954275444673256i</v>
      </c>
      <c r="BT246" s="240" t="str">
        <f t="shared" ca="1" si="385"/>
        <v>-2.49063820771419+0.12235720906072i</v>
      </c>
      <c r="BU246" s="240" t="str">
        <f t="shared" ca="1" si="386"/>
        <v>2.19919582486579-1.17549465852796i</v>
      </c>
      <c r="BV246" s="240" t="str">
        <f t="shared" ca="1" si="387"/>
        <v>-1.48546075060649+2.00291196180523i</v>
      </c>
      <c r="BW246" s="240" t="str">
        <f t="shared" ca="1" si="388"/>
        <v>0.486485402943186-2.44572727855296i</v>
      </c>
      <c r="BX246" s="240" t="str">
        <f t="shared" ca="1" si="389"/>
        <v>0.605905559565579+2.41891058561957i</v>
      </c>
      <c r="BY246" s="240" t="str">
        <f t="shared" ca="1" si="390"/>
        <v>-1.58194967992556-1.92761126229287i</v>
      </c>
      <c r="BZ246" s="240" t="str">
        <f t="shared" ca="1" si="391"/>
        <v>2.25422558625981+1.066169299214i</v>
      </c>
      <c r="CA246" s="240" t="str">
        <f t="shared" ca="1" si="392"/>
        <v>-2.49364190860173+2.3461458066351E-13i</v>
      </c>
      <c r="CB246" s="240" t="str">
        <f t="shared" ca="1" si="393"/>
        <v>2.25422558625961-1.06616929921443i</v>
      </c>
      <c r="CC246" s="240" t="str">
        <f t="shared" ca="1" si="394"/>
        <v>-1.58194967992525+1.92761126229312i</v>
      </c>
      <c r="CD246" s="240" t="str">
        <f t="shared" ca="1" si="395"/>
        <v>0.605905559567531-2.41891058561908i</v>
      </c>
      <c r="CE246" s="240" t="str">
        <f t="shared" ca="1" si="396"/>
        <v>0.486485402941213+2.44572727855336i</v>
      </c>
      <c r="CF246" s="240" t="str">
        <f t="shared" ca="1" si="397"/>
        <v>-1.48546075060687-2.00291196180495i</v>
      </c>
      <c r="CG246" s="240" t="str">
        <f t="shared" ca="1" si="398"/>
        <v>2.19919582486601+1.17549465852754i</v>
      </c>
      <c r="CH246" s="240" t="str">
        <f t="shared" ca="1" si="399"/>
        <v>-2.49063820771421-0.122357209060252i</v>
      </c>
      <c r="CI246" s="240" t="str">
        <f t="shared" ca="1" si="400"/>
        <v>2.30382472076929-0.95427544467369i</v>
      </c>
      <c r="CJ246" s="240" t="str">
        <f t="shared" ca="1" si="401"/>
        <v>-1.67462755390264+1.84766677841134i</v>
      </c>
      <c r="CK246" s="240" t="str">
        <f t="shared" ca="1" si="402"/>
        <v>0.723866036625375-2.38626652521363i</v>
      </c>
      <c r="CL246" s="240" t="str">
        <f t="shared" ca="1" si="403"/>
        <v>0.365893260370001+2.46665200025271i</v>
      </c>
      <c r="CM246" s="240" t="str">
        <f t="shared" ca="1" si="404"/>
        <v>-1.38539321622892-2.07338747096672i</v>
      </c>
      <c r="CN246" s="240" t="str">
        <f t="shared" ca="1" si="405"/>
        <v>2.1388680081033+1.28198814824752i</v>
      </c>
      <c r="CO246" s="240" t="str">
        <f t="shared" ca="1" si="406"/>
        <v>-2.48163434123018-0.244419648886816i</v>
      </c>
      <c r="CP246" s="240" t="str">
        <f t="shared" ca="1" si="407"/>
        <v>2.34787373973543-0.840082657002076i</v>
      </c>
      <c r="CQ246" s="240" t="str">
        <f t="shared" ca="1" si="408"/>
        <v>-1.76327110342263+1.76327110342387i</v>
      </c>
      <c r="CR246" s="240" t="str">
        <f t="shared" ca="1" si="409"/>
        <v>0.840082657002692-2.34787373973521i</v>
      </c>
      <c r="CS246" s="240" t="str">
        <f t="shared" ca="1" si="410"/>
        <v>0.244419648886165+2.48163434123024i</v>
      </c>
      <c r="CT246" s="240" t="str">
        <f t="shared" ca="1" si="411"/>
        <v>-1.28198814824696-2.13886800810364i</v>
      </c>
      <c r="CU246" s="240" t="str">
        <f t="shared" ca="1" si="412"/>
        <v>2.07338747096636+1.38539321622946i</v>
      </c>
      <c r="CV246" s="240" t="str">
        <f t="shared" ca="1" si="413"/>
        <v>-2.46665200025261-0.365893260370649i</v>
      </c>
      <c r="CW246" s="240" t="str">
        <f t="shared" ca="1" si="414"/>
        <v>2.38626652521308-0.723866036627192i</v>
      </c>
      <c r="CX246" s="240" t="str">
        <f t="shared" ca="1" si="415"/>
        <v>-1.84766677841016+1.67462755390394i</v>
      </c>
      <c r="CY246" s="240" t="str">
        <f t="shared" ca="1" si="416"/>
        <v>0.954275444674294-2.30382472076904i</v>
      </c>
      <c r="CZ246" s="240" t="str">
        <f t="shared" ca="1" si="417"/>
        <v>0.122357209059528+2.49063820771425i</v>
      </c>
      <c r="DA246" s="240" t="str">
        <f t="shared" ca="1" si="418"/>
        <v>-1.17549465852697-2.19919582486632i</v>
      </c>
      <c r="DB246" s="240" t="str">
        <f t="shared" ca="1" si="419"/>
        <v>2.00291196180456+1.48546075060739i</v>
      </c>
      <c r="DC246" s="240" t="str">
        <f t="shared" ca="1" si="420"/>
        <v>-2.44572727855324-0.486485402941784i</v>
      </c>
      <c r="DD246" s="240" t="str">
        <f t="shared" ca="1" si="421"/>
        <v>2.41891058561924-0.605905559566896i</v>
      </c>
      <c r="DE246" s="240" t="str">
        <f t="shared" ca="1" si="422"/>
        <v>-1.92761126229201+1.58194967992661i</v>
      </c>
      <c r="DF246" s="240" t="str">
        <f t="shared" ca="1" si="423"/>
        <v>1.06616929921271-2.25422558626043i</v>
      </c>
      <c r="DG246" s="240" t="str">
        <f t="shared" ca="1" si="424"/>
        <v>-9.5923909537523E-13+2.49364190860173i</v>
      </c>
      <c r="DH246" s="240" t="str">
        <f t="shared" ca="1" si="425"/>
        <v>-1.06616929921341-2.25422558626009i</v>
      </c>
      <c r="DI246" s="240" t="str">
        <f t="shared" ca="1" si="426"/>
        <v>1.92761126229241+1.58194967992612i</v>
      </c>
      <c r="DJ246" s="240" t="str">
        <f t="shared" ca="1" si="427"/>
        <v>-2.41891058561943-0.605905559566145i</v>
      </c>
      <c r="DK246" s="240" t="str">
        <f t="shared" ca="1" si="428"/>
        <v>2.44572727855309-0.486485402942545i</v>
      </c>
      <c r="DL246" s="240" t="str">
        <f t="shared" ca="1" si="429"/>
        <v>-2.00291196180418+1.4854607506079i</v>
      </c>
      <c r="DM246" s="240" t="str">
        <f t="shared" ca="1" si="430"/>
        <v>1.17549465852628-2.19919582486668i</v>
      </c>
      <c r="DN246" s="240" t="str">
        <f t="shared" ca="1" si="431"/>
        <v>-0.122357209061444+2.49063820771415i</v>
      </c>
      <c r="DO246" s="240" t="str">
        <f t="shared" ca="1" si="432"/>
        <v>-0.954275444672653-2.30382472076972i</v>
      </c>
      <c r="DP246" s="240" t="str">
        <f t="shared" ca="1" si="433"/>
        <v>1.84766677841059+1.67462755390347i</v>
      </c>
      <c r="DQ246" s="240" t="str">
        <f t="shared" ca="1" si="434"/>
        <v>-2.38626652521331-0.723866036626449i</v>
      </c>
      <c r="DR246" s="240" t="str">
        <f t="shared" ca="1" si="435"/>
        <v>2.4666520002525-0.365893260371415i</v>
      </c>
      <c r="DS246" s="240" t="str">
        <f t="shared" ca="1" si="436"/>
        <v>-2.07338747096601+1.38539321622999i</v>
      </c>
      <c r="DT246" s="240" t="str">
        <f t="shared" ca="1" si="437"/>
        <v>1.28198814824848-2.13886800810272i</v>
      </c>
      <c r="DU246" s="240" t="str">
        <f t="shared" ca="1" si="438"/>
        <v>-0.244419648888074+2.48163434123005i</v>
      </c>
      <c r="DV246" s="240" t="str">
        <f t="shared" ca="1" si="439"/>
        <v>-0.840082657001019-2.3478737397358i</v>
      </c>
      <c r="DW246" s="240" t="str">
        <f t="shared" ca="1" si="440"/>
        <v>1.76327110342307+1.76327110342342i</v>
      </c>
      <c r="DX246" s="240" t="str">
        <f t="shared" ca="1" si="441"/>
        <v>-2.34787373973569-0.840082657001345i</v>
      </c>
      <c r="DY246" s="240" t="str">
        <f t="shared" ca="1" si="442"/>
        <v>2.4816343412301-0.244419648887587i</v>
      </c>
      <c r="DZ246" s="240" t="str">
        <f t="shared" ca="1" si="443"/>
        <v>-2.13886800810298+1.28198814824806i</v>
      </c>
      <c r="EA246" s="240" t="str">
        <f t="shared" ca="1" si="444"/>
        <v>1.38539321622827-2.07338747096715i</v>
      </c>
      <c r="EB246" s="240" t="str">
        <f t="shared" ca="1" si="445"/>
        <v>-0.365893260371899+2.46665200025243i</v>
      </c>
      <c r="EC246" s="240" t="str">
        <f t="shared" ca="1" si="446"/>
        <v>-0.723866036626118-2.38626652521341i</v>
      </c>
      <c r="ED246" s="240" t="str">
        <f t="shared" ca="1" si="447"/>
        <v>1.67462755390311+1.84766677841091i</v>
      </c>
      <c r="EE246" s="240" t="str">
        <f t="shared" ca="1" si="448"/>
        <v>-2.30382472076959-0.954275444672975i</v>
      </c>
      <c r="EF246" s="240" t="str">
        <f t="shared" ca="1" si="449"/>
        <v>2.49063820771418-0.122357209060955i</v>
      </c>
      <c r="EG246" s="240" t="str">
        <f t="shared" ca="1" si="450"/>
        <v>-2.19919582486571+1.1754946585281i</v>
      </c>
      <c r="EH246" s="240" t="str">
        <f t="shared" ca="1" si="451"/>
        <v>1.48546075060625-2.00291196180541i</v>
      </c>
      <c r="EI246" s="240" t="str">
        <f t="shared" ca="1" si="452"/>
        <v>-0.486485402943026+2.445727278553i</v>
      </c>
      <c r="EJ246" s="240" t="str">
        <f t="shared" ca="1" si="453"/>
        <v>-0.605905559565806-2.41891058561951i</v>
      </c>
      <c r="EK246" s="240" t="str">
        <f t="shared" ca="1" si="454"/>
        <v>1.58194967992574+1.92761126229272i</v>
      </c>
      <c r="EL246" s="240" t="str">
        <f t="shared" ca="1" si="455"/>
        <v>-2.25422558625994-1.06616929921373i</v>
      </c>
      <c r="EM246" s="240" t="str">
        <f t="shared" ca="1" si="456"/>
        <v>2.49364190860173-4.69229161327019E-13i</v>
      </c>
      <c r="EN246" s="240"/>
      <c r="EO246" s="240"/>
      <c r="EP246" s="240"/>
    </row>
    <row r="247" spans="1:146">
      <c r="A247" s="268">
        <f t="shared" si="323"/>
        <v>2.8710937500000021E-3</v>
      </c>
      <c r="B247" s="267">
        <v>147</v>
      </c>
      <c r="C247" s="266">
        <f t="shared" si="324"/>
        <v>29400</v>
      </c>
      <c r="N247" s="265">
        <f t="shared" ca="1" si="327"/>
        <v>7.4935587797456753</v>
      </c>
      <c r="O247" s="240">
        <f t="shared" ca="1" si="328"/>
        <v>2.4935587797456753</v>
      </c>
      <c r="P247" s="240" t="str">
        <f t="shared" ca="1" si="329"/>
        <v>-2.22730729852827+1.12113227853337i</v>
      </c>
      <c r="Q247" s="240" t="str">
        <f t="shared" ca="1" si="330"/>
        <v>1.48541123080549-2.00284519208142i</v>
      </c>
      <c r="R247" s="240" t="str">
        <f t="shared" ca="1" si="331"/>
        <v>-0.426303518720115+2.45684771566607i</v>
      </c>
      <c r="S247" s="240" t="str">
        <f t="shared" ca="1" si="332"/>
        <v>-0.723841905593476-2.38618697585783i</v>
      </c>
      <c r="T247" s="240" t="str">
        <f t="shared" ca="1" si="333"/>
        <v>1.71940987931966+1.80595267239889i</v>
      </c>
      <c r="U247" s="241" t="str">
        <f t="shared" ca="1" si="334"/>
        <v>-2.34779547025458-0.840054651733331i</v>
      </c>
      <c r="V247" s="240" t="str">
        <f t="shared" ca="1" si="335"/>
        <v>2.47480605721652-0.305238213877604i</v>
      </c>
      <c r="W247" s="240" t="str">
        <f t="shared" ca="1" si="336"/>
        <v>-2.07331835184878+1.38534703231133i</v>
      </c>
      <c r="X247" s="240" t="str">
        <f t="shared" ca="1" si="337"/>
        <v>1.22907061475547-2.16961305582156i</v>
      </c>
      <c r="Y247" s="240" t="str">
        <f t="shared" ca="1" si="338"/>
        <v>-0.122353130120785+2.4905551789905i</v>
      </c>
      <c r="Z247" s="240" t="str">
        <f t="shared" ca="1" si="339"/>
        <v>-1.01049303645279-2.2796357628637i</v>
      </c>
      <c r="AA247" s="240" t="str">
        <f t="shared" ca="1" si="340"/>
        <v>1.92754700281778+1.58189694353803i</v>
      </c>
      <c r="AB247" s="240" t="str">
        <f t="shared" ca="1" si="341"/>
        <v>-2.43297061277415-0.546341821046242i</v>
      </c>
      <c r="AC247" s="240" t="str">
        <f t="shared" ca="1" si="342"/>
        <v>2.41882994803095-0.605885360901973i</v>
      </c>
      <c r="AD247" s="240" t="str">
        <f t="shared" ca="1" si="343"/>
        <v>-1.88814476730738+1.62872487723879i</v>
      </c>
      <c r="AE247" s="240" t="str">
        <f t="shared" ca="1" si="344"/>
        <v>0.954243632637063-2.3037479197209i</v>
      </c>
      <c r="AF247" s="240" t="str">
        <f t="shared" ca="1" si="345"/>
        <v>0.183437563442154+2.48680237420772i</v>
      </c>
      <c r="AG247" s="240" t="str">
        <f t="shared" ca="1" si="346"/>
        <v>-1.28194541147434-2.13879670610524i</v>
      </c>
      <c r="AH247" s="240" t="str">
        <f t="shared" ca="1" si="347"/>
        <v>2.10669202522779+1.3340480122126i</v>
      </c>
      <c r="AI247" s="240" t="str">
        <f t="shared" ca="1" si="348"/>
        <v>-2.48155161266227-0.24441150083424i</v>
      </c>
      <c r="AJ247" s="240" t="str">
        <f t="shared" ca="1" si="349"/>
        <v>2.32647238497385-0.897419428138727i</v>
      </c>
      <c r="AK247" s="240" t="str">
        <f t="shared" ca="1" si="350"/>
        <v>-1.67457172797566+1.84760518399125i</v>
      </c>
      <c r="AL247" s="240" t="str">
        <f t="shared" ca="1" si="351"/>
        <v>0.665063938071818-2.40323227057294i</v>
      </c>
      <c r="AM247" s="240" t="str">
        <f t="shared" ca="1" si="352"/>
        <v>0.486469185306782+2.44564574699479i</v>
      </c>
      <c r="AN247" s="240" t="str">
        <f t="shared" ca="1" si="353"/>
        <v>-1.5341161342692-1.96578815608948i</v>
      </c>
      <c r="AO247" s="240" t="str">
        <f t="shared" ca="1" si="354"/>
        <v>2.25415043866402+1.06613375704813i</v>
      </c>
      <c r="AP247" s="240" t="str">
        <f t="shared" ca="1" si="355"/>
        <v>-2.4928077664613+0.0611949958491472i</v>
      </c>
      <c r="AQ247" s="240" t="str">
        <f t="shared" ca="1" si="356"/>
        <v>2.19912251175999-1.17545547185641i</v>
      </c>
      <c r="AR247" s="240" t="str">
        <f t="shared" ca="1" si="357"/>
        <v>2.19912251175999-1.17545547185641i</v>
      </c>
      <c r="AS247" s="240" t="str">
        <f t="shared" ca="1" si="358"/>
        <v>0.36588106283404-2.46656977114092i</v>
      </c>
      <c r="AT247" s="240" t="str">
        <f t="shared" ca="1" si="359"/>
        <v>0.782183857817843+2.36770433133361i</v>
      </c>
      <c r="AU247" s="240" t="str">
        <f t="shared" ca="1" si="360"/>
        <v>-1.7632123224456-1.76321232244524i</v>
      </c>
      <c r="AV247" s="240" t="str">
        <f t="shared" ca="1" si="361"/>
        <v>2.36770433133376+0.782183857817399i</v>
      </c>
      <c r="AW247" s="240" t="str">
        <f t="shared" ca="1" si="362"/>
        <v>-2.46656977114085+0.365881062834504i</v>
      </c>
      <c r="AX247" s="240" t="str">
        <f t="shared" ca="1" si="363"/>
        <v>2.03869578902084-1.43581157115948i</v>
      </c>
      <c r="AY247" s="240" t="str">
        <f t="shared" ca="1" si="364"/>
        <v>-1.17545547185596+2.19912251176023i</v>
      </c>
      <c r="AZ247" s="240" t="str">
        <f t="shared" ca="1" si="365"/>
        <v>0.0611949958491741-2.4928077664613i</v>
      </c>
      <c r="BA247" s="240" t="str">
        <f t="shared" ca="1" si="366"/>
        <v>1.06613375704788+2.25415043866414i</v>
      </c>
      <c r="BB247" s="240" t="str">
        <f t="shared" ca="1" si="367"/>
        <v>-1.96578815608933-1.53411613426939i</v>
      </c>
      <c r="BC247" s="240" t="str">
        <f t="shared" ca="1" si="368"/>
        <v>2.44564574699474+0.486469185307019i</v>
      </c>
      <c r="BD247" s="240" t="str">
        <f t="shared" ca="1" si="369"/>
        <v>-2.40323227057306+0.665063938071347i</v>
      </c>
      <c r="BE247" s="240" t="str">
        <f t="shared" ca="1" si="370"/>
        <v>1.84760518399161-1.67457172797527i</v>
      </c>
      <c r="BF247" s="240" t="str">
        <f t="shared" ca="1" si="371"/>
        <v>-0.897419428139216+2.32647238497366i</v>
      </c>
      <c r="BG247" s="240" t="str">
        <f t="shared" ca="1" si="372"/>
        <v>-0.24441150083372-2.48155161266232i</v>
      </c>
      <c r="BH247" s="240" t="str">
        <f t="shared" ca="1" si="373"/>
        <v>1.33404801221197+2.10669202522818i</v>
      </c>
      <c r="BI247" s="240" t="str">
        <f t="shared" ca="1" si="374"/>
        <v>-2.13879670610486-1.28194541147497i</v>
      </c>
      <c r="BJ247" s="240" t="str">
        <f t="shared" ca="1" si="375"/>
        <v>2.48680237420766+0.183437563442905i</v>
      </c>
      <c r="BK247" s="240" t="str">
        <f t="shared" ca="1" si="376"/>
        <v>-2.30374791972119+0.954243632636368i</v>
      </c>
      <c r="BL247" s="240" t="str">
        <f t="shared" ca="1" si="377"/>
        <v>1.62872487723956-1.88814476730671i</v>
      </c>
      <c r="BM247" s="240" t="str">
        <f t="shared" ca="1" si="378"/>
        <v>-0.60588536090298+2.4188299480307i</v>
      </c>
      <c r="BN247" s="240" t="str">
        <f t="shared" ca="1" si="379"/>
        <v>-0.546341821045299-2.43297061277436i</v>
      </c>
      <c r="BO247" s="240" t="str">
        <f t="shared" ca="1" si="380"/>
        <v>1.58189694353707+1.92754700281856i</v>
      </c>
      <c r="BP247" s="240" t="str">
        <f t="shared" ca="1" si="381"/>
        <v>-2.27963576286319-1.01049303645393i</v>
      </c>
      <c r="BQ247" s="240" t="str">
        <f t="shared" ca="1" si="382"/>
        <v>2.49055517899044-0.122353130122014i</v>
      </c>
      <c r="BR247" s="240" t="str">
        <f t="shared" ca="1" si="383"/>
        <v>-2.16961305582108+1.22907061475631i</v>
      </c>
      <c r="BS247" s="240" t="str">
        <f t="shared" ca="1" si="384"/>
        <v>1.38534703231047-2.07331835184935i</v>
      </c>
      <c r="BT247" s="240" t="str">
        <f t="shared" ca="1" si="385"/>
        <v>-0.305238213876604+2.47480605721664i</v>
      </c>
      <c r="BU247" s="240" t="str">
        <f t="shared" ca="1" si="386"/>
        <v>-0.840054651734274-2.34779547025424i</v>
      </c>
      <c r="BV247" s="240" t="str">
        <f t="shared" ca="1" si="387"/>
        <v>1.80595267239941+1.71940987931912i</v>
      </c>
      <c r="BW247" s="240" t="str">
        <f t="shared" ca="1" si="388"/>
        <v>-2.38618697585804-0.723841905592775i</v>
      </c>
      <c r="BX247" s="240" t="str">
        <f t="shared" ca="1" si="389"/>
        <v>2.45684771566595-0.426303518720823i</v>
      </c>
      <c r="BY247" s="240" t="str">
        <f t="shared" ca="1" si="390"/>
        <v>-2.00284519208106+1.48541123080598i</v>
      </c>
      <c r="BZ247" s="240" t="str">
        <f t="shared" ca="1" si="391"/>
        <v>1.12113227853285-2.22730729852854i</v>
      </c>
      <c r="CA247" s="240" t="str">
        <f t="shared" ca="1" si="392"/>
        <v>5.04650472255099E-13+2.49355877974568i</v>
      </c>
      <c r="CB247" s="240" t="str">
        <f t="shared" ca="1" si="393"/>
        <v>-1.12113227853375-2.22730729852808i</v>
      </c>
      <c r="CC247" s="240" t="str">
        <f t="shared" ca="1" si="394"/>
        <v>2.00284519208162+1.48541123080522i</v>
      </c>
      <c r="CD247" s="240" t="str">
        <f t="shared" ca="1" si="395"/>
        <v>-2.45684771566611-0.426303518719898i</v>
      </c>
      <c r="CE247" s="240" t="str">
        <f t="shared" ca="1" si="396"/>
        <v>2.38618697585777-0.723841905593673i</v>
      </c>
      <c r="CF247" s="240" t="str">
        <f t="shared" ca="1" si="397"/>
        <v>-1.80595267239871+1.71940987931985i</v>
      </c>
      <c r="CG247" s="240" t="str">
        <f t="shared" ca="1" si="398"/>
        <v>0.840054651733324-2.34779547025458i</v>
      </c>
      <c r="CH247" s="240" t="str">
        <f t="shared" ca="1" si="399"/>
        <v>0.305238213877604+2.47480605721652i</v>
      </c>
      <c r="CI247" s="240" t="str">
        <f t="shared" ca="1" si="400"/>
        <v>-1.38534703231131-2.07331835184879i</v>
      </c>
      <c r="CJ247" s="240" t="str">
        <f t="shared" ca="1" si="401"/>
        <v>2.16961305582155+1.22907061475549i</v>
      </c>
      <c r="CK247" s="240" t="str">
        <f t="shared" ca="1" si="402"/>
        <v>-2.49055517899048-0.122353130121077i</v>
      </c>
      <c r="CL247" s="240" t="str">
        <f t="shared" ca="1" si="403"/>
        <v>2.27963576286382-1.01049303645252i</v>
      </c>
      <c r="CM247" s="240" t="str">
        <f t="shared" ca="1" si="404"/>
        <v>-1.58189694353826+1.92754700281758i</v>
      </c>
      <c r="CN247" s="240" t="str">
        <f t="shared" ca="1" si="405"/>
        <v>0.546341821046805-2.43297061277402i</v>
      </c>
      <c r="CO247" s="240" t="str">
        <f t="shared" ca="1" si="406"/>
        <v>0.605885360901551+2.41882994803106i</v>
      </c>
      <c r="CP247" s="240" t="str">
        <f t="shared" ca="1" si="407"/>
        <v>-1.62872487723845-1.88814476730767i</v>
      </c>
      <c r="CQ247" s="240" t="str">
        <f t="shared" ca="1" si="408"/>
        <v>2.30374791972062+0.954243632637727i</v>
      </c>
      <c r="CR247" s="240" t="str">
        <f t="shared" ca="1" si="409"/>
        <v>-2.48680237420777+0.183437563441438i</v>
      </c>
      <c r="CS247" s="240" t="str">
        <f t="shared" ca="1" si="410"/>
        <v>2.13879670610562-1.28194541147371i</v>
      </c>
      <c r="CT247" s="240" t="str">
        <f t="shared" ca="1" si="411"/>
        <v>-1.33404801221322+2.10669202522739i</v>
      </c>
      <c r="CU247" s="240" t="str">
        <f t="shared" ca="1" si="412"/>
        <v>0.244411500835254-2.48155161266217i</v>
      </c>
      <c r="CV247" s="240" t="str">
        <f t="shared" ca="1" si="413"/>
        <v>0.897419428137777+2.32647238497421i</v>
      </c>
      <c r="CW247" s="240" t="str">
        <f t="shared" ca="1" si="414"/>
        <v>-1.84760518399057-1.67457172797641i</v>
      </c>
      <c r="CX247" s="240" t="str">
        <f t="shared" ca="1" si="415"/>
        <v>2.40323227057265+0.665063938072833i</v>
      </c>
      <c r="CY247" s="240" t="str">
        <f t="shared" ca="1" si="416"/>
        <v>-2.44564574699504+0.486469185305505i</v>
      </c>
      <c r="CZ247" s="240" t="str">
        <f t="shared" ca="1" si="417"/>
        <v>1.96578815608871-1.53411613427018i</v>
      </c>
      <c r="DA247" s="240" t="str">
        <f t="shared" ca="1" si="418"/>
        <v>-1.06613375704703+2.25415043866454i</v>
      </c>
      <c r="DB247" s="240" t="str">
        <f t="shared" ca="1" si="419"/>
        <v>-0.0611949958501122-2.49280776646127i</v>
      </c>
      <c r="DC247" s="240" t="str">
        <f t="shared" ca="1" si="420"/>
        <v>1.17545547185679+2.19912251175979i</v>
      </c>
      <c r="DD247" s="240" t="str">
        <f t="shared" ca="1" si="421"/>
        <v>-2.03869578902138-1.43581157115871i</v>
      </c>
      <c r="DE247" s="240" t="str">
        <f t="shared" ca="1" si="422"/>
        <v>2.46656977114098+0.365881062833611i</v>
      </c>
      <c r="DF247" s="240" t="str">
        <f t="shared" ca="1" si="423"/>
        <v>-2.36770433133343+0.782183857818389i</v>
      </c>
      <c r="DG247" s="240" t="str">
        <f t="shared" ca="1" si="424"/>
        <v>1.76321232244486-1.76321232244598i</v>
      </c>
      <c r="DH247" s="240" t="str">
        <f t="shared" ca="1" si="425"/>
        <v>-0.782183857816885+2.36770433133393i</v>
      </c>
      <c r="DI247" s="240" t="str">
        <f t="shared" ca="1" si="426"/>
        <v>-0.365881062835037-2.46656977114077i</v>
      </c>
      <c r="DJ247" s="240" t="str">
        <f t="shared" ca="1" si="427"/>
        <v>1.43581157115989+2.03869578902054i</v>
      </c>
      <c r="DK247" s="240" t="str">
        <f t="shared" ca="1" si="428"/>
        <v>-2.19912251176047-1.17545547185552i</v>
      </c>
      <c r="DL247" s="240" t="str">
        <f t="shared" ca="1" si="429"/>
        <v>2.49280776646131+0.0611949958486697i</v>
      </c>
      <c r="DM247" s="240" t="str">
        <f t="shared" ca="1" si="430"/>
        <v>-2.25415043866392+1.06613375704833i</v>
      </c>
      <c r="DN247" s="240" t="str">
        <f t="shared" ca="1" si="431"/>
        <v>1.53411613426904-1.9657881560896i</v>
      </c>
      <c r="DO247" s="240" t="str">
        <f t="shared" ca="1" si="432"/>
        <v>-0.486469185306592+2.44564574699483i</v>
      </c>
      <c r="DP247" s="240" t="str">
        <f t="shared" ca="1" si="433"/>
        <v>-0.665063938071766-2.40323227057295i</v>
      </c>
      <c r="DQ247" s="240" t="str">
        <f t="shared" ca="1" si="434"/>
        <v>1.67457172797559+1.84760518399131i</v>
      </c>
      <c r="DR247" s="240" t="str">
        <f t="shared" ca="1" si="435"/>
        <v>-2.32647238497387-0.897419428138677i</v>
      </c>
      <c r="DS247" s="240" t="str">
        <f t="shared" ca="1" si="436"/>
        <v>2.48155161266226-0.244411500834292i</v>
      </c>
      <c r="DT247" s="240" t="str">
        <f t="shared" ca="1" si="437"/>
        <v>-2.10669202522791+1.3340480122124i</v>
      </c>
      <c r="DU247" s="240" t="str">
        <f t="shared" ca="1" si="438"/>
        <v>1.28194541147453-2.13879670610512i</v>
      </c>
      <c r="DV247" s="240" t="str">
        <f t="shared" ca="1" si="439"/>
        <v>-0.183437563442402+2.4868023742077i</v>
      </c>
      <c r="DW247" s="240" t="str">
        <f t="shared" ca="1" si="440"/>
        <v>-0.954243632636834-2.30374791972099i</v>
      </c>
      <c r="DX247" s="240" t="str">
        <f t="shared" ca="1" si="441"/>
        <v>1.88814476730704+1.62872487723918i</v>
      </c>
      <c r="DY247" s="240" t="str">
        <f t="shared" ca="1" si="442"/>
        <v>-2.41882994803083-0.605885360902489i</v>
      </c>
      <c r="DZ247" s="240" t="str">
        <f t="shared" ca="1" si="443"/>
        <v>2.43297061277427-0.546341821045723i</v>
      </c>
      <c r="EA247" s="240" t="str">
        <f t="shared" ca="1" si="444"/>
        <v>-1.92754700281828+1.58189694353741i</v>
      </c>
      <c r="EB247" s="240" t="str">
        <f t="shared" ca="1" si="445"/>
        <v>1.01049303645353-2.27963576286337i</v>
      </c>
      <c r="EC247" s="240" t="str">
        <f t="shared" ca="1" si="446"/>
        <v>0.12235313011997+2.49055517899054i</v>
      </c>
      <c r="ED247" s="240" t="str">
        <f t="shared" ca="1" si="447"/>
        <v>-1.22907061475452-2.16961305582209i</v>
      </c>
      <c r="EE247" s="240" t="str">
        <f t="shared" ca="1" si="448"/>
        <v>2.07331835184825+1.38534703231212i</v>
      </c>
      <c r="EF247" s="240" t="str">
        <f t="shared" ca="1" si="449"/>
        <v>-2.4748060572164-0.305238213878564i</v>
      </c>
      <c r="EG247" s="240" t="str">
        <f t="shared" ca="1" si="450"/>
        <v>2.34779547025491-0.840054651732414i</v>
      </c>
      <c r="EH247" s="240" t="str">
        <f t="shared" ca="1" si="451"/>
        <v>-1.71940987932055+1.80595267239804i</v>
      </c>
      <c r="EI247" s="240" t="str">
        <f t="shared" ca="1" si="452"/>
        <v>0.723841905594668-2.38618697585747i</v>
      </c>
      <c r="EJ247" s="240" t="str">
        <f t="shared" ca="1" si="453"/>
        <v>0.426303518718875+2.45684771566629i</v>
      </c>
      <c r="EK247" s="240" t="str">
        <f t="shared" ca="1" si="454"/>
        <v>-1.48541123080644-2.00284519208072i</v>
      </c>
      <c r="EL247" s="240" t="str">
        <f t="shared" ca="1" si="455"/>
        <v>2.22730729852876+1.1211322785324i</v>
      </c>
      <c r="EM247" s="240" t="str">
        <f t="shared" ca="1" si="456"/>
        <v>-2.49355877974568+1.0093009445102E-12i</v>
      </c>
      <c r="EN247" s="240"/>
      <c r="EO247" s="240"/>
      <c r="EP247" s="240"/>
    </row>
    <row r="248" spans="1:146">
      <c r="A248" s="268">
        <f t="shared" si="323"/>
        <v>2.8906250000000021E-3</v>
      </c>
      <c r="B248" s="267">
        <v>148</v>
      </c>
      <c r="C248" s="266">
        <f t="shared" si="324"/>
        <v>29600</v>
      </c>
      <c r="N248" s="265">
        <f t="shared" ca="1" si="327"/>
        <v>7.4934693434549997</v>
      </c>
      <c r="O248" s="240">
        <f t="shared" ca="1" si="328"/>
        <v>2.4934693434549997</v>
      </c>
      <c r="P248" s="240" t="str">
        <f t="shared" ca="1" si="329"/>
        <v>-2.19904363599369+1.17541331188035i</v>
      </c>
      <c r="Q248" s="240" t="str">
        <f t="shared" ca="1" si="330"/>
        <v>1.38529734417052-2.07324398829082i</v>
      </c>
      <c r="R248" s="240" t="str">
        <f t="shared" ca="1" si="331"/>
        <v>-0.244402734544873+2.48146260703177i</v>
      </c>
      <c r="S248" s="240" t="str">
        <f t="shared" ca="1" si="332"/>
        <v>-0.954209406850502-2.30366529136242i</v>
      </c>
      <c r="T248" s="240" t="str">
        <f t="shared" ca="1" si="333"/>
        <v>1.92747786763025+1.58184020575577i</v>
      </c>
      <c r="U248" s="241" t="str">
        <f t="shared" ca="1" si="334"/>
        <v>-2.44555802919738-0.486451737151954i</v>
      </c>
      <c r="V248" s="240" t="str">
        <f t="shared" ca="1" si="335"/>
        <v>2.38610139066379-0.72381594360876i</v>
      </c>
      <c r="W248" s="240" t="str">
        <f t="shared" ca="1" si="336"/>
        <v>-1.76314908143778+1.76314908143782i</v>
      </c>
      <c r="X248" s="240" t="str">
        <f t="shared" ca="1" si="337"/>
        <v>0.723815943608702-2.38610139066381i</v>
      </c>
      <c r="Y248" s="240" t="str">
        <f t="shared" ca="1" si="338"/>
        <v>0.486451737152022+2.44555802919736i</v>
      </c>
      <c r="Z248" s="240" t="str">
        <f t="shared" ca="1" si="339"/>
        <v>-1.58184020575582-1.92747786763021i</v>
      </c>
      <c r="AA248" s="240" t="str">
        <f t="shared" ca="1" si="340"/>
        <v>2.30366529136245+0.954209406850437i</v>
      </c>
      <c r="AB248" s="240" t="str">
        <f t="shared" ca="1" si="341"/>
        <v>-2.48146260703176+0.244402734544934i</v>
      </c>
      <c r="AC248" s="240" t="str">
        <f t="shared" ca="1" si="342"/>
        <v>2.07324398829078-1.38529734417058i</v>
      </c>
      <c r="AD248" s="240" t="str">
        <f t="shared" ca="1" si="343"/>
        <v>-1.1754133118803+2.19904363599372i</v>
      </c>
      <c r="AE248" s="240" t="str">
        <f t="shared" ca="1" si="344"/>
        <v>-6.9646442765412E-14-2.493469343455i</v>
      </c>
      <c r="AF248" s="240" t="str">
        <f t="shared" ca="1" si="345"/>
        <v>1.17541331188041+2.19904363599367i</v>
      </c>
      <c r="AG248" s="240" t="str">
        <f t="shared" ca="1" si="346"/>
        <v>-2.07324398829084-1.38529734417048i</v>
      </c>
      <c r="AH248" s="240" t="str">
        <f t="shared" ca="1" si="347"/>
        <v>2.48146260703177+0.244402734544795i</v>
      </c>
      <c r="AI248" s="240" t="str">
        <f t="shared" ca="1" si="348"/>
        <v>-2.3036652913624+0.954209406850566i</v>
      </c>
      <c r="AJ248" s="240" t="str">
        <f t="shared" ca="1" si="349"/>
        <v>1.58184020575572-1.92747786763029i</v>
      </c>
      <c r="AK248" s="240" t="str">
        <f t="shared" ca="1" si="350"/>
        <v>-0.486451737151904+2.44555802919739i</v>
      </c>
      <c r="AL248" s="240" t="str">
        <f t="shared" ca="1" si="351"/>
        <v>-0.723815943608802-2.38610139066378i</v>
      </c>
      <c r="AM248" s="240" t="str">
        <f t="shared" ca="1" si="352"/>
        <v>1.76314908143787+1.76314908143773i</v>
      </c>
      <c r="AN248" s="240" t="str">
        <f t="shared" ca="1" si="353"/>
        <v>-2.38610139066383-0.723815943608635i</v>
      </c>
      <c r="AO248" s="240" t="str">
        <f t="shared" ca="1" si="354"/>
        <v>2.44555802919735-0.486451737152074i</v>
      </c>
      <c r="AP248" s="240" t="str">
        <f t="shared" ca="1" si="355"/>
        <v>-1.92747786763018+1.58184020575586i</v>
      </c>
      <c r="AQ248" s="240" t="str">
        <f t="shared" ca="1" si="356"/>
        <v>0.954209406849457-2.30366529136286i</v>
      </c>
      <c r="AR248" s="240" t="str">
        <f t="shared" ca="1" si="357"/>
        <v>0.954209406849457-2.30366529136286i</v>
      </c>
      <c r="AS248" s="240" t="str">
        <f t="shared" ca="1" si="358"/>
        <v>-1.38529734417062-2.07324398829075i</v>
      </c>
      <c r="AT248" s="240" t="str">
        <f t="shared" ca="1" si="359"/>
        <v>2.19904363599351+1.17541331188069i</v>
      </c>
      <c r="AU248" s="240" t="str">
        <f t="shared" ca="1" si="360"/>
        <v>-2.493469343455-8.88302701191999E-13i</v>
      </c>
      <c r="AV248" s="240" t="str">
        <f t="shared" ca="1" si="361"/>
        <v>2.19904363599316-1.17541331188134i</v>
      </c>
      <c r="AW248" s="240" t="str">
        <f t="shared" ca="1" si="362"/>
        <v>-1.38529734417001+2.07324398829116i</v>
      </c>
      <c r="AX248" s="240" t="str">
        <f t="shared" ca="1" si="363"/>
        <v>0.244402734544761-2.48146260703178i</v>
      </c>
      <c r="AY248" s="240" t="str">
        <f t="shared" ca="1" si="364"/>
        <v>0.95420940685014+2.30366529136257i</v>
      </c>
      <c r="AZ248" s="240" t="str">
        <f t="shared" ca="1" si="365"/>
        <v>-1.9274778676297-1.58184020575644i</v>
      </c>
      <c r="BA248" s="240" t="str">
        <f t="shared" ca="1" si="366"/>
        <v>2.4455580291976+0.486451737150827i</v>
      </c>
      <c r="BB248" s="240" t="str">
        <f t="shared" ca="1" si="367"/>
        <v>-2.38610139066361+0.723815943609343i</v>
      </c>
      <c r="BC248" s="240" t="str">
        <f t="shared" ca="1" si="368"/>
        <v>1.76314908143768-1.76314908143792i</v>
      </c>
      <c r="BD248" s="240" t="str">
        <f t="shared" ca="1" si="369"/>
        <v>-0.723815943609076+2.38610139066369i</v>
      </c>
      <c r="BE248" s="240" t="str">
        <f t="shared" ca="1" si="370"/>
        <v>-0.486451737151169-2.44555802919753i</v>
      </c>
      <c r="BF248" s="240" t="str">
        <f t="shared" ca="1" si="371"/>
        <v>1.5818402057567+1.92747786762948i</v>
      </c>
      <c r="BG248" s="240" t="str">
        <f t="shared" ca="1" si="372"/>
        <v>-2.30366529136268-0.954209406849883i</v>
      </c>
      <c r="BH248" s="240" t="str">
        <f t="shared" ca="1" si="373"/>
        <v>2.48146260703175-0.244402734545072i</v>
      </c>
      <c r="BI248" s="240" t="str">
        <f t="shared" ca="1" si="374"/>
        <v>-2.073243988291+1.38529734417024i</v>
      </c>
      <c r="BJ248" s="240" t="str">
        <f t="shared" ca="1" si="375"/>
        <v>1.17541331188107-2.19904363599331i</v>
      </c>
      <c r="BK248" s="240" t="str">
        <f t="shared" ca="1" si="376"/>
        <v>1.20110058444241E-12+2.493469343455i</v>
      </c>
      <c r="BL248" s="240" t="str">
        <f t="shared" ca="1" si="377"/>
        <v>-1.17541331188094-2.19904363599338i</v>
      </c>
      <c r="BM248" s="240" t="str">
        <f t="shared" ca="1" si="378"/>
        <v>2.07324398829092+1.38529734417036i</v>
      </c>
      <c r="BN248" s="240" t="str">
        <f t="shared" ca="1" si="379"/>
        <v>-2.48146260703174-0.24440273454515i</v>
      </c>
      <c r="BO248" s="240" t="str">
        <f t="shared" ca="1" si="380"/>
        <v>2.30366529136274-0.954209406849746i</v>
      </c>
      <c r="BP248" s="240" t="str">
        <f t="shared" ca="1" si="381"/>
        <v>-1.58184020575485+1.92747786763101i</v>
      </c>
      <c r="BQ248" s="240" t="str">
        <f t="shared" ca="1" si="382"/>
        <v>0.486451737151316-2.4455580291975i</v>
      </c>
      <c r="BR248" s="240" t="str">
        <f t="shared" ca="1" si="383"/>
        <v>0.723815943608934+2.38610139066374i</v>
      </c>
      <c r="BS248" s="240" t="str">
        <f t="shared" ca="1" si="384"/>
        <v>-1.76314908143762-1.76314908143798i</v>
      </c>
      <c r="BT248" s="240" t="str">
        <f t="shared" ca="1" si="385"/>
        <v>2.38610139066357+0.723815943609485i</v>
      </c>
      <c r="BU248" s="240" t="str">
        <f t="shared" ca="1" si="386"/>
        <v>-2.44555802919713+0.486451737153184i</v>
      </c>
      <c r="BV248" s="240" t="str">
        <f t="shared" ca="1" si="387"/>
        <v>1.92747786762975-1.58184020575638i</v>
      </c>
      <c r="BW248" s="240" t="str">
        <f t="shared" ca="1" si="388"/>
        <v>-0.954209406850277+2.30366529136252i</v>
      </c>
      <c r="BX248" s="240" t="str">
        <f t="shared" ca="1" si="389"/>
        <v>-0.244402734544648-2.48146260703179i</v>
      </c>
      <c r="BY248" s="240" t="str">
        <f t="shared" ca="1" si="390"/>
        <v>1.38529734416989+2.07324398829124i</v>
      </c>
      <c r="BZ248" s="240" t="str">
        <f t="shared" ca="1" si="391"/>
        <v>-2.19904363599428-1.17541331187926i</v>
      </c>
      <c r="CA248" s="240" t="str">
        <f t="shared" ca="1" si="392"/>
        <v>2.493469343455-7.74666399134735E-13i</v>
      </c>
      <c r="CB248" s="240" t="str">
        <f t="shared" ca="1" si="393"/>
        <v>-2.19904363599358+1.17541331188056i</v>
      </c>
      <c r="CC248" s="240" t="str">
        <f t="shared" ca="1" si="394"/>
        <v>1.38529734417072-2.07324398829069i</v>
      </c>
      <c r="CD248" s="240" t="str">
        <f t="shared" ca="1" si="395"/>
        <v>-0.244402734545645+2.48146260703169i</v>
      </c>
      <c r="CE248" s="240" t="str">
        <f t="shared" ca="1" si="396"/>
        <v>-0.954209406851644-2.30366529136195i</v>
      </c>
      <c r="CF248" s="240" t="str">
        <f t="shared" ca="1" si="397"/>
        <v>1.92747786763073+1.58184020575518i</v>
      </c>
      <c r="CG248" s="240" t="str">
        <f t="shared" ca="1" si="398"/>
        <v>-2.44555802919742-0.486451737151732i</v>
      </c>
      <c r="CH248" s="240" t="str">
        <f t="shared" ca="1" si="399"/>
        <v>2.38610139066388-0.723815943608458i</v>
      </c>
      <c r="CI248" s="240" t="str">
        <f t="shared" ca="1" si="400"/>
        <v>-1.76314908143833+1.76314908143727i</v>
      </c>
      <c r="CJ248" s="240" t="str">
        <f t="shared" ca="1" si="401"/>
        <v>0.723815943609894-2.38610139066344i</v>
      </c>
      <c r="CK248" s="240" t="str">
        <f t="shared" ca="1" si="402"/>
        <v>0.486451737152695+2.44555802919723i</v>
      </c>
      <c r="CL248" s="240" t="str">
        <f t="shared" ca="1" si="403"/>
        <v>-1.58184020575599-1.92747786763007i</v>
      </c>
      <c r="CM248" s="240" t="str">
        <f t="shared" ca="1" si="404"/>
        <v>2.30366529136235+0.954209406850671i</v>
      </c>
      <c r="CN248" s="240" t="str">
        <f t="shared" ca="1" si="405"/>
        <v>-2.48146260703183+0.244402734544224i</v>
      </c>
      <c r="CO248" s="240" t="str">
        <f t="shared" ca="1" si="406"/>
        <v>2.07324398829144-1.38529734416959i</v>
      </c>
      <c r="CP248" s="240" t="str">
        <f t="shared" ca="1" si="407"/>
        <v>-1.17541331187963+2.19904363599408i</v>
      </c>
      <c r="CQ248" s="240" t="str">
        <f t="shared" ca="1" si="408"/>
        <v>-3.48232213827061E-13-2.493469343455i</v>
      </c>
      <c r="CR248" s="240" t="str">
        <f t="shared" ca="1" si="409"/>
        <v>1.17541331188025+2.19904363599375i</v>
      </c>
      <c r="CS248" s="240" t="str">
        <f t="shared" ca="1" si="410"/>
        <v>-2.07324398829041-1.38529734417113i</v>
      </c>
      <c r="CT248" s="240" t="str">
        <f t="shared" ca="1" si="411"/>
        <v>2.4814626070319+0.24440273454353i</v>
      </c>
      <c r="CU248" s="240" t="str">
        <f t="shared" ca="1" si="412"/>
        <v>-2.30366529136209+0.954209406851315i</v>
      </c>
      <c r="CV248" s="240" t="str">
        <f t="shared" ca="1" si="413"/>
        <v>1.58184020575556-1.92747786763042i</v>
      </c>
      <c r="CW248" s="240" t="str">
        <f t="shared" ca="1" si="414"/>
        <v>-0.486451737152151+2.44555802919734i</v>
      </c>
      <c r="CX248" s="240" t="str">
        <f t="shared" ca="1" si="415"/>
        <v>-0.723815943608119-2.38610139066398i</v>
      </c>
      <c r="CY248" s="240" t="str">
        <f t="shared" ca="1" si="416"/>
        <v>1.76314908143702+1.76314908143858i</v>
      </c>
      <c r="CZ248" s="240" t="str">
        <f t="shared" ca="1" si="417"/>
        <v>-2.38610139066404-0.723815943607927i</v>
      </c>
      <c r="DA248" s="240" t="str">
        <f t="shared" ca="1" si="418"/>
        <v>2.4455580291973-0.486451737152346i</v>
      </c>
      <c r="DB248" s="240" t="str">
        <f t="shared" ca="1" si="419"/>
        <v>-1.92747786763029+1.58184020575572i</v>
      </c>
      <c r="DC248" s="240" t="str">
        <f t="shared" ca="1" si="420"/>
        <v>0.95420940685113-2.30366529136216i</v>
      </c>
      <c r="DD248" s="240" t="str">
        <f t="shared" ca="1" si="421"/>
        <v>0.244402734543729+2.48146260703188i</v>
      </c>
      <c r="DE248" s="240" t="str">
        <f t="shared" ca="1" si="422"/>
        <v>-1.3852973441713-2.0732439882903i</v>
      </c>
      <c r="DF248" s="240" t="str">
        <f t="shared" ca="1" si="423"/>
        <v>2.19904363599385+1.17541331188007i</v>
      </c>
      <c r="DG248" s="240" t="str">
        <f t="shared" ca="1" si="424"/>
        <v>-2.493469343455-1.49070632633914E-13i</v>
      </c>
      <c r="DH248" s="240" t="str">
        <f t="shared" ca="1" si="425"/>
        <v>2.19904363599399-1.17541331187981i</v>
      </c>
      <c r="DI248" s="240" t="str">
        <f t="shared" ca="1" si="426"/>
        <v>-1.38529734417143+2.07324398829021i</v>
      </c>
      <c r="DJ248" s="240" t="str">
        <f t="shared" ca="1" si="427"/>
        <v>0.244402734544025-2.48146260703185i</v>
      </c>
      <c r="DK248" s="240" t="str">
        <f t="shared" ca="1" si="428"/>
        <v>0.954209406850856+2.30366529136228i</v>
      </c>
      <c r="DL248" s="240" t="str">
        <f t="shared" ca="1" si="429"/>
        <v>-1.92747786763019-1.58184020575584i</v>
      </c>
      <c r="DM248" s="240" t="str">
        <f t="shared" ca="1" si="430"/>
        <v>2.44555802919727+0.4864517371525i</v>
      </c>
      <c r="DN248" s="240" t="str">
        <f t="shared" ca="1" si="431"/>
        <v>-2.38610139066413+0.723815943607643i</v>
      </c>
      <c r="DO248" s="240" t="str">
        <f t="shared" ca="1" si="432"/>
        <v>1.76314908143713-1.76314908143847i</v>
      </c>
      <c r="DP248" s="240" t="str">
        <f t="shared" ca="1" si="433"/>
        <v>-0.723815943608403+2.3861013906639i</v>
      </c>
      <c r="DQ248" s="240" t="str">
        <f t="shared" ca="1" si="434"/>
        <v>-0.48645173715186-2.44555802919739i</v>
      </c>
      <c r="DR248" s="240" t="str">
        <f t="shared" ca="1" si="435"/>
        <v>1.58184020575533+1.92747786763061i</v>
      </c>
      <c r="DS248" s="240" t="str">
        <f t="shared" ca="1" si="436"/>
        <v>-2.30366529136203-0.954209406851459i</v>
      </c>
      <c r="DT248" s="240" t="str">
        <f t="shared" ca="1" si="437"/>
        <v>2.48146260703168-0.244402734545772i</v>
      </c>
      <c r="DU248" s="240" t="str">
        <f t="shared" ca="1" si="438"/>
        <v>-2.07324398829057+1.38529734417088i</v>
      </c>
      <c r="DV248" s="240" t="str">
        <f t="shared" ca="1" si="439"/>
        <v>1.17541331188039-2.19904363599368i</v>
      </c>
      <c r="DW248" s="240" t="str">
        <f t="shared" ca="1" si="440"/>
        <v>-5.04636156788292E-13+2.493469343455i</v>
      </c>
      <c r="DX248" s="240" t="str">
        <f t="shared" ca="1" si="441"/>
        <v>-1.17541331187937-2.19904363599422i</v>
      </c>
      <c r="DY248" s="240" t="str">
        <f t="shared" ca="1" si="442"/>
        <v>2.07324398829135+1.38529734416972i</v>
      </c>
      <c r="DZ248" s="240" t="str">
        <f t="shared" ca="1" si="443"/>
        <v>-2.48146260703182-0.244402734544379i</v>
      </c>
      <c r="EA248" s="240" t="str">
        <f t="shared" ca="1" si="444"/>
        <v>2.30366529136247-0.954209406850397i</v>
      </c>
      <c r="EB248" s="240" t="str">
        <f t="shared" ca="1" si="445"/>
        <v>-1.58184020575622+1.92747786762988i</v>
      </c>
      <c r="EC248" s="240" t="str">
        <f t="shared" ca="1" si="446"/>
        <v>0.486451737152989-2.44555802919717i</v>
      </c>
      <c r="ED248" s="240" t="str">
        <f t="shared" ca="1" si="447"/>
        <v>0.723815943609608+2.38610139066353i</v>
      </c>
      <c r="EE248" s="240" t="str">
        <f t="shared" ca="1" si="448"/>
        <v>-1.76314908143812-1.76314908143748i</v>
      </c>
      <c r="EF248" s="240" t="str">
        <f t="shared" ca="1" si="449"/>
        <v>2.38610139066379+0.723815943608745i</v>
      </c>
      <c r="EG248" s="240" t="str">
        <f t="shared" ca="1" si="450"/>
        <v>-2.44555802919746+0.48645173715151i</v>
      </c>
      <c r="EH248" s="240" t="str">
        <f t="shared" ca="1" si="451"/>
        <v>1.92747786763092-1.58184020575495i</v>
      </c>
      <c r="EI248" s="240" t="str">
        <f t="shared" ca="1" si="452"/>
        <v>-0.954209406849562+2.30366529136281i</v>
      </c>
      <c r="EJ248" s="240" t="str">
        <f t="shared" ca="1" si="453"/>
        <v>-0.244402734545419-2.48146260703171i</v>
      </c>
      <c r="EK248" s="240" t="str">
        <f t="shared" ca="1" si="454"/>
        <v>1.38529734417047+2.07324398829085i</v>
      </c>
      <c r="EL248" s="240" t="str">
        <f t="shared" ca="1" si="455"/>
        <v>-2.19904363599344-1.17541331188082i</v>
      </c>
      <c r="EM248" s="240" t="str">
        <f t="shared" ca="1" si="456"/>
        <v>2.493469343455+1.00193900324927E-12i</v>
      </c>
      <c r="EN248" s="240"/>
      <c r="EO248" s="240"/>
      <c r="EP248" s="240"/>
    </row>
    <row r="249" spans="1:146">
      <c r="A249" s="268">
        <f t="shared" si="323"/>
        <v>2.9101562500000022E-3</v>
      </c>
      <c r="B249" s="267">
        <v>149</v>
      </c>
      <c r="C249" s="266">
        <f t="shared" si="324"/>
        <v>29800</v>
      </c>
      <c r="N249" s="265">
        <f t="shared" ca="1" si="327"/>
        <v>7.4933732441056922</v>
      </c>
      <c r="O249" s="240">
        <f t="shared" ca="1" si="328"/>
        <v>2.4933732441056922</v>
      </c>
      <c r="P249" s="240" t="str">
        <f t="shared" ca="1" si="329"/>
        <v>-2.16945162367489+1.22897916457381i</v>
      </c>
      <c r="Q249" s="240" t="str">
        <f t="shared" ca="1" si="330"/>
        <v>1.28185002709269-2.13863756687865i</v>
      </c>
      <c r="R249" s="240" t="str">
        <f t="shared" ca="1" si="331"/>
        <v>-0.0611904425765292+2.49262228670118i</v>
      </c>
      <c r="S249" s="240" t="str">
        <f t="shared" ca="1" si="332"/>
        <v>-1.17536801096073-2.19895888393402i</v>
      </c>
      <c r="T249" s="240" t="str">
        <f t="shared" ca="1" si="333"/>
        <v>2.10653527478086+1.3339487510868i</v>
      </c>
      <c r="U249" s="241" t="str">
        <f t="shared" ca="1" si="334"/>
        <v>-2.49036986683631-0.122344026318508i</v>
      </c>
      <c r="V249" s="240" t="str">
        <f t="shared" ca="1" si="335"/>
        <v>2.22714157358588-1.12104885960762i</v>
      </c>
      <c r="W249" s="240" t="str">
        <f t="shared" ca="1" si="336"/>
        <v>-1.38524395423275+2.07316408460203i</v>
      </c>
      <c r="X249" s="240" t="str">
        <f t="shared" ca="1" si="337"/>
        <v>0.183423914593776-2.48661734128459i</v>
      </c>
      <c r="Y249" s="240" t="str">
        <f t="shared" ca="1" si="338"/>
        <v>1.06605443034021+2.253982716432i</v>
      </c>
      <c r="Z249" s="240" t="str">
        <f t="shared" ca="1" si="339"/>
        <v>-2.03854409789923-1.43570473821826i</v>
      </c>
      <c r="AA249" s="240" t="str">
        <f t="shared" ca="1" si="340"/>
        <v>2.48136697042708+0.244393315161544i</v>
      </c>
      <c r="AB249" s="240" t="str">
        <f t="shared" ca="1" si="341"/>
        <v>-2.27946614437158+1.0104178497463i</v>
      </c>
      <c r="AC249" s="240" t="str">
        <f t="shared" ca="1" si="342"/>
        <v>1.48530070735372-2.00269616845808i</v>
      </c>
      <c r="AD249" s="240" t="str">
        <f t="shared" ca="1" si="343"/>
        <v>-0.305215502334715+2.47462191689088i</v>
      </c>
      <c r="AE249" s="240" t="str">
        <f t="shared" ca="1" si="344"/>
        <v>-0.954172631221641-2.30357650714052i</v>
      </c>
      <c r="AF249" s="240" t="str">
        <f t="shared" ca="1" si="345"/>
        <v>1.96564188973054+1.53400198688226i</v>
      </c>
      <c r="AG249" s="240" t="str">
        <f t="shared" ca="1" si="346"/>
        <v>-2.46638624364402-0.365853839102038i</v>
      </c>
      <c r="AH249" s="240" t="str">
        <f t="shared" ca="1" si="347"/>
        <v>2.32629928155782-0.897352654782782i</v>
      </c>
      <c r="AI249" s="240" t="str">
        <f t="shared" ca="1" si="348"/>
        <v>-1.58177924097392+1.92740358182871i</v>
      </c>
      <c r="AJ249" s="240" t="str">
        <f t="shared" ca="1" si="349"/>
        <v>0.426271799196808-2.4566649115481i</v>
      </c>
      <c r="AK249" s="240" t="str">
        <f t="shared" ca="1" si="350"/>
        <v>0.839992146658823+2.34762078027386i</v>
      </c>
      <c r="AL249" s="240" t="str">
        <f t="shared" ca="1" si="351"/>
        <v>-1.88800427807943-1.62860369039736i</v>
      </c>
      <c r="AM249" s="240" t="str">
        <f t="shared" ca="1" si="352"/>
        <v>2.44546377637009+0.486432989099107i</v>
      </c>
      <c r="AN249" s="240" t="str">
        <f t="shared" ca="1" si="353"/>
        <v>-2.36752816001505+0.782125658675047i</v>
      </c>
      <c r="AO249" s="240" t="str">
        <f t="shared" ca="1" si="354"/>
        <v>1.6744471298551-1.84746771115009i</v>
      </c>
      <c r="AP249" s="240" t="str">
        <f t="shared" ca="1" si="355"/>
        <v>-0.546301169957638+2.43278958525497i</v>
      </c>
      <c r="AQ249" s="240" t="str">
        <f t="shared" ca="1" si="356"/>
        <v>-0.723788047439371-2.38600942932044i</v>
      </c>
      <c r="AR249" s="240" t="str">
        <f t="shared" ca="1" si="357"/>
        <v>-0.723788047439371-2.38600942932044i</v>
      </c>
      <c r="AS249" s="240" t="str">
        <f t="shared" ca="1" si="358"/>
        <v>-2.41864997266155-0.605840279418936i</v>
      </c>
      <c r="AT249" s="240" t="str">
        <f t="shared" ca="1" si="359"/>
        <v>2.40305345576408-0.665014453348526i</v>
      </c>
      <c r="AU249" s="240" t="str">
        <f t="shared" ca="1" si="360"/>
        <v>-1.76308112893589+1.76308112893658i</v>
      </c>
      <c r="AV249" s="240" t="str">
        <f t="shared" ca="1" si="361"/>
        <v>0.66501445334998-2.40305345576368i</v>
      </c>
      <c r="AW249" s="240" t="str">
        <f t="shared" ca="1" si="362"/>
        <v>0.605840279419916+2.41864997266131i</v>
      </c>
      <c r="AX249" s="240" t="str">
        <f t="shared" ca="1" si="363"/>
        <v>-1.71928194497364-1.80581829875261i</v>
      </c>
      <c r="AY249" s="240" t="str">
        <f t="shared" ca="1" si="364"/>
        <v>2.38600942932+0.723788047440812i</v>
      </c>
      <c r="AZ249" s="240" t="str">
        <f t="shared" ca="1" si="365"/>
        <v>-2.4327895852548+0.546301169958413i</v>
      </c>
      <c r="BA249" s="240" t="str">
        <f t="shared" ca="1" si="366"/>
        <v>1.84746771115006-1.67444712985514i</v>
      </c>
      <c r="BB249" s="240" t="str">
        <f t="shared" ca="1" si="367"/>
        <v>-0.782125658675975+2.36752816001475i</v>
      </c>
      <c r="BC249" s="240" t="str">
        <f t="shared" ca="1" si="368"/>
        <v>-0.486432989099611-2.44546377636999i</v>
      </c>
      <c r="BD249" s="240" t="str">
        <f t="shared" ca="1" si="369"/>
        <v>1.62860369039719+1.88800427807958i</v>
      </c>
      <c r="BE249" s="240" t="str">
        <f t="shared" ca="1" si="370"/>
        <v>-2.34762078027345-0.839992146659975i</v>
      </c>
      <c r="BF249" s="240" t="str">
        <f t="shared" ca="1" si="371"/>
        <v>2.45666491154806-0.42627179919707i</v>
      </c>
      <c r="BG249" s="240" t="str">
        <f t="shared" ca="1" si="372"/>
        <v>-1.92740358182901+1.58177924097355i</v>
      </c>
      <c r="BH249" s="240" t="str">
        <f t="shared" ca="1" si="373"/>
        <v>0.89735265478184-2.32629928155818i</v>
      </c>
      <c r="BI249" s="240" t="str">
        <f t="shared" ca="1" si="374"/>
        <v>0.365853839102021+2.46638624364402i</v>
      </c>
      <c r="BJ249" s="240" t="str">
        <f t="shared" ca="1" si="375"/>
        <v>-1.53400198688167-1.96564188973099i</v>
      </c>
      <c r="BK249" s="240" t="str">
        <f t="shared" ca="1" si="376"/>
        <v>2.3035765071408+0.95417263122097i</v>
      </c>
      <c r="BL249" s="240" t="str">
        <f t="shared" ca="1" si="377"/>
        <v>-2.47462191689092+0.30521550233445i</v>
      </c>
      <c r="BM249" s="240" t="str">
        <f t="shared" ca="1" si="378"/>
        <v>2.00269616845868-1.48530070735291i</v>
      </c>
      <c r="BN249" s="240" t="str">
        <f t="shared" ca="1" si="379"/>
        <v>-1.0104178497458+2.2794661443718i</v>
      </c>
      <c r="BO249" s="240" t="str">
        <f t="shared" ca="1" si="380"/>
        <v>-0.244393315161085-2.48136697042713i</v>
      </c>
      <c r="BP249" s="240" t="str">
        <f t="shared" ca="1" si="381"/>
        <v>1.4357047382191+2.03854409789864i</v>
      </c>
      <c r="BQ249" s="240" t="str">
        <f t="shared" ca="1" si="382"/>
        <v>-2.25398271643212-1.06605443033995i</v>
      </c>
      <c r="BR249" s="240" t="str">
        <f t="shared" ca="1" si="383"/>
        <v>2.48661734128464-0.183423914593051i</v>
      </c>
      <c r="BS249" s="240" t="str">
        <f t="shared" ca="1" si="384"/>
        <v>-2.07316408460161+1.38524395423338i</v>
      </c>
      <c r="BT249" s="240" t="str">
        <f t="shared" ca="1" si="385"/>
        <v>1.12104885960761-2.22714157358589i</v>
      </c>
      <c r="BU249" s="240" t="str">
        <f t="shared" ca="1" si="386"/>
        <v>0.122344026317526+2.49036986683636i</v>
      </c>
      <c r="BV249" s="240" t="str">
        <f t="shared" ca="1" si="387"/>
        <v>-1.33394875108723-2.1065352747806i</v>
      </c>
      <c r="BW249" s="240" t="str">
        <f t="shared" ca="1" si="388"/>
        <v>2.19895888393391+1.17536801096095i</v>
      </c>
      <c r="BX249" s="240" t="str">
        <f t="shared" ca="1" si="389"/>
        <v>-2.49262228670121+0.0611904425752845i</v>
      </c>
      <c r="BY249" s="240" t="str">
        <f t="shared" ca="1" si="390"/>
        <v>2.13863756687847-1.28185002709298i</v>
      </c>
      <c r="BZ249" s="240" t="str">
        <f t="shared" ca="1" si="391"/>
        <v>-1.22897916457432+2.1694516236746i</v>
      </c>
      <c r="CA249" s="240" t="str">
        <f t="shared" ca="1" si="392"/>
        <v>-9.73794233239992E-13-2.49337324410569i</v>
      </c>
      <c r="CB249" s="240" t="str">
        <f t="shared" ca="1" si="393"/>
        <v>1.22897916457386+2.16945162367486i</v>
      </c>
      <c r="CC249" s="240" t="str">
        <f t="shared" ca="1" si="394"/>
        <v>-2.1386375668782-1.28185002709343i</v>
      </c>
      <c r="CD249" s="240" t="str">
        <f t="shared" ca="1" si="395"/>
        <v>2.4926222867012+0.0611904425757463i</v>
      </c>
      <c r="CE249" s="240" t="str">
        <f t="shared" ca="1" si="396"/>
        <v>-2.19895888393412+1.17536801096054i</v>
      </c>
      <c r="CF249" s="240" t="str">
        <f t="shared" ca="1" si="397"/>
        <v>1.33394875108762-2.10653527478035i</v>
      </c>
      <c r="CG249" s="240" t="str">
        <f t="shared" ca="1" si="398"/>
        <v>-0.122344026317987+2.49036986683634i</v>
      </c>
      <c r="CH249" s="240" t="str">
        <f t="shared" ca="1" si="399"/>
        <v>-1.1210488596072-2.2271415735861i</v>
      </c>
      <c r="CI249" s="240" t="str">
        <f t="shared" ca="1" si="400"/>
        <v>2.07316408460273+1.3852439542317i</v>
      </c>
      <c r="CJ249" s="240" t="str">
        <f t="shared" ca="1" si="401"/>
        <v>-2.48661734128462-0.18342391459344i</v>
      </c>
      <c r="CK249" s="240" t="str">
        <f t="shared" ca="1" si="402"/>
        <v>2.25398271643231-1.06605443033954i</v>
      </c>
      <c r="CL249" s="240" t="str">
        <f t="shared" ca="1" si="403"/>
        <v>-1.43570473821745+2.0385440978998i</v>
      </c>
      <c r="CM249" s="240" t="str">
        <f t="shared" ca="1" si="404"/>
        <v>0.244393315161475-2.48136697042709i</v>
      </c>
      <c r="CN249" s="240" t="str">
        <f t="shared" ca="1" si="405"/>
        <v>1.01041784974538+2.27946614437198i</v>
      </c>
      <c r="CO249" s="240" t="str">
        <f t="shared" ca="1" si="406"/>
        <v>-2.00269616845836-1.48530070735334i</v>
      </c>
      <c r="CP249" s="240" t="str">
        <f t="shared" ca="1" si="407"/>
        <v>2.47462191689086+0.305215502334909i</v>
      </c>
      <c r="CQ249" s="240" t="str">
        <f t="shared" ca="1" si="408"/>
        <v>-2.30357650714002+0.954172631222835i</v>
      </c>
      <c r="CR249" s="240" t="str">
        <f t="shared" ca="1" si="409"/>
        <v>1.53400198688209-1.96564188973067i</v>
      </c>
      <c r="CS249" s="240" t="str">
        <f t="shared" ca="1" si="410"/>
        <v>-0.365853839102477+2.46638624364395i</v>
      </c>
      <c r="CT249" s="240" t="str">
        <f t="shared" ca="1" si="411"/>
        <v>-0.897352654783722-2.32629928155746i</v>
      </c>
      <c r="CU249" s="240" t="str">
        <f t="shared" ca="1" si="412"/>
        <v>1.92740358182867+1.58177924097396i</v>
      </c>
      <c r="CV249" s="240" t="str">
        <f t="shared" ca="1" si="413"/>
        <v>-2.45666491154798-0.426271799197526i</v>
      </c>
      <c r="CW249" s="240" t="str">
        <f t="shared" ca="1" si="414"/>
        <v>2.3476207802736-0.839992146659541i</v>
      </c>
      <c r="CX249" s="240" t="str">
        <f t="shared" ca="1" si="415"/>
        <v>-1.62860369039759+1.88800427807923i</v>
      </c>
      <c r="CY249" s="240" t="str">
        <f t="shared" ca="1" si="416"/>
        <v>0.486432989100062-2.4454637763699i</v>
      </c>
      <c r="CZ249" s="240" t="str">
        <f t="shared" ca="1" si="417"/>
        <v>0.782125658675536+2.36752816001489i</v>
      </c>
      <c r="DA249" s="240" t="str">
        <f t="shared" ca="1" si="418"/>
        <v>-1.84746771114979-1.67444712985543i</v>
      </c>
      <c r="DB249" s="240" t="str">
        <f t="shared" ca="1" si="419"/>
        <v>2.43278958525526+0.546301169956376i</v>
      </c>
      <c r="DC249" s="240" t="str">
        <f t="shared" ca="1" si="420"/>
        <v>-2.38600942932016+0.723788047440301i</v>
      </c>
      <c r="DD249" s="240" t="str">
        <f t="shared" ca="1" si="421"/>
        <v>1.71928194497395-1.80581829875232i</v>
      </c>
      <c r="DE249" s="240" t="str">
        <f t="shared" ca="1" si="422"/>
        <v>-0.605840279417923+2.41864997266181i</v>
      </c>
      <c r="DF249" s="240" t="str">
        <f t="shared" ca="1" si="423"/>
        <v>-0.665014453349466-2.40305345576382i</v>
      </c>
      <c r="DG249" s="240" t="str">
        <f t="shared" ca="1" si="424"/>
        <v>1.76308112893556+1.76308112893691i</v>
      </c>
      <c r="DH249" s="240" t="str">
        <f t="shared" ca="1" si="425"/>
        <v>-2.40305345576396-0.665014453348973i</v>
      </c>
      <c r="DI249" s="240" t="str">
        <f t="shared" ca="1" si="426"/>
        <v>2.41864997266168-0.60584027941842i</v>
      </c>
      <c r="DJ249" s="240" t="str">
        <f t="shared" ca="1" si="427"/>
        <v>-1.80581829875197+1.71928194497432i</v>
      </c>
      <c r="DK249" s="240" t="str">
        <f t="shared" ca="1" si="428"/>
        <v>0.723788047439813-2.38600942932031i</v>
      </c>
      <c r="DL249" s="240" t="str">
        <f t="shared" ca="1" si="429"/>
        <v>0.546301169956874+2.43278958525514i</v>
      </c>
      <c r="DM249" s="240" t="str">
        <f t="shared" ca="1" si="430"/>
        <v>-1.67444712985592-1.84746771114935i</v>
      </c>
      <c r="DN249" s="240" t="str">
        <f t="shared" ca="1" si="431"/>
        <v>2.36752816001505+0.78212565867505i</v>
      </c>
      <c r="DO249" s="240" t="str">
        <f t="shared" ca="1" si="432"/>
        <v>-2.44546377637027+0.486432989098202i</v>
      </c>
      <c r="DP249" s="240" t="str">
        <f t="shared" ca="1" si="433"/>
        <v>1.8880042780789-1.62860369039798i</v>
      </c>
      <c r="DQ249" s="240" t="str">
        <f t="shared" ca="1" si="434"/>
        <v>-0.839992146659058+2.34762078027378i</v>
      </c>
      <c r="DR249" s="240" t="str">
        <f t="shared" ca="1" si="435"/>
        <v>-0.426271799195656-2.45666491154831i</v>
      </c>
      <c r="DS249" s="240" t="str">
        <f t="shared" ca="1" si="436"/>
        <v>1.58177924097435+1.92740358182835i</v>
      </c>
      <c r="DT249" s="240" t="str">
        <f t="shared" ca="1" si="437"/>
        <v>-2.32629928155764-0.897352654783246i</v>
      </c>
      <c r="DU249" s="240" t="str">
        <f t="shared" ca="1" si="438"/>
        <v>2.46638624364388-0.365853839102983i</v>
      </c>
      <c r="DV249" s="240" t="str">
        <f t="shared" ca="1" si="439"/>
        <v>-1.96564188973035+1.53400198688249i</v>
      </c>
      <c r="DW249" s="240" t="str">
        <f t="shared" ca="1" si="440"/>
        <v>0.954172631222361-2.30357650714022i</v>
      </c>
      <c r="DX249" s="240" t="str">
        <f t="shared" ca="1" si="441"/>
        <v>0.305215502335418+2.4746219168908i</v>
      </c>
      <c r="DY249" s="240" t="str">
        <f t="shared" ca="1" si="442"/>
        <v>-1.48530070735375-2.00269616845806i</v>
      </c>
      <c r="DZ249" s="240" t="str">
        <f t="shared" ca="1" si="443"/>
        <v>2.27946614437116+1.01041784974724i</v>
      </c>
      <c r="EA249" s="240" t="str">
        <f t="shared" ca="1" si="444"/>
        <v>-2.48136697042704+0.244393315161984i</v>
      </c>
      <c r="EB249" s="240" t="str">
        <f t="shared" ca="1" si="445"/>
        <v>2.03854409789951-1.43570473821786i</v>
      </c>
      <c r="EC249" s="240" t="str">
        <f t="shared" ca="1" si="446"/>
        <v>-1.06605443034138+2.25398271643144i</v>
      </c>
      <c r="ED249" s="240" t="str">
        <f t="shared" ca="1" si="447"/>
        <v>-0.183423914594092-2.48661734128456i</v>
      </c>
      <c r="EE249" s="240" t="str">
        <f t="shared" ca="1" si="448"/>
        <v>1.38524395423213+2.07316408460244i</v>
      </c>
      <c r="EF249" s="240" t="str">
        <f t="shared" ca="1" si="449"/>
        <v>-2.22714157358632-1.12104885960674i</v>
      </c>
      <c r="EG249" s="240" t="str">
        <f t="shared" ca="1" si="450"/>
        <v>2.49036986683631-0.122344026318569i</v>
      </c>
      <c r="EH249" s="240" t="str">
        <f t="shared" ca="1" si="451"/>
        <v>-2.1065352747814+1.33394875108596i</v>
      </c>
      <c r="EI249" s="240" t="str">
        <f t="shared" ca="1" si="452"/>
        <v>1.17536801096009-2.19895888393437i</v>
      </c>
      <c r="EJ249" s="240" t="str">
        <f t="shared" ca="1" si="453"/>
        <v>0.0611904425763287+2.49262228670119i</v>
      </c>
      <c r="EK249" s="240" t="str">
        <f t="shared" ca="1" si="454"/>
        <v>-1.28185002709169-2.13863756687925i</v>
      </c>
      <c r="EL249" s="240" t="str">
        <f t="shared" ca="1" si="455"/>
        <v>2.16945162367508+1.22897916457347i</v>
      </c>
      <c r="EM249" s="240" t="str">
        <f t="shared" ca="1" si="456"/>
        <v>-2.49337324410569-4.61853148267551E-13i</v>
      </c>
      <c r="EN249" s="240"/>
      <c r="EO249" s="240"/>
      <c r="EP249" s="240"/>
    </row>
    <row r="250" spans="1:146">
      <c r="A250" s="268">
        <f t="shared" si="323"/>
        <v>2.9296875000000022E-3</v>
      </c>
      <c r="B250" s="267">
        <v>150</v>
      </c>
      <c r="C250" s="266">
        <f t="shared" si="324"/>
        <v>30000</v>
      </c>
      <c r="N250" s="265">
        <f t="shared" ca="1" si="327"/>
        <v>7.4932700877773923</v>
      </c>
      <c r="O250" s="240">
        <f t="shared" ca="1" si="328"/>
        <v>2.4932700877773923</v>
      </c>
      <c r="P250" s="240" t="str">
        <f t="shared" ca="1" si="329"/>
        <v>-2.13854908674456+1.28179699414124i</v>
      </c>
      <c r="Q250" s="240" t="str">
        <f t="shared" ca="1" si="330"/>
        <v>1.17531938340413-2.19886790817457i</v>
      </c>
      <c r="R250" s="240" t="str">
        <f t="shared" ca="1" si="331"/>
        <v>0.122338964677313+2.49026683476433i</v>
      </c>
      <c r="S250" s="240" t="str">
        <f t="shared" ca="1" si="332"/>
        <v>-1.38518664364738-2.07307831324974i</v>
      </c>
      <c r="T250" s="240" t="str">
        <f t="shared" ca="1" si="333"/>
        <v>2.25388946421572+1.06601032532658i</v>
      </c>
      <c r="U250" s="241" t="str">
        <f t="shared" ca="1" si="334"/>
        <v>-2.48126431082472+0.24438320407309i</v>
      </c>
      <c r="V250" s="240" t="str">
        <f t="shared" ca="1" si="335"/>
        <v>2.00261331251817-1.48523925720083i</v>
      </c>
      <c r="W250" s="240" t="str">
        <f t="shared" ca="1" si="336"/>
        <v>-0.954133155003889+2.30348120312014i</v>
      </c>
      <c r="X250" s="240" t="str">
        <f t="shared" ca="1" si="337"/>
        <v>-0.365838702925066-2.4662842038272i</v>
      </c>
      <c r="Y250" s="240" t="str">
        <f t="shared" ca="1" si="338"/>
        <v>1.5817137992921+1.92732384090853i</v>
      </c>
      <c r="Z250" s="240" t="str">
        <f t="shared" ca="1" si="339"/>
        <v>-2.34752365404513-0.839957394338598i</v>
      </c>
      <c r="AA250" s="240" t="str">
        <f t="shared" ca="1" si="340"/>
        <v>2.44536260216172-0.486412864297753i</v>
      </c>
      <c r="AB250" s="240" t="str">
        <f t="shared" ca="1" si="341"/>
        <v>-1.84739127735253+1.67437785429911i</v>
      </c>
      <c r="AC250" s="240" t="str">
        <f t="shared" ca="1" si="342"/>
        <v>0.723758102738774-2.38591071486874i</v>
      </c>
      <c r="AD250" s="240" t="str">
        <f t="shared" ca="1" si="343"/>
        <v>0.605815214475612+2.41854990779916i</v>
      </c>
      <c r="AE250" s="240" t="str">
        <f t="shared" ca="1" si="344"/>
        <v>-1.76300818639693-1.76300818639702i</v>
      </c>
      <c r="AF250" s="240" t="str">
        <f t="shared" ca="1" si="345"/>
        <v>2.4185499077992+0.60581521447549i</v>
      </c>
      <c r="AG250" s="240" t="str">
        <f t="shared" ca="1" si="346"/>
        <v>-2.38591071486877+0.723758102738674i</v>
      </c>
      <c r="AH250" s="240" t="str">
        <f t="shared" ca="1" si="347"/>
        <v>1.67437785429919-1.84739127735246i</v>
      </c>
      <c r="AI250" s="240" t="str">
        <f t="shared" ca="1" si="348"/>
        <v>-0.486412864297611+2.44536260216175i</v>
      </c>
      <c r="AJ250" s="240" t="str">
        <f t="shared" ca="1" si="349"/>
        <v>-0.839957394338498-2.34752365404517i</v>
      </c>
      <c r="AK250" s="240" t="str">
        <f t="shared" ca="1" si="350"/>
        <v>1.92732384090847+1.58171379929218i</v>
      </c>
      <c r="AL250" s="240" t="str">
        <f t="shared" ca="1" si="351"/>
        <v>-2.46628420382723-0.365838702924924i</v>
      </c>
      <c r="AM250" s="240" t="str">
        <f t="shared" ca="1" si="352"/>
        <v>2.30348120312019-0.954133155003784i</v>
      </c>
      <c r="AN250" s="240" t="str">
        <f t="shared" ca="1" si="353"/>
        <v>-1.48523925720073+2.00261331251825i</v>
      </c>
      <c r="AO250" s="240" t="str">
        <f t="shared" ca="1" si="354"/>
        <v>0.244383204073203-2.48126431082471i</v>
      </c>
      <c r="AP250" s="240" t="str">
        <f t="shared" ca="1" si="355"/>
        <v>1.06601032532648+2.25388946421576i</v>
      </c>
      <c r="AQ250" s="240" t="str">
        <f t="shared" ca="1" si="356"/>
        <v>-2.07307831324968-1.38518664364748i</v>
      </c>
      <c r="AR250" s="240" t="str">
        <f t="shared" ca="1" si="357"/>
        <v>-2.07307831324968-1.38518664364748i</v>
      </c>
      <c r="AS250" s="240" t="str">
        <f t="shared" ca="1" si="358"/>
        <v>-2.19886790817477+1.17531938340376i</v>
      </c>
      <c r="AT250" s="240" t="str">
        <f t="shared" ca="1" si="359"/>
        <v>1.28179699414061-2.13854908674493i</v>
      </c>
      <c r="AU250" s="240" t="str">
        <f t="shared" ca="1" si="360"/>
        <v>-6.18219267570589E-13+2.49327008777739i</v>
      </c>
      <c r="AV250" s="240" t="str">
        <f t="shared" ca="1" si="361"/>
        <v>-1.28179699414168-2.13854908674429i</v>
      </c>
      <c r="AW250" s="240" t="str">
        <f t="shared" ca="1" si="362"/>
        <v>2.19886790817419+1.17531938340485i</v>
      </c>
      <c r="AX250" s="240" t="str">
        <f t="shared" ca="1" si="363"/>
        <v>-2.49026683476431+0.122338964677682i</v>
      </c>
      <c r="AY250" s="240" t="str">
        <f t="shared" ca="1" si="364"/>
        <v>2.07307831325034-1.38518664364648i</v>
      </c>
      <c r="AZ250" s="240" t="str">
        <f t="shared" ca="1" si="365"/>
        <v>-1.06601032532647+2.25388946421577i</v>
      </c>
      <c r="BA250" s="240" t="str">
        <f t="shared" ca="1" si="366"/>
        <v>-0.244383204072008-2.48126431082482i</v>
      </c>
      <c r="BB250" s="240" t="str">
        <f t="shared" ca="1" si="367"/>
        <v>1.48523925720073+2.00261331251825i</v>
      </c>
      <c r="BC250" s="240" t="str">
        <f t="shared" ca="1" si="368"/>
        <v>-2.30348120312058-0.954133155002832i</v>
      </c>
      <c r="BD250" s="240" t="str">
        <f t="shared" ca="1" si="369"/>
        <v>2.46628420382726-0.365838702924682i</v>
      </c>
      <c r="BE250" s="240" t="str">
        <f t="shared" ca="1" si="370"/>
        <v>-1.92732384090797+1.58171379929279i</v>
      </c>
      <c r="BF250" s="240" t="str">
        <f t="shared" ca="1" si="371"/>
        <v>0.839957394338962-2.347523654045i</v>
      </c>
      <c r="BG250" s="240" t="str">
        <f t="shared" ca="1" si="372"/>
        <v>0.486412864298379+2.4453626021616i</v>
      </c>
      <c r="BH250" s="240" t="str">
        <f t="shared" ca="1" si="373"/>
        <v>-1.67437785429864-1.84739127735296i</v>
      </c>
      <c r="BI250" s="240" t="str">
        <f t="shared" ca="1" si="374"/>
        <v>2.38591071486892+0.723758102738161i</v>
      </c>
      <c r="BJ250" s="240" t="str">
        <f t="shared" ca="1" si="375"/>
        <v>-2.41854990779938+0.605815214474755i</v>
      </c>
      <c r="BK250" s="240" t="str">
        <f t="shared" ca="1" si="376"/>
        <v>1.76300818639674-1.76300818639721i</v>
      </c>
      <c r="BL250" s="240" t="str">
        <f t="shared" ca="1" si="377"/>
        <v>-0.60581521447659+2.41854990779892i</v>
      </c>
      <c r="BM250" s="240" t="str">
        <f t="shared" ca="1" si="378"/>
        <v>-0.723758102738794-2.38591071486873i</v>
      </c>
      <c r="BN250" s="240" t="str">
        <f t="shared" ca="1" si="379"/>
        <v>1.84739127735168+1.67437785430004i</v>
      </c>
      <c r="BO250" s="240" t="str">
        <f t="shared" ca="1" si="380"/>
        <v>-2.44536260216173-0.486412864297731i</v>
      </c>
      <c r="BP250" s="240" t="str">
        <f t="shared" ca="1" si="381"/>
        <v>2.34752365404478-0.839957394339585i</v>
      </c>
      <c r="BQ250" s="240" t="str">
        <f t="shared" ca="1" si="382"/>
        <v>-1.58171379929228+1.92732384090839i</v>
      </c>
      <c r="BR250" s="240" t="str">
        <f t="shared" ca="1" si="383"/>
        <v>0.365838702924029-2.46628420382736i</v>
      </c>
      <c r="BS250" s="240" t="str">
        <f t="shared" ca="1" si="384"/>
        <v>0.954133155003443+2.30348120312032i</v>
      </c>
      <c r="BT250" s="240" t="str">
        <f t="shared" ca="1" si="385"/>
        <v>-2.00261331251864-1.4852392572002i</v>
      </c>
      <c r="BU250" s="240" t="str">
        <f t="shared" ca="1" si="386"/>
        <v>2.48126431082464+0.244383204073818i</v>
      </c>
      <c r="BV250" s="240" t="str">
        <f t="shared" ca="1" si="387"/>
        <v>-2.25388946421549+1.06601032532707i</v>
      </c>
      <c r="BW250" s="240" t="str">
        <f t="shared" ca="1" si="388"/>
        <v>1.38518664364799-2.07307831324933i</v>
      </c>
      <c r="BX250" s="240" t="str">
        <f t="shared" ca="1" si="389"/>
        <v>-0.122338964677022+2.49026683476435i</v>
      </c>
      <c r="BY250" s="240" t="str">
        <f t="shared" ca="1" si="390"/>
        <v>-1.17531938340321-2.19886790817506i</v>
      </c>
      <c r="BZ250" s="240" t="str">
        <f t="shared" ca="1" si="391"/>
        <v>2.13854908674463+1.28179699414112i</v>
      </c>
      <c r="CA250" s="240" t="str">
        <f t="shared" ca="1" si="392"/>
        <v>-2.49327008777739-1.23643853514118E-12i</v>
      </c>
      <c r="CB250" s="240" t="str">
        <f t="shared" ca="1" si="393"/>
        <v>2.13854908674459-1.28179699414118i</v>
      </c>
      <c r="CC250" s="240" t="str">
        <f t="shared" ca="1" si="394"/>
        <v>-1.17531938340321+2.19886790817507i</v>
      </c>
      <c r="CD250" s="240" t="str">
        <f t="shared" ca="1" si="395"/>
        <v>-0.1223389646771-2.49026683476434i</v>
      </c>
      <c r="CE250" s="240" t="str">
        <f t="shared" ca="1" si="396"/>
        <v>1.385186643648+2.07307831324933i</v>
      </c>
      <c r="CF250" s="240" t="str">
        <f t="shared" ca="1" si="397"/>
        <v>-2.25388946421552-1.066010325327i</v>
      </c>
      <c r="CG250" s="240" t="str">
        <f t="shared" ca="1" si="398"/>
        <v>2.48126431082464-0.244383204073826i</v>
      </c>
      <c r="CH250" s="240" t="str">
        <f t="shared" ca="1" si="399"/>
        <v>-2.00261331251864+1.4852392572002i</v>
      </c>
      <c r="CI250" s="240" t="str">
        <f t="shared" ca="1" si="400"/>
        <v>0.954133155003435-2.30348120312033i</v>
      </c>
      <c r="CJ250" s="240" t="str">
        <f t="shared" ca="1" si="401"/>
        <v>0.365838702924034+2.46628420382736i</v>
      </c>
      <c r="CK250" s="240" t="str">
        <f t="shared" ca="1" si="402"/>
        <v>-1.58171379929229-1.92732384090839i</v>
      </c>
      <c r="CL250" s="240" t="str">
        <f t="shared" ca="1" si="403"/>
        <v>2.34752365404478+0.839957394339578i</v>
      </c>
      <c r="CM250" s="240" t="str">
        <f t="shared" ca="1" si="404"/>
        <v>-2.44536260216172+0.486412864297739i</v>
      </c>
      <c r="CN250" s="240" t="str">
        <f t="shared" ca="1" si="405"/>
        <v>1.84739127735339-1.67437785429815i</v>
      </c>
      <c r="CO250" s="240" t="str">
        <f t="shared" ca="1" si="406"/>
        <v>-0.723758102738787+2.38591071486873i</v>
      </c>
      <c r="CP250" s="240" t="str">
        <f t="shared" ca="1" si="407"/>
        <v>-0.605815214476597-2.41854990779892i</v>
      </c>
      <c r="CQ250" s="240" t="str">
        <f t="shared" ca="1" si="408"/>
        <v>1.76300818639674+1.7630081863972i</v>
      </c>
      <c r="CR250" s="240" t="str">
        <f t="shared" ca="1" si="409"/>
        <v>-2.41854990779938-0.605815214474747i</v>
      </c>
      <c r="CS250" s="240" t="str">
        <f t="shared" ca="1" si="410"/>
        <v>2.38591071486892-0.723758102738168i</v>
      </c>
      <c r="CT250" s="240" t="str">
        <f t="shared" ca="1" si="411"/>
        <v>-1.67437785429863+1.84739127735296i</v>
      </c>
      <c r="CU250" s="240" t="str">
        <f t="shared" ca="1" si="412"/>
        <v>0.486412864298372-2.4453626021616i</v>
      </c>
      <c r="CV250" s="240" t="str">
        <f t="shared" ca="1" si="413"/>
        <v>0.83995739433897+2.347523654045i</v>
      </c>
      <c r="CW250" s="240" t="str">
        <f t="shared" ca="1" si="414"/>
        <v>-1.92732384090797-1.58171379929278i</v>
      </c>
      <c r="CX250" s="240" t="str">
        <f t="shared" ca="1" si="415"/>
        <v>2.46628420382726+0.365838702924675i</v>
      </c>
      <c r="CY250" s="240" t="str">
        <f t="shared" ca="1" si="416"/>
        <v>-2.30348120312058+0.954133155002839i</v>
      </c>
      <c r="CZ250" s="240" t="str">
        <f t="shared" ca="1" si="417"/>
        <v>1.48523925720072-2.00261331251825i</v>
      </c>
      <c r="DA250" s="240" t="str">
        <f t="shared" ca="1" si="418"/>
        <v>-0.244383204074469+2.48126431082458i</v>
      </c>
      <c r="DB250" s="240" t="str">
        <f t="shared" ca="1" si="419"/>
        <v>-1.06601032532648-2.25388946421576i</v>
      </c>
      <c r="DC250" s="240" t="str">
        <f t="shared" ca="1" si="420"/>
        <v>2.07307831325039+1.38518664364641i</v>
      </c>
      <c r="DD250" s="240" t="str">
        <f t="shared" ca="1" si="421"/>
        <v>-2.49026683476431-0.122338964677674i</v>
      </c>
      <c r="DE250" s="240" t="str">
        <f t="shared" ca="1" si="422"/>
        <v>2.19886790817417-1.17531938340489i</v>
      </c>
      <c r="DF250" s="240" t="str">
        <f t="shared" ca="1" si="423"/>
        <v>-1.28179699414167+2.13854908674429i</v>
      </c>
      <c r="DG250" s="240" t="str">
        <f t="shared" ca="1" si="424"/>
        <v>-6.60978625092841E-13-2.49327008777739i</v>
      </c>
      <c r="DH250" s="240" t="str">
        <f t="shared" ca="1" si="425"/>
        <v>1.28179699414062+2.13854908674493i</v>
      </c>
      <c r="DI250" s="240" t="str">
        <f t="shared" ca="1" si="426"/>
        <v>-2.19886790817479-1.17531938340372i</v>
      </c>
      <c r="DJ250" s="240" t="str">
        <f t="shared" ca="1" si="427"/>
        <v>2.49026683476437-0.122338964676447i</v>
      </c>
      <c r="DK250" s="240" t="str">
        <f t="shared" ca="1" si="428"/>
        <v>-2.07307831324965+1.38518664364751i</v>
      </c>
      <c r="DL250" s="240" t="str">
        <f t="shared" ca="1" si="429"/>
        <v>1.06601032532759-2.25388946421524i</v>
      </c>
      <c r="DM250" s="240" t="str">
        <f t="shared" ca="1" si="430"/>
        <v>0.244383204073246+2.4812643108247i</v>
      </c>
      <c r="DN250" s="240" t="str">
        <f t="shared" ca="1" si="431"/>
        <v>-1.48523925720178-2.00261331251746i</v>
      </c>
      <c r="DO250" s="240" t="str">
        <f t="shared" ca="1" si="432"/>
        <v>2.30348120312011+0.954133155003974i</v>
      </c>
      <c r="DP250" s="240" t="str">
        <f t="shared" ca="1" si="433"/>
        <v>-2.46628420382707+0.365838702925981i</v>
      </c>
      <c r="DQ250" s="240" t="str">
        <f t="shared" ca="1" si="434"/>
        <v>1.92732384090876-1.58171379929184i</v>
      </c>
      <c r="DR250" s="240" t="str">
        <f t="shared" ca="1" si="435"/>
        <v>-0.839957394337725+2.34752365404544i</v>
      </c>
      <c r="DS250" s="240" t="str">
        <f t="shared" ca="1" si="436"/>
        <v>-0.486412864297168-2.44536260216184i</v>
      </c>
      <c r="DT250" s="240" t="str">
        <f t="shared" ca="1" si="437"/>
        <v>1.67437785429961+1.84739127735207i</v>
      </c>
      <c r="DU250" s="240" t="str">
        <f t="shared" ca="1" si="438"/>
        <v>-2.38591071486857-0.723758102739345i</v>
      </c>
      <c r="DV250" s="240" t="str">
        <f t="shared" ca="1" si="439"/>
        <v>2.41854990779906-0.605815214476031i</v>
      </c>
      <c r="DW250" s="240" t="str">
        <f t="shared" ca="1" si="440"/>
        <v>-1.76300818639761+1.76300818639633i</v>
      </c>
      <c r="DX250" s="240" t="str">
        <f t="shared" ca="1" si="441"/>
        <v>0.605815214475313-2.41854990779924i</v>
      </c>
      <c r="DY250" s="240" t="str">
        <f t="shared" ca="1" si="442"/>
        <v>0.723758102737612+2.38591071486909i</v>
      </c>
      <c r="DZ250" s="240" t="str">
        <f t="shared" ca="1" si="443"/>
        <v>-1.84739127735257-1.67437785429906i</v>
      </c>
      <c r="EA250" s="240" t="str">
        <f t="shared" ca="1" si="444"/>
        <v>2.44536260216198+0.486412864296442i</v>
      </c>
      <c r="EB250" s="240" t="str">
        <f t="shared" ca="1" si="445"/>
        <v>-2.34752365404519+0.839957394338421i</v>
      </c>
      <c r="EC250" s="240" t="str">
        <f t="shared" ca="1" si="446"/>
        <v>1.58171379929126-1.92732384090922i</v>
      </c>
      <c r="ED250" s="240" t="str">
        <f t="shared" ca="1" si="447"/>
        <v>-0.365838702925251+2.46628420382718i</v>
      </c>
      <c r="EE250" s="240" t="str">
        <f t="shared" ca="1" si="448"/>
        <v>-0.954133155004657-2.30348120311982i</v>
      </c>
      <c r="EF250" s="240" t="str">
        <f t="shared" ca="1" si="449"/>
        <v>2.00261331251791+1.48523925720119i</v>
      </c>
      <c r="EG250" s="240" t="str">
        <f t="shared" ca="1" si="450"/>
        <v>-2.48126431082477-0.24438320407251i</v>
      </c>
      <c r="EH250" s="240" t="str">
        <f t="shared" ca="1" si="451"/>
        <v>2.25388946421601-1.06601032532595i</v>
      </c>
      <c r="EI250" s="240" t="str">
        <f t="shared" ca="1" si="452"/>
        <v>-1.3851866436469+2.07307831325006i</v>
      </c>
      <c r="EJ250" s="240" t="str">
        <f t="shared" ca="1" si="453"/>
        <v>0.122338964678257-2.49026683476429i</v>
      </c>
      <c r="EK250" s="240" t="str">
        <f t="shared" ca="1" si="454"/>
        <v>1.17531938340437+2.19886790817444i</v>
      </c>
      <c r="EL250" s="240" t="str">
        <f t="shared" ca="1" si="455"/>
        <v>-2.13854908674399-1.28179699414218i</v>
      </c>
      <c r="EM250" s="240" t="str">
        <f t="shared" ca="1" si="456"/>
        <v>2.49327008777739-7.81908565054168E-14i</v>
      </c>
      <c r="EN250" s="240"/>
      <c r="EO250" s="240"/>
      <c r="EP250" s="240"/>
    </row>
    <row r="251" spans="1:146">
      <c r="A251" s="268">
        <f t="shared" si="323"/>
        <v>2.9492187500000022E-3</v>
      </c>
      <c r="B251" s="267">
        <v>151</v>
      </c>
      <c r="C251" s="266">
        <f t="shared" si="324"/>
        <v>30200</v>
      </c>
      <c r="N251" s="265">
        <f t="shared" ca="1" si="327"/>
        <v>7.4931594378372974</v>
      </c>
      <c r="O251" s="240">
        <f t="shared" ca="1" si="328"/>
        <v>2.4931594378372974</v>
      </c>
      <c r="P251" s="240" t="str">
        <f t="shared" ca="1" si="329"/>
        <v>-2.1063546397928+1.33383436524201i</v>
      </c>
      <c r="Q251" s="240" t="str">
        <f t="shared" ca="1" si="330"/>
        <v>1.06596301638111-2.25378943785458i</v>
      </c>
      <c r="R251" s="240" t="str">
        <f t="shared" ca="1" si="331"/>
        <v>0.305189330164892+2.47440971854515i</v>
      </c>
      <c r="S251" s="240" t="str">
        <f t="shared" ca="1" si="332"/>
        <v>-1.58164360371312-1.92723830734825i</v>
      </c>
      <c r="T251" s="240" t="str">
        <f t="shared" ca="1" si="333"/>
        <v>2.36732514493797+0.782058591552831i</v>
      </c>
      <c r="U251" s="241" t="str">
        <f t="shared" ca="1" si="334"/>
        <v>-2.41844257389909+0.605788328733339i</v>
      </c>
      <c r="V251" s="240" t="str">
        <f t="shared" ca="1" si="335"/>
        <v>1.71913451688263-1.80566345018664i</v>
      </c>
      <c r="W251" s="240" t="str">
        <f t="shared" ca="1" si="336"/>
        <v>-0.486391277565165+2.44525407832923i</v>
      </c>
      <c r="X251" s="240" t="str">
        <f t="shared" ca="1" si="337"/>
        <v>-0.897275706968047-2.32609980184905i</v>
      </c>
      <c r="Y251" s="240" t="str">
        <f t="shared" ca="1" si="338"/>
        <v>2.00252443765298+1.48517334310841i</v>
      </c>
      <c r="Z251" s="240" t="str">
        <f t="shared" ca="1" si="339"/>
        <v>-2.48640411433354-0.18340818602889i</v>
      </c>
      <c r="AA251" s="240" t="str">
        <f t="shared" ca="1" si="340"/>
        <v>2.19877032363952-1.17526722338341i</v>
      </c>
      <c r="AB251" s="240" t="str">
        <f t="shared" ca="1" si="341"/>
        <v>-1.22887377985068+2.16926559362211i</v>
      </c>
      <c r="AC251" s="240" t="str">
        <f t="shared" ca="1" si="342"/>
        <v>-0.122333535342053-2.49015631810694i</v>
      </c>
      <c r="AD251" s="240" t="str">
        <f t="shared" ca="1" si="343"/>
        <v>1.43558162681735+2.03836929314137i</v>
      </c>
      <c r="AE251" s="240" t="str">
        <f t="shared" ca="1" si="344"/>
        <v>-2.30337897590518-0.954090811105103i</v>
      </c>
      <c r="AF251" s="240" t="str">
        <f t="shared" ca="1" si="345"/>
        <v>2.45645425301205-0.426235246473344i</v>
      </c>
      <c r="AG251" s="240" t="str">
        <f t="shared" ca="1" si="346"/>
        <v>-1.84730929115482+1.67430354634106i</v>
      </c>
      <c r="AH251" s="240" t="str">
        <f t="shared" ca="1" si="347"/>
        <v>0.664957428490087-2.40284739439962i</v>
      </c>
      <c r="AI251" s="240" t="str">
        <f t="shared" ca="1" si="348"/>
        <v>0.723725982756563+2.38580482947793i</v>
      </c>
      <c r="AJ251" s="240" t="str">
        <f t="shared" ca="1" si="349"/>
        <v>-1.88784238208155-1.62846403794921i</v>
      </c>
      <c r="AK251" s="240" t="str">
        <f t="shared" ca="1" si="350"/>
        <v>2.46617475150565+0.365822467206723i</v>
      </c>
      <c r="AL251" s="240" t="str">
        <f t="shared" ca="1" si="351"/>
        <v>-2.27927068059519+1.01033120661312i</v>
      </c>
      <c r="AM251" s="240" t="str">
        <f t="shared" ca="1" si="352"/>
        <v>1.38512516983435-2.07298631118697i</v>
      </c>
      <c r="AN251" s="240" t="str">
        <f t="shared" ca="1" si="353"/>
        <v>-0.0611851955081114+2.49240854482724i</v>
      </c>
      <c r="AO251" s="240" t="str">
        <f t="shared" ca="1" si="354"/>
        <v>-1.28174010870329-2.1384541791253i</v>
      </c>
      <c r="AP251" s="240" t="str">
        <f t="shared" ca="1" si="355"/>
        <v>2.22695059663105+1.1209527298873i</v>
      </c>
      <c r="AQ251" s="240" t="str">
        <f t="shared" ca="1" si="356"/>
        <v>-2.48115419369428+0.244372358482809i</v>
      </c>
      <c r="AR251" s="240" t="str">
        <f t="shared" ca="1" si="357"/>
        <v>-2.48115419369428+0.244372358482809i</v>
      </c>
      <c r="AS251" s="240" t="str">
        <f t="shared" ca="1" si="358"/>
        <v>-0.839920117497088+2.34741947225051i</v>
      </c>
      <c r="AT251" s="240" t="str">
        <f t="shared" ca="1" si="359"/>
        <v>-0.546254324738989-2.43258097402351i</v>
      </c>
      <c r="AU251" s="240" t="str">
        <f t="shared" ca="1" si="360"/>
        <v>1.76292994507453+1.76292994507346i</v>
      </c>
      <c r="AV251" s="240" t="str">
        <f t="shared" ca="1" si="361"/>
        <v>-2.43258097402329-0.546254324739932i</v>
      </c>
      <c r="AW251" s="240" t="str">
        <f t="shared" ca="1" si="362"/>
        <v>2.34741947225084-0.839920117496178i</v>
      </c>
      <c r="AX251" s="240" t="str">
        <f t="shared" ca="1" si="363"/>
        <v>-1.53387044651139+1.96547333632287i</v>
      </c>
      <c r="AY251" s="240" t="str">
        <f t="shared" ca="1" si="364"/>
        <v>0.244372358481302-2.48115419369443i</v>
      </c>
      <c r="AZ251" s="240" t="str">
        <f t="shared" ca="1" si="365"/>
        <v>1.12095272988644+2.22695059663149i</v>
      </c>
      <c r="BA251" s="240" t="str">
        <f t="shared" ca="1" si="366"/>
        <v>-2.13845417912531-1.28174010870327i</v>
      </c>
      <c r="BB251" s="240" t="str">
        <f t="shared" ca="1" si="367"/>
        <v>2.49240854482722-0.0611851955088808i</v>
      </c>
      <c r="BC251" s="240" t="str">
        <f t="shared" ca="1" si="368"/>
        <v>-2.07298631118751+1.38512516983354i</v>
      </c>
      <c r="BD251" s="240" t="str">
        <f t="shared" ca="1" si="369"/>
        <v>1.01033120661329-2.27927068059512i</v>
      </c>
      <c r="BE251" s="240" t="str">
        <f t="shared" ca="1" si="370"/>
        <v>0.365822467207274+2.46617475150557i</v>
      </c>
      <c r="BF251" s="240" t="str">
        <f t="shared" ca="1" si="371"/>
        <v>-1.62846403794831-1.88784238208232i</v>
      </c>
      <c r="BG251" s="240" t="str">
        <f t="shared" ca="1" si="372"/>
        <v>2.38580482947781+0.72372598275698i</v>
      </c>
      <c r="BH251" s="240" t="str">
        <f t="shared" ca="1" si="373"/>
        <v>-2.40284739439954+0.664957428490384i</v>
      </c>
      <c r="BI251" s="240" t="str">
        <f t="shared" ca="1" si="374"/>
        <v>1.67430354634028-1.84730929115553i</v>
      </c>
      <c r="BJ251" s="240" t="str">
        <f t="shared" ca="1" si="375"/>
        <v>-0.426235246474085+2.45645425301192i</v>
      </c>
      <c r="BK251" s="240" t="str">
        <f t="shared" ca="1" si="376"/>
        <v>-0.954090811104866-2.30337897590528i</v>
      </c>
      <c r="BL251" s="240" t="str">
        <f t="shared" ca="1" si="377"/>
        <v>2.03836929314169+1.43558162681689i</v>
      </c>
      <c r="BM251" s="240" t="str">
        <f t="shared" ca="1" si="378"/>
        <v>-2.49015631810688-0.122333535343301i</v>
      </c>
      <c r="BN251" s="240" t="str">
        <f t="shared" ca="1" si="379"/>
        <v>2.16926559362236-1.22887377985024i</v>
      </c>
      <c r="BO251" s="240" t="str">
        <f t="shared" ca="1" si="380"/>
        <v>-1.1752672233832+2.19877032363963i</v>
      </c>
      <c r="BP251" s="240" t="str">
        <f t="shared" ca="1" si="381"/>
        <v>-0.183408186029887-2.48640411433347i</v>
      </c>
      <c r="BQ251" s="240" t="str">
        <f t="shared" ca="1" si="382"/>
        <v>1.48517334310781+2.00252443765342i</v>
      </c>
      <c r="BR251" s="240" t="str">
        <f t="shared" ca="1" si="383"/>
        <v>-2.32609980184905-0.897275706968039i</v>
      </c>
      <c r="BS251" s="240" t="str">
        <f t="shared" ca="1" si="384"/>
        <v>2.44525407832908-0.4863912775659i</v>
      </c>
      <c r="BT251" s="240" t="str">
        <f t="shared" ca="1" si="385"/>
        <v>-1.80566345018732+1.71913451688191i</v>
      </c>
      <c r="BU251" s="240" t="str">
        <f t="shared" ca="1" si="386"/>
        <v>0.605788328733564-2.41844257389903i</v>
      </c>
      <c r="BV251" s="240" t="str">
        <f t="shared" ca="1" si="387"/>
        <v>0.782058591553083+2.36732514493789i</v>
      </c>
      <c r="BW251" s="240" t="str">
        <f t="shared" ca="1" si="388"/>
        <v>-1.92723830734889-1.58164360371234i</v>
      </c>
      <c r="BX251" s="240" t="str">
        <f t="shared" ca="1" si="389"/>
        <v>2.47440971854506+0.305189330165615i</v>
      </c>
      <c r="BY251" s="240" t="str">
        <f t="shared" ca="1" si="390"/>
        <v>-2.25378943785455+1.06596301638117i</v>
      </c>
      <c r="BZ251" s="240" t="str">
        <f t="shared" ca="1" si="391"/>
        <v>1.33383436524134-2.10635463979322i</v>
      </c>
      <c r="CA251" s="240" t="str">
        <f t="shared" ca="1" si="392"/>
        <v>-9.66383197242E-13+2.4931594378373i</v>
      </c>
      <c r="CB251" s="240" t="str">
        <f t="shared" ca="1" si="393"/>
        <v>-1.3338343652418-2.10635463979293i</v>
      </c>
      <c r="CC251" s="240" t="str">
        <f t="shared" ca="1" si="394"/>
        <v>2.25378943785479+1.06596301638068i</v>
      </c>
      <c r="CD251" s="240" t="str">
        <f t="shared" ca="1" si="395"/>
        <v>-2.474409718545+0.305189330166156i</v>
      </c>
      <c r="CE251" s="240" t="str">
        <f t="shared" ca="1" si="396"/>
        <v>1.92723830734855-1.58164360371276i</v>
      </c>
      <c r="CF251" s="240" t="str">
        <f t="shared" ca="1" si="397"/>
        <v>-0.782058591552565+2.36732514493806i</v>
      </c>
      <c r="CG251" s="240" t="str">
        <f t="shared" ca="1" si="398"/>
        <v>-0.605788328734095-2.4184425738989i</v>
      </c>
      <c r="CH251" s="240" t="str">
        <f t="shared" ca="1" si="399"/>
        <v>1.80566345018599+1.71913451688332i</v>
      </c>
      <c r="CI251" s="240" t="str">
        <f t="shared" ca="1" si="400"/>
        <v>-2.44525407832917-0.486391277565434i</v>
      </c>
      <c r="CJ251" s="240" t="str">
        <f t="shared" ca="1" si="401"/>
        <v>2.32609980184886-0.89727570696855i</v>
      </c>
      <c r="CK251" s="240" t="str">
        <f t="shared" ca="1" si="402"/>
        <v>-1.48517334310937+2.00252443765227i</v>
      </c>
      <c r="CL251" s="240" t="str">
        <f t="shared" ca="1" si="403"/>
        <v>0.183408186029412-2.48640411433351i</v>
      </c>
      <c r="CM251" s="240" t="str">
        <f t="shared" ca="1" si="404"/>
        <v>1.17526722338368+2.19877032363937i</v>
      </c>
      <c r="CN251" s="240" t="str">
        <f t="shared" ca="1" si="405"/>
        <v>-2.1692655936226-1.22887377984982i</v>
      </c>
      <c r="CO251" s="240" t="str">
        <f t="shared" ca="1" si="406"/>
        <v>2.49015631810698-0.1223335353413i</v>
      </c>
      <c r="CP251" s="240" t="str">
        <f t="shared" ca="1" si="407"/>
        <v>-2.03836929314134+1.4355816268174i</v>
      </c>
      <c r="CQ251" s="240" t="str">
        <f t="shared" ca="1" si="408"/>
        <v>0.954090811104424-2.30337897590546i</v>
      </c>
      <c r="CR251" s="240" t="str">
        <f t="shared" ca="1" si="409"/>
        <v>0.426235246472113+2.45645425301226i</v>
      </c>
      <c r="CS251" s="240" t="str">
        <f t="shared" ca="1" si="410"/>
        <v>-1.67430354634074-1.84730929115511i</v>
      </c>
      <c r="CT251" s="240" t="str">
        <f t="shared" ca="1" si="411"/>
        <v>2.40284739439968+0.664957428489858i</v>
      </c>
      <c r="CU251" s="240" t="str">
        <f t="shared" ca="1" si="412"/>
        <v>-2.38580482947763+0.72372598275757i</v>
      </c>
      <c r="CV251" s="240" t="str">
        <f t="shared" ca="1" si="413"/>
        <v>1.62846403794972-1.88784238208111i</v>
      </c>
      <c r="CW251" s="240" t="str">
        <f t="shared" ca="1" si="414"/>
        <v>-0.365822467206733+2.46617475150565i</v>
      </c>
      <c r="CX251" s="240" t="str">
        <f t="shared" ca="1" si="415"/>
        <v>-1.01033120661385-2.27927068059487i</v>
      </c>
      <c r="CY251" s="240" t="str">
        <f t="shared" ca="1" si="416"/>
        <v>2.07298631118647+1.38512516983509i</v>
      </c>
      <c r="CZ251" s="240" t="str">
        <f t="shared" ca="1" si="417"/>
        <v>-2.49240854482723-0.0611851955083336i</v>
      </c>
      <c r="DA251" s="240" t="str">
        <f t="shared" ca="1" si="418"/>
        <v>2.138454179125-1.2817401087038i</v>
      </c>
      <c r="DB251" s="240" t="str">
        <f t="shared" ca="1" si="419"/>
        <v>-1.12095272988594+2.22695059663173i</v>
      </c>
      <c r="DC251" s="240" t="str">
        <f t="shared" ca="1" si="420"/>
        <v>-0.244372358481847-2.48115419369438i</v>
      </c>
      <c r="DD251" s="240" t="str">
        <f t="shared" ca="1" si="421"/>
        <v>1.53387044651188+1.96547333632249i</v>
      </c>
      <c r="DE251" s="240" t="str">
        <f t="shared" ca="1" si="422"/>
        <v>-2.34741947225102-0.839920117495661i</v>
      </c>
      <c r="DF251" s="240" t="str">
        <f t="shared" ca="1" si="423"/>
        <v>2.43258097402372-0.546254324738047i</v>
      </c>
      <c r="DG251" s="240" t="str">
        <f t="shared" ca="1" si="424"/>
        <v>-1.76292994507419+1.7629299450738i</v>
      </c>
      <c r="DH251" s="240" t="str">
        <f t="shared" ca="1" si="425"/>
        <v>0.546254324738456-2.43258097402362i</v>
      </c>
      <c r="DI251" s="240" t="str">
        <f t="shared" ca="1" si="426"/>
        <v>0.839920117495267+2.34741947225116i</v>
      </c>
      <c r="DJ251" s="240" t="str">
        <f t="shared" ca="1" si="427"/>
        <v>-1.96547333632223-1.53387044651221i</v>
      </c>
      <c r="DK251" s="240" t="str">
        <f t="shared" ca="1" si="428"/>
        <v>2.48115419369434+0.244372358482264i</v>
      </c>
      <c r="DL251" s="240" t="str">
        <f t="shared" ca="1" si="429"/>
        <v>-2.22695059663084+1.12095272988772i</v>
      </c>
      <c r="DM251" s="240" t="str">
        <f t="shared" ca="1" si="430"/>
        <v>1.28174010870416-2.13845417912478i</v>
      </c>
      <c r="DN251" s="240" t="str">
        <f t="shared" ca="1" si="431"/>
        <v>0.0611851955079147+2.49240854482724i</v>
      </c>
      <c r="DO251" s="240" t="str">
        <f t="shared" ca="1" si="432"/>
        <v>-1.38512516983474-2.0729863111867i</v>
      </c>
      <c r="DP251" s="240" t="str">
        <f t="shared" ca="1" si="433"/>
        <v>2.2792706805947+1.01033120661424i</v>
      </c>
      <c r="DQ251" s="240" t="str">
        <f t="shared" ca="1" si="434"/>
        <v>-2.46617475150571+0.365822467206319i</v>
      </c>
      <c r="DR251" s="240" t="str">
        <f t="shared" ca="1" si="435"/>
        <v>1.88784238208138-1.62846403794941i</v>
      </c>
      <c r="DS251" s="240" t="str">
        <f t="shared" ca="1" si="436"/>
        <v>-0.723725982755531+2.38580482947825i</v>
      </c>
      <c r="DT251" s="240" t="str">
        <f t="shared" ca="1" si="437"/>
        <v>-0.664957428489454-2.4028473943998i</v>
      </c>
      <c r="DU251" s="240" t="str">
        <f t="shared" ca="1" si="438"/>
        <v>1.84730929115483+1.67430354634105i</v>
      </c>
      <c r="DV251" s="240" t="str">
        <f t="shared" ca="1" si="439"/>
        <v>-2.45645425301219-0.426235246472524i</v>
      </c>
      <c r="DW251" s="240" t="str">
        <f t="shared" ca="1" si="440"/>
        <v>2.30337897590562-0.954090811104038i</v>
      </c>
      <c r="DX251" s="240" t="str">
        <f t="shared" ca="1" si="441"/>
        <v>-1.43558162681774+2.03836929314109i</v>
      </c>
      <c r="DY251" s="240" t="str">
        <f t="shared" ca="1" si="442"/>
        <v>0.122333535341718-2.49015631810696i</v>
      </c>
      <c r="DZ251" s="240" t="str">
        <f t="shared" ca="1" si="443"/>
        <v>1.22887377985155+2.16926559362162i</v>
      </c>
      <c r="EA251" s="240" t="str">
        <f t="shared" ca="1" si="444"/>
        <v>-2.19877032363918-1.17526722338405i</v>
      </c>
      <c r="EB251" s="240" t="str">
        <f t="shared" ca="1" si="445"/>
        <v>2.48640411433354-0.183408186028994i</v>
      </c>
      <c r="EC251" s="240" t="str">
        <f t="shared" ca="1" si="446"/>
        <v>-2.00252443765252+1.48517334310903i</v>
      </c>
      <c r="ED251" s="240" t="str">
        <f t="shared" ca="1" si="447"/>
        <v>0.897275706968939-2.3260998018487i</v>
      </c>
      <c r="EE251" s="240" t="str">
        <f t="shared" ca="1" si="448"/>
        <v>0.486391277565023+2.44525407832926i</v>
      </c>
      <c r="EF251" s="240" t="str">
        <f t="shared" ca="1" si="449"/>
        <v>-1.71913451688301-1.80566345018628i</v>
      </c>
      <c r="EG251" s="240" t="str">
        <f t="shared" ca="1" si="450"/>
        <v>2.41844257389942+0.605788328732025i</v>
      </c>
      <c r="EH251" s="240" t="str">
        <f t="shared" ca="1" si="451"/>
        <v>-2.36732514493817+0.782058591552233i</v>
      </c>
      <c r="EI251" s="240" t="str">
        <f t="shared" ca="1" si="452"/>
        <v>1.58164360371309-1.92723830734828i</v>
      </c>
      <c r="EJ251" s="240" t="str">
        <f t="shared" ca="1" si="453"/>
        <v>-0.305189330164041+2.47440971854526i</v>
      </c>
      <c r="EK251" s="240" t="str">
        <f t="shared" ca="1" si="454"/>
        <v>-1.06596301638037-2.25378943785493i</v>
      </c>
      <c r="EL251" s="240" t="str">
        <f t="shared" ca="1" si="455"/>
        <v>2.1063546397927+1.33383436524216i</v>
      </c>
      <c r="EM251" s="240" t="str">
        <f t="shared" ca="1" si="456"/>
        <v>-2.4931594378373+6.18188317327715E-13i</v>
      </c>
      <c r="EN251" s="240"/>
      <c r="EO251" s="240"/>
      <c r="EP251" s="240"/>
    </row>
    <row r="252" spans="1:146">
      <c r="A252" s="268">
        <f t="shared" si="323"/>
        <v>2.9687500000000022E-3</v>
      </c>
      <c r="B252" s="267">
        <v>152</v>
      </c>
      <c r="C252" s="266">
        <f t="shared" si="324"/>
        <v>30400</v>
      </c>
      <c r="N252" s="265">
        <f t="shared" ca="1" si="327"/>
        <v>7.4930408098440253</v>
      </c>
      <c r="O252" s="240">
        <f t="shared" ca="1" si="328"/>
        <v>2.4930408098440253</v>
      </c>
      <c r="P252" s="240" t="str">
        <f t="shared" ca="1" si="329"/>
        <v>-2.07288767561543+1.38505926365242i</v>
      </c>
      <c r="Q252" s="240" t="str">
        <f t="shared" ca="1" si="330"/>
        <v>0.954045414137353-2.30326937793026i</v>
      </c>
      <c r="R252" s="240" t="str">
        <f t="shared" ca="1" si="331"/>
        <v>0.486368134391727+2.44513772973959i</v>
      </c>
      <c r="S252" s="240" t="str">
        <f t="shared" ca="1" si="332"/>
        <v>-1.76284606241548-1.76284606241554i</v>
      </c>
      <c r="T252" s="240" t="str">
        <f t="shared" ca="1" si="333"/>
        <v>2.44513772973957+0.486368134391812i</v>
      </c>
      <c r="U252" s="241" t="str">
        <f t="shared" ca="1" si="334"/>
        <v>-2.30326937793024+0.954045414137408i</v>
      </c>
      <c r="V252" s="240" t="str">
        <f t="shared" ca="1" si="335"/>
        <v>1.38505926365233-2.0728876756155i</v>
      </c>
      <c r="W252" s="240" t="str">
        <f t="shared" ca="1" si="336"/>
        <v>-8.70436996173313E-14+2.49304080984403i</v>
      </c>
      <c r="X252" s="240" t="str">
        <f t="shared" ca="1" si="337"/>
        <v>-1.38505926365239-2.07288767561546i</v>
      </c>
      <c r="Y252" s="240" t="str">
        <f t="shared" ca="1" si="338"/>
        <v>2.30326937793026+0.954045414137338i</v>
      </c>
      <c r="Z252" s="240" t="str">
        <f t="shared" ca="1" si="339"/>
        <v>-2.44513772973956+0.486368134391874i</v>
      </c>
      <c r="AA252" s="240" t="str">
        <f t="shared" ca="1" si="340"/>
        <v>1.76284606241561-1.76284606241542i</v>
      </c>
      <c r="AB252" s="240" t="str">
        <f t="shared" ca="1" si="341"/>
        <v>-0.486368134391897+2.44513772973955i</v>
      </c>
      <c r="AC252" s="240" t="str">
        <f t="shared" ca="1" si="342"/>
        <v>-0.954045414137318-2.30326937793027i</v>
      </c>
      <c r="AD252" s="240" t="str">
        <f t="shared" ca="1" si="343"/>
        <v>2.07288767561544+1.38505926365241i</v>
      </c>
      <c r="AE252" s="240" t="str">
        <f t="shared" ca="1" si="344"/>
        <v>-2.49304080984403+7.3910285999678E-14i</v>
      </c>
      <c r="AF252" s="240" t="str">
        <f t="shared" ca="1" si="345"/>
        <v>2.07288767561536-1.38505926365253i</v>
      </c>
      <c r="AG252" s="240" t="str">
        <f t="shared" ca="1" si="346"/>
        <v>-0.954045414137427+2.30326937793023i</v>
      </c>
      <c r="AH252" s="240" t="str">
        <f t="shared" ca="1" si="347"/>
        <v>-0.486368134391799-2.44513772973957i</v>
      </c>
      <c r="AI252" s="240" t="str">
        <f t="shared" ca="1" si="348"/>
        <v>1.76284606241554+1.76284606241549i</v>
      </c>
      <c r="AJ252" s="240" t="str">
        <f t="shared" ca="1" si="349"/>
        <v>-2.44513772973959-0.48636813439173i</v>
      </c>
      <c r="AK252" s="240" t="str">
        <f t="shared" ca="1" si="350"/>
        <v>2.30326937793031-0.954045414137231i</v>
      </c>
      <c r="AL252" s="240" t="str">
        <f t="shared" ca="1" si="351"/>
        <v>-1.38505926365249+2.07288767561539i</v>
      </c>
      <c r="AM252" s="240" t="str">
        <f t="shared" ca="1" si="352"/>
        <v>2.19904738045941E-14-2.49304080984403i</v>
      </c>
      <c r="AN252" s="240" t="str">
        <f t="shared" ca="1" si="353"/>
        <v>1.38505926365245+2.07288767561541i</v>
      </c>
      <c r="AO252" s="240" t="str">
        <f t="shared" ca="1" si="354"/>
        <v>-2.30326937793029-0.95404541413727i</v>
      </c>
      <c r="AP252" s="240" t="str">
        <f t="shared" ca="1" si="355"/>
        <v>2.44513772973944-0.486368134392453i</v>
      </c>
      <c r="AQ252" s="240" t="str">
        <f t="shared" ca="1" si="356"/>
        <v>-1.76284606241484+1.76284606241618i</v>
      </c>
      <c r="AR252" s="240" t="str">
        <f t="shared" ca="1" si="357"/>
        <v>-1.76284606241484+1.76284606241618i</v>
      </c>
      <c r="AS252" s="240" t="str">
        <f t="shared" ca="1" si="358"/>
        <v>0.95404541413647+2.30326937793062i</v>
      </c>
      <c r="AT252" s="240" t="str">
        <f t="shared" ca="1" si="359"/>
        <v>-2.07288767561507-1.38505926365297i</v>
      </c>
      <c r="AU252" s="240" t="str">
        <f t="shared" ca="1" si="360"/>
        <v>2.49304080984403+3.48174798469326E-13i</v>
      </c>
      <c r="AV252" s="240" t="str">
        <f t="shared" ca="1" si="361"/>
        <v>-2.07288767561546+1.38505926365239i</v>
      </c>
      <c r="AW252" s="240" t="str">
        <f t="shared" ca="1" si="362"/>
        <v>0.954045414137114-2.30326937793036i</v>
      </c>
      <c r="AX252" s="240" t="str">
        <f t="shared" ca="1" si="363"/>
        <v>0.486368134392375+2.44513772973946i</v>
      </c>
      <c r="AY252" s="240" t="str">
        <f t="shared" ca="1" si="364"/>
        <v>-1.7628460624161-1.76284606241492i</v>
      </c>
      <c r="AZ252" s="240" t="str">
        <f t="shared" ca="1" si="365"/>
        <v>2.4451377297398+0.486368134390668i</v>
      </c>
      <c r="BA252" s="240" t="str">
        <f t="shared" ca="1" si="366"/>
        <v>-2.30326937793065+0.954045414136398i</v>
      </c>
      <c r="BB252" s="240" t="str">
        <f t="shared" ca="1" si="367"/>
        <v>1.38505926365306-2.07288767561501i</v>
      </c>
      <c r="BC252" s="240" t="str">
        <f t="shared" ca="1" si="368"/>
        <v>-4.26361437899716E-13+2.49304080984403i</v>
      </c>
      <c r="BD252" s="240" t="str">
        <f t="shared" ca="1" si="369"/>
        <v>-1.38505926365229-2.07288767561552i</v>
      </c>
      <c r="BE252" s="240" t="str">
        <f t="shared" ca="1" si="370"/>
        <v>2.30326937793033+0.954045414137186i</v>
      </c>
      <c r="BF252" s="240" t="str">
        <f t="shared" ca="1" si="371"/>
        <v>-2.44513772973948+0.486368134392263i</v>
      </c>
      <c r="BG252" s="240" t="str">
        <f t="shared" ca="1" si="372"/>
        <v>1.762846062415-1.76284606241602i</v>
      </c>
      <c r="BH252" s="240" t="str">
        <f t="shared" ca="1" si="373"/>
        <v>-0.48636813439078+2.44513772973978i</v>
      </c>
      <c r="BI252" s="240" t="str">
        <f t="shared" ca="1" si="374"/>
        <v>-0.954045414136293-2.3032693779307i</v>
      </c>
      <c r="BJ252" s="240" t="str">
        <f t="shared" ca="1" si="375"/>
        <v>2.07288767561499+1.3850592636531i</v>
      </c>
      <c r="BK252" s="240" t="str">
        <f t="shared" ca="1" si="376"/>
        <v>-2.49304080984403-5.39976318077871E-13i</v>
      </c>
      <c r="BL252" s="240" t="str">
        <f t="shared" ca="1" si="377"/>
        <v>2.07288767561555-1.38505926365226i</v>
      </c>
      <c r="BM252" s="240" t="str">
        <f t="shared" ca="1" si="378"/>
        <v>-0.95404541413729+2.30326937793028i</v>
      </c>
      <c r="BN252" s="240" t="str">
        <f t="shared" ca="1" si="379"/>
        <v>-0.486368134392151-2.4451377297395i</v>
      </c>
      <c r="BO252" s="240" t="str">
        <f t="shared" ca="1" si="380"/>
        <v>1.76284606241599+1.76284606241503i</v>
      </c>
      <c r="BP252" s="240" t="str">
        <f t="shared" ca="1" si="381"/>
        <v>-2.44513772973976-0.486368134390889i</v>
      </c>
      <c r="BQ252" s="240" t="str">
        <f t="shared" ca="1" si="382"/>
        <v>2.30326937793071-0.954045414136253i</v>
      </c>
      <c r="BR252" s="240" t="str">
        <f t="shared" ca="1" si="383"/>
        <v>-1.38505926365319+2.07288767561492i</v>
      </c>
      <c r="BS252" s="240" t="str">
        <f t="shared" ca="1" si="384"/>
        <v>6.53591198256023E-13-2.49304080984403i</v>
      </c>
      <c r="BT252" s="240" t="str">
        <f t="shared" ca="1" si="385"/>
        <v>1.38505926365216+2.07288767561561i</v>
      </c>
      <c r="BU252" s="240" t="str">
        <f t="shared" ca="1" si="386"/>
        <v>-2.30326937793024-0.954045414137395i</v>
      </c>
      <c r="BV252" s="240" t="str">
        <f t="shared" ca="1" si="387"/>
        <v>2.44513772973951-0.486368134392111i</v>
      </c>
      <c r="BW252" s="240" t="str">
        <f t="shared" ca="1" si="388"/>
        <v>-1.76284606241511+1.76284606241591i</v>
      </c>
      <c r="BX252" s="240" t="str">
        <f t="shared" ca="1" si="389"/>
        <v>0.486368134390932-2.44513772973974i</v>
      </c>
      <c r="BY252" s="240" t="str">
        <f t="shared" ca="1" si="390"/>
        <v>0.95404541413844+2.30326937792981i</v>
      </c>
      <c r="BZ252" s="240" t="str">
        <f t="shared" ca="1" si="391"/>
        <v>-2.07288767561486-1.38505926365329i</v>
      </c>
      <c r="CA252" s="240" t="str">
        <f t="shared" ca="1" si="392"/>
        <v>2.49304080984403+6.96349596938652E-13i</v>
      </c>
      <c r="CB252" s="240" t="str">
        <f t="shared" ca="1" si="393"/>
        <v>-2.07288767561567+1.38505926365207i</v>
      </c>
      <c r="CC252" s="240" t="str">
        <f t="shared" ca="1" si="394"/>
        <v>0.954045414137435-2.30326937793022i</v>
      </c>
      <c r="CD252" s="240" t="str">
        <f t="shared" ca="1" si="395"/>
        <v>0.486368134391999+2.44513772973953i</v>
      </c>
      <c r="CE252" s="240" t="str">
        <f t="shared" ca="1" si="396"/>
        <v>-1.76284606241588-1.76284606241514i</v>
      </c>
      <c r="CF252" s="240" t="str">
        <f t="shared" ca="1" si="397"/>
        <v>2.44513772973971+0.486368134391114i</v>
      </c>
      <c r="CG252" s="240" t="str">
        <f t="shared" ca="1" si="398"/>
        <v>-2.30326937792982+0.9540454141384i</v>
      </c>
      <c r="CH252" s="240" t="str">
        <f t="shared" ca="1" si="399"/>
        <v>1.38505926365338-2.0728876756148i</v>
      </c>
      <c r="CI252" s="240" t="str">
        <f t="shared" ca="1" si="400"/>
        <v>-7.39107995621279E-13+2.49304080984403i</v>
      </c>
      <c r="CJ252" s="240" t="str">
        <f t="shared" ca="1" si="401"/>
        <v>-1.38505926365203-2.0728876756157i</v>
      </c>
      <c r="CK252" s="240" t="str">
        <f t="shared" ca="1" si="402"/>
        <v>2.30326937793018+0.95404541413754i</v>
      </c>
      <c r="CL252" s="240" t="str">
        <f t="shared" ca="1" si="403"/>
        <v>-2.44513772973956+0.486368134391887i</v>
      </c>
      <c r="CM252" s="240" t="str">
        <f t="shared" ca="1" si="404"/>
        <v>1.76284606241527-1.76284606241575i</v>
      </c>
      <c r="CN252" s="240" t="str">
        <f t="shared" ca="1" si="405"/>
        <v>-0.486368134391087+2.44513772973972i</v>
      </c>
      <c r="CO252" s="240" t="str">
        <f t="shared" ca="1" si="406"/>
        <v>-0.954045414138295-2.30326937792987i</v>
      </c>
      <c r="CP252" s="240" t="str">
        <f t="shared" ca="1" si="407"/>
        <v>2.07288767561481+1.38505926365335i</v>
      </c>
      <c r="CQ252" s="240" t="str">
        <f t="shared" ca="1" si="408"/>
        <v>-2.49304080984403-8.52722875799432E-13i</v>
      </c>
      <c r="CR252" s="240" t="str">
        <f t="shared" ca="1" si="409"/>
        <v>2.07288767561576-1.38505926365194i</v>
      </c>
      <c r="CS252" s="240" t="str">
        <f t="shared" ca="1" si="410"/>
        <v>-0.954045414137645+2.30326937793014i</v>
      </c>
      <c r="CT252" s="240" t="str">
        <f t="shared" ca="1" si="411"/>
        <v>-0.486368134391777-2.44513772973958i</v>
      </c>
      <c r="CU252" s="240" t="str">
        <f t="shared" ca="1" si="412"/>
        <v>1.76284606241577+1.76284606241525i</v>
      </c>
      <c r="CV252" s="240" t="str">
        <f t="shared" ca="1" si="413"/>
        <v>-2.44513772973969-0.486368134391196i</v>
      </c>
      <c r="CW252" s="240" t="str">
        <f t="shared" ca="1" si="414"/>
        <v>2.30326937792991-0.95404541413819i</v>
      </c>
      <c r="CX252" s="240" t="str">
        <f t="shared" ca="1" si="415"/>
        <v>-1.38505926365345+2.07288767561475i</v>
      </c>
      <c r="CY252" s="240" t="str">
        <f t="shared" ca="1" si="416"/>
        <v>9.66337755977586E-13-2.49304080984403i</v>
      </c>
      <c r="CZ252" s="240" t="str">
        <f t="shared" ca="1" si="417"/>
        <v>1.38505926365184+2.07288767561582i</v>
      </c>
      <c r="DA252" s="240" t="str">
        <f t="shared" ca="1" si="418"/>
        <v>-2.30326937793009-0.954045414137749i</v>
      </c>
      <c r="DB252" s="240" t="str">
        <f t="shared" ca="1" si="419"/>
        <v>2.44513772973957-0.486368134391804i</v>
      </c>
      <c r="DC252" s="240" t="str">
        <f t="shared" ca="1" si="420"/>
        <v>-1.76284606241533+1.76284606241569i</v>
      </c>
      <c r="DD252" s="240" t="str">
        <f t="shared" ca="1" si="421"/>
        <v>0.486368134391308-2.44513772973967i</v>
      </c>
      <c r="DE252" s="240" t="str">
        <f t="shared" ca="1" si="422"/>
        <v>0.954045414138086+2.30326937792995i</v>
      </c>
      <c r="DF252" s="240" t="str">
        <f t="shared" ca="1" si="423"/>
        <v>-2.07288767561602-1.38505926365154i</v>
      </c>
      <c r="DG252" s="240" t="str">
        <f t="shared" ca="1" si="424"/>
        <v>2.49304080984403+1.07995263615574E-12i</v>
      </c>
      <c r="DH252" s="240" t="str">
        <f t="shared" ca="1" si="425"/>
        <v>-2.07288767561589+1.38505926365175i</v>
      </c>
      <c r="DI252" s="240" t="str">
        <f t="shared" ca="1" si="426"/>
        <v>0.954045414137724-2.3032693779301i</v>
      </c>
      <c r="DJ252" s="240" t="str">
        <f t="shared" ca="1" si="427"/>
        <v>0.486368134391692+2.4451377297396i</v>
      </c>
      <c r="DK252" s="240" t="str">
        <f t="shared" ca="1" si="428"/>
        <v>-1.76284606241561-1.76284606241541i</v>
      </c>
      <c r="DL252" s="240" t="str">
        <f t="shared" ca="1" si="429"/>
        <v>2.44513772973965+0.486368134391421i</v>
      </c>
      <c r="DM252" s="240" t="str">
        <f t="shared" ca="1" si="430"/>
        <v>-2.30326937793+0.954045414137981i</v>
      </c>
      <c r="DN252" s="240" t="str">
        <f t="shared" ca="1" si="431"/>
        <v>1.38505926365152-2.07288767561604i</v>
      </c>
      <c r="DO252" s="240" t="str">
        <f t="shared" ca="1" si="432"/>
        <v>-1.19356751633389E-12+2.49304080984403i</v>
      </c>
      <c r="DP252" s="240" t="str">
        <f t="shared" ca="1" si="433"/>
        <v>-1.38505926365165-2.07288767561595i</v>
      </c>
      <c r="DQ252" s="240" t="str">
        <f t="shared" ca="1" si="434"/>
        <v>2.30326937793006+0.954045414137829i</v>
      </c>
      <c r="DR252" s="240" t="str">
        <f t="shared" ca="1" si="435"/>
        <v>-2.44513772973962+0.48636813439158i</v>
      </c>
      <c r="DS252" s="240" t="str">
        <f t="shared" ca="1" si="436"/>
        <v>1.76284606241549-1.76284606241553i</v>
      </c>
      <c r="DT252" s="240" t="str">
        <f t="shared" ca="1" si="437"/>
        <v>-0.486368134391533+2.44513772973963i</v>
      </c>
      <c r="DU252" s="240" t="str">
        <f t="shared" ca="1" si="438"/>
        <v>-0.954045414138006-2.30326937792999i</v>
      </c>
      <c r="DV252" s="240" t="str">
        <f t="shared" ca="1" si="439"/>
        <v>2.07288767561598+1.38505926365161i</v>
      </c>
      <c r="DW252" s="240" t="str">
        <f t="shared" ca="1" si="440"/>
        <v>-2.49304080984403-1.30718239651205E-12i</v>
      </c>
      <c r="DX252" s="240" t="str">
        <f t="shared" ca="1" si="441"/>
        <v>2.07288767561593-1.38505926365168i</v>
      </c>
      <c r="DY252" s="240" t="str">
        <f t="shared" ca="1" si="442"/>
        <v>-0.954045414137934+2.30326937793002i</v>
      </c>
      <c r="DZ252" s="240" t="str">
        <f t="shared" ca="1" si="443"/>
        <v>-0.486368134391468-2.44513772973964i</v>
      </c>
      <c r="EA252" s="240" t="str">
        <f t="shared" ca="1" si="444"/>
        <v>1.76284606241545+1.76284606241558i</v>
      </c>
      <c r="EB252" s="240" t="str">
        <f t="shared" ca="1" si="445"/>
        <v>-2.44513772973963-0.486368134391503i</v>
      </c>
      <c r="EC252" s="240" t="str">
        <f t="shared" ca="1" si="446"/>
        <v>2.30326937793003-0.954045414137901i</v>
      </c>
      <c r="ED252" s="240" t="str">
        <f t="shared" ca="1" si="447"/>
        <v>-1.38505926365171+2.07288767561591i</v>
      </c>
      <c r="EE252" s="240" t="str">
        <f t="shared" ca="1" si="448"/>
        <v>1.27908431369915E-12-2.49304080984403i</v>
      </c>
      <c r="EF252" s="240" t="str">
        <f t="shared" ca="1" si="449"/>
        <v>1.38505926365158+2.072887675616i</v>
      </c>
      <c r="EG252" s="240" t="str">
        <f t="shared" ca="1" si="450"/>
        <v>-2.30326937792997-0.954045414138038i</v>
      </c>
      <c r="EH252" s="240" t="str">
        <f t="shared" ca="1" si="451"/>
        <v>2.44513772973966-0.486368134391358i</v>
      </c>
      <c r="EI252" s="240" t="str">
        <f t="shared" ca="1" si="452"/>
        <v>-1.76284606241566+1.76284606241537i</v>
      </c>
      <c r="EJ252" s="240" t="str">
        <f t="shared" ca="1" si="453"/>
        <v>0.486368134391615-2.44513772973961i</v>
      </c>
      <c r="EK252" s="240" t="str">
        <f t="shared" ca="1" si="454"/>
        <v>0.954045414137796+2.30326937793007i</v>
      </c>
      <c r="EL252" s="240" t="str">
        <f t="shared" ca="1" si="455"/>
        <v>-2.07288767561585-1.3850592636518i</v>
      </c>
      <c r="EM252" s="240" t="str">
        <f t="shared" ca="1" si="456"/>
        <v>2.49304080984403-1.01642117697058E-12i</v>
      </c>
      <c r="EN252" s="240"/>
      <c r="EO252" s="240"/>
      <c r="EP252" s="240"/>
    </row>
    <row r="253" spans="1:146">
      <c r="A253" s="268">
        <f t="shared" si="323"/>
        <v>2.9882812500000022E-3</v>
      </c>
      <c r="B253" s="267">
        <v>153</v>
      </c>
      <c r="C253" s="266">
        <f t="shared" si="324"/>
        <v>30600</v>
      </c>
      <c r="N253" s="265">
        <f t="shared" ca="1" si="327"/>
        <v>7.4929136656500592</v>
      </c>
      <c r="O253" s="240">
        <f t="shared" ca="1" si="328"/>
        <v>2.4929136656500592</v>
      </c>
      <c r="P253" s="240" t="str">
        <f t="shared" ca="1" si="329"/>
        <v>-2.03816835353353+1.43544010917879i</v>
      </c>
      <c r="Q253" s="240" t="str">
        <f t="shared" ca="1" si="330"/>
        <v>0.839837319340308-2.34718806690646i</v>
      </c>
      <c r="R253" s="240" t="str">
        <f t="shared" ca="1" si="331"/>
        <v>0.664891877912269+2.40261052504794i</v>
      </c>
      <c r="S253" s="240" t="str">
        <f t="shared" ca="1" si="332"/>
        <v>-1.92704832287832-1.58148768748817i</v>
      </c>
      <c r="T253" s="240" t="str">
        <f t="shared" ca="1" si="333"/>
        <v>2.48615900807669+0.183390105905312i</v>
      </c>
      <c r="U253" s="241" t="str">
        <f t="shared" ca="1" si="334"/>
        <v>-2.13824337328871+1.28161375654748i</v>
      </c>
      <c r="V253" s="240" t="str">
        <f t="shared" ca="1" si="335"/>
        <v>1.01023160956913-2.27904599326389i</v>
      </c>
      <c r="W253" s="240" t="str">
        <f t="shared" ca="1" si="336"/>
        <v>0.486343329790086+2.44501302858564i</v>
      </c>
      <c r="X253" s="240" t="str">
        <f t="shared" ca="1" si="337"/>
        <v>-1.80548545039682-1.71896504699491i</v>
      </c>
      <c r="Y253" s="240" t="str">
        <f t="shared" ca="1" si="338"/>
        <v>2.46593163943124+0.365786404937076i</v>
      </c>
      <c r="Z253" s="240" t="str">
        <f t="shared" ca="1" si="339"/>
        <v>-2.22673106694108+1.12084222792695i</v>
      </c>
      <c r="AA253" s="240" t="str">
        <f t="shared" ca="1" si="340"/>
        <v>1.17515136717636-2.1985535719214i</v>
      </c>
      <c r="AB253" s="240" t="str">
        <f t="shared" ca="1" si="341"/>
        <v>0.305159245025459+2.47416579467915i</v>
      </c>
      <c r="AC253" s="240" t="str">
        <f t="shared" ca="1" si="342"/>
        <v>-1.67413849582781-1.84712718597616i</v>
      </c>
      <c r="AD253" s="240" t="str">
        <f t="shared" ca="1" si="343"/>
        <v>2.43234117357689+0.546200475748049i</v>
      </c>
      <c r="AE253" s="240" t="str">
        <f t="shared" ca="1" si="344"/>
        <v>-2.30315191201177+0.953996758160818i</v>
      </c>
      <c r="AF253" s="240" t="str">
        <f t="shared" ca="1" si="345"/>
        <v>1.3337028777069-2.10614699828411i</v>
      </c>
      <c r="AG253" s="240" t="str">
        <f t="shared" ca="1" si="346"/>
        <v>0.122321475872489+2.48991084196306i</v>
      </c>
      <c r="AH253" s="240" t="str">
        <f t="shared" ca="1" si="347"/>
        <v>-1.53371923969798-1.96527958269684i</v>
      </c>
      <c r="AI253" s="240" t="str">
        <f t="shared" ca="1" si="348"/>
        <v>2.38556964015858+0.723654638856445i</v>
      </c>
      <c r="AJ253" s="240" t="str">
        <f t="shared" ca="1" si="349"/>
        <v>-2.36709177732026+0.78198149730517i</v>
      </c>
      <c r="AK253" s="240" t="str">
        <f t="shared" ca="1" si="350"/>
        <v>1.48502693678742-2.00232703158115i</v>
      </c>
      <c r="AL253" s="240" t="str">
        <f t="shared" ca="1" si="351"/>
        <v>-0.0611791639567168+2.49216284666199i</v>
      </c>
      <c r="AM253" s="240" t="str">
        <f t="shared" ca="1" si="352"/>
        <v>-1.38498862612298-2.07278195908176i</v>
      </c>
      <c r="AN253" s="240" t="str">
        <f t="shared" ca="1" si="353"/>
        <v>2.32587049816826+0.897187254777582i</v>
      </c>
      <c r="AO253" s="240" t="str">
        <f t="shared" ca="1" si="354"/>
        <v>-2.41820416719633+0.605728610962967i</v>
      </c>
      <c r="AP253" s="240" t="str">
        <f t="shared" ca="1" si="355"/>
        <v>1.62830350623161-1.88765628120658i</v>
      </c>
      <c r="AQ253" s="240" t="str">
        <f t="shared" ca="1" si="356"/>
        <v>-0.244348268596458+2.48090960496724i</v>
      </c>
      <c r="AR253" s="240" t="str">
        <f t="shared" ca="1" si="357"/>
        <v>-0.244348268596458+2.48090960496724i</v>
      </c>
      <c r="AS253" s="240" t="str">
        <f t="shared" ca="1" si="358"/>
        <v>2.25356726242824+1.06585793523174i</v>
      </c>
      <c r="AT253" s="240" t="str">
        <f t="shared" ca="1" si="359"/>
        <v>-2.45621209917067+0.426193228797024i</v>
      </c>
      <c r="AU253" s="240" t="str">
        <f t="shared" ca="1" si="360"/>
        <v>1.76275615789304-1.7627561578945i</v>
      </c>
      <c r="AV253" s="240" t="str">
        <f t="shared" ca="1" si="361"/>
        <v>-0.426193228795035+2.45621209917101i</v>
      </c>
      <c r="AW253" s="240" t="str">
        <f t="shared" ca="1" si="362"/>
        <v>-1.06585793523133-2.25356726242844i</v>
      </c>
      <c r="AX253" s="240" t="str">
        <f t="shared" ca="1" si="363"/>
        <v>2.16905175043955+1.2287526391833i</v>
      </c>
      <c r="AY253" s="240" t="str">
        <f t="shared" ca="1" si="364"/>
        <v>-2.48090960496729+0.244348268595999i</v>
      </c>
      <c r="AZ253" s="240" t="str">
        <f t="shared" ca="1" si="365"/>
        <v>1.88765628120688-1.62830350623126i</v>
      </c>
      <c r="BA253" s="240" t="str">
        <f t="shared" ca="1" si="366"/>
        <v>-0.605728610962692+2.4182041671964i</v>
      </c>
      <c r="BB253" s="240" t="str">
        <f t="shared" ca="1" si="367"/>
        <v>-0.897187254777846-2.32587049816816i</v>
      </c>
      <c r="BC253" s="240" t="str">
        <f t="shared" ca="1" si="368"/>
        <v>2.0727819590818+1.38498862612292i</v>
      </c>
      <c r="BD253" s="240" t="str">
        <f t="shared" ca="1" si="369"/>
        <v>-2.49216284666199+0.0611791639565385i</v>
      </c>
      <c r="BE253" s="240" t="str">
        <f t="shared" ca="1" si="370"/>
        <v>2.0023270315813-1.48502693678722i</v>
      </c>
      <c r="BF253" s="240" t="str">
        <f t="shared" ca="1" si="371"/>
        <v>-0.781981497305641+2.3670917773201i</v>
      </c>
      <c r="BG253" s="240" t="str">
        <f t="shared" ca="1" si="372"/>
        <v>-0.723654638856004-2.38556964015872i</v>
      </c>
      <c r="BH253" s="240" t="str">
        <f t="shared" ca="1" si="373"/>
        <v>1.96527958269641+1.53371923969854i</v>
      </c>
      <c r="BI253" s="240" t="str">
        <f t="shared" ca="1" si="374"/>
        <v>-2.48991084196302-0.122321475873198i</v>
      </c>
      <c r="BJ253" s="240" t="str">
        <f t="shared" ca="1" si="375"/>
        <v>2.10614699828461-1.3337028777061i</v>
      </c>
      <c r="BK253" s="240" t="str">
        <f t="shared" ca="1" si="376"/>
        <v>-0.953996758161671+2.30315191201142i</v>
      </c>
      <c r="BL253" s="240" t="str">
        <f t="shared" ca="1" si="377"/>
        <v>-0.546200475746907-2.43234117357715i</v>
      </c>
      <c r="BM253" s="240" t="str">
        <f t="shared" ca="1" si="378"/>
        <v>1.84712718597705+1.67413849582683i</v>
      </c>
      <c r="BN253" s="240" t="str">
        <f t="shared" ca="1" si="379"/>
        <v>-2.47416579467927-0.305159245024457i</v>
      </c>
      <c r="BO253" s="240" t="str">
        <f t="shared" ca="1" si="380"/>
        <v>2.19855357192091-1.17515136717727i</v>
      </c>
      <c r="BP253" s="240" t="str">
        <f t="shared" ca="1" si="381"/>
        <v>-1.12084222792626+2.22673106694143i</v>
      </c>
      <c r="BQ253" s="240" t="str">
        <f t="shared" ca="1" si="382"/>
        <v>-0.365786404937864-2.46593163943112i</v>
      </c>
      <c r="BR253" s="240" t="str">
        <f t="shared" ca="1" si="383"/>
        <v>1.71896504699531+1.80548545039644i</v>
      </c>
      <c r="BS253" s="240" t="str">
        <f t="shared" ca="1" si="384"/>
        <v>-2.44501302858575-0.48634332978953i</v>
      </c>
      <c r="BT253" s="240" t="str">
        <f t="shared" ca="1" si="385"/>
        <v>2.27904599326376-1.01023160956943i</v>
      </c>
      <c r="BU253" s="240" t="str">
        <f t="shared" ca="1" si="386"/>
        <v>-1.28161375654726+2.13824337328884i</v>
      </c>
      <c r="BV253" s="240" t="str">
        <f t="shared" ca="1" si="387"/>
        <v>-0.183390105905337-2.48615900807668i</v>
      </c>
      <c r="BW253" s="240" t="str">
        <f t="shared" ca="1" si="388"/>
        <v>1.5814876874882+1.92704832287829i</v>
      </c>
      <c r="BX253" s="240" t="str">
        <f t="shared" ca="1" si="389"/>
        <v>-2.40261052504788-0.664891877912466i</v>
      </c>
      <c r="BY253" s="240" t="str">
        <f t="shared" ca="1" si="390"/>
        <v>2.34718806690653-0.839837319340123i</v>
      </c>
      <c r="BZ253" s="240" t="str">
        <f t="shared" ca="1" si="391"/>
        <v>-1.43544010917905+2.03816835353335i</v>
      </c>
      <c r="CA253" s="240" t="str">
        <f t="shared" ca="1" si="392"/>
        <v>4.26340234182619E-13-2.49291366565006i</v>
      </c>
      <c r="CB253" s="240" t="str">
        <f t="shared" ca="1" si="393"/>
        <v>1.43544010917829+2.03816835353389i</v>
      </c>
      <c r="CC253" s="240" t="str">
        <f t="shared" ca="1" si="394"/>
        <v>-2.34718806690622-0.839837319340993i</v>
      </c>
      <c r="CD253" s="240" t="str">
        <f t="shared" ca="1" si="395"/>
        <v>2.40261052504813-0.664891877911576i</v>
      </c>
      <c r="CE253" s="240" t="str">
        <f t="shared" ca="1" si="396"/>
        <v>-1.58148768748891+1.92704832287771i</v>
      </c>
      <c r="CF253" s="240" t="str">
        <f t="shared" ca="1" si="397"/>
        <v>0.183390105906258-2.48615900807662i</v>
      </c>
      <c r="CG253" s="240" t="str">
        <f t="shared" ca="1" si="398"/>
        <v>1.28161375654647+2.13824337328932i</v>
      </c>
      <c r="CH253" s="240" t="str">
        <f t="shared" ca="1" si="399"/>
        <v>-2.27904599326439-1.01023160956801i</v>
      </c>
      <c r="CI253" s="240" t="str">
        <f t="shared" ca="1" si="400"/>
        <v>2.44501302858544-0.486343329791056i</v>
      </c>
      <c r="CJ253" s="240" t="str">
        <f t="shared" ca="1" si="401"/>
        <v>-1.71896504699418+1.80548545039751i</v>
      </c>
      <c r="CK253" s="240" t="str">
        <f t="shared" ca="1" si="402"/>
        <v>0.365786404936326-2.46593163943135i</v>
      </c>
      <c r="CL253" s="240" t="str">
        <f t="shared" ca="1" si="403"/>
        <v>1.12084222792765+2.22673106694073i</v>
      </c>
      <c r="CM253" s="240" t="str">
        <f t="shared" ca="1" si="404"/>
        <v>-2.19855357192165-1.17515136717589i</v>
      </c>
      <c r="CN253" s="240" t="str">
        <f t="shared" ca="1" si="405"/>
        <v>2.47416579467908-0.305159245026003i</v>
      </c>
      <c r="CO253" s="240" t="str">
        <f t="shared" ca="1" si="406"/>
        <v>-1.84712718597596+1.67413849582804i</v>
      </c>
      <c r="CP253" s="240" t="str">
        <f t="shared" ca="1" si="407"/>
        <v>0.54620047574774-2.43234117357696i</v>
      </c>
      <c r="CQ253" s="240" t="str">
        <f t="shared" ca="1" si="408"/>
        <v>0.953996758160883+2.30315191201174i</v>
      </c>
      <c r="CR253" s="240" t="str">
        <f t="shared" ca="1" si="409"/>
        <v>-2.10614699828415-1.33370287770682i</v>
      </c>
      <c r="CS253" s="240" t="str">
        <f t="shared" ca="1" si="410"/>
        <v>2.48991084196307-0.122321475872346i</v>
      </c>
      <c r="CT253" s="240" t="str">
        <f t="shared" ca="1" si="411"/>
        <v>-1.96527958269693+1.53371923969787i</v>
      </c>
      <c r="CU253" s="240" t="str">
        <f t="shared" ca="1" si="412"/>
        <v>0.723654638856954-2.38556964015843i</v>
      </c>
      <c r="CV253" s="240" t="str">
        <f t="shared" ca="1" si="413"/>
        <v>0.781981497304696+2.36709177732041i</v>
      </c>
      <c r="CW253" s="240" t="str">
        <f t="shared" ca="1" si="414"/>
        <v>-2.00232703158071-1.48502693678802i</v>
      </c>
      <c r="CX253" s="240" t="str">
        <f t="shared" ca="1" si="415"/>
        <v>2.49216284666197+0.0611791639574619i</v>
      </c>
      <c r="CY253" s="240" t="str">
        <f t="shared" ca="1" si="416"/>
        <v>-2.07278195908231+1.38498862612215i</v>
      </c>
      <c r="CZ253" s="240" t="str">
        <f t="shared" ca="1" si="417"/>
        <v>0.897187254778709-2.32587049816783i</v>
      </c>
      <c r="DA253" s="240" t="str">
        <f t="shared" ca="1" si="418"/>
        <v>0.605728610961798+2.41820416719662i</v>
      </c>
      <c r="DB253" s="240" t="str">
        <f t="shared" ca="1" si="419"/>
        <v>-1.88765628120794-1.62830350623003i</v>
      </c>
      <c r="DC253" s="240" t="str">
        <f t="shared" ca="1" si="420"/>
        <v>2.48090960496745+0.244348268594379i</v>
      </c>
      <c r="DD253" s="240" t="str">
        <f t="shared" ca="1" si="421"/>
        <v>-2.16905175043882+1.2287526391846i</v>
      </c>
      <c r="DE253" s="240" t="str">
        <f t="shared" ca="1" si="422"/>
        <v>1.06585793522995-2.25356726242909i</v>
      </c>
      <c r="DF253" s="240" t="str">
        <f t="shared" ca="1" si="423"/>
        <v>0.426193228796535+2.45621209917075i</v>
      </c>
      <c r="DG253" s="240" t="str">
        <f t="shared" ca="1" si="424"/>
        <v>-1.76275615789415-1.7627561578934i</v>
      </c>
      <c r="DH253" s="240" t="str">
        <f t="shared" ca="1" si="425"/>
        <v>2.45621209917094+0.426193228795491i</v>
      </c>
      <c r="DI253" s="240" t="str">
        <f t="shared" ca="1" si="426"/>
        <v>-2.25356726242864+1.06585793523091i</v>
      </c>
      <c r="DJ253" s="240" t="str">
        <f t="shared" ca="1" si="427"/>
        <v>1.22875263918368-2.16905175043934i</v>
      </c>
      <c r="DK253" s="240" t="str">
        <f t="shared" ca="1" si="428"/>
        <v>0.244348268595574+2.48090960496733i</v>
      </c>
      <c r="DL253" s="240" t="str">
        <f t="shared" ca="1" si="429"/>
        <v>-1.62830350623094-1.88765628120716i</v>
      </c>
      <c r="DM253" s="240" t="str">
        <f t="shared" ca="1" si="430"/>
        <v>2.41820416719629+0.605728610963106i</v>
      </c>
      <c r="DN253" s="240" t="str">
        <f t="shared" ca="1" si="431"/>
        <v>-2.32587049816831+0.89718725477745i</v>
      </c>
      <c r="DO253" s="240" t="str">
        <f t="shared" ca="1" si="432"/>
        <v>1.38498862612327-2.07278195908156i</v>
      </c>
      <c r="DP253" s="240" t="str">
        <f t="shared" ca="1" si="433"/>
        <v>0.0611791639561123+2.492162846662i</v>
      </c>
      <c r="DQ253" s="240" t="str">
        <f t="shared" ca="1" si="434"/>
        <v>-1.48502693678693-2.00232703158151i</v>
      </c>
      <c r="DR253" s="240" t="str">
        <f t="shared" ca="1" si="435"/>
        <v>2.36709177731995+0.781981497306115i</v>
      </c>
      <c r="DS253" s="240" t="str">
        <f t="shared" ca="1" si="436"/>
        <v>-2.38556964015886+0.723654638855528i</v>
      </c>
      <c r="DT253" s="240" t="str">
        <f t="shared" ca="1" si="437"/>
        <v>1.53371923969893-1.9652795826961i</v>
      </c>
      <c r="DU253" s="240" t="str">
        <f t="shared" ca="1" si="438"/>
        <v>-0.122321475873694+2.489910841963i</v>
      </c>
      <c r="DV253" s="240" t="str">
        <f t="shared" ca="1" si="439"/>
        <v>-1.33370287770784-2.10614699828351i</v>
      </c>
      <c r="DW253" s="240" t="str">
        <f t="shared" ca="1" si="440"/>
        <v>2.3031519120122+0.953996758159773i</v>
      </c>
      <c r="DX253" s="240" t="str">
        <f t="shared" ca="1" si="441"/>
        <v>-2.4323411735767+0.546200475748912i</v>
      </c>
      <c r="DY253" s="240" t="str">
        <f t="shared" ca="1" si="442"/>
        <v>1.67413849582715-1.84712718597676i</v>
      </c>
      <c r="DZ253" s="240" t="str">
        <f t="shared" ca="1" si="443"/>
        <v>-0.305159245024951+2.47416579467921i</v>
      </c>
      <c r="EA253" s="240" t="str">
        <f t="shared" ca="1" si="444"/>
        <v>-1.17515136717683-2.19855357192115i</v>
      </c>
      <c r="EB253" s="240" t="str">
        <f t="shared" ca="1" si="445"/>
        <v>2.22673106694121+1.1208422279267i</v>
      </c>
      <c r="EC253" s="240" t="str">
        <f t="shared" ca="1" si="446"/>
        <v>-2.46593163943119+0.365786404937373i</v>
      </c>
      <c r="ED253" s="240" t="str">
        <f t="shared" ca="1" si="447"/>
        <v>1.80548545039678-1.71896504699495i</v>
      </c>
      <c r="EE253" s="240" t="str">
        <f t="shared" ca="1" si="448"/>
        <v>-0.486343329790019+2.44501302858565i</v>
      </c>
      <c r="EF253" s="240" t="str">
        <f t="shared" ca="1" si="449"/>
        <v>-1.01023160956898-2.27904599326395i</v>
      </c>
      <c r="EG253" s="240" t="str">
        <f t="shared" ca="1" si="450"/>
        <v>2.13824337328862+1.28161375654762i</v>
      </c>
      <c r="EH253" s="240" t="str">
        <f t="shared" ca="1" si="451"/>
        <v>-2.48615900807672+0.183390105904912i</v>
      </c>
      <c r="EI253" s="240" t="str">
        <f t="shared" ca="1" si="452"/>
        <v>1.92704832287857-1.58148768748787i</v>
      </c>
      <c r="EJ253" s="240" t="str">
        <f t="shared" ca="1" si="453"/>
        <v>-0.664891877912877+2.40261052504777i</v>
      </c>
      <c r="EK253" s="240" t="str">
        <f t="shared" ca="1" si="454"/>
        <v>-0.839837319339722-2.34718806690667i</v>
      </c>
      <c r="EL253" s="240" t="str">
        <f t="shared" ca="1" si="455"/>
        <v>2.03816835353311+1.4354401091794i</v>
      </c>
      <c r="EM253" s="240" t="str">
        <f t="shared" ca="1" si="456"/>
        <v>-2.49291366565006-8.52680468365236E-13i</v>
      </c>
      <c r="EN253" s="240"/>
      <c r="EO253" s="240"/>
      <c r="EP253" s="240"/>
    </row>
    <row r="254" spans="1:146">
      <c r="A254" s="268">
        <f t="shared" si="323"/>
        <v>3.0078125000000022E-3</v>
      </c>
      <c r="B254" s="267">
        <v>154</v>
      </c>
      <c r="C254" s="266">
        <f t="shared" si="324"/>
        <v>30800</v>
      </c>
      <c r="N254" s="265">
        <f t="shared" ca="1" si="327"/>
        <v>7.4927774065571944</v>
      </c>
      <c r="O254" s="240">
        <f t="shared" ca="1" si="328"/>
        <v>2.4927774065571944</v>
      </c>
      <c r="P254" s="240" t="str">
        <f t="shared" ca="1" si="329"/>
        <v>-2.00221758725153+1.48494576734057i</v>
      </c>
      <c r="Q254" s="240" t="str">
        <f t="shared" ca="1" si="330"/>
        <v>0.723615084929672-2.38543924833651i</v>
      </c>
      <c r="R254" s="240" t="str">
        <f t="shared" ca="1" si="331"/>
        <v>0.839791415034584+2.34705977296622i</v>
      </c>
      <c r="S254" s="240" t="str">
        <f t="shared" ca="1" si="332"/>
        <v>-2.07266866378668-1.38491292462694i</v>
      </c>
      <c r="T254" s="240" t="str">
        <f t="shared" ca="1" si="333"/>
        <v>2.48977474700024-0.122314789955696i</v>
      </c>
      <c r="U254" s="241" t="str">
        <f t="shared" ca="1" si="334"/>
        <v>-1.9269429931752+1.58140124563471i</v>
      </c>
      <c r="V254" s="240" t="str">
        <f t="shared" ca="1" si="335"/>
        <v>0.605695502704154-2.4180719916177i</v>
      </c>
      <c r="W254" s="240" t="str">
        <f t="shared" ca="1" si="336"/>
        <v>0.953944614063542+2.30302602502472i</v>
      </c>
      <c r="X254" s="240" t="str">
        <f t="shared" ca="1" si="337"/>
        <v>-2.13812649996642-1.28154370537386i</v>
      </c>
      <c r="Y254" s="240" t="str">
        <f t="shared" ca="1" si="338"/>
        <v>2.48077400199925-0.244334912868879i</v>
      </c>
      <c r="Z254" s="240" t="str">
        <f t="shared" ca="1" si="339"/>
        <v>-1.847026224648+1.67404698981377i</v>
      </c>
      <c r="AA254" s="240" t="str">
        <f t="shared" ca="1" si="340"/>
        <v>0.486316746959874-2.44487938767301i</v>
      </c>
      <c r="AB254" s="240" t="str">
        <f t="shared" ca="1" si="341"/>
        <v>1.06579967696155+2.25344408566768i</v>
      </c>
      <c r="AC254" s="240" t="str">
        <f t="shared" ca="1" si="342"/>
        <v>-2.19843340212996-1.17508713508459i</v>
      </c>
      <c r="AD254" s="240" t="str">
        <f t="shared" ca="1" si="343"/>
        <v>2.4657968551373-0.365766411575741i</v>
      </c>
      <c r="AE254" s="240" t="str">
        <f t="shared" ca="1" si="344"/>
        <v>-1.76265980816525+1.76265980816517i</v>
      </c>
      <c r="AF254" s="240" t="str">
        <f t="shared" ca="1" si="345"/>
        <v>0.365766411575836-2.46579685513729i</v>
      </c>
      <c r="AG254" s="240" t="str">
        <f t="shared" ca="1" si="346"/>
        <v>1.17508713508474+2.19843340212988i</v>
      </c>
      <c r="AH254" s="240" t="str">
        <f t="shared" ca="1" si="347"/>
        <v>-2.25344408566775-1.06579967696142i</v>
      </c>
      <c r="AI254" s="240" t="str">
        <f t="shared" ca="1" si="348"/>
        <v>2.44487938767303-0.486316746959781i</v>
      </c>
      <c r="AJ254" s="240" t="str">
        <f t="shared" ca="1" si="349"/>
        <v>-1.67404698981386+1.84702622464793i</v>
      </c>
      <c r="AK254" s="240" t="str">
        <f t="shared" ca="1" si="350"/>
        <v>0.244334912868974-2.48077400199924i</v>
      </c>
      <c r="AL254" s="240" t="str">
        <f t="shared" ca="1" si="351"/>
        <v>1.2815437053738+2.13812649996646i</v>
      </c>
      <c r="AM254" s="240" t="str">
        <f t="shared" ca="1" si="352"/>
        <v>-2.30302602502477-0.953944614063417i</v>
      </c>
      <c r="AN254" s="240" t="str">
        <f t="shared" ca="1" si="353"/>
        <v>2.41807199161772-0.605695502704061i</v>
      </c>
      <c r="AO254" s="240" t="str">
        <f t="shared" ca="1" si="354"/>
        <v>-1.58140124563478+1.92694299317514i</v>
      </c>
      <c r="AP254" s="240" t="str">
        <f t="shared" ca="1" si="355"/>
        <v>0.122314789955553-2.48977474700025i</v>
      </c>
      <c r="AQ254" s="240" t="str">
        <f t="shared" ca="1" si="356"/>
        <v>1.38491292462666+2.07266866378687i</v>
      </c>
      <c r="AR254" s="240" t="str">
        <f t="shared" ca="1" si="357"/>
        <v>1.38491292462666+2.07266866378687i</v>
      </c>
      <c r="AS254" s="240" t="str">
        <f t="shared" ca="1" si="358"/>
        <v>2.38543924833622-0.723615084930615i</v>
      </c>
      <c r="AT254" s="240" t="str">
        <f t="shared" ca="1" si="359"/>
        <v>-1.48494576734021+2.0022175872518i</v>
      </c>
      <c r="AU254" s="240" t="str">
        <f t="shared" ca="1" si="360"/>
        <v>1.13603416684614E-13-2.49277740655719i</v>
      </c>
      <c r="AV254" s="240" t="str">
        <f t="shared" ca="1" si="361"/>
        <v>1.48494576734005+2.00221758725191i</v>
      </c>
      <c r="AW254" s="240" t="str">
        <f t="shared" ca="1" si="362"/>
        <v>-2.38543924833617-0.723615084930799i</v>
      </c>
      <c r="AX254" s="240" t="str">
        <f t="shared" ca="1" si="363"/>
        <v>2.347059772966-0.839791415035182i</v>
      </c>
      <c r="AY254" s="240" t="str">
        <f t="shared" ca="1" si="364"/>
        <v>-1.38491292462679+2.07266866378679i</v>
      </c>
      <c r="AZ254" s="240" t="str">
        <f t="shared" ca="1" si="365"/>
        <v>-0.122314789955362-2.48977474700026i</v>
      </c>
      <c r="BA254" s="240" t="str">
        <f t="shared" ca="1" si="366"/>
        <v>1.58140124563406+1.92694299317574i</v>
      </c>
      <c r="BB254" s="240" t="str">
        <f t="shared" ca="1" si="367"/>
        <v>-2.41807199161798-0.60569550270301i</v>
      </c>
      <c r="BC254" s="240" t="str">
        <f t="shared" ca="1" si="368"/>
        <v>2.30302602502456-0.953944614063928i</v>
      </c>
      <c r="BD254" s="240" t="str">
        <f t="shared" ca="1" si="369"/>
        <v>-1.28154370537396+2.13812649996636i</v>
      </c>
      <c r="BE254" s="240" t="str">
        <f t="shared" ca="1" si="370"/>
        <v>-0.244334912868255-2.48077400199931i</v>
      </c>
      <c r="BF254" s="240" t="str">
        <f t="shared" ca="1" si="371"/>
        <v>1.67404698981298+1.84702622464872i</v>
      </c>
      <c r="BG254" s="240" t="str">
        <f t="shared" ca="1" si="372"/>
        <v>-2.44487938767319-0.486316746958996i</v>
      </c>
      <c r="BH254" s="240" t="str">
        <f t="shared" ca="1" si="373"/>
        <v>2.25344408566763-1.06579967696166i</v>
      </c>
      <c r="BI254" s="240" t="str">
        <f t="shared" ca="1" si="374"/>
        <v>-1.17508713508488+2.1984334021298i</v>
      </c>
      <c r="BJ254" s="240" t="str">
        <f t="shared" ca="1" si="375"/>
        <v>-0.365766411574911-2.46579685513743i</v>
      </c>
      <c r="BK254" s="240" t="str">
        <f t="shared" ca="1" si="376"/>
        <v>1.76265980816596+1.76265980816445i</v>
      </c>
      <c r="BL254" s="240" t="str">
        <f t="shared" ca="1" si="377"/>
        <v>-2.46579685513739-0.365766411575178i</v>
      </c>
      <c r="BM254" s="240" t="str">
        <f t="shared" ca="1" si="378"/>
        <v>2.19843340212993-1.17508713508464i</v>
      </c>
      <c r="BN254" s="240" t="str">
        <f t="shared" ca="1" si="379"/>
        <v>-1.06579967696197+2.25344408566749i</v>
      </c>
      <c r="BO254" s="240" t="str">
        <f t="shared" ca="1" si="380"/>
        <v>-0.486316746958732-2.44487938767324i</v>
      </c>
      <c r="BP254" s="240" t="str">
        <f t="shared" ca="1" si="381"/>
        <v>1.84702622464854+1.67404698981318i</v>
      </c>
      <c r="BQ254" s="240" t="str">
        <f t="shared" ca="1" si="382"/>
        <v>-2.48077400199928-0.244334912868594i</v>
      </c>
      <c r="BR254" s="240" t="str">
        <f t="shared" ca="1" si="383"/>
        <v>2.1381264999665-1.28154370537373i</v>
      </c>
      <c r="BS254" s="240" t="str">
        <f t="shared" ca="1" si="384"/>
        <v>-0.953944614064177+2.30302602502446i</v>
      </c>
      <c r="BT254" s="240" t="str">
        <f t="shared" ca="1" si="385"/>
        <v>-0.605695502705153-2.41807199161745i</v>
      </c>
      <c r="BU254" s="240" t="str">
        <f t="shared" ca="1" si="386"/>
        <v>1.92694299317557+1.58140124563427i</v>
      </c>
      <c r="BV254" s="240" t="str">
        <f t="shared" ca="1" si="387"/>
        <v>-2.48977474700024-0.122314789955631i</v>
      </c>
      <c r="BW254" s="240" t="str">
        <f t="shared" ca="1" si="388"/>
        <v>2.07266866378694-1.38491292462656i</v>
      </c>
      <c r="BX254" s="240" t="str">
        <f t="shared" ca="1" si="389"/>
        <v>-0.839791415035504+2.34705977296589i</v>
      </c>
      <c r="BY254" s="240" t="str">
        <f t="shared" ca="1" si="390"/>
        <v>-0.72361508493054-2.38543924833624i</v>
      </c>
      <c r="BZ254" s="240" t="str">
        <f t="shared" ca="1" si="391"/>
        <v>2.00221758725173+1.4849457673403i</v>
      </c>
      <c r="CA254" s="240" t="str">
        <f t="shared" ca="1" si="392"/>
        <v>-2.49277740655719-2.27206833369228E-13i</v>
      </c>
      <c r="CB254" s="240" t="str">
        <f t="shared" ca="1" si="393"/>
        <v>2.00221758725196-1.48494576733999i</v>
      </c>
      <c r="CC254" s="240" t="str">
        <f t="shared" ca="1" si="394"/>
        <v>-0.723615084928536+2.38543924833685i</v>
      </c>
      <c r="CD254" s="240" t="str">
        <f t="shared" ca="1" si="395"/>
        <v>-0.839791415035075-2.34705977296604i</v>
      </c>
      <c r="CE254" s="240" t="str">
        <f t="shared" ca="1" si="396"/>
        <v>2.07266866378668+1.38491292462694i</v>
      </c>
      <c r="CF254" s="240" t="str">
        <f t="shared" ca="1" si="397"/>
        <v>-2.48977474700026+0.122314789955248i</v>
      </c>
      <c r="CG254" s="240" t="str">
        <f t="shared" ca="1" si="398"/>
        <v>1.92694299317576-1.58140124563402i</v>
      </c>
      <c r="CH254" s="240" t="str">
        <f t="shared" ca="1" si="399"/>
        <v>-0.605695502703119+2.41807199161795i</v>
      </c>
      <c r="CI254" s="240" t="str">
        <f t="shared" ca="1" si="400"/>
        <v>-0.953944614063888-2.30302602502458i</v>
      </c>
      <c r="CJ254" s="240" t="str">
        <f t="shared" ca="1" si="401"/>
        <v>2.1381264999663+1.28154370537406i</v>
      </c>
      <c r="CK254" s="240" t="str">
        <f t="shared" ca="1" si="402"/>
        <v>-2.48077400199931+0.244334912868212i</v>
      </c>
      <c r="CL254" s="240" t="str">
        <f t="shared" ca="1" si="403"/>
        <v>1.84702622464885-1.67404698981284i</v>
      </c>
      <c r="CM254" s="240" t="str">
        <f t="shared" ca="1" si="404"/>
        <v>-0.486316746959039+2.44487938767318i</v>
      </c>
      <c r="CN254" s="240" t="str">
        <f t="shared" ca="1" si="405"/>
        <v>-1.06579967696156-2.25344408566768i</v>
      </c>
      <c r="CO254" s="240" t="str">
        <f t="shared" ca="1" si="406"/>
        <v>2.19843340212975+1.17508713508498i</v>
      </c>
      <c r="CP254" s="240" t="str">
        <f t="shared" ca="1" si="407"/>
        <v>-2.46579685513743+0.365766411574869i</v>
      </c>
      <c r="CQ254" s="240" t="str">
        <f t="shared" ca="1" si="408"/>
        <v>1.76265980816448-1.76265980816593i</v>
      </c>
      <c r="CR254" s="240" t="str">
        <f t="shared" ca="1" si="409"/>
        <v>-0.36576641157536+2.46579685513736i</v>
      </c>
      <c r="CS254" s="240" t="str">
        <f t="shared" ca="1" si="410"/>
        <v>-1.17508713508454-2.19843340212999i</v>
      </c>
      <c r="CT254" s="240" t="str">
        <f t="shared" ca="1" si="411"/>
        <v>2.25344408566747+1.06579967696201i</v>
      </c>
      <c r="CU254" s="240" t="str">
        <f t="shared" ca="1" si="412"/>
        <v>-2.44487938767328+0.48631674695855i</v>
      </c>
      <c r="CV254" s="240" t="str">
        <f t="shared" ca="1" si="413"/>
        <v>1.67404698981321-1.84702622464851i</v>
      </c>
      <c r="CW254" s="240" t="str">
        <f t="shared" ca="1" si="414"/>
        <v>-0.244334912868707+2.48077400199926i</v>
      </c>
      <c r="CX254" s="240" t="str">
        <f t="shared" ca="1" si="415"/>
        <v>-1.28154370537363-2.13812649996655i</v>
      </c>
      <c r="CY254" s="240" t="str">
        <f t="shared" ca="1" si="416"/>
        <v>2.30302602502444+0.953944614064217i</v>
      </c>
      <c r="CZ254" s="240" t="str">
        <f t="shared" ca="1" si="417"/>
        <v>-2.41807199161746+0.605695502705111i</v>
      </c>
      <c r="DA254" s="240" t="str">
        <f t="shared" ca="1" si="418"/>
        <v>1.58140124563441-1.92694299317545i</v>
      </c>
      <c r="DB254" s="240" t="str">
        <f t="shared" ca="1" si="419"/>
        <v>-0.122314789955745+2.48977474700024i</v>
      </c>
      <c r="DC254" s="240" t="str">
        <f t="shared" ca="1" si="420"/>
        <v>-1.38491292462652-2.07266866378696i</v>
      </c>
      <c r="DD254" s="240" t="str">
        <f t="shared" ca="1" si="421"/>
        <v>2.34705977296585+0.839791415035608i</v>
      </c>
      <c r="DE254" s="240" t="str">
        <f t="shared" ca="1" si="422"/>
        <v>-2.38543924833625+0.7236150849305i</v>
      </c>
      <c r="DF254" s="240" t="str">
        <f t="shared" ca="1" si="423"/>
        <v>1.48494576734039-2.00221758725166i</v>
      </c>
      <c r="DG254" s="240" t="str">
        <f t="shared" ca="1" si="424"/>
        <v>-2.69961254929998E-13+2.49277740655719i</v>
      </c>
      <c r="DH254" s="240" t="str">
        <f t="shared" ca="1" si="425"/>
        <v>-1.48494576733984-2.00221758725207i</v>
      </c>
      <c r="DI254" s="240" t="str">
        <f t="shared" ca="1" si="426"/>
        <v>2.38543924833684+0.723615084928576i</v>
      </c>
      <c r="DJ254" s="240" t="str">
        <f t="shared" ca="1" si="427"/>
        <v>-2.34705977296608+0.839791415034968i</v>
      </c>
      <c r="DK254" s="240" t="str">
        <f t="shared" ca="1" si="428"/>
        <v>1.38491292462697-2.07266866378666i</v>
      </c>
      <c r="DL254" s="240" t="str">
        <f t="shared" ca="1" si="429"/>
        <v>0.122314789955205+2.48977474700026i</v>
      </c>
      <c r="DM254" s="240" t="str">
        <f t="shared" ca="1" si="430"/>
        <v>-1.58140124563388-1.92694299317588i</v>
      </c>
      <c r="DN254" s="240" t="str">
        <f t="shared" ca="1" si="431"/>
        <v>2.41807199161791+0.605695502703299i</v>
      </c>
      <c r="DO254" s="240" t="str">
        <f t="shared" ca="1" si="432"/>
        <v>-2.30302602502465+0.953944614063719i</v>
      </c>
      <c r="DP254" s="240" t="str">
        <f t="shared" ca="1" si="433"/>
        <v>1.2815437053741-2.13812649996628i</v>
      </c>
      <c r="DQ254" s="240" t="str">
        <f t="shared" ca="1" si="434"/>
        <v>0.244334912868029+2.48077400199933i</v>
      </c>
      <c r="DR254" s="240" t="str">
        <f t="shared" ca="1" si="435"/>
        <v>-1.6740469898147-1.84702622464716i</v>
      </c>
      <c r="DS254" s="240" t="str">
        <f t="shared" ca="1" si="436"/>
        <v>2.44487938767315+0.486316746959218i</v>
      </c>
      <c r="DT254" s="240" t="str">
        <f t="shared" ca="1" si="437"/>
        <v>-2.2534440856677+1.06579967696152i</v>
      </c>
      <c r="DU254" s="240" t="str">
        <f t="shared" ca="1" si="438"/>
        <v>1.17508713508501-2.19843340212973i</v>
      </c>
      <c r="DV254" s="240" t="str">
        <f t="shared" ca="1" si="439"/>
        <v>0.365766411574685+2.46579685513746i</v>
      </c>
      <c r="DW254" s="240" t="str">
        <f t="shared" ca="1" si="440"/>
        <v>-1.7626598081658-1.76265980816461i</v>
      </c>
      <c r="DX254" s="240" t="str">
        <f t="shared" ca="1" si="441"/>
        <v>2.46579685513735+0.365766411575402i</v>
      </c>
      <c r="DY254" s="240" t="str">
        <f t="shared" ca="1" si="442"/>
        <v>-2.19843340213001+1.1750871350845i</v>
      </c>
      <c r="DZ254" s="240" t="str">
        <f t="shared" ca="1" si="443"/>
        <v>1.06579967696217-2.25344408566739i</v>
      </c>
      <c r="EA254" s="240" t="str">
        <f t="shared" ca="1" si="444"/>
        <v>0.48631674696101+2.44487938767279i</v>
      </c>
      <c r="EB254" s="240" t="str">
        <f t="shared" ca="1" si="445"/>
        <v>-1.84702622464839-1.67404698981335i</v>
      </c>
      <c r="EC254" s="240" t="str">
        <f t="shared" ca="1" si="446"/>
        <v>2.48077400199926+0.24433491286875i</v>
      </c>
      <c r="ED254" s="240" t="str">
        <f t="shared" ca="1" si="447"/>
        <v>-2.13812649996665+1.28154370537348i</v>
      </c>
      <c r="EE254" s="240" t="str">
        <f t="shared" ca="1" si="448"/>
        <v>0.953944614064387-2.30302602502437i</v>
      </c>
      <c r="EF254" s="240" t="str">
        <f t="shared" ca="1" si="449"/>
        <v>0.605695502704934+2.4180719916175i</v>
      </c>
      <c r="EG254" s="240" t="str">
        <f t="shared" ca="1" si="450"/>
        <v>-1.92694299317542-1.58140124563444i</v>
      </c>
      <c r="EH254" s="240" t="str">
        <f t="shared" ca="1" si="451"/>
        <v>2.48977474700024+0.122314789955788i</v>
      </c>
      <c r="EI254" s="240" t="str">
        <f t="shared" ca="1" si="452"/>
        <v>-2.07266866378706+1.38491292462637i</v>
      </c>
      <c r="EJ254" s="240" t="str">
        <f t="shared" ca="1" si="453"/>
        <v>0.839791415035651-2.34705977296584i</v>
      </c>
      <c r="EK254" s="240" t="str">
        <f t="shared" ca="1" si="454"/>
        <v>0.723615084930323+2.38543924833631i</v>
      </c>
      <c r="EL254" s="240" t="str">
        <f t="shared" ca="1" si="455"/>
        <v>-2.00221758725164-1.48494576734042i</v>
      </c>
      <c r="EM254" s="240" t="str">
        <f t="shared" ca="1" si="456"/>
        <v>2.49277740655719+4.54413666738457E-13i</v>
      </c>
      <c r="EN254" s="240"/>
      <c r="EO254" s="240"/>
      <c r="EP254" s="240"/>
    </row>
    <row r="255" spans="1:146">
      <c r="A255" s="268">
        <f t="shared" si="323"/>
        <v>3.0273437500000023E-3</v>
      </c>
      <c r="B255" s="267">
        <v>155</v>
      </c>
      <c r="C255" s="266">
        <f t="shared" si="324"/>
        <v>31000</v>
      </c>
      <c r="N255" s="265">
        <f t="shared" ca="1" si="327"/>
        <v>7.4926313653467451</v>
      </c>
      <c r="O255" s="240">
        <f t="shared" ca="1" si="328"/>
        <v>2.4926313653467451</v>
      </c>
      <c r="P255" s="240" t="str">
        <f t="shared" ca="1" si="329"/>
        <v>-1.96505703226114+1.53354555963344i</v>
      </c>
      <c r="Q255" s="240" t="str">
        <f t="shared" ca="1" si="330"/>
        <v>0.605660017584471-2.41793032707933i</v>
      </c>
      <c r="R255" s="240" t="str">
        <f t="shared" ca="1" si="331"/>
        <v>1.01011720982323+2.27878791157258i</v>
      </c>
      <c r="S255" s="240" t="str">
        <f t="shared" ca="1" si="332"/>
        <v>-2.19830460528101-1.1750182917345i</v>
      </c>
      <c r="T255" s="240" t="str">
        <f t="shared" ca="1" si="333"/>
        <v>2.45593395499355-0.42614496620297i</v>
      </c>
      <c r="U255" s="241" t="str">
        <f t="shared" ca="1" si="334"/>
        <v>-1.67394891453123+1.84691801524867i</v>
      </c>
      <c r="V255" s="240" t="str">
        <f t="shared" ca="1" si="335"/>
        <v>0.183369338606656-2.48587747267828i</v>
      </c>
      <c r="W255" s="240" t="str">
        <f t="shared" ca="1" si="336"/>
        <v>1.38483178847761+2.07254723495805i</v>
      </c>
      <c r="X255" s="240" t="str">
        <f t="shared" ca="1" si="337"/>
        <v>-2.36682372522682-0.781892944854856i</v>
      </c>
      <c r="Y255" s="240" t="str">
        <f t="shared" ca="1" si="338"/>
        <v>2.34692226873128-0.839742215232512i</v>
      </c>
      <c r="Z255" s="240" t="str">
        <f t="shared" ca="1" si="339"/>
        <v>-1.33355184771642+2.10590849586645i</v>
      </c>
      <c r="AA255" s="240" t="str">
        <f t="shared" ca="1" si="340"/>
        <v>-0.2443205983271-2.48062866401714i</v>
      </c>
      <c r="AB255" s="240" t="str">
        <f t="shared" ca="1" si="341"/>
        <v>1.71877038948994+1.80528099522567i</v>
      </c>
      <c r="AC255" s="240" t="str">
        <f t="shared" ca="1" si="342"/>
        <v>-2.46565239460245-0.365744982879555i</v>
      </c>
      <c r="AD255" s="240" t="str">
        <f t="shared" ca="1" si="343"/>
        <v>2.16880612461781-1.22861349387455i</v>
      </c>
      <c r="AE255" s="240" t="str">
        <f t="shared" ca="1" si="344"/>
        <v>-0.953888726511878+2.30289110053948i</v>
      </c>
      <c r="AF255" s="240" t="str">
        <f t="shared" ca="1" si="345"/>
        <v>-0.664816584819963-2.40233845077222i</v>
      </c>
      <c r="AG255" s="240" t="str">
        <f t="shared" ca="1" si="346"/>
        <v>2.00210028585136+1.48485877069312i</v>
      </c>
      <c r="AH255" s="240" t="str">
        <f t="shared" ca="1" si="347"/>
        <v>-2.49188063138225+0.0611722359603085i</v>
      </c>
      <c r="AI255" s="240" t="str">
        <f t="shared" ca="1" si="348"/>
        <v>1.92683010179287-1.58130859807163i</v>
      </c>
      <c r="AJ255" s="240" t="str">
        <f t="shared" ca="1" si="349"/>
        <v>-0.546138623401381+2.43206573256967i</v>
      </c>
      <c r="AK255" s="240" t="str">
        <f t="shared" ca="1" si="350"/>
        <v>-1.06573723629812-2.25331206597711i</v>
      </c>
      <c r="AL255" s="240" t="str">
        <f t="shared" ca="1" si="351"/>
        <v>2.22647890944989+1.12071530251229i</v>
      </c>
      <c r="AM255" s="240" t="str">
        <f t="shared" ca="1" si="352"/>
        <v>-2.44473615260348+0.486288255733082i</v>
      </c>
      <c r="AN255" s="240" t="str">
        <f t="shared" ca="1" si="353"/>
        <v>1.62811911533922-1.88744252092015i</v>
      </c>
      <c r="AO255" s="240" t="str">
        <f t="shared" ca="1" si="354"/>
        <v>-0.122307624053009+2.48962888170283i</v>
      </c>
      <c r="AP255" s="240" t="str">
        <f t="shared" ca="1" si="355"/>
        <v>-1.43527755835266-2.03793754909213i</v>
      </c>
      <c r="AQ255" s="240" t="str">
        <f t="shared" ca="1" si="356"/>
        <v>2.3852994956116+0.723572691403859i</v>
      </c>
      <c r="AR255" s="240" t="str">
        <f t="shared" ca="1" si="357"/>
        <v>2.3852994956116+0.723572691403859i</v>
      </c>
      <c r="AS255" s="240" t="str">
        <f t="shared" ca="1" si="358"/>
        <v>1.28146862518624-2.13800123624231i</v>
      </c>
      <c r="AT255" s="240" t="str">
        <f t="shared" ca="1" si="359"/>
        <v>0.305124688454609+2.47388561740551i</v>
      </c>
      <c r="AU255" s="240" t="str">
        <f t="shared" ca="1" si="360"/>
        <v>-1.7625565414341-1.76255654143583i</v>
      </c>
      <c r="AV255" s="240" t="str">
        <f t="shared" ca="1" si="361"/>
        <v>2.47388561740552+0.305124688454532i</v>
      </c>
      <c r="AW255" s="240" t="str">
        <f t="shared" ca="1" si="362"/>
        <v>-2.13800123624229+1.28146862518628i</v>
      </c>
      <c r="AX255" s="240" t="str">
        <f t="shared" ca="1" si="363"/>
        <v>0.897085656298929-2.32560711401842i</v>
      </c>
      <c r="AY255" s="240" t="str">
        <f t="shared" ca="1" si="364"/>
        <v>0.723572691403934+2.38529949561158i</v>
      </c>
      <c r="AZ255" s="240" t="str">
        <f t="shared" ca="1" si="365"/>
        <v>-2.03793754909215-1.43527755835262i</v>
      </c>
      <c r="BA255" s="240" t="str">
        <f t="shared" ca="1" si="366"/>
        <v>2.4896288817028-0.122307624053547i</v>
      </c>
      <c r="BB255" s="240" t="str">
        <f t="shared" ca="1" si="367"/>
        <v>-1.88744252092045+1.62811911533887i</v>
      </c>
      <c r="BC255" s="240" t="str">
        <f t="shared" ca="1" si="368"/>
        <v>0.486288255732033-2.44473615260369i</v>
      </c>
      <c r="BD255" s="240" t="str">
        <f t="shared" ca="1" si="369"/>
        <v>1.12071530251236+2.22647890944986i</v>
      </c>
      <c r="BE255" s="240" t="str">
        <f t="shared" ca="1" si="370"/>
        <v>-2.2533120659767-1.06573723629897i</v>
      </c>
      <c r="BF255" s="240" t="str">
        <f t="shared" ca="1" si="371"/>
        <v>2.43206573256955-0.546138623401907i</v>
      </c>
      <c r="BG255" s="240" t="str">
        <f t="shared" ca="1" si="372"/>
        <v>-1.58130859807195+1.9268301017926i</v>
      </c>
      <c r="BH255" s="240" t="str">
        <f t="shared" ca="1" si="373"/>
        <v>0.0611722359592389-2.49188063138227i</v>
      </c>
      <c r="BI255" s="240" t="str">
        <f t="shared" ca="1" si="374"/>
        <v>1.48485877069315+2.00210028585133i</v>
      </c>
      <c r="BJ255" s="240" t="str">
        <f t="shared" ca="1" si="375"/>
        <v>-2.40233845077197-0.664816584820878i</v>
      </c>
      <c r="BK255" s="240" t="str">
        <f t="shared" ca="1" si="376"/>
        <v>2.30289110053927-0.953888726512391i</v>
      </c>
      <c r="BL255" s="240" t="str">
        <f t="shared" ca="1" si="377"/>
        <v>-1.22861349387491+2.16880612461761i</v>
      </c>
      <c r="BM255" s="240" t="str">
        <f t="shared" ca="1" si="378"/>
        <v>-0.365744982880876-2.46565239460226i</v>
      </c>
      <c r="BN255" s="240" t="str">
        <f t="shared" ca="1" si="379"/>
        <v>1.80528099522587+1.71877038948973i</v>
      </c>
      <c r="BO255" s="240" t="str">
        <f t="shared" ca="1" si="380"/>
        <v>-2.48062866401707-0.24432059832778i</v>
      </c>
      <c r="BP255" s="240" t="str">
        <f t="shared" ca="1" si="381"/>
        <v>2.10590849586601-1.33355184771711i</v>
      </c>
      <c r="BQ255" s="240" t="str">
        <f t="shared" ca="1" si="382"/>
        <v>-0.839742215232656+2.34692226873123i</v>
      </c>
      <c r="BR255" s="240" t="str">
        <f t="shared" ca="1" si="383"/>
        <v>-0.781892944853719-2.3668237252272i</v>
      </c>
      <c r="BS255" s="240" t="str">
        <f t="shared" ca="1" si="384"/>
        <v>2.07254723495822+1.38483178847736i</v>
      </c>
      <c r="BT255" s="240" t="str">
        <f t="shared" ca="1" si="385"/>
        <v>-2.48587747267833+0.183369338605983i</v>
      </c>
      <c r="BU255" s="240" t="str">
        <f t="shared" ca="1" si="386"/>
        <v>1.84691801524811-1.67394891453185i</v>
      </c>
      <c r="BV255" s="240" t="str">
        <f t="shared" ca="1" si="387"/>
        <v>-0.426144966202935+2.45593395499355i</v>
      </c>
      <c r="BW255" s="240" t="str">
        <f t="shared" ca="1" si="388"/>
        <v>-1.17501829173367-2.19830460528146i</v>
      </c>
      <c r="BX255" s="240" t="str">
        <f t="shared" ca="1" si="389"/>
        <v>2.2787879115728+1.01011720982272i</v>
      </c>
      <c r="BY255" s="240" t="str">
        <f t="shared" ca="1" si="390"/>
        <v>-2.41793032707944+0.605660017584022i</v>
      </c>
      <c r="BZ255" s="240" t="str">
        <f t="shared" ca="1" si="391"/>
        <v>1.5335455596326-1.96505703226179i</v>
      </c>
      <c r="CA255" s="240" t="str">
        <f t="shared" ca="1" si="392"/>
        <v>4.27497547482464E-14+2.49263136534675i</v>
      </c>
      <c r="CB255" s="240" t="str">
        <f t="shared" ca="1" si="393"/>
        <v>-1.53354555963272-1.96505703226169i</v>
      </c>
      <c r="CC255" s="240" t="str">
        <f t="shared" ca="1" si="394"/>
        <v>2.41793032707948+0.60566001758387i</v>
      </c>
      <c r="CD255" s="240" t="str">
        <f t="shared" ca="1" si="395"/>
        <v>-2.27878791157274+1.01011720982286i</v>
      </c>
      <c r="CE255" s="240" t="str">
        <f t="shared" ca="1" si="396"/>
        <v>1.17501829173353-2.19830460528153i</v>
      </c>
      <c r="CF255" s="240" t="str">
        <f t="shared" ca="1" si="397"/>
        <v>0.426144966203019+2.45593395499354i</v>
      </c>
      <c r="CG255" s="240" t="str">
        <f t="shared" ca="1" si="398"/>
        <v>-1.84691801524817-1.67394891453178i</v>
      </c>
      <c r="CH255" s="240" t="str">
        <f t="shared" ca="1" si="399"/>
        <v>2.48587747267833+0.183369338605898i</v>
      </c>
      <c r="CI255" s="240" t="str">
        <f t="shared" ca="1" si="400"/>
        <v>-2.07254723495813+1.3848317884775i</v>
      </c>
      <c r="CJ255" s="240" t="str">
        <f t="shared" ca="1" si="401"/>
        <v>0.781892944855992-2.36682372522645i</v>
      </c>
      <c r="CK255" s="240" t="str">
        <f t="shared" ca="1" si="402"/>
        <v>0.839742215232803+2.34692226873117i</v>
      </c>
      <c r="CL255" s="240" t="str">
        <f t="shared" ca="1" si="403"/>
        <v>-2.10590849586606-1.33355184771704i</v>
      </c>
      <c r="CM255" s="240" t="str">
        <f t="shared" ca="1" si="404"/>
        <v>2.48062866401707-0.244320598327865i</v>
      </c>
      <c r="CN255" s="240" t="str">
        <f t="shared" ca="1" si="405"/>
        <v>-1.80528099522576+1.71877038948984i</v>
      </c>
      <c r="CO255" s="240" t="str">
        <f t="shared" ca="1" si="406"/>
        <v>0.365744982880722-2.46565239460228i</v>
      </c>
      <c r="CP255" s="240" t="str">
        <f t="shared" ca="1" si="407"/>
        <v>1.22861349387505+2.16880612461753i</v>
      </c>
      <c r="CQ255" s="240" t="str">
        <f t="shared" ca="1" si="408"/>
        <v>-2.3028911005393-0.953888726512311i</v>
      </c>
      <c r="CR255" s="240" t="str">
        <f t="shared" ca="1" si="409"/>
        <v>2.40233845077195-0.66481658482096i</v>
      </c>
      <c r="CS255" s="240" t="str">
        <f t="shared" ca="1" si="410"/>
        <v>-1.48485877069303+2.00210028585143i</v>
      </c>
      <c r="CT255" s="240" t="str">
        <f t="shared" ca="1" si="411"/>
        <v>-0.0611722359593952-2.49188063138227i</v>
      </c>
      <c r="CU255" s="240" t="str">
        <f t="shared" ca="1" si="412"/>
        <v>1.58130859807207+1.9268301017925i</v>
      </c>
      <c r="CV255" s="240" t="str">
        <f t="shared" ca="1" si="413"/>
        <v>-2.43206573256957-0.546138623401825i</v>
      </c>
      <c r="CW255" s="240" t="str">
        <f t="shared" ca="1" si="414"/>
        <v>2.25331206597667-1.06573723629905i</v>
      </c>
      <c r="CX255" s="240" t="str">
        <f t="shared" ca="1" si="415"/>
        <v>-1.12071530251228+2.22647890944989i</v>
      </c>
      <c r="CY255" s="240" t="str">
        <f t="shared" ca="1" si="416"/>
        <v>-0.486288255732187-2.44473615260366i</v>
      </c>
      <c r="CZ255" s="240" t="str">
        <f t="shared" ca="1" si="417"/>
        <v>1.88744252092055+1.62811911533876i</v>
      </c>
      <c r="DA255" s="240" t="str">
        <f t="shared" ca="1" si="418"/>
        <v>-2.48962888170281-0.122307624053462i</v>
      </c>
      <c r="DB255" s="240" t="str">
        <f t="shared" ca="1" si="419"/>
        <v>2.03793754909357-1.43527755835061i</v>
      </c>
      <c r="DC255" s="240" t="str">
        <f t="shared" ca="1" si="420"/>
        <v>-0.723572691403852+2.3852994956116i</v>
      </c>
      <c r="DD255" s="240" t="str">
        <f t="shared" ca="1" si="421"/>
        <v>-0.897085656299076-2.32560711401837i</v>
      </c>
      <c r="DE255" s="240" t="str">
        <f t="shared" ca="1" si="422"/>
        <v>2.13800123624237+1.28146862518614i</v>
      </c>
      <c r="DF255" s="240" t="str">
        <f t="shared" ca="1" si="423"/>
        <v>-2.47388561740551+0.305124688454652i</v>
      </c>
      <c r="DG255" s="240" t="str">
        <f t="shared" ca="1" si="424"/>
        <v>1.76255654143582-1.76255654143411i</v>
      </c>
      <c r="DH255" s="240" t="str">
        <f t="shared" ca="1" si="425"/>
        <v>-0.305124688454525+2.47388561740552i</v>
      </c>
      <c r="DI255" s="240" t="str">
        <f t="shared" ca="1" si="426"/>
        <v>-1.28146862518638-2.13800123624223i</v>
      </c>
      <c r="DJ255" s="240" t="str">
        <f t="shared" ca="1" si="427"/>
        <v>2.32560711401846+0.897085656298824i</v>
      </c>
      <c r="DK255" s="240" t="str">
        <f t="shared" ca="1" si="428"/>
        <v>-2.38529949561156+0.723572691403974i</v>
      </c>
      <c r="DL255" s="240" t="str">
        <f t="shared" ca="1" si="429"/>
        <v>1.43527755835259-2.03793754909217i</v>
      </c>
      <c r="DM255" s="240" t="str">
        <f t="shared" ca="1" si="430"/>
        <v>0.12230762405359+2.4896288817028i</v>
      </c>
      <c r="DN255" s="240" t="str">
        <f t="shared" ca="1" si="431"/>
        <v>-1.62811911533896-1.88744252092038i</v>
      </c>
      <c r="DO255" s="240" t="str">
        <f t="shared" ca="1" si="432"/>
        <v>2.44473615260371+0.486288255731923i</v>
      </c>
      <c r="DP255" s="240" t="str">
        <f t="shared" ca="1" si="433"/>
        <v>-2.22647890944984+1.12071530251239i</v>
      </c>
      <c r="DQ255" s="240" t="str">
        <f t="shared" ca="1" si="434"/>
        <v>1.06573723629894-2.25331206597672i</v>
      </c>
      <c r="DR255" s="240" t="str">
        <f t="shared" ca="1" si="435"/>
        <v>0.54613862340195+2.43206573256954i</v>
      </c>
      <c r="DS255" s="240" t="str">
        <f t="shared" ca="1" si="436"/>
        <v>-1.92683010179268-1.58130859807187i</v>
      </c>
      <c r="DT255" s="240" t="str">
        <f t="shared" ca="1" si="437"/>
        <v>2.49188063138227+0.0611722359592668i</v>
      </c>
      <c r="DU255" s="240" t="str">
        <f t="shared" ca="1" si="438"/>
        <v>-2.00210028585127+1.48485877069325i</v>
      </c>
      <c r="DV255" s="240" t="str">
        <f t="shared" ca="1" si="439"/>
        <v>0.664816584820838-2.40233845077199i</v>
      </c>
      <c r="DW255" s="240" t="str">
        <f t="shared" ca="1" si="440"/>
        <v>0.953888726512431+2.30289110053925i</v>
      </c>
      <c r="DX255" s="240" t="str">
        <f t="shared" ca="1" si="441"/>
        <v>-2.1688061246176-1.22861349387494i</v>
      </c>
      <c r="DY255" s="240" t="str">
        <f t="shared" ca="1" si="442"/>
        <v>2.46565239460261-0.365744982878466i</v>
      </c>
      <c r="DZ255" s="240" t="str">
        <f t="shared" ca="1" si="443"/>
        <v>-1.71877038948965+1.80528099522594i</v>
      </c>
      <c r="EA255" s="240" t="str">
        <f t="shared" ca="1" si="444"/>
        <v>0.244320598327737-2.48062866401708i</v>
      </c>
      <c r="EB255" s="240" t="str">
        <f t="shared" ca="1" si="445"/>
        <v>1.33355184771715+2.10590849586599i</v>
      </c>
      <c r="EC255" s="240" t="str">
        <f t="shared" ca="1" si="446"/>
        <v>-2.34692226873122-0.839742215232681i</v>
      </c>
      <c r="ED255" s="240" t="str">
        <f t="shared" ca="1" si="447"/>
        <v>2.36682372522716-0.781892944853826i</v>
      </c>
      <c r="EE255" s="240" t="str">
        <f t="shared" ca="1" si="448"/>
        <v>-1.38483178847727+2.07254723495828i</v>
      </c>
      <c r="EF255" s="240" t="str">
        <f t="shared" ca="1" si="449"/>
        <v>-0.183369338606026-2.48587747267832i</v>
      </c>
      <c r="EG255" s="240" t="str">
        <f t="shared" ca="1" si="450"/>
        <v>1.67394891453188+1.84691801524808i</v>
      </c>
      <c r="EH255" s="240" t="str">
        <f t="shared" ca="1" si="451"/>
        <v>-2.45593395499356-0.426144966202895i</v>
      </c>
      <c r="EI255" s="240" t="str">
        <f t="shared" ca="1" si="452"/>
        <v>2.1983046052814-1.17501829173377i</v>
      </c>
      <c r="EJ255" s="240" t="str">
        <f t="shared" ca="1" si="453"/>
        <v>-1.01011720982262+2.27878791157285i</v>
      </c>
      <c r="EK255" s="240" t="str">
        <f t="shared" ca="1" si="454"/>
        <v>-0.605660017584062-2.41793032707943i</v>
      </c>
      <c r="EL255" s="240" t="str">
        <f t="shared" ca="1" si="455"/>
        <v>1.96505703226182+1.53354555963257i</v>
      </c>
      <c r="EM255" s="240" t="str">
        <f t="shared" ca="1" si="456"/>
        <v>-2.49263136534675+8.54995094964926E-14i</v>
      </c>
      <c r="EN255" s="240"/>
      <c r="EO255" s="240"/>
      <c r="EP255" s="240"/>
    </row>
    <row r="256" spans="1:146">
      <c r="A256" s="268">
        <f t="shared" si="323"/>
        <v>3.0468750000000023E-3</v>
      </c>
      <c r="B256" s="267">
        <v>156</v>
      </c>
      <c r="C256" s="266">
        <f t="shared" si="324"/>
        <v>31200</v>
      </c>
      <c r="N256" s="265">
        <f t="shared" ca="1" si="327"/>
        <v>7.4924747969672003</v>
      </c>
      <c r="O256" s="240">
        <f t="shared" ca="1" si="328"/>
        <v>2.4924747969672003</v>
      </c>
      <c r="P256" s="240" t="str">
        <f t="shared" ca="1" si="329"/>
        <v>-1.92670907279881+1.58120927214314i</v>
      </c>
      <c r="Q256" s="240" t="str">
        <f t="shared" ca="1" si="330"/>
        <v>0.486257710757419-2.44458259264146i</v>
      </c>
      <c r="R256" s="240" t="str">
        <f t="shared" ca="1" si="331"/>
        <v>1.17494448591142+2.1981665242977i</v>
      </c>
      <c r="S256" s="240" t="str">
        <f t="shared" ca="1" si="332"/>
        <v>-2.30274645021818-0.953828810386984i</v>
      </c>
      <c r="T256" s="240" t="str">
        <f t="shared" ca="1" si="333"/>
        <v>2.38514966901386-0.723527242002502i</v>
      </c>
      <c r="U256" s="241" t="str">
        <f t="shared" ca="1" si="334"/>
        <v>-1.38474480374647+2.07241705310824i</v>
      </c>
      <c r="V256" s="240" t="str">
        <f t="shared" ca="1" si="335"/>
        <v>-0.244305251942166-2.48047284955715i</v>
      </c>
      <c r="W256" s="240" t="str">
        <f t="shared" ca="1" si="336"/>
        <v>1.7624458308721+1.76244583087204i</v>
      </c>
      <c r="X256" s="240" t="str">
        <f t="shared" ca="1" si="337"/>
        <v>-2.48047284955713-0.244305251942335i</v>
      </c>
      <c r="Y256" s="240" t="str">
        <f t="shared" ca="1" si="338"/>
        <v>2.07241705310819-1.38474480374655i</v>
      </c>
      <c r="Z256" s="240" t="str">
        <f t="shared" ca="1" si="339"/>
        <v>-0.723527242002417+2.38514966901389i</v>
      </c>
      <c r="AA256" s="240" t="str">
        <f t="shared" ca="1" si="340"/>
        <v>-0.953828810386837-2.30274645021824i</v>
      </c>
      <c r="AB256" s="240" t="str">
        <f t="shared" ca="1" si="341"/>
        <v>2.19816652429774+1.17494448591136i</v>
      </c>
      <c r="AC256" s="240" t="str">
        <f t="shared" ca="1" si="342"/>
        <v>-2.44458259264148+0.486257710757295i</v>
      </c>
      <c r="AD256" s="240" t="str">
        <f t="shared" ca="1" si="343"/>
        <v>1.58120927214315-1.9267090727988i</v>
      </c>
      <c r="AE256" s="240" t="str">
        <f t="shared" ca="1" si="344"/>
        <v>7.81683476893972E-14+2.4924747969672i</v>
      </c>
      <c r="AF256" s="240" t="str">
        <f t="shared" ca="1" si="345"/>
        <v>-1.58120927214307-1.92670907279887i</v>
      </c>
      <c r="AG256" s="240" t="str">
        <f t="shared" ca="1" si="346"/>
        <v>2.44458259264147+0.486257710757384i</v>
      </c>
      <c r="AH256" s="240" t="str">
        <f t="shared" ca="1" si="347"/>
        <v>-2.19816652429779+1.17494448591126i</v>
      </c>
      <c r="AI256" s="240" t="str">
        <f t="shared" ca="1" si="348"/>
        <v>0.953828810386904-2.30274645021821i</v>
      </c>
      <c r="AJ256" s="240" t="str">
        <f t="shared" ca="1" si="349"/>
        <v>0.723527242002567+2.38514966901384i</v>
      </c>
      <c r="AK256" s="240" t="str">
        <f t="shared" ca="1" si="350"/>
        <v>-2.07241705310815-1.38474480374661i</v>
      </c>
      <c r="AL256" s="240" t="str">
        <f t="shared" ca="1" si="351"/>
        <v>2.48047284955714-0.244305251942244i</v>
      </c>
      <c r="AM256" s="240" t="str">
        <f t="shared" ca="1" si="352"/>
        <v>-1.76244583087215+1.76244583087199i</v>
      </c>
      <c r="AN256" s="240" t="str">
        <f t="shared" ca="1" si="353"/>
        <v>0.244305251942258-2.48047284955714i</v>
      </c>
      <c r="AO256" s="240" t="str">
        <f t="shared" ca="1" si="354"/>
        <v>1.3847448037466+2.07241705310816i</v>
      </c>
      <c r="AP256" s="240" t="str">
        <f t="shared" ca="1" si="355"/>
        <v>-2.38514966901377-0.723527242002818i</v>
      </c>
      <c r="AQ256" s="240" t="str">
        <f t="shared" ca="1" si="356"/>
        <v>2.30274645021794-0.953828810387579i</v>
      </c>
      <c r="AR256" s="240" t="str">
        <f t="shared" ca="1" si="357"/>
        <v>2.30274645021794-0.953828810387579i</v>
      </c>
      <c r="AS256" s="240" t="str">
        <f t="shared" ca="1" si="358"/>
        <v>-0.486257710757858-2.44458259264137i</v>
      </c>
      <c r="AT256" s="240" t="str">
        <f t="shared" ca="1" si="359"/>
        <v>1.92670907279821+1.58120927214387i</v>
      </c>
      <c r="AU256" s="240" t="str">
        <f t="shared" ca="1" si="360"/>
        <v>-2.4924747969672+1.56336695378795E-13i</v>
      </c>
      <c r="AV256" s="240" t="str">
        <f t="shared" ca="1" si="361"/>
        <v>1.9267090727996-1.58120927214217i</v>
      </c>
      <c r="AW256" s="240" t="str">
        <f t="shared" ca="1" si="362"/>
        <v>-0.486257710757586+2.44458259264143i</v>
      </c>
      <c r="AX256" s="240" t="str">
        <f t="shared" ca="1" si="363"/>
        <v>-1.17494448591223-2.19816652429727i</v>
      </c>
      <c r="AY256" s="240" t="str">
        <f t="shared" ca="1" si="364"/>
        <v>2.30274645021806+0.95382881038729i</v>
      </c>
      <c r="AZ256" s="240" t="str">
        <f t="shared" ca="1" si="365"/>
        <v>-2.38514966901368+0.723527242003118i</v>
      </c>
      <c r="BA256" s="240" t="str">
        <f t="shared" ca="1" si="366"/>
        <v>1.38474480374719-2.07241705310776i</v>
      </c>
      <c r="BB256" s="240" t="str">
        <f t="shared" ca="1" si="367"/>
        <v>0.244305251942604+2.48047284955711i</v>
      </c>
      <c r="BC256" s="240" t="str">
        <f t="shared" ca="1" si="368"/>
        <v>-1.76244583087134-1.7624458308728i</v>
      </c>
      <c r="BD256" s="240" t="str">
        <f t="shared" ca="1" si="369"/>
        <v>2.48047284955715+0.24430525194218i</v>
      </c>
      <c r="BE256" s="240" t="str">
        <f t="shared" ca="1" si="370"/>
        <v>-2.07241705310756+1.38474480374748i</v>
      </c>
      <c r="BF256" s="240" t="str">
        <f t="shared" ca="1" si="371"/>
        <v>0.723527242002776-2.38514966901378i</v>
      </c>
      <c r="BG256" s="240" t="str">
        <f t="shared" ca="1" si="372"/>
        <v>0.953828810387684+2.30274645021789i</v>
      </c>
      <c r="BH256" s="240" t="str">
        <f t="shared" ca="1" si="373"/>
        <v>-2.19816652429747-1.17494448591186i</v>
      </c>
      <c r="BI256" s="240" t="str">
        <f t="shared" ca="1" si="374"/>
        <v>2.44458259264136-0.486257710757935i</v>
      </c>
      <c r="BJ256" s="240" t="str">
        <f t="shared" ca="1" si="375"/>
        <v>-1.58120927214381+1.92670907279826i</v>
      </c>
      <c r="BK256" s="240" t="str">
        <f t="shared" ca="1" si="376"/>
        <v>-2.69925240289196E-13-2.4924747969672i</v>
      </c>
      <c r="BL256" s="240" t="str">
        <f t="shared" ca="1" si="377"/>
        <v>1.58120927214226+1.92670907279953i</v>
      </c>
      <c r="BM256" s="240" t="str">
        <f t="shared" ca="1" si="378"/>
        <v>-2.44458259264145-0.486257710757474i</v>
      </c>
      <c r="BN256" s="240" t="str">
        <f t="shared" ca="1" si="379"/>
        <v>2.19816652429724-1.17494448591227i</v>
      </c>
      <c r="BO256" s="240" t="str">
        <f t="shared" ca="1" si="380"/>
        <v>-0.95382881038725+2.30274645021807i</v>
      </c>
      <c r="BP256" s="240" t="str">
        <f t="shared" ca="1" si="381"/>
        <v>-0.723527242003225-2.38514966901364i</v>
      </c>
      <c r="BQ256" s="240" t="str">
        <f t="shared" ca="1" si="382"/>
        <v>2.07241705310782+1.3847448037471i</v>
      </c>
      <c r="BR256" s="240" t="str">
        <f t="shared" ca="1" si="383"/>
        <v>-2.4804728495571+0.244305251942647i</v>
      </c>
      <c r="BS256" s="240" t="str">
        <f t="shared" ca="1" si="384"/>
        <v>1.76244583087277-1.76244583087137i</v>
      </c>
      <c r="BT256" s="240" t="str">
        <f t="shared" ca="1" si="385"/>
        <v>-0.244305251942067+2.48047284955716i</v>
      </c>
      <c r="BU256" s="240" t="str">
        <f t="shared" ca="1" si="386"/>
        <v>-1.38474480374758-2.0724170531075i</v>
      </c>
      <c r="BV256" s="240" t="str">
        <f t="shared" ca="1" si="387"/>
        <v>2.38514966901381+0.723527242002669i</v>
      </c>
      <c r="BW256" s="240" t="str">
        <f t="shared" ca="1" si="388"/>
        <v>-2.30274645021788+0.953828810387724i</v>
      </c>
      <c r="BX256" s="240" t="str">
        <f t="shared" ca="1" si="389"/>
        <v>1.17494448591182-2.19816652429749i</v>
      </c>
      <c r="BY256" s="240" t="str">
        <f t="shared" ca="1" si="390"/>
        <v>0.486257710758047+2.44458259264133i</v>
      </c>
      <c r="BZ256" s="240" t="str">
        <f t="shared" ca="1" si="391"/>
        <v>-1.92670907279833-1.58120927214373i</v>
      </c>
      <c r="CA256" s="240" t="str">
        <f t="shared" ca="1" si="392"/>
        <v>2.4924747969672-3.1267339075759E-13i</v>
      </c>
      <c r="CB256" s="240" t="str">
        <f t="shared" ca="1" si="393"/>
        <v>-1.9267090727995+1.58120927214229i</v>
      </c>
      <c r="CC256" s="240" t="str">
        <f t="shared" ca="1" si="394"/>
        <v>0.486257710757434-2.44458259264146i</v>
      </c>
      <c r="CD256" s="240" t="str">
        <f t="shared" ca="1" si="395"/>
        <v>1.17494448591231+2.19816652429722i</v>
      </c>
      <c r="CE256" s="240" t="str">
        <f t="shared" ca="1" si="396"/>
        <v>-2.30274645021809-0.953828810387211i</v>
      </c>
      <c r="CF256" s="240" t="str">
        <f t="shared" ca="1" si="397"/>
        <v>2.38514966901363-0.723527242003267i</v>
      </c>
      <c r="CG256" s="240" t="str">
        <f t="shared" ca="1" si="398"/>
        <v>-1.38474480374706+2.07241705310784i</v>
      </c>
      <c r="CH256" s="240" t="str">
        <f t="shared" ca="1" si="399"/>
        <v>-0.24430525194276-2.48047284955709i</v>
      </c>
      <c r="CI256" s="240" t="str">
        <f t="shared" ca="1" si="400"/>
        <v>1.76244583087146+1.76244583087268i</v>
      </c>
      <c r="CJ256" s="240" t="str">
        <f t="shared" ca="1" si="401"/>
        <v>-2.48047284955717-0.244305251941954i</v>
      </c>
      <c r="CK256" s="240" t="str">
        <f t="shared" ca="1" si="402"/>
        <v>2.07241705310881-1.38474480374561i</v>
      </c>
      <c r="CL256" s="240" t="str">
        <f t="shared" ca="1" si="403"/>
        <v>-0.723527242002627+2.38514966901382i</v>
      </c>
      <c r="CM256" s="240" t="str">
        <f t="shared" ca="1" si="404"/>
        <v>-0.953828810387829-2.30274645021783i</v>
      </c>
      <c r="CN256" s="240" t="str">
        <f t="shared" ca="1" si="405"/>
        <v>2.19816652429754+1.17494448591172i</v>
      </c>
      <c r="CO256" s="240" t="str">
        <f t="shared" ca="1" si="406"/>
        <v>-2.44458259264131+0.486257710758157i</v>
      </c>
      <c r="CP256" s="240" t="str">
        <f t="shared" ca="1" si="407"/>
        <v>1.58120927214364-1.9267090727984i</v>
      </c>
      <c r="CQ256" s="240" t="str">
        <f t="shared" ca="1" si="408"/>
        <v>3.55421541225984E-13+2.4924747969672i</v>
      </c>
      <c r="CR256" s="240" t="str">
        <f t="shared" ca="1" si="409"/>
        <v>-1.58120927214233-1.92670907279948i</v>
      </c>
      <c r="CS256" s="240" t="str">
        <f t="shared" ca="1" si="410"/>
        <v>2.44458259264148+0.486257710757322i</v>
      </c>
      <c r="CT256" s="240" t="str">
        <f t="shared" ca="1" si="411"/>
        <v>-2.19816652429714+1.17494448591247i</v>
      </c>
      <c r="CU256" s="240" t="str">
        <f t="shared" ca="1" si="412"/>
        <v>0.953828810387041-2.30274645021816i</v>
      </c>
      <c r="CV256" s="240" t="str">
        <f t="shared" ca="1" si="413"/>
        <v>0.723527242003307+2.38514966901362i</v>
      </c>
      <c r="CW256" s="240" t="str">
        <f t="shared" ca="1" si="414"/>
        <v>-2.07241705310787-1.38474480374702i</v>
      </c>
      <c r="CX256" s="240" t="str">
        <f t="shared" ca="1" si="415"/>
        <v>2.48047284955709-0.244305251942802i</v>
      </c>
      <c r="CY256" s="240" t="str">
        <f t="shared" ca="1" si="416"/>
        <v>-1.76244583087266+1.76244583087149i</v>
      </c>
      <c r="CZ256" s="240" t="str">
        <f t="shared" ca="1" si="417"/>
        <v>0.244305251941911-2.48047284955717i</v>
      </c>
      <c r="DA256" s="240" t="str">
        <f t="shared" ca="1" si="418"/>
        <v>1.38474480374565+2.07241705310879i</v>
      </c>
      <c r="DB256" s="240" t="str">
        <f t="shared" ca="1" si="419"/>
        <v>-2.38514966901384-0.723527242002587i</v>
      </c>
      <c r="DC256" s="240" t="str">
        <f t="shared" ca="1" si="420"/>
        <v>2.30274645021782-0.953828810387869i</v>
      </c>
      <c r="DD256" s="240" t="str">
        <f t="shared" ca="1" si="421"/>
        <v>-1.17494448591168+2.19816652429756i</v>
      </c>
      <c r="DE256" s="240" t="str">
        <f t="shared" ca="1" si="422"/>
        <v>-0.4862577107582-2.4445825926413i</v>
      </c>
      <c r="DF256" s="240" t="str">
        <f t="shared" ca="1" si="423"/>
        <v>1.92670907279843+1.58120927214361i</v>
      </c>
      <c r="DG256" s="240" t="str">
        <f t="shared" ca="1" si="424"/>
        <v>-2.4924747969672+5.39850480578392E-13i</v>
      </c>
      <c r="DH256" s="240" t="str">
        <f t="shared" ca="1" si="425"/>
        <v>1.92670907279936-1.58120927214247i</v>
      </c>
      <c r="DI256" s="240" t="str">
        <f t="shared" ca="1" si="426"/>
        <v>-0.48625771075728+2.44458259264149i</v>
      </c>
      <c r="DJ256" s="240" t="str">
        <f t="shared" ca="1" si="427"/>
        <v>-1.17494448591026-2.19816652429832i</v>
      </c>
      <c r="DK256" s="240" t="str">
        <f t="shared" ca="1" si="428"/>
        <v>2.30274645021817+0.953828810387001i</v>
      </c>
      <c r="DL256" s="240" t="str">
        <f t="shared" ca="1" si="429"/>
        <v>-2.38514966901357+0.723527242003484i</v>
      </c>
      <c r="DM256" s="240" t="str">
        <f t="shared" ca="1" si="430"/>
        <v>1.38474480374687-2.07241705310797i</v>
      </c>
      <c r="DN256" s="240" t="str">
        <f t="shared" ca="1" si="431"/>
        <v>0.244305251942845+2.48047284955708i</v>
      </c>
      <c r="DO256" s="240" t="str">
        <f t="shared" ca="1" si="432"/>
        <v>-1.76244583087152-1.76244583087262i</v>
      </c>
      <c r="DP256" s="240" t="str">
        <f t="shared" ca="1" si="433"/>
        <v>2.48047284955718+0.244305251941869i</v>
      </c>
      <c r="DQ256" s="240" t="str">
        <f t="shared" ca="1" si="434"/>
        <v>-2.07241705310876+1.38474480374569i</v>
      </c>
      <c r="DR256" s="240" t="str">
        <f t="shared" ca="1" si="435"/>
        <v>0.72352724200241-2.38514966901389i</v>
      </c>
      <c r="DS256" s="240" t="str">
        <f t="shared" ca="1" si="436"/>
        <v>0.953828810387908+2.3027464502178i</v>
      </c>
      <c r="DT256" s="240" t="str">
        <f t="shared" ca="1" si="437"/>
        <v>-2.19816652429758-1.17494448591165i</v>
      </c>
      <c r="DU256" s="240" t="str">
        <f t="shared" ca="1" si="438"/>
        <v>2.44458259264129-0.486257710758242i</v>
      </c>
      <c r="DV256" s="240" t="str">
        <f t="shared" ca="1" si="439"/>
        <v>-1.58120927214357+1.92670907279846i</v>
      </c>
      <c r="DW256" s="240" t="str">
        <f t="shared" ca="1" si="440"/>
        <v>-5.82598631046786E-13-2.4924747969672i</v>
      </c>
      <c r="DX256" s="240" t="str">
        <f t="shared" ca="1" si="441"/>
        <v>1.5812092721425+1.92670907279933i</v>
      </c>
      <c r="DY256" s="240" t="str">
        <f t="shared" ca="1" si="442"/>
        <v>-2.44458259264152-0.486257710757098i</v>
      </c>
      <c r="DZ256" s="240" t="str">
        <f t="shared" ca="1" si="443"/>
        <v>2.19816652429823-1.17494448591042i</v>
      </c>
      <c r="EA256" s="240" t="str">
        <f t="shared" ca="1" si="444"/>
        <v>-0.953828810386961+2.30274645021819i</v>
      </c>
      <c r="EB256" s="240" t="str">
        <f t="shared" ca="1" si="445"/>
        <v>-0.723527242003524-2.38514966901355i</v>
      </c>
      <c r="EC256" s="240" t="str">
        <f t="shared" ca="1" si="446"/>
        <v>2.07241705310799+1.38474480374684i</v>
      </c>
      <c r="ED256" s="240" t="str">
        <f t="shared" ca="1" si="447"/>
        <v>-2.48047284955706+0.244305251943028i</v>
      </c>
      <c r="EE256" s="240" t="str">
        <f t="shared" ca="1" si="448"/>
        <v>1.7624458308725-1.76244583087165i</v>
      </c>
      <c r="EF256" s="240" t="str">
        <f t="shared" ca="1" si="449"/>
        <v>-0.244305251941826+2.48047284955718i</v>
      </c>
      <c r="EG256" s="240" t="str">
        <f t="shared" ca="1" si="450"/>
        <v>-1.38474480374572-2.07241705310874i</v>
      </c>
      <c r="EH256" s="240" t="str">
        <f t="shared" ca="1" si="451"/>
        <v>2.3851496690139+0.72352724200237i</v>
      </c>
      <c r="EI256" s="240" t="str">
        <f t="shared" ca="1" si="452"/>
        <v>-2.30274645021871+0.953828810385723i</v>
      </c>
      <c r="EJ256" s="240" t="str">
        <f t="shared" ca="1" si="453"/>
        <v>1.17494448591148-2.19816652429767i</v>
      </c>
      <c r="EK256" s="240" t="str">
        <f t="shared" ca="1" si="454"/>
        <v>0.486257710758284+2.44458259264129i</v>
      </c>
      <c r="EL256" s="240" t="str">
        <f t="shared" ca="1" si="455"/>
        <v>-1.92670907279848-1.58120927214354i</v>
      </c>
      <c r="EM256" s="240" t="str">
        <f t="shared" ca="1" si="456"/>
        <v>2.4924747969672-6.2534678151518E-13i</v>
      </c>
      <c r="EN256" s="240"/>
      <c r="EO256" s="240"/>
      <c r="EP256" s="240"/>
    </row>
    <row r="257" spans="1:146">
      <c r="A257" s="268">
        <f t="shared" si="323"/>
        <v>3.0664062500000023E-3</v>
      </c>
      <c r="B257" s="267">
        <v>157</v>
      </c>
      <c r="C257" s="266">
        <f t="shared" si="324"/>
        <v>31400</v>
      </c>
      <c r="N257" s="265">
        <f t="shared" ca="1" si="327"/>
        <v>7.4923068676117355</v>
      </c>
      <c r="O257" s="240">
        <f t="shared" ca="1" si="328"/>
        <v>2.4923068676117355</v>
      </c>
      <c r="P257" s="240" t="str">
        <f t="shared" ca="1" si="329"/>
        <v>-1.88719680836447+1.62790716223118i</v>
      </c>
      <c r="Q257" s="240" t="str">
        <f t="shared" ca="1" si="330"/>
        <v>0.36569736917303-2.46533140906543i</v>
      </c>
      <c r="R257" s="240" t="str">
        <f t="shared" ca="1" si="331"/>
        <v>1.33337824220056+2.10563434279809i</v>
      </c>
      <c r="S257" s="240" t="str">
        <f t="shared" ca="1" si="332"/>
        <v>-2.38498897064005-0.723478494683807i</v>
      </c>
      <c r="T257" s="240" t="str">
        <f t="shared" ca="1" si="333"/>
        <v>2.27849125257751-1.00998570993475i</v>
      </c>
      <c r="U257" s="241" t="str">
        <f t="shared" ca="1" si="334"/>
        <v>-1.06559849563864+2.25301872349905i</v>
      </c>
      <c r="V257" s="240" t="str">
        <f t="shared" ca="1" si="335"/>
        <v>-0.664730037134312-2.4020257076218i</v>
      </c>
      <c r="W257" s="240" t="str">
        <f t="shared" ca="1" si="336"/>
        <v>2.07227742495204+1.3846515071955i</v>
      </c>
      <c r="X257" s="240" t="str">
        <f t="shared" ca="1" si="337"/>
        <v>-2.47356356004446+0.30508496646805i</v>
      </c>
      <c r="Y257" s="240" t="str">
        <f t="shared" ca="1" si="338"/>
        <v>1.67373099517139-1.8466775782868i</v>
      </c>
      <c r="Z257" s="240" t="str">
        <f t="shared" ca="1" si="339"/>
        <v>-0.0611642723873868+2.49155623137989i</v>
      </c>
      <c r="AA257" s="240" t="str">
        <f t="shared" ca="1" si="340"/>
        <v>-1.58110273888787-1.92657926165156i</v>
      </c>
      <c r="AB257" s="240" t="str">
        <f t="shared" ca="1" si="341"/>
        <v>2.45561423463026+0.426089489457169i</v>
      </c>
      <c r="AC257" s="240" t="str">
        <f t="shared" ca="1" si="342"/>
        <v>-2.13772290525079+1.28130180001073i</v>
      </c>
      <c r="AD257" s="240" t="str">
        <f t="shared" ca="1" si="343"/>
        <v>0.78179115584047-2.36651560548293i</v>
      </c>
      <c r="AE257" s="240" t="str">
        <f t="shared" ca="1" si="344"/>
        <v>0.953764546604765+2.30259130372379i</v>
      </c>
      <c r="AF257" s="240" t="str">
        <f t="shared" ca="1" si="345"/>
        <v>-2.22618906018725-1.12056940465426i</v>
      </c>
      <c r="AG257" s="240" t="str">
        <f t="shared" ca="1" si="346"/>
        <v>2.41761555413475-0.605581171066547i</v>
      </c>
      <c r="AH257" s="240" t="str">
        <f t="shared" ca="1" si="347"/>
        <v>-1.43509070989777+2.03767224467276i</v>
      </c>
      <c r="AI257" s="240" t="str">
        <f t="shared" ca="1" si="348"/>
        <v>-0.244288791986997-2.48030572882743i</v>
      </c>
      <c r="AJ257" s="240" t="str">
        <f t="shared" ca="1" si="349"/>
        <v>1.80504597868763+1.71854663514501i</v>
      </c>
      <c r="AK257" s="240" t="str">
        <f t="shared" ca="1" si="350"/>
        <v>-2.48930477483955-0.122291701703919i</v>
      </c>
      <c r="AL257" s="240" t="str">
        <f t="shared" ca="1" si="351"/>
        <v>1.96480121563098-1.53334591837578i</v>
      </c>
      <c r="AM257" s="240" t="str">
        <f t="shared" ca="1" si="352"/>
        <v>-0.48622494936548+2.44441789000145i</v>
      </c>
      <c r="AN257" s="240" t="str">
        <f t="shared" ca="1" si="353"/>
        <v>-1.22845354952775-2.16852378335984i</v>
      </c>
      <c r="AO257" s="240" t="str">
        <f t="shared" ca="1" si="354"/>
        <v>2.34661673981472+0.839632895238136i</v>
      </c>
      <c r="AP257" s="240" t="str">
        <f t="shared" ca="1" si="355"/>
        <v>-2.32530435996788+0.896968871176145i</v>
      </c>
      <c r="AQ257" s="240" t="str">
        <f t="shared" ca="1" si="356"/>
        <v>1.17486532456222-2.19801842382768i</v>
      </c>
      <c r="AR257" s="240" t="str">
        <f t="shared" ca="1" si="357"/>
        <v>1.17486532456222-2.19801842382768i</v>
      </c>
      <c r="AS257" s="240" t="str">
        <f t="shared" ca="1" si="358"/>
        <v>-2.00183964682679-1.48466546761788i</v>
      </c>
      <c r="AT257" s="240" t="str">
        <f t="shared" ca="1" si="359"/>
        <v>2.48555385418388-0.183345467073184i</v>
      </c>
      <c r="AU257" s="240" t="str">
        <f t="shared" ca="1" si="360"/>
        <v>-1.76232708688673+1.76232708688539i</v>
      </c>
      <c r="AV257" s="240" t="str">
        <f t="shared" ca="1" si="361"/>
        <v>0.183345467072603-2.48555385418392i</v>
      </c>
      <c r="AW257" s="240" t="str">
        <f t="shared" ca="1" si="362"/>
        <v>1.48466546761835+2.00183964682644i</v>
      </c>
      <c r="AX257" s="240" t="str">
        <f t="shared" ca="1" si="363"/>
        <v>-2.43174911943866-0.546067525544151i</v>
      </c>
      <c r="AY257" s="240" t="str">
        <f t="shared" ca="1" si="364"/>
        <v>2.19801842382859-1.17486532456052i</v>
      </c>
      <c r="AZ257" s="240" t="str">
        <f t="shared" ca="1" si="365"/>
        <v>-0.896968871175602+2.32530435996808i</v>
      </c>
      <c r="BA257" s="240" t="str">
        <f t="shared" ca="1" si="366"/>
        <v>-0.839632895238649-2.34661673981453i</v>
      </c>
      <c r="BB257" s="240" t="str">
        <f t="shared" ca="1" si="367"/>
        <v>2.16852378335926+1.22845354952879i</v>
      </c>
      <c r="BC257" s="240" t="str">
        <f t="shared" ca="1" si="368"/>
        <v>-2.44441789000158+0.486224949364835i</v>
      </c>
      <c r="BD257" s="240" t="str">
        <f t="shared" ca="1" si="369"/>
        <v>1.53334591837574-1.96480121563101i</v>
      </c>
      <c r="BE257" s="240" t="str">
        <f t="shared" ca="1" si="370"/>
        <v>0.122291701704713+2.48930477483951i</v>
      </c>
      <c r="BF257" s="240" t="str">
        <f t="shared" ca="1" si="371"/>
        <v>-1.71854663514418-1.80504597868842i</v>
      </c>
      <c r="BG257" s="240" t="str">
        <f t="shared" ca="1" si="372"/>
        <v>2.48030572882738+0.244288791987439i</v>
      </c>
      <c r="BH257" s="240" t="str">
        <f t="shared" ca="1" si="373"/>
        <v>-2.03767224467259+1.43509070989801i</v>
      </c>
      <c r="BI257" s="240" t="str">
        <f t="shared" ca="1" si="374"/>
        <v>0.6055811710655-2.41761555413501i</v>
      </c>
      <c r="BJ257" s="240" t="str">
        <f t="shared" ca="1" si="375"/>
        <v>1.12056940465342+2.22618906018768i</v>
      </c>
      <c r="BK257" s="240" t="str">
        <f t="shared" ca="1" si="376"/>
        <v>-2.30259130372372-0.953764546604929i</v>
      </c>
      <c r="BL257" s="240" t="str">
        <f t="shared" ca="1" si="377"/>
        <v>2.36651560548275-0.781791155841024i</v>
      </c>
      <c r="BM257" s="240" t="str">
        <f t="shared" ca="1" si="378"/>
        <v>-1.28130180000979+2.13772290525135i</v>
      </c>
      <c r="BN257" s="240" t="str">
        <f t="shared" ca="1" si="379"/>
        <v>-0.426089489456504-2.45561423463037i</v>
      </c>
      <c r="BO257" s="240" t="str">
        <f t="shared" ca="1" si="380"/>
        <v>1.92657926165162+1.58110273888781i</v>
      </c>
      <c r="BP257" s="240" t="str">
        <f t="shared" ca="1" si="381"/>
        <v>-2.49155623137987+0.0611642723879869i</v>
      </c>
      <c r="BQ257" s="240" t="str">
        <f t="shared" ca="1" si="382"/>
        <v>1.84667757828758-1.67373099517053i</v>
      </c>
      <c r="BR257" s="240" t="str">
        <f t="shared" ca="1" si="383"/>
        <v>-0.305084966468457+2.47356356004441i</v>
      </c>
      <c r="BS257" s="240" t="str">
        <f t="shared" ca="1" si="384"/>
        <v>-1.3846515071956-2.07227742495198i</v>
      </c>
      <c r="BT257" s="240" t="str">
        <f t="shared" ca="1" si="385"/>
        <v>2.40202570762202+0.664730037133537i</v>
      </c>
      <c r="BU257" s="240" t="str">
        <f t="shared" ca="1" si="386"/>
        <v>-2.25301872349944+1.06559849563782i</v>
      </c>
      <c r="BV257" s="240" t="str">
        <f t="shared" ca="1" si="387"/>
        <v>1.00998570993493-2.27849125257743i</v>
      </c>
      <c r="BW257" s="240" t="str">
        <f t="shared" ca="1" si="388"/>
        <v>0.723478494684106+2.38498897063996i</v>
      </c>
      <c r="BX257" s="240" t="str">
        <f t="shared" ca="1" si="389"/>
        <v>-2.10563434279867-1.33337824219965i</v>
      </c>
      <c r="BY257" s="240" t="str">
        <f t="shared" ca="1" si="390"/>
        <v>2.46533140906555-0.365697369172237i</v>
      </c>
      <c r="BZ257" s="240" t="str">
        <f t="shared" ca="1" si="391"/>
        <v>-1.62790716223126+1.8871968083644i</v>
      </c>
      <c r="CA257" s="240" t="str">
        <f t="shared" ca="1" si="392"/>
        <v>-5.82560459594887E-13-2.49230686761174i</v>
      </c>
      <c r="CB257" s="240" t="str">
        <f t="shared" ca="1" si="393"/>
        <v>1.62790716223021+1.88719680836531i</v>
      </c>
      <c r="CC257" s="240" t="str">
        <f t="shared" ca="1" si="394"/>
        <v>-2.46533140906534-0.365697369173605i</v>
      </c>
      <c r="CD257" s="240" t="str">
        <f t="shared" ca="1" si="395"/>
        <v>2.10563434279809-1.33337824220057i</v>
      </c>
      <c r="CE257" s="240" t="str">
        <f t="shared" ca="1" si="396"/>
        <v>-0.723478494682992+2.3849889706403i</v>
      </c>
      <c r="CF257" s="240" t="str">
        <f t="shared" ca="1" si="397"/>
        <v>-1.00998570993373-2.27849125257796i</v>
      </c>
      <c r="CG257" s="240" t="str">
        <f t="shared" ca="1" si="398"/>
        <v>2.25301872349888+1.06559849563901i</v>
      </c>
      <c r="CH257" s="240" t="str">
        <f t="shared" ca="1" si="399"/>
        <v>-2.40202570762173+0.664730037134591i</v>
      </c>
      <c r="CI257" s="240" t="str">
        <f t="shared" ca="1" si="400"/>
        <v>1.38465150719457-2.07227742495266i</v>
      </c>
      <c r="CJ257" s="240" t="str">
        <f t="shared" ca="1" si="401"/>
        <v>0.305084966467083+2.47356356004458i</v>
      </c>
      <c r="CK257" s="240" t="str">
        <f t="shared" ca="1" si="402"/>
        <v>-1.8466775782867-1.6737309951715i</v>
      </c>
      <c r="CL257" s="240" t="str">
        <f t="shared" ca="1" si="403"/>
        <v>2.4915562313799+0.061164272386822i</v>
      </c>
      <c r="CM257" s="240" t="str">
        <f t="shared" ca="1" si="404"/>
        <v>-1.92657926165093+1.58110273888865i</v>
      </c>
      <c r="CN257" s="240" t="str">
        <f t="shared" ca="1" si="405"/>
        <v>0.42608948945787-2.45561423463014i</v>
      </c>
      <c r="CO257" s="240" t="str">
        <f t="shared" ca="1" si="406"/>
        <v>1.28130180001085+2.13772290525072i</v>
      </c>
      <c r="CP257" s="240" t="str">
        <f t="shared" ca="1" si="407"/>
        <v>-2.36651560548311-0.781791155839917i</v>
      </c>
      <c r="CQ257" s="240" t="str">
        <f t="shared" ca="1" si="408"/>
        <v>2.30259130372423-0.953764546603716i</v>
      </c>
      <c r="CR257" s="240" t="str">
        <f t="shared" ca="1" si="409"/>
        <v>-1.12056940465466+2.22618906018705i</v>
      </c>
      <c r="CS257" s="240" t="str">
        <f t="shared" ca="1" si="410"/>
        <v>-0.605581171066562-2.41761555413475i</v>
      </c>
      <c r="CT257" s="240" t="str">
        <f t="shared" ca="1" si="411"/>
        <v>2.03767224467326+1.43509070989706i</v>
      </c>
      <c r="CU257" s="240" t="str">
        <f t="shared" ca="1" si="412"/>
        <v>-2.48030572882751+0.244288791986131i</v>
      </c>
      <c r="CV257" s="240" t="str">
        <f t="shared" ca="1" si="413"/>
        <v>1.71854663514513-1.80504597868752i</v>
      </c>
      <c r="CW257" s="240" t="str">
        <f t="shared" ca="1" si="414"/>
        <v>-0.12229170170362+2.48930477483956i</v>
      </c>
      <c r="CX257" s="240" t="str">
        <f t="shared" ca="1" si="415"/>
        <v>-1.53334591837666-1.96480121563029i</v>
      </c>
      <c r="CY257" s="240" t="str">
        <f t="shared" ca="1" si="416"/>
        <v>2.44441789000131+0.486224949366193i</v>
      </c>
      <c r="CZ257" s="240" t="str">
        <f t="shared" ca="1" si="417"/>
        <v>-2.16852378335991+1.22845354952764i</v>
      </c>
      <c r="DA257" s="240" t="str">
        <f t="shared" ca="1" si="418"/>
        <v>0.83963289523762-2.3466167398149i</v>
      </c>
      <c r="DB257" s="240" t="str">
        <f t="shared" ca="1" si="419"/>
        <v>0.896968871174376+2.32530435996856i</v>
      </c>
      <c r="DC257" s="240" t="str">
        <f t="shared" ca="1" si="420"/>
        <v>-2.19801842382794-1.17486532456174i</v>
      </c>
      <c r="DD257" s="240" t="str">
        <f t="shared" ca="1" si="421"/>
        <v>2.43174911943839-0.546067525545357i</v>
      </c>
      <c r="DE257" s="240" t="str">
        <f t="shared" ca="1" si="422"/>
        <v>-1.48466546761741+2.00183964682714i</v>
      </c>
      <c r="DF257" s="240" t="str">
        <f t="shared" ca="1" si="423"/>
        <v>-0.183345467071293-2.48555385418402i</v>
      </c>
      <c r="DG257" s="240" t="str">
        <f t="shared" ca="1" si="424"/>
        <v>1.76232708688578+1.76232708688634i</v>
      </c>
      <c r="DH257" s="240" t="str">
        <f t="shared" ca="1" si="425"/>
        <v>-2.48555385418396-0.183345467072093i</v>
      </c>
      <c r="DI257" s="240" t="str">
        <f t="shared" ca="1" si="426"/>
        <v>2.0018396468261-1.48466546761881i</v>
      </c>
      <c r="DJ257" s="240" t="str">
        <f t="shared" ca="1" si="427"/>
        <v>-0.546067525546003+2.43174911943825i</v>
      </c>
      <c r="DK257" s="240" t="str">
        <f t="shared" ca="1" si="428"/>
        <v>-1.17486532456103-2.19801842382832i</v>
      </c>
      <c r="DL257" s="240" t="str">
        <f t="shared" ca="1" si="429"/>
        <v>2.32530435996827+0.896968871175123i</v>
      </c>
      <c r="DM257" s="240" t="str">
        <f t="shared" ca="1" si="430"/>
        <v>-2.34661673981431+0.839632895239265i</v>
      </c>
      <c r="DN257" s="240" t="str">
        <f t="shared" ca="1" si="431"/>
        <v>1.22845354952834-2.16852378335951i</v>
      </c>
      <c r="DO257" s="240" t="str">
        <f t="shared" ca="1" si="432"/>
        <v>0.486224949365406+2.44441789000147i</v>
      </c>
      <c r="DP257" s="240" t="str">
        <f t="shared" ca="1" si="433"/>
        <v>-1.96480121563137-1.53334591837528i</v>
      </c>
      <c r="DQ257" s="240" t="str">
        <f t="shared" ca="1" si="434"/>
        <v>2.4893047748396-0.122291701702819i</v>
      </c>
      <c r="DR257" s="240" t="str">
        <f t="shared" ca="1" si="435"/>
        <v>-1.80504597868807+1.71854663514455i</v>
      </c>
      <c r="DS257" s="240" t="str">
        <f t="shared" ca="1" si="436"/>
        <v>0.244288791986789-2.48030572882745i</v>
      </c>
      <c r="DT257" s="240" t="str">
        <f t="shared" ca="1" si="437"/>
        <v>1.43509070989849+2.03767224467225i</v>
      </c>
      <c r="DU257" s="240" t="str">
        <f t="shared" ca="1" si="438"/>
        <v>-2.41761555413455-0.60558117106734i</v>
      </c>
      <c r="DV257" s="240" t="str">
        <f t="shared" ca="1" si="439"/>
        <v>2.22618906018741-1.12056940465394i</v>
      </c>
      <c r="DW257" s="240" t="str">
        <f t="shared" ca="1" si="440"/>
        <v>-0.953764546604326+2.30259130372397i</v>
      </c>
      <c r="DX257" s="240" t="str">
        <f t="shared" ca="1" si="441"/>
        <v>-0.781791155841577-2.36651560548257i</v>
      </c>
      <c r="DY257" s="240" t="str">
        <f t="shared" ca="1" si="442"/>
        <v>2.13772290525038+1.28130180001142i</v>
      </c>
      <c r="DZ257" s="240" t="str">
        <f t="shared" ca="1" si="443"/>
        <v>-2.45561423463027+0.426089489457077i</v>
      </c>
      <c r="EA257" s="240" t="str">
        <f t="shared" ca="1" si="444"/>
        <v>1.58110273888741-1.92657926165194i</v>
      </c>
      <c r="EB257" s="240" t="str">
        <f t="shared" ca="1" si="445"/>
        <v>0.0611642723885694+2.49155623137986i</v>
      </c>
      <c r="EC257" s="240" t="str">
        <f t="shared" ca="1" si="446"/>
        <v>-1.67373099517091-1.84667757828724i</v>
      </c>
      <c r="ED257" s="240" t="str">
        <f t="shared" ca="1" si="447"/>
        <v>2.47356356004448+0.305084966467878i</v>
      </c>
      <c r="EE257" s="240" t="str">
        <f t="shared" ca="1" si="448"/>
        <v>-2.07227742495169+1.38465150719602i</v>
      </c>
      <c r="EF257" s="240" t="str">
        <f t="shared" ca="1" si="449"/>
        <v>0.664730037135363-2.40202570762151i</v>
      </c>
      <c r="EG257" s="240" t="str">
        <f t="shared" ca="1" si="450"/>
        <v>1.06559849563828+2.25301872349922i</v>
      </c>
      <c r="EH257" s="240" t="str">
        <f t="shared" ca="1" si="451"/>
        <v>-2.27849125257769-1.00998570993434i</v>
      </c>
      <c r="EI257" s="240" t="str">
        <f t="shared" ca="1" si="452"/>
        <v>2.38498897063979-0.723478494684664i</v>
      </c>
      <c r="EJ257" s="240" t="str">
        <f t="shared" ca="1" si="453"/>
        <v>-1.33337824220125+2.10563434279766i</v>
      </c>
      <c r="EK257" s="240" t="str">
        <f t="shared" ca="1" si="454"/>
        <v>-0.365697369172813-2.46533140906546i</v>
      </c>
      <c r="EL257" s="240" t="str">
        <f t="shared" ca="1" si="455"/>
        <v>1.88719680836483+1.62790716223077i</v>
      </c>
      <c r="EM257" s="240" t="str">
        <f t="shared" ca="1" si="456"/>
        <v>-2.49230686761174-1.38496145850603E-12i</v>
      </c>
      <c r="EN257" s="240"/>
      <c r="EO257" s="240"/>
      <c r="EP257" s="240"/>
    </row>
    <row r="258" spans="1:146">
      <c r="A258" s="268">
        <f t="shared" si="323"/>
        <v>3.0859375000000023E-3</v>
      </c>
      <c r="B258" s="267">
        <v>158</v>
      </c>
      <c r="C258" s="266">
        <f t="shared" si="324"/>
        <v>31600</v>
      </c>
      <c r="N258" s="265">
        <f t="shared" ca="1" si="327"/>
        <v>7.4921266418556645</v>
      </c>
      <c r="O258" s="240">
        <f t="shared" ca="1" si="328"/>
        <v>2.4921266418556645</v>
      </c>
      <c r="P258" s="240" t="str">
        <f t="shared" ca="1" si="329"/>
        <v>-1.84654403981003+1.673609962951i</v>
      </c>
      <c r="Q258" s="240" t="str">
        <f t="shared" ca="1" si="330"/>
        <v>0.244271126773807-2.48012637090763i</v>
      </c>
      <c r="R258" s="240" t="str">
        <f t="shared" ca="1" si="331"/>
        <v>1.48455810726048+2.00169488814204i</v>
      </c>
      <c r="S258" s="240" t="str">
        <f t="shared" ca="1" si="332"/>
        <v>-2.44424112723277-0.486189789064603i</v>
      </c>
      <c r="T258" s="240" t="str">
        <f t="shared" ca="1" si="333"/>
        <v>2.13756832046351-1.28120914545503i</v>
      </c>
      <c r="U258" s="241" t="str">
        <f t="shared" ca="1" si="334"/>
        <v>-0.72342617790833+2.38481650534454i</v>
      </c>
      <c r="V258" s="240" t="str">
        <f t="shared" ca="1" si="335"/>
        <v>-1.06552143919868-2.25285580134521i</v>
      </c>
      <c r="W258" s="240" t="str">
        <f t="shared" ca="1" si="336"/>
        <v>2.30242479683653+0.953695577193826i</v>
      </c>
      <c r="X258" s="240" t="str">
        <f t="shared" ca="1" si="337"/>
        <v>-2.3464470493237+0.839572179009573i</v>
      </c>
      <c r="Y258" s="240" t="str">
        <f t="shared" ca="1" si="338"/>
        <v>1.17478036672791-2.19785947890156i</v>
      </c>
      <c r="Z258" s="240" t="str">
        <f t="shared" ca="1" si="339"/>
        <v>0.605537379779774+2.41744072951877i</v>
      </c>
      <c r="AA258" s="240" t="str">
        <f t="shared" ca="1" si="340"/>
        <v>-2.07212757271256-1.38455137913013i</v>
      </c>
      <c r="AB258" s="240" t="str">
        <f t="shared" ca="1" si="341"/>
        <v>2.46515313398104-0.365670924562292i</v>
      </c>
      <c r="AC258" s="240" t="str">
        <f t="shared" ca="1" si="342"/>
        <v>-1.58098840487856+1.92643994525818i</v>
      </c>
      <c r="AD258" s="240" t="str">
        <f t="shared" ca="1" si="343"/>
        <v>-0.122282858445214-2.48912476617329i</v>
      </c>
      <c r="AE258" s="240" t="str">
        <f t="shared" ca="1" si="344"/>
        <v>1.76219964803178+1.76219964803182i</v>
      </c>
      <c r="AF258" s="240" t="str">
        <f t="shared" ca="1" si="345"/>
        <v>-2.48912476617329-0.122282858445301i</v>
      </c>
      <c r="AG258" s="240" t="str">
        <f t="shared" ca="1" si="346"/>
        <v>1.92643994525824-1.58098840487849i</v>
      </c>
      <c r="AH258" s="240" t="str">
        <f t="shared" ca="1" si="347"/>
        <v>-0.365670924562362+2.46515313398103i</v>
      </c>
      <c r="AI258" s="240" t="str">
        <f t="shared" ca="1" si="348"/>
        <v>-1.38455137913007-2.0721275727126i</v>
      </c>
      <c r="AJ258" s="240" t="str">
        <f t="shared" ca="1" si="349"/>
        <v>2.41744072951875+0.605537379779859i</v>
      </c>
      <c r="AK258" s="240" t="str">
        <f t="shared" ca="1" si="350"/>
        <v>-2.1978594789016+1.17478036672783i</v>
      </c>
      <c r="AL258" s="240" t="str">
        <f t="shared" ca="1" si="351"/>
        <v>0.839572179009673-2.34644704932367i</v>
      </c>
      <c r="AM258" s="240" t="str">
        <f t="shared" ca="1" si="352"/>
        <v>0.953695577193761+2.30242479683655i</v>
      </c>
      <c r="AN258" s="240" t="str">
        <f t="shared" ca="1" si="353"/>
        <v>-2.25285580134517-1.06552143919875i</v>
      </c>
      <c r="AO258" s="240" t="str">
        <f t="shared" ca="1" si="354"/>
        <v>2.38481650534485-0.723426177907298i</v>
      </c>
      <c r="AP258" s="240" t="str">
        <f t="shared" ca="1" si="355"/>
        <v>-1.28120914545575+2.13756832046308i</v>
      </c>
      <c r="AQ258" s="240" t="str">
        <f t="shared" ca="1" si="356"/>
        <v>-0.486189789064048-2.44424112723288i</v>
      </c>
      <c r="AR258" s="240" t="str">
        <f t="shared" ca="1" si="357"/>
        <v>-0.486189789064048-2.44424112723288i</v>
      </c>
      <c r="AS258" s="240" t="str">
        <f t="shared" ca="1" si="358"/>
        <v>-2.48012637090764+0.244271126773721i</v>
      </c>
      <c r="AT258" s="240" t="str">
        <f t="shared" ca="1" si="359"/>
        <v>1.67360996295089-1.84654403981013i</v>
      </c>
      <c r="AU258" s="240" t="str">
        <f t="shared" ca="1" si="360"/>
        <v>4.26203475122689E-13+2.49212664185566i</v>
      </c>
      <c r="AV258" s="240" t="str">
        <f t="shared" ca="1" si="361"/>
        <v>-1.67360996295149-1.84654403980958i</v>
      </c>
      <c r="AW258" s="240" t="str">
        <f t="shared" ca="1" si="362"/>
        <v>2.48012637090772+0.244271126772908i</v>
      </c>
      <c r="AX258" s="240" t="str">
        <f t="shared" ca="1" si="363"/>
        <v>-2.00169488814136+1.4845581072614i</v>
      </c>
      <c r="AY258" s="240" t="str">
        <f t="shared" ca="1" si="364"/>
        <v>0.486189789065677-2.44424112723255i</v>
      </c>
      <c r="AZ258" s="240" t="str">
        <f t="shared" ca="1" si="365"/>
        <v>1.28120914545429+2.13756832046395i</v>
      </c>
      <c r="BA258" s="240" t="str">
        <f t="shared" ca="1" si="366"/>
        <v>-2.38481650534438-0.723426177908856i</v>
      </c>
      <c r="BB258" s="240" t="str">
        <f t="shared" ca="1" si="367"/>
        <v>2.25285580134534-1.0655214391984i</v>
      </c>
      <c r="BC258" s="240" t="str">
        <f t="shared" ca="1" si="368"/>
        <v>-0.953695577193891+2.3024247968365i</v>
      </c>
      <c r="BD258" s="240" t="str">
        <f t="shared" ca="1" si="369"/>
        <v>-0.839572179009742-2.34644704932364i</v>
      </c>
      <c r="BE258" s="240" t="str">
        <f t="shared" ca="1" si="370"/>
        <v>2.19785947890175+1.17478036672755i</v>
      </c>
      <c r="BF258" s="240" t="str">
        <f t="shared" ca="1" si="371"/>
        <v>-2.41744072951861+0.605537379780412i</v>
      </c>
      <c r="BG258" s="240" t="str">
        <f t="shared" ca="1" si="372"/>
        <v>1.38455137912939-2.07212757271305i</v>
      </c>
      <c r="BH258" s="240" t="str">
        <f t="shared" ca="1" si="373"/>
        <v>0.365670924563414+2.46515313398087i</v>
      </c>
      <c r="BI258" s="240" t="str">
        <f t="shared" ca="1" si="374"/>
        <v>-1.92643994525748-1.58098840487942i</v>
      </c>
      <c r="BJ258" s="240" t="str">
        <f t="shared" ca="1" si="375"/>
        <v>2.48912476617333-0.12228285844442i</v>
      </c>
      <c r="BK258" s="240" t="str">
        <f t="shared" ca="1" si="376"/>
        <v>-1.76219964803222+1.76219964803137i</v>
      </c>
      <c r="BL258" s="240" t="str">
        <f t="shared" ca="1" si="377"/>
        <v>0.122282858445618-2.48912476617327i</v>
      </c>
      <c r="BM258" s="240" t="str">
        <f t="shared" ca="1" si="378"/>
        <v>1.58098840487843+1.92643994525828i</v>
      </c>
      <c r="BN258" s="240" t="str">
        <f t="shared" ca="1" si="379"/>
        <v>-2.46515313398105-0.36567092456222i</v>
      </c>
      <c r="BO258" s="240" t="str">
        <f t="shared" ca="1" si="380"/>
        <v>2.07212757271238-1.3845513791304i</v>
      </c>
      <c r="BP258" s="240" t="str">
        <f t="shared" ca="1" si="381"/>
        <v>-0.605537379779241+2.4174407295189i</v>
      </c>
      <c r="BQ258" s="240" t="str">
        <f t="shared" ca="1" si="382"/>
        <v>-1.17478036672868-2.19785947890115i</v>
      </c>
      <c r="BR258" s="240" t="str">
        <f t="shared" ca="1" si="383"/>
        <v>2.34644704932407+0.839572179008539i</v>
      </c>
      <c r="BS258" s="240" t="str">
        <f t="shared" ca="1" si="384"/>
        <v>-2.30242479683696+0.953695577192782i</v>
      </c>
      <c r="BT258" s="240" t="str">
        <f t="shared" ca="1" si="385"/>
        <v>1.06552143919949-2.25285580134483i</v>
      </c>
      <c r="BU258" s="240" t="str">
        <f t="shared" ca="1" si="386"/>
        <v>0.723426177907707+2.38481650534473i</v>
      </c>
      <c r="BV258" s="240" t="str">
        <f t="shared" ca="1" si="387"/>
        <v>-2.1375683204633-1.28120914545538i</v>
      </c>
      <c r="BW258" s="240" t="str">
        <f t="shared" ca="1" si="388"/>
        <v>2.4442411272328-0.486189789064431i</v>
      </c>
      <c r="BX258" s="240" t="str">
        <f t="shared" ca="1" si="389"/>
        <v>-1.48455810726042+2.00169488814208i</v>
      </c>
      <c r="BY258" s="240" t="str">
        <f t="shared" ca="1" si="390"/>
        <v>-0.24427112677411-2.4801263709076i</v>
      </c>
      <c r="BZ258" s="240" t="str">
        <f t="shared" ca="1" si="391"/>
        <v>1.84654403981044+1.67360996295054i</v>
      </c>
      <c r="CA258" s="240" t="str">
        <f t="shared" ca="1" si="392"/>
        <v>-2.49212664185566+8.52406950245375E-13i</v>
      </c>
      <c r="CB258" s="240" t="str">
        <f t="shared" ca="1" si="393"/>
        <v>1.8465440398093-1.67360996295181i</v>
      </c>
      <c r="CC258" s="240" t="str">
        <f t="shared" ca="1" si="394"/>
        <v>-0.244271126774951+2.48012637090752i</v>
      </c>
      <c r="CD258" s="240" t="str">
        <f t="shared" ca="1" si="395"/>
        <v>-1.48455810725969-2.00169488814263i</v>
      </c>
      <c r="CE258" s="240" t="str">
        <f t="shared" ca="1" si="396"/>
        <v>2.44424112723265+0.486189789065191i</v>
      </c>
      <c r="CF258" s="240" t="str">
        <f t="shared" ca="1" si="397"/>
        <v>-2.1375683204637+1.28120914545472i</v>
      </c>
      <c r="CG258" s="240" t="str">
        <f t="shared" ca="1" si="398"/>
        <v>0.723426177908447-2.3848165053445i</v>
      </c>
      <c r="CH258" s="240" t="str">
        <f t="shared" ca="1" si="399"/>
        <v>1.06552143919879+2.25285580134516i</v>
      </c>
      <c r="CI258" s="240" t="str">
        <f t="shared" ca="1" si="400"/>
        <v>-2.30242479683666-0.953695577193497i</v>
      </c>
      <c r="CJ258" s="240" t="str">
        <f t="shared" ca="1" si="401"/>
        <v>2.3464470493235-0.839572179010144i</v>
      </c>
      <c r="CK258" s="240" t="str">
        <f t="shared" ca="1" si="402"/>
        <v>-1.17478036672718+2.19785947890195i</v>
      </c>
      <c r="CL258" s="240" t="str">
        <f t="shared" ca="1" si="403"/>
        <v>-0.605537379780826-2.41744072951851i</v>
      </c>
      <c r="CM258" s="240" t="str">
        <f t="shared" ca="1" si="404"/>
        <v>2.07212757271195+1.38455137913104i</v>
      </c>
      <c r="CN258" s="240" t="str">
        <f t="shared" ca="1" si="405"/>
        <v>-2.46515313398117+0.365670924561455i</v>
      </c>
      <c r="CO258" s="240" t="str">
        <f t="shared" ca="1" si="406"/>
        <v>1.58098840487903-1.92643994525779i</v>
      </c>
      <c r="CP258" s="240" t="str">
        <f t="shared" ca="1" si="407"/>
        <v>0.122282858444845+2.48912476617331i</v>
      </c>
      <c r="CQ258" s="240" t="str">
        <f t="shared" ca="1" si="408"/>
        <v>-1.76219964803168-1.76219964803192i</v>
      </c>
      <c r="CR258" s="240" t="str">
        <f t="shared" ca="1" si="409"/>
        <v>2.4891247661733+0.122282858445193i</v>
      </c>
      <c r="CS258" s="240" t="str">
        <f t="shared" ca="1" si="410"/>
        <v>-1.92643994525801+1.58098840487876i</v>
      </c>
      <c r="CT258" s="240" t="str">
        <f t="shared" ca="1" si="411"/>
        <v>0.365670924561799-2.46515313398112i</v>
      </c>
      <c r="CU258" s="240" t="str">
        <f t="shared" ca="1" si="412"/>
        <v>1.38455137913075+2.07212757271214i</v>
      </c>
      <c r="CV258" s="240" t="str">
        <f t="shared" ca="1" si="413"/>
        <v>-2.417440729519-0.605537379778827i</v>
      </c>
      <c r="CW258" s="240" t="str">
        <f t="shared" ca="1" si="414"/>
        <v>2.19785947890212-1.17478036672687i</v>
      </c>
      <c r="CX258" s="240" t="str">
        <f t="shared" ca="1" si="415"/>
        <v>-0.83957217901047+2.34644704932338i</v>
      </c>
      <c r="CY258" s="240" t="str">
        <f t="shared" ca="1" si="416"/>
        <v>-0.953695577193176-2.3024247968368i</v>
      </c>
      <c r="CZ258" s="240" t="str">
        <f t="shared" ca="1" si="417"/>
        <v>2.25285580134501+1.0655214391991i</v>
      </c>
      <c r="DA258" s="240" t="str">
        <f t="shared" ca="1" si="418"/>
        <v>-2.3848165053446+0.723426177908113i</v>
      </c>
      <c r="DB258" s="240" t="str">
        <f t="shared" ca="1" si="419"/>
        <v>1.28120914545502-2.13756832046352i</v>
      </c>
      <c r="DC258" s="240" t="str">
        <f t="shared" ca="1" si="420"/>
        <v>0.48618978906485+2.44424112723272i</v>
      </c>
      <c r="DD258" s="240" t="str">
        <f t="shared" ca="1" si="421"/>
        <v>-2.00169488814233-1.48455810726008i</v>
      </c>
      <c r="DE258" s="240" t="str">
        <f t="shared" ca="1" si="422"/>
        <v>2.48012637090756-0.244271126774534i</v>
      </c>
      <c r="DF258" s="240" t="str">
        <f t="shared" ca="1" si="423"/>
        <v>-1.67360996295028+1.84654403981068i</v>
      </c>
      <c r="DG258" s="240" t="str">
        <f t="shared" ca="1" si="424"/>
        <v>1.20045704938259E-12-2.49212664185566i</v>
      </c>
      <c r="DH258" s="240" t="str">
        <f t="shared" ca="1" si="425"/>
        <v>1.67360996295029+1.84654403981068i</v>
      </c>
      <c r="DI258" s="240" t="str">
        <f t="shared" ca="1" si="426"/>
        <v>-2.48012637090756-0.244271126774527i</v>
      </c>
      <c r="DJ258" s="240" t="str">
        <f t="shared" ca="1" si="427"/>
        <v>2.00169488814233-1.48455810726009i</v>
      </c>
      <c r="DK258" s="240" t="str">
        <f t="shared" ca="1" si="428"/>
        <v>-0.486189789064843+2.44424112723272i</v>
      </c>
      <c r="DL258" s="240" t="str">
        <f t="shared" ca="1" si="429"/>
        <v>-1.28120914545502-2.13756832046351i</v>
      </c>
      <c r="DM258" s="240" t="str">
        <f t="shared" ca="1" si="430"/>
        <v>2.38481650534461+0.723426177908108i</v>
      </c>
      <c r="DN258" s="240" t="str">
        <f t="shared" ca="1" si="431"/>
        <v>-2.25285580134501+1.06552143919911i</v>
      </c>
      <c r="DO258" s="240" t="str">
        <f t="shared" ca="1" si="432"/>
        <v>0.953695577193168-2.3024247968368i</v>
      </c>
      <c r="DP258" s="240" t="str">
        <f t="shared" ca="1" si="433"/>
        <v>0.839572179010478+2.34644704932338i</v>
      </c>
      <c r="DQ258" s="240" t="str">
        <f t="shared" ca="1" si="434"/>
        <v>-2.19785947890212-1.17478036672686i</v>
      </c>
      <c r="DR258" s="240" t="str">
        <f t="shared" ca="1" si="435"/>
        <v>2.417440729519-0.605537379778832i</v>
      </c>
      <c r="DS258" s="240" t="str">
        <f t="shared" ca="1" si="436"/>
        <v>-1.38455137913075+2.07212757271215i</v>
      </c>
      <c r="DT258" s="240" t="str">
        <f t="shared" ca="1" si="437"/>
        <v>-0.365670924561806-2.46515313398111i</v>
      </c>
      <c r="DU258" s="240" t="str">
        <f t="shared" ca="1" si="438"/>
        <v>1.92643994525802+1.58098840487876i</v>
      </c>
      <c r="DV258" s="240" t="str">
        <f t="shared" ca="1" si="439"/>
        <v>-2.4891247661733+0.1222828584452i</v>
      </c>
      <c r="DW258" s="240" t="str">
        <f t="shared" ca="1" si="440"/>
        <v>1.76219964803167-1.76219964803193i</v>
      </c>
      <c r="DX258" s="240" t="str">
        <f t="shared" ca="1" si="441"/>
        <v>-0.122282858444838+2.48912476617331i</v>
      </c>
      <c r="DY258" s="240" t="str">
        <f t="shared" ca="1" si="442"/>
        <v>-1.58098840487904-1.92643994525779i</v>
      </c>
      <c r="DZ258" s="240" t="str">
        <f t="shared" ca="1" si="443"/>
        <v>2.46515313398117+0.365670924561447i</v>
      </c>
      <c r="EA258" s="240" t="str">
        <f t="shared" ca="1" si="444"/>
        <v>-2.07212757271195+1.38455137913105i</v>
      </c>
      <c r="EB258" s="240" t="str">
        <f t="shared" ca="1" si="445"/>
        <v>0.605537379780818-2.41744072951851i</v>
      </c>
      <c r="EC258" s="240" t="str">
        <f t="shared" ca="1" si="446"/>
        <v>1.17478036672718+2.19785947890195i</v>
      </c>
      <c r="ED258" s="240" t="str">
        <f t="shared" ca="1" si="447"/>
        <v>-2.3464470493235-0.839572179010136i</v>
      </c>
      <c r="EE258" s="240" t="str">
        <f t="shared" ca="1" si="448"/>
        <v>2.30242479683666-0.953695577193505i</v>
      </c>
      <c r="EF258" s="240" t="str">
        <f t="shared" ca="1" si="449"/>
        <v>-1.06552143919878+2.25285580134516i</v>
      </c>
      <c r="EG258" s="240" t="str">
        <f t="shared" ca="1" si="450"/>
        <v>-0.723426177908455-2.3848165053445i</v>
      </c>
      <c r="EH258" s="240" t="str">
        <f t="shared" ca="1" si="451"/>
        <v>2.1375683204637+1.28120914545471i</v>
      </c>
      <c r="EI258" s="240" t="str">
        <f t="shared" ca="1" si="452"/>
        <v>-2.44424112723265+0.486189789065199i</v>
      </c>
      <c r="EJ258" s="240" t="str">
        <f t="shared" ca="1" si="453"/>
        <v>1.48455810725968-2.00169488814263i</v>
      </c>
      <c r="EK258" s="240" t="str">
        <f t="shared" ca="1" si="454"/>
        <v>0.244271126775028+2.48012637090751i</v>
      </c>
      <c r="EL258" s="240" t="str">
        <f t="shared" ca="1" si="455"/>
        <v>-1.8465440398093-1.6736099629518i</v>
      </c>
      <c r="EM258" s="240" t="str">
        <f t="shared" ca="1" si="456"/>
        <v>2.49212664185566+8.45084073538495E-13i</v>
      </c>
      <c r="EN258" s="240"/>
      <c r="EO258" s="240"/>
      <c r="EP258" s="240"/>
    </row>
    <row r="259" spans="1:146">
      <c r="A259" s="268">
        <f t="shared" si="323"/>
        <v>3.1054687500000023E-3</v>
      </c>
      <c r="B259" s="267">
        <v>159</v>
      </c>
      <c r="C259" s="266">
        <f t="shared" si="324"/>
        <v>31800</v>
      </c>
      <c r="N259" s="265">
        <f t="shared" ca="1" si="327"/>
        <v>7.4919330674428792</v>
      </c>
      <c r="O259" s="240">
        <f t="shared" ca="1" si="328"/>
        <v>2.4919330674428792</v>
      </c>
      <c r="P259" s="240" t="str">
        <f t="shared" ca="1" si="329"/>
        <v>-1.80477525500581+1.71828888477287i</v>
      </c>
      <c r="Q259" s="240" t="str">
        <f t="shared" ca="1" si="330"/>
        <v>0.122273360199018-2.48893142492936i</v>
      </c>
      <c r="R259" s="240" t="str">
        <f t="shared" ca="1" si="331"/>
        <v>1.62766300611216+1.88691376356981i</v>
      </c>
      <c r="S259" s="240" t="str">
        <f t="shared" ca="1" si="332"/>
        <v>-2.47993372860855-0.244252153163382i</v>
      </c>
      <c r="T259" s="240" t="str">
        <f t="shared" ca="1" si="333"/>
        <v>1.96450653160314-1.53311594470343i</v>
      </c>
      <c r="U259" s="241" t="str">
        <f t="shared" ca="1" si="334"/>
        <v>-0.365642521296969+2.46496165471897i</v>
      </c>
      <c r="V259" s="240" t="str">
        <f t="shared" ca="1" si="335"/>
        <v>-1.43487547269861-2.03736663133154i</v>
      </c>
      <c r="W259" s="240" t="str">
        <f t="shared" ca="1" si="336"/>
        <v>2.44405127229806+0.486152024569992i</v>
      </c>
      <c r="X259" s="240" t="str">
        <f t="shared" ca="1" si="337"/>
        <v>-2.10531853639282+1.3331782599998i</v>
      </c>
      <c r="Y259" s="240" t="str">
        <f t="shared" ca="1" si="338"/>
        <v>0.605490345034191-2.41725295628853i</v>
      </c>
      <c r="Z259" s="240" t="str">
        <f t="shared" ca="1" si="339"/>
        <v>1.22826930410025+2.16819854469566i</v>
      </c>
      <c r="AA259" s="240" t="str">
        <f t="shared" ca="1" si="340"/>
        <v>-2.38463126618101-0.723369986222278i</v>
      </c>
      <c r="AB259" s="240" t="str">
        <f t="shared" ca="1" si="341"/>
        <v>2.22585517279269-1.12040133986322i</v>
      </c>
      <c r="AC259" s="240" t="str">
        <f t="shared" ca="1" si="342"/>
        <v>-0.839506965754052+2.34626479048417i</v>
      </c>
      <c r="AD259" s="240" t="str">
        <f t="shared" ca="1" si="343"/>
        <v>-1.0098342306631-2.27814952081648i</v>
      </c>
      <c r="AE259" s="240" t="str">
        <f t="shared" ca="1" si="344"/>
        <v>2.3022459573985+0.953621499473208i</v>
      </c>
      <c r="AF259" s="240" t="str">
        <f t="shared" ca="1" si="345"/>
        <v>-2.32495560710238+0.89683434235006i</v>
      </c>
      <c r="AG259" s="240" t="str">
        <f t="shared" ca="1" si="346"/>
        <v>1.0654386754725-2.25268081214865i</v>
      </c>
      <c r="AH259" s="240" t="str">
        <f t="shared" ca="1" si="347"/>
        <v>0.781673901552915+2.3661606716887i</v>
      </c>
      <c r="AI259" s="240" t="str">
        <f t="shared" ca="1" si="348"/>
        <v>-2.19768876151067-1.17468911638142i</v>
      </c>
      <c r="AJ259" s="240" t="str">
        <f t="shared" ca="1" si="349"/>
        <v>2.40166544796566-0.664630339860581i</v>
      </c>
      <c r="AK259" s="240" t="str">
        <f t="shared" ca="1" si="350"/>
        <v>-1.28110962831815+2.13740228615153i</v>
      </c>
      <c r="AL259" s="240" t="str">
        <f t="shared" ca="1" si="351"/>
        <v>-0.545985625464543-2.43138440181749i</v>
      </c>
      <c r="AM259" s="240" t="str">
        <f t="shared" ca="1" si="352"/>
        <v>2.0719666214706+1.38444383494852i</v>
      </c>
      <c r="AN259" s="240" t="str">
        <f t="shared" ca="1" si="353"/>
        <v>-2.45524593768116+0.426025583874313i</v>
      </c>
      <c r="AO259" s="240" t="str">
        <f t="shared" ca="1" si="354"/>
        <v>1.48444279511712-2.00153940771601i</v>
      </c>
      <c r="AP259" s="240" t="str">
        <f t="shared" ca="1" si="355"/>
        <v>0.305039209337131+2.47319257102682i</v>
      </c>
      <c r="AQ259" s="240" t="str">
        <f t="shared" ca="1" si="356"/>
        <v>-1.92629031021362-1.58086560257106i</v>
      </c>
      <c r="AR259" s="240" t="str">
        <f t="shared" ca="1" si="357"/>
        <v>-1.92629031021362-1.58086560257106i</v>
      </c>
      <c r="AS259" s="240" t="str">
        <f t="shared" ca="1" si="358"/>
        <v>-1.67347996632093+1.8464006106308i</v>
      </c>
      <c r="AT259" s="240" t="str">
        <f t="shared" ca="1" si="359"/>
        <v>-0.0611550988713855-2.49118254379267i</v>
      </c>
      <c r="AU259" s="240" t="str">
        <f t="shared" ca="1" si="360"/>
        <v>1.76206277025135+1.76206277025236i</v>
      </c>
      <c r="AV259" s="240" t="str">
        <f t="shared" ca="1" si="361"/>
        <v>-2.49118254379263-0.0611550988727772i</v>
      </c>
      <c r="AW259" s="240" t="str">
        <f t="shared" ca="1" si="362"/>
        <v>1.84640061063176-1.67347996631987i</v>
      </c>
      <c r="AX259" s="240" t="str">
        <f t="shared" ca="1" si="363"/>
        <v>-0.183317968627236+2.48518106684275i</v>
      </c>
      <c r="AY259" s="240" t="str">
        <f t="shared" ca="1" si="364"/>
        <v>-1.58086560257193-1.92629031021291i</v>
      </c>
      <c r="AZ259" s="240" t="str">
        <f t="shared" ca="1" si="365"/>
        <v>2.47319257102695+0.305039209336052i</v>
      </c>
      <c r="BA259" s="240" t="str">
        <f t="shared" ca="1" si="366"/>
        <v>-2.00153940771534+1.48444279511802i</v>
      </c>
      <c r="BB259" s="240" t="str">
        <f t="shared" ca="1" si="367"/>
        <v>0.426025583873764-2.45524593768125i</v>
      </c>
      <c r="BC259" s="240" t="str">
        <f t="shared" ca="1" si="368"/>
        <v>1.38444383494881+2.07196662147041i</v>
      </c>
      <c r="BD259" s="240" t="str">
        <f t="shared" ca="1" si="369"/>
        <v>-2.4313844018175-0.545985625464486i</v>
      </c>
      <c r="BE259" s="240" t="str">
        <f t="shared" ca="1" si="370"/>
        <v>2.13740228615148-1.28110962831823i</v>
      </c>
      <c r="BF259" s="240" t="str">
        <f t="shared" ca="1" si="371"/>
        <v>-0.664630339860763+2.40166544796561i</v>
      </c>
      <c r="BG259" s="240" t="str">
        <f t="shared" ca="1" si="372"/>
        <v>-1.17468911638107-2.19768876151086i</v>
      </c>
      <c r="BH259" s="240" t="str">
        <f t="shared" ca="1" si="373"/>
        <v>2.36616067168851+0.781673901553495i</v>
      </c>
      <c r="BI259" s="240" t="str">
        <f t="shared" ca="1" si="374"/>
        <v>-2.25268081214893+1.06543867547191i</v>
      </c>
      <c r="BJ259" s="240" t="str">
        <f t="shared" ca="1" si="375"/>
        <v>0.896834342350897-2.32495560710206i</v>
      </c>
      <c r="BK259" s="240" t="str">
        <f t="shared" ca="1" si="376"/>
        <v>0.953621499472119+2.30224595739895i</v>
      </c>
      <c r="BL259" s="240" t="str">
        <f t="shared" ca="1" si="377"/>
        <v>-2.27814952081601-1.00983423066415i</v>
      </c>
      <c r="BM259" s="240" t="str">
        <f t="shared" ca="1" si="378"/>
        <v>2.34626479048379-0.839506965755108i</v>
      </c>
      <c r="BN259" s="240" t="str">
        <f t="shared" ca="1" si="379"/>
        <v>-1.12040133986247+2.22585517279307i</v>
      </c>
      <c r="BO259" s="240" t="str">
        <f t="shared" ca="1" si="380"/>
        <v>-0.723369986223098-2.38463126618076i</v>
      </c>
      <c r="BP259" s="240" t="str">
        <f t="shared" ca="1" si="381"/>
        <v>2.16819854469594+1.22826930409975i</v>
      </c>
      <c r="BQ259" s="240" t="str">
        <f t="shared" ca="1" si="382"/>
        <v>-2.41725295628845+0.60549034503454i</v>
      </c>
      <c r="BR259" s="240" t="str">
        <f t="shared" ca="1" si="383"/>
        <v>1.33317825999975-2.10531853639285i</v>
      </c>
      <c r="BS259" s="240" t="str">
        <f t="shared" ca="1" si="384"/>
        <v>0.486152024570094+2.44405127229804i</v>
      </c>
      <c r="BT259" s="240" t="str">
        <f t="shared" ca="1" si="385"/>
        <v>-2.03736663133143-1.43487547269876i</v>
      </c>
      <c r="BU259" s="240" t="str">
        <f t="shared" ca="1" si="386"/>
        <v>2.46496165471903-0.365642521296565i</v>
      </c>
      <c r="BV259" s="240" t="str">
        <f t="shared" ca="1" si="387"/>
        <v>-1.53311594470372+1.96450653160291i</v>
      </c>
      <c r="BW259" s="240" t="str">
        <f t="shared" ca="1" si="388"/>
        <v>-0.244252153162724-2.47993372860862i</v>
      </c>
      <c r="BX259" s="240" t="str">
        <f t="shared" ca="1" si="389"/>
        <v>1.88691376356924+1.62766300611283i</v>
      </c>
      <c r="BY259" s="240" t="str">
        <f t="shared" ca="1" si="390"/>
        <v>-2.48893142492942+0.122273360197948i</v>
      </c>
      <c r="BZ259" s="240" t="str">
        <f t="shared" ca="1" si="391"/>
        <v>1.71828888477375-1.80477525500497i</v>
      </c>
      <c r="CA259" s="240" t="str">
        <f t="shared" ca="1" si="392"/>
        <v>1.12220839386793E-12+2.49193306744288i</v>
      </c>
      <c r="CB259" s="240" t="str">
        <f t="shared" ca="1" si="393"/>
        <v>-1.71828888477353-1.80477525500518i</v>
      </c>
      <c r="CC259" s="240" t="str">
        <f t="shared" ca="1" si="394"/>
        <v>2.4889314249294+0.122273360198324i</v>
      </c>
      <c r="CD259" s="240" t="str">
        <f t="shared" ca="1" si="395"/>
        <v>-1.88691376356944+1.6276630061126i</v>
      </c>
      <c r="CE259" s="240" t="str">
        <f t="shared" ca="1" si="396"/>
        <v>0.244252153163027-2.47993372860859i</v>
      </c>
      <c r="CF259" s="240" t="str">
        <f t="shared" ca="1" si="397"/>
        <v>1.53311594470354+1.96450653160305i</v>
      </c>
      <c r="CG259" s="240" t="str">
        <f t="shared" ca="1" si="398"/>
        <v>-2.46496165471897-0.365642521296937i</v>
      </c>
      <c r="CH259" s="240" t="str">
        <f t="shared" ca="1" si="399"/>
        <v>2.03736663133164-1.43487547269846i</v>
      </c>
      <c r="CI259" s="240" t="str">
        <f t="shared" ca="1" si="400"/>
        <v>-0.486152024570395+2.44405127229798i</v>
      </c>
      <c r="CJ259" s="240" t="str">
        <f t="shared" ca="1" si="401"/>
        <v>-1.33317825999949-2.10531853639301i</v>
      </c>
      <c r="CK259" s="240" t="str">
        <f t="shared" ca="1" si="402"/>
        <v>2.41725295628839+0.605490345034769i</v>
      </c>
      <c r="CL259" s="240" t="str">
        <f t="shared" ca="1" si="403"/>
        <v>-2.16819854469613+1.22826930409942i</v>
      </c>
      <c r="CM259" s="240" t="str">
        <f t="shared" ca="1" si="404"/>
        <v>0.723369986223392-2.38463126618068i</v>
      </c>
      <c r="CN259" s="240" t="str">
        <f t="shared" ca="1" si="405"/>
        <v>1.1204013398622+2.22585517279321i</v>
      </c>
      <c r="CO259" s="240" t="str">
        <f t="shared" ca="1" si="406"/>
        <v>-2.34626479048452-0.83950696575306i</v>
      </c>
      <c r="CP259" s="240" t="str">
        <f t="shared" ca="1" si="407"/>
        <v>2.27814952081613-1.00983423066387i</v>
      </c>
      <c r="CQ259" s="240" t="str">
        <f t="shared" ca="1" si="408"/>
        <v>-0.953621499472401+2.30224595739884i</v>
      </c>
      <c r="CR259" s="240" t="str">
        <f t="shared" ca="1" si="409"/>
        <v>-0.896834342350678-2.32495560710214i</v>
      </c>
      <c r="CS259" s="240" t="str">
        <f t="shared" ca="1" si="410"/>
        <v>2.25268081214876+1.06543867547225i</v>
      </c>
      <c r="CT259" s="240" t="str">
        <f t="shared" ca="1" si="411"/>
        <v>-2.3661606716886+0.781673901553206i</v>
      </c>
      <c r="CU259" s="240" t="str">
        <f t="shared" ca="1" si="412"/>
        <v>1.17468911638134-2.19768876151072i</v>
      </c>
      <c r="CV259" s="240" t="str">
        <f t="shared" ca="1" si="413"/>
        <v>0.664630339860469+2.40166544796569i</v>
      </c>
      <c r="CW259" s="240" t="str">
        <f t="shared" ca="1" si="414"/>
        <v>-2.13740228615129-1.28110962831856i</v>
      </c>
      <c r="CX259" s="240" t="str">
        <f t="shared" ca="1" si="415"/>
        <v>2.43138440181758-0.54598562546412i</v>
      </c>
      <c r="CY259" s="240" t="str">
        <f t="shared" ca="1" si="416"/>
        <v>-1.38444383494907+2.07196662147024i</v>
      </c>
      <c r="CZ259" s="240" t="str">
        <f t="shared" ca="1" si="417"/>
        <v>-0.426025583873463-2.45524593768131i</v>
      </c>
      <c r="DA259" s="240" t="str">
        <f t="shared" ca="1" si="418"/>
        <v>2.0015394077152+1.48444279511821i</v>
      </c>
      <c r="DB259" s="240" t="str">
        <f t="shared" ca="1" si="419"/>
        <v>-2.473192571027+0.305039209335678i</v>
      </c>
      <c r="DC259" s="240" t="str">
        <f t="shared" ca="1" si="420"/>
        <v>1.5808656025702-1.92629031021434i</v>
      </c>
      <c r="DD259" s="240" t="str">
        <f t="shared" ca="1" si="421"/>
        <v>0.183317968627002+2.48518106684277i</v>
      </c>
      <c r="DE259" s="240" t="str">
        <f t="shared" ca="1" si="422"/>
        <v>-1.84640061063151-1.67347996632015i</v>
      </c>
      <c r="DF259" s="240" t="str">
        <f t="shared" ca="1" si="423"/>
        <v>2.49118254379264-0.061155098872472i</v>
      </c>
      <c r="DG259" s="240" t="str">
        <f t="shared" ca="1" si="424"/>
        <v>-1.76206277025157+1.76206277025214i</v>
      </c>
      <c r="DH259" s="240" t="str">
        <f t="shared" ca="1" si="425"/>
        <v>0.0611550988716554-2.49118254379266i</v>
      </c>
      <c r="DI259" s="240" t="str">
        <f t="shared" ca="1" si="426"/>
        <v>1.67347996632065+1.84640061063105i</v>
      </c>
      <c r="DJ259" s="240" t="str">
        <f t="shared" ca="1" si="427"/>
        <v>-2.48518106684283-0.183317968626187i</v>
      </c>
      <c r="DK259" s="240" t="str">
        <f t="shared" ca="1" si="428"/>
        <v>1.92629031021382-1.58086560257083i</v>
      </c>
      <c r="DL259" s="240" t="str">
        <f t="shared" ca="1" si="429"/>
        <v>-0.305039209337397+2.47319257102679i</v>
      </c>
      <c r="DM259" s="240" t="str">
        <f t="shared" ca="1" si="430"/>
        <v>-1.48444279511693-2.00153940771615i</v>
      </c>
      <c r="DN259" s="240" t="str">
        <f t="shared" ca="1" si="431"/>
        <v>2.45524593768101+0.426025583875172i</v>
      </c>
      <c r="DO259" s="240" t="str">
        <f t="shared" ca="1" si="432"/>
        <v>-2.0719666214712+1.38444383494762i</v>
      </c>
      <c r="DP259" s="240" t="str">
        <f t="shared" ca="1" si="433"/>
        <v>0.545985625463459-2.43138440181773i</v>
      </c>
      <c r="DQ259" s="240" t="str">
        <f t="shared" ca="1" si="434"/>
        <v>1.28110962831913+2.13740228615094i</v>
      </c>
      <c r="DR259" s="240" t="str">
        <f t="shared" ca="1" si="435"/>
        <v>-2.40166544796591-0.664630339859682i</v>
      </c>
      <c r="DS259" s="240" t="str">
        <f t="shared" ca="1" si="436"/>
        <v>2.19768876151033-1.17468911638206i</v>
      </c>
      <c r="DT259" s="240" t="str">
        <f t="shared" ca="1" si="437"/>
        <v>-0.781673901552431+2.36616067168886i</v>
      </c>
      <c r="DU259" s="240" t="str">
        <f t="shared" ca="1" si="438"/>
        <v>-1.06543867547286-2.25268081214847i</v>
      </c>
      <c r="DV259" s="240" t="str">
        <f t="shared" ca="1" si="439"/>
        <v>2.32495560710244+0.896834342349915i</v>
      </c>
      <c r="DW259" s="240" t="str">
        <f t="shared" ca="1" si="440"/>
        <v>-2.30224595739852+0.953621499473156i</v>
      </c>
      <c r="DX259" s="240" t="str">
        <f t="shared" ca="1" si="441"/>
        <v>1.00983423066312-2.27814952081647i</v>
      </c>
      <c r="DY259" s="240" t="str">
        <f t="shared" ca="1" si="442"/>
        <v>0.839506965753698+2.34626479048429i</v>
      </c>
      <c r="DZ259" s="240" t="str">
        <f t="shared" ca="1" si="443"/>
        <v>-2.22585517279242-1.12040133986375i</v>
      </c>
      <c r="EA259" s="240" t="str">
        <f t="shared" ca="1" si="444"/>
        <v>2.38463126618118-0.723369986221732i</v>
      </c>
      <c r="EB259" s="240" t="str">
        <f t="shared" ca="1" si="445"/>
        <v>-1.22826930410093+2.16819854469527i</v>
      </c>
      <c r="EC259" s="240" t="str">
        <f t="shared" ca="1" si="446"/>
        <v>-0.605490345033224-2.41725295628877i</v>
      </c>
      <c r="ED259" s="240" t="str">
        <f t="shared" ca="1" si="447"/>
        <v>2.10531853639208+1.33317826000095i</v>
      </c>
      <c r="EE259" s="240" t="str">
        <f t="shared" ca="1" si="448"/>
        <v>-2.44405127229782+0.486152024571195i</v>
      </c>
      <c r="EF259" s="240" t="str">
        <f t="shared" ca="1" si="449"/>
        <v>1.43487547269779-2.03736663133212i</v>
      </c>
      <c r="EG259" s="240" t="str">
        <f t="shared" ca="1" si="450"/>
        <v>0.365642521297604+2.46496165471887i</v>
      </c>
      <c r="EH259" s="240" t="str">
        <f t="shared" ca="1" si="451"/>
        <v>-1.96450653160355-1.53311594470289i</v>
      </c>
      <c r="EI259" s="240" t="str">
        <f t="shared" ca="1" si="452"/>
        <v>2.47993372860851-0.24425215316384i</v>
      </c>
      <c r="EJ259" s="240" t="str">
        <f t="shared" ca="1" si="453"/>
        <v>-1.62766300611198+1.88691376356997i</v>
      </c>
      <c r="EK259" s="240" t="str">
        <f t="shared" ca="1" si="454"/>
        <v>-0.122273360198998-2.48893142492937i</v>
      </c>
      <c r="EL259" s="240" t="str">
        <f t="shared" ca="1" si="455"/>
        <v>1.8047752550057+1.71828888477299i</v>
      </c>
      <c r="EM259" s="240" t="str">
        <f t="shared" ca="1" si="456"/>
        <v>-2.49193306744288-3.05283124527712E-13i</v>
      </c>
      <c r="EN259" s="240"/>
      <c r="EO259" s="240"/>
      <c r="EP259" s="240"/>
    </row>
    <row r="260" spans="1:146">
      <c r="A260" s="268">
        <f t="shared" si="323"/>
        <v>3.1250000000000023E-3</v>
      </c>
      <c r="B260" s="267">
        <v>160</v>
      </c>
      <c r="C260" s="266">
        <f t="shared" si="324"/>
        <v>32000</v>
      </c>
      <c r="N260" s="265">
        <f t="shared" ca="1" si="327"/>
        <v>7.4917249572089144</v>
      </c>
      <c r="O260" s="240">
        <f t="shared" ca="1" si="328"/>
        <v>2.4917249572089144</v>
      </c>
      <c r="P260" s="240" t="str">
        <f t="shared" ca="1" si="329"/>
        <v>-1.76191561409419+1.76191561409418i</v>
      </c>
      <c r="Q260" s="240" t="str">
        <f t="shared" ca="1" si="330"/>
        <v>7.40247224980896E-15-2.49172495720891i</v>
      </c>
      <c r="R260" s="240" t="str">
        <f t="shared" ca="1" si="331"/>
        <v>1.76191561409414+1.76191561409423i</v>
      </c>
      <c r="S260" s="240" t="str">
        <f t="shared" ca="1" si="332"/>
        <v>-2.49172495720891+8.25712942325137E-14i</v>
      </c>
      <c r="T260" s="240" t="str">
        <f t="shared" ca="1" si="333"/>
        <v>1.76191561409419-1.76191561409417i</v>
      </c>
      <c r="U260" s="241" t="str">
        <f t="shared" ca="1" si="334"/>
        <v>-1.2179675181638E-13+2.49172495720891i</v>
      </c>
      <c r="V260" s="240" t="str">
        <f t="shared" ca="1" si="335"/>
        <v>-1.7619156140942-1.76191561409417i</v>
      </c>
      <c r="W260" s="240" t="str">
        <f t="shared" ca="1" si="336"/>
        <v>2.49172495720891+8.2724201034944E-14i</v>
      </c>
      <c r="X260" s="240" t="str">
        <f t="shared" ca="1" si="337"/>
        <v>-1.76191561409413+1.76191561409423i</v>
      </c>
      <c r="Y260" s="240" t="str">
        <f t="shared" ca="1" si="338"/>
        <v>3.47992649142236E-14-2.49172495720891i</v>
      </c>
      <c r="Z260" s="240" t="str">
        <f t="shared" ca="1" si="339"/>
        <v>1.76191561409426+1.76191561409411i</v>
      </c>
      <c r="AA260" s="240" t="str">
        <f t="shared" ca="1" si="340"/>
        <v>-2.49172495720891+4.27328586721208E-15i</v>
      </c>
      <c r="AB260" s="240" t="str">
        <f t="shared" ca="1" si="341"/>
        <v>1.76191561409425-1.76191561409411i</v>
      </c>
      <c r="AC260" s="240" t="str">
        <f t="shared" ca="1" si="342"/>
        <v>4.33458366486479E-14+2.49172495720891i</v>
      </c>
      <c r="AD260" s="240" t="str">
        <f t="shared" ca="1" si="343"/>
        <v>-1.76191561409414-1.76191561409423i</v>
      </c>
      <c r="AE260" s="240" t="str">
        <f t="shared" ca="1" si="344"/>
        <v>2.49172495720891-8.24183874300836E-14i</v>
      </c>
      <c r="AF260" s="240" t="str">
        <f t="shared" ca="1" si="345"/>
        <v>-1.76191561409419+1.76191561409418i</v>
      </c>
      <c r="AG260" s="240" t="str">
        <f t="shared" ca="1" si="346"/>
        <v>1.08671080609883E-13-2.49172495720891i</v>
      </c>
      <c r="AH260" s="240" t="str">
        <f t="shared" ca="1" si="347"/>
        <v>1.76191561409421+1.76191561409416i</v>
      </c>
      <c r="AI260" s="240" t="str">
        <f t="shared" ca="1" si="348"/>
        <v>-2.49172495720891-6.95985298284474E-14i</v>
      </c>
      <c r="AJ260" s="240" t="str">
        <f t="shared" ca="1" si="349"/>
        <v>1.76191561409413-1.76191561409423i</v>
      </c>
      <c r="AK260" s="240" t="str">
        <f t="shared" ca="1" si="350"/>
        <v>-3.05259790470117E-14+2.49172495720891i</v>
      </c>
      <c r="AL260" s="240" t="str">
        <f t="shared" ca="1" si="351"/>
        <v>-1.76191561409409-1.76191561409428i</v>
      </c>
      <c r="AM260" s="240" t="str">
        <f t="shared" ca="1" si="352"/>
        <v>2.49172495720891-8.54657173442416E-15i</v>
      </c>
      <c r="AN260" s="240" t="str">
        <f t="shared" ca="1" si="353"/>
        <v>-1.76191561409425+1.76191561409411i</v>
      </c>
      <c r="AO260" s="240" t="str">
        <f t="shared" ca="1" si="354"/>
        <v>6.95981245984056E-13-2.49172495720891i</v>
      </c>
      <c r="AP260" s="240" t="str">
        <f t="shared" ca="1" si="355"/>
        <v>1.76191561409502+1.76191561409335i</v>
      </c>
      <c r="AQ260" s="240" t="str">
        <f t="shared" ca="1" si="356"/>
        <v>-2.49172495720891+5.82425252297238E-13i</v>
      </c>
      <c r="AR260" s="240" t="str">
        <f t="shared" ca="1" si="357"/>
        <v>-2.49172495720891+5.82425252297238E-13i</v>
      </c>
      <c r="AS260" s="240" t="str">
        <f t="shared" ca="1" si="358"/>
        <v>-6.17836144421185E-13+2.49172495720891i</v>
      </c>
      <c r="AT260" s="240" t="str">
        <f t="shared" ca="1" si="359"/>
        <v>-1.76191561409332-1.76191561409504i</v>
      </c>
      <c r="AU260" s="240" t="str">
        <f t="shared" ca="1" si="360"/>
        <v>2.49172495720891-6.60570353860111E-13i</v>
      </c>
      <c r="AV260" s="240" t="str">
        <f t="shared" ca="1" si="361"/>
        <v>-1.76191561409411+1.76191561409425i</v>
      </c>
      <c r="AW260" s="240" t="str">
        <f t="shared" ca="1" si="362"/>
        <v>5.04281501501172E-13-2.49172495720891i</v>
      </c>
      <c r="AX260" s="240" t="str">
        <f t="shared" ca="1" si="363"/>
        <v>1.7619156140934+1.76191561409496i</v>
      </c>
      <c r="AY260" s="240" t="str">
        <f t="shared" ca="1" si="364"/>
        <v>-2.49172495720891+7.74124996780121E-13i</v>
      </c>
      <c r="AZ260" s="240" t="str">
        <f t="shared" ca="1" si="365"/>
        <v>1.76191561409406-1.76191561409431i</v>
      </c>
      <c r="BA260" s="240" t="str">
        <f t="shared" ca="1" si="366"/>
        <v>-4.26136399938301E-13+2.49172495720891i</v>
      </c>
      <c r="BB260" s="240" t="str">
        <f t="shared" ca="1" si="367"/>
        <v>-1.76191561409346-1.76191561409491i</v>
      </c>
      <c r="BC260" s="240" t="str">
        <f t="shared" ca="1" si="368"/>
        <v>2.49172495720891-8.52270098342992E-13i</v>
      </c>
      <c r="BD260" s="240" t="str">
        <f t="shared" ca="1" si="369"/>
        <v>-1.76191561409401+1.76191561409436i</v>
      </c>
      <c r="BE260" s="240" t="str">
        <f t="shared" ca="1" si="370"/>
        <v>3.4799129837543E-13-2.49172495720891i</v>
      </c>
      <c r="BF260" s="240" t="str">
        <f t="shared" ca="1" si="371"/>
        <v>1.76191561409351+1.76191561409485i</v>
      </c>
      <c r="BG260" s="240" t="str">
        <f t="shared" ca="1" si="372"/>
        <v>-2.49172495720891+9.30415199905863E-13i</v>
      </c>
      <c r="BH260" s="240" t="str">
        <f t="shared" ca="1" si="373"/>
        <v>1.76191561409395-1.76191561409442i</v>
      </c>
      <c r="BI260" s="240" t="str">
        <f t="shared" ca="1" si="374"/>
        <v>-2.6984619681256E-13+2.49172495720891i</v>
      </c>
      <c r="BJ260" s="240" t="str">
        <f t="shared" ca="1" si="375"/>
        <v>-1.76191561409357-1.7619156140948i</v>
      </c>
      <c r="BK260" s="240" t="str">
        <f t="shared" ca="1" si="376"/>
        <v>2.49172495720891-1.00856030146873E-12i</v>
      </c>
      <c r="BL260" s="240" t="str">
        <f t="shared" ca="1" si="377"/>
        <v>-1.7619156140939+1.76191561409447i</v>
      </c>
      <c r="BM260" s="240" t="str">
        <f t="shared" ca="1" si="378"/>
        <v>1.91701095249688E-13-2.49172495720891i</v>
      </c>
      <c r="BN260" s="240" t="str">
        <f t="shared" ca="1" si="379"/>
        <v>1.76191561409362+1.76191561409474i</v>
      </c>
      <c r="BO260" s="240" t="str">
        <f t="shared" ca="1" si="380"/>
        <v>-2.49172495720891+1.08670540303161E-12i</v>
      </c>
      <c r="BP260" s="240" t="str">
        <f t="shared" ca="1" si="381"/>
        <v>1.76191561409384-1.76191561409453i</v>
      </c>
      <c r="BQ260" s="240" t="str">
        <f t="shared" ca="1" si="382"/>
        <v>-1.13555993686816E-13+2.49172495720891i</v>
      </c>
      <c r="BR260" s="240" t="str">
        <f t="shared" ca="1" si="383"/>
        <v>-1.76191561409368-1.76191561409469i</v>
      </c>
      <c r="BS260" s="240" t="str">
        <f t="shared" ca="1" si="384"/>
        <v>2.49172495720891-1.16485050459448E-12i</v>
      </c>
      <c r="BT260" s="240" t="str">
        <f t="shared" ca="1" si="385"/>
        <v>-1.76191561409378+1.76191561409458i</v>
      </c>
      <c r="BU260" s="240" t="str">
        <f t="shared" ca="1" si="386"/>
        <v>3.54108921239446E-14-2.49172495720891i</v>
      </c>
      <c r="BV260" s="240" t="str">
        <f t="shared" ca="1" si="387"/>
        <v>1.76191561409373+1.76191561409463i</v>
      </c>
      <c r="BW260" s="240" t="str">
        <f t="shared" ca="1" si="388"/>
        <v>-2.49172495720891-1.23567228884237E-12i</v>
      </c>
      <c r="BX260" s="240" t="str">
        <f t="shared" ca="1" si="389"/>
        <v>1.76191561409373-1.76191561409464i</v>
      </c>
      <c r="BY260" s="240" t="str">
        <f t="shared" ca="1" si="390"/>
        <v>4.27342094389268E-14+2.49172495720891i</v>
      </c>
      <c r="BZ260" s="240" t="str">
        <f t="shared" ca="1" si="391"/>
        <v>-1.76191561409379-1.76191561409458i</v>
      </c>
      <c r="CA260" s="240" t="str">
        <f t="shared" ca="1" si="392"/>
        <v>2.49172495720891+1.1575271872795E-12i</v>
      </c>
      <c r="CB260" s="240" t="str">
        <f t="shared" ca="1" si="393"/>
        <v>-1.76191561409367+1.76191561409469i</v>
      </c>
      <c r="CC260" s="240" t="str">
        <f t="shared" ca="1" si="394"/>
        <v>-1.91698393716076E-13-2.49172495720891i</v>
      </c>
      <c r="CD260" s="240" t="str">
        <f t="shared" ca="1" si="395"/>
        <v>1.76191561409385+1.76191561409452i</v>
      </c>
      <c r="CE260" s="240" t="str">
        <f t="shared" ca="1" si="396"/>
        <v>-2.49172495720891-1.00856300300235E-12i</v>
      </c>
      <c r="CF260" s="240" t="str">
        <f t="shared" ca="1" si="397"/>
        <v>1.76191561409357-1.7619156140948i</v>
      </c>
      <c r="CG260" s="240" t="str">
        <f t="shared" ca="1" si="398"/>
        <v>1.99024412564669E-13+2.49172495720891i</v>
      </c>
      <c r="CH260" s="240" t="str">
        <f t="shared" ca="1" si="399"/>
        <v>-1.76191561409395-1.76191561409442i</v>
      </c>
      <c r="CI260" s="240" t="str">
        <f t="shared" ca="1" si="400"/>
        <v>2.49172495720891+1.00123698415375E-12i</v>
      </c>
      <c r="CJ260" s="240" t="str">
        <f t="shared" ca="1" si="401"/>
        <v>-1.76191561409356+1.7619156140948i</v>
      </c>
      <c r="CK260" s="240" t="str">
        <f t="shared" ca="1" si="402"/>
        <v>-3.4798859684182E-13-2.49172495720891i</v>
      </c>
      <c r="CL260" s="240" t="str">
        <f t="shared" ca="1" si="403"/>
        <v>1.76191561409396+1.76191561409441i</v>
      </c>
      <c r="CM260" s="240" t="str">
        <f t="shared" ca="1" si="404"/>
        <v>-2.49172495720891-8.52272799876603E-13i</v>
      </c>
      <c r="CN260" s="240" t="str">
        <f t="shared" ca="1" si="405"/>
        <v>1.76191561409346-1.76191561409491i</v>
      </c>
      <c r="CO260" s="240" t="str">
        <f t="shared" ca="1" si="406"/>
        <v>3.55314615690413E-13+2.49172495720891i</v>
      </c>
      <c r="CP260" s="240" t="str">
        <f t="shared" ca="1" si="407"/>
        <v>-1.76191561409406-1.76191561409431i</v>
      </c>
      <c r="CQ260" s="240" t="str">
        <f t="shared" ca="1" si="408"/>
        <v>2.49172495720891+8.44946781028009E-13i</v>
      </c>
      <c r="CR260" s="240" t="str">
        <f t="shared" ca="1" si="409"/>
        <v>-1.76191561409345+1.76191561409491i</v>
      </c>
      <c r="CS260" s="240" t="str">
        <f t="shared" ca="1" si="410"/>
        <v>-5.04278799967562E-13-2.49172495720891i</v>
      </c>
      <c r="CT260" s="240" t="str">
        <f t="shared" ca="1" si="411"/>
        <v>1.76191561409407+1.7619156140943i</v>
      </c>
      <c r="CU260" s="240" t="str">
        <f t="shared" ca="1" si="412"/>
        <v>-2.49172495720891-6.95982596750861E-13i</v>
      </c>
      <c r="CV260" s="240" t="str">
        <f t="shared" ca="1" si="413"/>
        <v>1.76191561409515-1.76191561409322i</v>
      </c>
      <c r="CW260" s="240" t="str">
        <f t="shared" ca="1" si="414"/>
        <v>5.11604818816155E-13+2.49172495720891i</v>
      </c>
      <c r="CX260" s="240" t="str">
        <f t="shared" ca="1" si="415"/>
        <v>-1.76191561409417-1.7619156140942i</v>
      </c>
      <c r="CY260" s="240" t="str">
        <f t="shared" ca="1" si="416"/>
        <v>2.49172495720891+6.88656577902268E-13i</v>
      </c>
      <c r="CZ260" s="240" t="str">
        <f t="shared" ca="1" si="417"/>
        <v>-1.76191561409334+1.76191561409502i</v>
      </c>
      <c r="DA260" s="240" t="str">
        <f t="shared" ca="1" si="418"/>
        <v>-6.60569003093304E-13-2.49172495720891i</v>
      </c>
      <c r="DB260" s="240" t="str">
        <f t="shared" ca="1" si="419"/>
        <v>1.76191561409418+1.76191561409419i</v>
      </c>
      <c r="DC260" s="240" t="str">
        <f t="shared" ca="1" si="420"/>
        <v>-2.49172495720891-5.39692393625119E-13i</v>
      </c>
      <c r="DD260" s="240" t="str">
        <f t="shared" ca="1" si="421"/>
        <v>1.76191561409504-1.76191561409333i</v>
      </c>
      <c r="DE260" s="240" t="str">
        <f t="shared" ca="1" si="422"/>
        <v>6.678950219419E-13+2.49172495720891i</v>
      </c>
      <c r="DF260" s="240" t="str">
        <f t="shared" ca="1" si="423"/>
        <v>-1.76191561409428-1.76191561409409i</v>
      </c>
      <c r="DG260" s="240" t="str">
        <f t="shared" ca="1" si="424"/>
        <v>2.49172495720891+5.32366374776523E-13i</v>
      </c>
      <c r="DH260" s="240" t="str">
        <f t="shared" ca="1" si="425"/>
        <v>-1.76191561409493+1.76191561409343i</v>
      </c>
      <c r="DI260" s="240" t="str">
        <f t="shared" ca="1" si="426"/>
        <v>-8.16859206219048E-13-2.49172495720891i</v>
      </c>
      <c r="DJ260" s="240" t="str">
        <f t="shared" ca="1" si="427"/>
        <v>1.76191561409429+1.76191561409408i</v>
      </c>
      <c r="DK260" s="240" t="str">
        <f t="shared" ca="1" si="428"/>
        <v>-2.49172495720891-3.83402190499375E-13i</v>
      </c>
      <c r="DL260" s="240" t="str">
        <f t="shared" ca="1" si="429"/>
        <v>1.76191561409493-1.76191561409344i</v>
      </c>
      <c r="DM260" s="240" t="str">
        <f t="shared" ca="1" si="430"/>
        <v>9.65823390496197E-13+2.49172495720891i</v>
      </c>
      <c r="DN260" s="240" t="str">
        <f t="shared" ca="1" si="431"/>
        <v>-1.76191561409439-1.76191561409398i</v>
      </c>
      <c r="DO260" s="240" t="str">
        <f t="shared" ca="1" si="432"/>
        <v>2.49172495720891+2.34438006222226E-13i</v>
      </c>
      <c r="DP260" s="240" t="str">
        <f t="shared" ca="1" si="433"/>
        <v>-1.76191561409482+1.76191561409354i</v>
      </c>
      <c r="DQ260" s="240" t="str">
        <f t="shared" ca="1" si="434"/>
        <v>-9.7314940934479E-13-2.49172495720891i</v>
      </c>
      <c r="DR260" s="240" t="str">
        <f t="shared" ca="1" si="435"/>
        <v>1.7619156140945+1.76191561409387i</v>
      </c>
      <c r="DS260" s="240" t="str">
        <f t="shared" ca="1" si="436"/>
        <v>-2.49172495720891-2.27111987373632E-13i</v>
      </c>
      <c r="DT260" s="240" t="str">
        <f t="shared" ca="1" si="437"/>
        <v>1.76191561409472-1.76191561409365i</v>
      </c>
      <c r="DU260" s="240" t="str">
        <f t="shared" ca="1" si="438"/>
        <v>1.12211359362194E-12+2.49172495720891i</v>
      </c>
      <c r="DV260" s="240" t="str">
        <f t="shared" ca="1" si="439"/>
        <v>-1.7619156140945-1.76191561409386i</v>
      </c>
      <c r="DW260" s="240" t="str">
        <f t="shared" ca="1" si="440"/>
        <v>2.49172495720891+7.81478030964833E-14i</v>
      </c>
      <c r="DX260" s="240" t="str">
        <f t="shared" ca="1" si="441"/>
        <v>-1.76191561409471+1.76191561409365i</v>
      </c>
      <c r="DY260" s="240" t="str">
        <f t="shared" ca="1" si="442"/>
        <v>1.27840919981491E-12-2.49172495720891i</v>
      </c>
      <c r="DZ260" s="240" t="str">
        <f t="shared" ca="1" si="443"/>
        <v>1.76191561409461+1.76191561409376i</v>
      </c>
      <c r="EA260" s="240" t="str">
        <f t="shared" ca="1" si="444"/>
        <v>-2.49172495720891-7.08217842478895E-14i</v>
      </c>
      <c r="EB260" s="240" t="str">
        <f t="shared" ca="1" si="445"/>
        <v>1.76191561409461-1.76191561409376i</v>
      </c>
      <c r="EC260" s="240" t="str">
        <f t="shared" ca="1" si="446"/>
        <v>-1.27108318096631E-12+2.49172495720891i</v>
      </c>
      <c r="ED260" s="240" t="str">
        <f t="shared" ca="1" si="447"/>
        <v>-1.76191561409461-1.76191561409375i</v>
      </c>
      <c r="EE260" s="240" t="str">
        <f t="shared" ca="1" si="448"/>
        <v>2.49172495720891-7.81424000292596E-14i</v>
      </c>
      <c r="EF260" s="240" t="str">
        <f t="shared" ca="1" si="449"/>
        <v>-1.7619156140946+1.76191561409376i</v>
      </c>
      <c r="EG260" s="240" t="str">
        <f t="shared" ca="1" si="450"/>
        <v>1.12211899668916E-12-2.49172495720891i</v>
      </c>
      <c r="EH260" s="240" t="str">
        <f t="shared" ca="1" si="451"/>
        <v>1.76191561409472+1.76191561409365i</v>
      </c>
      <c r="EI260" s="240" t="str">
        <f t="shared" ca="1" si="452"/>
        <v>-2.49172495720891+8.54684188778534E-14i</v>
      </c>
      <c r="EJ260" s="240" t="str">
        <f t="shared" ca="1" si="453"/>
        <v>1.7619156140945-1.76191561409387i</v>
      </c>
      <c r="EK260" s="240" t="str">
        <f t="shared" ca="1" si="454"/>
        <v>-1.11479297784057E-12+2.49172495720891i</v>
      </c>
      <c r="EL260" s="240" t="str">
        <f t="shared" ca="1" si="455"/>
        <v>-1.76191561409472-1.76191561409364i</v>
      </c>
      <c r="EM260" s="240" t="str">
        <f t="shared" ca="1" si="456"/>
        <v>2.49172495720891-2.34432603155002E-13i</v>
      </c>
      <c r="EN260" s="240"/>
      <c r="EO260" s="240"/>
      <c r="EP260" s="240"/>
    </row>
    <row r="261" spans="1:146">
      <c r="A261" s="268">
        <f t="shared" si="323"/>
        <v>3.1445312500000024E-3</v>
      </c>
      <c r="B261" s="267">
        <v>161</v>
      </c>
      <c r="C261" s="266">
        <f t="shared" si="324"/>
        <v>32200</v>
      </c>
      <c r="N261" s="265">
        <f t="shared" ca="1" si="327"/>
        <v>7.4915009674940407</v>
      </c>
      <c r="O261" s="240">
        <f t="shared" ca="1" si="328"/>
        <v>2.4915009674940407</v>
      </c>
      <c r="P261" s="240" t="str">
        <f t="shared" ca="1" si="329"/>
        <v>-1.71799093433877+1.80446230787831i</v>
      </c>
      <c r="Q261" s="240" t="str">
        <f t="shared" ca="1" si="330"/>
        <v>-0.122252158059434-2.48849984546384i</v>
      </c>
      <c r="R261" s="240" t="str">
        <f t="shared" ca="1" si="331"/>
        <v>1.88658657366589+1.62738077016024i</v>
      </c>
      <c r="S261" s="240" t="str">
        <f t="shared" ca="1" si="332"/>
        <v>-2.47950370933908+0.244209799961983i</v>
      </c>
      <c r="T261" s="240" t="str">
        <f t="shared" ca="1" si="333"/>
        <v>1.53285010316445-1.96416588715222i</v>
      </c>
      <c r="U261" s="241" t="str">
        <f t="shared" ca="1" si="334"/>
        <v>0.365579119066469+2.46453423159962i</v>
      </c>
      <c r="V261" s="240" t="str">
        <f t="shared" ca="1" si="335"/>
        <v>-2.03701335297563-1.43462666600852i</v>
      </c>
      <c r="W261" s="240" t="str">
        <f t="shared" ca="1" si="336"/>
        <v>2.44362747502856-0.486067726051919i</v>
      </c>
      <c r="X261" s="240" t="str">
        <f t="shared" ca="1" si="337"/>
        <v>-1.33294708755572+2.10495347521043i</v>
      </c>
      <c r="Y261" s="240" t="str">
        <f t="shared" ca="1" si="338"/>
        <v>-0.605385353310818-2.41683380583367i</v>
      </c>
      <c r="Z261" s="240" t="str">
        <f t="shared" ca="1" si="339"/>
        <v>2.1678225801513+1.22805632281663i</v>
      </c>
      <c r="AA261" s="240" t="str">
        <f t="shared" ca="1" si="340"/>
        <v>-2.3842177723109+0.723244554228098i</v>
      </c>
      <c r="AB261" s="240" t="str">
        <f t="shared" ca="1" si="341"/>
        <v>1.12020706283064-2.22546921061786i</v>
      </c>
      <c r="AC261" s="240" t="str">
        <f t="shared" ca="1" si="342"/>
        <v>0.839361395665716+2.34585794934174i</v>
      </c>
      <c r="AD261" s="240" t="str">
        <f t="shared" ca="1" si="343"/>
        <v>-2.27775449082786-1.00965912591194i</v>
      </c>
      <c r="AE261" s="240" t="str">
        <f t="shared" ca="1" si="344"/>
        <v>2.3018467490998-0.953456141981584i</v>
      </c>
      <c r="AF261" s="240" t="str">
        <f t="shared" ca="1" si="345"/>
        <v>-0.896678831723228+2.32455246096172i</v>
      </c>
      <c r="AG261" s="240" t="str">
        <f t="shared" ca="1" si="346"/>
        <v>-1.06525392893853-2.25229019842132i</v>
      </c>
      <c r="AH261" s="240" t="str">
        <f t="shared" ca="1" si="347"/>
        <v>2.36575038061039+0.781538359689106i</v>
      </c>
      <c r="AI261" s="240" t="str">
        <f t="shared" ca="1" si="348"/>
        <v>-2.19730768337753+1.17448542587543i</v>
      </c>
      <c r="AJ261" s="240" t="str">
        <f t="shared" ca="1" si="349"/>
        <v>0.664515093291819-2.40124900037691i</v>
      </c>
      <c r="AK261" s="240" t="str">
        <f t="shared" ca="1" si="350"/>
        <v>1.28088748454864+2.13703166166307i</v>
      </c>
      <c r="AL261" s="240" t="str">
        <f t="shared" ca="1" si="351"/>
        <v>-2.43096280097701-0.545890951829904i</v>
      </c>
      <c r="AM261" s="240" t="str">
        <f t="shared" ca="1" si="352"/>
        <v>2.07160734349366-1.38420377307928i</v>
      </c>
      <c r="AN261" s="240" t="str">
        <f t="shared" ca="1" si="353"/>
        <v>-0.425951711250871+2.4548201992623i</v>
      </c>
      <c r="AO261" s="240" t="str">
        <f t="shared" ca="1" si="354"/>
        <v>-1.48418539347902-2.00119234178208i</v>
      </c>
      <c r="AP261" s="240" t="str">
        <f t="shared" ca="1" si="355"/>
        <v>2.47276372067068+0.304986315690752i</v>
      </c>
      <c r="AQ261" s="240" t="str">
        <f t="shared" ca="1" si="356"/>
        <v>-1.92595629243554+1.58059148126634i</v>
      </c>
      <c r="AR261" s="240" t="str">
        <f t="shared" ca="1" si="357"/>
        <v>-1.92595629243554+1.58059148126634i</v>
      </c>
      <c r="AS261" s="240" t="str">
        <f t="shared" ca="1" si="358"/>
        <v>1.67318978572998+1.84608044568827i</v>
      </c>
      <c r="AT261" s="240" t="str">
        <f t="shared" ca="1" si="359"/>
        <v>-2.49075057398426-0.0611444946077538i</v>
      </c>
      <c r="AU261" s="240" t="str">
        <f t="shared" ca="1" si="360"/>
        <v>1.76175722944819-1.76175722944757i</v>
      </c>
      <c r="AV261" s="240" t="str">
        <f t="shared" ca="1" si="361"/>
        <v>0.0611444946093795+2.49075057398422i</v>
      </c>
      <c r="AW261" s="240" t="str">
        <f t="shared" ca="1" si="362"/>
        <v>-1.84608044568768-1.67318978573063i</v>
      </c>
      <c r="AX261" s="240" t="str">
        <f t="shared" ca="1" si="363"/>
        <v>2.48475013768761-0.183286181380795i</v>
      </c>
      <c r="AY261" s="240" t="str">
        <f t="shared" ca="1" si="364"/>
        <v>-1.5805914812651+1.92595629243655i</v>
      </c>
      <c r="AZ261" s="240" t="str">
        <f t="shared" ca="1" si="365"/>
        <v>-0.304986315689835-2.4727637206708i</v>
      </c>
      <c r="BA261" s="240" t="str">
        <f t="shared" ca="1" si="366"/>
        <v>2.00119234178305+1.48418539347772i</v>
      </c>
      <c r="BB261" s="240" t="str">
        <f t="shared" ca="1" si="367"/>
        <v>-2.45482019926232+0.425951711250729i</v>
      </c>
      <c r="BC261" s="240" t="str">
        <f t="shared" ca="1" si="368"/>
        <v>1.38420377308019-2.07160734349304i</v>
      </c>
      <c r="BD261" s="240" t="str">
        <f t="shared" ca="1" si="369"/>
        <v>0.545890951830247+2.43096280097693i</v>
      </c>
      <c r="BE261" s="240" t="str">
        <f t="shared" ca="1" si="370"/>
        <v>-2.13703166166263-1.28088748454937i</v>
      </c>
      <c r="BF261" s="240" t="str">
        <f t="shared" ca="1" si="371"/>
        <v>2.40124900037675-0.664515093292397i</v>
      </c>
      <c r="BG261" s="240" t="str">
        <f t="shared" ca="1" si="372"/>
        <v>-1.17448542587575+2.19730768337736i</v>
      </c>
      <c r="BH261" s="240" t="str">
        <f t="shared" ca="1" si="373"/>
        <v>-0.781538359690145-2.36575038061005i</v>
      </c>
      <c r="BI261" s="240" t="str">
        <f t="shared" ca="1" si="374"/>
        <v>2.25229019842138+1.0652539289384i</v>
      </c>
      <c r="BJ261" s="240" t="str">
        <f t="shared" ca="1" si="375"/>
        <v>-2.32455246096204+0.896678831722398i</v>
      </c>
      <c r="BK261" s="240" t="str">
        <f t="shared" ca="1" si="376"/>
        <v>0.953456141980999-2.30184674910005i</v>
      </c>
      <c r="BL261" s="240" t="str">
        <f t="shared" ca="1" si="377"/>
        <v>1.00965912591158+2.27775449082802i</v>
      </c>
      <c r="BM261" s="240" t="str">
        <f t="shared" ca="1" si="378"/>
        <v>-2.34585794934212-0.839361395664653i</v>
      </c>
      <c r="BN261" s="240" t="str">
        <f t="shared" ca="1" si="379"/>
        <v>2.22546921061782-1.12020706283073i</v>
      </c>
      <c r="BO261" s="240" t="str">
        <f t="shared" ca="1" si="380"/>
        <v>-0.723244554229202+2.38421777231056i</v>
      </c>
      <c r="BP261" s="240" t="str">
        <f t="shared" ca="1" si="381"/>
        <v>-1.22805632281695-2.16782258015112i</v>
      </c>
      <c r="BQ261" s="240" t="str">
        <f t="shared" ca="1" si="382"/>
        <v>2.41683380583351+0.605385353311456i</v>
      </c>
      <c r="BR261" s="240" t="str">
        <f t="shared" ca="1" si="383"/>
        <v>-2.10495347520996+1.33294708755645i</v>
      </c>
      <c r="BS261" s="240" t="str">
        <f t="shared" ca="1" si="384"/>
        <v>0.486067726052079-2.44362747502853i</v>
      </c>
      <c r="BT261" s="240" t="str">
        <f t="shared" ca="1" si="385"/>
        <v>1.43462666600761+2.03701335297627i</v>
      </c>
      <c r="BU261" s="240" t="str">
        <f t="shared" ca="1" si="386"/>
        <v>-2.46453423159967-0.36557911906613i</v>
      </c>
      <c r="BV261" s="240" t="str">
        <f t="shared" ca="1" si="387"/>
        <v>1.9641658871526-1.53285010316396i</v>
      </c>
      <c r="BW261" s="240" t="str">
        <f t="shared" ca="1" si="388"/>
        <v>-0.244209799961395+2.47950370933914i</v>
      </c>
      <c r="BX261" s="240" t="str">
        <f t="shared" ca="1" si="389"/>
        <v>-1.62738077015996-1.88658657366613i</v>
      </c>
      <c r="BY261" s="240" t="str">
        <f t="shared" ca="1" si="390"/>
        <v>2.4884998454639+0.122252158058296i</v>
      </c>
      <c r="BZ261" s="240" t="str">
        <f t="shared" ca="1" si="391"/>
        <v>-1.8044623078782+1.71799093433889i</v>
      </c>
      <c r="CA261" s="240" t="str">
        <f t="shared" ca="1" si="392"/>
        <v>8.87602274290039E-13-2.49150096749404i</v>
      </c>
      <c r="CB261" s="240" t="str">
        <f t="shared" ca="1" si="393"/>
        <v>1.80446230787874+1.71799093433833i</v>
      </c>
      <c r="CC261" s="240" t="str">
        <f t="shared" ca="1" si="394"/>
        <v>-2.48849984546386+0.122252158058999i</v>
      </c>
      <c r="CD261" s="240" t="str">
        <f t="shared" ca="1" si="395"/>
        <v>1.62738077015937-1.88658657366664i</v>
      </c>
      <c r="CE261" s="240" t="str">
        <f t="shared" ca="1" si="396"/>
        <v>0.244209799962095+2.47950370933907i</v>
      </c>
      <c r="CF261" s="240" t="str">
        <f t="shared" ca="1" si="397"/>
        <v>-1.96416588715151-1.53285010316536i</v>
      </c>
      <c r="CG261" s="240" t="str">
        <f t="shared" ca="1" si="398"/>
        <v>2.46453423159957-0.365579119066825i</v>
      </c>
      <c r="CH261" s="240" t="str">
        <f t="shared" ca="1" si="399"/>
        <v>-1.43462666600906+2.03701335297525i</v>
      </c>
      <c r="CI261" s="240" t="str">
        <f t="shared" ca="1" si="400"/>
        <v>-0.486067726052769-2.44362747502839i</v>
      </c>
      <c r="CJ261" s="240" t="str">
        <f t="shared" ca="1" si="401"/>
        <v>2.10495347521034+1.33294708755586i</v>
      </c>
      <c r="CK261" s="240" t="str">
        <f t="shared" ca="1" si="402"/>
        <v>-2.41683380583396+0.605385353309665i</v>
      </c>
      <c r="CL261" s="240" t="str">
        <f t="shared" ca="1" si="403"/>
        <v>1.22805632281634-2.16782258015146i</v>
      </c>
      <c r="CM261" s="240" t="str">
        <f t="shared" ca="1" si="404"/>
        <v>0.723244554227435+2.3842177723111i</v>
      </c>
      <c r="CN261" s="240" t="str">
        <f t="shared" ca="1" si="405"/>
        <v>-2.22546921061813-1.1202070628301i</v>
      </c>
      <c r="CO261" s="240" t="str">
        <f t="shared" ca="1" si="406"/>
        <v>2.34585794934189-0.839361395665315i</v>
      </c>
      <c r="CP261" s="240" t="str">
        <f t="shared" ca="1" si="407"/>
        <v>-1.00965912591094+2.2777544908283i</v>
      </c>
      <c r="CQ261" s="240" t="str">
        <f t="shared" ca="1" si="408"/>
        <v>-0.953456141981649-2.30184674909978i</v>
      </c>
      <c r="CR261" s="240" t="str">
        <f t="shared" ca="1" si="409"/>
        <v>2.32455246096143+0.896678831723988i</v>
      </c>
      <c r="CS261" s="240" t="str">
        <f t="shared" ca="1" si="410"/>
        <v>-2.25229019842108+1.06525392893904i</v>
      </c>
      <c r="CT261" s="240" t="str">
        <f t="shared" ca="1" si="411"/>
        <v>0.781538359689545-2.36575038061024i</v>
      </c>
      <c r="CU261" s="240" t="str">
        <f t="shared" ca="1" si="412"/>
        <v>1.17448542587637+2.19730768337703i</v>
      </c>
      <c r="CV261" s="240" t="str">
        <f t="shared" ca="1" si="413"/>
        <v>-2.40124900037692-0.664515093291787i</v>
      </c>
      <c r="CW261" s="240" t="str">
        <f t="shared" ca="1" si="414"/>
        <v>2.1370316616635-1.2808874845479i</v>
      </c>
      <c r="CX261" s="240" t="str">
        <f t="shared" ca="1" si="415"/>
        <v>-0.545890951829629+2.43096280097707i</v>
      </c>
      <c r="CY261" s="240" t="str">
        <f t="shared" ca="1" si="416"/>
        <v>-1.38420377307877-2.07160734349399i</v>
      </c>
      <c r="CZ261" s="240" t="str">
        <f t="shared" ca="1" si="417"/>
        <v>2.45482019926243+0.425951711250104i</v>
      </c>
      <c r="DA261" s="240" t="str">
        <f t="shared" ca="1" si="418"/>
        <v>-2.00119234178259+1.48418539347834i</v>
      </c>
      <c r="DB261" s="240" t="str">
        <f t="shared" ca="1" si="419"/>
        <v>0.304986315691597-2.47276372067058i</v>
      </c>
      <c r="DC261" s="240" t="str">
        <f t="shared" ca="1" si="420"/>
        <v>1.5805914812657+1.92595629243605i</v>
      </c>
      <c r="DD261" s="240" t="str">
        <f t="shared" ca="1" si="421"/>
        <v>-2.48475013768748-0.183286181382565i</v>
      </c>
      <c r="DE261" s="240" t="str">
        <f t="shared" ca="1" si="422"/>
        <v>1.84608044568716-1.67318978573121i</v>
      </c>
      <c r="DF261" s="240" t="str">
        <f t="shared" ca="1" si="423"/>
        <v>-0.0611444946086056+2.49075057398423i</v>
      </c>
      <c r="DG261" s="240" t="str">
        <f t="shared" ca="1" si="424"/>
        <v>-1.76175722944874-1.76175722944702i</v>
      </c>
      <c r="DH261" s="240" t="str">
        <f t="shared" ca="1" si="425"/>
        <v>2.49075057398424-0.0611444946084923i</v>
      </c>
      <c r="DI261" s="240" t="str">
        <f t="shared" ca="1" si="426"/>
        <v>-1.67318978573129+1.84608044568708i</v>
      </c>
      <c r="DJ261" s="240" t="str">
        <f t="shared" ca="1" si="427"/>
        <v>-0.183286181382452-2.48475013768748i</v>
      </c>
      <c r="DK261" s="240" t="str">
        <f t="shared" ca="1" si="428"/>
        <v>1.92595629243598+1.58059148126579i</v>
      </c>
      <c r="DL261" s="240" t="str">
        <f t="shared" ca="1" si="429"/>
        <v>-2.47276372067059+0.304986315691484i</v>
      </c>
      <c r="DM261" s="240" t="str">
        <f t="shared" ca="1" si="430"/>
        <v>1.48418539347843-2.00119234178252i</v>
      </c>
      <c r="DN261" s="240" t="str">
        <f t="shared" ca="1" si="431"/>
        <v>0.425951711249855+2.45482019926248i</v>
      </c>
      <c r="DO261" s="240" t="str">
        <f t="shared" ca="1" si="432"/>
        <v>-2.07160734349393-1.38420377307887i</v>
      </c>
      <c r="DP261" s="240" t="str">
        <f t="shared" ca="1" si="433"/>
        <v>2.43096280097713-0.54589095182938i</v>
      </c>
      <c r="DQ261" s="240" t="str">
        <f t="shared" ca="1" si="434"/>
        <v>-1.280887484548+2.13703166166345i</v>
      </c>
      <c r="DR261" s="240" t="str">
        <f t="shared" ca="1" si="435"/>
        <v>-0.66451509329154-2.40124900037699i</v>
      </c>
      <c r="DS261" s="240" t="str">
        <f t="shared" ca="1" si="436"/>
        <v>2.19730768337691+1.17448542587659i</v>
      </c>
      <c r="DT261" s="240" t="str">
        <f t="shared" ca="1" si="437"/>
        <v>-2.36575038061033+0.781538359689303i</v>
      </c>
      <c r="DU261" s="240" t="str">
        <f t="shared" ca="1" si="438"/>
        <v>1.06525392893927-2.25229019842098i</v>
      </c>
      <c r="DV261" s="240" t="str">
        <f t="shared" ca="1" si="439"/>
        <v>0.896678831723884+2.32455246096147i</v>
      </c>
      <c r="DW261" s="240" t="str">
        <f t="shared" ca="1" si="440"/>
        <v>-2.30184674909968-0.953456141981883i</v>
      </c>
      <c r="DX261" s="240" t="str">
        <f t="shared" ca="1" si="441"/>
        <v>2.27775449082835-1.00965912591084i</v>
      </c>
      <c r="DY261" s="240" t="str">
        <f t="shared" ca="1" si="442"/>
        <v>-0.839361395665555+2.3458579493418i</v>
      </c>
      <c r="DZ261" s="240" t="str">
        <f t="shared" ca="1" si="443"/>
        <v>-1.12020706282988-2.22546921061825i</v>
      </c>
      <c r="EA261" s="240" t="str">
        <f t="shared" ca="1" si="444"/>
        <v>2.38421777231103+0.723244554227679i</v>
      </c>
      <c r="EB261" s="240" t="str">
        <f t="shared" ca="1" si="445"/>
        <v>-2.16782258015159+1.22805632281612i</v>
      </c>
      <c r="EC261" s="240" t="str">
        <f t="shared" ca="1" si="446"/>
        <v>0.605385353309912-2.4168338058339i</v>
      </c>
      <c r="ED261" s="240" t="str">
        <f t="shared" ca="1" si="447"/>
        <v>1.33294708755564+2.10495347521048i</v>
      </c>
      <c r="EE261" s="240" t="str">
        <f t="shared" ca="1" si="448"/>
        <v>-2.44362747502837-0.486067726052881i</v>
      </c>
      <c r="EF261" s="240" t="str">
        <f t="shared" ca="1" si="449"/>
        <v>2.0370133529754-1.43462666600885i</v>
      </c>
      <c r="EG261" s="240" t="str">
        <f t="shared" ca="1" si="450"/>
        <v>-0.365579119066937+2.46453423159955i</v>
      </c>
      <c r="EH261" s="240" t="str">
        <f t="shared" ca="1" si="451"/>
        <v>-1.53285010316516-1.96416588715167i</v>
      </c>
      <c r="EI261" s="240" t="str">
        <f t="shared" ca="1" si="452"/>
        <v>2.47950370933906+0.244209799962208i</v>
      </c>
      <c r="EJ261" s="240" t="str">
        <f t="shared" ca="1" si="453"/>
        <v>-1.88658657366671+1.62738077015929i</v>
      </c>
      <c r="EK261" s="240" t="str">
        <f t="shared" ca="1" si="454"/>
        <v>0.122252158059112-2.48849984546385i</v>
      </c>
      <c r="EL261" s="240" t="str">
        <f t="shared" ca="1" si="455"/>
        <v>1.71799093433825+1.80446230787881i</v>
      </c>
      <c r="EM261" s="240" t="str">
        <f t="shared" ca="1" si="456"/>
        <v>-2.49150096749404+7.7405324699262E-13i</v>
      </c>
      <c r="EN261" s="240"/>
      <c r="EO261" s="240"/>
      <c r="EP261" s="240"/>
    </row>
    <row r="262" spans="1:146">
      <c r="A262" s="268">
        <f t="shared" si="323"/>
        <v>3.1640625000000024E-3</v>
      </c>
      <c r="B262" s="267">
        <v>162</v>
      </c>
      <c r="C262" s="266">
        <f t="shared" si="324"/>
        <v>32400</v>
      </c>
      <c r="N262" s="265">
        <f t="shared" ca="1" si="327"/>
        <v>7.4912595722297475</v>
      </c>
      <c r="O262" s="240">
        <f t="shared" ca="1" si="328"/>
        <v>2.4912595722297475</v>
      </c>
      <c r="P262" s="240" t="str">
        <f t="shared" ca="1" si="329"/>
        <v>-1.67302767457924+1.84590158359494i</v>
      </c>
      <c r="Q262" s="240" t="str">
        <f t="shared" ca="1" si="330"/>
        <v>-0.244186139088594-2.47926347645896i</v>
      </c>
      <c r="R262" s="240" t="str">
        <f t="shared" ca="1" si="331"/>
        <v>2.00099845128811+1.48404159448747i</v>
      </c>
      <c r="S262" s="240" t="str">
        <f t="shared" ca="1" si="332"/>
        <v>-2.4433907181066+0.486020632171995i</v>
      </c>
      <c r="T262" s="240" t="str">
        <f t="shared" ca="1" si="333"/>
        <v>1.28076338258097-2.13682461003848i</v>
      </c>
      <c r="U262" s="241" t="str">
        <f t="shared" ca="1" si="334"/>
        <v>0.723174480881819+2.38398677144561i</v>
      </c>
      <c r="V262" s="240" t="str">
        <f t="shared" ca="1" si="335"/>
        <v>-2.25207197968701-1.06515071916371i</v>
      </c>
      <c r="W262" s="240" t="str">
        <f t="shared" ca="1" si="336"/>
        <v>2.30162372895585-0.953363764013365i</v>
      </c>
      <c r="X262" s="240" t="str">
        <f t="shared" ca="1" si="337"/>
        <v>-0.839280072050537+2.34563066506328i</v>
      </c>
      <c r="Y262" s="240" t="str">
        <f t="shared" ca="1" si="338"/>
        <v>-1.17437163293559-2.19709479176082i</v>
      </c>
      <c r="Z262" s="240" t="str">
        <f t="shared" ca="1" si="339"/>
        <v>2.41659964488292+0.605326699046128i</v>
      </c>
      <c r="AA262" s="240" t="str">
        <f t="shared" ca="1" si="340"/>
        <v>-2.07140663066685+1.38406966105602i</v>
      </c>
      <c r="AB262" s="240" t="str">
        <f t="shared" ca="1" si="341"/>
        <v>0.365543699024648-2.46429544907459i</v>
      </c>
      <c r="AC262" s="240" t="str">
        <f t="shared" ca="1" si="342"/>
        <v>1.58043834173085+1.92576969137366i</v>
      </c>
      <c r="AD262" s="240" t="str">
        <f t="shared" ca="1" si="343"/>
        <v>-2.48825874097071-0.122240313355312i</v>
      </c>
      <c r="AE262" s="240" t="str">
        <f t="shared" ca="1" si="344"/>
        <v>1.76158653721957-1.76158653721953i</v>
      </c>
      <c r="AF262" s="240" t="str">
        <f t="shared" ca="1" si="345"/>
        <v>0.122240313355234+2.48825874097071i</v>
      </c>
      <c r="AG262" s="240" t="str">
        <f t="shared" ca="1" si="346"/>
        <v>-1.92576969137361-1.58043834173091i</v>
      </c>
      <c r="AH262" s="240" t="str">
        <f t="shared" ca="1" si="347"/>
        <v>2.46429544907456-0.365543699024833i</v>
      </c>
      <c r="AI262" s="240" t="str">
        <f t="shared" ca="1" si="348"/>
        <v>-1.38406966105607+2.07140663066682i</v>
      </c>
      <c r="AJ262" s="240" t="str">
        <f t="shared" ca="1" si="349"/>
        <v>-0.605326699046068-2.41659964488294i</v>
      </c>
      <c r="AK262" s="240" t="str">
        <f t="shared" ca="1" si="350"/>
        <v>2.19709479176079+1.17437163293566i</v>
      </c>
      <c r="AL262" s="240" t="str">
        <f t="shared" ca="1" si="351"/>
        <v>-2.3456306650633+0.839280072050462i</v>
      </c>
      <c r="AM262" s="240" t="str">
        <f t="shared" ca="1" si="352"/>
        <v>0.953363764013201-2.30162372895591i</v>
      </c>
      <c r="AN262" s="240" t="str">
        <f t="shared" ca="1" si="353"/>
        <v>1.06515071916388+2.25207197968693i</v>
      </c>
      <c r="AO262" s="240" t="str">
        <f t="shared" ca="1" si="354"/>
        <v>-2.38398677144552-0.723174480882115i</v>
      </c>
      <c r="AP262" s="240" t="str">
        <f t="shared" ca="1" si="355"/>
        <v>2.13682461003812-1.28076338258156i</v>
      </c>
      <c r="AQ262" s="240" t="str">
        <f t="shared" ca="1" si="356"/>
        <v>-0.486020632172805+2.44339071810644i</v>
      </c>
      <c r="AR262" s="240" t="str">
        <f t="shared" ca="1" si="357"/>
        <v>-0.486020632172805+2.44339071810644i</v>
      </c>
      <c r="AS262" s="240" t="str">
        <f t="shared" ca="1" si="358"/>
        <v>2.47926347645884+0.244186139089751i</v>
      </c>
      <c r="AT262" s="240" t="str">
        <f t="shared" ca="1" si="359"/>
        <v>-1.84590158359502+1.67302767457916i</v>
      </c>
      <c r="AU262" s="240" t="str">
        <f t="shared" ca="1" si="360"/>
        <v>-9.30241694304842E-13-2.49125957222975i</v>
      </c>
      <c r="AV262" s="240" t="str">
        <f t="shared" ca="1" si="361"/>
        <v>1.84590158359458+1.67302767457964i</v>
      </c>
      <c r="AW262" s="240" t="str">
        <f t="shared" ca="1" si="362"/>
        <v>-2.47926347645891+0.244186139089101i</v>
      </c>
      <c r="AX262" s="240" t="str">
        <f t="shared" ca="1" si="363"/>
        <v>1.48404159448813-2.00099845128763i</v>
      </c>
      <c r="AY262" s="240" t="str">
        <f t="shared" ca="1" si="364"/>
        <v>0.486020632172165+2.44339071810656i</v>
      </c>
      <c r="AZ262" s="240" t="str">
        <f t="shared" ca="1" si="365"/>
        <v>-2.13682461003908-1.28076338257996i</v>
      </c>
      <c r="BA262" s="240" t="str">
        <f t="shared" ca="1" si="366"/>
        <v>2.3839867714457-0.723174480881522i</v>
      </c>
      <c r="BB262" s="240" t="str">
        <f t="shared" ca="1" si="367"/>
        <v>-1.0651507191631+2.2520719796873i</v>
      </c>
      <c r="BC262" s="240" t="str">
        <f t="shared" ca="1" si="368"/>
        <v>-0.95336376401263-2.30162372895615i</v>
      </c>
      <c r="BD262" s="240" t="str">
        <f t="shared" ca="1" si="369"/>
        <v>2.34563066506343+0.83928007205011i</v>
      </c>
      <c r="BE262" s="240" t="str">
        <f t="shared" ca="1" si="370"/>
        <v>-2.19709479176131+1.17437163293468i</v>
      </c>
      <c r="BF262" s="240" t="str">
        <f t="shared" ca="1" si="371"/>
        <v>0.605326699046152-2.41659964488292i</v>
      </c>
      <c r="BG262" s="240" t="str">
        <f t="shared" ca="1" si="372"/>
        <v>1.38406966105683+2.07140663066632i</v>
      </c>
      <c r="BH262" s="240" t="str">
        <f t="shared" ca="1" si="373"/>
        <v>-2.4642954490745-0.365543699025234i</v>
      </c>
      <c r="BI262" s="240" t="str">
        <f t="shared" ca="1" si="374"/>
        <v>1.92576969137324-1.58043834173136i</v>
      </c>
      <c r="BJ262" s="240" t="str">
        <f t="shared" ca="1" si="375"/>
        <v>-0.122240313356134+2.48825874097067i</v>
      </c>
      <c r="BK262" s="240" t="str">
        <f t="shared" ca="1" si="376"/>
        <v>-1.76158653721965-1.76158653721945i</v>
      </c>
      <c r="BL262" s="240" t="str">
        <f t="shared" ca="1" si="377"/>
        <v>2.48825874097066-0.122240313356411i</v>
      </c>
      <c r="BM262" s="240" t="str">
        <f t="shared" ca="1" si="378"/>
        <v>-1.58043834173115+1.92576969137341i</v>
      </c>
      <c r="BN262" s="240" t="str">
        <f t="shared" ca="1" si="379"/>
        <v>-0.365543699025508-2.46429544907446i</v>
      </c>
      <c r="BO262" s="240" t="str">
        <f t="shared" ca="1" si="380"/>
        <v>2.07140663066651+1.38406966105654i</v>
      </c>
      <c r="BP262" s="240" t="str">
        <f t="shared" ca="1" si="381"/>
        <v>-2.41659964488283+0.605326699046489i</v>
      </c>
      <c r="BQ262" s="240" t="str">
        <f t="shared" ca="1" si="382"/>
        <v>1.17437163293656-2.19709479176031i</v>
      </c>
      <c r="BR262" s="240" t="str">
        <f t="shared" ca="1" si="383"/>
        <v>0.839280072050439+2.34563066506331i</v>
      </c>
      <c r="BS262" s="240" t="str">
        <f t="shared" ca="1" si="384"/>
        <v>-2.30162372895628-0.953363764012309i</v>
      </c>
      <c r="BT262" s="240" t="str">
        <f t="shared" ca="1" si="385"/>
        <v>2.25207197968718-1.06515071916335i</v>
      </c>
      <c r="BU262" s="240" t="str">
        <f t="shared" ca="1" si="386"/>
        <v>-0.723174480881258+2.38398677144578i</v>
      </c>
      <c r="BV262" s="240" t="str">
        <f t="shared" ca="1" si="387"/>
        <v>-1.2807633825802-2.13682461003894i</v>
      </c>
      <c r="BW262" s="240" t="str">
        <f t="shared" ca="1" si="388"/>
        <v>2.44339071810662+0.486020632171893i</v>
      </c>
      <c r="BX262" s="240" t="str">
        <f t="shared" ca="1" si="389"/>
        <v>-2.00099845128746+1.48404159448835i</v>
      </c>
      <c r="BY262" s="240" t="str">
        <f t="shared" ca="1" si="390"/>
        <v>0.244186139088825-2.47926347645893i</v>
      </c>
      <c r="BZ262" s="240" t="str">
        <f t="shared" ca="1" si="391"/>
        <v>1.67302767457985+1.84590158359439i</v>
      </c>
      <c r="CA262" s="240" t="str">
        <f t="shared" ca="1" si="392"/>
        <v>-2.49125957222975-6.17721560107239E-13i</v>
      </c>
      <c r="CB262" s="240" t="str">
        <f t="shared" ca="1" si="393"/>
        <v>1.67302767457898-1.84590158359518i</v>
      </c>
      <c r="CC262" s="240" t="str">
        <f t="shared" ca="1" si="394"/>
        <v>0.244186139087526+2.47926347645906i</v>
      </c>
      <c r="CD262" s="240" t="str">
        <f t="shared" ca="1" si="395"/>
        <v>-2.0009984512882-1.48404159448735i</v>
      </c>
      <c r="CE262" s="240" t="str">
        <f t="shared" ca="1" si="396"/>
        <v>2.44339071810639-0.486020632173042i</v>
      </c>
      <c r="CF262" s="240" t="str">
        <f t="shared" ca="1" si="397"/>
        <v>-1.28076338258132+2.13682461003827i</v>
      </c>
      <c r="CG262" s="240" t="str">
        <f t="shared" ca="1" si="398"/>
        <v>-0.723174480882447-2.38398677144542i</v>
      </c>
      <c r="CH262" s="240" t="str">
        <f t="shared" ca="1" si="399"/>
        <v>2.25207197968665+1.06515071916446i</v>
      </c>
      <c r="CI262" s="240" t="str">
        <f t="shared" ca="1" si="400"/>
        <v>-2.30162372895581+0.953363764013457i</v>
      </c>
      <c r="CJ262" s="240" t="str">
        <f t="shared" ca="1" si="401"/>
        <v>0.839280072051603-2.3456306650629i</v>
      </c>
      <c r="CK262" s="240" t="str">
        <f t="shared" ca="1" si="402"/>
        <v>1.17437163293553+2.19709479176086i</v>
      </c>
      <c r="CL262" s="240" t="str">
        <f t="shared" ca="1" si="403"/>
        <v>-2.41659964488313-0.605326699045283i</v>
      </c>
      <c r="CM262" s="240" t="str">
        <f t="shared" ca="1" si="404"/>
        <v>2.0714066306672-1.38406966105551i</v>
      </c>
      <c r="CN262" s="240" t="str">
        <f t="shared" ca="1" si="405"/>
        <v>-0.365543699024349+2.46429544907463i</v>
      </c>
      <c r="CO262" s="240" t="str">
        <f t="shared" ca="1" si="406"/>
        <v>-1.58043834173014-1.92576969137424i</v>
      </c>
      <c r="CP262" s="240" t="str">
        <f t="shared" ca="1" si="407"/>
        <v>2.48825874097072+0.122240313355169i</v>
      </c>
      <c r="CQ262" s="240" t="str">
        <f t="shared" ca="1" si="408"/>
        <v>-1.76158653721882+1.76158653722028i</v>
      </c>
      <c r="CR262" s="240" t="str">
        <f t="shared" ca="1" si="409"/>
        <v>-0.122240313354829-2.48825874097073i</v>
      </c>
      <c r="CS262" s="240" t="str">
        <f t="shared" ca="1" si="410"/>
        <v>1.92576969137402+1.5804383417304i</v>
      </c>
      <c r="CT262" s="240" t="str">
        <f t="shared" ca="1" si="411"/>
        <v>-2.46429544907468+0.365543699024013i</v>
      </c>
      <c r="CU262" s="240" t="str">
        <f t="shared" ca="1" si="412"/>
        <v>1.38406966105579-2.07140663066701i</v>
      </c>
      <c r="CV262" s="240" t="str">
        <f t="shared" ca="1" si="413"/>
        <v>0.605326699044954+2.41659964488321i</v>
      </c>
      <c r="CW262" s="240" t="str">
        <f t="shared" ca="1" si="414"/>
        <v>-2.19709479176076-1.17437163293571i</v>
      </c>
      <c r="CX262" s="240" t="str">
        <f t="shared" ca="1" si="415"/>
        <v>2.34563066506301-0.839280072051281i</v>
      </c>
      <c r="CY262" s="240" t="str">
        <f t="shared" ca="1" si="416"/>
        <v>-0.953363764013771+2.30162372895568i</v>
      </c>
      <c r="CZ262" s="240" t="str">
        <f t="shared" ca="1" si="417"/>
        <v>-1.06515071916416-2.2520719796868i</v>
      </c>
      <c r="DA262" s="240" t="str">
        <f t="shared" ca="1" si="418"/>
        <v>2.38398677144532+0.723174480882773i</v>
      </c>
      <c r="DB262" s="240" t="str">
        <f t="shared" ca="1" si="419"/>
        <v>-2.13682461003844+1.28076338258103i</v>
      </c>
      <c r="DC262" s="240" t="str">
        <f t="shared" ca="1" si="420"/>
        <v>0.486020632171016-2.44339071810679i</v>
      </c>
      <c r="DD262" s="240" t="str">
        <f t="shared" ca="1" si="421"/>
        <v>1.48404159448708+2.0009984512884i</v>
      </c>
      <c r="DE262" s="240" t="str">
        <f t="shared" ca="1" si="422"/>
        <v>-2.47926347645903-0.244186139087864i</v>
      </c>
      <c r="DF262" s="240" t="str">
        <f t="shared" ca="1" si="423"/>
        <v>1.84590158359541-1.67302767457873i</v>
      </c>
      <c r="DG262" s="240" t="str">
        <f t="shared" ca="1" si="424"/>
        <v>2.7711720635879E-13+2.49125957222975i</v>
      </c>
      <c r="DH262" s="240" t="str">
        <f t="shared" ca="1" si="425"/>
        <v>-1.84590158359417-1.6730276745801i</v>
      </c>
      <c r="DI262" s="240" t="str">
        <f t="shared" ca="1" si="426"/>
        <v>2.47926347645896-0.244186139088557i</v>
      </c>
      <c r="DJ262" s="240" t="str">
        <f t="shared" ca="1" si="427"/>
        <v>-1.48404159448664+2.00099845128873i</v>
      </c>
      <c r="DK262" s="240" t="str">
        <f t="shared" ca="1" si="428"/>
        <v>-0.486020632171559-2.44339071810669i</v>
      </c>
      <c r="DL262" s="240" t="str">
        <f t="shared" ca="1" si="429"/>
        <v>2.13682461003873+1.28076338258055i</v>
      </c>
      <c r="DM262" s="240" t="str">
        <f t="shared" ca="1" si="430"/>
        <v>-2.3839867714459+0.723174480880865i</v>
      </c>
      <c r="DN262" s="240" t="str">
        <f t="shared" ca="1" si="431"/>
        <v>1.06515071916365-2.25207197968704i</v>
      </c>
      <c r="DO262" s="240" t="str">
        <f t="shared" ca="1" si="432"/>
        <v>0.953363764014285+2.30162372895546i</v>
      </c>
      <c r="DP262" s="240" t="str">
        <f t="shared" ca="1" si="433"/>
        <v>-2.3456306650632-0.839280072050758i</v>
      </c>
      <c r="DQ262" s="240" t="str">
        <f t="shared" ca="1" si="434"/>
        <v>2.19709479176043-1.17437163293632i</v>
      </c>
      <c r="DR262" s="240" t="str">
        <f t="shared" ca="1" si="435"/>
        <v>-0.60532669904675+2.41659964488277i</v>
      </c>
      <c r="DS262" s="240" t="str">
        <f t="shared" ca="1" si="436"/>
        <v>-1.38406966105625-2.0714066306667i</v>
      </c>
      <c r="DT262" s="240" t="str">
        <f t="shared" ca="1" si="437"/>
        <v>2.46429544907441+0.365543699025844i</v>
      </c>
      <c r="DU262" s="240" t="str">
        <f t="shared" ca="1" si="438"/>
        <v>-1.92576969137358+1.58043834173094i</v>
      </c>
      <c r="DV262" s="240" t="str">
        <f t="shared" ca="1" si="439"/>
        <v>0.122240313354276-2.48825874097076i</v>
      </c>
      <c r="DW262" s="240" t="str">
        <f t="shared" ca="1" si="440"/>
        <v>1.76158653721921+1.76158653721989i</v>
      </c>
      <c r="DX262" s="240" t="str">
        <f t="shared" ca="1" si="441"/>
        <v>-2.48825874097068+0.122240313355864i</v>
      </c>
      <c r="DY262" s="240" t="str">
        <f t="shared" ca="1" si="442"/>
        <v>1.58043834173168-1.92576969137297i</v>
      </c>
      <c r="DZ262" s="240" t="str">
        <f t="shared" ca="1" si="443"/>
        <v>0.365543699024897+2.46429544907455i</v>
      </c>
      <c r="EA262" s="240" t="str">
        <f t="shared" ca="1" si="444"/>
        <v>-2.0714066306675-1.38406966105505i</v>
      </c>
      <c r="EB262" s="240" t="str">
        <f t="shared" ca="1" si="445"/>
        <v>2.416599644883-0.605326699045821i</v>
      </c>
      <c r="EC262" s="240" t="str">
        <f t="shared" ca="1" si="446"/>
        <v>-1.17437163293492+2.19709479176118i</v>
      </c>
      <c r="ED262" s="240" t="str">
        <f t="shared" ca="1" si="447"/>
        <v>-0.839280072049856-2.34563066506352i</v>
      </c>
      <c r="EE262" s="240" t="str">
        <f t="shared" ca="1" si="448"/>
        <v>2.30162372895602+0.953363764012944i</v>
      </c>
      <c r="EF262" s="240" t="str">
        <f t="shared" ca="1" si="449"/>
        <v>-2.25207197968745+1.06515071916279i</v>
      </c>
      <c r="EG262" s="240" t="str">
        <f t="shared" ca="1" si="450"/>
        <v>0.723174480881781-2.38398677144562i</v>
      </c>
      <c r="EH262" s="240" t="str">
        <f t="shared" ca="1" si="451"/>
        <v>1.2807633825818+2.13682461003798i</v>
      </c>
      <c r="EI262" s="240" t="str">
        <f t="shared" ca="1" si="452"/>
        <v>-2.4433907181065-0.486020632172499i</v>
      </c>
      <c r="EJ262" s="240" t="str">
        <f t="shared" ca="1" si="453"/>
        <v>2.00099845128778-1.48404159448791i</v>
      </c>
      <c r="EK262" s="240" t="str">
        <f t="shared" ca="1" si="454"/>
        <v>-0.244186139089511+2.47926347645887i</v>
      </c>
      <c r="EL262" s="240" t="str">
        <f t="shared" ca="1" si="455"/>
        <v>-1.67302767457939-1.84590158359481i</v>
      </c>
      <c r="EM262" s="240" t="str">
        <f t="shared" ca="1" si="456"/>
        <v>2.49125957222975+1.23544312021448E-12i</v>
      </c>
      <c r="EN262" s="240"/>
      <c r="EO262" s="240"/>
      <c r="EP262" s="240"/>
    </row>
    <row r="263" spans="1:146">
      <c r="A263" s="268">
        <f t="shared" si="323"/>
        <v>3.1835937500000024E-3</v>
      </c>
      <c r="B263" s="267">
        <v>163</v>
      </c>
      <c r="C263" s="266">
        <f t="shared" si="324"/>
        <v>32600</v>
      </c>
      <c r="N263" s="265">
        <f t="shared" ca="1" si="327"/>
        <v>7.4909990316548738</v>
      </c>
      <c r="O263" s="240">
        <f t="shared" ca="1" si="328"/>
        <v>2.4909990316548738</v>
      </c>
      <c r="P263" s="240" t="str">
        <f t="shared" ca="1" si="329"/>
        <v>-1.62705291930112+1.88620650340815i</v>
      </c>
      <c r="Q263" s="240" t="str">
        <f t="shared" ca="1" si="330"/>
        <v>-0.365505469782554-2.46403772845802i</v>
      </c>
      <c r="R263" s="240" t="str">
        <f t="shared" ca="1" si="331"/>
        <v>2.10452941292725+1.33267855307633i</v>
      </c>
      <c r="S263" s="240" t="str">
        <f t="shared" ca="1" si="332"/>
        <v>-2.38373744966043+0.723098849945093i</v>
      </c>
      <c r="T263" s="240" t="str">
        <f t="shared" ca="1" si="333"/>
        <v>1.00945572077289-2.27729561618697i</v>
      </c>
      <c r="U263" s="241" t="str">
        <f t="shared" ca="1" si="334"/>
        <v>1.06503932371391+2.25183645379689i</v>
      </c>
      <c r="V263" s="240" t="str">
        <f t="shared" ca="1" si="335"/>
        <v>-2.40076524662861-0.66438122059989i</v>
      </c>
      <c r="W263" s="240" t="str">
        <f t="shared" ca="1" si="336"/>
        <v>2.07118999909612-1.38392491246807i</v>
      </c>
      <c r="X263" s="240" t="str">
        <f t="shared" ca="1" si="337"/>
        <v>-0.304924873385402+2.47226555962267i</v>
      </c>
      <c r="Y263" s="240" t="str">
        <f t="shared" ca="1" si="338"/>
        <v>-1.67285270622304-1.84570853576283i</v>
      </c>
      <c r="Z263" s="240" t="str">
        <f t="shared" ca="1" si="339"/>
        <v>2.49024878931877-0.0611321764862508i</v>
      </c>
      <c r="AA263" s="240" t="str">
        <f t="shared" ca="1" si="340"/>
        <v>-1.58027305654005+1.92556829078563i</v>
      </c>
      <c r="AB263" s="240" t="str">
        <f t="shared" ca="1" si="341"/>
        <v>-0.425865899351843-2.45432565310204i</v>
      </c>
      <c r="AC263" s="240" t="str">
        <f t="shared" ca="1" si="342"/>
        <v>2.13660113693332+1.28062943795649i</v>
      </c>
      <c r="AD263" s="240" t="str">
        <f t="shared" ca="1" si="343"/>
        <v>-2.36527377838626+0.781380911581485i</v>
      </c>
      <c r="AE263" s="240" t="str">
        <f t="shared" ca="1" si="344"/>
        <v>0.953264059451882-2.30138302085134i</v>
      </c>
      <c r="AF263" s="240" t="str">
        <f t="shared" ca="1" si="345"/>
        <v>1.11998138679072+2.22502086932861i</v>
      </c>
      <c r="AG263" s="240" t="str">
        <f t="shared" ca="1" si="346"/>
        <v>-2.41634691238255-0.60526339285047i</v>
      </c>
      <c r="AH263" s="240" t="str">
        <f t="shared" ca="1" si="347"/>
        <v>2.03660297785632-1.43433764724081i</v>
      </c>
      <c r="AI263" s="240" t="str">
        <f t="shared" ca="1" si="348"/>
        <v>-0.244160601646623+2.47900419045815i</v>
      </c>
      <c r="AJ263" s="240" t="str">
        <f t="shared" ca="1" si="349"/>
        <v>-1.71764482922682-1.80409878231096i</v>
      </c>
      <c r="AK263" s="240" t="str">
        <f t="shared" ca="1" si="350"/>
        <v>2.48799851422838-0.122227529235018i</v>
      </c>
      <c r="AL263" s="240" t="str">
        <f t="shared" ca="1" si="351"/>
        <v>-1.53254129637984+1.96377018782645i</v>
      </c>
      <c r="AM263" s="240" t="str">
        <f t="shared" ca="1" si="352"/>
        <v>-0.485969803227285-2.44313518374583i</v>
      </c>
      <c r="AN263" s="240" t="str">
        <f t="shared" ca="1" si="353"/>
        <v>2.16738585230755+1.2278089195484i</v>
      </c>
      <c r="AO263" s="240" t="str">
        <f t="shared" ca="1" si="354"/>
        <v>-2.34538535463094+0.839192298575389i</v>
      </c>
      <c r="AP263" s="240" t="str">
        <f t="shared" ca="1" si="355"/>
        <v>0.896498187506773-2.32408415843803i</v>
      </c>
      <c r="AQ263" s="240" t="str">
        <f t="shared" ca="1" si="356"/>
        <v>1.17424881495869+2.19686501548767i</v>
      </c>
      <c r="AR263" s="240" t="str">
        <f t="shared" ca="1" si="357"/>
        <v>1.17424881495869+2.19686501548767i</v>
      </c>
      <c r="AS263" s="240" t="str">
        <f t="shared" ca="1" si="358"/>
        <v>2.00078918313556-1.48388639064898i</v>
      </c>
      <c r="AT263" s="240" t="str">
        <f t="shared" ca="1" si="359"/>
        <v>-0.183249256691679+2.48424956186521i</v>
      </c>
      <c r="AU263" s="240" t="str">
        <f t="shared" ca="1" si="360"/>
        <v>-1.76140230721216-1.76140230721241i</v>
      </c>
      <c r="AV263" s="240" t="str">
        <f t="shared" ca="1" si="361"/>
        <v>2.48424956186523-0.183249256691297i</v>
      </c>
      <c r="AW263" s="240" t="str">
        <f t="shared" ca="1" si="362"/>
        <v>-1.48388639064727+2.00078918313683i</v>
      </c>
      <c r="AX263" s="240" t="str">
        <f t="shared" ca="1" si="363"/>
        <v>-0.545780977064345-2.43047306110975i</v>
      </c>
      <c r="AY263" s="240" t="str">
        <f t="shared" ca="1" si="364"/>
        <v>2.19686501548748+1.17424881495903i</v>
      </c>
      <c r="AZ263" s="240" t="str">
        <f t="shared" ca="1" si="365"/>
        <v>-2.32408415843815+0.896498187506449i</v>
      </c>
      <c r="BA263" s="240" t="str">
        <f t="shared" ca="1" si="366"/>
        <v>0.839192298573418-2.34538535463164i</v>
      </c>
      <c r="BB263" s="240" t="str">
        <f t="shared" ca="1" si="367"/>
        <v>1.22780891954807+2.16738585230774i</v>
      </c>
      <c r="BC263" s="240" t="str">
        <f t="shared" ca="1" si="368"/>
        <v>-2.44313518374576-0.485969803227627i</v>
      </c>
      <c r="BD263" s="240" t="str">
        <f t="shared" ca="1" si="369"/>
        <v>1.96377018782623-1.53254129638012i</v>
      </c>
      <c r="BE263" s="240" t="str">
        <f t="shared" ca="1" si="370"/>
        <v>-0.122227529234128+2.48799851422842i</v>
      </c>
      <c r="BF263" s="240" t="str">
        <f t="shared" ca="1" si="371"/>
        <v>-1.80409878231038-1.71764482922743i</v>
      </c>
      <c r="BG263" s="240" t="str">
        <f t="shared" ca="1" si="372"/>
        <v>2.47900419045819-0.244160601646242i</v>
      </c>
      <c r="BH263" s="240" t="str">
        <f t="shared" ca="1" si="373"/>
        <v>-1.43433764724048+2.03660297785655i</v>
      </c>
      <c r="BI263" s="240" t="str">
        <f t="shared" ca="1" si="374"/>
        <v>-0.605263392851299-2.41634691238234i</v>
      </c>
      <c r="BJ263" s="240" t="str">
        <f t="shared" ca="1" si="375"/>
        <v>2.22502086932822+1.11998138679151i</v>
      </c>
      <c r="BK263" s="240" t="str">
        <f t="shared" ca="1" si="376"/>
        <v>-2.30138302085147+0.953264059451561i</v>
      </c>
      <c r="BL263" s="240" t="str">
        <f t="shared" ca="1" si="377"/>
        <v>0.781380911581144-2.36527377838637i</v>
      </c>
      <c r="BM263" s="240" t="str">
        <f t="shared" ca="1" si="378"/>
        <v>1.28062943795727+2.13660113693285i</v>
      </c>
      <c r="BN263" s="240" t="str">
        <f t="shared" ca="1" si="379"/>
        <v>-2.45432565310189-0.42586589935269i</v>
      </c>
      <c r="BO263" s="240" t="str">
        <f t="shared" ca="1" si="380"/>
        <v>1.92556829078587-1.58027305653975i</v>
      </c>
      <c r="BP263" s="240" t="str">
        <f t="shared" ca="1" si="381"/>
        <v>-0.0611321764858552+2.49024878931878i</v>
      </c>
      <c r="BQ263" s="240" t="str">
        <f t="shared" ca="1" si="382"/>
        <v>-1.84570853576341-1.67285270622239i</v>
      </c>
      <c r="BR263" s="240" t="str">
        <f t="shared" ca="1" si="383"/>
        <v>2.47226555962278-0.304924873384512i</v>
      </c>
      <c r="BS263" s="240" t="str">
        <f t="shared" ca="1" si="384"/>
        <v>-1.38392491246836+2.07118999909592i</v>
      </c>
      <c r="BT263" s="240" t="str">
        <f t="shared" ca="1" si="385"/>
        <v>-0.664381220600246-2.40076524662851i</v>
      </c>
      <c r="BU263" s="240" t="str">
        <f t="shared" ca="1" si="386"/>
        <v>2.25183645379727+1.06503932371309i</v>
      </c>
      <c r="BV263" s="240" t="str">
        <f t="shared" ca="1" si="387"/>
        <v>-2.27729561618732+1.00945572077211i</v>
      </c>
      <c r="BW263" s="240" t="str">
        <f t="shared" ca="1" si="388"/>
        <v>0.723098849945459-2.38373744966032i</v>
      </c>
      <c r="BX263" s="240" t="str">
        <f t="shared" ca="1" si="389"/>
        <v>1.33267855307667+2.10452941292703i</v>
      </c>
      <c r="BY263" s="240" t="str">
        <f t="shared" ca="1" si="390"/>
        <v>-2.46403772845815-0.365505469781693i</v>
      </c>
      <c r="BZ263" s="240" t="str">
        <f t="shared" ca="1" si="391"/>
        <v>1.88620650340881-1.62705291930036i</v>
      </c>
      <c r="CA263" s="240" t="str">
        <f t="shared" ca="1" si="392"/>
        <v>-3.47890456638536E-13+2.49099903165487i</v>
      </c>
      <c r="CB263" s="240" t="str">
        <f t="shared" ca="1" si="393"/>
        <v>-1.88620650340831-1.62705291930094i</v>
      </c>
      <c r="CC263" s="240" t="str">
        <f t="shared" ca="1" si="394"/>
        <v>2.4640377284579-0.365505469783384i</v>
      </c>
      <c r="CD263" s="240" t="str">
        <f t="shared" ca="1" si="395"/>
        <v>-1.33267855307726+2.10452941292666i</v>
      </c>
      <c r="CE263" s="240" t="str">
        <f t="shared" ca="1" si="396"/>
        <v>-0.723098849944726-2.38373744966054i</v>
      </c>
      <c r="CF263" s="240" t="str">
        <f t="shared" ca="1" si="397"/>
        <v>2.27729561618701+1.00945572077281i</v>
      </c>
      <c r="CG263" s="240" t="str">
        <f t="shared" ca="1" si="398"/>
        <v>-2.25183645379654+1.06503932371464i</v>
      </c>
      <c r="CH263" s="240" t="str">
        <f t="shared" ca="1" si="399"/>
        <v>0.664381220600983-2.4007652466283i</v>
      </c>
      <c r="CI263" s="240" t="str">
        <f t="shared" ca="1" si="400"/>
        <v>1.38392491246772+2.07118999909635i</v>
      </c>
      <c r="CJ263" s="240" t="str">
        <f t="shared" ca="1" si="401"/>
        <v>-2.4722655596227-0.304924873385202i</v>
      </c>
      <c r="CK263" s="240" t="str">
        <f t="shared" ca="1" si="402"/>
        <v>1.84570853576222-1.67285270622372i</v>
      </c>
      <c r="CL263" s="240" t="str">
        <f t="shared" ca="1" si="403"/>
        <v>0.061132176485089+2.49024878931879i</v>
      </c>
      <c r="CM263" s="240" t="str">
        <f t="shared" ca="1" si="404"/>
        <v>-1.92556829078543-1.58027305654029i</v>
      </c>
      <c r="CN263" s="240" t="str">
        <f t="shared" ca="1" si="405"/>
        <v>2.45432565310201-0.425865899352005i</v>
      </c>
      <c r="CO263" s="240" t="str">
        <f t="shared" ca="1" si="406"/>
        <v>-1.28062943795574+2.13660113693377i</v>
      </c>
      <c r="CP263" s="240" t="str">
        <f t="shared" ca="1" si="407"/>
        <v>-0.781380911580484-2.36527377838659i</v>
      </c>
      <c r="CQ263" s="240" t="str">
        <f t="shared" ca="1" si="408"/>
        <v>2.30138302085121+0.953264059452204i</v>
      </c>
      <c r="CR263" s="240" t="str">
        <f t="shared" ca="1" si="409"/>
        <v>-2.22502086932856+1.11998138679082i</v>
      </c>
      <c r="CS263" s="240" t="str">
        <f t="shared" ca="1" si="410"/>
        <v>0.60526339284964-2.41634691238275i</v>
      </c>
      <c r="CT263" s="240" t="str">
        <f t="shared" ca="1" si="411"/>
        <v>1.43433764723991+2.03660297785695i</v>
      </c>
      <c r="CU263" s="240" t="str">
        <f t="shared" ca="1" si="412"/>
        <v>-2.47900419045811-0.244160601647005i</v>
      </c>
      <c r="CV263" s="240" t="str">
        <f t="shared" ca="1" si="413"/>
        <v>1.8040987823109-1.71764482922688i</v>
      </c>
      <c r="CW263" s="240" t="str">
        <f t="shared" ca="1" si="414"/>
        <v>0.122227529235837+2.48799851422834i</v>
      </c>
      <c r="CX263" s="240" t="str">
        <f t="shared" ca="1" si="415"/>
        <v>-1.96377018782576-1.53254129638073i</v>
      </c>
      <c r="CY263" s="240" t="str">
        <f t="shared" ca="1" si="416"/>
        <v>2.44313518374591-0.485969803226874i</v>
      </c>
      <c r="CZ263" s="240" t="str">
        <f t="shared" ca="1" si="417"/>
        <v>-1.2278089195488+2.16738585230732i</v>
      </c>
      <c r="DA263" s="240" t="str">
        <f t="shared" ca="1" si="418"/>
        <v>-0.839192298575095-2.34538535463104i</v>
      </c>
      <c r="DB263" s="240" t="str">
        <f t="shared" ca="1" si="419"/>
        <v>2.32408415843787+0.896498187507164i</v>
      </c>
      <c r="DC263" s="240" t="str">
        <f t="shared" ca="1" si="420"/>
        <v>-2.19686501548781+1.17424881495842i</v>
      </c>
      <c r="DD263" s="240" t="str">
        <f t="shared" ca="1" si="421"/>
        <v>0.545780977065026-2.4304730611096i</v>
      </c>
      <c r="DE263" s="240" t="str">
        <f t="shared" ca="1" si="422"/>
        <v>1.4838863906487+2.00078918313576i</v>
      </c>
      <c r="DF263" s="240" t="str">
        <f t="shared" ca="1" si="423"/>
        <v>-2.48424956186518-0.183249256691991i</v>
      </c>
      <c r="DG263" s="240" t="str">
        <f t="shared" ca="1" si="424"/>
        <v>1.76140230721265-1.76140230721191i</v>
      </c>
      <c r="DH263" s="240" t="str">
        <f t="shared" ca="1" si="425"/>
        <v>0.18324925669095+2.48424956186526i</v>
      </c>
      <c r="DI263" s="240" t="str">
        <f t="shared" ca="1" si="426"/>
        <v>-2.00078918313658-1.48388639064761i</v>
      </c>
      <c r="DJ263" s="240" t="str">
        <f t="shared" ca="1" si="427"/>
        <v>2.4304730611093-0.545780977066356i</v>
      </c>
      <c r="DK263" s="240" t="str">
        <f t="shared" ca="1" si="428"/>
        <v>-1.17424881495934+2.19686501548732i</v>
      </c>
      <c r="DL263" s="240" t="str">
        <f t="shared" ca="1" si="429"/>
        <v>-0.896498187506058-2.3240841584383i</v>
      </c>
      <c r="DM263" s="240" t="str">
        <f t="shared" ca="1" si="430"/>
        <v>2.3453853546315+0.839192298573812i</v>
      </c>
      <c r="DN263" s="240" t="str">
        <f t="shared" ca="1" si="431"/>
        <v>-2.16738585230791+1.22780891954777i</v>
      </c>
      <c r="DO263" s="240" t="str">
        <f t="shared" ca="1" si="432"/>
        <v>0.485969803228038-2.44313518374568i</v>
      </c>
      <c r="DP263" s="240" t="str">
        <f t="shared" ca="1" si="433"/>
        <v>1.53254129637979+1.96377018782648i</v>
      </c>
      <c r="DQ263" s="240" t="str">
        <f t="shared" ca="1" si="434"/>
        <v>-2.48799851422841-0.122227529234475i</v>
      </c>
      <c r="DR263" s="240" t="str">
        <f t="shared" ca="1" si="435"/>
        <v>1.71764482922773-1.80409878231009i</v>
      </c>
      <c r="DS263" s="240" t="str">
        <f t="shared" ca="1" si="436"/>
        <v>0.244160601645825+2.47900419045823i</v>
      </c>
      <c r="DT263" s="240" t="str">
        <f t="shared" ca="1" si="437"/>
        <v>-2.03660297785635-1.43433764724077i</v>
      </c>
      <c r="DU263" s="240" t="str">
        <f t="shared" ca="1" si="438"/>
        <v>2.41634691238242-0.605263392850963i</v>
      </c>
      <c r="DV263" s="240" t="str">
        <f t="shared" ca="1" si="439"/>
        <v>-1.11998138679175+2.22502086932809i</v>
      </c>
      <c r="DW263" s="240" t="str">
        <f t="shared" ca="1" si="440"/>
        <v>-0.95326405945124-2.30138302085161i</v>
      </c>
      <c r="DX263" s="240" t="str">
        <f t="shared" ca="1" si="441"/>
        <v>2.36527377838626+0.781380911581475i</v>
      </c>
      <c r="DY263" s="240" t="str">
        <f t="shared" ca="1" si="442"/>
        <v>-2.13660113693307+1.28062943795691i</v>
      </c>
      <c r="DZ263" s="240" t="str">
        <f t="shared" ca="1" si="443"/>
        <v>0.425865899350662-2.45432565310225i</v>
      </c>
      <c r="EA263" s="240" t="str">
        <f t="shared" ca="1" si="444"/>
        <v>1.58027305653948+1.9255682907861i</v>
      </c>
      <c r="EB263" s="240" t="str">
        <f t="shared" ca="1" si="445"/>
        <v>-2.49024878931876-0.061132176486274i</v>
      </c>
      <c r="EC263" s="240" t="str">
        <f t="shared" ca="1" si="446"/>
        <v>1.6728527062227-1.84570853576313i</v>
      </c>
      <c r="ED263" s="240" t="str">
        <f t="shared" ca="1" si="447"/>
        <v>0.304924873386697+2.47226555962251i</v>
      </c>
      <c r="EE263" s="240" t="str">
        <f t="shared" ca="1" si="448"/>
        <v>-2.07118999909569-1.3839249124687i</v>
      </c>
      <c r="EF263" s="240" t="str">
        <f t="shared" ca="1" si="449"/>
        <v>2.40076524662862-0.664381220599843i</v>
      </c>
      <c r="EG263" s="240" t="str">
        <f t="shared" ca="1" si="450"/>
        <v>-1.06503932371341+2.25183645379712i</v>
      </c>
      <c r="EH263" s="240" t="str">
        <f t="shared" ca="1" si="451"/>
        <v>-1.00945572077173-2.27729561618749i</v>
      </c>
      <c r="EI263" s="240" t="str">
        <f t="shared" ca="1" si="452"/>
        <v>2.3837374496602+0.72309884994586i</v>
      </c>
      <c r="EJ263" s="240" t="str">
        <f t="shared" ca="1" si="453"/>
        <v>-2.10452941292722+1.33267855307638i</v>
      </c>
      <c r="EK263" s="240" t="str">
        <f t="shared" ca="1" si="454"/>
        <v>0.365505469782036-2.4640377284581i</v>
      </c>
      <c r="EL263" s="240" t="str">
        <f t="shared" ca="1" si="455"/>
        <v>1.62705291930197+1.88620650340742i</v>
      </c>
      <c r="EM263" s="240" t="str">
        <f t="shared" ca="1" si="456"/>
        <v>-2.49099903165487-6.95780913277069E-13i</v>
      </c>
      <c r="EN263" s="240"/>
      <c r="EO263" s="240"/>
      <c r="EP263" s="240"/>
    </row>
    <row r="264" spans="1:146">
      <c r="A264" s="268">
        <f t="shared" si="323"/>
        <v>3.2031250000000024E-3</v>
      </c>
      <c r="B264" s="267">
        <v>164</v>
      </c>
      <c r="C264" s="266">
        <f t="shared" si="324"/>
        <v>32800</v>
      </c>
      <c r="N264" s="265">
        <f t="shared" ca="1" si="327"/>
        <v>7.4907173543202106</v>
      </c>
      <c r="O264" s="240">
        <f t="shared" ca="1" si="328"/>
        <v>2.4907173543202106</v>
      </c>
      <c r="P264" s="240" t="str">
        <f t="shared" ca="1" si="329"/>
        <v>-1.58009436233059+1.9253505512615i</v>
      </c>
      <c r="Q264" s="240" t="str">
        <f t="shared" ca="1" si="330"/>
        <v>-0.485914850705478-2.44285891876214i</v>
      </c>
      <c r="R264" s="240" t="str">
        <f t="shared" ca="1" si="331"/>
        <v>2.19661659825651+1.17411603318236i</v>
      </c>
      <c r="S264" s="240" t="str">
        <f t="shared" ca="1" si="332"/>
        <v>-2.3011227849271+0.953156266202574i</v>
      </c>
      <c r="T264" s="240" t="str">
        <f t="shared" ca="1" si="333"/>
        <v>0.72301708333096-2.38346790125721i</v>
      </c>
      <c r="U264" s="241" t="str">
        <f t="shared" ca="1" si="334"/>
        <v>1.38376842092557+2.0709557929519i</v>
      </c>
      <c r="V264" s="240" t="str">
        <f t="shared" ca="1" si="335"/>
        <v>-2.47872386947687-0.244132992439572i</v>
      </c>
      <c r="W264" s="240" t="str">
        <f t="shared" ca="1" si="336"/>
        <v>1.76120313125881-1.76120313125887i</v>
      </c>
      <c r="X264" s="240" t="str">
        <f t="shared" ca="1" si="337"/>
        <v>0.244132992439676+2.47872386947686i</v>
      </c>
      <c r="Y264" s="240" t="str">
        <f t="shared" ca="1" si="338"/>
        <v>-2.07095579295181-1.3837684209257i</v>
      </c>
      <c r="Z264" s="240" t="str">
        <f t="shared" ca="1" si="339"/>
        <v>2.38346790125726-0.723017083330815i</v>
      </c>
      <c r="AA264" s="240" t="str">
        <f t="shared" ca="1" si="340"/>
        <v>-0.953156266202494+2.30112278492713i</v>
      </c>
      <c r="AB264" s="240" t="str">
        <f t="shared" ca="1" si="341"/>
        <v>-1.17411603318245-2.19661659825646i</v>
      </c>
      <c r="AC264" s="240" t="str">
        <f t="shared" ca="1" si="342"/>
        <v>2.44285891876213+0.485914850705528i</v>
      </c>
      <c r="AD264" s="240" t="str">
        <f t="shared" ca="1" si="343"/>
        <v>-1.92535055126156+1.58009436233051i</v>
      </c>
      <c r="AE264" s="240" t="str">
        <f t="shared" ca="1" si="344"/>
        <v>-8.66568869921197E-14-2.49071735432021i</v>
      </c>
      <c r="AF264" s="240" t="str">
        <f t="shared" ca="1" si="345"/>
        <v>1.92535055126153+1.58009436233055i</v>
      </c>
      <c r="AG264" s="240" t="str">
        <f t="shared" ca="1" si="346"/>
        <v>-2.44285891876214+0.485914850705488i</v>
      </c>
      <c r="AH264" s="240" t="str">
        <f t="shared" ca="1" si="347"/>
        <v>1.1741160331825-2.19661659825643i</v>
      </c>
      <c r="AI264" s="240" t="str">
        <f t="shared" ca="1" si="348"/>
        <v>0.953156266202442+2.30112278492715i</v>
      </c>
      <c r="AJ264" s="240" t="str">
        <f t="shared" ca="1" si="349"/>
        <v>-2.38346790125723-0.723017083330885i</v>
      </c>
      <c r="AK264" s="240" t="str">
        <f t="shared" ca="1" si="350"/>
        <v>2.07095579295184-1.38376842092565i</v>
      </c>
      <c r="AL264" s="240" t="str">
        <f t="shared" ca="1" si="351"/>
        <v>-0.244132992439715+2.47872386947685i</v>
      </c>
      <c r="AM264" s="240" t="str">
        <f t="shared" ca="1" si="352"/>
        <v>-1.76120313125875-1.76120313125892i</v>
      </c>
      <c r="AN264" s="240" t="str">
        <f t="shared" ca="1" si="353"/>
        <v>2.47872386947687-0.244132992439516i</v>
      </c>
      <c r="AO264" s="240" t="str">
        <f t="shared" ca="1" si="354"/>
        <v>-1.38376842092561+2.07095579295187i</v>
      </c>
      <c r="AP264" s="240" t="str">
        <f t="shared" ca="1" si="355"/>
        <v>-0.723017083331134-2.38346790125716i</v>
      </c>
      <c r="AQ264" s="240" t="str">
        <f t="shared" ca="1" si="356"/>
        <v>2.30112278492727+0.953156266202168i</v>
      </c>
      <c r="AR264" s="240" t="str">
        <f t="shared" ca="1" si="357"/>
        <v>2.30112278492727+0.953156266202168i</v>
      </c>
      <c r="AS264" s="240" t="str">
        <f t="shared" ca="1" si="358"/>
        <v>0.485914850704714-2.44285891876229i</v>
      </c>
      <c r="AT264" s="240" t="str">
        <f t="shared" ca="1" si="359"/>
        <v>1.58009436233135+1.92535055126087i</v>
      </c>
      <c r="AU264" s="240" t="str">
        <f t="shared" ca="1" si="360"/>
        <v>-2.49071735432021+1.16438000283279E-12i</v>
      </c>
      <c r="AV264" s="240" t="str">
        <f t="shared" ca="1" si="361"/>
        <v>1.58009436233144-1.9253505512608i</v>
      </c>
      <c r="AW264" s="240" t="str">
        <f t="shared" ca="1" si="362"/>
        <v>0.485914850704602+2.44285891876232i</v>
      </c>
      <c r="AX264" s="240" t="str">
        <f t="shared" ca="1" si="363"/>
        <v>-2.19661659825614-1.17411603318305i</v>
      </c>
      <c r="AY264" s="240" t="str">
        <f t="shared" ca="1" si="364"/>
        <v>2.30112278492732-0.953156266202031i</v>
      </c>
      <c r="AZ264" s="240" t="str">
        <f t="shared" ca="1" si="365"/>
        <v>-0.723017083331276+2.38346790125712i</v>
      </c>
      <c r="BA264" s="240" t="str">
        <f t="shared" ca="1" si="366"/>
        <v>-1.38376842092552-2.07095579295193i</v>
      </c>
      <c r="BB264" s="240" t="str">
        <f t="shared" ca="1" si="367"/>
        <v>2.47872386947686+0.244132992439629i</v>
      </c>
      <c r="BC264" s="240" t="str">
        <f t="shared" ca="1" si="368"/>
        <v>-1.76120313125866+1.76120313125902i</v>
      </c>
      <c r="BD264" s="240" t="str">
        <f t="shared" ca="1" si="369"/>
        <v>-0.24413299244013-2.47872386947681i</v>
      </c>
      <c r="BE264" s="240" t="str">
        <f t="shared" ca="1" si="370"/>
        <v>2.07095579295221+1.3837684209251i</v>
      </c>
      <c r="BF264" s="240" t="str">
        <f t="shared" ca="1" si="371"/>
        <v>-2.38346790125699+0.723017083331692i</v>
      </c>
      <c r="BG264" s="240" t="str">
        <f t="shared" ca="1" si="372"/>
        <v>0.95315626620163-2.30112278492749i</v>
      </c>
      <c r="BH264" s="240" t="str">
        <f t="shared" ca="1" si="373"/>
        <v>1.17411603318349+2.1966165982559i</v>
      </c>
      <c r="BI264" s="240" t="str">
        <f t="shared" ca="1" si="374"/>
        <v>-2.44285891876193-0.485914850706537i</v>
      </c>
      <c r="BJ264" s="240" t="str">
        <f t="shared" ca="1" si="375"/>
        <v>1.9253505512621-1.58009436232986i</v>
      </c>
      <c r="BK264" s="240" t="str">
        <f t="shared" ca="1" si="376"/>
        <v>-7.31095567872191E-13+2.49071735432021i</v>
      </c>
      <c r="BL264" s="240" t="str">
        <f t="shared" ca="1" si="377"/>
        <v>-1.92535055126117-1.58009436233099i</v>
      </c>
      <c r="BM264" s="240" t="str">
        <f t="shared" ca="1" si="378"/>
        <v>2.4428589187622-0.485914850705172i</v>
      </c>
      <c r="BN264" s="240" t="str">
        <f t="shared" ca="1" si="379"/>
        <v>-1.17411603318253+2.19661659825641i</v>
      </c>
      <c r="BO264" s="240" t="str">
        <f t="shared" ca="1" si="380"/>
        <v>-0.953156266202634-2.30112278492707i</v>
      </c>
      <c r="BP264" s="240" t="str">
        <f t="shared" ca="1" si="381"/>
        <v>2.38346790125731+0.723017083330651i</v>
      </c>
      <c r="BQ264" s="240" t="str">
        <f t="shared" ca="1" si="382"/>
        <v>-2.07095579295161+1.383768420926i</v>
      </c>
      <c r="BR264" s="240" t="str">
        <f t="shared" ca="1" si="383"/>
        <v>0.244132992439049-2.47872386947692i</v>
      </c>
      <c r="BS264" s="240" t="str">
        <f t="shared" ca="1" si="384"/>
        <v>1.76120313125943+1.76120313125825i</v>
      </c>
      <c r="BT264" s="240" t="str">
        <f t="shared" ca="1" si="385"/>
        <v>-2.47872386947675+0.24413299244071i</v>
      </c>
      <c r="BU264" s="240" t="str">
        <f t="shared" ca="1" si="386"/>
        <v>1.38376842092673-2.07095579295112i</v>
      </c>
      <c r="BV264" s="240" t="str">
        <f t="shared" ca="1" si="387"/>
        <v>0.723017083329879+2.38346790125754i</v>
      </c>
      <c r="BW264" s="240" t="str">
        <f t="shared" ca="1" si="388"/>
        <v>-2.30112278492676-0.953156266203381i</v>
      </c>
      <c r="BX264" s="240" t="str">
        <f t="shared" ca="1" si="389"/>
        <v>2.1966165982568-1.17411603318182i</v>
      </c>
      <c r="BY264" s="240" t="str">
        <f t="shared" ca="1" si="390"/>
        <v>-0.485914850705967+2.44285891876204i</v>
      </c>
      <c r="BZ264" s="240" t="str">
        <f t="shared" ca="1" si="391"/>
        <v>-1.58009436233037-1.92535055126168i</v>
      </c>
      <c r="CA264" s="240" t="str">
        <f t="shared" ca="1" si="392"/>
        <v>2.49071735432021+7.81151215380431E-14i</v>
      </c>
      <c r="CB264" s="240" t="str">
        <f t="shared" ca="1" si="393"/>
        <v>-1.58009436233049+1.92535055126158i</v>
      </c>
      <c r="CC264" s="240" t="str">
        <f t="shared" ca="1" si="394"/>
        <v>-0.485914850705815-2.44285891876208i</v>
      </c>
      <c r="CD264" s="240" t="str">
        <f t="shared" ca="1" si="395"/>
        <v>2.19661659825672+1.17411603318196i</v>
      </c>
      <c r="CE264" s="240" t="str">
        <f t="shared" ca="1" si="396"/>
        <v>-2.30112278492688+0.953156266203107i</v>
      </c>
      <c r="CF264" s="240" t="str">
        <f t="shared" ca="1" si="397"/>
        <v>0.723017083330163-2.38346790125745i</v>
      </c>
      <c r="CG264" s="240" t="str">
        <f t="shared" ca="1" si="398"/>
        <v>1.38376842092648+2.07095579295129i</v>
      </c>
      <c r="CH264" s="240" t="str">
        <f t="shared" ca="1" si="399"/>
        <v>-2.47872386947674-0.244132992440865i</v>
      </c>
      <c r="CI264" s="240" t="str">
        <f t="shared" ca="1" si="400"/>
        <v>1.76120313125964-1.76120313125804i</v>
      </c>
      <c r="CJ264" s="240" t="str">
        <f t="shared" ca="1" si="401"/>
        <v>0.244132992438753+2.47872386947695i</v>
      </c>
      <c r="CK264" s="240" t="str">
        <f t="shared" ca="1" si="402"/>
        <v>-2.07095579295145-1.38376842092625i</v>
      </c>
      <c r="CL264" s="240" t="str">
        <f t="shared" ca="1" si="403"/>
        <v>2.38346790125737-0.723017083330434i</v>
      </c>
      <c r="CM264" s="240" t="str">
        <f t="shared" ca="1" si="404"/>
        <v>-0.953156266202843+2.30112278492699i</v>
      </c>
      <c r="CN264" s="240" t="str">
        <f t="shared" ca="1" si="405"/>
        <v>-1.17411603318233-2.19661659825652i</v>
      </c>
      <c r="CO264" s="240" t="str">
        <f t="shared" ca="1" si="406"/>
        <v>2.44285891876216+0.485914850705396i</v>
      </c>
      <c r="CP264" s="240" t="str">
        <f t="shared" ca="1" si="407"/>
        <v>-1.92535055126131+1.58009436233082i</v>
      </c>
      <c r="CQ264" s="240" t="str">
        <f t="shared" ca="1" si="408"/>
        <v>-5.04074879878352E-13-2.49071735432021i</v>
      </c>
      <c r="CR264" s="240" t="str">
        <f t="shared" ca="1" si="409"/>
        <v>1.92535055126195+1.58009436233004i</v>
      </c>
      <c r="CS264" s="240" t="str">
        <f t="shared" ca="1" si="410"/>
        <v>-2.44285891876196+0.485914850706385i</v>
      </c>
      <c r="CT264" s="240" t="str">
        <f t="shared" ca="1" si="411"/>
        <v>1.17411603318144-2.196616598257i</v>
      </c>
      <c r="CU264" s="240" t="str">
        <f t="shared" ca="1" si="412"/>
        <v>0.953156266203775+2.3011227849266i</v>
      </c>
      <c r="CV264" s="240" t="str">
        <f t="shared" ca="1" si="413"/>
        <v>-2.38346790125693-0.723017083331909i</v>
      </c>
      <c r="CW264" s="240" t="str">
        <f t="shared" ca="1" si="414"/>
        <v>2.0709557929523-1.38376842092497i</v>
      </c>
      <c r="CX264" s="240" t="str">
        <f t="shared" ca="1" si="415"/>
        <v>-0.244132992440286+2.4787238694768i</v>
      </c>
      <c r="CY264" s="240" t="str">
        <f t="shared" ca="1" si="416"/>
        <v>-1.76120313125855-1.76120313125913i</v>
      </c>
      <c r="CZ264" s="240" t="str">
        <f t="shared" ca="1" si="417"/>
        <v>2.47872386947689-0.244132992439332i</v>
      </c>
      <c r="DA264" s="240" t="str">
        <f t="shared" ca="1" si="418"/>
        <v>-1.38376842092576+2.07095579295177i</v>
      </c>
      <c r="DB264" s="240" t="str">
        <f t="shared" ca="1" si="419"/>
        <v>-0.723017083330992-2.3834679012572i</v>
      </c>
      <c r="DC264" s="240" t="str">
        <f t="shared" ca="1" si="420"/>
        <v>2.30112278492721+0.953156266202305i</v>
      </c>
      <c r="DD264" s="240" t="str">
        <f t="shared" ca="1" si="421"/>
        <v>-2.19661659825625+1.17411603318285i</v>
      </c>
      <c r="DE264" s="240" t="str">
        <f t="shared" ca="1" si="422"/>
        <v>0.485914850704826-2.44285891876227i</v>
      </c>
      <c r="DF264" s="240" t="str">
        <f t="shared" ca="1" si="423"/>
        <v>1.58009436233127+1.92535055126094i</v>
      </c>
      <c r="DG264" s="240" t="str">
        <f t="shared" ca="1" si="424"/>
        <v>-2.49071735432021+1.08626488129475E-12i</v>
      </c>
      <c r="DH264" s="240" t="str">
        <f t="shared" ca="1" si="425"/>
        <v>1.58009436233156-1.92535055126071i</v>
      </c>
      <c r="DI264" s="240" t="str">
        <f t="shared" ca="1" si="426"/>
        <v>0.485914850704457+2.44285891876235i</v>
      </c>
      <c r="DJ264" s="240" t="str">
        <f t="shared" ca="1" si="427"/>
        <v>-2.19661659825607-1.17411603318318i</v>
      </c>
      <c r="DK264" s="240" t="str">
        <f t="shared" ca="1" si="428"/>
        <v>2.30112278492735-0.953156266201959i</v>
      </c>
      <c r="DL264" s="240" t="str">
        <f t="shared" ca="1" si="429"/>
        <v>-0.723017083331351+2.38346790125709i</v>
      </c>
      <c r="DM264" s="240" t="str">
        <f t="shared" ca="1" si="430"/>
        <v>-1.38376842092545-2.07095579295198i</v>
      </c>
      <c r="DN264" s="240" t="str">
        <f t="shared" ca="1" si="431"/>
        <v>2.47872386947685+0.244132992439706i</v>
      </c>
      <c r="DO264" s="240" t="str">
        <f t="shared" ca="1" si="432"/>
        <v>-1.76120313125871+1.76120313125896i</v>
      </c>
      <c r="DP264" s="240" t="str">
        <f t="shared" ca="1" si="433"/>
        <v>-0.244132992440053-2.47872386947682i</v>
      </c>
      <c r="DQ264" s="240" t="str">
        <f t="shared" ca="1" si="434"/>
        <v>2.07095579295217+1.38376842092516i</v>
      </c>
      <c r="DR264" s="240" t="str">
        <f t="shared" ca="1" si="435"/>
        <v>-2.38346790125703+0.72301708333155i</v>
      </c>
      <c r="DS264" s="240" t="str">
        <f t="shared" ca="1" si="436"/>
        <v>0.953156266201767-2.30112278492743i</v>
      </c>
      <c r="DT264" s="240" t="str">
        <f t="shared" ca="1" si="437"/>
        <v>1.17411603318336+2.19661659825597i</v>
      </c>
      <c r="DU264" s="240" t="str">
        <f t="shared" ca="1" si="438"/>
        <v>-2.44285891876192-0.485914850706614i</v>
      </c>
      <c r="DV264" s="240" t="str">
        <f t="shared" ca="1" si="439"/>
        <v>1.92535055126219-1.58009436232975i</v>
      </c>
      <c r="DW264" s="240" t="str">
        <f t="shared" ca="1" si="440"/>
        <v>-8.80001134327989E-13+2.49071735432021i</v>
      </c>
      <c r="DX264" s="240" t="str">
        <f t="shared" ca="1" si="441"/>
        <v>-1.92535055126107-1.58009436233111i</v>
      </c>
      <c r="DY264" s="240" t="str">
        <f t="shared" ca="1" si="442"/>
        <v>2.44285891876223-0.485914850705027i</v>
      </c>
      <c r="DZ264" s="240" t="str">
        <f t="shared" ca="1" si="443"/>
        <v>-1.17411603318266+2.19661659825635i</v>
      </c>
      <c r="EA264" s="240" t="str">
        <f t="shared" ca="1" si="444"/>
        <v>-0.953156266202497-2.30112278492713i</v>
      </c>
      <c r="EB264" s="240" t="str">
        <f t="shared" ca="1" si="445"/>
        <v>2.38346790125726+0.723017083330795i</v>
      </c>
      <c r="EC264" s="240" t="str">
        <f t="shared" ca="1" si="446"/>
        <v>-2.07095579295165+1.38376842092593i</v>
      </c>
      <c r="ED264" s="240" t="str">
        <f t="shared" ca="1" si="447"/>
        <v>0.244132992439127-2.47872386947691i</v>
      </c>
      <c r="EE264" s="240" t="str">
        <f t="shared" ca="1" si="448"/>
        <v>1.76120313125937+1.7612031312583i</v>
      </c>
      <c r="EF264" s="240" t="str">
        <f t="shared" ca="1" si="449"/>
        <v>-2.47872386947676+0.244132992440632i</v>
      </c>
      <c r="EG264" s="240" t="str">
        <f t="shared" ca="1" si="450"/>
        <v>1.38376842092468-2.07095579295249i</v>
      </c>
      <c r="EH264" s="240" t="str">
        <f t="shared" ca="1" si="451"/>
        <v>0.723017083329802+2.38346790125756i</v>
      </c>
      <c r="EI264" s="240" t="str">
        <f t="shared" ca="1" si="452"/>
        <v>-2.30112278492673-0.953156266203453i</v>
      </c>
      <c r="EJ264" s="240" t="str">
        <f t="shared" ca="1" si="453"/>
        <v>2.19661659825683-1.17411603318175i</v>
      </c>
      <c r="EK264" s="240" t="str">
        <f t="shared" ca="1" si="454"/>
        <v>-0.485914850706044+2.44285891876203i</v>
      </c>
      <c r="EL264" s="240" t="str">
        <f t="shared" ca="1" si="455"/>
        <v>-1.58009436233031-1.92535055126173i</v>
      </c>
      <c r="EM264" s="240" t="str">
        <f t="shared" ca="1" si="456"/>
        <v>2.49071735432021+1.56230243076086E-13i</v>
      </c>
      <c r="EN264" s="240"/>
      <c r="EO264" s="240"/>
      <c r="EP264" s="240"/>
    </row>
    <row r="265" spans="1:146">
      <c r="A265" s="268">
        <f t="shared" si="323"/>
        <v>3.2226562500000024E-3</v>
      </c>
      <c r="B265" s="267">
        <v>165</v>
      </c>
      <c r="C265" s="266">
        <f t="shared" si="324"/>
        <v>33000</v>
      </c>
      <c r="N265" s="265">
        <f t="shared" ca="1" si="327"/>
        <v>7.4904122506431143</v>
      </c>
      <c r="O265" s="240">
        <f t="shared" ca="1" si="328"/>
        <v>2.4904122506431143</v>
      </c>
      <c r="P265" s="240" t="str">
        <f t="shared" ca="1" si="329"/>
        <v>-1.53218029016465+1.96330760111203i</v>
      </c>
      <c r="Q265" s="240" t="str">
        <f t="shared" ca="1" si="330"/>
        <v>-0.605120816694542-2.41577771646239i</v>
      </c>
      <c r="R265" s="240" t="str">
        <f t="shared" ca="1" si="331"/>
        <v>2.27675917526154+1.00921793286469i</v>
      </c>
      <c r="S265" s="240" t="str">
        <f t="shared" ca="1" si="332"/>
        <v>-2.19634752083577+1.17397220830472i</v>
      </c>
      <c r="T265" s="240" t="str">
        <f t="shared" ca="1" si="333"/>
        <v>0.425765582161652-2.4537475108902i</v>
      </c>
      <c r="U265" s="241" t="str">
        <f t="shared" ca="1" si="334"/>
        <v>1.67245864818018+1.84527375971172i</v>
      </c>
      <c r="V265" s="240" t="str">
        <f t="shared" ca="1" si="335"/>
        <v>-2.48366437076209+0.183206090401702i</v>
      </c>
      <c r="W265" s="240" t="str">
        <f t="shared" ca="1" si="336"/>
        <v>1.38359891440475-2.07070210851568i</v>
      </c>
      <c r="X265" s="240" t="str">
        <f t="shared" ca="1" si="337"/>
        <v>0.781196849092374+2.36471661327979i</v>
      </c>
      <c r="Y265" s="240" t="str">
        <f t="shared" ca="1" si="338"/>
        <v>-2.34483287445209-0.838994618005412i</v>
      </c>
      <c r="Z265" s="240" t="str">
        <f t="shared" ca="1" si="339"/>
        <v>2.10403366889741-1.33236462663169i</v>
      </c>
      <c r="AA265" s="240" t="str">
        <f t="shared" ca="1" si="340"/>
        <v>-0.244103087049778+2.47842023495735i</v>
      </c>
      <c r="AB265" s="240" t="str">
        <f t="shared" ca="1" si="341"/>
        <v>-1.80367380787486-1.71724021992833i</v>
      </c>
      <c r="AC265" s="240" t="str">
        <f t="shared" ca="1" si="342"/>
        <v>2.46345729846469-0.365419371126308i</v>
      </c>
      <c r="AD265" s="240" t="str">
        <f t="shared" ca="1" si="343"/>
        <v>-1.22751969624889+2.16687530178235i</v>
      </c>
      <c r="AE265" s="240" t="str">
        <f t="shared" ca="1" si="344"/>
        <v>-0.953039508080221-2.30084090588452i</v>
      </c>
      <c r="AF265" s="240" t="str">
        <f t="shared" ca="1" si="345"/>
        <v>2.4001997211336+0.664224718618247i</v>
      </c>
      <c r="AG265" s="240" t="str">
        <f t="shared" ca="1" si="346"/>
        <v>-2.00031787620817+1.4835368456076i</v>
      </c>
      <c r="AH265" s="240" t="str">
        <f t="shared" ca="1" si="347"/>
        <v>0.0611177761592141-2.48966218503448i</v>
      </c>
      <c r="AI265" s="240" t="str">
        <f t="shared" ca="1" si="348"/>
        <v>1.92511470292982+1.57990080660677i</v>
      </c>
      <c r="AJ265" s="240" t="str">
        <f t="shared" ca="1" si="349"/>
        <v>-2.42990053762651+0.545652412617875i</v>
      </c>
      <c r="AK265" s="240" t="str">
        <f t="shared" ca="1" si="350"/>
        <v>1.06478844250373-2.25130601004479i</v>
      </c>
      <c r="AL265" s="240" t="str">
        <f t="shared" ca="1" si="351"/>
        <v>1.11971756339968+2.22449674226949i</v>
      </c>
      <c r="AM265" s="240" t="str">
        <f t="shared" ca="1" si="352"/>
        <v>-2.44255967756663-0.485855327930945i</v>
      </c>
      <c r="AN265" s="240" t="str">
        <f t="shared" ca="1" si="353"/>
        <v>1.88576218763562-1.62666964987886i</v>
      </c>
      <c r="AO265" s="240" t="str">
        <f t="shared" ca="1" si="354"/>
        <v>0.122198737254542+2.48741244002009i</v>
      </c>
      <c r="AP265" s="240" t="str">
        <f t="shared" ca="1" si="355"/>
        <v>-2.03612323461173-1.4339997739287i</v>
      </c>
      <c r="AQ265" s="240" t="str">
        <f t="shared" ca="1" si="356"/>
        <v>2.38317593524174-0.722928516409439i</v>
      </c>
      <c r="AR265" s="240" t="str">
        <f t="shared" ca="1" si="357"/>
        <v>2.38317593524174-0.722928516409439i</v>
      </c>
      <c r="AS265" s="240" t="str">
        <f t="shared" ca="1" si="358"/>
        <v>-1.28032777222849-2.1360978380715i</v>
      </c>
      <c r="AT265" s="240" t="str">
        <f t="shared" ca="1" si="359"/>
        <v>2.47168319147724+0.304853045125316i</v>
      </c>
      <c r="AU265" s="240" t="str">
        <f t="shared" ca="1" si="360"/>
        <v>-1.76098739037973+1.76098739037987i</v>
      </c>
      <c r="AV265" s="240" t="str">
        <f t="shared" ca="1" si="361"/>
        <v>-0.304853045125471-2.47168319147722i</v>
      </c>
      <c r="AW265" s="240" t="str">
        <f t="shared" ca="1" si="362"/>
        <v>2.13609783807156+1.28032777222839i</v>
      </c>
      <c r="AX265" s="240" t="str">
        <f t="shared" ca="1" si="363"/>
        <v>-2.32353669598007+0.896287007931778i</v>
      </c>
      <c r="AY265" s="240" t="str">
        <f t="shared" ca="1" si="364"/>
        <v>0.722928516409289-2.38317593524179i</v>
      </c>
      <c r="AZ265" s="240" t="str">
        <f t="shared" ca="1" si="365"/>
        <v>1.43399977392677+2.03612323461309i</v>
      </c>
      <c r="BA265" s="240" t="str">
        <f t="shared" ca="1" si="366"/>
        <v>-2.4874124400201-0.122198737254421i</v>
      </c>
      <c r="BB265" s="240" t="str">
        <f t="shared" ca="1" si="367"/>
        <v>1.62666964987874-1.88576218763572i</v>
      </c>
      <c r="BC265" s="240" t="str">
        <f t="shared" ca="1" si="368"/>
        <v>0.485855327931583+2.44255967756651i</v>
      </c>
      <c r="BD265" s="240" t="str">
        <f t="shared" ca="1" si="369"/>
        <v>-2.22449674226966-1.11971756339935i</v>
      </c>
      <c r="BE265" s="240" t="str">
        <f t="shared" ca="1" si="370"/>
        <v>2.25130601004474-1.06478844250384i</v>
      </c>
      <c r="BF265" s="240" t="str">
        <f t="shared" ca="1" si="371"/>
        <v>-0.545652412617723+2.42990053762654i</v>
      </c>
      <c r="BG265" s="240" t="str">
        <f t="shared" ca="1" si="372"/>
        <v>-1.5799008066067-1.92511470292988i</v>
      </c>
      <c r="BH265" s="240" t="str">
        <f t="shared" ca="1" si="373"/>
        <v>2.48966218503449-0.0611177761588395i</v>
      </c>
      <c r="BI265" s="240" t="str">
        <f t="shared" ca="1" si="374"/>
        <v>-1.4835368456081+2.00031787620779i</v>
      </c>
      <c r="BJ265" s="240" t="str">
        <f t="shared" ca="1" si="375"/>
        <v>-0.664224718617443-2.40019972113382i</v>
      </c>
      <c r="BK265" s="240" t="str">
        <f t="shared" ca="1" si="376"/>
        <v>2.30084090588411+0.953039508081219i</v>
      </c>
      <c r="BL265" s="240" t="str">
        <f t="shared" ca="1" si="377"/>
        <v>-2.1668753017818+1.22751969624986i</v>
      </c>
      <c r="BM265" s="240" t="str">
        <f t="shared" ca="1" si="378"/>
        <v>0.365419371125401-2.46345729846483i</v>
      </c>
      <c r="BN265" s="240" t="str">
        <f t="shared" ca="1" si="379"/>
        <v>1.7172402199288+1.80367380787441i</v>
      </c>
      <c r="BO265" s="240" t="str">
        <f t="shared" ca="1" si="380"/>
        <v>-2.47842023495732+0.244103087050162i</v>
      </c>
      <c r="BP265" s="240" t="str">
        <f t="shared" ca="1" si="381"/>
        <v>1.33236462663159-2.10403366889747i</v>
      </c>
      <c r="BQ265" s="240" t="str">
        <f t="shared" ca="1" si="382"/>
        <v>0.838994618005342+2.34483287445212i</v>
      </c>
      <c r="BR265" s="240" t="str">
        <f t="shared" ca="1" si="383"/>
        <v>-2.36471661327968-0.781196849092695i</v>
      </c>
      <c r="BS265" s="240" t="str">
        <f t="shared" ca="1" si="384"/>
        <v>2.07070210851602-1.38359891440425i</v>
      </c>
      <c r="BT265" s="240" t="str">
        <f t="shared" ca="1" si="385"/>
        <v>-0.183206090402578+2.48366437076202i</v>
      </c>
      <c r="BU265" s="240" t="str">
        <f t="shared" ca="1" si="386"/>
        <v>-1.84527375971117-1.67245864818079i</v>
      </c>
      <c r="BV265" s="240" t="str">
        <f t="shared" ca="1" si="387"/>
        <v>2.45374751089039-0.425765582160576i</v>
      </c>
      <c r="BW265" s="240" t="str">
        <f t="shared" ca="1" si="388"/>
        <v>-1.17397220830373+2.1963475208363i</v>
      </c>
      <c r="BX265" s="240" t="str">
        <f t="shared" ca="1" si="389"/>
        <v>-1.00921793286553-2.27675917526117i</v>
      </c>
      <c r="BY265" s="240" t="str">
        <f t="shared" ca="1" si="390"/>
        <v>2.41577771646253+0.605120816693956i</v>
      </c>
      <c r="BZ265" s="240" t="str">
        <f t="shared" ca="1" si="391"/>
        <v>-1.96330760111181+1.53218029016493i</v>
      </c>
      <c r="CA265" s="240" t="str">
        <f t="shared" ca="1" si="392"/>
        <v>-1.9159740193552E-13-2.49041225064311i</v>
      </c>
      <c r="CB265" s="240" t="str">
        <f t="shared" ca="1" si="393"/>
        <v>1.96330760111196+1.53218029016474i</v>
      </c>
      <c r="CC265" s="240" t="str">
        <f t="shared" ca="1" si="394"/>
        <v>-2.41577771646246+0.605120816694258i</v>
      </c>
      <c r="CD265" s="240" t="str">
        <f t="shared" ca="1" si="395"/>
        <v>1.00921793286518-2.27675917526133i</v>
      </c>
      <c r="CE265" s="240" t="str">
        <f t="shared" ca="1" si="396"/>
        <v>1.17397220830394+2.19634752083619i</v>
      </c>
      <c r="CF265" s="240" t="str">
        <f t="shared" ca="1" si="397"/>
        <v>-2.45374751089002-0.425765582162708i</v>
      </c>
      <c r="CG265" s="240" t="str">
        <f t="shared" ca="1" si="398"/>
        <v>1.84527375971267-1.67245864817914i</v>
      </c>
      <c r="CH265" s="240" t="str">
        <f t="shared" ca="1" si="399"/>
        <v>0.18320609040289+2.483664370762i</v>
      </c>
      <c r="CI265" s="240" t="str">
        <f t="shared" ca="1" si="400"/>
        <v>-2.07070210851615-1.38359891440405i</v>
      </c>
      <c r="CJ265" s="240" t="str">
        <f t="shared" ca="1" si="401"/>
        <v>2.36471661327959-0.781196849092992i</v>
      </c>
      <c r="CK265" s="240" t="str">
        <f t="shared" ca="1" si="402"/>
        <v>-0.838994618004981+2.34483287445225i</v>
      </c>
      <c r="CL265" s="240" t="str">
        <f t="shared" ca="1" si="403"/>
        <v>-1.33236462663179-2.10403366889734i</v>
      </c>
      <c r="CM265" s="240" t="str">
        <f t="shared" ca="1" si="404"/>
        <v>2.47842023495735+0.244103087049851i</v>
      </c>
      <c r="CN265" s="240" t="str">
        <f t="shared" ca="1" si="405"/>
        <v>-1.71724021992863+1.80367380787458i</v>
      </c>
      <c r="CO265" s="240" t="str">
        <f t="shared" ca="1" si="406"/>
        <v>-0.36541937112571-2.46345729846478i</v>
      </c>
      <c r="CP265" s="240" t="str">
        <f t="shared" ca="1" si="407"/>
        <v>2.16687530178195+1.22751969624958i</v>
      </c>
      <c r="CQ265" s="240" t="str">
        <f t="shared" ca="1" si="408"/>
        <v>-2.30084090588497+0.953039508079155i</v>
      </c>
      <c r="CR265" s="240" t="str">
        <f t="shared" ca="1" si="409"/>
        <v>0.664224718617074-2.40019972113392i</v>
      </c>
      <c r="CS265" s="240" t="str">
        <f t="shared" ca="1" si="410"/>
        <v>1.4835368456083+2.00031787620765i</v>
      </c>
      <c r="CT265" s="240" t="str">
        <f t="shared" ca="1" si="411"/>
        <v>-2.4896621850345-0.0611177761585272i</v>
      </c>
      <c r="CU265" s="240" t="str">
        <f t="shared" ca="1" si="412"/>
        <v>1.57990080660652-1.92511470293003i</v>
      </c>
      <c r="CV265" s="240" t="str">
        <f t="shared" ca="1" si="413"/>
        <v>0.54565241261803+2.42990053762647i</v>
      </c>
      <c r="CW265" s="240" t="str">
        <f t="shared" ca="1" si="414"/>
        <v>-2.25130601004487-1.06478844250356i</v>
      </c>
      <c r="CX265" s="240" t="str">
        <f t="shared" ca="1" si="415"/>
        <v>2.22449674226955-1.11971756339957i</v>
      </c>
      <c r="CY265" s="240" t="str">
        <f t="shared" ca="1" si="416"/>
        <v>-0.485855327931276+2.44255967756657i</v>
      </c>
      <c r="CZ265" s="240" t="str">
        <f t="shared" ca="1" si="417"/>
        <v>-1.62666964987903-1.88576218763548i</v>
      </c>
      <c r="DA265" s="240" t="str">
        <f t="shared" ca="1" si="418"/>
        <v>2.48741244002008-0.122198737254662i</v>
      </c>
      <c r="DB265" s="240" t="str">
        <f t="shared" ca="1" si="419"/>
        <v>-1.43399977392855+2.03612323461184i</v>
      </c>
      <c r="DC265" s="240" t="str">
        <f t="shared" ca="1" si="420"/>
        <v>-0.72292851640715-2.38317593524244i</v>
      </c>
      <c r="DD265" s="240" t="str">
        <f t="shared" ca="1" si="421"/>
        <v>2.32353669598019+0.896287007931486i</v>
      </c>
      <c r="DE265" s="240" t="str">
        <f t="shared" ca="1" si="422"/>
        <v>-2.13609783807144+1.2803277722286i</v>
      </c>
      <c r="DF265" s="240" t="str">
        <f t="shared" ca="1" si="423"/>
        <v>0.304853045125162-2.47168319147726i</v>
      </c>
      <c r="DG265" s="240" t="str">
        <f t="shared" ca="1" si="424"/>
        <v>1.7609873903799+1.76098739037969i</v>
      </c>
      <c r="DH265" s="240" t="str">
        <f t="shared" ca="1" si="425"/>
        <v>-2.47168319147721+0.30485304512559i</v>
      </c>
      <c r="DI265" s="240" t="str">
        <f t="shared" ca="1" si="426"/>
        <v>1.28032777222822-2.13609783807166i</v>
      </c>
      <c r="DJ265" s="240" t="str">
        <f t="shared" ca="1" si="427"/>
        <v>0.89628700793189+2.32353669598003i</v>
      </c>
      <c r="DK265" s="240" t="str">
        <f t="shared" ca="1" si="428"/>
        <v>-2.38317593524182-0.722928516409175i</v>
      </c>
      <c r="DL265" s="240" t="str">
        <f t="shared" ca="1" si="429"/>
        <v>2.03612323461298-1.43399977392693i</v>
      </c>
      <c r="DM265" s="240" t="str">
        <f t="shared" ca="1" si="430"/>
        <v>-0.122198737256775+2.48741244001998i</v>
      </c>
      <c r="DN265" s="240" t="str">
        <f t="shared" ca="1" si="431"/>
        <v>-1.88576218763576-1.6266696498787i</v>
      </c>
      <c r="DO265" s="240" t="str">
        <f t="shared" ca="1" si="432"/>
        <v>2.44255967756648-0.485855327931702i</v>
      </c>
      <c r="DP265" s="240" t="str">
        <f t="shared" ca="1" si="433"/>
        <v>-1.11971756339918+2.22449674226974i</v>
      </c>
      <c r="DQ265" s="240" t="str">
        <f t="shared" ca="1" si="434"/>
        <v>-1.06478844250395-2.25130601004468i</v>
      </c>
      <c r="DR265" s="240" t="str">
        <f t="shared" ca="1" si="435"/>
        <v>2.42990053762657+0.545652412617606i</v>
      </c>
      <c r="DS265" s="240" t="str">
        <f t="shared" ca="1" si="436"/>
        <v>-1.92511470292976+1.57990080660685i</v>
      </c>
      <c r="DT265" s="240" t="str">
        <f t="shared" ca="1" si="437"/>
        <v>-0.0611177761589603-2.48966218503448i</v>
      </c>
      <c r="DU265" s="240" t="str">
        <f t="shared" ca="1" si="438"/>
        <v>2.00031787620791+1.48353684560795i</v>
      </c>
      <c r="DV265" s="240" t="str">
        <f t="shared" ca="1" si="439"/>
        <v>-2.40019972113381+0.664224718617492i</v>
      </c>
      <c r="DW265" s="240" t="str">
        <f t="shared" ca="1" si="440"/>
        <v>0.953039508081107-2.30084090588416i</v>
      </c>
      <c r="DX265" s="240" t="str">
        <f t="shared" ca="1" si="441"/>
        <v>1.22751969624787+2.16687530178293i</v>
      </c>
      <c r="DY265" s="240" t="str">
        <f t="shared" ca="1" si="442"/>
        <v>-2.46345729846484-0.365419371125282i</v>
      </c>
      <c r="DZ265" s="240" t="str">
        <f t="shared" ca="1" si="443"/>
        <v>1.80367380787428-1.71724021992894i</v>
      </c>
      <c r="EA265" s="240" t="str">
        <f t="shared" ca="1" si="444"/>
        <v>0.244103087050282+2.47842023495731i</v>
      </c>
      <c r="EB265" s="240" t="str">
        <f t="shared" ca="1" si="445"/>
        <v>-2.10403366889758-1.33236462663143i</v>
      </c>
      <c r="EC265" s="240" t="str">
        <f t="shared" ca="1" si="446"/>
        <v>2.3448328744521-0.83899461800539i</v>
      </c>
      <c r="ED265" s="240" t="str">
        <f t="shared" ca="1" si="447"/>
        <v>-0.781196849092581+2.36471661327972i</v>
      </c>
      <c r="EE265" s="240" t="str">
        <f t="shared" ca="1" si="448"/>
        <v>-1.38359891440441-2.07070210851591i</v>
      </c>
      <c r="EF265" s="240" t="str">
        <f t="shared" ca="1" si="449"/>
        <v>2.48366437076203+0.183206090402458i</v>
      </c>
      <c r="EG265" s="240" t="str">
        <f t="shared" ca="1" si="450"/>
        <v>-1.6724586481807+1.84527375971125i</v>
      </c>
      <c r="EH265" s="240" t="str">
        <f t="shared" ca="1" si="451"/>
        <v>-0.425765582160765-2.45374751089035i</v>
      </c>
      <c r="EI265" s="240" t="str">
        <f t="shared" ca="1" si="452"/>
        <v>2.19634752083519+1.17397220830581i</v>
      </c>
      <c r="EJ265" s="240" t="str">
        <f t="shared" ca="1" si="453"/>
        <v>-2.27675917526115+1.00921793286558i</v>
      </c>
      <c r="EK265" s="240" t="str">
        <f t="shared" ca="1" si="454"/>
        <v>0.605120816693839-2.41577771646256i</v>
      </c>
      <c r="EL265" s="240" t="str">
        <f t="shared" ca="1" si="455"/>
        <v>1.53218029016497+1.96330760111178i</v>
      </c>
      <c r="EM265" s="240" t="str">
        <f t="shared" ca="1" si="456"/>
        <v>-2.49041225064311+3.83194803871039E-13i</v>
      </c>
      <c r="EN265" s="240"/>
      <c r="EO265" s="240"/>
      <c r="EP265" s="240"/>
    </row>
    <row r="266" spans="1:146">
      <c r="A266" s="268">
        <f t="shared" si="323"/>
        <v>3.2421875000000024E-3</v>
      </c>
      <c r="B266" s="267">
        <v>166</v>
      </c>
      <c r="C266" s="266">
        <f t="shared" si="324"/>
        <v>33200</v>
      </c>
      <c r="N266" s="265">
        <f t="shared" ca="1" si="327"/>
        <v>7.4900810757392824</v>
      </c>
      <c r="O266" s="240">
        <f t="shared" ca="1" si="328"/>
        <v>2.4900810757392824</v>
      </c>
      <c r="P266" s="240" t="str">
        <f t="shared" ca="1" si="329"/>
        <v>-1.48333956494767+2.00005187403121i</v>
      </c>
      <c r="Q266" s="240" t="str">
        <f t="shared" ca="1" si="330"/>
        <v>-0.722832381408431-2.38285902061837i</v>
      </c>
      <c r="R266" s="240" t="str">
        <f t="shared" ca="1" si="331"/>
        <v>2.34452105868688+0.838883048540521i</v>
      </c>
      <c r="S266" s="240" t="str">
        <f t="shared" ca="1" si="332"/>
        <v>-2.07042674664678+1.38341492348627i</v>
      </c>
      <c r="T266" s="240" t="str">
        <f t="shared" ca="1" si="333"/>
        <v>0.122182487273279-2.48708166403088i</v>
      </c>
      <c r="U266" s="241" t="str">
        <f t="shared" ca="1" si="334"/>
        <v>1.92485870126723+1.57969071147194i</v>
      </c>
      <c r="V266" s="240" t="str">
        <f t="shared" ca="1" si="335"/>
        <v>-2.41545646645542+0.605040347756739i</v>
      </c>
      <c r="W266" s="240" t="str">
        <f t="shared" ca="1" si="336"/>
        <v>0.952912772931277-2.30053494016921i</v>
      </c>
      <c r="X266" s="240" t="str">
        <f t="shared" ca="1" si="337"/>
        <v>1.28015751430124+2.13581377988179i</v>
      </c>
      <c r="Y266" s="240" t="str">
        <f t="shared" ca="1" si="338"/>
        <v>-2.4780906547512-0.244070626232794i</v>
      </c>
      <c r="Z266" s="240" t="str">
        <f t="shared" ca="1" si="339"/>
        <v>1.6722362447078-1.84502837529412i</v>
      </c>
      <c r="AA266" s="240" t="str">
        <f t="shared" ca="1" si="340"/>
        <v>0.485790718912355+2.44223486609571i</v>
      </c>
      <c r="AB266" s="240" t="str">
        <f t="shared" ca="1" si="341"/>
        <v>-2.25100663147759-1.06464684698674i</v>
      </c>
      <c r="AC266" s="240" t="str">
        <f t="shared" ca="1" si="342"/>
        <v>2.19605545064588-1.1738160935357i</v>
      </c>
      <c r="AD266" s="240" t="str">
        <f t="shared" ca="1" si="343"/>
        <v>-0.36537077767566+2.46312970802911i</v>
      </c>
      <c r="AE266" s="240" t="str">
        <f t="shared" ca="1" si="344"/>
        <v>-1.76075321435952-1.76075321435956i</v>
      </c>
      <c r="AF266" s="240" t="str">
        <f t="shared" ca="1" si="345"/>
        <v>2.46312970802912-0.365370777675625i</v>
      </c>
      <c r="AG266" s="240" t="str">
        <f t="shared" ca="1" si="346"/>
        <v>-1.17381609353574+2.19605545064586i</v>
      </c>
      <c r="AH266" s="240" t="str">
        <f t="shared" ca="1" si="347"/>
        <v>-1.06464684698668-2.25100663147762i</v>
      </c>
      <c r="AI266" s="240" t="str">
        <f t="shared" ca="1" si="348"/>
        <v>2.44223486609575+0.485790718912146i</v>
      </c>
      <c r="AJ266" s="240" t="str">
        <f t="shared" ca="1" si="349"/>
        <v>-1.84502837529416+1.67223624470776i</v>
      </c>
      <c r="AK266" s="240" t="str">
        <f t="shared" ca="1" si="350"/>
        <v>-0.244070626232759-2.4780906547512i</v>
      </c>
      <c r="AL266" s="240" t="str">
        <f t="shared" ca="1" si="351"/>
        <v>2.13581377988177+1.28015751430129i</v>
      </c>
      <c r="AM266" s="240" t="str">
        <f t="shared" ca="1" si="352"/>
        <v>-2.30053494016922+0.952912772931244i</v>
      </c>
      <c r="AN266" s="240" t="str">
        <f t="shared" ca="1" si="353"/>
        <v>0.60504034775583-2.41545646645565i</v>
      </c>
      <c r="AO266" s="240" t="str">
        <f t="shared" ca="1" si="354"/>
        <v>1.57969071147231+1.92485870126693i</v>
      </c>
      <c r="AP266" s="240" t="str">
        <f t="shared" ca="1" si="355"/>
        <v>-2.48708166403089+0.122182487272988i</v>
      </c>
      <c r="AQ266" s="240" t="str">
        <f t="shared" ca="1" si="356"/>
        <v>1.38341492348694-2.07042674664633i</v>
      </c>
      <c r="AR266" s="240" t="str">
        <f t="shared" ca="1" si="357"/>
        <v>1.38341492348694-2.07042674664633i</v>
      </c>
      <c r="AS266" s="240" t="str">
        <f t="shared" ca="1" si="358"/>
        <v>-2.38285902061844-0.722832381408177i</v>
      </c>
      <c r="AT266" s="240" t="str">
        <f t="shared" ca="1" si="359"/>
        <v>2.00005187403144-1.48333956494736i</v>
      </c>
      <c r="AU266" s="240" t="str">
        <f t="shared" ca="1" si="360"/>
        <v>-1.04328298782283E-12+2.49008107573928i</v>
      </c>
      <c r="AV266" s="240" t="str">
        <f t="shared" ca="1" si="361"/>
        <v>-2.0000518740317-1.48333956494702i</v>
      </c>
      <c r="AW266" s="240" t="str">
        <f t="shared" ca="1" si="362"/>
        <v>2.38285902061832-0.722832381408586i</v>
      </c>
      <c r="AX266" s="240" t="str">
        <f t="shared" ca="1" si="363"/>
        <v>-0.838883048541051+2.34452105868669i</v>
      </c>
      <c r="AY266" s="240" t="str">
        <f t="shared" ca="1" si="364"/>
        <v>-1.38341492348521-2.07042674664749i</v>
      </c>
      <c r="AZ266" s="240" t="str">
        <f t="shared" ca="1" si="365"/>
        <v>2.48708166403092+0.122182487272562i</v>
      </c>
      <c r="BA266" s="240" t="str">
        <f t="shared" ca="1" si="366"/>
        <v>-1.579690711472+1.92485870126718i</v>
      </c>
      <c r="BB266" s="240" t="str">
        <f t="shared" ca="1" si="367"/>
        <v>-0.605040347756209-2.41545646645555i</v>
      </c>
      <c r="BC266" s="240" t="str">
        <f t="shared" ca="1" si="368"/>
        <v>2.30053494016967+0.952912772930164i</v>
      </c>
      <c r="BD266" s="240" t="str">
        <f t="shared" ca="1" si="369"/>
        <v>-2.13581377988155+1.28015751430165i</v>
      </c>
      <c r="BE266" s="240" t="str">
        <f t="shared" ca="1" si="370"/>
        <v>0.244070626232864-2.47809065475119i</v>
      </c>
      <c r="BF266" s="240" t="str">
        <f t="shared" ca="1" si="371"/>
        <v>1.84502837529359+1.67223624470839i</v>
      </c>
      <c r="BG266" s="240" t="str">
        <f t="shared" ca="1" si="372"/>
        <v>-2.44223486609552+0.485790718913291i</v>
      </c>
      <c r="BH266" s="240" t="str">
        <f t="shared" ca="1" si="373"/>
        <v>1.06464684698635-2.25100663147777i</v>
      </c>
      <c r="BI266" s="240" t="str">
        <f t="shared" ca="1" si="374"/>
        <v>1.17381609353543+2.19605545064602i</v>
      </c>
      <c r="BJ266" s="240" t="str">
        <f t="shared" ca="1" si="375"/>
        <v>-2.463129708029-0.36537077767643i</v>
      </c>
      <c r="BK266" s="240" t="str">
        <f t="shared" ca="1" si="376"/>
        <v>1.76075321435887-1.76075321436021i</v>
      </c>
      <c r="BL266" s="240" t="str">
        <f t="shared" ca="1" si="377"/>
        <v>0.365370777675785+2.4631297080291i</v>
      </c>
      <c r="BM266" s="240" t="str">
        <f t="shared" ca="1" si="378"/>
        <v>-2.19605545064572-1.17381609353601i</v>
      </c>
      <c r="BN266" s="240" t="str">
        <f t="shared" ca="1" si="379"/>
        <v>2.25100663147805-1.06464684698576i</v>
      </c>
      <c r="BO266" s="240" t="str">
        <f t="shared" ca="1" si="380"/>
        <v>-0.485790718911434+2.44223486609589i</v>
      </c>
      <c r="BP266" s="240" t="str">
        <f t="shared" ca="1" si="381"/>
        <v>-1.6722362447079-1.84502837529403i</v>
      </c>
      <c r="BQ266" s="240" t="str">
        <f t="shared" ca="1" si="382"/>
        <v>2.47809065475126-0.244070626232214i</v>
      </c>
      <c r="BR266" s="240" t="str">
        <f t="shared" ca="1" si="383"/>
        <v>-1.28015751430215+2.13581377988125i</v>
      </c>
      <c r="BS266" s="240" t="str">
        <f t="shared" ca="1" si="384"/>
        <v>-0.952912772931849-2.30053494016897i</v>
      </c>
      <c r="BT266" s="240" t="str">
        <f t="shared" ca="1" si="385"/>
        <v>2.41545646645539+0.605040347756842i</v>
      </c>
      <c r="BU266" s="240" t="str">
        <f t="shared" ca="1" si="386"/>
        <v>-1.9248587012676+1.5796907114715i</v>
      </c>
      <c r="BV266" s="240" t="str">
        <f t="shared" ca="1" si="387"/>
        <v>-0.12218248727191-2.48708166403095i</v>
      </c>
      <c r="BW266" s="240" t="str">
        <f t="shared" ca="1" si="388"/>
        <v>2.07042674664713+1.38341492348575i</v>
      </c>
      <c r="BX266" s="240" t="str">
        <f t="shared" ca="1" si="389"/>
        <v>-2.34452105868691+0.838883048540436i</v>
      </c>
      <c r="BY266" s="240" t="str">
        <f t="shared" ca="1" si="390"/>
        <v>0.722832381409141-2.38285902061815i</v>
      </c>
      <c r="BZ266" s="240" t="str">
        <f t="shared" ca="1" si="391"/>
        <v>1.48333956494848+2.00005187403061i</v>
      </c>
      <c r="CA266" s="240" t="str">
        <f t="shared" ca="1" si="392"/>
        <v>-2.49008107573928+4.61239012895492E-13i</v>
      </c>
      <c r="CB266" s="240" t="str">
        <f t="shared" ca="1" si="393"/>
        <v>1.48333956494785-2.00005187403107i</v>
      </c>
      <c r="CC266" s="240" t="str">
        <f t="shared" ca="1" si="394"/>
        <v>0.72283238140752+2.38285902061864i</v>
      </c>
      <c r="CD266" s="240" t="str">
        <f t="shared" ca="1" si="395"/>
        <v>-2.34452105868718-0.838883048539699i</v>
      </c>
      <c r="CE266" s="240" t="str">
        <f t="shared" ca="1" si="396"/>
        <v>2.07042674664666-1.38341492348646i</v>
      </c>
      <c r="CF266" s="240" t="str">
        <f t="shared" ca="1" si="397"/>
        <v>-0.122182487273604+2.48708166403086i</v>
      </c>
      <c r="CG266" s="240" t="str">
        <f t="shared" ca="1" si="398"/>
        <v>-1.92485870126652-1.57969071147281i</v>
      </c>
      <c r="CH266" s="240" t="str">
        <f t="shared" ca="1" si="399"/>
        <v>2.4154564664552-0.605040347757598i</v>
      </c>
      <c r="CI266" s="240" t="str">
        <f t="shared" ca="1" si="400"/>
        <v>-0.952912772931192+2.30053494016924i</v>
      </c>
      <c r="CJ266" s="240" t="str">
        <f t="shared" ca="1" si="401"/>
        <v>-1.28015751430076-2.13581377988209i</v>
      </c>
      <c r="CK266" s="240" t="str">
        <f t="shared" ca="1" si="402"/>
        <v>2.47809065475109+0.244070626233902i</v>
      </c>
      <c r="CL266" s="240" t="str">
        <f t="shared" ca="1" si="403"/>
        <v>-1.67223624470733+1.84502837529455i</v>
      </c>
      <c r="CM266" s="240" t="str">
        <f t="shared" ca="1" si="404"/>
        <v>-0.485790718912201-2.44223486609574i</v>
      </c>
      <c r="CN266" s="240" t="str">
        <f t="shared" ca="1" si="405"/>
        <v>2.25100663147736+1.06464684698723i</v>
      </c>
      <c r="CO266" s="240" t="str">
        <f t="shared" ca="1" si="406"/>
        <v>-2.19605545064531+1.17381609353676i</v>
      </c>
      <c r="CP266" s="240" t="str">
        <f t="shared" ca="1" si="407"/>
        <v>0.365370777675013-2.46312970802921i</v>
      </c>
      <c r="CQ266" s="240" t="str">
        <f t="shared" ca="1" si="408"/>
        <v>1.76075321435942+1.76075321435966i</v>
      </c>
      <c r="CR266" s="240" t="str">
        <f t="shared" ca="1" si="409"/>
        <v>-2.46312970802924+0.365370777674824i</v>
      </c>
      <c r="CS266" s="240" t="str">
        <f t="shared" ca="1" si="410"/>
        <v>1.17381609353468-2.19605545064643i</v>
      </c>
      <c r="CT266" s="240" t="str">
        <f t="shared" ca="1" si="411"/>
        <v>1.06464684698706+2.25100663147744i</v>
      </c>
      <c r="CU266" s="240" t="str">
        <f t="shared" ca="1" si="412"/>
        <v>-2.44223486609567-0.485790718912527i</v>
      </c>
      <c r="CV266" s="240" t="str">
        <f t="shared" ca="1" si="413"/>
        <v>1.84502837529468-1.67223624470718i</v>
      </c>
      <c r="CW266" s="240" t="str">
        <f t="shared" ca="1" si="414"/>
        <v>0.244070626233712+2.47809065475111i</v>
      </c>
      <c r="CX266" s="240" t="str">
        <f t="shared" ca="1" si="415"/>
        <v>-2.13581377988199-1.28015751430092i</v>
      </c>
      <c r="CY266" s="240" t="str">
        <f t="shared" ca="1" si="416"/>
        <v>2.30053494016937-0.952912772930886i</v>
      </c>
      <c r="CZ266" s="240" t="str">
        <f t="shared" ca="1" si="417"/>
        <v>-0.605040347757785+2.41545646645516i</v>
      </c>
      <c r="DA266" s="240" t="str">
        <f t="shared" ca="1" si="418"/>
        <v>-1.57969071147255-1.92485870126673i</v>
      </c>
      <c r="DB266" s="240" t="str">
        <f t="shared" ca="1" si="419"/>
        <v>2.48708166403087-0.122182487273413i</v>
      </c>
      <c r="DC266" s="240" t="str">
        <f t="shared" ca="1" si="420"/>
        <v>-1.38341492348662+2.07042674664655i</v>
      </c>
      <c r="DD266" s="240" t="str">
        <f t="shared" ca="1" si="421"/>
        <v>-0.838883048539385-2.34452105868729i</v>
      </c>
      <c r="DE266" s="240" t="str">
        <f t="shared" ca="1" si="422"/>
        <v>2.38285902061855+0.722832381407838i</v>
      </c>
      <c r="DF266" s="240" t="str">
        <f t="shared" ca="1" si="423"/>
        <v>-2.00005187403119+1.4833395649477i</v>
      </c>
      <c r="DG266" s="240" t="str">
        <f t="shared" ca="1" si="424"/>
        <v>6.52816335720147E-13-2.49008107573928i</v>
      </c>
      <c r="DH266" s="240" t="str">
        <f t="shared" ca="1" si="425"/>
        <v>2.00005187403041+1.48333956494875i</v>
      </c>
      <c r="DI266" s="240" t="str">
        <f t="shared" ca="1" si="426"/>
        <v>-2.38285902061823+0.722832381408892i</v>
      </c>
      <c r="DJ266" s="240" t="str">
        <f t="shared" ca="1" si="427"/>
        <v>0.838883048540615-2.34452105868685i</v>
      </c>
      <c r="DK266" s="240" t="str">
        <f t="shared" ca="1" si="428"/>
        <v>1.38341492348553+2.07042674664728i</v>
      </c>
      <c r="DL266" s="240" t="str">
        <f t="shared" ca="1" si="429"/>
        <v>-2.48708166403093-0.122182487272172i</v>
      </c>
      <c r="DM266" s="240" t="str">
        <f t="shared" ca="1" si="430"/>
        <v>1.5796907114717-1.92485870126743i</v>
      </c>
      <c r="DN266" s="240" t="str">
        <f t="shared" ca="1" si="431"/>
        <v>0.605040347756657+2.41545646645544i</v>
      </c>
      <c r="DO266" s="240" t="str">
        <f t="shared" ca="1" si="432"/>
        <v>-2.30053494016887-0.952912772932091i</v>
      </c>
      <c r="DP266" s="240" t="str">
        <f t="shared" ca="1" si="433"/>
        <v>2.13581377988135-1.28015751430199i</v>
      </c>
      <c r="DQ266" s="240" t="str">
        <f t="shared" ca="1" si="434"/>
        <v>-0.244070626232475+2.47809065475123i</v>
      </c>
      <c r="DR266" s="240" t="str">
        <f t="shared" ca="1" si="435"/>
        <v>-1.8450283752939-1.67223624470804i</v>
      </c>
      <c r="DS266" s="240" t="str">
        <f t="shared" ca="1" si="436"/>
        <v>2.44223486609593-0.485790718911245i</v>
      </c>
      <c r="DT266" s="240" t="str">
        <f t="shared" ca="1" si="437"/>
        <v>-1.06464684698594+2.25100663147797i</v>
      </c>
      <c r="DU266" s="240" t="str">
        <f t="shared" ca="1" si="438"/>
        <v>-1.17381609353578-2.19605545064584i</v>
      </c>
      <c r="DV266" s="240" t="str">
        <f t="shared" ca="1" si="439"/>
        <v>2.46312970802905+0.365370777676113i</v>
      </c>
      <c r="DW266" s="240" t="str">
        <f t="shared" ca="1" si="440"/>
        <v>-1.76075321436035+1.76075321435873i</v>
      </c>
      <c r="DX266" s="240" t="str">
        <f t="shared" ca="1" si="441"/>
        <v>-0.36537077767624-2.46312970802903i</v>
      </c>
      <c r="DY266" s="240" t="str">
        <f t="shared" ca="1" si="442"/>
        <v>2.1960554506459+1.17381609353566i</v>
      </c>
      <c r="DZ266" s="240" t="str">
        <f t="shared" ca="1" si="443"/>
        <v>-2.25100663147792+1.06464684698605i</v>
      </c>
      <c r="EA266" s="240" t="str">
        <f t="shared" ca="1" si="444"/>
        <v>0.48579071891112-2.44223486609595i</v>
      </c>
      <c r="EB266" s="240" t="str">
        <f t="shared" ca="1" si="445"/>
        <v>1.67223624470824+1.84502837529371i</v>
      </c>
      <c r="EC266" s="240" t="str">
        <f t="shared" ca="1" si="446"/>
        <v>-2.47809065475122+0.244070626232603i</v>
      </c>
      <c r="ED266" s="240" t="str">
        <f t="shared" ca="1" si="447"/>
        <v>1.28015751430188-2.13581377988142i</v>
      </c>
      <c r="EE266" s="240" t="str">
        <f t="shared" ca="1" si="448"/>
        <v>0.95291277293221+2.30053494016882i</v>
      </c>
      <c r="EF266" s="240" t="str">
        <f t="shared" ca="1" si="449"/>
        <v>-2.41545646645551-0.605040347756396i</v>
      </c>
      <c r="EG266" s="240" t="str">
        <f t="shared" ca="1" si="450"/>
        <v>1.92485870126735-1.5796907114718i</v>
      </c>
      <c r="EH266" s="240" t="str">
        <f t="shared" ca="1" si="451"/>
        <v>0.1221824872723+2.48708166403093i</v>
      </c>
      <c r="EI266" s="240" t="str">
        <f t="shared" ca="1" si="452"/>
        <v>-2.07042674664735-1.38341492348542i</v>
      </c>
      <c r="EJ266" s="240" t="str">
        <f t="shared" ca="1" si="453"/>
        <v>2.34452105868676-0.83888304854087i</v>
      </c>
      <c r="EK266" s="240" t="str">
        <f t="shared" ca="1" si="454"/>
        <v>-0.722832381408904+2.38285902061822i</v>
      </c>
      <c r="EL266" s="240" t="str">
        <f t="shared" ca="1" si="455"/>
        <v>-1.48333956494692-2.00005187403177i</v>
      </c>
      <c r="EM266" s="240" t="str">
        <f t="shared" ca="1" si="456"/>
        <v>2.49008107573928-9.22478025790983E-13i</v>
      </c>
      <c r="EN266" s="240"/>
      <c r="EO266" s="240"/>
      <c r="EP266" s="240"/>
    </row>
    <row r="267" spans="1:146">
      <c r="A267" s="268">
        <f t="shared" si="323"/>
        <v>3.2617187500000025E-3</v>
      </c>
      <c r="B267" s="267">
        <v>167</v>
      </c>
      <c r="C267" s="266">
        <f t="shared" si="324"/>
        <v>33400</v>
      </c>
      <c r="N267" s="265">
        <f t="shared" ca="1" si="327"/>
        <v>7.4897207585316652</v>
      </c>
      <c r="O267" s="240">
        <f t="shared" ca="1" si="328"/>
        <v>2.4897207585316652</v>
      </c>
      <c r="P267" s="240" t="str">
        <f t="shared" ca="1" si="329"/>
        <v>-1.43360160710559+2.03555788116373i</v>
      </c>
      <c r="Q267" s="240" t="str">
        <f t="shared" ca="1" si="330"/>
        <v>-0.838761661329309-2.34418180415845i</v>
      </c>
      <c r="R267" s="240" t="str">
        <f t="shared" ca="1" si="331"/>
        <v>2.39953327758689+0.664040288850478i</v>
      </c>
      <c r="S267" s="240" t="str">
        <f t="shared" ca="1" si="332"/>
        <v>-1.92458017229923+1.57946212865524i</v>
      </c>
      <c r="T267" s="240" t="str">
        <f t="shared" ca="1" si="333"/>
        <v>-0.183155221086498-2.48297475227845i</v>
      </c>
      <c r="U267" s="241" t="str">
        <f t="shared" ca="1" si="334"/>
        <v>2.13550472550419+1.27997227423596i</v>
      </c>
      <c r="V267" s="240" t="str">
        <f t="shared" ca="1" si="335"/>
        <v>-2.27612700642728+1.0089377116928i</v>
      </c>
      <c r="W267" s="240" t="str">
        <f t="shared" ca="1" si="336"/>
        <v>0.485720424512109-2.44188147228224i</v>
      </c>
      <c r="X267" s="240" t="str">
        <f t="shared" ca="1" si="337"/>
        <v>1.71676340808111+1.80317299673027i</v>
      </c>
      <c r="Y267" s="240" t="str">
        <f t="shared" ca="1" si="338"/>
        <v>-2.46277329071123+0.365317908160635i</v>
      </c>
      <c r="Z267" s="240" t="str">
        <f t="shared" ca="1" si="339"/>
        <v>1.11940666071202-2.22387908471146i</v>
      </c>
      <c r="AA267" s="240" t="str">
        <f t="shared" ca="1" si="340"/>
        <v>1.17364624117977+2.19573767923859i</v>
      </c>
      <c r="AB267" s="240" t="str">
        <f t="shared" ca="1" si="341"/>
        <v>-2.47099689970824-0.304768399109448i</v>
      </c>
      <c r="AC267" s="240" t="str">
        <f t="shared" ca="1" si="342"/>
        <v>1.67199427046039-1.8447613978537i</v>
      </c>
      <c r="AD267" s="240" t="str">
        <f t="shared" ca="1" si="343"/>
        <v>0.545500905838586+2.42922584730049i</v>
      </c>
      <c r="AE267" s="240" t="str">
        <f t="shared" ca="1" si="344"/>
        <v>-2.30020205047584-0.952774885505605i</v>
      </c>
      <c r="AF267" s="240" t="str">
        <f t="shared" ca="1" si="345"/>
        <v>2.10344945932163-1.33199467999801i</v>
      </c>
      <c r="AG267" s="240" t="str">
        <f t="shared" ca="1" si="346"/>
        <v>-0.122164807345851+2.48672178084112i</v>
      </c>
      <c r="AH267" s="240" t="str">
        <f t="shared" ca="1" si="347"/>
        <v>-1.96276246577618-1.53175486237312i</v>
      </c>
      <c r="AI267" s="240" t="str">
        <f t="shared" ca="1" si="348"/>
        <v>2.38251421854872-0.722727786844183i</v>
      </c>
      <c r="AJ267" s="240" t="str">
        <f t="shared" ca="1" si="349"/>
        <v>-0.780979940643467+2.36406002203329i</v>
      </c>
      <c r="AK267" s="240" t="str">
        <f t="shared" ca="1" si="350"/>
        <v>-1.48312492423763-1.99976246453638i</v>
      </c>
      <c r="AL267" s="240" t="str">
        <f t="shared" ca="1" si="351"/>
        <v>2.48897090118752-0.0611008060934498i</v>
      </c>
      <c r="AM267" s="240" t="str">
        <f t="shared" ca="1" si="352"/>
        <v>-1.38321474197118+2.07012715383792i</v>
      </c>
      <c r="AN267" s="240" t="str">
        <f t="shared" ca="1" si="353"/>
        <v>-0.89603814335407-2.32289153881925i</v>
      </c>
      <c r="AO267" s="240" t="str">
        <f t="shared" ca="1" si="354"/>
        <v>2.41510694750278+0.604952797817552i</v>
      </c>
      <c r="AP267" s="240" t="str">
        <f t="shared" ca="1" si="355"/>
        <v>-1.88523858369053+1.62621798601172i</v>
      </c>
      <c r="AQ267" s="240" t="str">
        <f t="shared" ca="1" si="356"/>
        <v>-0.244035308970103-2.47773207256946i</v>
      </c>
      <c r="AR267" s="240" t="str">
        <f t="shared" ca="1" si="357"/>
        <v>-0.244035308970103-2.47773207256946i</v>
      </c>
      <c r="AS267" s="240" t="str">
        <f t="shared" ca="1" si="358"/>
        <v>-2.25068090857981+1.06449279152931i</v>
      </c>
      <c r="AT267" s="240" t="str">
        <f t="shared" ca="1" si="359"/>
        <v>0.425647363365383-2.4530661991727i</v>
      </c>
      <c r="AU267" s="240" t="str">
        <f t="shared" ca="1" si="360"/>
        <v>1.76049843161886+1.76049843161845i</v>
      </c>
      <c r="AV267" s="240" t="str">
        <f t="shared" ca="1" si="361"/>
        <v>-2.45306619917301+0.425647363363593i</v>
      </c>
      <c r="AW267" s="240" t="str">
        <f t="shared" ca="1" si="362"/>
        <v>1.06449279152871-2.25068090858009i</v>
      </c>
      <c r="AX267" s="240" t="str">
        <f t="shared" ca="1" si="363"/>
        <v>1.22717886103686+2.16627364349192i</v>
      </c>
      <c r="AY267" s="240" t="str">
        <f t="shared" ca="1" si="364"/>
        <v>-2.47773207256952-0.244035308969446i</v>
      </c>
      <c r="AZ267" s="240" t="str">
        <f t="shared" ca="1" si="365"/>
        <v>1.62621798601124-1.88523858369094i</v>
      </c>
      <c r="BA267" s="240" t="str">
        <f t="shared" ca="1" si="366"/>
        <v>0.604952797815757+2.41510694750323i</v>
      </c>
      <c r="BB267" s="240" t="str">
        <f t="shared" ca="1" si="367"/>
        <v>-2.3228915388195-0.896038143353423i</v>
      </c>
      <c r="BC267" s="240" t="str">
        <f t="shared" ca="1" si="368"/>
        <v>2.07012715383838-1.3832147419705i</v>
      </c>
      <c r="BD267" s="240" t="str">
        <f t="shared" ca="1" si="369"/>
        <v>-0.06110080609279+2.48897090118754i</v>
      </c>
      <c r="BE267" s="240" t="str">
        <f t="shared" ca="1" si="370"/>
        <v>-1.99976246453603-1.4831249242381i</v>
      </c>
      <c r="BF267" s="240" t="str">
        <f t="shared" ca="1" si="371"/>
        <v>2.36406002203301-0.780979940644296i</v>
      </c>
      <c r="BG267" s="240" t="str">
        <f t="shared" ca="1" si="372"/>
        <v>-0.722727786844228+2.3825142185487i</v>
      </c>
      <c r="BH267" s="240" t="str">
        <f t="shared" ca="1" si="373"/>
        <v>-1.53175486237208-1.96276246577699i</v>
      </c>
      <c r="BI267" s="240" t="str">
        <f t="shared" ca="1" si="374"/>
        <v>2.48672178084111-0.122164807346015i</v>
      </c>
      <c r="BJ267" s="240" t="str">
        <f t="shared" ca="1" si="375"/>
        <v>-1.33199467999871+2.10344945932119i</v>
      </c>
      <c r="BK267" s="240" t="str">
        <f t="shared" ca="1" si="376"/>
        <v>-0.952774885505954-2.3002020504757i</v>
      </c>
      <c r="BL267" s="240" t="str">
        <f t="shared" ca="1" si="377"/>
        <v>2.42922584730035+0.545500905839183i</v>
      </c>
      <c r="BM267" s="240" t="str">
        <f t="shared" ca="1" si="378"/>
        <v>-1.84476139785307+1.67199427046108i</v>
      </c>
      <c r="BN267" s="240" t="str">
        <f t="shared" ca="1" si="379"/>
        <v>-0.304768399109136-2.47099689970828i</v>
      </c>
      <c r="BO267" s="240" t="str">
        <f t="shared" ca="1" si="380"/>
        <v>2.19573767923914+1.17364624117875i</v>
      </c>
      <c r="BP267" s="240" t="str">
        <f t="shared" ca="1" si="381"/>
        <v>-2.22387908471138+1.11940666071216i</v>
      </c>
      <c r="BQ267" s="240" t="str">
        <f t="shared" ca="1" si="382"/>
        <v>0.365317908161713-2.46277329071107i</v>
      </c>
      <c r="BR267" s="240" t="str">
        <f t="shared" ca="1" si="383"/>
        <v>1.80317299673053+1.71676340808083i</v>
      </c>
      <c r="BS267" s="240" t="str">
        <f t="shared" ca="1" si="384"/>
        <v>-2.44188147228235+0.485720424511559i</v>
      </c>
      <c r="BT267" s="240" t="str">
        <f t="shared" ca="1" si="385"/>
        <v>1.00893771169218-2.27612700642755i</v>
      </c>
      <c r="BU267" s="240" t="str">
        <f t="shared" ca="1" si="386"/>
        <v>1.27997227423568+2.13550472550436i</v>
      </c>
      <c r="BV267" s="240" t="str">
        <f t="shared" ca="1" si="387"/>
        <v>-2.48297475227854-0.183155221085355i</v>
      </c>
      <c r="BW267" s="240" t="str">
        <f t="shared" ca="1" si="388"/>
        <v>1.57946212865532-1.92458017229917i</v>
      </c>
      <c r="BX267" s="240" t="str">
        <f t="shared" ca="1" si="389"/>
        <v>0.664040288849409+2.39953327758718i</v>
      </c>
      <c r="BY267" s="240" t="str">
        <f t="shared" ca="1" si="390"/>
        <v>-2.34418180415858-0.838761661328966i</v>
      </c>
      <c r="BZ267" s="240" t="str">
        <f t="shared" ca="1" si="391"/>
        <v>2.03555788116415-1.43360160710499i</v>
      </c>
      <c r="CA267" s="240" t="str">
        <f t="shared" ca="1" si="392"/>
        <v>5.892760997055E-13+2.48972075853167i</v>
      </c>
      <c r="CB267" s="240" t="str">
        <f t="shared" ca="1" si="393"/>
        <v>-2.03555788116353-1.43360160710587i</v>
      </c>
      <c r="CC267" s="240" t="str">
        <f t="shared" ca="1" si="394"/>
        <v>2.34418180415813-0.838761661330208i</v>
      </c>
      <c r="CD267" s="240" t="str">
        <f t="shared" ca="1" si="395"/>
        <v>-0.664040288850592+2.39953327758685i</v>
      </c>
      <c r="CE267" s="240" t="str">
        <f t="shared" ca="1" si="396"/>
        <v>-1.57946212865437-1.92458017229994i</v>
      </c>
      <c r="CF267" s="240" t="str">
        <f t="shared" ca="1" si="397"/>
        <v>2.48297475227844-0.183155221086671i</v>
      </c>
      <c r="CG267" s="240" t="str">
        <f t="shared" ca="1" si="398"/>
        <v>-1.27997227423667+2.13550472550376i</v>
      </c>
      <c r="CH267" s="240" t="str">
        <f t="shared" ca="1" si="399"/>
        <v>-1.00893771169345-2.27612700642698i</v>
      </c>
      <c r="CI267" s="240" t="str">
        <f t="shared" ca="1" si="400"/>
        <v>2.44188147228213+0.485720424512624i</v>
      </c>
      <c r="CJ267" s="240" t="str">
        <f t="shared" ca="1" si="401"/>
        <v>-1.80317299672967+1.71676340808174i</v>
      </c>
      <c r="CK267" s="240" t="str">
        <f t="shared" ca="1" si="402"/>
        <v>-0.365317908160501-2.46277329071125i</v>
      </c>
      <c r="CL267" s="240" t="str">
        <f t="shared" ca="1" si="403"/>
        <v>2.22387908471083+1.11940666071326i</v>
      </c>
      <c r="CM267" s="240" t="str">
        <f t="shared" ca="1" si="404"/>
        <v>-2.19573767923852+1.17364624117991i</v>
      </c>
      <c r="CN267" s="240" t="str">
        <f t="shared" ca="1" si="405"/>
        <v>0.304768399110284-2.47099689970814i</v>
      </c>
      <c r="CO267" s="240" t="str">
        <f t="shared" ca="1" si="406"/>
        <v>1.844761397854+1.67199427046005i</v>
      </c>
      <c r="CP267" s="240" t="str">
        <f t="shared" ca="1" si="407"/>
        <v>-2.42922584730061+0.545500905838056i</v>
      </c>
      <c r="CQ267" s="240" t="str">
        <f t="shared" ca="1" si="408"/>
        <v>0.952774885504798-2.30020205047618i</v>
      </c>
      <c r="CR267" s="240" t="str">
        <f t="shared" ca="1" si="409"/>
        <v>1.33199467999767+2.10344945932185i</v>
      </c>
      <c r="CS267" s="240" t="str">
        <f t="shared" ca="1" si="410"/>
        <v>-2.48672178084105-0.122164807347241i</v>
      </c>
      <c r="CT267" s="240" t="str">
        <f t="shared" ca="1" si="411"/>
        <v>1.53175486237299-1.96276246577628i</v>
      </c>
      <c r="CU267" s="240" t="str">
        <f t="shared" ca="1" si="412"/>
        <v>0.72272778684312+2.38251421854904i</v>
      </c>
      <c r="CV267" s="240" t="str">
        <f t="shared" ca="1" si="413"/>
        <v>-2.36406002203342-0.780979940643044i</v>
      </c>
      <c r="CW267" s="240" t="str">
        <f t="shared" ca="1" si="414"/>
        <v>1.99976246453672-1.48312492423717i</v>
      </c>
      <c r="CX267" s="240" t="str">
        <f t="shared" ca="1" si="415"/>
        <v>0.0611008060940389+2.48897090118751i</v>
      </c>
      <c r="CY267" s="240" t="str">
        <f t="shared" ca="1" si="416"/>
        <v>-2.07012715383777-1.3832147419714i</v>
      </c>
      <c r="CZ267" s="240" t="str">
        <f t="shared" ca="1" si="417"/>
        <v>2.32289153881903-0.896038143354653i</v>
      </c>
      <c r="DA267" s="240" t="str">
        <f t="shared" ca="1" si="418"/>
        <v>-0.604952797816947+2.41510694750293i</v>
      </c>
      <c r="DB267" s="240" t="str">
        <f t="shared" ca="1" si="419"/>
        <v>-1.62621798601031-1.88523858369174i</v>
      </c>
      <c r="DC267" s="240" t="str">
        <f t="shared" ca="1" si="420"/>
        <v>2.4777320725694-0.24403530897076i</v>
      </c>
      <c r="DD267" s="240" t="str">
        <f t="shared" ca="1" si="421"/>
        <v>-1.22717886103787+2.16627364349135i</v>
      </c>
      <c r="DE267" s="240" t="str">
        <f t="shared" ca="1" si="422"/>
        <v>-1.06449279152997-2.2506809085795i</v>
      </c>
      <c r="DF267" s="240" t="str">
        <f t="shared" ca="1" si="423"/>
        <v>2.45306619917282+0.425647363364664i</v>
      </c>
      <c r="DG267" s="240" t="str">
        <f t="shared" ca="1" si="424"/>
        <v>-1.76049843161798+1.76049843161933i</v>
      </c>
      <c r="DH267" s="240" t="str">
        <f t="shared" ca="1" si="425"/>
        <v>-0.425647363364176-2.45306619917291i</v>
      </c>
      <c r="DI267" s="240" t="str">
        <f t="shared" ca="1" si="426"/>
        <v>2.25068090857928+1.06449279153042i</v>
      </c>
      <c r="DJ267" s="240" t="str">
        <f t="shared" ca="1" si="427"/>
        <v>-2.1662736434916+1.22717886103744i</v>
      </c>
      <c r="DK267" s="240" t="str">
        <f t="shared" ca="1" si="428"/>
        <v>0.244035308971254-2.47773207256935i</v>
      </c>
      <c r="DL267" s="240" t="str">
        <f t="shared" ca="1" si="429"/>
        <v>1.88523858369142+1.62621798601069i</v>
      </c>
      <c r="DM267" s="240" t="str">
        <f t="shared" ca="1" si="430"/>
        <v>-2.41510694750305+0.604952797816467i</v>
      </c>
      <c r="DN267" s="240" t="str">
        <f t="shared" ca="1" si="431"/>
        <v>0.896038143352872-2.32289153881972i</v>
      </c>
      <c r="DO267" s="240" t="str">
        <f t="shared" ca="1" si="432"/>
        <v>1.38321474197099+2.07012715383805i</v>
      </c>
      <c r="DP267" s="240" t="str">
        <f t="shared" ca="1" si="433"/>
        <v>-2.48897090118749-0.0611008060946767i</v>
      </c>
      <c r="DQ267" s="240" t="str">
        <f t="shared" ca="1" si="434"/>
        <v>1.48312492423757-1.99976246453643i</v>
      </c>
      <c r="DR267" s="240" t="str">
        <f t="shared" ca="1" si="435"/>
        <v>0.780979940642571+2.36406002203358i</v>
      </c>
      <c r="DS267" s="240" t="str">
        <f t="shared" ca="1" si="436"/>
        <v>-2.38251421854889-0.722727786843596i</v>
      </c>
      <c r="DT267" s="240" t="str">
        <f t="shared" ca="1" si="437"/>
        <v>1.96276246577659-1.5317548623726i</v>
      </c>
      <c r="DU267" s="240" t="str">
        <f t="shared" ca="1" si="438"/>
        <v>0.122164807346604+2.48672178084108i</v>
      </c>
      <c r="DV267" s="240" t="str">
        <f t="shared" ca="1" si="439"/>
        <v>-2.10344945932151-1.33199467999821i</v>
      </c>
      <c r="DW267" s="240" t="str">
        <f t="shared" ca="1" si="440"/>
        <v>2.30020205047545-0.952774885506564i</v>
      </c>
      <c r="DX267" s="240" t="str">
        <f t="shared" ca="1" si="441"/>
        <v>-0.545500905838539+2.4292258473005i</v>
      </c>
      <c r="DY267" s="240" t="str">
        <f t="shared" ca="1" si="442"/>
        <v>-1.67199427045969-1.84476139785433i</v>
      </c>
      <c r="DZ267" s="240" t="str">
        <f t="shared" ca="1" si="443"/>
        <v>2.4709968997082-0.304768399109791i</v>
      </c>
      <c r="EA267" s="240" t="str">
        <f t="shared" ca="1" si="444"/>
        <v>-1.17364624118035+2.19573767923828i</v>
      </c>
      <c r="EB267" s="240" t="str">
        <f t="shared" ca="1" si="445"/>
        <v>-1.11940666071282-2.22387908471105i</v>
      </c>
      <c r="EC267" s="240" t="str">
        <f t="shared" ca="1" si="446"/>
        <v>2.46277329071118+0.365317908160991i</v>
      </c>
      <c r="ED267" s="240" t="str">
        <f t="shared" ca="1" si="447"/>
        <v>-1.71676340808035+1.80317299673099i</v>
      </c>
      <c r="EE267" s="240" t="str">
        <f t="shared" ca="1" si="448"/>
        <v>-0.485720424512139-2.44188147228223i</v>
      </c>
      <c r="EF267" s="240" t="str">
        <f t="shared" ca="1" si="449"/>
        <v>2.27612700642679+1.00893771169391i</v>
      </c>
      <c r="EG267" s="240" t="str">
        <f t="shared" ca="1" si="450"/>
        <v>-2.13550472550402+1.27997227423624i</v>
      </c>
      <c r="EH267" s="240" t="str">
        <f t="shared" ca="1" si="451"/>
        <v>0.183155221087166-2.4829747522784i</v>
      </c>
      <c r="EI267" s="240" t="str">
        <f t="shared" ca="1" si="452"/>
        <v>1.92458017229963+1.57946212865476i</v>
      </c>
      <c r="EJ267" s="240" t="str">
        <f t="shared" ca="1" si="453"/>
        <v>-2.39953327758699+0.664040288850112i</v>
      </c>
      <c r="EK267" s="240" t="str">
        <f t="shared" ca="1" si="454"/>
        <v>0.838761661328279-2.34418180415882i</v>
      </c>
      <c r="EL267" s="240" t="str">
        <f t="shared" ca="1" si="455"/>
        <v>1.43360160710558+2.03555788116373i</v>
      </c>
      <c r="EM267" s="240" t="str">
        <f t="shared" ca="1" si="456"/>
        <v>-2.48972075853167-1.08583563936763E-12i</v>
      </c>
      <c r="EN267" s="240"/>
      <c r="EO267" s="240"/>
      <c r="EP267" s="240"/>
    </row>
    <row r="268" spans="1:146">
      <c r="A268" s="268">
        <f t="shared" si="323"/>
        <v>3.2812500000000025E-3</v>
      </c>
      <c r="B268" s="267">
        <v>168</v>
      </c>
      <c r="C268" s="266">
        <f t="shared" si="324"/>
        <v>33600</v>
      </c>
      <c r="N268" s="265">
        <f t="shared" ca="1" si="327"/>
        <v>7.4893277131364338</v>
      </c>
      <c r="O268" s="240">
        <f t="shared" ca="1" si="328"/>
        <v>2.4893277131364338</v>
      </c>
      <c r="P268" s="240" t="str">
        <f t="shared" ca="1" si="329"/>
        <v>-1.38299637764937+2.06980034853553i</v>
      </c>
      <c r="Q268" s="240" t="str">
        <f t="shared" ca="1" si="330"/>
        <v>-0.952624473544596-2.29983892387988i</v>
      </c>
      <c r="R268" s="240" t="str">
        <f t="shared" ca="1" si="331"/>
        <v>2.44149597914404+0.485643745159486i</v>
      </c>
      <c r="S268" s="240" t="str">
        <f t="shared" ca="1" si="332"/>
        <v>-1.7602205065544+1.76022050655435i</v>
      </c>
      <c r="T268" s="240" t="str">
        <f t="shared" ca="1" si="333"/>
        <v>-0.485643745159416-2.44149597914406i</v>
      </c>
      <c r="U268" s="241" t="str">
        <f t="shared" ca="1" si="334"/>
        <v>2.29983892387986+0.952624473544638i</v>
      </c>
      <c r="V268" s="240" t="str">
        <f t="shared" ca="1" si="335"/>
        <v>-2.06980034853557+1.38299637764931i</v>
      </c>
      <c r="W268" s="240" t="str">
        <f t="shared" ca="1" si="336"/>
        <v>6.95313004326631E-14-2.48932771313643i</v>
      </c>
      <c r="X268" s="240" t="str">
        <f t="shared" ca="1" si="337"/>
        <v>2.06980034853548+1.38299637764943i</v>
      </c>
      <c r="Y268" s="240" t="str">
        <f t="shared" ca="1" si="338"/>
        <v>-2.29983892387991+0.952624473544511i</v>
      </c>
      <c r="Z268" s="240" t="str">
        <f t="shared" ca="1" si="339"/>
        <v>0.48564374515956-2.44149597914403i</v>
      </c>
      <c r="AA268" s="240" t="str">
        <f t="shared" ca="1" si="340"/>
        <v>1.7602205065543+1.76022050655445i</v>
      </c>
      <c r="AB268" s="240" t="str">
        <f t="shared" ca="1" si="341"/>
        <v>-2.44149597914407+0.485643745159339i</v>
      </c>
      <c r="AC268" s="240" t="str">
        <f t="shared" ca="1" si="342"/>
        <v>0.952624473544474-2.29983892387993i</v>
      </c>
      <c r="AD268" s="240" t="str">
        <f t="shared" ca="1" si="343"/>
        <v>1.38299637764925+2.06980034853561i</v>
      </c>
      <c r="AE268" s="240" t="str">
        <f t="shared" ca="1" si="344"/>
        <v>-2.48932771313643+1.08565720424029E-13i</v>
      </c>
      <c r="AF268" s="240" t="str">
        <f t="shared" ca="1" si="345"/>
        <v>1.38299637764929-2.06980034853558i</v>
      </c>
      <c r="AG268" s="240" t="str">
        <f t="shared" ca="1" si="346"/>
        <v>0.952624473544658+2.29983892387985i</v>
      </c>
      <c r="AH268" s="240" t="str">
        <f t="shared" ca="1" si="347"/>
        <v>-2.44149597914407-0.485643745159369i</v>
      </c>
      <c r="AI268" s="240" t="str">
        <f t="shared" ca="1" si="348"/>
        <v>1.76022050655432-1.76022050655442i</v>
      </c>
      <c r="AJ268" s="240" t="str">
        <f t="shared" ca="1" si="349"/>
        <v>0.485643745159513+2.44149597914404i</v>
      </c>
      <c r="AK268" s="240" t="str">
        <f t="shared" ca="1" si="350"/>
        <v>-2.29983892387989-0.952624473544553i</v>
      </c>
      <c r="AL268" s="240" t="str">
        <f t="shared" ca="1" si="351"/>
        <v>2.0698003485355-1.38299637764941i</v>
      </c>
      <c r="AM268" s="240" t="str">
        <f t="shared" ca="1" si="352"/>
        <v>3.90344199913659E-14+2.48932771313643i</v>
      </c>
      <c r="AN268" s="240" t="str">
        <f t="shared" ca="1" si="353"/>
        <v>-2.06980034853541-1.38299637764955i</v>
      </c>
      <c r="AO268" s="240" t="str">
        <f t="shared" ca="1" si="354"/>
        <v>2.29983892387959-0.95262447354528i</v>
      </c>
      <c r="AP268" s="240" t="str">
        <f t="shared" ca="1" si="355"/>
        <v>-0.4856437451602+2.4414959791439i</v>
      </c>
      <c r="AQ268" s="240" t="str">
        <f t="shared" ca="1" si="356"/>
        <v>-1.76022050655455-1.76022050655419i</v>
      </c>
      <c r="AR268" s="240" t="str">
        <f t="shared" ca="1" si="357"/>
        <v>-1.76022050655455-1.76022050655419i</v>
      </c>
      <c r="AS268" s="240" t="str">
        <f t="shared" ca="1" si="358"/>
        <v>-0.952624473544847+2.29983892387977i</v>
      </c>
      <c r="AT268" s="240" t="str">
        <f t="shared" ca="1" si="359"/>
        <v>-1.38299637764997-2.06980034853513i</v>
      </c>
      <c r="AU268" s="240" t="str">
        <f t="shared" ca="1" si="360"/>
        <v>2.48932771313643+7.73381844309363E-13i</v>
      </c>
      <c r="AV268" s="240" t="str">
        <f t="shared" ca="1" si="361"/>
        <v>-1.38299637764917+2.06980034853566i</v>
      </c>
      <c r="AW268" s="240" t="str">
        <f t="shared" ca="1" si="362"/>
        <v>-0.952624473545673-2.29983892387943i</v>
      </c>
      <c r="AX268" s="240" t="str">
        <f t="shared" ca="1" si="363"/>
        <v>2.44149597914399+0.48564374515975i</v>
      </c>
      <c r="AY268" s="240" t="str">
        <f t="shared" ca="1" si="364"/>
        <v>-1.76022050655392+1.76022050655483i</v>
      </c>
      <c r="AZ268" s="240" t="str">
        <f t="shared" ca="1" si="365"/>
        <v>-0.485643745158649-2.44149597914421i</v>
      </c>
      <c r="BA268" s="240" t="str">
        <f t="shared" ca="1" si="366"/>
        <v>2.29983892387995+0.952624473544421i</v>
      </c>
      <c r="BB268" s="240" t="str">
        <f t="shared" ca="1" si="367"/>
        <v>-2.06980034853491+1.38299637765029i</v>
      </c>
      <c r="BC268" s="240" t="str">
        <f t="shared" ca="1" si="368"/>
        <v>3.47656502163316E-13-2.48932771313643i</v>
      </c>
      <c r="BD268" s="240" t="str">
        <f t="shared" ca="1" si="369"/>
        <v>2.0698003485359+1.38299637764881i</v>
      </c>
      <c r="BE268" s="240" t="str">
        <f t="shared" ca="1" si="370"/>
        <v>-2.29983892388022+0.952624473543779i</v>
      </c>
      <c r="BF268" s="240" t="str">
        <f t="shared" ca="1" si="371"/>
        <v>0.485643745159331-2.44149597914408i</v>
      </c>
      <c r="BG268" s="240" t="str">
        <f t="shared" ca="1" si="372"/>
        <v>1.76022050655513+1.76022050655362i</v>
      </c>
      <c r="BH268" s="240" t="str">
        <f t="shared" ca="1" si="373"/>
        <v>-2.44149597914413+0.485643745159068i</v>
      </c>
      <c r="BI268" s="240" t="str">
        <f t="shared" ca="1" si="374"/>
        <v>0.952624473544028-2.29983892388011i</v>
      </c>
      <c r="BJ268" s="240" t="str">
        <f t="shared" ca="1" si="375"/>
        <v>1.38299637764859+2.06980034853605i</v>
      </c>
      <c r="BK268" s="240" t="str">
        <f t="shared" ca="1" si="376"/>
        <v>-2.48932771313643+7.80688399827318E-14i</v>
      </c>
      <c r="BL268" s="240" t="str">
        <f t="shared" ca="1" si="377"/>
        <v>1.38299637764846-2.06980034853614i</v>
      </c>
      <c r="BM268" s="240" t="str">
        <f t="shared" ca="1" si="378"/>
        <v>0.952624473544172+2.29983892388005i</v>
      </c>
      <c r="BN268" s="240" t="str">
        <f t="shared" ca="1" si="379"/>
        <v>-2.44149597914416-0.485643745158913i</v>
      </c>
      <c r="BO268" s="240" t="str">
        <f t="shared" ca="1" si="380"/>
        <v>1.76022050655507-1.76022050655368i</v>
      </c>
      <c r="BP268" s="240" t="str">
        <f t="shared" ca="1" si="381"/>
        <v>0.485643745159483+2.44149597914404i</v>
      </c>
      <c r="BQ268" s="240" t="str">
        <f t="shared" ca="1" si="382"/>
        <v>-2.29983892388028-0.952624473543635i</v>
      </c>
      <c r="BR268" s="240" t="str">
        <f t="shared" ca="1" si="383"/>
        <v>2.06980034853581-1.38299637764894i</v>
      </c>
      <c r="BS268" s="240" t="str">
        <f t="shared" ca="1" si="384"/>
        <v>5.03794182128778E-13+2.48932771313643i</v>
      </c>
      <c r="BT268" s="240" t="str">
        <f t="shared" ca="1" si="385"/>
        <v>-2.06980034853496-1.38299637765022i</v>
      </c>
      <c r="BU268" s="240" t="str">
        <f t="shared" ca="1" si="386"/>
        <v>2.29983892387989-0.952624473544566i</v>
      </c>
      <c r="BV268" s="240" t="str">
        <f t="shared" ca="1" si="387"/>
        <v>-0.485643745158495+2.44149597914424i</v>
      </c>
      <c r="BW268" s="240" t="str">
        <f t="shared" ca="1" si="388"/>
        <v>-1.76022050655398-1.76022050655477i</v>
      </c>
      <c r="BX268" s="240" t="str">
        <f t="shared" ca="1" si="389"/>
        <v>2.44149597914396-0.485643745159901i</v>
      </c>
      <c r="BY268" s="240" t="str">
        <f t="shared" ca="1" si="390"/>
        <v>-0.952624473545594+2.29983892387946i</v>
      </c>
      <c r="BZ268" s="240" t="str">
        <f t="shared" ca="1" si="391"/>
        <v>-1.3829963776493-2.06980034853558i</v>
      </c>
      <c r="CA268" s="240" t="str">
        <f t="shared" ca="1" si="392"/>
        <v>2.48932771313643-8.58768575335012E-13i</v>
      </c>
      <c r="CB268" s="240" t="str">
        <f t="shared" ca="1" si="393"/>
        <v>-1.38299637764987+2.06980034853519i</v>
      </c>
      <c r="CC268" s="240" t="str">
        <f t="shared" ca="1" si="394"/>
        <v>-0.952624473545024-2.2998389238797i</v>
      </c>
      <c r="CD268" s="240" t="str">
        <f t="shared" ca="1" si="395"/>
        <v>2.44149597914383+0.485643745160576i</v>
      </c>
      <c r="CE268" s="240" t="str">
        <f t="shared" ca="1" si="396"/>
        <v>-1.76022050655442+1.76022050655433i</v>
      </c>
      <c r="CF268" s="240" t="str">
        <f t="shared" ca="1" si="397"/>
        <v>-0.48564374516032-2.44149597914388i</v>
      </c>
      <c r="CG268" s="240" t="str">
        <f t="shared" ca="1" si="398"/>
        <v>2.29983892387965+0.952624473545136i</v>
      </c>
      <c r="CH268" s="240" t="str">
        <f t="shared" ca="1" si="399"/>
        <v>-2.06980034853534+1.38299637764965i</v>
      </c>
      <c r="CI268" s="240" t="str">
        <f t="shared" ca="1" si="400"/>
        <v>1.12103834647268E-12-2.48932771313643i</v>
      </c>
      <c r="CJ268" s="240" t="str">
        <f t="shared" ca="1" si="401"/>
        <v>2.06980034853543+1.38299637764951i</v>
      </c>
      <c r="CK268" s="240" t="str">
        <f t="shared" ca="1" si="402"/>
        <v>-2.29983892387954+0.952624473545417i</v>
      </c>
      <c r="CL268" s="240" t="str">
        <f t="shared" ca="1" si="403"/>
        <v>0.485643745160158-2.44149597914391i</v>
      </c>
      <c r="CM268" s="240" t="str">
        <f t="shared" ca="1" si="404"/>
        <v>1.76022050655463+1.76022050655412i</v>
      </c>
      <c r="CN268" s="240" t="str">
        <f t="shared" ca="1" si="405"/>
        <v>-2.44149597914429+0.485643745158239i</v>
      </c>
      <c r="CO268" s="240" t="str">
        <f t="shared" ca="1" si="406"/>
        <v>0.952624473544742-2.29983892387981i</v>
      </c>
      <c r="CP268" s="240" t="str">
        <f t="shared" ca="1" si="407"/>
        <v>1.38299637765+2.0698003485351i</v>
      </c>
      <c r="CQ268" s="240" t="str">
        <f t="shared" ca="1" si="408"/>
        <v>-2.48932771313643-6.95313004326631E-13i</v>
      </c>
      <c r="CR268" s="240" t="str">
        <f t="shared" ca="1" si="409"/>
        <v>1.38299637764916-2.06980034853567i</v>
      </c>
      <c r="CS268" s="240" t="str">
        <f t="shared" ca="1" si="410"/>
        <v>0.952624473543458+2.29983892388035i</v>
      </c>
      <c r="CT268" s="240" t="str">
        <f t="shared" ca="1" si="411"/>
        <v>-2.44149597914399-0.485643745159742i</v>
      </c>
      <c r="CU268" s="240" t="str">
        <f t="shared" ca="1" si="412"/>
        <v>1.76022050655381-1.76022050655493i</v>
      </c>
      <c r="CV268" s="240" t="str">
        <f t="shared" ca="1" si="413"/>
        <v>0.485643745158657+2.44149597914421i</v>
      </c>
      <c r="CW268" s="240" t="str">
        <f t="shared" ca="1" si="414"/>
        <v>-2.29983892387998-0.952624473544349i</v>
      </c>
      <c r="CX268" s="240" t="str">
        <f t="shared" ca="1" si="415"/>
        <v>2.06980034853628-1.38299637764824i</v>
      </c>
      <c r="CY268" s="240" t="str">
        <f t="shared" ca="1" si="416"/>
        <v>-2.69587662180584E-13+2.48932771313643i</v>
      </c>
      <c r="CZ268" s="240" t="str">
        <f t="shared" ca="1" si="417"/>
        <v>-2.0698003485359-1.38299637764881i</v>
      </c>
      <c r="DA268" s="240" t="str">
        <f t="shared" ca="1" si="418"/>
        <v>2.29983892388019-0.952624473543851i</v>
      </c>
      <c r="DB268" s="240" t="str">
        <f t="shared" ca="1" si="419"/>
        <v>-0.485643745159324+2.44149597914408i</v>
      </c>
      <c r="DC268" s="240" t="str">
        <f t="shared" ca="1" si="420"/>
        <v>-1.76022050655523-1.76022050655351i</v>
      </c>
      <c r="DD268" s="240" t="str">
        <f t="shared" ca="1" si="421"/>
        <v>2.44149597914413-0.485643745159075i</v>
      </c>
      <c r="DE268" s="240" t="str">
        <f t="shared" ca="1" si="422"/>
        <v>-0.952624473543956+2.29983892388014i</v>
      </c>
      <c r="DF268" s="240" t="str">
        <f t="shared" ca="1" si="423"/>
        <v>-1.38299637764859-2.06980034853604i</v>
      </c>
      <c r="DG268" s="240" t="str">
        <f t="shared" ca="1" si="424"/>
        <v>2.48932771313643-1.56137679965464E-13i</v>
      </c>
      <c r="DH268" s="240" t="str">
        <f t="shared" ca="1" si="425"/>
        <v>-1.38299637764845+2.06980034853614i</v>
      </c>
      <c r="DI268" s="240" t="str">
        <f t="shared" ca="1" si="426"/>
        <v>-0.952624473544245-2.29983892388002i</v>
      </c>
      <c r="DJ268" s="240" t="str">
        <f t="shared" ca="1" si="427"/>
        <v>2.44149597914416+0.485643745158906i</v>
      </c>
      <c r="DK268" s="240" t="str">
        <f t="shared" ca="1" si="428"/>
        <v>-1.76022050655501+1.76022050655373i</v>
      </c>
      <c r="DL268" s="240" t="str">
        <f t="shared" ca="1" si="429"/>
        <v>-0.485643745159491-2.44149597914404i</v>
      </c>
      <c r="DM268" s="240" t="str">
        <f t="shared" ca="1" si="430"/>
        <v>2.29983892388031+0.952624473543562i</v>
      </c>
      <c r="DN268" s="240" t="str">
        <f t="shared" ca="1" si="431"/>
        <v>-2.06980034853581+1.38299637764895i</v>
      </c>
      <c r="DO268" s="240" t="str">
        <f t="shared" ca="1" si="432"/>
        <v>-5.81863022111512E-13-2.48932771313643i</v>
      </c>
      <c r="DP268" s="240" t="str">
        <f t="shared" ca="1" si="433"/>
        <v>2.06980034853504+1.3829963776501i</v>
      </c>
      <c r="DQ268" s="240" t="str">
        <f t="shared" ca="1" si="434"/>
        <v>-2.29983892387986+0.952624473544638i</v>
      </c>
      <c r="DR268" s="240" t="str">
        <f t="shared" ca="1" si="435"/>
        <v>0.48564374515849-2.44149597914424i</v>
      </c>
      <c r="DS268" s="240" t="str">
        <f t="shared" ca="1" si="436"/>
        <v>1.76022050655404+1.76022050655471i</v>
      </c>
      <c r="DT268" s="240" t="str">
        <f t="shared" ca="1" si="437"/>
        <v>-2.44149597914396+0.485643745159909i</v>
      </c>
      <c r="DU268" s="240" t="str">
        <f t="shared" ca="1" si="438"/>
        <v>0.952624473545522-2.29983892387949i</v>
      </c>
      <c r="DV268" s="240" t="str">
        <f t="shared" ca="1" si="439"/>
        <v>1.3829963776493+2.06980034853557i</v>
      </c>
      <c r="DW268" s="240" t="str">
        <f t="shared" ca="1" si="440"/>
        <v>-2.48932771313643+1.00758836425756E-12i</v>
      </c>
      <c r="DX268" s="240" t="str">
        <f t="shared" ca="1" si="441"/>
        <v>1.38299637764974-2.06980034853528i</v>
      </c>
      <c r="DY268" s="240" t="str">
        <f t="shared" ca="1" si="442"/>
        <v>0.952624473545031+2.2998389238797i</v>
      </c>
      <c r="DZ268" s="240" t="str">
        <f t="shared" ca="1" si="443"/>
        <v>-2.44149597914386-0.485643745160432i</v>
      </c>
      <c r="EA268" s="240" t="str">
        <f t="shared" ca="1" si="444"/>
        <v>1.76022050655441-1.76022050655433i</v>
      </c>
      <c r="EB268" s="240" t="str">
        <f t="shared" ca="1" si="445"/>
        <v>0.485643745160327+2.44149597914388i</v>
      </c>
      <c r="EC268" s="240" t="str">
        <f t="shared" ca="1" si="446"/>
        <v>-2.29983892387966-0.952624473545128i</v>
      </c>
      <c r="ED268" s="240" t="str">
        <f t="shared" ca="1" si="447"/>
        <v>2.06980034853533-1.38299637764966i</v>
      </c>
      <c r="EE268" s="240" t="str">
        <f t="shared" ca="1" si="448"/>
        <v>-1.11372045542976E-12+2.48932771313643i</v>
      </c>
      <c r="EF268" s="240" t="str">
        <f t="shared" ca="1" si="449"/>
        <v>-2.06980034853551-1.38299637764939i</v>
      </c>
      <c r="EG268" s="240" t="str">
        <f t="shared" ca="1" si="450"/>
        <v>2.29983892387953-0.952624473545425i</v>
      </c>
      <c r="EH268" s="240" t="str">
        <f t="shared" ca="1" si="451"/>
        <v>-0.485643745160013+2.44149597914394i</v>
      </c>
      <c r="EI268" s="240" t="str">
        <f t="shared" ca="1" si="452"/>
        <v>-1.76022050655464-1.76022050655411i</v>
      </c>
      <c r="EJ268" s="240" t="str">
        <f t="shared" ca="1" si="453"/>
        <v>2.44149597914429-0.485643745158246i</v>
      </c>
      <c r="EK268" s="240" t="str">
        <f t="shared" ca="1" si="454"/>
        <v>-0.952624473544735+2.29983892387982i</v>
      </c>
      <c r="EL268" s="240" t="str">
        <f t="shared" ca="1" si="455"/>
        <v>-1.38299637765013-2.06980034853502i</v>
      </c>
      <c r="EM268" s="240" t="str">
        <f t="shared" ca="1" si="456"/>
        <v>2.48932771313643+5.46493215404084E-13i</v>
      </c>
      <c r="EN268" s="240"/>
      <c r="EO268" s="240"/>
      <c r="EP268" s="240"/>
    </row>
    <row r="269" spans="1:146">
      <c r="A269" s="268">
        <f t="shared" si="323"/>
        <v>3.3007812500000025E-3</v>
      </c>
      <c r="B269" s="267">
        <v>169</v>
      </c>
      <c r="C269" s="266">
        <f t="shared" si="324"/>
        <v>33800</v>
      </c>
      <c r="N269" s="265">
        <f t="shared" ca="1" si="327"/>
        <v>7.4888977271372319</v>
      </c>
      <c r="O269" s="240">
        <f t="shared" ca="1" si="328"/>
        <v>2.4888977271372319</v>
      </c>
      <c r="P269" s="240" t="str">
        <f t="shared" ca="1" si="329"/>
        <v>-1.33155436016083+2.10275411831378i</v>
      </c>
      <c r="Q269" s="240" t="str">
        <f t="shared" ca="1" si="330"/>
        <v>-1.06414090026458-2.24993689701133i</v>
      </c>
      <c r="R269" s="240" t="str">
        <f t="shared" ca="1" si="331"/>
        <v>2.47018005789294+0.304667651280717i</v>
      </c>
      <c r="S269" s="240" t="str">
        <f t="shared" ca="1" si="332"/>
        <v>-1.57894000306602+1.92394396042784i</v>
      </c>
      <c r="T269" s="240" t="str">
        <f t="shared" ca="1" si="333"/>
        <v>-0.780721770723326-2.36327853053074i</v>
      </c>
      <c r="U269" s="241" t="str">
        <f t="shared" ca="1" si="334"/>
        <v>2.41430858132795+0.604752817500737i</v>
      </c>
      <c r="V269" s="240" t="str">
        <f t="shared" ca="1" si="335"/>
        <v>-1.80257691864371+1.71619589456502i</v>
      </c>
      <c r="W269" s="240" t="str">
        <f t="shared" ca="1" si="336"/>
        <v>-0.485559859052429-2.44107425520525i</v>
      </c>
      <c r="X269" s="240" t="str">
        <f t="shared" ca="1" si="337"/>
        <v>2.32212365645522+0.895741938439816i</v>
      </c>
      <c r="Y269" s="240" t="str">
        <f t="shared" ca="1" si="338"/>
        <v>-1.99910139952174+1.48263464500837i</v>
      </c>
      <c r="Z269" s="240" t="str">
        <f t="shared" ca="1" si="339"/>
        <v>-0.183094675141021-2.48215395092325i</v>
      </c>
      <c r="AA269" s="240" t="str">
        <f t="shared" ca="1" si="340"/>
        <v>2.19501183035063+1.17325826686611i</v>
      </c>
      <c r="AB269" s="240" t="str">
        <f t="shared" ca="1" si="341"/>
        <v>-2.16555753458209+1.22677319035085i</v>
      </c>
      <c r="AC269" s="240" t="str">
        <f t="shared" ca="1" si="342"/>
        <v>0.122124423109505-2.48589974082404i</v>
      </c>
      <c r="AD269" s="240" t="str">
        <f t="shared" ca="1" si="343"/>
        <v>2.03488498319488+1.4331276988869i</v>
      </c>
      <c r="AE269" s="240" t="str">
        <f t="shared" ca="1" si="344"/>
        <v>-2.29944166861594+0.95245992502658i</v>
      </c>
      <c r="AF269" s="240" t="str">
        <f t="shared" ca="1" si="345"/>
        <v>0.425506656362509-2.45225528474098i</v>
      </c>
      <c r="AG269" s="240" t="str">
        <f t="shared" ca="1" si="346"/>
        <v>1.84415157181569+1.67144155635744i</v>
      </c>
      <c r="AH269" s="240" t="str">
        <f t="shared" ca="1" si="347"/>
        <v>-2.39874005962753+0.66382077587778i</v>
      </c>
      <c r="AI269" s="240" t="str">
        <f t="shared" ca="1" si="348"/>
        <v>0.722488873441338-2.38172662660985i</v>
      </c>
      <c r="AJ269" s="240" t="str">
        <f t="shared" ca="1" si="349"/>
        <v>1.62568040425551+1.88461537703812i</v>
      </c>
      <c r="AK269" s="240" t="str">
        <f t="shared" ca="1" si="350"/>
        <v>-2.46195916738889+0.365197144373651i</v>
      </c>
      <c r="AL269" s="240" t="str">
        <f t="shared" ca="1" si="351"/>
        <v>1.00860418536913-2.2753745830972i</v>
      </c>
      <c r="AM269" s="240" t="str">
        <f t="shared" ca="1" si="352"/>
        <v>1.38275749022763+2.06944282824345i</v>
      </c>
      <c r="AN269" s="240" t="str">
        <f t="shared" ca="1" si="353"/>
        <v>-2.48814811767478+0.061080607890953i</v>
      </c>
      <c r="AO269" s="240" t="str">
        <f t="shared" ca="1" si="354"/>
        <v>1.27954915153777-2.13479878793011i</v>
      </c>
      <c r="AP269" s="240" t="str">
        <f t="shared" ca="1" si="355"/>
        <v>1.11903661647274+2.22314393306914i</v>
      </c>
      <c r="AQ269" s="240" t="str">
        <f t="shared" ca="1" si="356"/>
        <v>-2.4769130042962-0.243954637785918i</v>
      </c>
      <c r="AR269" s="240" t="str">
        <f t="shared" ca="1" si="357"/>
        <v>-2.4769130042962-0.243954637785918i</v>
      </c>
      <c r="AS269" s="240" t="str">
        <f t="shared" ca="1" si="358"/>
        <v>0.838484390402979+2.34340688383375i</v>
      </c>
      <c r="AT269" s="240" t="str">
        <f t="shared" ca="1" si="359"/>
        <v>-2.42842281381585-0.545320578639373i</v>
      </c>
      <c r="AU269" s="240" t="str">
        <f t="shared" ca="1" si="360"/>
        <v>1.75991646053812-1.75991646053892i</v>
      </c>
      <c r="AV269" s="240" t="str">
        <f t="shared" ca="1" si="361"/>
        <v>0.545320578640473+2.4284228138156i</v>
      </c>
      <c r="AW269" s="240" t="str">
        <f t="shared" ca="1" si="362"/>
        <v>-2.3434068838333-0.838484390404248i</v>
      </c>
      <c r="AX269" s="240" t="str">
        <f t="shared" ca="1" si="363"/>
        <v>1.96211363191677-1.53124850745895i</v>
      </c>
      <c r="AY269" s="240" t="str">
        <f t="shared" ca="1" si="364"/>
        <v>0.243954637787111+2.47691300429608i</v>
      </c>
      <c r="AZ269" s="240" t="str">
        <f t="shared" ca="1" si="365"/>
        <v>-2.22314393306968-1.11903661647167i</v>
      </c>
      <c r="BA269" s="240" t="str">
        <f t="shared" ca="1" si="366"/>
        <v>2.13479878793076-1.27954915153668i</v>
      </c>
      <c r="BB269" s="240" t="str">
        <f t="shared" ca="1" si="367"/>
        <v>-0.0610806078922649+2.48814811767475i</v>
      </c>
      <c r="BC269" s="240" t="str">
        <f t="shared" ca="1" si="368"/>
        <v>-2.06944282824355-1.38275749022749i</v>
      </c>
      <c r="BD269" s="240" t="str">
        <f t="shared" ca="1" si="369"/>
        <v>2.27537458309693-1.00860418536974i</v>
      </c>
      <c r="BE269" s="240" t="str">
        <f t="shared" ca="1" si="370"/>
        <v>-0.365197144372499+2.46195916738906i</v>
      </c>
      <c r="BF269" s="240" t="str">
        <f t="shared" ca="1" si="371"/>
        <v>-1.88461537703774-1.62568040425594i</v>
      </c>
      <c r="BG269" s="240" t="str">
        <f t="shared" ca="1" si="372"/>
        <v>2.38172662660987-0.722488873441266i</v>
      </c>
      <c r="BH269" s="240" t="str">
        <f t="shared" ca="1" si="373"/>
        <v>-0.663820775877374+2.39874005962765i</v>
      </c>
      <c r="BI269" s="240" t="str">
        <f t="shared" ca="1" si="374"/>
        <v>-1.67144155635812-1.84415157181508i</v>
      </c>
      <c r="BJ269" s="240" t="str">
        <f t="shared" ca="1" si="375"/>
        <v>2.45225528474113-0.425506656361668i</v>
      </c>
      <c r="BK269" s="240" t="str">
        <f t="shared" ca="1" si="376"/>
        <v>-0.952459925026908+2.2994416686158i</v>
      </c>
      <c r="BL269" s="240" t="str">
        <f t="shared" ca="1" si="377"/>
        <v>-1.43312769888701-2.0348849831948i</v>
      </c>
      <c r="BM269" s="240" t="str">
        <f t="shared" ca="1" si="378"/>
        <v>2.48589974082401-0.122124423110208i</v>
      </c>
      <c r="BN269" s="240" t="str">
        <f t="shared" ca="1" si="379"/>
        <v>-1.22677319035175+2.16555753458159i</v>
      </c>
      <c r="BO269" s="240" t="str">
        <f t="shared" ca="1" si="380"/>
        <v>-1.17325826686562-2.19501183035089i</v>
      </c>
      <c r="BP269" s="240" t="str">
        <f t="shared" ca="1" si="381"/>
        <v>2.48215395092324+0.183094675141077i</v>
      </c>
      <c r="BQ269" s="240" t="str">
        <f t="shared" ca="1" si="382"/>
        <v>-1.48263464500802+1.999101399522i</v>
      </c>
      <c r="BR269" s="240" t="str">
        <f t="shared" ca="1" si="383"/>
        <v>-0.895741938440918-2.3221236564548i</v>
      </c>
      <c r="BS269" s="240" t="str">
        <f t="shared" ca="1" si="384"/>
        <v>2.44107425520509+0.485559859053231i</v>
      </c>
      <c r="BT269" s="240" t="str">
        <f t="shared" ca="1" si="385"/>
        <v>-1.71619589456526+1.80257691864348i</v>
      </c>
      <c r="BU269" s="240" t="str">
        <f t="shared" ca="1" si="386"/>
        <v>-0.604752817500896-2.41430858132791i</v>
      </c>
      <c r="BV269" s="240" t="str">
        <f t="shared" ca="1" si="387"/>
        <v>2.36327853053102+0.780721770722465i</v>
      </c>
      <c r="BW269" s="240" t="str">
        <f t="shared" ca="1" si="388"/>
        <v>-1.92394396042853+1.57894000306518i</v>
      </c>
      <c r="BX269" s="240" t="str">
        <f t="shared" ca="1" si="389"/>
        <v>-0.30466765128013-2.47018005789301i</v>
      </c>
      <c r="BY269" s="240" t="str">
        <f t="shared" ca="1" si="390"/>
        <v>2.24993689701134+1.06414090026456i</v>
      </c>
      <c r="BZ269" s="240" t="str">
        <f t="shared" ca="1" si="391"/>
        <v>-2.10275411831348+1.33155436016131i</v>
      </c>
      <c r="CA269" s="240" t="str">
        <f t="shared" ca="1" si="392"/>
        <v>-1.12815917576304E-12-2.48889772713723i</v>
      </c>
      <c r="CB269" s="240" t="str">
        <f t="shared" ca="1" si="393"/>
        <v>2.1027541183134+1.33155436016143i</v>
      </c>
      <c r="CC269" s="240" t="str">
        <f t="shared" ca="1" si="394"/>
        <v>-2.2499368970114+1.06414090026442i</v>
      </c>
      <c r="CD269" s="240" t="str">
        <f t="shared" ca="1" si="395"/>
        <v>0.304667651280279-2.47018005789299i</v>
      </c>
      <c r="CE269" s="240" t="str">
        <f t="shared" ca="1" si="396"/>
        <v>1.92394396042843+1.57894000306529i</v>
      </c>
      <c r="CF269" s="240" t="str">
        <f t="shared" ca="1" si="397"/>
        <v>-2.36327853053109+0.780721770722255i</v>
      </c>
      <c r="CG269" s="240" t="str">
        <f t="shared" ca="1" si="398"/>
        <v>0.60475281750111-2.41430858132786i</v>
      </c>
      <c r="CH269" s="240" t="str">
        <f t="shared" ca="1" si="399"/>
        <v>1.7161958945652+1.80257691864354i</v>
      </c>
      <c r="CI269" s="240" t="str">
        <f t="shared" ca="1" si="400"/>
        <v>-2.44107425520511+0.485559859053153i</v>
      </c>
      <c r="CJ269" s="240" t="str">
        <f t="shared" ca="1" si="401"/>
        <v>0.895741938441055-2.32212365645474i</v>
      </c>
      <c r="CK269" s="240" t="str">
        <f t="shared" ca="1" si="402"/>
        <v>1.4826346450079+1.99910139952209i</v>
      </c>
      <c r="CL269" s="240" t="str">
        <f t="shared" ca="1" si="403"/>
        <v>-2.48215395092325+0.183094675140929i</v>
      </c>
      <c r="CM269" s="240" t="str">
        <f t="shared" ca="1" si="404"/>
        <v>1.17325826686576-2.19501183035082i</v>
      </c>
      <c r="CN269" s="240" t="str">
        <f t="shared" ca="1" si="405"/>
        <v>1.22677319035162+2.16555753458166i</v>
      </c>
      <c r="CO269" s="240" t="str">
        <f t="shared" ca="1" si="406"/>
        <v>-2.485899740824-0.122124423110286i</v>
      </c>
      <c r="CP269" s="240" t="str">
        <f t="shared" ca="1" si="407"/>
        <v>1.43312769888713-2.03488498319472i</v>
      </c>
      <c r="CQ269" s="240" t="str">
        <f t="shared" ca="1" si="408"/>
        <v>0.952459925026771+2.29944166861586i</v>
      </c>
      <c r="CR269" s="240" t="str">
        <f t="shared" ca="1" si="409"/>
        <v>-2.4522552847411-0.425506656361815i</v>
      </c>
      <c r="CS269" s="240" t="str">
        <f t="shared" ca="1" si="410"/>
        <v>1.67144155635828-1.84415157181493i</v>
      </c>
      <c r="CT269" s="240" t="str">
        <f t="shared" ca="1" si="411"/>
        <v>0.663820775877163+2.3987400596277i</v>
      </c>
      <c r="CU269" s="240" t="str">
        <f t="shared" ca="1" si="412"/>
        <v>-2.38172662660981-0.722488873441478i</v>
      </c>
      <c r="CV269" s="240" t="str">
        <f t="shared" ca="1" si="413"/>
        <v>1.88461537703779-1.62568040425588i</v>
      </c>
      <c r="CW269" s="240" t="str">
        <f t="shared" ca="1" si="414"/>
        <v>0.36519714437487+2.46195916738871i</v>
      </c>
      <c r="CX269" s="240" t="str">
        <f t="shared" ca="1" si="415"/>
        <v>-2.27537458309687-1.00860418536988i</v>
      </c>
      <c r="CY269" s="240" t="str">
        <f t="shared" ca="1" si="416"/>
        <v>2.06944282824363-1.38275749022737i</v>
      </c>
      <c r="CZ269" s="240" t="str">
        <f t="shared" ca="1" si="417"/>
        <v>0.0610806078921163+2.48814811767475i</v>
      </c>
      <c r="DA269" s="240" t="str">
        <f t="shared" ca="1" si="418"/>
        <v>-2.13479878793068-1.2795491515368i</v>
      </c>
      <c r="DB269" s="240" t="str">
        <f t="shared" ca="1" si="419"/>
        <v>2.22314393306971-1.1190366164716i</v>
      </c>
      <c r="DC269" s="240" t="str">
        <f t="shared" ca="1" si="420"/>
        <v>-0.243954637787188+2.47691300429607i</v>
      </c>
      <c r="DD269" s="240" t="str">
        <f t="shared" ca="1" si="421"/>
        <v>-1.96211363191668-1.53124850745907i</v>
      </c>
      <c r="DE269" s="240" t="str">
        <f t="shared" ca="1" si="422"/>
        <v>2.34340688383335-0.838484390404106i</v>
      </c>
      <c r="DF269" s="240" t="str">
        <f t="shared" ca="1" si="423"/>
        <v>-0.545320578640687+2.42842281381556i</v>
      </c>
      <c r="DG269" s="240" t="str">
        <f t="shared" ca="1" si="424"/>
        <v>-1.75991646053797-1.75991646053908i</v>
      </c>
      <c r="DH269" s="240" t="str">
        <f t="shared" ca="1" si="425"/>
        <v>2.4284228138159-0.545320578639159i</v>
      </c>
      <c r="DI269" s="240" t="str">
        <f t="shared" ca="1" si="426"/>
        <v>-0.838484390403185+2.34340688383368i</v>
      </c>
      <c r="DJ269" s="240" t="str">
        <f t="shared" ca="1" si="427"/>
        <v>-1.53124850745995-1.96211363191599i</v>
      </c>
      <c r="DK269" s="240" t="str">
        <f t="shared" ca="1" si="428"/>
        <v>2.47691300429621-0.24395463778577i</v>
      </c>
      <c r="DL269" s="240" t="str">
        <f t="shared" ca="1" si="429"/>
        <v>-1.11903661647287+2.22314393306907i</v>
      </c>
      <c r="DM269" s="240" t="str">
        <f t="shared" ca="1" si="430"/>
        <v>-1.27954915153764-2.13479878793018i</v>
      </c>
      <c r="DN269" s="240" t="str">
        <f t="shared" ca="1" si="431"/>
        <v>2.48814811767478+0.0610806078911372i</v>
      </c>
      <c r="DO269" s="240" t="str">
        <f t="shared" ca="1" si="432"/>
        <v>-1.38275749022655+2.06944282824417i</v>
      </c>
      <c r="DP269" s="240" t="str">
        <f t="shared" ca="1" si="433"/>
        <v>-1.00860418536857-2.27537458309745i</v>
      </c>
      <c r="DQ269" s="240" t="str">
        <f t="shared" ca="1" si="434"/>
        <v>2.46195916738888+0.365197144373763i</v>
      </c>
      <c r="DR269" s="240" t="str">
        <f t="shared" ca="1" si="435"/>
        <v>-1.62568040425503+1.88461537703853i</v>
      </c>
      <c r="DS269" s="240" t="str">
        <f t="shared" ca="1" si="436"/>
        <v>-0.722488873442413-2.38172662660953i</v>
      </c>
      <c r="DT269" s="240" t="str">
        <f t="shared" ca="1" si="437"/>
        <v>2.39874005962728+0.663820775878673i</v>
      </c>
      <c r="DU269" s="240" t="str">
        <f t="shared" ca="1" si="438"/>
        <v>-1.84415157181598+1.67144155635712i</v>
      </c>
      <c r="DV269" s="240" t="str">
        <f t="shared" ca="1" si="439"/>
        <v>-0.425506656362781-2.45225528474094i</v>
      </c>
      <c r="DW269" s="240" t="str">
        <f t="shared" ca="1" si="440"/>
        <v>2.29944166861629+0.952459925025736i</v>
      </c>
      <c r="DX269" s="240" t="str">
        <f t="shared" ca="1" si="441"/>
        <v>-2.03488498319554+1.43312769888596i</v>
      </c>
      <c r="DY269" s="240" t="str">
        <f t="shared" ca="1" si="442"/>
        <v>-0.122124423108862-2.48589974082407i</v>
      </c>
      <c r="DZ269" s="240" t="str">
        <f t="shared" ca="1" si="443"/>
        <v>2.16555753458214+1.22677319035076i</v>
      </c>
      <c r="EA269" s="240" t="str">
        <f t="shared" ca="1" si="444"/>
        <v>-2.19501183035036+1.17325826686662i</v>
      </c>
      <c r="EB269" s="240" t="str">
        <f t="shared" ca="1" si="445"/>
        <v>0.183094675139952-2.48215395092333i</v>
      </c>
      <c r="EC269" s="240" t="str">
        <f t="shared" ca="1" si="446"/>
        <v>1.99910139952124+1.48263464500905i</v>
      </c>
      <c r="ED269" s="240" t="str">
        <f t="shared" ca="1" si="447"/>
        <v>-2.32212365645525+0.895741938439726i</v>
      </c>
      <c r="EE269" s="240" t="str">
        <f t="shared" ca="1" si="448"/>
        <v>0.485559859052056-2.44107425520532i</v>
      </c>
      <c r="EF269" s="240" t="str">
        <f t="shared" ca="1" si="449"/>
        <v>1.80257691864431+1.71619589456439i</v>
      </c>
      <c r="EG269" s="240" t="str">
        <f t="shared" ca="1" si="450"/>
        <v>-2.41430858132824+0.604752817499589i</v>
      </c>
      <c r="EH269" s="240" t="str">
        <f t="shared" ca="1" si="451"/>
        <v>0.780721770723744-2.3632785305306i</v>
      </c>
      <c r="EI269" s="240" t="str">
        <f t="shared" ca="1" si="452"/>
        <v>1.57894000306605+1.92394396042781i</v>
      </c>
      <c r="EJ269" s="240" t="str">
        <f t="shared" ca="1" si="453"/>
        <v>-2.47018005789286+0.304667651281392i</v>
      </c>
      <c r="EK269" s="240" t="str">
        <f t="shared" ca="1" si="454"/>
        <v>1.06414090026354-2.24993689701182i</v>
      </c>
      <c r="EL269" s="240" t="str">
        <f t="shared" ca="1" si="455"/>
        <v>1.33155436016023+2.10275411831416i</v>
      </c>
      <c r="EM269" s="240" t="str">
        <f t="shared" ca="1" si="456"/>
        <v>-2.48889772713723-7.32094455990946E-15i</v>
      </c>
      <c r="EN269" s="240"/>
      <c r="EO269" s="240"/>
      <c r="EP269" s="240"/>
    </row>
    <row r="270" spans="1:146">
      <c r="A270" s="268">
        <f t="shared" si="323"/>
        <v>3.3203125000000025E-3</v>
      </c>
      <c r="B270" s="267">
        <v>170</v>
      </c>
      <c r="C270" s="266">
        <f t="shared" si="324"/>
        <v>34000</v>
      </c>
      <c r="N270" s="265">
        <f t="shared" ca="1" si="327"/>
        <v>7.4884258193993061</v>
      </c>
      <c r="O270" s="240">
        <f t="shared" ca="1" si="328"/>
        <v>2.4884258193993061</v>
      </c>
      <c r="P270" s="240" t="str">
        <f t="shared" ca="1" si="329"/>
        <v>-1.27930654247446+2.13439401916215i</v>
      </c>
      <c r="Q270" s="240" t="str">
        <f t="shared" ca="1" si="330"/>
        <v>-1.1730358110984-2.19459564488172i</v>
      </c>
      <c r="R270" s="240" t="str">
        <f t="shared" ca="1" si="331"/>
        <v>2.48542840151966+0.122101267694304i</v>
      </c>
      <c r="S270" s="240" t="str">
        <f t="shared" ca="1" si="332"/>
        <v>-1.38249531233562+2.06905045129962i</v>
      </c>
      <c r="T270" s="240" t="str">
        <f t="shared" ca="1" si="333"/>
        <v>-1.06393913370755-2.24951029746893i</v>
      </c>
      <c r="U270" s="241" t="str">
        <f t="shared" ca="1" si="334"/>
        <v>2.47644336892294+0.243908382739677i</v>
      </c>
      <c r="V270" s="240" t="str">
        <f t="shared" ca="1" si="335"/>
        <v>-1.4823535298972+1.9987223596724i</v>
      </c>
      <c r="W270" s="240" t="str">
        <f t="shared" ca="1" si="336"/>
        <v>-0.95227933375375-2.2990056827156i</v>
      </c>
      <c r="X270" s="240" t="str">
        <f t="shared" ca="1" si="337"/>
        <v>2.46149236733966+0.365127901127421i</v>
      </c>
      <c r="Y270" s="240" t="str">
        <f t="shared" ca="1" si="338"/>
        <v>-1.57864062796641+1.92357917081333i</v>
      </c>
      <c r="Z270" s="240" t="str">
        <f t="shared" ca="1" si="339"/>
        <v>-0.838325409474882-2.3429625619036i</v>
      </c>
      <c r="AA270" s="240" t="str">
        <f t="shared" ca="1" si="340"/>
        <v>2.44061141504217+0.48546779441993i</v>
      </c>
      <c r="AB270" s="240" t="str">
        <f t="shared" ca="1" si="341"/>
        <v>-1.67112464249009+1.84380191124629i</v>
      </c>
      <c r="AC270" s="240" t="str">
        <f t="shared" ca="1" si="342"/>
        <v>-0.722351885855953-2.38127503906068i</v>
      </c>
      <c r="AD270" s="240" t="str">
        <f t="shared" ca="1" si="343"/>
        <v>2.41385081607359+0.604638153273483i</v>
      </c>
      <c r="AE270" s="240" t="str">
        <f t="shared" ca="1" si="344"/>
        <v>-1.75958277137694+1.75958277137694i</v>
      </c>
      <c r="AF270" s="240" t="str">
        <f t="shared" ca="1" si="345"/>
        <v>-0.604638153273458-2.4138508160736i</v>
      </c>
      <c r="AG270" s="240" t="str">
        <f t="shared" ca="1" si="346"/>
        <v>2.38127503906067+0.722351885855978i</v>
      </c>
      <c r="AH270" s="240" t="str">
        <f t="shared" ca="1" si="347"/>
        <v>-1.84380191124631+1.67112464249007i</v>
      </c>
      <c r="AI270" s="240" t="str">
        <f t="shared" ca="1" si="348"/>
        <v>-0.485467794419905-2.44061141504218i</v>
      </c>
      <c r="AJ270" s="240" t="str">
        <f t="shared" ca="1" si="349"/>
        <v>2.34296256190359+0.838325409474907i</v>
      </c>
      <c r="AK270" s="240" t="str">
        <f t="shared" ca="1" si="350"/>
        <v>-1.92357917081335+1.57864062796639i</v>
      </c>
      <c r="AL270" s="240" t="str">
        <f t="shared" ca="1" si="351"/>
        <v>-0.365127901127396-2.46149236733966i</v>
      </c>
      <c r="AM270" s="240" t="str">
        <f t="shared" ca="1" si="352"/>
        <v>2.29900568271597+0.952279333752859i</v>
      </c>
      <c r="AN270" s="240" t="str">
        <f t="shared" ca="1" si="353"/>
        <v>-1.99872235967184+1.48235352989797i</v>
      </c>
      <c r="AO270" s="240" t="str">
        <f t="shared" ca="1" si="354"/>
        <v>-0.243908382740874-2.47644336892283i</v>
      </c>
      <c r="AP270" s="240" t="str">
        <f t="shared" ca="1" si="355"/>
        <v>2.24951029746838+1.0639391337087i</v>
      </c>
      <c r="AQ270" s="240" t="str">
        <f t="shared" ca="1" si="356"/>
        <v>-2.06905045130019+1.38249531233476i</v>
      </c>
      <c r="AR270" s="240" t="str">
        <f t="shared" ca="1" si="357"/>
        <v>-2.06905045130019+1.38249531233476i</v>
      </c>
      <c r="AS270" s="240" t="str">
        <f t="shared" ca="1" si="358"/>
        <v>2.19459564488134+1.17303581109911i</v>
      </c>
      <c r="AT270" s="240" t="str">
        <f t="shared" ca="1" si="359"/>
        <v>-2.1343940191625+1.27930654247387i</v>
      </c>
      <c r="AU270" s="240" t="str">
        <f t="shared" ca="1" si="360"/>
        <v>5.03613813776058E-13-2.48842581939931i</v>
      </c>
      <c r="AV270" s="240" t="str">
        <f t="shared" ca="1" si="361"/>
        <v>2.13439401916195+1.27930654247479i</v>
      </c>
      <c r="AW270" s="240" t="str">
        <f t="shared" ca="1" si="362"/>
        <v>-2.19459564488184+1.17303581109819i</v>
      </c>
      <c r="AX270" s="240" t="str">
        <f t="shared" ca="1" si="363"/>
        <v>0.122101267694352-2.48542840151965i</v>
      </c>
      <c r="AY270" s="240" t="str">
        <f t="shared" ca="1" si="364"/>
        <v>2.06905045129961+1.38249531233563i</v>
      </c>
      <c r="AZ270" s="240" t="str">
        <f t="shared" ca="1" si="365"/>
        <v>-2.24951029746884+1.06393913370773i</v>
      </c>
      <c r="BA270" s="240" t="str">
        <f t="shared" ca="1" si="366"/>
        <v>0.243908382739448-2.47644336892297i</v>
      </c>
      <c r="BB270" s="240" t="str">
        <f t="shared" ca="1" si="367"/>
        <v>1.99872235967267+1.48235352989684i</v>
      </c>
      <c r="BC270" s="240" t="str">
        <f t="shared" ca="1" si="368"/>
        <v>-2.29900568271542+0.952279333754183i</v>
      </c>
      <c r="BD270" s="240" t="str">
        <f t="shared" ca="1" si="369"/>
        <v>0.365127901126749-2.46149236733976i</v>
      </c>
      <c r="BE270" s="240" t="str">
        <f t="shared" ca="1" si="370"/>
        <v>1.92357917081395+1.57864062796567i</v>
      </c>
      <c r="BF270" s="240" t="str">
        <f t="shared" ca="1" si="371"/>
        <v>-2.34296256190329+0.838325409475755i</v>
      </c>
      <c r="BG270" s="240" t="str">
        <f t="shared" ca="1" si="372"/>
        <v>0.485467794418743-2.44061141504241i</v>
      </c>
      <c r="BH270" s="240" t="str">
        <f t="shared" ca="1" si="373"/>
        <v>1.84380191124542+1.67112464249105i</v>
      </c>
      <c r="BI270" s="240" t="str">
        <f t="shared" ca="1" si="374"/>
        <v>-2.38127503906098+0.72235188585498i</v>
      </c>
      <c r="BJ270" s="240" t="str">
        <f t="shared" ca="1" si="375"/>
        <v>0.604638153274504-2.41385081607334i</v>
      </c>
      <c r="BK270" s="240" t="str">
        <f t="shared" ca="1" si="376"/>
        <v>1.75958277137638+1.7595827713775i</v>
      </c>
      <c r="BL270" s="240" t="str">
        <f t="shared" ca="1" si="377"/>
        <v>-2.41385081607374+0.604638153272901i</v>
      </c>
      <c r="BM270" s="240" t="str">
        <f t="shared" ca="1" si="378"/>
        <v>0.722351885856493-2.38127503906052i</v>
      </c>
      <c r="BN270" s="240" t="str">
        <f t="shared" ca="1" si="379"/>
        <v>1.67112464248988+1.84380191124648i</v>
      </c>
      <c r="BO270" s="240" t="str">
        <f t="shared" ca="1" si="380"/>
        <v>-2.44061141504224+0.485467794419619i</v>
      </c>
      <c r="BP270" s="240" t="str">
        <f t="shared" ca="1" si="381"/>
        <v>0.838325409474914-2.34296256190359i</v>
      </c>
      <c r="BQ270" s="240" t="str">
        <f t="shared" ca="1" si="382"/>
        <v>1.57864062796636+1.92357917081338i</v>
      </c>
      <c r="BR270" s="240" t="str">
        <f t="shared" ca="1" si="383"/>
        <v>-2.46149236733963+0.365127901127632i</v>
      </c>
      <c r="BS270" s="240" t="str">
        <f t="shared" ca="1" si="384"/>
        <v>0.952279333753357-2.29900568271576i</v>
      </c>
      <c r="BT270" s="240" t="str">
        <f t="shared" ca="1" si="385"/>
        <v>1.48235352989756+1.99872235967213i</v>
      </c>
      <c r="BU270" s="240" t="str">
        <f t="shared" ca="1" si="386"/>
        <v>-2.47644336892288+0.243908382740338i</v>
      </c>
      <c r="BV270" s="240" t="str">
        <f t="shared" ca="1" si="387"/>
        <v>1.06393913370692-2.24951029746922i</v>
      </c>
      <c r="BW270" s="240" t="str">
        <f t="shared" ca="1" si="388"/>
        <v>1.38249531233637+2.06905045129911i</v>
      </c>
      <c r="BX270" s="240" t="str">
        <f t="shared" ca="1" si="389"/>
        <v>-2.48542840151961+0.122101267695245i</v>
      </c>
      <c r="BY270" s="240" t="str">
        <f t="shared" ca="1" si="390"/>
        <v>1.17303581109734-2.19459564488229i</v>
      </c>
      <c r="BZ270" s="240" t="str">
        <f t="shared" ca="1" si="391"/>
        <v>1.27930654247344+2.13439401916276i</v>
      </c>
      <c r="CA270" s="240" t="str">
        <f t="shared" ca="1" si="392"/>
        <v>-2.48842581939931-1.00722762755212E-12i</v>
      </c>
      <c r="CB270" s="240" t="str">
        <f t="shared" ca="1" si="393"/>
        <v>1.27930654247529-2.13439401916165i</v>
      </c>
      <c r="CC270" s="240" t="str">
        <f t="shared" ca="1" si="394"/>
        <v>1.17303581109768+2.19459564488211i</v>
      </c>
      <c r="CD270" s="240" t="str">
        <f t="shared" ca="1" si="395"/>
        <v>-2.48542840151963-0.122101267694855i</v>
      </c>
      <c r="CE270" s="240" t="str">
        <f t="shared" ca="1" si="396"/>
        <v>1.38249531233605-2.06905045129933i</v>
      </c>
      <c r="CF270" s="240" t="str">
        <f t="shared" ca="1" si="397"/>
        <v>1.06393913370721+2.24951029746909i</v>
      </c>
      <c r="CG270" s="240" t="str">
        <f t="shared" ca="1" si="398"/>
        <v>-2.47644336892291-0.24390838274002i</v>
      </c>
      <c r="CH270" s="240" t="str">
        <f t="shared" ca="1" si="399"/>
        <v>1.48235352989725-1.99872235967237i</v>
      </c>
      <c r="CI270" s="240" t="str">
        <f t="shared" ca="1" si="400"/>
        <v>0.952279333753718+2.29900568271561i</v>
      </c>
      <c r="CJ270" s="240" t="str">
        <f t="shared" ca="1" si="401"/>
        <v>-2.46149236733969-0.365127901127177i</v>
      </c>
      <c r="CK270" s="240" t="str">
        <f t="shared" ca="1" si="402"/>
        <v>1.57864062796611-1.92357917081358i</v>
      </c>
      <c r="CL270" s="240" t="str">
        <f t="shared" ca="1" si="403"/>
        <v>0.838325409475283+2.34296256190346i</v>
      </c>
      <c r="CM270" s="240" t="str">
        <f t="shared" ca="1" si="404"/>
        <v>-2.44061141504231-0.485467794419236i</v>
      </c>
      <c r="CN270" s="240" t="str">
        <f t="shared" ca="1" si="405"/>
        <v>1.67112464248953-1.84380191124679i</v>
      </c>
      <c r="CO270" s="240" t="str">
        <f t="shared" ca="1" si="406"/>
        <v>0.722351885856799+2.38127503906043i</v>
      </c>
      <c r="CP270" s="240" t="str">
        <f t="shared" ca="1" si="407"/>
        <v>-2.41385081607381-0.604638153272593i</v>
      </c>
      <c r="CQ270" s="240" t="str">
        <f t="shared" ca="1" si="408"/>
        <v>1.7595827713779-1.75958277137598i</v>
      </c>
      <c r="CR270" s="240" t="str">
        <f t="shared" ca="1" si="409"/>
        <v>0.604638153272413+2.41385081607386i</v>
      </c>
      <c r="CS270" s="240" t="str">
        <f t="shared" ca="1" si="410"/>
        <v>-2.38127503906037-0.722351885856976i</v>
      </c>
      <c r="CT270" s="240" t="str">
        <f t="shared" ca="1" si="411"/>
        <v>1.84380191124682-1.67112464248951i</v>
      </c>
      <c r="CU270" s="240" t="str">
        <f t="shared" ca="1" si="412"/>
        <v>0.485467794419057+2.44061141504235i</v>
      </c>
      <c r="CV270" s="240" t="str">
        <f t="shared" ca="1" si="413"/>
        <v>-2.34296256190339-0.838325409475454i</v>
      </c>
      <c r="CW270" s="240" t="str">
        <f t="shared" ca="1" si="414"/>
        <v>1.9235791708137-1.57864062796597i</v>
      </c>
      <c r="CX270" s="240" t="str">
        <f t="shared" ca="1" si="415"/>
        <v>0.365127901127135+2.4614923673397i</v>
      </c>
      <c r="CY270" s="240" t="str">
        <f t="shared" ca="1" si="416"/>
        <v>-2.29900568271554-0.952279333753887i</v>
      </c>
      <c r="CZ270" s="240" t="str">
        <f t="shared" ca="1" si="417"/>
        <v>1.99872235967248-1.4823535298971i</v>
      </c>
      <c r="DA270" s="240" t="str">
        <f t="shared" ca="1" si="418"/>
        <v>0.243908382739837+2.47644336892293i</v>
      </c>
      <c r="DB270" s="240" t="str">
        <f t="shared" ca="1" si="419"/>
        <v>-2.24951029746901-1.06393913370737i</v>
      </c>
      <c r="DC270" s="240" t="str">
        <f t="shared" ca="1" si="420"/>
        <v>2.06905045129943-1.3824953123359i</v>
      </c>
      <c r="DD270" s="240" t="str">
        <f t="shared" ca="1" si="421"/>
        <v>0.122101267694671+2.48542840151964i</v>
      </c>
      <c r="DE270" s="240" t="str">
        <f t="shared" ca="1" si="422"/>
        <v>-2.19459564488202-1.17303581109785i</v>
      </c>
      <c r="DF270" s="240" t="str">
        <f t="shared" ca="1" si="423"/>
        <v>2.13439401916175-1.27930654247513i</v>
      </c>
      <c r="DG270" s="240" t="str">
        <f t="shared" ca="1" si="424"/>
        <v>9.64544603904694E-13+2.48842581939931i</v>
      </c>
      <c r="DH270" s="240" t="str">
        <f t="shared" ca="1" si="425"/>
        <v>-2.13439401916267-1.2793065424736i</v>
      </c>
      <c r="DI270" s="240" t="str">
        <f t="shared" ca="1" si="426"/>
        <v>2.19459564488238-1.17303581109718i</v>
      </c>
      <c r="DJ270" s="240" t="str">
        <f t="shared" ca="1" si="427"/>
        <v>-0.122101267695429+2.4854284015196i</v>
      </c>
      <c r="DK270" s="240" t="str">
        <f t="shared" ca="1" si="428"/>
        <v>-2.06905045129901-1.38249531233653i</v>
      </c>
      <c r="DL270" s="240" t="str">
        <f t="shared" ca="1" si="429"/>
        <v>2.24951029746927-1.06393913370682i</v>
      </c>
      <c r="DM270" s="240" t="str">
        <f t="shared" ca="1" si="430"/>
        <v>-0.243908382740451+2.47644336892287i</v>
      </c>
      <c r="DN270" s="240" t="str">
        <f t="shared" ca="1" si="431"/>
        <v>-1.99872235967202-1.48235352989771i</v>
      </c>
      <c r="DO270" s="240" t="str">
        <f t="shared" ca="1" si="432"/>
        <v>2.29900568271583-0.952279333753188i</v>
      </c>
      <c r="DP270" s="240" t="str">
        <f t="shared" ca="1" si="433"/>
        <v>-0.365127901127744+2.46149236733961i</v>
      </c>
      <c r="DQ270" s="240" t="str">
        <f t="shared" ca="1" si="434"/>
        <v>-1.92357917081331-1.57864062796645i</v>
      </c>
      <c r="DR270" s="240" t="str">
        <f t="shared" ca="1" si="435"/>
        <v>2.34296256190365-0.83832540947474i</v>
      </c>
      <c r="DS270" s="240" t="str">
        <f t="shared" ca="1" si="436"/>
        <v>-0.485467794419801+2.4406114150422i</v>
      </c>
      <c r="DT270" s="240" t="str">
        <f t="shared" ca="1" si="437"/>
        <v>-1.84380191124641-1.67112464248996i</v>
      </c>
      <c r="DU270" s="240" t="str">
        <f t="shared" ca="1" si="438"/>
        <v>2.38127503906055-0.722351885856386i</v>
      </c>
      <c r="DV270" s="240" t="str">
        <f t="shared" ca="1" si="439"/>
        <v>-0.60463815327315+2.41385081607367i</v>
      </c>
      <c r="DW270" s="240" t="str">
        <f t="shared" ca="1" si="440"/>
        <v>-1.75958277137737-1.75958277137651i</v>
      </c>
      <c r="DX270" s="240" t="str">
        <f t="shared" ca="1" si="441"/>
        <v>2.41385081607338-0.604638153274324i</v>
      </c>
      <c r="DY270" s="240" t="str">
        <f t="shared" ca="1" si="442"/>
        <v>-0.722351885855089+2.38127503906095i</v>
      </c>
      <c r="DZ270" s="240" t="str">
        <f t="shared" ca="1" si="443"/>
        <v>-1.67112464249097-1.8438019112455i</v>
      </c>
      <c r="EA270" s="240" t="str">
        <f t="shared" ca="1" si="444"/>
        <v>2.44061141504196-0.48546779442099i</v>
      </c>
      <c r="EB270" s="240" t="str">
        <f t="shared" ca="1" si="445"/>
        <v>-0.838325409475997+2.3429625619032i</v>
      </c>
      <c r="EC270" s="240" t="str">
        <f t="shared" ca="1" si="446"/>
        <v>-1.57864062796553-1.92357917081406i</v>
      </c>
      <c r="ED270" s="240" t="str">
        <f t="shared" ca="1" si="447"/>
        <v>2.46149236733979-0.365127901126567i</v>
      </c>
      <c r="EE270" s="240" t="str">
        <f t="shared" ca="1" si="448"/>
        <v>-0.952279333754288+2.29900568271538i</v>
      </c>
      <c r="EF270" s="240" t="str">
        <f t="shared" ca="1" si="449"/>
        <v>-1.48235352989675-1.99872235967273i</v>
      </c>
      <c r="EG270" s="240" t="str">
        <f t="shared" ca="1" si="450"/>
        <v>2.47644336892299-0.243908382739265i</v>
      </c>
      <c r="EH270" s="240" t="str">
        <f t="shared" ca="1" si="451"/>
        <v>-1.06393913370777+2.24951029746882i</v>
      </c>
      <c r="EI270" s="240" t="str">
        <f t="shared" ca="1" si="452"/>
        <v>-1.38249531233554-2.06905045129967i</v>
      </c>
      <c r="EJ270" s="240" t="str">
        <f t="shared" ca="1" si="453"/>
        <v>2.48542840151967-0.122101267694098i</v>
      </c>
      <c r="EK270" s="240" t="str">
        <f t="shared" ca="1" si="454"/>
        <v>-1.17303581109823+2.19459564488182i</v>
      </c>
      <c r="EL270" s="240" t="str">
        <f t="shared" ca="1" si="455"/>
        <v>-1.27930654247464-2.13439401916204i</v>
      </c>
      <c r="EM270" s="240" t="str">
        <f t="shared" ca="1" si="456"/>
        <v>2.48842581939931-2.48754843394389E-13i</v>
      </c>
      <c r="EN270" s="240"/>
      <c r="EO270" s="240"/>
      <c r="EP270" s="240"/>
    </row>
    <row r="271" spans="1:146">
      <c r="A271" s="268">
        <f t="shared" si="323"/>
        <v>3.3398437500000025E-3</v>
      </c>
      <c r="B271" s="267">
        <v>171</v>
      </c>
      <c r="C271" s="266">
        <f t="shared" si="324"/>
        <v>34200</v>
      </c>
      <c r="N271" s="265">
        <f t="shared" ca="1" si="327"/>
        <v>7.487906057278769</v>
      </c>
      <c r="O271" s="240">
        <f t="shared" ca="1" si="328"/>
        <v>2.487906057278769</v>
      </c>
      <c r="P271" s="240" t="str">
        <f t="shared" ca="1" si="329"/>
        <v>-1.22628439807024+2.16469469553882i</v>
      </c>
      <c r="Q271" s="240" t="str">
        <f t="shared" ca="1" si="330"/>
        <v>-1.27903933134196-2.13394820432097i</v>
      </c>
      <c r="R271" s="240" t="str">
        <f t="shared" ca="1" si="331"/>
        <v>2.48715674648872-0.0610562710951063i</v>
      </c>
      <c r="S271" s="240" t="str">
        <f t="shared" ca="1" si="332"/>
        <v>-1.17279079693075+2.19413725561527i</v>
      </c>
      <c r="T271" s="240" t="str">
        <f t="shared" ca="1" si="333"/>
        <v>-1.33102381914689-2.10191630249827i</v>
      </c>
      <c r="U271" s="241" t="str">
        <f t="shared" ca="1" si="334"/>
        <v>2.48490926547536-0.122075764175802i</v>
      </c>
      <c r="V271" s="240" t="str">
        <f t="shared" ca="1" si="335"/>
        <v>-1.11859075046886+2.22225814945291i</v>
      </c>
      <c r="W271" s="240" t="str">
        <f t="shared" ca="1" si="336"/>
        <v>-1.38220654797321-2.06861828489075i</v>
      </c>
      <c r="X271" s="240" t="str">
        <f t="shared" ca="1" si="337"/>
        <v>2.48116496803723-0.183021723380609i</v>
      </c>
      <c r="Y271" s="240" t="str">
        <f t="shared" ca="1" si="338"/>
        <v>-1.06371690676569+2.24904043807692i</v>
      </c>
      <c r="Z271" s="240" t="str">
        <f t="shared" ca="1" si="339"/>
        <v>-1.43255668725928-2.03407420897889i</v>
      </c>
      <c r="AA271" s="240" t="str">
        <f t="shared" ca="1" si="340"/>
        <v>2.47592610959907-0.24385743714313i</v>
      </c>
      <c r="AB271" s="240" t="str">
        <f t="shared" ca="1" si="341"/>
        <v>-1.00820231977258+2.27446798883817i</v>
      </c>
      <c r="AC271" s="240" t="str">
        <f t="shared" ca="1" si="342"/>
        <v>-1.48204390796347-1.99830488282263i</v>
      </c>
      <c r="AD271" s="240" t="str">
        <f t="shared" ca="1" si="343"/>
        <v>2.46919584585335-0.304546260303669i</v>
      </c>
      <c r="AE271" s="240" t="str">
        <f t="shared" ca="1" si="344"/>
        <v>-0.95208042940141+2.29852548513068i</v>
      </c>
      <c r="AF271" s="240" t="str">
        <f t="shared" ca="1" si="345"/>
        <v>-1.5306384008347-1.96133185252638i</v>
      </c>
      <c r="AG271" s="240" t="str">
        <f t="shared" ca="1" si="346"/>
        <v>2.46097823085924-0.365051636184982i</v>
      </c>
      <c r="AH271" s="240" t="str">
        <f t="shared" ca="1" si="347"/>
        <v>-0.895385041379898+2.32119843561844i</v>
      </c>
      <c r="AI271" s="240" t="str">
        <f t="shared" ca="1" si="348"/>
        <v>-1.57831089436773-1.92317738926094i</v>
      </c>
      <c r="AJ271" s="240" t="str">
        <f t="shared" ca="1" si="349"/>
        <v>2.45127821460079-0.425337118610574i</v>
      </c>
      <c r="AK271" s="240" t="str">
        <f t="shared" ca="1" si="350"/>
        <v>-0.83815030689029+2.3424731829637i</v>
      </c>
      <c r="AL271" s="240" t="str">
        <f t="shared" ca="1" si="351"/>
        <v>-1.62503267243465-1.8838644758486i</v>
      </c>
      <c r="AM271" s="240" t="str">
        <f t="shared" ca="1" si="352"/>
        <v>2.44010164000493-0.485366393861022i</v>
      </c>
      <c r="AN271" s="240" t="str">
        <f t="shared" ca="1" si="353"/>
        <v>-0.780410701995806+2.36233691205442i</v>
      </c>
      <c r="AO271" s="240" t="str">
        <f t="shared" ca="1" si="354"/>
        <v>-1.67077559158375-1.84341679291807i</v>
      </c>
      <c r="AP271" s="240" t="str">
        <f t="shared" ca="1" si="355"/>
        <v>2.4274552394227-0.545103302543336i</v>
      </c>
      <c r="AQ271" s="240" t="str">
        <f t="shared" ca="1" si="356"/>
        <v>-0.722201006877084+2.38077765772239i</v>
      </c>
      <c r="AR271" s="240" t="str">
        <f t="shared" ca="1" si="357"/>
        <v>-0.722201006877084+2.38077765772239i</v>
      </c>
      <c r="AS271" s="240" t="str">
        <f t="shared" ca="1" si="358"/>
        <v>2.41334663057268-0.604511861378968i</v>
      </c>
      <c r="AT271" s="240" t="str">
        <f t="shared" ca="1" si="359"/>
        <v>-0.66355628487425+2.39778431195307i</v>
      </c>
      <c r="AU271" s="240" t="str">
        <f t="shared" ca="1" si="360"/>
        <v>-1.75921524405749-1.75921524405632i</v>
      </c>
      <c r="AV271" s="240" t="str">
        <f t="shared" ca="1" si="361"/>
        <v>2.39778431195263-0.663556284875854i</v>
      </c>
      <c r="AW271" s="240" t="str">
        <f t="shared" ca="1" si="362"/>
        <v>-0.604511861379752+2.41334663057249i</v>
      </c>
      <c r="AX271" s="240" t="str">
        <f t="shared" ca="1" si="363"/>
        <v>-1.80185870464143-1.71551209799066i</v>
      </c>
      <c r="AY271" s="240" t="str">
        <f t="shared" ca="1" si="364"/>
        <v>2.38077765772263-0.72220100687631i</v>
      </c>
      <c r="AZ271" s="240" t="str">
        <f t="shared" ca="1" si="365"/>
        <v>-0.545103302544124+2.42745523942253i</v>
      </c>
      <c r="BA271" s="240" t="str">
        <f t="shared" ca="1" si="366"/>
        <v>-1.84341679291755-1.67077559158433i</v>
      </c>
      <c r="BB271" s="240" t="str">
        <f t="shared" ca="1" si="367"/>
        <v>2.36233691205466-0.78041070199507i</v>
      </c>
      <c r="BC271" s="240" t="str">
        <f t="shared" ca="1" si="368"/>
        <v>-0.485366393859353+2.44010164000526i</v>
      </c>
      <c r="BD271" s="240" t="str">
        <f t="shared" ca="1" si="369"/>
        <v>-1.88386447584906-1.62503267243411i</v>
      </c>
      <c r="BE271" s="240" t="str">
        <f t="shared" ca="1" si="370"/>
        <v>2.34247318296354-0.838150306890728i</v>
      </c>
      <c r="BF271" s="240" t="str">
        <f t="shared" ca="1" si="371"/>
        <v>-0.42533711861036+2.45127821460083i</v>
      </c>
      <c r="BG271" s="240" t="str">
        <f t="shared" ca="1" si="372"/>
        <v>-1.92317738926092-1.57831089436776i</v>
      </c>
      <c r="BH271" s="240" t="str">
        <f t="shared" ca="1" si="373"/>
        <v>2.32119843561854-0.895385041379637i</v>
      </c>
      <c r="BI271" s="240" t="str">
        <f t="shared" ca="1" si="374"/>
        <v>-0.365051636185502+2.46097823085916i</v>
      </c>
      <c r="BJ271" s="240" t="str">
        <f t="shared" ca="1" si="375"/>
        <v>-1.96133185252575-1.53063840083551i</v>
      </c>
      <c r="BK271" s="240" t="str">
        <f t="shared" ca="1" si="376"/>
        <v>2.29852548513116-0.952080429400238i</v>
      </c>
      <c r="BL271" s="240" t="str">
        <f t="shared" ca="1" si="377"/>
        <v>-0.304546260302718+2.46919584585347i</v>
      </c>
      <c r="BM271" s="240" t="str">
        <f t="shared" ca="1" si="378"/>
        <v>-1.99830488282305-1.48204390796289i</v>
      </c>
      <c r="BN271" s="240" t="str">
        <f t="shared" ca="1" si="379"/>
        <v>2.27446798883798-1.00820231977303i</v>
      </c>
      <c r="BO271" s="240" t="str">
        <f t="shared" ca="1" si="380"/>
        <v>-0.243857437142897+2.47592610959909i</v>
      </c>
      <c r="BP271" s="240" t="str">
        <f t="shared" ca="1" si="381"/>
        <v>-2.03407420897885-1.43255668725935i</v>
      </c>
      <c r="BQ271" s="240" t="str">
        <f t="shared" ca="1" si="382"/>
        <v>2.24904043807717-1.06371690676516i</v>
      </c>
      <c r="BR271" s="240" t="str">
        <f t="shared" ca="1" si="383"/>
        <v>-0.183021723381433+2.48116496803717i</v>
      </c>
      <c r="BS271" s="240" t="str">
        <f t="shared" ca="1" si="384"/>
        <v>-2.06861828489016-1.38220654797411i</v>
      </c>
      <c r="BT271" s="240" t="str">
        <f t="shared" ca="1" si="385"/>
        <v>2.2222581494524-1.11859075046989i</v>
      </c>
      <c r="BU271" s="240" t="str">
        <f t="shared" ca="1" si="386"/>
        <v>-0.122075764174888+2.4849092654754i</v>
      </c>
      <c r="BV271" s="240" t="str">
        <f t="shared" ca="1" si="387"/>
        <v>-2.10191630249863-1.33102381914633i</v>
      </c>
      <c r="BW271" s="240" t="str">
        <f t="shared" ca="1" si="388"/>
        <v>2.19413725561507-1.17279079693112i</v>
      </c>
      <c r="BX271" s="240" t="str">
        <f t="shared" ca="1" si="389"/>
        <v>-0.0610562710951809+2.48715674648872i</v>
      </c>
      <c r="BY271" s="240" t="str">
        <f t="shared" ca="1" si="390"/>
        <v>-2.13394820432089-1.2790393313421i</v>
      </c>
      <c r="BZ271" s="240" t="str">
        <f t="shared" ca="1" si="391"/>
        <v>2.16469469553908-1.22628439806978i</v>
      </c>
      <c r="CA271" s="240" t="str">
        <f t="shared" ca="1" si="392"/>
        <v>-7.37585703382206E-13+2.48790605727877i</v>
      </c>
      <c r="CB271" s="240" t="str">
        <f t="shared" ca="1" si="393"/>
        <v>-2.16469469553829-1.22628439807118i</v>
      </c>
      <c r="CC271" s="240" t="str">
        <f t="shared" ca="1" si="394"/>
        <v>2.13394820432041-1.2790393313429i</v>
      </c>
      <c r="CD271" s="240" t="str">
        <f t="shared" ca="1" si="395"/>
        <v>0.0610562710961097+2.48715674648869i</v>
      </c>
      <c r="CE271" s="240" t="str">
        <f t="shared" ca="1" si="396"/>
        <v>-2.19413725561548-1.17279079693037i</v>
      </c>
      <c r="CF271" s="240" t="str">
        <f t="shared" ca="1" si="397"/>
        <v>2.10191630249813-1.33102381914711i</v>
      </c>
      <c r="CG271" s="240" t="str">
        <f t="shared" ca="1" si="398"/>
        <v>0.122075764175745+2.48490926547536i</v>
      </c>
      <c r="CH271" s="240" t="str">
        <f t="shared" ca="1" si="399"/>
        <v>-2.22225814945275-1.11859075046919i</v>
      </c>
      <c r="CI271" s="240" t="str">
        <f t="shared" ca="1" si="400"/>
        <v>2.06861828489106-1.38220654797276i</v>
      </c>
      <c r="CJ271" s="240" t="str">
        <f t="shared" ca="1" si="401"/>
        <v>0.18302172337975+2.48116496803729i</v>
      </c>
      <c r="CK271" s="240" t="str">
        <f t="shared" ca="1" si="402"/>
        <v>-2.24904043807648-1.06371690676662i</v>
      </c>
      <c r="CL271" s="240" t="str">
        <f t="shared" ca="1" si="403"/>
        <v>2.03407420897835-1.43255668726005i</v>
      </c>
      <c r="CM271" s="240" t="str">
        <f t="shared" ca="1" si="404"/>
        <v>0.243857437143751+2.47592610959901i</v>
      </c>
      <c r="CN271" s="240" t="str">
        <f t="shared" ca="1" si="405"/>
        <v>-2.27446798883835-1.00820231977218i</v>
      </c>
      <c r="CO271" s="240" t="str">
        <f t="shared" ca="1" si="406"/>
        <v>1.99830488282254-1.48204390796358i</v>
      </c>
      <c r="CP271" s="240" t="str">
        <f t="shared" ca="1" si="407"/>
        <v>0.304546260303639+2.46919584585335i</v>
      </c>
      <c r="CQ271" s="240" t="str">
        <f t="shared" ca="1" si="408"/>
        <v>-2.29852548513054-0.952080429401731i</v>
      </c>
      <c r="CR271" s="240" t="str">
        <f t="shared" ca="1" si="409"/>
        <v>1.9613318525267-1.53063840083429i</v>
      </c>
      <c r="CS271" s="240" t="str">
        <f t="shared" ca="1" si="410"/>
        <v>0.365051636183903+2.4609782308594i</v>
      </c>
      <c r="CT271" s="240" t="str">
        <f t="shared" ca="1" si="411"/>
        <v>-2.32119843561885-0.895385041378836i</v>
      </c>
      <c r="CU271" s="240" t="str">
        <f t="shared" ca="1" si="412"/>
        <v>1.92317738926033-1.57831089436847i</v>
      </c>
      <c r="CV271" s="240" t="str">
        <f t="shared" ca="1" si="413"/>
        <v>0.425337118611206+2.45127821460068i</v>
      </c>
      <c r="CW271" s="240" t="str">
        <f t="shared" ca="1" si="414"/>
        <v>-2.34247318296386-0.838150306889855i</v>
      </c>
      <c r="CX271" s="240" t="str">
        <f t="shared" ca="1" si="415"/>
        <v>1.8838644758485-1.62503267243476i</v>
      </c>
      <c r="CY271" s="240" t="str">
        <f t="shared" ca="1" si="416"/>
        <v>0.485366393860264+2.44010164000508i</v>
      </c>
      <c r="CZ271" s="240" t="str">
        <f t="shared" ca="1" si="417"/>
        <v>-2.36233691205415-0.780410701996605i</v>
      </c>
      <c r="DA271" s="240" t="str">
        <f t="shared" ca="1" si="418"/>
        <v>1.84341679291859-1.67077559158318i</v>
      </c>
      <c r="DB271" s="240" t="str">
        <f t="shared" ca="1" si="419"/>
        <v>0.545103302542547+2.42745523942288i</v>
      </c>
      <c r="DC271" s="240" t="str">
        <f t="shared" ca="1" si="420"/>
        <v>-2.38077765772218-0.72220100687779i</v>
      </c>
      <c r="DD271" s="240" t="str">
        <f t="shared" ca="1" si="421"/>
        <v>1.80185870464079-1.71551209799133i</v>
      </c>
      <c r="DE271" s="240" t="str">
        <f t="shared" ca="1" si="422"/>
        <v>0.604511861380585+2.41334663057228i</v>
      </c>
      <c r="DF271" s="240" t="str">
        <f t="shared" ca="1" si="423"/>
        <v>-2.39778431195288-0.663556284874959i</v>
      </c>
      <c r="DG271" s="240" t="str">
        <f t="shared" ca="1" si="424"/>
        <v>1.75921524405689-1.75921524405692i</v>
      </c>
      <c r="DH271" s="240" t="str">
        <f t="shared" ca="1" si="425"/>
        <v>0.663556284875145+2.39778431195283i</v>
      </c>
      <c r="DI271" s="240" t="str">
        <f t="shared" ca="1" si="426"/>
        <v>-2.41334663057229-0.604511861380535i</v>
      </c>
      <c r="DJ271" s="240" t="str">
        <f t="shared" ca="1" si="427"/>
        <v>1.71551209799119-1.80185870464092i</v>
      </c>
      <c r="DK271" s="240" t="str">
        <f t="shared" ca="1" si="428"/>
        <v>0.722201006875539+2.38077765772286i</v>
      </c>
      <c r="DL271" s="240" t="str">
        <f t="shared" ca="1" si="429"/>
        <v>-2.42745523942289-0.5451033025425i</v>
      </c>
      <c r="DM271" s="240" t="str">
        <f t="shared" ca="1" si="430"/>
        <v>1.67077559158304-1.84341679291872i</v>
      </c>
      <c r="DN271" s="240" t="str">
        <f t="shared" ca="1" si="431"/>
        <v>0.780410701996655+2.36233691205414i</v>
      </c>
      <c r="DO271" s="240" t="str">
        <f t="shared" ca="1" si="432"/>
        <v>-2.44010164000512-0.485366393860074i</v>
      </c>
      <c r="DP271" s="240" t="str">
        <f t="shared" ca="1" si="433"/>
        <v>1.62503267243472-1.88386447584853i</v>
      </c>
      <c r="DQ271" s="240" t="str">
        <f t="shared" ca="1" si="434"/>
        <v>0.838150306889902+2.34247318296384i</v>
      </c>
      <c r="DR271" s="240" t="str">
        <f t="shared" ca="1" si="435"/>
        <v>-2.45127821460069-0.425337118611157i</v>
      </c>
      <c r="DS271" s="240" t="str">
        <f t="shared" ca="1" si="436"/>
        <v>1.57831089436844-1.92317738926036i</v>
      </c>
      <c r="DT271" s="240" t="str">
        <f t="shared" ca="1" si="437"/>
        <v>0.895385041378883+2.32119843561883i</v>
      </c>
      <c r="DU271" s="240" t="str">
        <f t="shared" ca="1" si="438"/>
        <v>-2.4609782308594-0.365051636183855i</v>
      </c>
      <c r="DV271" s="240" t="str">
        <f t="shared" ca="1" si="439"/>
        <v>1.53063840083425-1.96133185252673i</v>
      </c>
      <c r="DW271" s="240" t="str">
        <f t="shared" ca="1" si="440"/>
        <v>0.952080429401778+2.29852548513052i</v>
      </c>
      <c r="DX271" s="240" t="str">
        <f t="shared" ca="1" si="441"/>
        <v>-2.46919584585336-0.304546260303589i</v>
      </c>
      <c r="DY271" s="240" t="str">
        <f t="shared" ca="1" si="442"/>
        <v>1.48204390796354-1.99830488282257i</v>
      </c>
      <c r="DZ271" s="240" t="str">
        <f t="shared" ca="1" si="443"/>
        <v>1.00820231977222+2.27446798883833i</v>
      </c>
      <c r="EA271" s="240" t="str">
        <f t="shared" ca="1" si="444"/>
        <v>-2.47592610959901-0.243857437143701i</v>
      </c>
      <c r="EB271" s="240" t="str">
        <f t="shared" ca="1" si="445"/>
        <v>1.43255668726001-2.03407420897838i</v>
      </c>
      <c r="EC271" s="240" t="str">
        <f t="shared" ca="1" si="446"/>
        <v>1.0637169067645+2.24904043807748i</v>
      </c>
      <c r="ED271" s="240" t="str">
        <f t="shared" ca="1" si="447"/>
        <v>-2.48116496803729-0.1830217233797i</v>
      </c>
      <c r="EE271" s="240" t="str">
        <f t="shared" ca="1" si="448"/>
        <v>1.38220654797272-2.06861828489108i</v>
      </c>
      <c r="EF271" s="240" t="str">
        <f t="shared" ca="1" si="449"/>
        <v>1.11859075046923+2.22225814945273i</v>
      </c>
      <c r="EG271" s="240" t="str">
        <f t="shared" ca="1" si="450"/>
        <v>-2.48490926547536-0.122075764175695i</v>
      </c>
      <c r="EH271" s="240" t="str">
        <f t="shared" ca="1" si="451"/>
        <v>1.33102381914707-2.10191630249816i</v>
      </c>
      <c r="EI271" s="240" t="str">
        <f t="shared" ca="1" si="452"/>
        <v>1.17279079693054+2.19413725561539i</v>
      </c>
      <c r="EJ271" s="240" t="str">
        <f t="shared" ca="1" si="453"/>
        <v>-2.4871567464887-0.0610562710959183i</v>
      </c>
      <c r="EK271" s="240" t="str">
        <f t="shared" ca="1" si="454"/>
        <v>1.27903933134286-2.13394820432043i</v>
      </c>
      <c r="EL271" s="240" t="str">
        <f t="shared" ca="1" si="455"/>
        <v>1.22628439807122+2.16469469553826i</v>
      </c>
      <c r="EM271" s="240" t="str">
        <f t="shared" ca="1" si="456"/>
        <v>-2.48790605727877+7.87565970839403E-13i</v>
      </c>
      <c r="EN271" s="240"/>
      <c r="EO271" s="240"/>
      <c r="EP271" s="240"/>
    </row>
    <row r="272" spans="1:146">
      <c r="A272" s="268">
        <f t="shared" si="323"/>
        <v>3.3593750000000026E-3</v>
      </c>
      <c r="B272" s="267">
        <v>172</v>
      </c>
      <c r="C272" s="266">
        <f t="shared" si="324"/>
        <v>34400</v>
      </c>
      <c r="N272" s="265">
        <f t="shared" ca="1" si="327"/>
        <v>7.4873313190283977</v>
      </c>
      <c r="O272" s="240">
        <f t="shared" ca="1" si="328"/>
        <v>2.4873313190283977</v>
      </c>
      <c r="P272" s="240" t="str">
        <f t="shared" ca="1" si="329"/>
        <v>-1.1725198671951+2.19363038173078i</v>
      </c>
      <c r="Q272" s="240" t="str">
        <f t="shared" ca="1" si="330"/>
        <v>-1.38188724050956-2.06814040750052i</v>
      </c>
      <c r="R272" s="240" t="str">
        <f t="shared" ca="1" si="331"/>
        <v>2.47535413887046-0.24380110294343i</v>
      </c>
      <c r="S272" s="240" t="str">
        <f t="shared" ca="1" si="332"/>
        <v>-0.951860486595066+2.2979944962246i</v>
      </c>
      <c r="T272" s="240" t="str">
        <f t="shared" ca="1" si="333"/>
        <v>-1.57794628428147-1.92273311058551i</v>
      </c>
      <c r="U272" s="241" t="str">
        <f t="shared" ca="1" si="334"/>
        <v>2.43953794518901-0.485254267990031i</v>
      </c>
      <c r="V272" s="240" t="str">
        <f t="shared" ca="1" si="335"/>
        <v>-0.722034169169054+2.38022766750828i</v>
      </c>
      <c r="W272" s="240" t="str">
        <f t="shared" ca="1" si="336"/>
        <v>-1.75880884274271-1.75880884274261i</v>
      </c>
      <c r="X272" s="240" t="str">
        <f t="shared" ca="1" si="337"/>
        <v>2.38022766750825-0.722034169169161i</v>
      </c>
      <c r="Y272" s="240" t="str">
        <f t="shared" ca="1" si="338"/>
        <v>-0.485254267990162+2.43953794518898i</v>
      </c>
      <c r="Z272" s="240" t="str">
        <f t="shared" ca="1" si="339"/>
        <v>-1.92273311058543-1.57794628428157i</v>
      </c>
      <c r="AA272" s="240" t="str">
        <f t="shared" ca="1" si="340"/>
        <v>2.29799449622466-0.951860486594934i</v>
      </c>
      <c r="AB272" s="240" t="str">
        <f t="shared" ca="1" si="341"/>
        <v>-0.243801102943318+2.47535413887047i</v>
      </c>
      <c r="AC272" s="240" t="str">
        <f t="shared" ca="1" si="342"/>
        <v>-2.06814040750054-1.38188724050953i</v>
      </c>
      <c r="AD272" s="240" t="str">
        <f t="shared" ca="1" si="343"/>
        <v>2.19363038173075-1.17251986719515i</v>
      </c>
      <c r="AE272" s="240" t="str">
        <f t="shared" ca="1" si="344"/>
        <v>1.30418225249667E-13+2.4873313190284i</v>
      </c>
      <c r="AF272" s="240" t="str">
        <f t="shared" ca="1" si="345"/>
        <v>-2.19363038173073-1.17251986719519i</v>
      </c>
      <c r="AG272" s="240" t="str">
        <f t="shared" ca="1" si="346"/>
        <v>2.06814040750056-1.38188724050951i</v>
      </c>
      <c r="AH272" s="240" t="str">
        <f t="shared" ca="1" si="347"/>
        <v>0.243801102943296+2.47535413887047i</v>
      </c>
      <c r="AI272" s="240" t="str">
        <f t="shared" ca="1" si="348"/>
        <v>-2.29799449622465-0.951860486594954i</v>
      </c>
      <c r="AJ272" s="240" t="str">
        <f t="shared" ca="1" si="349"/>
        <v>1.92273311058543-1.57794628428157i</v>
      </c>
      <c r="AK272" s="240" t="str">
        <f t="shared" ca="1" si="350"/>
        <v>0.485254267989916+2.43953794518903i</v>
      </c>
      <c r="AL272" s="240" t="str">
        <f t="shared" ca="1" si="351"/>
        <v>-2.38022766750824-0.722034169169201i</v>
      </c>
      <c r="AM272" s="240" t="str">
        <f t="shared" ca="1" si="352"/>
        <v>1.75880884274237-1.75880884274295i</v>
      </c>
      <c r="AN272" s="240" t="str">
        <f t="shared" ca="1" si="353"/>
        <v>0.722034169168795+2.38022766750836i</v>
      </c>
      <c r="AO272" s="240" t="str">
        <f t="shared" ca="1" si="354"/>
        <v>-2.43953794518881-0.485254267991023i</v>
      </c>
      <c r="AP272" s="240" t="str">
        <f t="shared" ca="1" si="355"/>
        <v>1.57794628428091-1.92273311058597i</v>
      </c>
      <c r="AQ272" s="240" t="str">
        <f t="shared" ca="1" si="356"/>
        <v>0.951860486595053+2.2979944962246i</v>
      </c>
      <c r="AR272" s="240" t="str">
        <f t="shared" ca="1" si="357"/>
        <v>0.951860486595053+2.2979944962246i</v>
      </c>
      <c r="AS272" s="240" t="str">
        <f t="shared" ca="1" si="358"/>
        <v>1.38188724050862-2.06814040750115i</v>
      </c>
      <c r="AT272" s="240" t="str">
        <f t="shared" ca="1" si="359"/>
        <v>1.17251986719547+2.19363038173058i</v>
      </c>
      <c r="AU272" s="240" t="str">
        <f t="shared" ca="1" si="360"/>
        <v>-2.4873313190284-3.04717213553217E-13i</v>
      </c>
      <c r="AV272" s="240" t="str">
        <f t="shared" ca="1" si="361"/>
        <v>1.17251986719595-2.19363038173033i</v>
      </c>
      <c r="AW272" s="240" t="str">
        <f t="shared" ca="1" si="362"/>
        <v>1.3818872405102+2.06814040750009i</v>
      </c>
      <c r="AX272" s="240" t="str">
        <f t="shared" ca="1" si="363"/>
        <v>-2.47535413887046+0.243801102943425i</v>
      </c>
      <c r="AY272" s="240" t="str">
        <f t="shared" ca="1" si="364"/>
        <v>0.951860486595551-2.2979944962244i</v>
      </c>
      <c r="AZ272" s="240" t="str">
        <f t="shared" ca="1" si="365"/>
        <v>1.57794628428243+1.92273311058473i</v>
      </c>
      <c r="BA272" s="240" t="str">
        <f t="shared" ca="1" si="366"/>
        <v>-2.43953794518892+0.485254267990493i</v>
      </c>
      <c r="BB272" s="240" t="str">
        <f t="shared" ca="1" si="367"/>
        <v>0.722034169169345-2.38022766750819i</v>
      </c>
      <c r="BC272" s="240" t="str">
        <f t="shared" ca="1" si="368"/>
        <v>1.75880884274199+1.75880884274333i</v>
      </c>
      <c r="BD272" s="240" t="str">
        <f t="shared" ca="1" si="369"/>
        <v>-2.38022766750804+0.722034169169835i</v>
      </c>
      <c r="BE272" s="240" t="str">
        <f t="shared" ca="1" si="370"/>
        <v>0.485254267989924-2.43953794518903i</v>
      </c>
      <c r="BF272" s="240" t="str">
        <f t="shared" ca="1" si="371"/>
        <v>1.92273311058509+1.57794628428198i</v>
      </c>
      <c r="BG272" s="240" t="str">
        <f t="shared" ca="1" si="372"/>
        <v>-2.29799449622515+0.951860486593738i</v>
      </c>
      <c r="BH272" s="240" t="str">
        <f t="shared" ca="1" si="373"/>
        <v>0.243801102942847-2.47535413887052i</v>
      </c>
      <c r="BI272" s="240" t="str">
        <f t="shared" ca="1" si="374"/>
        <v>2.06814040750038+1.38188724050978i</v>
      </c>
      <c r="BJ272" s="240" t="str">
        <f t="shared" ca="1" si="375"/>
        <v>-2.19363038173122+1.17251986719428i</v>
      </c>
      <c r="BK272" s="240" t="str">
        <f t="shared" ca="1" si="376"/>
        <v>-8.15419923788413E-13-2.4873313190284i</v>
      </c>
      <c r="BL272" s="240" t="str">
        <f t="shared" ca="1" si="377"/>
        <v>2.19363038173086+1.17251986719496i</v>
      </c>
      <c r="BM272" s="240" t="str">
        <f t="shared" ca="1" si="378"/>
        <v>-2.06814040750084+1.38188724050908i</v>
      </c>
      <c r="BN272" s="240" t="str">
        <f t="shared" ca="1" si="379"/>
        <v>-0.24380110294454-2.47535413887035i</v>
      </c>
      <c r="BO272" s="240" t="str">
        <f t="shared" ca="1" si="380"/>
        <v>2.29799449622483+0.951860486594516i</v>
      </c>
      <c r="BP272" s="240" t="str">
        <f t="shared" ca="1" si="381"/>
        <v>-1.92273311058563+1.57794628428133i</v>
      </c>
      <c r="BQ272" s="240" t="str">
        <f t="shared" ca="1" si="382"/>
        <v>-0.485254267989165-2.43953794518918i</v>
      </c>
      <c r="BR272" s="240" t="str">
        <f t="shared" ca="1" si="383"/>
        <v>2.38022766750852+0.722034169168273i</v>
      </c>
      <c r="BS272" s="240" t="str">
        <f t="shared" ca="1" si="384"/>
        <v>-1.75880884274254+1.75880884274278i</v>
      </c>
      <c r="BT272" s="240" t="str">
        <f t="shared" ca="1" si="385"/>
        <v>-0.722034169168539-2.38022766750843i</v>
      </c>
      <c r="BU272" s="240" t="str">
        <f t="shared" ca="1" si="386"/>
        <v>2.43953794518925+0.485254267988824i</v>
      </c>
      <c r="BV272" s="240" t="str">
        <f t="shared" ca="1" si="387"/>
        <v>-1.57794628428112+1.9227331105858i</v>
      </c>
      <c r="BW272" s="240" t="str">
        <f t="shared" ca="1" si="388"/>
        <v>-0.951860486594773-2.29799449622472i</v>
      </c>
      <c r="BX272" s="240" t="str">
        <f t="shared" ca="1" si="389"/>
        <v>2.47535413887038+0.243801102944265i</v>
      </c>
      <c r="BY272" s="240" t="str">
        <f t="shared" ca="1" si="390"/>
        <v>-1.38188724050885+2.068140407501i</v>
      </c>
      <c r="BZ272" s="240" t="str">
        <f t="shared" ca="1" si="391"/>
        <v>-1.1725198671952-2.19363038173073i</v>
      </c>
      <c r="CA272" s="240" t="str">
        <f t="shared" ca="1" si="392"/>
        <v>2.4873313190284+6.09434427106431E-13i</v>
      </c>
      <c r="CB272" s="240" t="str">
        <f t="shared" ca="1" si="393"/>
        <v>-1.17251986719615+2.19363038173022i</v>
      </c>
      <c r="CC272" s="240" t="str">
        <f t="shared" ca="1" si="394"/>
        <v>-1.38188724050995-2.06814040750026i</v>
      </c>
      <c r="CD272" s="240" t="str">
        <f t="shared" ca="1" si="395"/>
        <v>2.47535413887048-0.243801102943193i</v>
      </c>
      <c r="CE272" s="240" t="str">
        <f t="shared" ca="1" si="396"/>
        <v>-0.951860486595767+2.29799449622431i</v>
      </c>
      <c r="CF272" s="240" t="str">
        <f t="shared" ca="1" si="397"/>
        <v>-1.57794628428225-1.92273311058487i</v>
      </c>
      <c r="CG272" s="240" t="str">
        <f t="shared" ca="1" si="398"/>
        <v>2.43953794518896-0.485254267990264i</v>
      </c>
      <c r="CH272" s="240" t="str">
        <f t="shared" ca="1" si="399"/>
        <v>-0.722034169169569+2.38022766750812i</v>
      </c>
      <c r="CI272" s="240" t="str">
        <f t="shared" ca="1" si="400"/>
        <v>-1.75880884274357-1.75880884274175i</v>
      </c>
      <c r="CJ272" s="240" t="str">
        <f t="shared" ca="1" si="401"/>
        <v>2.38022766750811-0.722034169169611i</v>
      </c>
      <c r="CK272" s="240" t="str">
        <f t="shared" ca="1" si="402"/>
        <v>-0.485254267990222+2.43953794518897i</v>
      </c>
      <c r="CL272" s="240" t="str">
        <f t="shared" ca="1" si="403"/>
        <v>-1.9227331105849-1.57794628428222i</v>
      </c>
      <c r="CM272" s="240" t="str">
        <f t="shared" ca="1" si="404"/>
        <v>2.29799449622429-0.951860486595807i</v>
      </c>
      <c r="CN272" s="240" t="str">
        <f t="shared" ca="1" si="405"/>
        <v>-0.24380110294315+2.47535413887049i</v>
      </c>
      <c r="CO272" s="240" t="str">
        <f t="shared" ca="1" si="406"/>
        <v>-2.06814040750021-1.38188724051003i</v>
      </c>
      <c r="CP272" s="240" t="str">
        <f t="shared" ca="1" si="407"/>
        <v>2.19363038173133-1.17251986719407i</v>
      </c>
      <c r="CQ272" s="240" t="str">
        <f t="shared" ca="1" si="408"/>
        <v>5.10702710235196E-13+2.4873313190284i</v>
      </c>
      <c r="CR272" s="240" t="str">
        <f t="shared" ca="1" si="409"/>
        <v>-2.19363038173075-1.17251986719516i</v>
      </c>
      <c r="CS272" s="240" t="str">
        <f t="shared" ca="1" si="410"/>
        <v>2.06814040750097-1.38188724050888i</v>
      </c>
      <c r="CT272" s="240" t="str">
        <f t="shared" ca="1" si="411"/>
        <v>0.243801102944307+2.47535413887037i</v>
      </c>
      <c r="CU272" s="240" t="str">
        <f t="shared" ca="1" si="412"/>
        <v>-2.29799449622474-0.951860486594733i</v>
      </c>
      <c r="CV272" s="240" t="str">
        <f t="shared" ca="1" si="413"/>
        <v>1.92273311058578-1.57794628428115i</v>
      </c>
      <c r="CW272" s="240" t="str">
        <f t="shared" ca="1" si="414"/>
        <v>0.485254267988867+2.43953794518924i</v>
      </c>
      <c r="CX272" s="240" t="str">
        <f t="shared" ca="1" si="415"/>
        <v>-2.38022766750845-0.722034169168497i</v>
      </c>
      <c r="CY272" s="240" t="str">
        <f t="shared" ca="1" si="416"/>
        <v>1.75880884274275-1.75880884274257i</v>
      </c>
      <c r="CZ272" s="240" t="str">
        <f t="shared" ca="1" si="417"/>
        <v>0.722034169168248+2.38022766750852i</v>
      </c>
      <c r="DA272" s="240" t="str">
        <f t="shared" ca="1" si="418"/>
        <v>-2.43953794518919-0.485254267989123i</v>
      </c>
      <c r="DB272" s="240" t="str">
        <f t="shared" ca="1" si="419"/>
        <v>1.57794628428135-1.92273311058561i</v>
      </c>
      <c r="DC272" s="240" t="str">
        <f t="shared" ca="1" si="420"/>
        <v>0.951860486594491+2.29799449622484i</v>
      </c>
      <c r="DD272" s="240" t="str">
        <f t="shared" ca="1" si="421"/>
        <v>-2.47535413887036-0.243801102944428i</v>
      </c>
      <c r="DE272" s="240" t="str">
        <f t="shared" ca="1" si="422"/>
        <v>1.3818872405091-2.06814040750083i</v>
      </c>
      <c r="DF272" s="240" t="str">
        <f t="shared" ca="1" si="423"/>
        <v>1.17251986719506+2.1936303817308i</v>
      </c>
      <c r="DG272" s="240" t="str">
        <f t="shared" ca="1" si="424"/>
        <v>-2.4873313190284-7.7276322464651E-13i</v>
      </c>
      <c r="DH272" s="240" t="str">
        <f t="shared" ca="1" si="425"/>
        <v>1.1725198671943-2.19363038173121i</v>
      </c>
      <c r="DI272" s="240" t="str">
        <f t="shared" ca="1" si="426"/>
        <v>1.38188724050981+2.06814040750035i</v>
      </c>
      <c r="DJ272" s="240" t="str">
        <f t="shared" ca="1" si="427"/>
        <v>-2.47535413887051+0.243801102942889i</v>
      </c>
      <c r="DK272" s="240" t="str">
        <f t="shared" ca="1" si="428"/>
        <v>0.951860486596048-2.29799449622419i</v>
      </c>
      <c r="DL272" s="240" t="str">
        <f t="shared" ca="1" si="429"/>
        <v>1.57794628428202+1.92273311058507i</v>
      </c>
      <c r="DM272" s="240" t="str">
        <f t="shared" ca="1" si="430"/>
        <v>-2.43953794518902+0.485254267989966i</v>
      </c>
      <c r="DN272" s="240" t="str">
        <f t="shared" ca="1" si="431"/>
        <v>0.722034169169862-2.38022766750803i</v>
      </c>
      <c r="DO272" s="240" t="str">
        <f t="shared" ca="1" si="432"/>
        <v>1.75880884274336+1.75880884274196i</v>
      </c>
      <c r="DP272" s="240" t="str">
        <f t="shared" ca="1" si="433"/>
        <v>-2.3802276675082+0.722034169169317i</v>
      </c>
      <c r="DQ272" s="240" t="str">
        <f t="shared" ca="1" si="434"/>
        <v>0.485254267990521-2.43953794518891i</v>
      </c>
      <c r="DR272" s="240" t="str">
        <f t="shared" ca="1" si="435"/>
        <v>1.9227331105848+1.57794628428235i</v>
      </c>
      <c r="DS272" s="240" t="str">
        <f t="shared" ca="1" si="436"/>
        <v>-2.29799449622441+0.951860486595526i</v>
      </c>
      <c r="DT272" s="240" t="str">
        <f t="shared" ca="1" si="437"/>
        <v>0.243801102943454-2.47535413887046i</v>
      </c>
      <c r="DU272" s="240" t="str">
        <f t="shared" ca="1" si="438"/>
        <v>2.06814040750011+1.38188724051017i</v>
      </c>
      <c r="DV272" s="240" t="str">
        <f t="shared" ca="1" si="439"/>
        <v>-2.19363038173034+1.17251986719592i</v>
      </c>
      <c r="DW272" s="240" t="str">
        <f t="shared" ca="1" si="440"/>
        <v>-3.4737391269512E-13-2.4873313190284i</v>
      </c>
      <c r="DX272" s="240" t="str">
        <f t="shared" ca="1" si="441"/>
        <v>2.1936303817306+1.17251986719543i</v>
      </c>
      <c r="DY272" s="240" t="str">
        <f t="shared" ca="1" si="442"/>
        <v>-2.06814040750114+1.38188724050863i</v>
      </c>
      <c r="DZ272" s="240" t="str">
        <f t="shared" ca="1" si="443"/>
        <v>-0.243801102944004-2.4753541388704i</v>
      </c>
      <c r="EA272" s="240" t="str">
        <f t="shared" ca="1" si="444"/>
        <v>2.29799449622462+0.951860486595014i</v>
      </c>
      <c r="EB272" s="240" t="str">
        <f t="shared" ca="1" si="445"/>
        <v>-1.92273311058597+1.57794628428092i</v>
      </c>
      <c r="EC272" s="240" t="str">
        <f t="shared" ca="1" si="446"/>
        <v>-0.485254267991063-2.4395379451888i</v>
      </c>
      <c r="ED272" s="240" t="str">
        <f t="shared" ca="1" si="447"/>
        <v>2.38022766750836+0.72203416916879i</v>
      </c>
      <c r="EE272" s="240" t="str">
        <f t="shared" ca="1" si="448"/>
        <v>-1.75880884274297+1.75880884274235i</v>
      </c>
      <c r="EF272" s="240" t="str">
        <f t="shared" ca="1" si="449"/>
        <v>-0.722034169167954-2.38022766750861i</v>
      </c>
      <c r="EG272" s="240" t="str">
        <f t="shared" ca="1" si="450"/>
        <v>2.43953794518913+0.485254267989424i</v>
      </c>
      <c r="EH272" s="240" t="str">
        <f t="shared" ca="1" si="451"/>
        <v>-1.57794628428159+1.92273311058542i</v>
      </c>
      <c r="EI272" s="240" t="str">
        <f t="shared" ca="1" si="452"/>
        <v>-0.951860486594208-2.29799449622495i</v>
      </c>
      <c r="EJ272" s="240" t="str">
        <f t="shared" ca="1" si="453"/>
        <v>2.47535413887057+0.243801102942339i</v>
      </c>
      <c r="EK272" s="240" t="str">
        <f t="shared" ca="1" si="454"/>
        <v>-1.38188724050935+2.06814040750066i</v>
      </c>
      <c r="EL272" s="240" t="str">
        <f t="shared" ca="1" si="455"/>
        <v>-1.17251986719466-2.19363038173101i</v>
      </c>
      <c r="EM272" s="240" t="str">
        <f t="shared" ca="1" si="456"/>
        <v>2.4873313190284+1.21886885421286E-12i</v>
      </c>
      <c r="EN272" s="240"/>
      <c r="EO272" s="240"/>
      <c r="EP272" s="240"/>
    </row>
    <row r="273" spans="1:146">
      <c r="A273" s="268">
        <f t="shared" si="323"/>
        <v>3.3789062500000026E-3</v>
      </c>
      <c r="B273" s="267">
        <v>173</v>
      </c>
      <c r="C273" s="266">
        <f t="shared" si="324"/>
        <v>34600</v>
      </c>
      <c r="N273" s="265">
        <f t="shared" ca="1" si="327"/>
        <v>7.4866929812287006</v>
      </c>
      <c r="O273" s="240">
        <f t="shared" ca="1" si="328"/>
        <v>2.4866929812287006</v>
      </c>
      <c r="P273" s="240" t="str">
        <f t="shared" ca="1" si="329"/>
        <v>-1.11804533773302+2.22117460044579i</v>
      </c>
      <c r="Q273" s="240" t="str">
        <f t="shared" ca="1" si="330"/>
        <v>-1.48132127940415-1.99733053100295i</v>
      </c>
      <c r="R273" s="240" t="str">
        <f t="shared" ca="1" si="331"/>
        <v>2.45008299789013-0.425129728837929i</v>
      </c>
      <c r="S273" s="240" t="str">
        <f t="shared" ca="1" si="332"/>
        <v>-0.721848869486956+2.37961681631991i</v>
      </c>
      <c r="T273" s="240" t="str">
        <f t="shared" ca="1" si="333"/>
        <v>-1.80098013785082-1.71467563287023i</v>
      </c>
      <c r="U273" s="241" t="str">
        <f t="shared" ca="1" si="334"/>
        <v>2.34133101840818-0.837741633877532i</v>
      </c>
      <c r="V273" s="240" t="str">
        <f t="shared" ca="1" si="335"/>
        <v>-0.304397766845317+2.46799189269974i</v>
      </c>
      <c r="W273" s="240" t="str">
        <f t="shared" ca="1" si="336"/>
        <v>-2.06760964901764-1.38153259902952i</v>
      </c>
      <c r="X273" s="240" t="str">
        <f t="shared" ca="1" si="337"/>
        <v>2.16363921384843-1.22568647507813i</v>
      </c>
      <c r="Y273" s="240" t="str">
        <f t="shared" ca="1" si="338"/>
        <v>0.122016241355334+2.48369765062851i</v>
      </c>
      <c r="Z273" s="240" t="str">
        <f t="shared" ca="1" si="339"/>
        <v>-2.27335898287877-1.00771073124012i</v>
      </c>
      <c r="AA273" s="240" t="str">
        <f t="shared" ca="1" si="340"/>
        <v>1.92223966879347-1.57754132706844i</v>
      </c>
      <c r="AB273" s="240" t="str">
        <f t="shared" ca="1" si="341"/>
        <v>0.544837516076553+2.42627163853671i</v>
      </c>
      <c r="AC273" s="240" t="str">
        <f t="shared" ca="1" si="342"/>
        <v>-2.41216990889137-0.604217107943056i</v>
      </c>
      <c r="AD273" s="240" t="str">
        <f t="shared" ca="1" si="343"/>
        <v>1.6242403241024-1.88294592393191i</v>
      </c>
      <c r="AE273" s="240" t="str">
        <f t="shared" ca="1" si="344"/>
        <v>0.95161620529483+2.29740474899665i</v>
      </c>
      <c r="AF273" s="240" t="str">
        <f t="shared" ca="1" si="345"/>
        <v>-2.47995517886926-0.182932483970516i</v>
      </c>
      <c r="AG273" s="240" t="str">
        <f t="shared" ca="1" si="346"/>
        <v>1.27841568561569-2.13290771428673i</v>
      </c>
      <c r="AH273" s="240" t="str">
        <f t="shared" ca="1" si="347"/>
        <v>1.33037482634721+2.10089143087255i</v>
      </c>
      <c r="AI273" s="240" t="str">
        <f t="shared" ca="1" si="348"/>
        <v>-2.47471887484176+0.243738534897635i</v>
      </c>
      <c r="AJ273" s="240" t="str">
        <f t="shared" ca="1" si="349"/>
        <v>0.894948461330711-2.32006664439922i</v>
      </c>
      <c r="AK273" s="240" t="str">
        <f t="shared" ca="1" si="350"/>
        <v>1.66996093949934+1.84251796285371i</v>
      </c>
      <c r="AL273" s="240" t="str">
        <f t="shared" ca="1" si="351"/>
        <v>-2.39661517828971+0.663232742017066i</v>
      </c>
      <c r="AM273" s="240" t="str">
        <f t="shared" ca="1" si="352"/>
        <v>0.485129734462949-2.43891187287118i</v>
      </c>
      <c r="AN273" s="240" t="str">
        <f t="shared" ca="1" si="353"/>
        <v>1.96037552835522+1.52989207812776i</v>
      </c>
      <c r="AO273" s="240" t="str">
        <f t="shared" ca="1" si="354"/>
        <v>-2.24794383031578+1.06319824992204i</v>
      </c>
      <c r="AP273" s="240" t="str">
        <f t="shared" ca="1" si="355"/>
        <v>0.0610265007193576-2.48594403579446i</v>
      </c>
      <c r="AQ273" s="240" t="str">
        <f t="shared" ca="1" si="356"/>
        <v>2.1930674180517+1.17221895683874i</v>
      </c>
      <c r="AR273" s="240" t="str">
        <f t="shared" ca="1" si="357"/>
        <v>2.1930674180517+1.17221895683874i</v>
      </c>
      <c r="AS273" s="240" t="str">
        <f t="shared" ca="1" si="358"/>
        <v>-0.364873640961356-2.4597782845256i</v>
      </c>
      <c r="AT273" s="240" t="str">
        <f t="shared" ca="1" si="359"/>
        <v>2.36118506215948+0.780030182189769i</v>
      </c>
      <c r="AU273" s="240" t="str">
        <f t="shared" ca="1" si="360"/>
        <v>-1.75835746975503+1.75835746975659i</v>
      </c>
      <c r="AV273" s="240" t="str">
        <f t="shared" ca="1" si="361"/>
        <v>-0.780030182189513-2.36118506215957i</v>
      </c>
      <c r="AW273" s="240" t="str">
        <f t="shared" ca="1" si="362"/>
        <v>2.45977828452556+0.364873640961622i</v>
      </c>
      <c r="AX273" s="240" t="str">
        <f t="shared" ca="1" si="363"/>
        <v>-1.43185818813256+2.03308241642335i</v>
      </c>
      <c r="AY273" s="240" t="str">
        <f t="shared" ca="1" si="364"/>
        <v>-1.17221895683847-2.19306741805185i</v>
      </c>
      <c r="AZ273" s="240" t="str">
        <f t="shared" ca="1" si="365"/>
        <v>2.48594403579446-0.061026500719053i</v>
      </c>
      <c r="BA273" s="240" t="str">
        <f t="shared" ca="1" si="366"/>
        <v>-1.06319824992231+2.24794383031565i</v>
      </c>
      <c r="BB273" s="240" t="str">
        <f t="shared" ca="1" si="367"/>
        <v>-1.52989207812752-1.96037552835541i</v>
      </c>
      <c r="BC273" s="240" t="str">
        <f t="shared" ca="1" si="368"/>
        <v>2.43891187287123-0.485129734462685i</v>
      </c>
      <c r="BD273" s="240" t="str">
        <f t="shared" ca="1" si="369"/>
        <v>-0.663232742016134+2.39661517828996i</v>
      </c>
      <c r="BE273" s="240" t="str">
        <f t="shared" ca="1" si="370"/>
        <v>-1.84251796285352-1.66996093949954i</v>
      </c>
      <c r="BF273" s="240" t="str">
        <f t="shared" ca="1" si="371"/>
        <v>2.32006664439886-0.894948461331648i</v>
      </c>
      <c r="BG273" s="240" t="str">
        <f t="shared" ca="1" si="372"/>
        <v>-0.243738534897693+2.47471887484175i</v>
      </c>
      <c r="BH273" s="240" t="str">
        <f t="shared" ca="1" si="373"/>
        <v>-2.10089143087186-1.3303748263483i</v>
      </c>
      <c r="BI273" s="240" t="str">
        <f t="shared" ca="1" si="374"/>
        <v>2.13290771428664-1.27841568561585i</v>
      </c>
      <c r="BJ273" s="240" t="str">
        <f t="shared" ca="1" si="375"/>
        <v>0.182932483969507+2.47995517886933i</v>
      </c>
      <c r="BK273" s="240" t="str">
        <f t="shared" ca="1" si="376"/>
        <v>-2.29740474899683-0.951616205294392i</v>
      </c>
      <c r="BL273" s="240" t="str">
        <f t="shared" ca="1" si="377"/>
        <v>1.88294592393241-1.62424032410182i</v>
      </c>
      <c r="BM273" s="240" t="str">
        <f t="shared" ca="1" si="378"/>
        <v>0.60421710794377+2.41216990889119i</v>
      </c>
      <c r="BN273" s="240" t="str">
        <f t="shared" ca="1" si="379"/>
        <v>-2.42627163853659-0.544837516077107i</v>
      </c>
      <c r="BO273" s="240" t="str">
        <f t="shared" ca="1" si="380"/>
        <v>1.57754132706772-1.92223966879406i</v>
      </c>
      <c r="BP273" s="240" t="str">
        <f t="shared" ca="1" si="381"/>
        <v>1.00771073123984+2.27335898287889i</v>
      </c>
      <c r="BQ273" s="240" t="str">
        <f t="shared" ca="1" si="382"/>
        <v>-2.48369765062857-0.122016241354138i</v>
      </c>
      <c r="BR273" s="240" t="str">
        <f t="shared" ca="1" si="383"/>
        <v>1.22568647507816-2.16363921384841i</v>
      </c>
      <c r="BS273" s="240" t="str">
        <f t="shared" ca="1" si="384"/>
        <v>1.38153259902847+2.06760964901833i</v>
      </c>
      <c r="BT273" s="240" t="str">
        <f t="shared" ca="1" si="385"/>
        <v>-2.46799189269971+0.304397766845551i</v>
      </c>
      <c r="BU273" s="240" t="str">
        <f t="shared" ca="1" si="386"/>
        <v>0.837741633878534-2.34133101840782i</v>
      </c>
      <c r="BV273" s="240" t="str">
        <f t="shared" ca="1" si="387"/>
        <v>1.71467563287054+1.80098013785052i</v>
      </c>
      <c r="BW273" s="240" t="str">
        <f t="shared" ca="1" si="388"/>
        <v>-2.37961681632014+0.721848869486191i</v>
      </c>
      <c r="BX273" s="240" t="str">
        <f t="shared" ca="1" si="389"/>
        <v>0.425129728837246-2.45008299789025i</v>
      </c>
      <c r="BY273" s="240" t="str">
        <f t="shared" ca="1" si="390"/>
        <v>1.99733053100265+1.48132127940456i</v>
      </c>
      <c r="BZ273" s="240" t="str">
        <f t="shared" ca="1" si="391"/>
        <v>-2.22117460044545+1.11804533773371i</v>
      </c>
      <c r="CA273" s="240" t="str">
        <f t="shared" ca="1" si="392"/>
        <v>3.39977853765023E-13-2.4866929812287i</v>
      </c>
      <c r="CB273" s="240" t="str">
        <f t="shared" ca="1" si="393"/>
        <v>2.22117460044629+1.11804533773204i</v>
      </c>
      <c r="CC273" s="240" t="str">
        <f t="shared" ca="1" si="394"/>
        <v>-1.99733053100297+1.48132127940413i</v>
      </c>
      <c r="CD273" s="240" t="str">
        <f t="shared" ca="1" si="395"/>
        <v>-0.425129728836716-2.45008299789034i</v>
      </c>
      <c r="CE273" s="240" t="str">
        <f t="shared" ca="1" si="396"/>
        <v>2.37961681631996+0.721848869486775i</v>
      </c>
      <c r="CF273" s="240" t="str">
        <f t="shared" ca="1" si="397"/>
        <v>-1.71467563287099+1.8009801378501i</v>
      </c>
      <c r="CG273" s="240" t="str">
        <f t="shared" ca="1" si="398"/>
        <v>-0.837741633878027-2.341331018408i</v>
      </c>
      <c r="CH273" s="240" t="str">
        <f t="shared" ca="1" si="399"/>
        <v>2.46799189269964+0.304397766846155i</v>
      </c>
      <c r="CI273" s="240" t="str">
        <f t="shared" ca="1" si="400"/>
        <v>-1.38153259902892+2.06760964901804i</v>
      </c>
      <c r="CJ273" s="240" t="str">
        <f t="shared" ca="1" si="401"/>
        <v>-1.22568647507769-2.16363921384867i</v>
      </c>
      <c r="CK273" s="240" t="str">
        <f t="shared" ca="1" si="402"/>
        <v>2.48369765062848-0.122016241356i</v>
      </c>
      <c r="CL273" s="240" t="str">
        <f t="shared" ca="1" si="403"/>
        <v>-1.0077107312404+2.27335898287864i</v>
      </c>
      <c r="CM273" s="240" t="str">
        <f t="shared" ca="1" si="404"/>
        <v>-1.57754132706922-1.92223966879283i</v>
      </c>
      <c r="CN273" s="240" t="str">
        <f t="shared" ca="1" si="405"/>
        <v>2.4262716385367-0.544837516076583i</v>
      </c>
      <c r="CO273" s="240" t="str">
        <f t="shared" ca="1" si="406"/>
        <v>-0.604217107944362+2.41216990889104i</v>
      </c>
      <c r="CP273" s="240" t="str">
        <f t="shared" ca="1" si="407"/>
        <v>-1.88294592393206-1.62424032410223i</v>
      </c>
      <c r="CQ273" s="240" t="str">
        <f t="shared" ca="1" si="408"/>
        <v>2.29740474899704-0.951616205293895i</v>
      </c>
      <c r="CR273" s="240" t="str">
        <f t="shared" ca="1" si="409"/>
        <v>-0.182932483970115+2.47995517886929i</v>
      </c>
      <c r="CS273" s="240" t="str">
        <f t="shared" ca="1" si="410"/>
        <v>-2.13290771428632-1.27841568561637i</v>
      </c>
      <c r="CT273" s="240" t="str">
        <f t="shared" ca="1" si="411"/>
        <v>2.10089143087215-1.33037482634785i</v>
      </c>
      <c r="CU273" s="240" t="str">
        <f t="shared" ca="1" si="412"/>
        <v>0.243738534897156+2.4747188748418i</v>
      </c>
      <c r="CV273" s="240" t="str">
        <f t="shared" ca="1" si="413"/>
        <v>-2.32006664439956-0.894948461329843i</v>
      </c>
      <c r="CW273" s="240" t="str">
        <f t="shared" ca="1" si="414"/>
        <v>1.84251796285389-1.66996093949914i</v>
      </c>
      <c r="CX273" s="240" t="str">
        <f t="shared" ca="1" si="415"/>
        <v>0.663232742017931+2.39661517828947i</v>
      </c>
      <c r="CY273" s="240" t="str">
        <f t="shared" ca="1" si="416"/>
        <v>-2.43891187287111-0.485129734463282i</v>
      </c>
      <c r="CZ273" s="240" t="str">
        <f t="shared" ca="1" si="417"/>
        <v>1.529892078128-1.96037552835503i</v>
      </c>
      <c r="DA273" s="240" t="str">
        <f t="shared" ca="1" si="418"/>
        <v>1.06319824992183+2.24794383031588i</v>
      </c>
      <c r="DB273" s="240" t="str">
        <f t="shared" ca="1" si="419"/>
        <v>-2.48594403579445-0.0610265007195914i</v>
      </c>
      <c r="DC273" s="240" t="str">
        <f t="shared" ca="1" si="420"/>
        <v>1.17221895683901-2.19306741805156i</v>
      </c>
      <c r="DD273" s="240" t="str">
        <f t="shared" ca="1" si="421"/>
        <v>1.43185818813212+2.03308241642366i</v>
      </c>
      <c r="DE273" s="240" t="str">
        <f t="shared" ca="1" si="422"/>
        <v>-2.45977828452565+0.364873640961021i</v>
      </c>
      <c r="DF273" s="240" t="str">
        <f t="shared" ca="1" si="423"/>
        <v>0.780030182190093-2.36118506215938i</v>
      </c>
      <c r="DG273" s="240" t="str">
        <f t="shared" ca="1" si="424"/>
        <v>1.75835746975639+1.75835746975522i</v>
      </c>
      <c r="DH273" s="240" t="str">
        <f t="shared" ca="1" si="425"/>
        <v>-2.36118506215965+0.780030182189257i</v>
      </c>
      <c r="DI273" s="240" t="str">
        <f t="shared" ca="1" si="426"/>
        <v>0.364873640959514-2.45977828452587i</v>
      </c>
      <c r="DJ273" s="240" t="str">
        <f t="shared" ca="1" si="427"/>
        <v>2.03308241642316+1.43185818813284i</v>
      </c>
      <c r="DK273" s="240" t="str">
        <f t="shared" ca="1" si="428"/>
        <v>-2.19306741805078+1.17221895684048i</v>
      </c>
      <c r="DL273" s="240" t="str">
        <f t="shared" ca="1" si="429"/>
        <v>-0.0610265007188545-2.48594403579447i</v>
      </c>
      <c r="DM273" s="240" t="str">
        <f t="shared" ca="1" si="430"/>
        <v>2.24794383031551+1.06319824992262i</v>
      </c>
      <c r="DN273" s="240" t="str">
        <f t="shared" ca="1" si="431"/>
        <v>-1.96037552835557+1.52989207812731i</v>
      </c>
      <c r="DO273" s="240" t="str">
        <f t="shared" ca="1" si="432"/>
        <v>-0.485129734462421-2.43891187287128i</v>
      </c>
      <c r="DP273" s="240" t="str">
        <f t="shared" ca="1" si="433"/>
        <v>2.39661517828988+0.663232742016462i</v>
      </c>
      <c r="DQ273" s="240" t="str">
        <f t="shared" ca="1" si="434"/>
        <v>-1.66996093949979+1.8425179628533i</v>
      </c>
      <c r="DR273" s="240" t="str">
        <f t="shared" ca="1" si="435"/>
        <v>-0.894948461331397-2.32006664439896i</v>
      </c>
      <c r="DS273" s="240" t="str">
        <f t="shared" ca="1" si="436"/>
        <v>2.47471887484173+0.24373853489789i</v>
      </c>
      <c r="DT273" s="240" t="str">
        <f t="shared" ca="1" si="437"/>
        <v>-1.33037482634644+2.10089143087304i</v>
      </c>
      <c r="DU273" s="240" t="str">
        <f t="shared" ca="1" si="438"/>
        <v>-1.27841568561562-2.13290771428678i</v>
      </c>
      <c r="DV273" s="240" t="str">
        <f t="shared" ca="1" si="439"/>
        <v>2.47995517886935-0.182932483969238i</v>
      </c>
      <c r="DW273" s="240" t="str">
        <f t="shared" ca="1" si="440"/>
        <v>-0.951616205294705+2.2974047489967i</v>
      </c>
      <c r="DX273" s="240" t="str">
        <f t="shared" ca="1" si="441"/>
        <v>-1.62424032410157-1.88294592393264i</v>
      </c>
      <c r="DY273" s="240" t="str">
        <f t="shared" ca="1" si="442"/>
        <v>2.41216990889126-0.604217107943509i</v>
      </c>
      <c r="DZ273" s="240" t="str">
        <f t="shared" ca="1" si="443"/>
        <v>-0.544837516077301+2.42627163853654i</v>
      </c>
      <c r="EA273" s="240" t="str">
        <f t="shared" ca="1" si="444"/>
        <v>-1.92223966879389-1.57754132706793i</v>
      </c>
      <c r="EB273" s="240" t="str">
        <f t="shared" ca="1" si="445"/>
        <v>2.273358982879-1.00771073123959i</v>
      </c>
      <c r="EC273" s="240" t="str">
        <f t="shared" ca="1" si="446"/>
        <v>-0.122016241354478+2.48369765062856i</v>
      </c>
      <c r="ED273" s="240" t="str">
        <f t="shared" ca="1" si="447"/>
        <v>-2.16363921384824-1.22568647507845i</v>
      </c>
      <c r="EE273" s="240" t="str">
        <f t="shared" ca="1" si="448"/>
        <v>2.06760964901711-1.3815325990303i</v>
      </c>
      <c r="EF273" s="240" t="str">
        <f t="shared" ca="1" si="449"/>
        <v>0.304397766845143+2.46799189269977i</v>
      </c>
      <c r="EG273" s="240" t="str">
        <f t="shared" ca="1" si="450"/>
        <v>-2.34133101840856-0.837741633876458i</v>
      </c>
      <c r="EH273" s="240" t="str">
        <f t="shared" ca="1" si="451"/>
        <v>1.80098013785071-1.71467563287035i</v>
      </c>
      <c r="EI273" s="240" t="str">
        <f t="shared" ca="1" si="452"/>
        <v>0.721848869485932+2.37961681632022i</v>
      </c>
      <c r="EJ273" s="240" t="str">
        <f t="shared" ca="1" si="453"/>
        <v>-2.45008299789021-0.425129728837442i</v>
      </c>
      <c r="EK273" s="240" t="str">
        <f t="shared" ca="1" si="454"/>
        <v>1.48132127940472-1.99733053100253i</v>
      </c>
      <c r="EL273" s="240" t="str">
        <f t="shared" ca="1" si="455"/>
        <v>1.1180453377334+2.2211746004456i</v>
      </c>
      <c r="EM273" s="240" t="str">
        <f t="shared" ca="1" si="456"/>
        <v>-2.4866929812287-6.79955707530048E-13i</v>
      </c>
      <c r="EN273" s="240"/>
      <c r="EO273" s="240"/>
      <c r="EP273" s="240"/>
    </row>
    <row r="274" spans="1:146">
      <c r="A274" s="268">
        <f t="shared" si="323"/>
        <v>3.3984375000000026E-3</v>
      </c>
      <c r="B274" s="267">
        <v>174</v>
      </c>
      <c r="C274" s="266">
        <f t="shared" si="324"/>
        <v>34800</v>
      </c>
      <c r="N274" s="265">
        <f t="shared" ca="1" si="327"/>
        <v>7.4859805021187578</v>
      </c>
      <c r="O274" s="240">
        <f t="shared" ca="1" si="328"/>
        <v>2.4859805021187578</v>
      </c>
      <c r="P274" s="240" t="str">
        <f t="shared" ca="1" si="329"/>
        <v>-1.06289362584926+2.24729975682899i</v>
      </c>
      <c r="Q274" s="240" t="str">
        <f t="shared" ca="1" si="330"/>
        <v>-1.57708933510591-1.92168891499375i</v>
      </c>
      <c r="R274" s="240" t="str">
        <f t="shared" ca="1" si="331"/>
        <v>2.41147878188745-0.604043989640882i</v>
      </c>
      <c r="S274" s="240" t="str">
        <f t="shared" ca="1" si="332"/>
        <v>-0.484990736684169+2.43821308384751i</v>
      </c>
      <c r="T274" s="240" t="str">
        <f t="shared" ca="1" si="333"/>
        <v>-1.99675826241578-1.48089685609395i</v>
      </c>
      <c r="U274" s="241" t="str">
        <f t="shared" ca="1" si="334"/>
        <v>2.192439067574-1.17188309651172i</v>
      </c>
      <c r="V274" s="240" t="str">
        <f t="shared" ca="1" si="335"/>
        <v>0.121981281662333+2.48298602973086i</v>
      </c>
      <c r="W274" s="240" t="str">
        <f t="shared" ca="1" si="336"/>
        <v>-2.29674650412965-0.951343551343504i</v>
      </c>
      <c r="X274" s="240" t="str">
        <f t="shared" ca="1" si="337"/>
        <v>1.84199005065542-1.6694824677729i</v>
      </c>
      <c r="Y274" s="240" t="str">
        <f t="shared" ca="1" si="338"/>
        <v>0.721642047718546+2.37893501632121i</v>
      </c>
      <c r="Z274" s="240" t="str">
        <f t="shared" ca="1" si="339"/>
        <v>-2.45907351692633-0.36476909856261i</v>
      </c>
      <c r="AA274" s="240" t="str">
        <f t="shared" ca="1" si="340"/>
        <v>1.38113676684432-2.06701724428836i</v>
      </c>
      <c r="AB274" s="240" t="str">
        <f t="shared" ca="1" si="341"/>
        <v>1.27804939815004+2.13229660057013i</v>
      </c>
      <c r="AC274" s="240" t="str">
        <f t="shared" ca="1" si="342"/>
        <v>-2.47400982651348+0.243668699732596i</v>
      </c>
      <c r="AD274" s="240" t="str">
        <f t="shared" ca="1" si="343"/>
        <v>0.837501606894644-2.34066018793065i</v>
      </c>
      <c r="AE274" s="240" t="str">
        <f t="shared" ca="1" si="344"/>
        <v>1.7578536709457+1.75785367094573i</v>
      </c>
      <c r="AF274" s="240" t="str">
        <f t="shared" ca="1" si="345"/>
        <v>-2.34066018793065+0.837501606894644i</v>
      </c>
      <c r="AG274" s="240" t="str">
        <f t="shared" ca="1" si="346"/>
        <v>0.243668699732842-2.47400982651345i</v>
      </c>
      <c r="AH274" s="240" t="str">
        <f t="shared" ca="1" si="347"/>
        <v>2.13229660057012+1.27804939815006i</v>
      </c>
      <c r="AI274" s="240" t="str">
        <f t="shared" ca="1" si="348"/>
        <v>-2.06701724428837+1.3811367668443i</v>
      </c>
      <c r="AJ274" s="240" t="str">
        <f t="shared" ca="1" si="349"/>
        <v>-0.36476909856261-2.45907351692633i</v>
      </c>
      <c r="AK274" s="240" t="str">
        <f t="shared" ca="1" si="350"/>
        <v>2.37893501632121+0.721642047718563i</v>
      </c>
      <c r="AL274" s="240" t="str">
        <f t="shared" ca="1" si="351"/>
        <v>-1.6694824677729+1.84199005065542i</v>
      </c>
      <c r="AM274" s="240" t="str">
        <f t="shared" ca="1" si="352"/>
        <v>-0.951343551343471-2.29674650412966i</v>
      </c>
      <c r="AN274" s="240" t="str">
        <f t="shared" ca="1" si="353"/>
        <v>2.48298602973091+0.121981281661362i</v>
      </c>
      <c r="AO274" s="240" t="str">
        <f t="shared" ca="1" si="354"/>
        <v>-1.17188309651239+2.19243906757364i</v>
      </c>
      <c r="AP274" s="240" t="str">
        <f t="shared" ca="1" si="355"/>
        <v>-1.48089685609412-1.99675826241565i</v>
      </c>
      <c r="AQ274" s="240" t="str">
        <f t="shared" ca="1" si="356"/>
        <v>2.43821308384775-0.484990736682938i</v>
      </c>
      <c r="AR274" s="240" t="str">
        <f t="shared" ca="1" si="357"/>
        <v>2.43821308384775-0.484990736682938i</v>
      </c>
      <c r="AS274" s="240" t="str">
        <f t="shared" ca="1" si="358"/>
        <v>-1.92168891499415-1.57708933510542i</v>
      </c>
      <c r="AT274" s="240" t="str">
        <f t="shared" ca="1" si="359"/>
        <v>2.2472997568294-1.06289362584839i</v>
      </c>
      <c r="AU274" s="240" t="str">
        <f t="shared" ca="1" si="360"/>
        <v>-3.53287163320728E-14+2.48598050211876i</v>
      </c>
      <c r="AV274" s="240" t="str">
        <f t="shared" ca="1" si="361"/>
        <v>-2.2472997568294-1.06289362584839i</v>
      </c>
      <c r="AW274" s="240" t="str">
        <f t="shared" ca="1" si="362"/>
        <v>1.92168891499415-1.57708933510542i</v>
      </c>
      <c r="AX274" s="240" t="str">
        <f t="shared" ca="1" si="363"/>
        <v>0.604043989641088+2.41147878188739i</v>
      </c>
      <c r="AY274" s="240" t="str">
        <f t="shared" ca="1" si="364"/>
        <v>-2.43821308384726-0.484990736685434i</v>
      </c>
      <c r="AZ274" s="240" t="str">
        <f t="shared" ca="1" si="365"/>
        <v>1.48089685609415-1.99675826241563i</v>
      </c>
      <c r="BA274" s="240" t="str">
        <f t="shared" ca="1" si="366"/>
        <v>1.17188309651235+2.19243906757366i</v>
      </c>
      <c r="BB274" s="240" t="str">
        <f t="shared" ca="1" si="367"/>
        <v>-2.48298602973092+0.121981281661292i</v>
      </c>
      <c r="BC274" s="240" t="str">
        <f t="shared" ca="1" si="368"/>
        <v>0.951343551343504-2.29674650412965i</v>
      </c>
      <c r="BD274" s="240" t="str">
        <f t="shared" ca="1" si="369"/>
        <v>1.6694824677736+1.84199005065478i</v>
      </c>
      <c r="BE274" s="240" t="str">
        <f t="shared" ca="1" si="370"/>
        <v>-2.37893501632145+0.721642047717785i</v>
      </c>
      <c r="BF274" s="240" t="str">
        <f t="shared" ca="1" si="371"/>
        <v>0.364769098562366-2.45907351692637i</v>
      </c>
      <c r="BG274" s="240" t="str">
        <f t="shared" ca="1" si="372"/>
        <v>2.06701724428767+1.38113676684536i</v>
      </c>
      <c r="BH274" s="240" t="str">
        <f t="shared" ca="1" si="373"/>
        <v>-2.13229660057029+1.27804939814978i</v>
      </c>
      <c r="BI274" s="240" t="str">
        <f t="shared" ca="1" si="374"/>
        <v>-0.243668699733334-2.47400982651341i</v>
      </c>
      <c r="BJ274" s="240" t="str">
        <f t="shared" ca="1" si="375"/>
        <v>2.3406601879303+0.837501606895608i</v>
      </c>
      <c r="BK274" s="240" t="str">
        <f t="shared" ca="1" si="376"/>
        <v>-1.75785367094575+1.75785367094567i</v>
      </c>
      <c r="BL274" s="240" t="str">
        <f t="shared" ca="1" si="377"/>
        <v>-0.837501606895573-2.34066018793031i</v>
      </c>
      <c r="BM274" s="240" t="str">
        <f t="shared" ca="1" si="378"/>
        <v>2.4740098265134+0.24366869973337i</v>
      </c>
      <c r="BN274" s="240" t="str">
        <f t="shared" ca="1" si="379"/>
        <v>-1.27804939814988+2.13229660057023i</v>
      </c>
      <c r="BO274" s="240" t="str">
        <f t="shared" ca="1" si="380"/>
        <v>-1.38113676684533-2.06701724428769i</v>
      </c>
      <c r="BP274" s="240" t="str">
        <f t="shared" ca="1" si="381"/>
        <v>2.45907351692638-0.364769098562331i</v>
      </c>
      <c r="BQ274" s="240" t="str">
        <f t="shared" ca="1" si="382"/>
        <v>-0.721642047717887+2.37893501632141i</v>
      </c>
      <c r="BR274" s="240" t="str">
        <f t="shared" ca="1" si="383"/>
        <v>-1.84199005065476-1.66948246777363i</v>
      </c>
      <c r="BS274" s="240" t="str">
        <f t="shared" ca="1" si="384"/>
        <v>2.29674650412966-0.951343551343471i</v>
      </c>
      <c r="BT274" s="240" t="str">
        <f t="shared" ca="1" si="385"/>
        <v>-0.121981281661398+2.48298602973091i</v>
      </c>
      <c r="BU274" s="240" t="str">
        <f t="shared" ca="1" si="386"/>
        <v>-2.19243906757364-1.17188309651239i</v>
      </c>
      <c r="BV274" s="240" t="str">
        <f t="shared" ca="1" si="387"/>
        <v>1.99675826241565-1.48089685609412i</v>
      </c>
      <c r="BW274" s="240" t="str">
        <f t="shared" ca="1" si="388"/>
        <v>0.4849907366854+2.43821308384726i</v>
      </c>
      <c r="BX274" s="240" t="str">
        <f t="shared" ca="1" si="389"/>
        <v>-2.41147878188737-0.604043989641193i</v>
      </c>
      <c r="BY274" s="240" t="str">
        <f t="shared" ca="1" si="390"/>
        <v>1.5770893351055-1.92168891499408i</v>
      </c>
      <c r="BZ274" s="240" t="str">
        <f t="shared" ca="1" si="391"/>
        <v>1.06289362584836+2.24729975682942i</v>
      </c>
      <c r="CA274" s="240" t="str">
        <f t="shared" ca="1" si="392"/>
        <v>-2.48598050211876-7.06574326641459E-14i</v>
      </c>
      <c r="CB274" s="240" t="str">
        <f t="shared" ca="1" si="393"/>
        <v>1.06289362584849-2.24729975682936i</v>
      </c>
      <c r="CC274" s="240" t="str">
        <f t="shared" ca="1" si="394"/>
        <v>1.57708933510539+1.92168891499417i</v>
      </c>
      <c r="CD274" s="240" t="str">
        <f t="shared" ca="1" si="395"/>
        <v>-2.4114787818874+0.604043989641054i</v>
      </c>
      <c r="CE274" s="240" t="str">
        <f t="shared" ca="1" si="396"/>
        <v>0.484990736683043-2.43821308384773i</v>
      </c>
      <c r="CF274" s="240" t="str">
        <f t="shared" ca="1" si="397"/>
        <v>1.99675826241561+1.48089685609418i</v>
      </c>
      <c r="CG274" s="240" t="str">
        <f t="shared" ca="1" si="398"/>
        <v>-2.19243906757367+1.17188309651232i</v>
      </c>
      <c r="CH274" s="240" t="str">
        <f t="shared" ca="1" si="399"/>
        <v>-0.121981281661327-2.48298602973091i</v>
      </c>
      <c r="CI274" s="240" t="str">
        <f t="shared" ca="1" si="400"/>
        <v>2.29674650412964+0.951343551343536i</v>
      </c>
      <c r="CJ274" s="240" t="str">
        <f t="shared" ca="1" si="401"/>
        <v>-1.8419900506548+1.66948246777358i</v>
      </c>
      <c r="CK274" s="240" t="str">
        <f t="shared" ca="1" si="402"/>
        <v>-0.72164204771782-2.37893501632143i</v>
      </c>
      <c r="CL274" s="240" t="str">
        <f t="shared" ca="1" si="403"/>
        <v>2.45907351692637+0.364769098562401i</v>
      </c>
      <c r="CM274" s="240" t="str">
        <f t="shared" ca="1" si="404"/>
        <v>-1.38113676684533+2.06701724428769i</v>
      </c>
      <c r="CN274" s="240" t="str">
        <f t="shared" ca="1" si="405"/>
        <v>-1.27804939814982-2.13229660057027i</v>
      </c>
      <c r="CO274" s="240" t="str">
        <f t="shared" ca="1" si="406"/>
        <v>2.47400982651341-0.243668699733299i</v>
      </c>
      <c r="CP274" s="240" t="str">
        <f t="shared" ca="1" si="407"/>
        <v>-0.837501606895573+2.34066018793031i</v>
      </c>
      <c r="CQ274" s="240" t="str">
        <f t="shared" ca="1" si="408"/>
        <v>-1.7578536709457-1.75785367094573i</v>
      </c>
      <c r="CR274" s="240" t="str">
        <f t="shared" ca="1" si="409"/>
        <v>2.34066018793032-0.837501606895541i</v>
      </c>
      <c r="CS274" s="240" t="str">
        <f t="shared" ca="1" si="410"/>
        <v>-0.243668699733334+2.47400982651341i</v>
      </c>
      <c r="CT274" s="240" t="str">
        <f t="shared" ca="1" si="411"/>
        <v>-2.13229660057025-1.27804939814985i</v>
      </c>
      <c r="CU274" s="240" t="str">
        <f t="shared" ca="1" si="412"/>
        <v>2.06701724428771-1.3811367668453i</v>
      </c>
      <c r="CV274" s="240" t="str">
        <f t="shared" ca="1" si="413"/>
        <v>0.364769098562366+2.45907351692637i</v>
      </c>
      <c r="CW274" s="240" t="str">
        <f t="shared" ca="1" si="414"/>
        <v>-2.37893501632142-0.721642047717852i</v>
      </c>
      <c r="CX274" s="240" t="str">
        <f t="shared" ca="1" si="415"/>
        <v>1.66948246777371-1.84199005065468i</v>
      </c>
      <c r="CY274" s="240" t="str">
        <f t="shared" ca="1" si="416"/>
        <v>0.951343551343504+2.29674650412965i</v>
      </c>
      <c r="CZ274" s="240" t="str">
        <f t="shared" ca="1" si="417"/>
        <v>-2.48298602973091-0.121981281661362i</v>
      </c>
      <c r="DA274" s="240" t="str">
        <f t="shared" ca="1" si="418"/>
        <v>1.17188309651248-2.19243906757359i</v>
      </c>
      <c r="DB274" s="240" t="str">
        <f t="shared" ca="1" si="419"/>
        <v>1.48089685609415+1.99675826241563i</v>
      </c>
      <c r="DC274" s="240" t="str">
        <f t="shared" ca="1" si="420"/>
        <v>-2.43821308384777+0.484990736682869i</v>
      </c>
      <c r="DD274" s="240" t="str">
        <f t="shared" ca="1" si="421"/>
        <v>0.604043989641225-2.41147878188736i</v>
      </c>
      <c r="DE274" s="240" t="str">
        <f t="shared" ca="1" si="422"/>
        <v>1.92168891499415+1.57708933510542i</v>
      </c>
      <c r="DF274" s="240" t="str">
        <f t="shared" ca="1" si="423"/>
        <v>-2.24729975682943+1.06289362584833i</v>
      </c>
      <c r="DG274" s="240" t="str">
        <f t="shared" ca="1" si="424"/>
        <v>1.05986148996219E-13-2.48598050211876i</v>
      </c>
      <c r="DH274" s="240" t="str">
        <f t="shared" ca="1" si="425"/>
        <v>2.2472997568294+1.06289362584839i</v>
      </c>
      <c r="DI274" s="240" t="str">
        <f t="shared" ca="1" si="426"/>
        <v>-1.92168891499419+1.57708933510537i</v>
      </c>
      <c r="DJ274" s="240" t="str">
        <f t="shared" ca="1" si="427"/>
        <v>-0.604043989641021-2.41147878188741i</v>
      </c>
      <c r="DK274" s="240" t="str">
        <f t="shared" ca="1" si="428"/>
        <v>2.43821308384775+0.484990736682938i</v>
      </c>
      <c r="DL274" s="240" t="str">
        <f t="shared" ca="1" si="429"/>
        <v>-1.48089685609421+1.99675826241559i</v>
      </c>
      <c r="DM274" s="240" t="str">
        <f t="shared" ca="1" si="430"/>
        <v>-1.17188309651229-2.19243906757369i</v>
      </c>
      <c r="DN274" s="240" t="str">
        <f t="shared" ca="1" si="431"/>
        <v>2.48298602973092-0.121981281661292i</v>
      </c>
      <c r="DO274" s="240" t="str">
        <f t="shared" ca="1" si="432"/>
        <v>-0.951343551343568+2.29674650412962i</v>
      </c>
      <c r="DP274" s="240" t="str">
        <f t="shared" ca="1" si="433"/>
        <v>-1.66948246777355-1.84199005065483i</v>
      </c>
      <c r="DQ274" s="240" t="str">
        <f t="shared" ca="1" si="434"/>
        <v>2.37893501632145-0.721642047717785i</v>
      </c>
      <c r="DR274" s="240" t="str">
        <f t="shared" ca="1" si="435"/>
        <v>-0.364769098562436+2.45907351692636i</v>
      </c>
      <c r="DS274" s="240" t="str">
        <f t="shared" ca="1" si="436"/>
        <v>-2.06701724428767-1.38113676684536i</v>
      </c>
      <c r="DT274" s="240" t="str">
        <f t="shared" ca="1" si="437"/>
        <v>2.13229660057029-1.27804939814978i</v>
      </c>
      <c r="DU274" s="240" t="str">
        <f t="shared" ca="1" si="438"/>
        <v>0.243668699733264+2.47400982651341i</v>
      </c>
      <c r="DV274" s="240" t="str">
        <f t="shared" ca="1" si="439"/>
        <v>-2.3406601879303-0.837501606895608i</v>
      </c>
      <c r="DW274" s="240" t="str">
        <f t="shared" ca="1" si="440"/>
        <v>1.75785367094575-1.75785367094567i</v>
      </c>
      <c r="DX274" s="240" t="str">
        <f t="shared" ca="1" si="441"/>
        <v>0.837501606895506+2.34066018793033i</v>
      </c>
      <c r="DY274" s="240" t="str">
        <f t="shared" ca="1" si="442"/>
        <v>-2.4740098265134-0.24366869973337i</v>
      </c>
      <c r="DZ274" s="240" t="str">
        <f t="shared" ca="1" si="443"/>
        <v>1.27804939814988-2.13229660057023i</v>
      </c>
      <c r="EA274" s="240" t="str">
        <f t="shared" ca="1" si="444"/>
        <v>1.38113676684527+2.06701724428773i</v>
      </c>
      <c r="EB274" s="240" t="str">
        <f t="shared" ca="1" si="445"/>
        <v>-2.45907351692638+0.364769098562331i</v>
      </c>
      <c r="EC274" s="240" t="str">
        <f t="shared" ca="1" si="446"/>
        <v>0.721642047717887-2.37893501632141i</v>
      </c>
      <c r="ED274" s="240" t="str">
        <f t="shared" ca="1" si="447"/>
        <v>1.84199005065476+1.66948246777363i</v>
      </c>
      <c r="EE274" s="240" t="str">
        <f t="shared" ca="1" si="448"/>
        <v>-2.29674650412966+0.951343551343471i</v>
      </c>
      <c r="EF274" s="240" t="str">
        <f t="shared" ca="1" si="449"/>
        <v>0.121981281661539-2.4829860297309i</v>
      </c>
      <c r="EG274" s="240" t="str">
        <f t="shared" ca="1" si="450"/>
        <v>2.19243906757358+1.17188309651251i</v>
      </c>
      <c r="EH274" s="240" t="str">
        <f t="shared" ca="1" si="451"/>
        <v>-1.99675826241565+1.48089685609412i</v>
      </c>
      <c r="EI274" s="240" t="str">
        <f t="shared" ca="1" si="452"/>
        <v>-0.484990736682973-2.43821308384775i</v>
      </c>
      <c r="EJ274" s="240" t="str">
        <f t="shared" ca="1" si="453"/>
        <v>2.41147878188735+0.60404398964126i</v>
      </c>
      <c r="EK274" s="240" t="str">
        <f t="shared" ca="1" si="454"/>
        <v>-1.57708933510545+1.92168891499412i</v>
      </c>
      <c r="EL274" s="240" t="str">
        <f t="shared" ca="1" si="455"/>
        <v>-1.06289362584843-2.24729975682939i</v>
      </c>
      <c r="EM274" s="240" t="str">
        <f t="shared" ca="1" si="456"/>
        <v>2.48598050211876+1.41314865328292E-13i</v>
      </c>
      <c r="EN274" s="240"/>
      <c r="EO274" s="240"/>
      <c r="EP274" s="240"/>
    </row>
    <row r="275" spans="1:146">
      <c r="A275" s="268">
        <f t="shared" si="323"/>
        <v>3.4179687500000026E-3</v>
      </c>
      <c r="B275" s="267">
        <v>175</v>
      </c>
      <c r="C275" s="266">
        <f t="shared" si="324"/>
        <v>35000</v>
      </c>
      <c r="N275" s="265">
        <f t="shared" ca="1" si="327"/>
        <v>7.4851808580126997</v>
      </c>
      <c r="O275" s="240">
        <f t="shared" ca="1" si="328"/>
        <v>2.4851808580126997</v>
      </c>
      <c r="P275" s="240" t="str">
        <f t="shared" ca="1" si="329"/>
        <v>-1.00709795644113+2.27197658508287i</v>
      </c>
      <c r="Q275" s="240" t="str">
        <f t="shared" ca="1" si="330"/>
        <v>-1.66894545961282-1.84139755345511i</v>
      </c>
      <c r="R275" s="240" t="str">
        <f t="shared" ca="1" si="331"/>
        <v>2.35974925855343-0.779555856747465i</v>
      </c>
      <c r="S275" s="240" t="str">
        <f t="shared" ca="1" si="332"/>
        <v>-0.243590320904121+2.47321403291235i</v>
      </c>
      <c r="T275" s="240" t="str">
        <f t="shared" ca="1" si="333"/>
        <v>-2.16232353510926-1.22494115227847i</v>
      </c>
      <c r="U275" s="241" t="str">
        <f t="shared" ca="1" si="334"/>
        <v>1.99611598224729-1.48042050865613i</v>
      </c>
      <c r="V275" s="240" t="str">
        <f t="shared" ca="1" si="335"/>
        <v>0.544506208004771+2.42479625669395i</v>
      </c>
      <c r="W275" s="240" t="str">
        <f t="shared" ca="1" si="336"/>
        <v>-2.43742880467875-0.484834733857923i</v>
      </c>
      <c r="X275" s="240" t="str">
        <f t="shared" ca="1" si="337"/>
        <v>1.43098749519846-2.03184612744627i</v>
      </c>
      <c r="Y275" s="240" t="str">
        <f t="shared" ca="1" si="338"/>
        <v>1.27763829892089+2.13161072294246i</v>
      </c>
      <c r="Z275" s="240" t="str">
        <f t="shared" ca="1" si="339"/>
        <v>-2.46649114135408+0.30421266682138i</v>
      </c>
      <c r="AA275" s="240" t="str">
        <f t="shared" ca="1" si="340"/>
        <v>0.721409923287293-2.3781698046219i</v>
      </c>
      <c r="AB275" s="240" t="str">
        <f t="shared" ca="1" si="341"/>
        <v>1.88180093085572+1.62325264628254i</v>
      </c>
      <c r="AC275" s="240" t="str">
        <f t="shared" ca="1" si="342"/>
        <v>-2.24657688711885+1.06255173393868i</v>
      </c>
      <c r="AD275" s="240" t="str">
        <f t="shared" ca="1" si="343"/>
        <v>-0.0609893913571732-2.48443236800172i</v>
      </c>
      <c r="AE275" s="240" t="str">
        <f t="shared" ca="1" si="344"/>
        <v>2.29600772930675+0.951037540792371i</v>
      </c>
      <c r="AF275" s="240" t="str">
        <f t="shared" ca="1" si="345"/>
        <v>-1.79988498702257+1.71363296260416i</v>
      </c>
      <c r="AG275" s="240" t="str">
        <f t="shared" ca="1" si="346"/>
        <v>-0.837232214909015-2.33990728776832i</v>
      </c>
      <c r="AH275" s="240" t="str">
        <f t="shared" ca="1" si="347"/>
        <v>2.47844715281662+0.182821245285996i</v>
      </c>
      <c r="AI275" s="240" t="str">
        <f t="shared" ca="1" si="348"/>
        <v>-1.17150614688964+2.19173384443288i</v>
      </c>
      <c r="AJ275" s="240" t="str">
        <f t="shared" ca="1" si="349"/>
        <v>-1.52896177215566-1.95918345142035i</v>
      </c>
      <c r="AK275" s="240" t="str">
        <f t="shared" ca="1" si="350"/>
        <v>2.41070310211315-0.603849691972076i</v>
      </c>
      <c r="AL275" s="240" t="str">
        <f t="shared" ca="1" si="351"/>
        <v>-0.424871213396769+2.44859313669288i</v>
      </c>
      <c r="AM275" s="240" t="str">
        <f t="shared" ca="1" si="352"/>
        <v>-2.0663523645134-1.38069250838216i</v>
      </c>
      <c r="AN275" s="240" t="str">
        <f t="shared" ca="1" si="353"/>
        <v>2.0996139081822-1.32956584402602i</v>
      </c>
      <c r="AO275" s="240" t="str">
        <f t="shared" ca="1" si="354"/>
        <v>0.36465176640436+2.45828252776017i</v>
      </c>
      <c r="AP275" s="240" t="str">
        <f t="shared" ca="1" si="355"/>
        <v>-2.3951578301253-0.662829439465526i</v>
      </c>
      <c r="AQ275" s="240" t="str">
        <f t="shared" ca="1" si="356"/>
        <v>1.57658204625583-1.92107078174036i</v>
      </c>
      <c r="AR275" s="240" t="str">
        <f t="shared" ca="1" si="357"/>
        <v>1.57658204625583-1.92107078174036i</v>
      </c>
      <c r="AS275" s="240" t="str">
        <f t="shared" ca="1" si="358"/>
        <v>-2.48218734883114+0.121942044986027i</v>
      </c>
      <c r="AT275" s="240" t="str">
        <f t="shared" ca="1" si="359"/>
        <v>0.894404255689741-2.31865584432809i</v>
      </c>
      <c r="AU275" s="240" t="str">
        <f t="shared" ca="1" si="360"/>
        <v>1.757288237175+1.75728823717656i</v>
      </c>
      <c r="AV275" s="240" t="str">
        <f t="shared" ca="1" si="361"/>
        <v>-2.31865584432802+0.894404255689927i</v>
      </c>
      <c r="AW275" s="240" t="str">
        <f t="shared" ca="1" si="362"/>
        <v>0.121942044985829-2.48218734883115i</v>
      </c>
      <c r="AX275" s="240" t="str">
        <f t="shared" ca="1" si="363"/>
        <v>2.21982393524304+1.11736547000291i</v>
      </c>
      <c r="AY275" s="240" t="str">
        <f t="shared" ca="1" si="364"/>
        <v>-1.92107078174021+1.57658204625601i</v>
      </c>
      <c r="AZ275" s="240" t="str">
        <f t="shared" ca="1" si="365"/>
        <v>-0.662829439463336-2.39515783012591i</v>
      </c>
      <c r="BA275" s="240" t="str">
        <f t="shared" ca="1" si="366"/>
        <v>2.4582825277602+0.364651766404164i</v>
      </c>
      <c r="BB275" s="240" t="str">
        <f t="shared" ca="1" si="367"/>
        <v>-1.32956584402582+2.09961390818232i</v>
      </c>
      <c r="BC275" s="240" t="str">
        <f t="shared" ca="1" si="368"/>
        <v>-1.38069250838235-2.06635236451327i</v>
      </c>
      <c r="BD275" s="240" t="str">
        <f t="shared" ca="1" si="369"/>
        <v>2.44859313669271-0.424871213397763i</v>
      </c>
      <c r="BE275" s="240" t="str">
        <f t="shared" ca="1" si="370"/>
        <v>-0.603849691973083+2.4107031021129i</v>
      </c>
      <c r="BF275" s="240" t="str">
        <f t="shared" ca="1" si="371"/>
        <v>-1.95918345142002-1.52896177215609i</v>
      </c>
      <c r="BG275" s="240" t="str">
        <f t="shared" ca="1" si="372"/>
        <v>2.19173384443289-1.17150614688962i</v>
      </c>
      <c r="BH275" s="240" t="str">
        <f t="shared" ca="1" si="373"/>
        <v>0.182821245286476+2.47844715281659i</v>
      </c>
      <c r="BI275" s="240" t="str">
        <f t="shared" ca="1" si="374"/>
        <v>-2.33990728776866-0.837232214908063i</v>
      </c>
      <c r="BJ275" s="240" t="str">
        <f t="shared" ca="1" si="375"/>
        <v>1.71363296260491-1.79988498702185i</v>
      </c>
      <c r="BK275" s="240" t="str">
        <f t="shared" ca="1" si="376"/>
        <v>0.951037540791902+2.29600772930694i</v>
      </c>
      <c r="BL275" s="240" t="str">
        <f t="shared" ca="1" si="377"/>
        <v>-2.48443236800172-0.0609893913571866i</v>
      </c>
      <c r="BM275" s="240" t="str">
        <f t="shared" ca="1" si="378"/>
        <v>1.06255173393823-2.24657688711907i</v>
      </c>
      <c r="BN275" s="240" t="str">
        <f t="shared" ca="1" si="379"/>
        <v>1.62325264628325+1.88180093085511i</v>
      </c>
      <c r="BO275" s="240" t="str">
        <f t="shared" ca="1" si="380"/>
        <v>-2.3781698046222+0.721409923286316i</v>
      </c>
      <c r="BP275" s="240" t="str">
        <f t="shared" ca="1" si="381"/>
        <v>0.304212666821884-2.46649114135402i</v>
      </c>
      <c r="BQ275" s="240" t="str">
        <f t="shared" ca="1" si="382"/>
        <v>2.13161072294259+1.27763829892068i</v>
      </c>
      <c r="BR275" s="240" t="str">
        <f t="shared" ca="1" si="383"/>
        <v>-2.03184612744587+1.43098749519902i</v>
      </c>
      <c r="BS275" s="240" t="str">
        <f t="shared" ca="1" si="384"/>
        <v>-0.484834733859103-2.43742880467851i</v>
      </c>
      <c r="BT275" s="240" t="str">
        <f t="shared" ca="1" si="385"/>
        <v>2.42479625669378+0.544506208005517i</v>
      </c>
      <c r="BU275" s="240" t="str">
        <f t="shared" ca="1" si="386"/>
        <v>-1.48042050865633+1.99611598224714i</v>
      </c>
      <c r="BV275" s="240" t="str">
        <f t="shared" ca="1" si="387"/>
        <v>-1.2249411522787-2.16232353510914i</v>
      </c>
      <c r="BW275" s="240" t="str">
        <f t="shared" ca="1" si="388"/>
        <v>2.47321403291228-0.243590320904819i</v>
      </c>
      <c r="BX275" s="240" t="str">
        <f t="shared" ca="1" si="389"/>
        <v>-0.779555856746317+2.35974925855381i</v>
      </c>
      <c r="BY275" s="240" t="str">
        <f t="shared" ca="1" si="390"/>
        <v>-1.84139755345455-1.66894545961345i</v>
      </c>
      <c r="BZ275" s="240" t="str">
        <f t="shared" ca="1" si="391"/>
        <v>2.27197658508301-1.00709795644082i</v>
      </c>
      <c r="CA275" s="240" t="str">
        <f t="shared" ca="1" si="392"/>
        <v>1.98501708204975E-13+2.4851808580127i</v>
      </c>
      <c r="CB275" s="240" t="str">
        <f t="shared" ca="1" si="393"/>
        <v>-2.27197658508317-1.00709795644046i</v>
      </c>
      <c r="CC275" s="240" t="str">
        <f t="shared" ca="1" si="394"/>
        <v>1.84139755345599-1.66894545961186i</v>
      </c>
      <c r="CD275" s="240" t="str">
        <f t="shared" ca="1" si="395"/>
        <v>0.779555856746695+2.35974925855369i</v>
      </c>
      <c r="CE275" s="240" t="str">
        <f t="shared" ca="1" si="396"/>
        <v>-2.47321403291232-0.243590320904424i</v>
      </c>
      <c r="CF275" s="240" t="str">
        <f t="shared" ca="1" si="397"/>
        <v>1.22494115227829-2.16232353510937i</v>
      </c>
      <c r="CG275" s="240" t="str">
        <f t="shared" ca="1" si="398"/>
        <v>1.48042050865671+1.99611598224686i</v>
      </c>
      <c r="CH275" s="240" t="str">
        <f t="shared" ca="1" si="399"/>
        <v>-2.42479625669424+0.544506208003491i</v>
      </c>
      <c r="CI275" s="240" t="str">
        <f t="shared" ca="1" si="400"/>
        <v>0.484834733858713-2.43742880467859i</v>
      </c>
      <c r="CJ275" s="240" t="str">
        <f t="shared" ca="1" si="401"/>
        <v>2.0318461274461+1.4309874951987i</v>
      </c>
      <c r="CK275" s="240" t="str">
        <f t="shared" ca="1" si="402"/>
        <v>-2.13161072294235+1.27763829892108i</v>
      </c>
      <c r="CL275" s="240" t="str">
        <f t="shared" ca="1" si="403"/>
        <v>-0.304212666822349-2.46649114135396i</v>
      </c>
      <c r="CM275" s="240" t="str">
        <f t="shared" ca="1" si="404"/>
        <v>2.37816980462159+0.721409923288302i</v>
      </c>
      <c r="CN275" s="240" t="str">
        <f t="shared" ca="1" si="405"/>
        <v>-1.62325264628295+1.88180093085537i</v>
      </c>
      <c r="CO275" s="240" t="str">
        <f t="shared" ca="1" si="406"/>
        <v>-1.06255173393866-2.24657688711887i</v>
      </c>
      <c r="CP275" s="240" t="str">
        <f t="shared" ca="1" si="407"/>
        <v>2.4844323680017-0.0609893913576541i</v>
      </c>
      <c r="CQ275" s="240" t="str">
        <f t="shared" ca="1" si="408"/>
        <v>-0.951037540791469+2.29600772930712i</v>
      </c>
      <c r="CR275" s="240" t="str">
        <f t="shared" ca="1" si="409"/>
        <v>-1.71363296260341-1.79988498702328i</v>
      </c>
      <c r="CS275" s="240" t="str">
        <f t="shared" ca="1" si="410"/>
        <v>2.3399072877685-0.837232214908503i</v>
      </c>
      <c r="CT275" s="240" t="str">
        <f t="shared" ca="1" si="411"/>
        <v>-0.182821245286009+2.47844715281662i</v>
      </c>
      <c r="CU275" s="240" t="str">
        <f t="shared" ca="1" si="412"/>
        <v>-2.19173384443311-1.17150614688921i</v>
      </c>
      <c r="CV275" s="240" t="str">
        <f t="shared" ca="1" si="413"/>
        <v>1.95918345141973-1.52896177215646i</v>
      </c>
      <c r="CW275" s="240" t="str">
        <f t="shared" ca="1" si="414"/>
        <v>0.60384969197107+2.4107031021134i</v>
      </c>
      <c r="CX275" s="240" t="str">
        <f t="shared" ca="1" si="415"/>
        <v>-2.44859313669279-0.424871213397304i</v>
      </c>
      <c r="CY275" s="240" t="str">
        <f t="shared" ca="1" si="416"/>
        <v>1.38069250838197-2.06635236451353i</v>
      </c>
      <c r="CZ275" s="240" t="str">
        <f t="shared" ca="1" si="417"/>
        <v>1.32956584402622+2.09961390818207i</v>
      </c>
      <c r="DA275" s="240" t="str">
        <f t="shared" ca="1" si="418"/>
        <v>-2.45828252776013+0.364651766404626i</v>
      </c>
      <c r="DB275" s="240" t="str">
        <f t="shared" ca="1" si="419"/>
        <v>0.662829439465335-2.39515783012536i</v>
      </c>
      <c r="DC275" s="240" t="str">
        <f t="shared" ca="1" si="420"/>
        <v>1.92107078174051+1.57658204625565i</v>
      </c>
      <c r="DD275" s="240" t="str">
        <f t="shared" ca="1" si="421"/>
        <v>-2.21982393524283+1.11736547000333i</v>
      </c>
      <c r="DE275" s="240" t="str">
        <f t="shared" ca="1" si="422"/>
        <v>-0.121942044986296-2.48218734883113i</v>
      </c>
      <c r="DF275" s="240" t="str">
        <f t="shared" ca="1" si="423"/>
        <v>2.31865584432819+0.89440425568949i</v>
      </c>
      <c r="DG275" s="240" t="str">
        <f t="shared" ca="1" si="424"/>
        <v>-1.75728823717642+1.75728823717515i</v>
      </c>
      <c r="DH275" s="240" t="str">
        <f t="shared" ca="1" si="425"/>
        <v>-0.894404255690178-2.31865584432792i</v>
      </c>
      <c r="DI275" s="240" t="str">
        <f t="shared" ca="1" si="426"/>
        <v>2.48218734883116+0.12194204498556i</v>
      </c>
      <c r="DJ275" s="240" t="str">
        <f t="shared" ca="1" si="427"/>
        <v>-1.11736547000268+2.21982393524316i</v>
      </c>
      <c r="DK275" s="240" t="str">
        <f t="shared" ca="1" si="428"/>
        <v>-1.57658204625622-1.92107078174004i</v>
      </c>
      <c r="DL275" s="240" t="str">
        <f t="shared" ca="1" si="429"/>
        <v>2.39515783012584-0.662829439463595i</v>
      </c>
      <c r="DM275" s="240" t="str">
        <f t="shared" ca="1" si="430"/>
        <v>-0.364651766403898+2.45828252776024i</v>
      </c>
      <c r="DN275" s="240" t="str">
        <f t="shared" ca="1" si="431"/>
        <v>-2.09961390818247-1.32956584402559i</v>
      </c>
      <c r="DO275" s="240" t="str">
        <f t="shared" ca="1" si="432"/>
        <v>2.06635236451312-1.38069250838258i</v>
      </c>
      <c r="DP275" s="240" t="str">
        <f t="shared" ca="1" si="433"/>
        <v>0.424871213398029+2.44859313669266i</v>
      </c>
      <c r="DQ275" s="240" t="str">
        <f t="shared" ca="1" si="434"/>
        <v>-2.41070310211297-0.603849691972822i</v>
      </c>
      <c r="DR275" s="240" t="str">
        <f t="shared" ca="1" si="435"/>
        <v>1.52896177215588-1.95918345142018i</v>
      </c>
      <c r="DS275" s="240" t="str">
        <f t="shared" ca="1" si="436"/>
        <v>1.17150614688986+2.19173384443276i</v>
      </c>
      <c r="DT275" s="240" t="str">
        <f t="shared" ca="1" si="437"/>
        <v>-2.47844715281657+0.182821245286744i</v>
      </c>
      <c r="DU275" s="240" t="str">
        <f t="shared" ca="1" si="438"/>
        <v>0.837232214907944-2.3399072877687i</v>
      </c>
      <c r="DV275" s="240" t="str">
        <f t="shared" ca="1" si="439"/>
        <v>1.79988498702203+1.71363296260472i</v>
      </c>
      <c r="DW275" s="240" t="str">
        <f t="shared" ca="1" si="440"/>
        <v>-2.29600772930684+0.95103754079215i</v>
      </c>
      <c r="DX275" s="240" t="str">
        <f t="shared" ca="1" si="441"/>
        <v>0.0609893913569175-2.48443236800172i</v>
      </c>
      <c r="DY275" s="240" t="str">
        <f t="shared" ca="1" si="442"/>
        <v>2.24657688711918+1.06255173393799i</v>
      </c>
      <c r="DZ275" s="240" t="str">
        <f t="shared" ca="1" si="443"/>
        <v>-1.88180093085655+1.62325264628158i</v>
      </c>
      <c r="EA275" s="240" t="str">
        <f t="shared" ca="1" si="444"/>
        <v>-0.721409923286575-2.37816980462212i</v>
      </c>
      <c r="EB275" s="240" t="str">
        <f t="shared" ca="1" si="445"/>
        <v>2.46649114135405+0.304212666821618i</v>
      </c>
      <c r="EC275" s="240" t="str">
        <f t="shared" ca="1" si="446"/>
        <v>-1.27763829892045+2.13161072294273i</v>
      </c>
      <c r="ED275" s="240" t="str">
        <f t="shared" ca="1" si="447"/>
        <v>-1.43098749519918-2.03184612744575i</v>
      </c>
      <c r="EE275" s="240" t="str">
        <f t="shared" ca="1" si="448"/>
        <v>2.43742880467897-0.484834733856805i</v>
      </c>
      <c r="EF275" s="240" t="str">
        <f t="shared" ca="1" si="449"/>
        <v>-0.544506208005254+2.42479625669384i</v>
      </c>
      <c r="EG275" s="240" t="str">
        <f t="shared" ca="1" si="450"/>
        <v>-1.99611598224722-1.48042050865623i</v>
      </c>
      <c r="EH275" s="240" t="str">
        <f t="shared" ca="1" si="451"/>
        <v>2.162323535109-1.22494115227893i</v>
      </c>
      <c r="EI275" s="240" t="str">
        <f t="shared" ca="1" si="452"/>
        <v>0.243590320905017+2.47321403291226i</v>
      </c>
      <c r="EJ275" s="240" t="str">
        <f t="shared" ca="1" si="453"/>
        <v>-2.35974925855312-0.77955585674841i</v>
      </c>
      <c r="EK275" s="240" t="str">
        <f t="shared" ca="1" si="454"/>
        <v>1.6689454596133-1.84139755345468i</v>
      </c>
      <c r="EL275" s="240" t="str">
        <f t="shared" ca="1" si="455"/>
        <v>1.00709795644113+2.27197658508287i</v>
      </c>
      <c r="EM275" s="240" t="str">
        <f t="shared" ca="1" si="456"/>
        <v>-2.4851808580127+3.97003416409952E-13i</v>
      </c>
      <c r="EN275" s="240"/>
      <c r="EO275" s="240"/>
      <c r="EP275" s="240"/>
    </row>
    <row r="276" spans="1:146">
      <c r="A276" s="268">
        <f t="shared" si="323"/>
        <v>3.4375000000000026E-3</v>
      </c>
      <c r="B276" s="267">
        <v>176</v>
      </c>
      <c r="C276" s="266">
        <f t="shared" si="324"/>
        <v>35200</v>
      </c>
      <c r="N276" s="265">
        <f t="shared" ca="1" si="327"/>
        <v>7.4842777686110447</v>
      </c>
      <c r="O276" s="240">
        <f t="shared" ca="1" si="328"/>
        <v>2.4842777686110447</v>
      </c>
      <c r="P276" s="240" t="str">
        <f t="shared" ca="1" si="329"/>
        <v>-0.950691943440349+2.29517338349256i</v>
      </c>
      <c r="Q276" s="240" t="str">
        <f t="shared" ca="1" si="330"/>
        <v>-1.75664965653585-1.75664965653586i</v>
      </c>
      <c r="R276" s="240" t="str">
        <f t="shared" ca="1" si="331"/>
        <v>2.29517338349255-0.950691943440369i</v>
      </c>
      <c r="S276" s="240" t="str">
        <f t="shared" ca="1" si="332"/>
        <v>9.09982549217089E-14+2.48427776861104i</v>
      </c>
      <c r="T276" s="240" t="str">
        <f t="shared" ca="1" si="333"/>
        <v>-2.29517338349253-0.950691943440426i</v>
      </c>
      <c r="U276" s="241" t="str">
        <f t="shared" ca="1" si="334"/>
        <v>1.75664965653584-1.75664965653587i</v>
      </c>
      <c r="V276" s="240" t="str">
        <f t="shared" ca="1" si="335"/>
        <v>0.950691943440448+2.29517338349252i</v>
      </c>
      <c r="W276" s="240" t="str">
        <f t="shared" ca="1" si="336"/>
        <v>-2.48427776861104-6.51294632501466E-14i</v>
      </c>
      <c r="X276" s="240" t="str">
        <f t="shared" ca="1" si="337"/>
        <v>0.950691943440342-2.29517338349256i</v>
      </c>
      <c r="Y276" s="240" t="str">
        <f t="shared" ca="1" si="338"/>
        <v>1.75664965653593+1.75664965653578i</v>
      </c>
      <c r="Z276" s="240" t="str">
        <f t="shared" ca="1" si="339"/>
        <v>-2.29517338349257+0.950691943440312i</v>
      </c>
      <c r="AA276" s="240" t="str">
        <f t="shared" ca="1" si="340"/>
        <v>-3.46947192820468E-14-2.48427776861104i</v>
      </c>
      <c r="AB276" s="240" t="str">
        <f t="shared" ca="1" si="341"/>
        <v>2.2951733834926+0.95069194344025i</v>
      </c>
      <c r="AC276" s="240" t="str">
        <f t="shared" ca="1" si="342"/>
        <v>-1.7566496565359+1.75664965653581i</v>
      </c>
      <c r="AD276" s="240" t="str">
        <f t="shared" ca="1" si="343"/>
        <v>-0.950691943440406-2.29517338349254i</v>
      </c>
      <c r="AE276" s="240" t="str">
        <f t="shared" ca="1" si="344"/>
        <v>2.48427776861104+1.30258926500293E-13i</v>
      </c>
      <c r="AF276" s="240" t="str">
        <f t="shared" ca="1" si="345"/>
        <v>-0.950691943440384+2.29517338349254i</v>
      </c>
      <c r="AG276" s="240" t="str">
        <f t="shared" ca="1" si="346"/>
        <v>-1.75664965653589-1.75664965653582i</v>
      </c>
      <c r="AH276" s="240" t="str">
        <f t="shared" ca="1" si="347"/>
        <v>2.2951733834926-0.950691943440237i</v>
      </c>
      <c r="AI276" s="240" t="str">
        <f t="shared" ca="1" si="348"/>
        <v>-3.04347439680998E-14+2.48427776861104i</v>
      </c>
      <c r="AJ276" s="240" t="str">
        <f t="shared" ca="1" si="349"/>
        <v>-2.29517338349257-0.950691943440324i</v>
      </c>
      <c r="AK276" s="240" t="str">
        <f t="shared" ca="1" si="350"/>
        <v>1.75664965653593-1.75664965653578i</v>
      </c>
      <c r="AL276" s="240" t="str">
        <f t="shared" ca="1" si="351"/>
        <v>0.950691943440329+2.29517338349257i</v>
      </c>
      <c r="AM276" s="240" t="str">
        <f t="shared" ca="1" si="352"/>
        <v>-2.48427776861104-4.24862507623035E-13i</v>
      </c>
      <c r="AN276" s="240" t="str">
        <f t="shared" ca="1" si="353"/>
        <v>0.950691943440689-2.29517338349242i</v>
      </c>
      <c r="AO276" s="240" t="str">
        <f t="shared" ca="1" si="354"/>
        <v>1.75664965653568+1.75664965653603i</v>
      </c>
      <c r="AP276" s="240" t="str">
        <f t="shared" ca="1" si="355"/>
        <v>-2.29517338349262+0.950691943440192i</v>
      </c>
      <c r="AQ276" s="240" t="str">
        <f t="shared" ca="1" si="356"/>
        <v>1.13216062439215E-13-2.48427776861104i</v>
      </c>
      <c r="AR276" s="240" t="str">
        <f t="shared" ca="1" si="357"/>
        <v>1.13216062439215E-13-2.48427776861104i</v>
      </c>
      <c r="AS276" s="240" t="str">
        <f t="shared" ca="1" si="358"/>
        <v>-1.75664965653579+1.75664965653592i</v>
      </c>
      <c r="AT276" s="240" t="str">
        <f t="shared" ca="1" si="359"/>
        <v>-0.950691943440513-2.29517338349249i</v>
      </c>
      <c r="AU276" s="240" t="str">
        <f t="shared" ca="1" si="360"/>
        <v>2.48427776861104-2.33734093186543E-13i</v>
      </c>
      <c r="AV276" s="240" t="str">
        <f t="shared" ca="1" si="361"/>
        <v>-0.950691943440081+2.29517338349267i</v>
      </c>
      <c r="AW276" s="240" t="str">
        <f t="shared" ca="1" si="362"/>
        <v>-1.75664965653617-1.75664965653554i</v>
      </c>
      <c r="AX276" s="240" t="str">
        <f t="shared" ca="1" si="363"/>
        <v>2.29517338349236-0.950691943440834i</v>
      </c>
      <c r="AY276" s="240" t="str">
        <f t="shared" ca="1" si="364"/>
        <v>5.806842488123E-13+2.48427776861104i</v>
      </c>
      <c r="AZ276" s="240" t="str">
        <f t="shared" ca="1" si="365"/>
        <v>-2.2951733834928-0.95069194343976i</v>
      </c>
      <c r="BA276" s="240" t="str">
        <f t="shared" ca="1" si="366"/>
        <v>1.75664965653535-1.75664965653636i</v>
      </c>
      <c r="BB276" s="240" t="str">
        <f t="shared" ca="1" si="367"/>
        <v>0.950691943441154+2.29517338349223i</v>
      </c>
      <c r="BC276" s="240" t="str">
        <f t="shared" ca="1" si="368"/>
        <v>-2.48427776861104+9.27634404438058E-13i</v>
      </c>
      <c r="BD276" s="240" t="str">
        <f t="shared" ca="1" si="369"/>
        <v>0.95069194343944-2.29517338349294i</v>
      </c>
      <c r="BE276" s="240" t="str">
        <f t="shared" ca="1" si="370"/>
        <v>1.75664965653661+1.7566496565351i</v>
      </c>
      <c r="BF276" s="240" t="str">
        <f t="shared" ca="1" si="371"/>
        <v>-2.29517338349307+0.950691943439127i</v>
      </c>
      <c r="BG276" s="240" t="str">
        <f t="shared" ca="1" si="372"/>
        <v>1.19667517087183E-12-2.48427776861104i</v>
      </c>
      <c r="BH276" s="240" t="str">
        <f t="shared" ca="1" si="373"/>
        <v>2.29517338349212+0.950691943441402i</v>
      </c>
      <c r="BI276" s="240" t="str">
        <f t="shared" ca="1" si="374"/>
        <v>-1.7566496565366+1.75664965653511i</v>
      </c>
      <c r="BJ276" s="240" t="str">
        <f t="shared" ca="1" si="375"/>
        <v>-0.950691943439447-2.29517338349293i</v>
      </c>
      <c r="BK276" s="240" t="str">
        <f t="shared" ca="1" si="376"/>
        <v>2.48427776861104+8.4972501524607E-13i</v>
      </c>
      <c r="BL276" s="240" t="str">
        <f t="shared" ca="1" si="377"/>
        <v>-0.950691943441082+2.29517338349226i</v>
      </c>
      <c r="BM276" s="240" t="str">
        <f t="shared" ca="1" si="378"/>
        <v>-1.75664965653535-1.75664965653636i</v>
      </c>
      <c r="BN276" s="240" t="str">
        <f t="shared" ca="1" si="379"/>
        <v>2.2951733834928-0.950691943439768i</v>
      </c>
      <c r="BO276" s="240" t="str">
        <f t="shared" ca="1" si="380"/>
        <v>-5.02774859620313E-13+2.48427776861104i</v>
      </c>
      <c r="BP276" s="240" t="str">
        <f t="shared" ca="1" si="381"/>
        <v>-2.29517338349239-0.950691943440761i</v>
      </c>
      <c r="BQ276" s="240" t="str">
        <f t="shared" ca="1" si="382"/>
        <v>1.75664965653611-1.7566496565356i</v>
      </c>
      <c r="BR276" s="240" t="str">
        <f t="shared" ca="1" si="383"/>
        <v>0.950691943440088+2.29517338349267i</v>
      </c>
      <c r="BS276" s="240" t="str">
        <f t="shared" ca="1" si="384"/>
        <v>-2.48427776861104-2.2643212487843E-13i</v>
      </c>
      <c r="BT276" s="240" t="str">
        <f t="shared" ca="1" si="385"/>
        <v>0.950691943440441-2.29517338349252i</v>
      </c>
      <c r="BU276" s="240" t="str">
        <f t="shared" ca="1" si="386"/>
        <v>1.75664965653584+1.75664965653587i</v>
      </c>
      <c r="BV276" s="240" t="str">
        <f t="shared" ca="1" si="387"/>
        <v>-2.29517338349254+0.950691943440409i</v>
      </c>
      <c r="BW276" s="240" t="str">
        <f t="shared" ca="1" si="388"/>
        <v>-1.91125451631203E-13-2.48427776861104i</v>
      </c>
      <c r="BX276" s="240" t="str">
        <f t="shared" ca="1" si="389"/>
        <v>2.29517338349263+0.950691943440185i</v>
      </c>
      <c r="BY276" s="240" t="str">
        <f t="shared" ca="1" si="390"/>
        <v>-1.75664965653562+1.75664965653609i</v>
      </c>
      <c r="BZ276" s="240" t="str">
        <f t="shared" ca="1" si="391"/>
        <v>-0.950691943440794-2.29517338349237i</v>
      </c>
      <c r="CA276" s="240" t="str">
        <f t="shared" ca="1" si="392"/>
        <v>2.48427776861104-4.67468186373085E-13i</v>
      </c>
      <c r="CB276" s="240" t="str">
        <f t="shared" ca="1" si="393"/>
        <v>-0.9506919434398+2.29517338349279i</v>
      </c>
      <c r="CC276" s="240" t="str">
        <f t="shared" ca="1" si="394"/>
        <v>-1.75664965653628-1.75664965653543i</v>
      </c>
      <c r="CD276" s="240" t="str">
        <f t="shared" ca="1" si="395"/>
        <v>2.29517338349227-0.95069194344105i</v>
      </c>
      <c r="CE276" s="240" t="str">
        <f t="shared" ca="1" si="396"/>
        <v>8.85025762882718E-13+2.48427776861104i</v>
      </c>
      <c r="CF276" s="240" t="str">
        <f t="shared" ca="1" si="397"/>
        <v>-2.29517338349289-0.950691943439544i</v>
      </c>
      <c r="CG276" s="240" t="str">
        <f t="shared" ca="1" si="398"/>
        <v>1.75664965653513-1.75664965653658i</v>
      </c>
      <c r="CH276" s="240" t="str">
        <f t="shared" ca="1" si="399"/>
        <v>0.950691943441305+2.29517338349216i</v>
      </c>
      <c r="CI276" s="240" t="str">
        <f t="shared" ca="1" si="400"/>
        <v>-2.48427776861104+1.1613684976246E-12i</v>
      </c>
      <c r="CJ276" s="240" t="str">
        <f t="shared" ca="1" si="401"/>
        <v>0.950691943441507-2.29517338349208i</v>
      </c>
      <c r="CK276" s="240" t="str">
        <f t="shared" ca="1" si="402"/>
        <v>1.75664965653508+1.75664965653663i</v>
      </c>
      <c r="CL276" s="240" t="str">
        <f t="shared" ca="1" si="403"/>
        <v>-2.29517338349298+0.950691943439343i</v>
      </c>
      <c r="CM276" s="240" t="str">
        <f t="shared" ca="1" si="404"/>
        <v>9.62941077685285E-13-2.48427776861104i</v>
      </c>
      <c r="CN276" s="240" t="str">
        <f t="shared" ca="1" si="405"/>
        <v>2.29517338349224+0.950691943441122i</v>
      </c>
      <c r="CO276" s="240" t="str">
        <f t="shared" ca="1" si="406"/>
        <v>-1.75664965653644+1.75664965653527i</v>
      </c>
      <c r="CP276" s="240" t="str">
        <f t="shared" ca="1" si="407"/>
        <v>-0.950691943439728-2.29517338349282i</v>
      </c>
      <c r="CQ276" s="240" t="str">
        <f t="shared" ca="1" si="408"/>
        <v>2.48427776861104+6.86598342943403E-13i</v>
      </c>
      <c r="CR276" s="240" t="str">
        <f t="shared" ca="1" si="409"/>
        <v>-0.950691943440866+2.29517338349234i</v>
      </c>
      <c r="CS276" s="240" t="str">
        <f t="shared" ca="1" si="410"/>
        <v>-1.75664965653557-1.75664965653614i</v>
      </c>
      <c r="CT276" s="240" t="str">
        <f t="shared" ca="1" si="411"/>
        <v>2.29517338349271-0.950691943439984i</v>
      </c>
      <c r="CU276" s="240" t="str">
        <f t="shared" ca="1" si="412"/>
        <v>-2.6904076643377E-13+2.48427776861104i</v>
      </c>
      <c r="CV276" s="240" t="str">
        <f t="shared" ca="1" si="413"/>
        <v>-2.29517338349245-0.95069194344061i</v>
      </c>
      <c r="CW276" s="240" t="str">
        <f t="shared" ca="1" si="414"/>
        <v>1.75664965653595-1.75664965653576i</v>
      </c>
      <c r="CX276" s="240" t="str">
        <f t="shared" ca="1" si="415"/>
        <v>0.950691943440369+2.29517338349255i</v>
      </c>
      <c r="CY276" s="240" t="str">
        <f t="shared" ca="1" si="416"/>
        <v>-2.48427776861104+7.30196830811258E-15i</v>
      </c>
      <c r="CZ276" s="240" t="str">
        <f t="shared" ca="1" si="417"/>
        <v>0.950691943440225-2.29517338349261i</v>
      </c>
      <c r="DA276" s="240" t="str">
        <f t="shared" ca="1" si="418"/>
        <v>1.75664965653596+1.75664965653575i</v>
      </c>
      <c r="DB276" s="240" t="str">
        <f t="shared" ca="1" si="419"/>
        <v>-2.29517338349245+0.950691943440625i</v>
      </c>
      <c r="DC276" s="240" t="str">
        <f t="shared" ca="1" si="420"/>
        <v>-4.24859544817745E-13-2.48427776861104i</v>
      </c>
      <c r="DD276" s="240" t="str">
        <f t="shared" ca="1" si="421"/>
        <v>2.29517338349272+0.950691943439969i</v>
      </c>
      <c r="DE276" s="240" t="str">
        <f t="shared" ca="1" si="422"/>
        <v>-1.75664965653546+1.75664965653625i</v>
      </c>
      <c r="DF276" s="240" t="str">
        <f t="shared" ca="1" si="423"/>
        <v>-0.95069194344101-2.29517338349228i</v>
      </c>
      <c r="DG276" s="240" t="str">
        <f t="shared" ca="1" si="424"/>
        <v>2.48427776861104-7.01202279559628E-13i</v>
      </c>
      <c r="DH276" s="240" t="str">
        <f t="shared" ca="1" si="425"/>
        <v>-0.950691943439584+2.29517338349288i</v>
      </c>
      <c r="DI276" s="240" t="str">
        <f t="shared" ca="1" si="426"/>
        <v>-1.75664965653645-1.75664965653526i</v>
      </c>
      <c r="DJ276" s="240" t="str">
        <f t="shared" ca="1" si="427"/>
        <v>2.29517338349218-0.950691943441266i</v>
      </c>
      <c r="DK276" s="240" t="str">
        <f t="shared" ca="1" si="428"/>
        <v>1.11875985606926E-12+2.48427776861104i</v>
      </c>
      <c r="DL276" s="240" t="str">
        <f t="shared" ca="1" si="429"/>
        <v>-2.29517338349298-0.950691943439328i</v>
      </c>
      <c r="DM276" s="240" t="str">
        <f t="shared" ca="1" si="430"/>
        <v>1.75664965653676-1.75664965653495i</v>
      </c>
      <c r="DN276" s="240" t="str">
        <f t="shared" ca="1" si="431"/>
        <v>0.950691943439303+2.29517338349299i</v>
      </c>
      <c r="DO276" s="240" t="str">
        <f t="shared" ca="1" si="432"/>
        <v>-2.48427776861104-1.00554971924063E-12i</v>
      </c>
      <c r="DP276" s="240" t="str">
        <f t="shared" ca="1" si="433"/>
        <v>0.95069194344129-2.29517338349217i</v>
      </c>
      <c r="DQ276" s="240" t="str">
        <f t="shared" ca="1" si="434"/>
        <v>1.75664965653524+1.75664965653647i</v>
      </c>
      <c r="DR276" s="240" t="str">
        <f t="shared" ca="1" si="435"/>
        <v>-2.29517338349289+0.950691943439559i</v>
      </c>
      <c r="DS276" s="240" t="str">
        <f t="shared" ca="1" si="436"/>
        <v>7.29206984498743E-13-2.48427776861104i</v>
      </c>
      <c r="DT276" s="240" t="str">
        <f t="shared" ca="1" si="437"/>
        <v>2.29517338349233+0.950691943440905i</v>
      </c>
      <c r="DU276" s="240" t="str">
        <f t="shared" ca="1" si="438"/>
        <v>-1.75664965653627+1.75664965653544i</v>
      </c>
      <c r="DV276" s="240" t="str">
        <f t="shared" ca="1" si="439"/>
        <v>-0.950691943439944-2.29517338349273i</v>
      </c>
      <c r="DW276" s="240" t="str">
        <f t="shared" ca="1" si="440"/>
        <v>2.48427776861104+4.52864249756861E-13i</v>
      </c>
      <c r="DX276" s="240" t="str">
        <f t="shared" ca="1" si="441"/>
        <v>-0.95069194344065+2.29517338349244i</v>
      </c>
      <c r="DY276" s="240" t="str">
        <f t="shared" ca="1" si="442"/>
        <v>-1.75664965653573-1.75664965653598i</v>
      </c>
      <c r="DZ276" s="240" t="str">
        <f t="shared" ca="1" si="443"/>
        <v>2.29517338349262-0.9506919434402i</v>
      </c>
      <c r="EA276" s="240" t="str">
        <f t="shared" ca="1" si="444"/>
        <v>-3.53066732472268E-14+2.48427776861104i</v>
      </c>
      <c r="EB276" s="240" t="str">
        <f t="shared" ca="1" si="445"/>
        <v>-2.29517338349254-0.950691943440394i</v>
      </c>
      <c r="EC276" s="240" t="str">
        <f t="shared" ca="1" si="446"/>
        <v>1.75664965653578-1.75664965653593i</v>
      </c>
      <c r="ED276" s="240" t="str">
        <f t="shared" ca="1" si="447"/>
        <v>0.950691943440453+2.29517338349252i</v>
      </c>
      <c r="EE276" s="240" t="str">
        <f t="shared" ca="1" si="448"/>
        <v>-2.48427776861104+3.82250903262406E-13i</v>
      </c>
      <c r="EF276" s="240" t="str">
        <f t="shared" ca="1" si="449"/>
        <v>0.950691943440009-2.2951733834927i</v>
      </c>
      <c r="EG276" s="240" t="str">
        <f t="shared" ca="1" si="450"/>
        <v>1.75664965653612+1.75664965653559i</v>
      </c>
      <c r="EH276" s="240" t="str">
        <f t="shared" ca="1" si="451"/>
        <v>-2.2951733834923+0.95069194344097i</v>
      </c>
      <c r="EI276" s="240" t="str">
        <f t="shared" ca="1" si="452"/>
        <v>-6.58593638004288E-13-2.48427776861104i</v>
      </c>
      <c r="EJ276" s="240" t="str">
        <f t="shared" ca="1" si="453"/>
        <v>2.29517338349281+0.950691943439753i</v>
      </c>
      <c r="EK276" s="240" t="str">
        <f t="shared" ca="1" si="454"/>
        <v>-1.75664965653519+1.75664965653652i</v>
      </c>
      <c r="EL276" s="240" t="str">
        <f t="shared" ca="1" si="455"/>
        <v>-0.950691943441226-2.2951733834922i</v>
      </c>
      <c r="EM276" s="240" t="str">
        <f t="shared" ca="1" si="456"/>
        <v>2.48427776861104-9.3493637274617E-13i</v>
      </c>
      <c r="EN276" s="240"/>
      <c r="EO276" s="240"/>
      <c r="EP276" s="240"/>
    </row>
    <row r="277" spans="1:146">
      <c r="A277" s="268">
        <f t="shared" si="323"/>
        <v>3.4570312500000026E-3</v>
      </c>
      <c r="B277" s="267">
        <v>177</v>
      </c>
      <c r="C277" s="266">
        <f t="shared" si="324"/>
        <v>35400</v>
      </c>
      <c r="N277" s="265">
        <f t="shared" ca="1" si="327"/>
        <v>7.4832506128367822</v>
      </c>
      <c r="O277" s="240">
        <f t="shared" ca="1" si="328"/>
        <v>2.4832506128367822</v>
      </c>
      <c r="P277" s="240" t="str">
        <f t="shared" ca="1" si="329"/>
        <v>-0.893709570032418+2.31685493947867i</v>
      </c>
      <c r="Q277" s="240" t="str">
        <f t="shared" ca="1" si="330"/>
        <v>-1.8399673361198-1.66764918617989i</v>
      </c>
      <c r="R277" s="240" t="str">
        <f t="shared" ca="1" si="331"/>
        <v>2.21809979334448-1.11649760990314i</v>
      </c>
      <c r="S277" s="240" t="str">
        <f t="shared" ca="1" si="332"/>
        <v>0.243401123791778+2.47129308239455i</v>
      </c>
      <c r="T277" s="240" t="str">
        <f t="shared" ca="1" si="333"/>
        <v>-2.39329750602396-0.662314618450881i</v>
      </c>
      <c r="U277" s="241" t="str">
        <f t="shared" ca="1" si="334"/>
        <v>1.47927066294731-1.99456559478441i</v>
      </c>
      <c r="V277" s="240" t="str">
        <f t="shared" ca="1" si="335"/>
        <v>1.32853316745096+2.09798313366361i</v>
      </c>
      <c r="W277" s="240" t="str">
        <f t="shared" ca="1" si="336"/>
        <v>-2.43553564862261+0.484458161705115i</v>
      </c>
      <c r="X277" s="240" t="str">
        <f t="shared" ca="1" si="337"/>
        <v>0.424541215035813-2.44669130927671i</v>
      </c>
      <c r="Y277" s="240" t="str">
        <f t="shared" ca="1" si="338"/>
        <v>2.12995509643087+1.2766459545788i</v>
      </c>
      <c r="Z277" s="240" t="str">
        <f t="shared" ca="1" si="339"/>
        <v>-1.95766174953145+1.52777422434591i</v>
      </c>
      <c r="AA277" s="240" t="str">
        <f t="shared" ca="1" si="340"/>
        <v>-0.720849602689193-2.37632267515527i</v>
      </c>
      <c r="AB277" s="240" t="str">
        <f t="shared" ca="1" si="341"/>
        <v>2.47652213772364+0.182679247641864i</v>
      </c>
      <c r="AC277" s="240" t="str">
        <f t="shared" ca="1" si="342"/>
        <v>-1.06172644778224+2.24483196614668i</v>
      </c>
      <c r="AD277" s="240" t="str">
        <f t="shared" ca="1" si="343"/>
        <v>-1.71230198029406-1.79848701258455i</v>
      </c>
      <c r="AE277" s="240" t="str">
        <f t="shared" ca="1" si="344"/>
        <v>2.29422441529598-0.950298867943165i</v>
      </c>
      <c r="AF277" s="240" t="str">
        <f t="shared" ca="1" si="345"/>
        <v>0.0609420207692666+2.48250270417956i</v>
      </c>
      <c r="AG277" s="240" t="str">
        <f t="shared" ca="1" si="346"/>
        <v>-2.33808987687853-0.836581934894841i</v>
      </c>
      <c r="AH277" s="240" t="str">
        <f t="shared" ca="1" si="347"/>
        <v>1.62199186255327-1.8803393321327i</v>
      </c>
      <c r="AI277" s="240" t="str">
        <f t="shared" ca="1" si="348"/>
        <v>1.17059623561238+2.19003152016686i</v>
      </c>
      <c r="AJ277" s="240" t="str">
        <f t="shared" ca="1" si="349"/>
        <v>-2.4645754125202+0.303976384206319i</v>
      </c>
      <c r="AK277" s="240" t="str">
        <f t="shared" ca="1" si="350"/>
        <v>0.603380680651935-2.40883070396619i</v>
      </c>
      <c r="AL277" s="240" t="str">
        <f t="shared" ca="1" si="351"/>
        <v>2.03026798830468+1.42987604421485i</v>
      </c>
      <c r="AM277" s="240" t="str">
        <f t="shared" ca="1" si="352"/>
        <v>-2.06474742430582+1.37962012161925i</v>
      </c>
      <c r="AN277" s="240" t="str">
        <f t="shared" ca="1" si="353"/>
        <v>-0.544083288891863-2.42291291236455i</v>
      </c>
      <c r="AO277" s="240" t="str">
        <f t="shared" ca="1" si="354"/>
        <v>2.45637317457396+0.36436854061197i</v>
      </c>
      <c r="AP277" s="240" t="str">
        <f t="shared" ca="1" si="355"/>
        <v>-1.22398973792006+2.16064405389242i</v>
      </c>
      <c r="AQ277" s="240" t="str">
        <f t="shared" ca="1" si="356"/>
        <v>-1.57535751167929-1.91957868204194i</v>
      </c>
      <c r="AR277" s="240" t="str">
        <f t="shared" ca="1" si="357"/>
        <v>-1.57535751167929-1.91957868204194i</v>
      </c>
      <c r="AS277" s="240" t="str">
        <f t="shared" ca="1" si="358"/>
        <v>-0.121847332344242+2.48025942872008i</v>
      </c>
      <c r="AT277" s="240" t="str">
        <f t="shared" ca="1" si="359"/>
        <v>-2.27021193611195-1.00631574135015i</v>
      </c>
      <c r="AU277" s="240" t="str">
        <f t="shared" ca="1" si="360"/>
        <v>1.75592334772318-1.7559233477219i</v>
      </c>
      <c r="AV277" s="240" t="str">
        <f t="shared" ca="1" si="361"/>
        <v>1.00631574134856+2.27021193611265i</v>
      </c>
      <c r="AW277" s="240" t="str">
        <f t="shared" ca="1" si="362"/>
        <v>-2.48025942872004+0.121847332344978i</v>
      </c>
      <c r="AX277" s="240" t="str">
        <f t="shared" ca="1" si="363"/>
        <v>0.778950374080658-2.35791643636365i</v>
      </c>
      <c r="AY277" s="240" t="str">
        <f t="shared" ca="1" si="364"/>
        <v>1.91957868204241+1.57535751167872i</v>
      </c>
      <c r="AZ277" s="240" t="str">
        <f t="shared" ca="1" si="365"/>
        <v>-2.16064405389205+1.2239897379207i</v>
      </c>
      <c r="BA277" s="240" t="str">
        <f t="shared" ca="1" si="366"/>
        <v>-0.364368540612735-2.45637317457385i</v>
      </c>
      <c r="BB277" s="240" t="str">
        <f t="shared" ca="1" si="367"/>
        <v>2.42291291236416+0.544083288893589i</v>
      </c>
      <c r="BC277" s="240" t="str">
        <f t="shared" ca="1" si="368"/>
        <v>-1.37962012162069+2.06474742430486i</v>
      </c>
      <c r="BD277" s="240" t="str">
        <f t="shared" ca="1" si="369"/>
        <v>-1.42987604421569-2.03026798830409i</v>
      </c>
      <c r="BE277" s="240" t="str">
        <f t="shared" ca="1" si="370"/>
        <v>2.40883070396601-0.60338068065265i</v>
      </c>
      <c r="BF277" s="240" t="str">
        <f t="shared" ca="1" si="371"/>
        <v>-0.303976384205835+2.46457541252026i</v>
      </c>
      <c r="BG277" s="240" t="str">
        <f t="shared" ca="1" si="372"/>
        <v>-2.19003152016688-1.17059623561235i</v>
      </c>
      <c r="BH277" s="240" t="str">
        <f t="shared" ca="1" si="373"/>
        <v>1.88033933213286-1.62199186255307i</v>
      </c>
      <c r="BI277" s="240" t="str">
        <f t="shared" ca="1" si="374"/>
        <v>0.836581934894138+2.33808987687878i</v>
      </c>
      <c r="BJ277" s="240" t="str">
        <f t="shared" ca="1" si="375"/>
        <v>-2.48250270417953-0.0609420207702239i</v>
      </c>
      <c r="BK277" s="240" t="str">
        <f t="shared" ca="1" si="376"/>
        <v>0.950298867942028-2.29422441529645i</v>
      </c>
      <c r="BL277" s="240" t="str">
        <f t="shared" ca="1" si="377"/>
        <v>1.79848701258506+1.71230198029352i</v>
      </c>
      <c r="BM277" s="240" t="str">
        <f t="shared" ca="1" si="378"/>
        <v>-2.24483196614646+1.06172644778271i</v>
      </c>
      <c r="BN277" s="240" t="str">
        <f t="shared" ca="1" si="379"/>
        <v>-0.182679247642088-2.47652213772362i</v>
      </c>
      <c r="BO277" s="240" t="str">
        <f t="shared" ca="1" si="380"/>
        <v>2.37632267515519+0.720849602689434i</v>
      </c>
      <c r="BP277" s="240" t="str">
        <f t="shared" ca="1" si="381"/>
        <v>-1.52777422434627+1.95766174953116i</v>
      </c>
      <c r="BQ277" s="240" t="str">
        <f t="shared" ca="1" si="382"/>
        <v>-1.27664595457815-2.12995509643126i</v>
      </c>
      <c r="BR277" s="240" t="str">
        <f t="shared" ca="1" si="383"/>
        <v>2.44669130927692-0.424541215034592i</v>
      </c>
      <c r="BS277" s="240" t="str">
        <f t="shared" ca="1" si="384"/>
        <v>-0.484458161704114+2.43553564862281i</v>
      </c>
      <c r="BT277" s="240" t="str">
        <f t="shared" ca="1" si="385"/>
        <v>-2.09798313366399-1.32853316745035i</v>
      </c>
      <c r="BU277" s="240" t="str">
        <f t="shared" ca="1" si="386"/>
        <v>1.99456559478426-1.47927066294751i</v>
      </c>
      <c r="BV277" s="240" t="str">
        <f t="shared" ca="1" si="387"/>
        <v>0.662314618450901+2.39329750602396i</v>
      </c>
      <c r="BW277" s="240" t="str">
        <f t="shared" ca="1" si="388"/>
        <v>-2.4712930823945-0.243401123792301i</v>
      </c>
      <c r="BX277" s="240" t="str">
        <f t="shared" ca="1" si="389"/>
        <v>1.11649760990387-2.21809979334411i</v>
      </c>
      <c r="BY277" s="240" t="str">
        <f t="shared" ca="1" si="390"/>
        <v>1.66764918617912+1.8399673361205i</v>
      </c>
      <c r="BZ277" s="240" t="str">
        <f t="shared" ca="1" si="391"/>
        <v>-2.31685493947827+0.893709570033471i</v>
      </c>
      <c r="CA277" s="240" t="str">
        <f t="shared" ca="1" si="392"/>
        <v>-7.36202280074454E-13-2.48325061283678i</v>
      </c>
      <c r="CB277" s="240" t="str">
        <f t="shared" ca="1" si="393"/>
        <v>2.3168549394788+0.893709570032097i</v>
      </c>
      <c r="CC277" s="240" t="str">
        <f t="shared" ca="1" si="394"/>
        <v>-1.6676491861798+1.83996733611988i</v>
      </c>
      <c r="CD277" s="240" t="str">
        <f t="shared" ca="1" si="395"/>
        <v>-1.11649760990292-2.21809979334459i</v>
      </c>
      <c r="CE277" s="240" t="str">
        <f t="shared" ca="1" si="396"/>
        <v>2.4712930823946-0.243401123791238i</v>
      </c>
      <c r="CF277" s="240" t="str">
        <f t="shared" ca="1" si="397"/>
        <v>-0.662314618451795+2.39329750602371i</v>
      </c>
      <c r="CG277" s="240" t="str">
        <f t="shared" ca="1" si="398"/>
        <v>-1.99456559478518-1.47927066294627i</v>
      </c>
      <c r="CH277" s="240" t="str">
        <f t="shared" ca="1" si="399"/>
        <v>2.09798313366321-1.32853316745159i</v>
      </c>
      <c r="CI277" s="240" t="str">
        <f t="shared" ca="1" si="400"/>
        <v>0.484458161705559+2.43553564862252i</v>
      </c>
      <c r="CJ277" s="240" t="str">
        <f t="shared" ca="1" si="401"/>
        <v>-2.44669130927676-0.424541215035505i</v>
      </c>
      <c r="CK277" s="240" t="str">
        <f t="shared" ca="1" si="402"/>
        <v>1.276645954579-2.12995509643075i</v>
      </c>
      <c r="CL277" s="240" t="str">
        <f t="shared" ca="1" si="403"/>
        <v>1.52777422434548+1.95766174953178i</v>
      </c>
      <c r="CM277" s="240" t="str">
        <f t="shared" ca="1" si="404"/>
        <v>-2.37632267515546+0.720849602688545i</v>
      </c>
      <c r="CN277" s="240" t="str">
        <f t="shared" ca="1" si="405"/>
        <v>0.182679247643083-2.47652213772355i</v>
      </c>
      <c r="CO277" s="240" t="str">
        <f t="shared" ca="1" si="406"/>
        <v>2.24483196614711+1.06172644778132i</v>
      </c>
      <c r="CP277" s="240" t="str">
        <f t="shared" ca="1" si="407"/>
        <v>-1.79848701258405+1.71230198029459i</v>
      </c>
      <c r="CQ277" s="240" t="str">
        <f t="shared" ca="1" si="408"/>
        <v>-0.950298867943324-2.29422441529592i</v>
      </c>
      <c r="CR277" s="240" t="str">
        <f t="shared" ca="1" si="409"/>
        <v>2.48250270417956-0.0609420207692972i</v>
      </c>
      <c r="CS277" s="240" t="str">
        <f t="shared" ca="1" si="410"/>
        <v>-0.836581934895077+2.33808987687845i</v>
      </c>
      <c r="CT277" s="240" t="str">
        <f t="shared" ca="1" si="411"/>
        <v>-1.88033933213217-1.62199186255388i</v>
      </c>
      <c r="CU277" s="240" t="str">
        <f t="shared" ca="1" si="412"/>
        <v>2.19003152016731-1.17059623561153i</v>
      </c>
      <c r="CV277" s="240" t="str">
        <f t="shared" ca="1" si="413"/>
        <v>0.303976384207365+2.46457541252007i</v>
      </c>
      <c r="CW277" s="240" t="str">
        <f t="shared" ca="1" si="414"/>
        <v>-2.40883070396637-0.603380680651222i</v>
      </c>
      <c r="CX277" s="240" t="str">
        <f t="shared" ca="1" si="415"/>
        <v>1.42987604421448-2.03026798830494i</v>
      </c>
      <c r="CY277" s="240" t="str">
        <f t="shared" ca="1" si="416"/>
        <v>1.37962012161992+2.06474742430537i</v>
      </c>
      <c r="CZ277" s="240" t="str">
        <f t="shared" ca="1" si="417"/>
        <v>-2.42291291236438+0.544083288892615i</v>
      </c>
      <c r="DA277" s="240" t="str">
        <f t="shared" ca="1" si="418"/>
        <v>0.36436854061372-2.4563731745737i</v>
      </c>
      <c r="DB277" s="240" t="str">
        <f t="shared" ca="1" si="419"/>
        <v>2.16064405389159+1.2239897379215i</v>
      </c>
      <c r="DC277" s="240" t="str">
        <f t="shared" ca="1" si="420"/>
        <v>-1.91957868204305+1.57535751167795i</v>
      </c>
      <c r="DD277" s="240" t="str">
        <f t="shared" ca="1" si="421"/>
        <v>-0.778950374082124-2.35791643636317i</v>
      </c>
      <c r="DE277" s="240" t="str">
        <f t="shared" ca="1" si="422"/>
        <v>2.48025942872011+0.121847332343507i</v>
      </c>
      <c r="DF277" s="240" t="str">
        <f t="shared" ca="1" si="423"/>
        <v>-1.00631574134954+2.27021193611222i</v>
      </c>
      <c r="DG277" s="240" t="str">
        <f t="shared" ca="1" si="424"/>
        <v>-1.75592334772247-1.75592334772261i</v>
      </c>
      <c r="DH277" s="240" t="str">
        <f t="shared" ca="1" si="425"/>
        <v>2.27021193611235-1.00631574134924i</v>
      </c>
      <c r="DI277" s="240" t="str">
        <f t="shared" ca="1" si="426"/>
        <v>0.121847332343175+2.48025942872013i</v>
      </c>
      <c r="DJ277" s="240" t="str">
        <f t="shared" ca="1" si="427"/>
        <v>-2.35791643636311-0.778950374082305i</v>
      </c>
      <c r="DK277" s="240" t="str">
        <f t="shared" ca="1" si="428"/>
        <v>1.5753575116781-1.91957868204292i</v>
      </c>
      <c r="DL277" s="240" t="str">
        <f t="shared" ca="1" si="429"/>
        <v>1.22398973792134+2.16064405389169i</v>
      </c>
      <c r="DM277" s="240" t="str">
        <f t="shared" ca="1" si="430"/>
        <v>-2.45637317457375+0.364368540613393i</v>
      </c>
      <c r="DN277" s="240" t="str">
        <f t="shared" ca="1" si="431"/>
        <v>0.544083288892802-2.42291291236434i</v>
      </c>
      <c r="DO277" s="240" t="str">
        <f t="shared" ca="1" si="432"/>
        <v>2.06474742430527+1.37962012162008i</v>
      </c>
      <c r="DP277" s="240" t="str">
        <f t="shared" ca="1" si="433"/>
        <v>-2.03026798830513+1.42987604421421i</v>
      </c>
      <c r="DQ277" s="240" t="str">
        <f t="shared" ca="1" si="434"/>
        <v>-0.603380680651036-2.40883070396642i</v>
      </c>
      <c r="DR277" s="240" t="str">
        <f t="shared" ca="1" si="435"/>
        <v>2.46457541252034+0.303976384205174i</v>
      </c>
      <c r="DS277" s="240" t="str">
        <f t="shared" ca="1" si="436"/>
        <v>-1.1705962356117+2.19003152016722i</v>
      </c>
      <c r="DT277" s="240" t="str">
        <f t="shared" ca="1" si="437"/>
        <v>-1.62199186255363-1.88033933213238i</v>
      </c>
      <c r="DU277" s="240" t="str">
        <f t="shared" ca="1" si="438"/>
        <v>2.33808987687856-0.836581934894766i</v>
      </c>
      <c r="DV277" s="240" t="str">
        <f t="shared" ca="1" si="439"/>
        <v>-0.0609420207694881+2.48250270417955i</v>
      </c>
      <c r="DW277" s="240" t="str">
        <f t="shared" ca="1" si="440"/>
        <v>-2.29422441529579-0.950298867943629i</v>
      </c>
      <c r="DX277" s="240" t="str">
        <f t="shared" ca="1" si="441"/>
        <v>1.71230198029483-1.79848701258382i</v>
      </c>
      <c r="DY277" s="240" t="str">
        <f t="shared" ca="1" si="442"/>
        <v>1.06172644778115+2.2448319661472i</v>
      </c>
      <c r="DZ277" s="240" t="str">
        <f t="shared" ca="1" si="443"/>
        <v>-2.47652213772356+0.182679247642892i</v>
      </c>
      <c r="EA277" s="240" t="str">
        <f t="shared" ca="1" si="444"/>
        <v>0.720849602688729-2.37632267515541i</v>
      </c>
      <c r="EB277" s="240" t="str">
        <f t="shared" ca="1" si="445"/>
        <v>1.95766174953157+1.52777422434575i</v>
      </c>
      <c r="EC277" s="240" t="str">
        <f t="shared" ca="1" si="446"/>
        <v>-2.12995509643085+1.27664595457884i</v>
      </c>
      <c r="ED277" s="240" t="str">
        <f t="shared" ca="1" si="447"/>
        <v>-0.424541215035317-2.44669130927679i</v>
      </c>
      <c r="EE277" s="240" t="str">
        <f t="shared" ca="1" si="448"/>
        <v>2.43553564862246+0.484458161705885i</v>
      </c>
      <c r="EF277" s="240" t="str">
        <f t="shared" ca="1" si="449"/>
        <v>-1.32853316745187+2.09798313366303i</v>
      </c>
      <c r="EG277" s="240" t="str">
        <f t="shared" ca="1" si="450"/>
        <v>-1.47927066294804-1.99456559478386i</v>
      </c>
      <c r="EH277" s="240" t="str">
        <f t="shared" ca="1" si="451"/>
        <v>2.3932975060238-0.662314618451475i</v>
      </c>
      <c r="EI277" s="240" t="str">
        <f t="shared" ca="1" si="452"/>
        <v>-0.243401123791428+2.47129308239458i</v>
      </c>
      <c r="EJ277" s="240" t="str">
        <f t="shared" ca="1" si="453"/>
        <v>-2.21809979334451-1.11649760990309i</v>
      </c>
      <c r="EK277" s="240" t="str">
        <f t="shared" ca="1" si="454"/>
        <v>1.83996733612001-1.66764918617966i</v>
      </c>
      <c r="EL277" s="240" t="str">
        <f t="shared" ca="1" si="455"/>
        <v>0.893709570031787+2.31685493947892i</v>
      </c>
      <c r="EM277" s="240" t="str">
        <f t="shared" ca="1" si="456"/>
        <v>-2.48325061283678-1.0684116248442E-12i</v>
      </c>
      <c r="EN277" s="240"/>
      <c r="EO277" s="240"/>
      <c r="EP277" s="240"/>
    </row>
    <row r="278" spans="1:146">
      <c r="A278" s="268">
        <f t="shared" si="323"/>
        <v>3.4765625000000027E-3</v>
      </c>
      <c r="B278" s="267">
        <v>178</v>
      </c>
      <c r="C278" s="266">
        <f t="shared" si="324"/>
        <v>35600</v>
      </c>
      <c r="N278" s="265">
        <f t="shared" ca="1" si="327"/>
        <v>7.4820728807166876</v>
      </c>
      <c r="O278" s="240">
        <f t="shared" ca="1" si="328"/>
        <v>2.4820728807166876</v>
      </c>
      <c r="P278" s="240" t="str">
        <f t="shared" ca="1" si="329"/>
        <v>-0.836185168893443+2.33698099019052i</v>
      </c>
      <c r="Q278" s="240" t="str">
        <f t="shared" ca="1" si="330"/>
        <v>-1.91866828280216-1.57461036633138i</v>
      </c>
      <c r="R278" s="240" t="str">
        <f t="shared" ca="1" si="331"/>
        <v>2.12894492189652-1.27604047926399i</v>
      </c>
      <c r="S278" s="240" t="str">
        <f t="shared" ca="1" si="332"/>
        <v>0.484228397566457+2.43438054629498i</v>
      </c>
      <c r="T278" s="240" t="str">
        <f t="shared" ca="1" si="333"/>
        <v>-2.45520818962555-0.364195731420421i</v>
      </c>
      <c r="U278" s="241" t="str">
        <f t="shared" ca="1" si="334"/>
        <v>1.17004105653423-2.18899285316638i</v>
      </c>
      <c r="V278" s="240" t="str">
        <f t="shared" ca="1" si="335"/>
        <v>1.66685826962815+1.83909469418013i</v>
      </c>
      <c r="W278" s="240" t="str">
        <f t="shared" ca="1" si="336"/>
        <v>-2.29313633269543+0.949848169373085i</v>
      </c>
      <c r="X278" s="240" t="str">
        <f t="shared" ca="1" si="337"/>
        <v>-0.121789543768024-2.4790831152299i</v>
      </c>
      <c r="Y278" s="240" t="str">
        <f t="shared" ca="1" si="338"/>
        <v>2.37519565578487+0.720507725100807i</v>
      </c>
      <c r="Z278" s="240" t="str">
        <f t="shared" ca="1" si="339"/>
        <v>-1.4785690887424+1.99361963147555i</v>
      </c>
      <c r="AA278" s="240" t="str">
        <f t="shared" ca="1" si="340"/>
        <v>-1.37896580871146-2.06376817583613i</v>
      </c>
      <c r="AB278" s="240" t="str">
        <f t="shared" ca="1" si="341"/>
        <v>2.40768826700179-0.603094515089593i</v>
      </c>
      <c r="AC278" s="240" t="str">
        <f t="shared" ca="1" si="342"/>
        <v>-0.24328568585737+2.47012102137651i</v>
      </c>
      <c r="AD278" s="240" t="str">
        <f t="shared" ca="1" si="343"/>
        <v>-2.24376730891996-1.06122290241557i</v>
      </c>
      <c r="AE278" s="240" t="str">
        <f t="shared" ca="1" si="344"/>
        <v>1.75509056535399-1.755090565354i</v>
      </c>
      <c r="AF278" s="240" t="str">
        <f t="shared" ca="1" si="345"/>
        <v>1.06122290241558+2.24376730891996i</v>
      </c>
      <c r="AG278" s="240" t="str">
        <f t="shared" ca="1" si="346"/>
        <v>-2.47012102137651+0.243285685857361i</v>
      </c>
      <c r="AH278" s="240" t="str">
        <f t="shared" ca="1" si="347"/>
        <v>0.603094515089586-2.40768826700179i</v>
      </c>
      <c r="AI278" s="240" t="str">
        <f t="shared" ca="1" si="348"/>
        <v>2.06376817583614+1.37896580871145i</v>
      </c>
      <c r="AJ278" s="240" t="str">
        <f t="shared" ca="1" si="349"/>
        <v>-1.99361963147555+1.4785690887424i</v>
      </c>
      <c r="AK278" s="240" t="str">
        <f t="shared" ca="1" si="350"/>
        <v>-0.720507725100797-2.37519565578487i</v>
      </c>
      <c r="AL278" s="240" t="str">
        <f t="shared" ca="1" si="351"/>
        <v>2.47908311522991+0.121789543768016i</v>
      </c>
      <c r="AM278" s="240" t="str">
        <f t="shared" ca="1" si="352"/>
        <v>-0.94984816937376+2.29313633269515i</v>
      </c>
      <c r="AN278" s="240" t="str">
        <f t="shared" ca="1" si="353"/>
        <v>-1.83909469418062-1.6668582696276i</v>
      </c>
      <c r="AO278" s="240" t="str">
        <f t="shared" ca="1" si="354"/>
        <v>2.18899285316639-1.17004105653422i</v>
      </c>
      <c r="AP278" s="240" t="str">
        <f t="shared" ca="1" si="355"/>
        <v>0.364195731419672+2.45520818962566i</v>
      </c>
      <c r="AQ278" s="240" t="str">
        <f t="shared" ca="1" si="356"/>
        <v>-2.43438054629518-0.484228397565482i</v>
      </c>
      <c r="AR278" s="240" t="str">
        <f t="shared" ca="1" si="357"/>
        <v>-2.43438054629518-0.484228397565482i</v>
      </c>
      <c r="AS278" s="240" t="str">
        <f t="shared" ca="1" si="358"/>
        <v>1.57461036633104+1.91866828280244i</v>
      </c>
      <c r="AT278" s="240" t="str">
        <f t="shared" ca="1" si="359"/>
        <v>-2.33698099019093+0.836185168892318i</v>
      </c>
      <c r="AU278" s="240" t="str">
        <f t="shared" ca="1" si="360"/>
        <v>-5.0232647558469E-13-2.48207288071669i</v>
      </c>
      <c r="AV278" s="240" t="str">
        <f t="shared" ca="1" si="361"/>
        <v>2.33698099019043+0.836185168893698i</v>
      </c>
      <c r="AW278" s="240" t="str">
        <f t="shared" ca="1" si="362"/>
        <v>-1.57461036633217+1.91866828280151i</v>
      </c>
      <c r="AX278" s="240" t="str">
        <f t="shared" ca="1" si="363"/>
        <v>-1.27604047926461-2.12894492189615i</v>
      </c>
      <c r="AY278" s="240" t="str">
        <f t="shared" ca="1" si="364"/>
        <v>2.43438054629499-0.484228397566433i</v>
      </c>
      <c r="AZ278" s="240" t="str">
        <f t="shared" ca="1" si="365"/>
        <v>-0.364195731421188+2.45520818962544i</v>
      </c>
      <c r="BA278" s="240" t="str">
        <f t="shared" ca="1" si="366"/>
        <v>-2.18899285316686-1.17004105653334i</v>
      </c>
      <c r="BB278" s="240" t="str">
        <f t="shared" ca="1" si="367"/>
        <v>1.83909469417995-1.66685826962834i</v>
      </c>
      <c r="BC278" s="240" t="str">
        <f t="shared" ca="1" si="368"/>
        <v>0.949848169372408+2.29313633269571i</v>
      </c>
      <c r="BD278" s="240" t="str">
        <f t="shared" ca="1" si="369"/>
        <v>-2.47908311522986+0.121789543769019i</v>
      </c>
      <c r="BE278" s="240" t="str">
        <f t="shared" ca="1" si="370"/>
        <v>0.720507725100579-2.37519565578493i</v>
      </c>
      <c r="BF278" s="240" t="str">
        <f t="shared" ca="1" si="371"/>
        <v>1.99361963147525+1.47856908874281i</v>
      </c>
      <c r="BG278" s="240" t="str">
        <f t="shared" ca="1" si="372"/>
        <v>-2.06376817583683+1.37896580871041i</v>
      </c>
      <c r="BH278" s="240" t="str">
        <f t="shared" ca="1" si="373"/>
        <v>-0.603094515090114-2.40768826700166i</v>
      </c>
      <c r="BI278" s="240" t="str">
        <f t="shared" ca="1" si="374"/>
        <v>2.47012102137649+0.24328568585759i</v>
      </c>
      <c r="BJ278" s="240" t="str">
        <f t="shared" ca="1" si="375"/>
        <v>-1.06122290241645+2.24376730891954i</v>
      </c>
      <c r="BK278" s="240" t="str">
        <f t="shared" ca="1" si="376"/>
        <v>-1.75509056535453-1.75509056535347i</v>
      </c>
      <c r="BL278" s="240" t="str">
        <f t="shared" ca="1" si="377"/>
        <v>2.24376730891995-1.06122290241558i</v>
      </c>
      <c r="BM278" s="240" t="str">
        <f t="shared" ca="1" si="378"/>
        <v>0.243285685856632+2.47012102137659i</v>
      </c>
      <c r="BN278" s="240" t="str">
        <f t="shared" ca="1" si="379"/>
        <v>-2.40768826700203-0.603094515088653i</v>
      </c>
      <c r="BO278" s="240" t="str">
        <f t="shared" ca="1" si="380"/>
        <v>1.37896580871127-2.06376817583626i</v>
      </c>
      <c r="BP278" s="240" t="str">
        <f t="shared" ca="1" si="381"/>
        <v>1.47856908874198+1.99361963147586i</v>
      </c>
      <c r="BQ278" s="240" t="str">
        <f t="shared" ca="1" si="382"/>
        <v>-2.3751956557845+0.720507725102021i</v>
      </c>
      <c r="BR278" s="240" t="str">
        <f t="shared" ca="1" si="383"/>
        <v>0.121789543767514-2.47908311522993i</v>
      </c>
      <c r="BS278" s="240" t="str">
        <f t="shared" ca="1" si="384"/>
        <v>2.29313633269534+0.949848169373296i</v>
      </c>
      <c r="BT278" s="240" t="str">
        <f t="shared" ca="1" si="385"/>
        <v>-1.66685826962906+1.8390946941793i</v>
      </c>
      <c r="BU278" s="240" t="str">
        <f t="shared" ca="1" si="386"/>
        <v>-1.17004105653466-2.18899285316615i</v>
      </c>
      <c r="BV278" s="240" t="str">
        <f t="shared" ca="1" si="387"/>
        <v>2.45520818962558-0.364195731420238i</v>
      </c>
      <c r="BW278" s="240" t="str">
        <f t="shared" ca="1" si="388"/>
        <v>-0.484228397567376+2.4343805462948i</v>
      </c>
      <c r="BX278" s="240" t="str">
        <f t="shared" ca="1" si="389"/>
        <v>-2.12894492189689-1.27604047926337i</v>
      </c>
      <c r="BY278" s="240" t="str">
        <f t="shared" ca="1" si="390"/>
        <v>1.91866828280216-1.57461036633138i</v>
      </c>
      <c r="BZ278" s="240" t="str">
        <f t="shared" ca="1" si="391"/>
        <v>0.836185168892725+2.33698099019078i</v>
      </c>
      <c r="CA278" s="240" t="str">
        <f t="shared" ca="1" si="392"/>
        <v>-2.48207288071669+1.00465295116938E-12i</v>
      </c>
      <c r="CB278" s="240" t="str">
        <f t="shared" ca="1" si="393"/>
        <v>0.836185168893224-2.3369809901906i</v>
      </c>
      <c r="CC278" s="240" t="str">
        <f t="shared" ca="1" si="394"/>
        <v>1.91866828280183+1.57461036633179i</v>
      </c>
      <c r="CD278" s="240" t="str">
        <f t="shared" ca="1" si="395"/>
        <v>-2.12894492189585+1.2760404792651i</v>
      </c>
      <c r="CE278" s="240" t="str">
        <f t="shared" ca="1" si="396"/>
        <v>-0.484228397566994-2.43438054629488i</v>
      </c>
      <c r="CF278" s="240" t="str">
        <f t="shared" ca="1" si="397"/>
        <v>2.45520818962552+0.364195731420622i</v>
      </c>
      <c r="CG278" s="240" t="str">
        <f t="shared" ca="1" si="398"/>
        <v>-1.17004105653507+2.18899285316593i</v>
      </c>
      <c r="CH278" s="240" t="str">
        <f t="shared" ca="1" si="399"/>
        <v>-1.66685826962867-1.83909469417966i</v>
      </c>
      <c r="CI278" s="240" t="str">
        <f t="shared" ca="1" si="400"/>
        <v>2.29313633269554-0.949848169372807i</v>
      </c>
      <c r="CJ278" s="240" t="str">
        <f t="shared" ca="1" si="401"/>
        <v>0.121789543766984+2.47908311522996i</v>
      </c>
      <c r="CK278" s="240" t="str">
        <f t="shared" ca="1" si="402"/>
        <v>-2.37519565578508-0.720507725100097i</v>
      </c>
      <c r="CL278" s="240" t="str">
        <f t="shared" ca="1" si="403"/>
        <v>1.4785690887424-1.99361963147555i</v>
      </c>
      <c r="CM278" s="240" t="str">
        <f t="shared" ca="1" si="404"/>
        <v>1.37896580871083+2.06376817583655i</v>
      </c>
      <c r="CN278" s="240" t="str">
        <f t="shared" ca="1" si="405"/>
        <v>-2.40768826700154+0.603094515090601i</v>
      </c>
      <c r="CO278" s="240" t="str">
        <f t="shared" ca="1" si="406"/>
        <v>0.24328568585709-2.47012102137654i</v>
      </c>
      <c r="CP278" s="240" t="str">
        <f t="shared" ca="1" si="407"/>
        <v>2.24376730891976+1.061222902416i</v>
      </c>
      <c r="CQ278" s="240" t="str">
        <f t="shared" ca="1" si="408"/>
        <v>-1.75509056535486+1.75509056535314i</v>
      </c>
      <c r="CR278" s="240" t="str">
        <f t="shared" ca="1" si="409"/>
        <v>-1.06122290241597-2.24376730891977i</v>
      </c>
      <c r="CS278" s="240" t="str">
        <f t="shared" ca="1" si="410"/>
        <v>2.47012102137654-0.243285685857062i</v>
      </c>
      <c r="CT278" s="240" t="str">
        <f t="shared" ca="1" si="411"/>
        <v>-0.603094515090492+2.40768826700156i</v>
      </c>
      <c r="CU278" s="240" t="str">
        <f t="shared" ca="1" si="412"/>
        <v>-2.06376817583654-1.37896580871085i</v>
      </c>
      <c r="CV278" s="240" t="str">
        <f t="shared" ca="1" si="413"/>
        <v>1.99361963147556-1.47856908874238i</v>
      </c>
      <c r="CW278" s="240" t="str">
        <f t="shared" ca="1" si="414"/>
        <v>0.720507725100072+2.37519565578509i</v>
      </c>
      <c r="CX278" s="240" t="str">
        <f t="shared" ca="1" si="415"/>
        <v>-2.47908311522995-0.121789543767012i</v>
      </c>
      <c r="CY278" s="240" t="str">
        <f t="shared" ca="1" si="416"/>
        <v>0.949848169372832-2.29313633269553i</v>
      </c>
      <c r="CZ278" s="240" t="str">
        <f t="shared" ca="1" si="417"/>
        <v>1.83909469417964+1.66685826962869i</v>
      </c>
      <c r="DA278" s="240" t="str">
        <f t="shared" ca="1" si="418"/>
        <v>-2.18899285316588+1.17004105653517i</v>
      </c>
      <c r="DB278" s="240" t="str">
        <f t="shared" ca="1" si="419"/>
        <v>-0.364195731420734-2.45520818962551i</v>
      </c>
      <c r="DC278" s="240" t="str">
        <f t="shared" ca="1" si="420"/>
        <v>2.4343805462949+0.484228397566882i</v>
      </c>
      <c r="DD278" s="240" t="str">
        <f t="shared" ca="1" si="421"/>
        <v>-1.276040479265+2.12894492189591i</v>
      </c>
      <c r="DE278" s="240" t="str">
        <f t="shared" ca="1" si="422"/>
        <v>-1.57461036633176-1.91866828280185i</v>
      </c>
      <c r="DF278" s="240" t="str">
        <f t="shared" ca="1" si="423"/>
        <v>2.33698099019061-0.836185168893197i</v>
      </c>
      <c r="DG278" s="240" t="str">
        <f t="shared" ca="1" si="424"/>
        <v>-1.03263172447529E-12+2.48207288071669i</v>
      </c>
      <c r="DH278" s="240" t="str">
        <f t="shared" ca="1" si="425"/>
        <v>-2.33698099019077-0.83618516889275i</v>
      </c>
      <c r="DI278" s="240" t="str">
        <f t="shared" ca="1" si="426"/>
        <v>1.5746103663314-1.91866828280215i</v>
      </c>
      <c r="DJ278" s="240" t="str">
        <f t="shared" ca="1" si="427"/>
        <v>1.27604047926335+2.1289449218969i</v>
      </c>
      <c r="DK278" s="240" t="str">
        <f t="shared" ca="1" si="428"/>
        <v>-2.43438054629478+0.484228397567488i</v>
      </c>
      <c r="DL278" s="240" t="str">
        <f t="shared" ca="1" si="429"/>
        <v>0.364195731420126-2.4552081896256i</v>
      </c>
      <c r="DM278" s="240" t="str">
        <f t="shared" ca="1" si="430"/>
        <v>2.18899285316617+1.17004105653463i</v>
      </c>
      <c r="DN278" s="240" t="str">
        <f t="shared" ca="1" si="431"/>
        <v>-1.83909469417932+1.66685826962904i</v>
      </c>
      <c r="DO278" s="240" t="str">
        <f t="shared" ca="1" si="432"/>
        <v>-0.949848169373271-2.29313633269535i</v>
      </c>
      <c r="DP278" s="240" t="str">
        <f t="shared" ca="1" si="433"/>
        <v>2.47908311522993-0.121789543767486i</v>
      </c>
      <c r="DQ278" s="240" t="str">
        <f t="shared" ca="1" si="434"/>
        <v>-0.720507725102048+2.37519565578449i</v>
      </c>
      <c r="DR278" s="240" t="str">
        <f t="shared" ca="1" si="435"/>
        <v>-1.99361963147584-1.478569088742i</v>
      </c>
      <c r="DS278" s="240" t="str">
        <f t="shared" ca="1" si="436"/>
        <v>2.06376817583627-1.37896580871125i</v>
      </c>
      <c r="DT278" s="240" t="str">
        <f t="shared" ca="1" si="437"/>
        <v>0.603094515088625+2.40768826700203i</v>
      </c>
      <c r="DU278" s="240" t="str">
        <f t="shared" ca="1" si="438"/>
        <v>-2.47012102137659-0.24328568585659i</v>
      </c>
      <c r="DV278" s="240" t="str">
        <f t="shared" ca="1" si="439"/>
        <v>1.06122290241554-2.24376730891997i</v>
      </c>
      <c r="DW278" s="240" t="str">
        <f t="shared" ca="1" si="440"/>
        <v>1.7550905653535+1.7550905653545i</v>
      </c>
      <c r="DX278" s="240" t="str">
        <f t="shared" ca="1" si="441"/>
        <v>-2.24376730891955+1.06122290241643i</v>
      </c>
      <c r="DY278" s="240" t="str">
        <f t="shared" ca="1" si="442"/>
        <v>-0.243285685857562-2.47012102137649i</v>
      </c>
      <c r="DZ278" s="240" t="str">
        <f t="shared" ca="1" si="443"/>
        <v>2.40768826700169+0.603094515090005i</v>
      </c>
      <c r="EA278" s="240" t="str">
        <f t="shared" ca="1" si="444"/>
        <v>-1.37896580871043+2.06376817583682i</v>
      </c>
      <c r="EB278" s="240" t="str">
        <f t="shared" ca="1" si="445"/>
        <v>-1.47856908874279-1.99361963147526i</v>
      </c>
      <c r="EC278" s="240" t="str">
        <f t="shared" ca="1" si="446"/>
        <v>2.3751956557849-0.720507725100688i</v>
      </c>
      <c r="ED278" s="240" t="str">
        <f t="shared" ca="1" si="447"/>
        <v>-0.121789543768906+2.47908311522986i</v>
      </c>
      <c r="EE278" s="240" t="str">
        <f t="shared" ca="1" si="448"/>
        <v>-2.29313633269567-0.949848169372499i</v>
      </c>
      <c r="EF278" s="240" t="str">
        <f t="shared" ca="1" si="449"/>
        <v>1.66685826962842-1.83909469417988i</v>
      </c>
      <c r="EG278" s="240" t="str">
        <f t="shared" ca="1" si="450"/>
        <v>1.17004105653325+2.18899285316691i</v>
      </c>
      <c r="EH278" s="240" t="str">
        <f t="shared" ca="1" si="451"/>
        <v>-2.45520818962545+0.364195731421091i</v>
      </c>
      <c r="EI278" s="240" t="str">
        <f t="shared" ca="1" si="452"/>
        <v>0.484228397566529-2.43438054629497i</v>
      </c>
      <c r="EJ278" s="240" t="str">
        <f t="shared" ca="1" si="453"/>
        <v>2.1289449218961+1.27604047926469i</v>
      </c>
      <c r="EK278" s="240" t="str">
        <f t="shared" ca="1" si="454"/>
        <v>-1.91866828280153+1.57461036633215i</v>
      </c>
      <c r="EL278" s="240" t="str">
        <f t="shared" ca="1" si="455"/>
        <v>-0.836185168893671-2.33698099019044i</v>
      </c>
      <c r="EM278" s="240" t="str">
        <f t="shared" ca="1" si="456"/>
        <v>2.48207288071669+5.30305248890599E-13i</v>
      </c>
      <c r="EN278" s="240"/>
      <c r="EO278" s="240"/>
      <c r="EP278" s="240"/>
    </row>
    <row r="279" spans="1:146">
      <c r="A279" s="268">
        <f t="shared" si="323"/>
        <v>3.4960937500000027E-3</v>
      </c>
      <c r="B279" s="267">
        <v>179</v>
      </c>
      <c r="C279" s="266">
        <f t="shared" si="324"/>
        <v>35800</v>
      </c>
      <c r="N279" s="265">
        <f t="shared" ca="1" si="327"/>
        <v>7.4807099119627889</v>
      </c>
      <c r="O279" s="240">
        <f t="shared" ca="1" si="328"/>
        <v>2.4807099119627889</v>
      </c>
      <c r="P279" s="240" t="str">
        <f t="shared" ca="1" si="329"/>
        <v>-0.77815340260926+2.35550396928514i</v>
      </c>
      <c r="Q279" s="240" t="str">
        <f t="shared" ca="1" si="330"/>
        <v>-1.9925248847072-1.47775716920373i</v>
      </c>
      <c r="R279" s="240" t="str">
        <f t="shared" ca="1" si="331"/>
        <v>2.02819074985542-1.42841308783956i</v>
      </c>
      <c r="S279" s="240" t="str">
        <f t="shared" ca="1" si="332"/>
        <v>0.720112076156048+2.3738913760079i</v>
      </c>
      <c r="T279" s="240" t="str">
        <f t="shared" ca="1" si="333"/>
        <v>-2.47996276851717-0.060879668848488i</v>
      </c>
      <c r="U279" s="241" t="str">
        <f t="shared" ca="1" si="334"/>
        <v>0.835725998549672-2.33569769504929i</v>
      </c>
      <c r="V279" s="240" t="str">
        <f t="shared" ca="1" si="335"/>
        <v>1.95565879707372+1.52621110490606i</v>
      </c>
      <c r="W279" s="240" t="str">
        <f t="shared" ca="1" si="336"/>
        <v>-2.0626349087348+1.37820858384318i</v>
      </c>
      <c r="X279" s="240" t="str">
        <f t="shared" ca="1" si="337"/>
        <v>-0.661636981114942-2.39084883933124i</v>
      </c>
      <c r="Y279" s="240" t="str">
        <f t="shared" ca="1" si="338"/>
        <v>2.47772178823157+0.121722666060899i</v>
      </c>
      <c r="Z279" s="240" t="str">
        <f t="shared" ca="1" si="339"/>
        <v>-0.892795184398654+2.3144844838592i</v>
      </c>
      <c r="AA279" s="240" t="str">
        <f t="shared" ca="1" si="340"/>
        <v>-1.91761469370776-1.57374570810742i</v>
      </c>
      <c r="AB279" s="240" t="str">
        <f t="shared" ca="1" si="341"/>
        <v>2.09583661347204-1.32717389853044i</v>
      </c>
      <c r="AC279" s="240" t="str">
        <f t="shared" ca="1" si="342"/>
        <v>0.602763340696598+2.40636614471337i</v>
      </c>
      <c r="AD279" s="240" t="str">
        <f t="shared" ca="1" si="343"/>
        <v>-2.47398832098872-0.182492342091034i</v>
      </c>
      <c r="AE279" s="240" t="str">
        <f t="shared" ca="1" si="344"/>
        <v>0.949326583812085-2.29187711376027i</v>
      </c>
      <c r="AF279" s="240" t="str">
        <f t="shared" ca="1" si="345"/>
        <v>1.87841549095453+1.62033234574036i</v>
      </c>
      <c r="AG279" s="240" t="str">
        <f t="shared" ca="1" si="346"/>
        <v>-2.1277758646017+1.27533977328746i</v>
      </c>
      <c r="AH279" s="240" t="str">
        <f t="shared" ca="1" si="347"/>
        <v>-0.543526618180368-2.42043394510981i</v>
      </c>
      <c r="AI279" s="240" t="str">
        <f t="shared" ca="1" si="348"/>
        <v>2.46876461568969+0.243152091557858i</v>
      </c>
      <c r="AJ279" s="240" t="str">
        <f t="shared" ca="1" si="349"/>
        <v>-1.00528614438902+2.26788920258682i</v>
      </c>
      <c r="AK279" s="240" t="str">
        <f t="shared" ca="1" si="350"/>
        <v>-1.83808480094805-1.66594295575634i</v>
      </c>
      <c r="AL279" s="240" t="str">
        <f t="shared" ca="1" si="351"/>
        <v>2.15843342311322-1.22273743105304i</v>
      </c>
      <c r="AM279" s="240" t="str">
        <f t="shared" ca="1" si="352"/>
        <v>0.483962495552352+2.43304376660371i</v>
      </c>
      <c r="AN279" s="240" t="str">
        <f t="shared" ca="1" si="353"/>
        <v>-2.46205381889926-0.303665375296524i</v>
      </c>
      <c r="AO279" s="240" t="str">
        <f t="shared" ca="1" si="354"/>
        <v>1.06064015818354-2.24253519975916i</v>
      </c>
      <c r="AP279" s="240" t="str">
        <f t="shared" ca="1" si="355"/>
        <v>1.79664691738807+1.71055006402922i</v>
      </c>
      <c r="AQ279" s="240" t="str">
        <f t="shared" ca="1" si="356"/>
        <v>-2.18779082204012+1.16939855751042i</v>
      </c>
      <c r="AR279" s="240" t="str">
        <f t="shared" ca="1" si="357"/>
        <v>-2.18779082204012+1.16939855751042i</v>
      </c>
      <c r="AS279" s="240" t="str">
        <f t="shared" ca="1" si="358"/>
        <v>2.45385997295028+0.363995742369149i</v>
      </c>
      <c r="AT279" s="240" t="str">
        <f t="shared" ca="1" si="359"/>
        <v>-1.11535528200443+2.21583037758201i</v>
      </c>
      <c r="AU279" s="240" t="str">
        <f t="shared" ca="1" si="360"/>
        <v>-1.75412680090512-1.75412680090602i</v>
      </c>
      <c r="AV279" s="240" t="str">
        <f t="shared" ca="1" si="361"/>
        <v>2.21583037758144-1.11535528200557i</v>
      </c>
      <c r="AW279" s="240" t="str">
        <f t="shared" ca="1" si="362"/>
        <v>0.363995742367898+2.45385997295047i</v>
      </c>
      <c r="AX279" s="240" t="str">
        <f t="shared" ca="1" si="363"/>
        <v>-2.44418801350971-0.424106852014774i</v>
      </c>
      <c r="AY279" s="240" t="str">
        <f t="shared" ca="1" si="364"/>
        <v>1.16939855751148-2.18779082203955i</v>
      </c>
      <c r="AZ279" s="240" t="str">
        <f t="shared" ca="1" si="365"/>
        <v>1.71055006403012+1.79664691738722i</v>
      </c>
      <c r="BA279" s="240" t="str">
        <f t="shared" ca="1" si="366"/>
        <v>-2.24253519975967+1.06064015818246i</v>
      </c>
      <c r="BB279" s="240" t="str">
        <f t="shared" ca="1" si="367"/>
        <v>-0.303665375297752-2.46205381889911i</v>
      </c>
      <c r="BC279" s="240" t="str">
        <f t="shared" ca="1" si="368"/>
        <v>2.43304376660347+0.483962495553557i</v>
      </c>
      <c r="BD279" s="240" t="str">
        <f t="shared" ca="1" si="369"/>
        <v>-1.22273743105194+2.15843342311384i</v>
      </c>
      <c r="BE279" s="240" t="str">
        <f t="shared" ca="1" si="370"/>
        <v>-1.66594295575635-1.83808480094805i</v>
      </c>
      <c r="BF279" s="240" t="str">
        <f t="shared" ca="1" si="371"/>
        <v>2.26788920258731-1.00528614438793i</v>
      </c>
      <c r="BG279" s="240" t="str">
        <f t="shared" ca="1" si="372"/>
        <v>0.243152091557861+2.46876461568969i</v>
      </c>
      <c r="BH279" s="240" t="str">
        <f t="shared" ca="1" si="373"/>
        <v>-2.42043394510955-0.543526618181534i</v>
      </c>
      <c r="BI279" s="240" t="str">
        <f t="shared" ca="1" si="374"/>
        <v>1.27533977328724-2.12777586460183i</v>
      </c>
      <c r="BJ279" s="240" t="str">
        <f t="shared" ca="1" si="375"/>
        <v>1.62033234573962+1.87841549095518i</v>
      </c>
      <c r="BK279" s="240" t="str">
        <f t="shared" ca="1" si="376"/>
        <v>-2.29187711376019+0.949326583812283i</v>
      </c>
      <c r="BL279" s="240" t="str">
        <f t="shared" ca="1" si="377"/>
        <v>-0.182492342090053-2.47398832098879i</v>
      </c>
      <c r="BM279" s="240" t="str">
        <f t="shared" ca="1" si="378"/>
        <v>2.4063661447135+0.602763340696082i</v>
      </c>
      <c r="BN279" s="240" t="str">
        <f t="shared" ca="1" si="379"/>
        <v>-1.32717389853106+2.09583661347164i</v>
      </c>
      <c r="BO279" s="240" t="str">
        <f t="shared" ca="1" si="380"/>
        <v>-1.57374570810782-1.91761469370743i</v>
      </c>
      <c r="BP279" s="240" t="str">
        <f t="shared" ca="1" si="381"/>
        <v>2.31448448385947-0.892795184397949i</v>
      </c>
      <c r="BQ279" s="240" t="str">
        <f t="shared" ca="1" si="382"/>
        <v>0.12172266606166+2.47772178823153i</v>
      </c>
      <c r="BR279" s="240" t="str">
        <f t="shared" ca="1" si="383"/>
        <v>-2.3908488393311-0.66163698111543i</v>
      </c>
      <c r="BS279" s="240" t="str">
        <f t="shared" ca="1" si="384"/>
        <v>1.37820858384256-2.06263490873521i</v>
      </c>
      <c r="BT279" s="240" t="str">
        <f t="shared" ca="1" si="385"/>
        <v>1.5262111049057+1.955658797074i</v>
      </c>
      <c r="BU279" s="240" t="str">
        <f t="shared" ca="1" si="386"/>
        <v>-2.33569769504896+0.835725998550604i</v>
      </c>
      <c r="BV279" s="240" t="str">
        <f t="shared" ca="1" si="387"/>
        <v>-0.060879668848201-2.47996276851717i</v>
      </c>
      <c r="BW279" s="240" t="str">
        <f t="shared" ca="1" si="388"/>
        <v>2.3738913760082+0.720112076155048i</v>
      </c>
      <c r="BX279" s="240" t="str">
        <f t="shared" ca="1" si="389"/>
        <v>-1.4284130878398+2.02819074985525i</v>
      </c>
      <c r="BY279" s="240" t="str">
        <f t="shared" ca="1" si="390"/>
        <v>-1.47775716920466-1.99252488470651i</v>
      </c>
      <c r="BZ279" s="240" t="str">
        <f t="shared" ca="1" si="391"/>
        <v>2.35550396928513-0.77815340260929i</v>
      </c>
      <c r="CA279" s="240" t="str">
        <f t="shared" ca="1" si="392"/>
        <v>-1.26546309059562E-12+2.48070991196279i</v>
      </c>
      <c r="CB279" s="240" t="str">
        <f t="shared" ca="1" si="393"/>
        <v>-2.35550396928518-0.778153402609148i</v>
      </c>
      <c r="CC279" s="240" t="str">
        <f t="shared" ca="1" si="394"/>
        <v>1.47775716920465-1.99252488470651i</v>
      </c>
      <c r="CD279" s="240" t="str">
        <f t="shared" ca="1" si="395"/>
        <v>1.42841308783981+2.02819074985524i</v>
      </c>
      <c r="CE279" s="240" t="str">
        <f t="shared" ca="1" si="396"/>
        <v>-2.37389137600819+0.720112076155056i</v>
      </c>
      <c r="CF279" s="240" t="str">
        <f t="shared" ca="1" si="397"/>
        <v>0.0608796688481936-2.47996276851717i</v>
      </c>
      <c r="CG279" s="240" t="str">
        <f t="shared" ca="1" si="398"/>
        <v>2.33569769504894+0.835725998550664i</v>
      </c>
      <c r="CH279" s="240" t="str">
        <f t="shared" ca="1" si="399"/>
        <v>-1.52621110490564+1.95565879707405i</v>
      </c>
      <c r="CI279" s="240" t="str">
        <f t="shared" ca="1" si="400"/>
        <v>-1.37820858384262-2.06263490873517i</v>
      </c>
      <c r="CJ279" s="240" t="str">
        <f t="shared" ca="1" si="401"/>
        <v>2.3908488393311-0.661636981115438i</v>
      </c>
      <c r="CK279" s="240" t="str">
        <f t="shared" ca="1" si="402"/>
        <v>-0.121722666061582+2.47772178823154i</v>
      </c>
      <c r="CL279" s="240" t="str">
        <f t="shared" ca="1" si="403"/>
        <v>-2.31448448385948-0.892795184397942i</v>
      </c>
      <c r="CM279" s="240" t="str">
        <f t="shared" ca="1" si="404"/>
        <v>1.57374570810776-1.91761469370748i</v>
      </c>
      <c r="CN279" s="240" t="str">
        <f t="shared" ca="1" si="405"/>
        <v>1.32717389853107+2.09583661347164i</v>
      </c>
      <c r="CO279" s="240" t="str">
        <f t="shared" ca="1" si="406"/>
        <v>-2.40636614471348+0.602763340696157i</v>
      </c>
      <c r="CP279" s="240" t="str">
        <f t="shared" ca="1" si="407"/>
        <v>0.182492342090046-2.47398832098879i</v>
      </c>
      <c r="CQ279" s="240" t="str">
        <f t="shared" ca="1" si="408"/>
        <v>2.29187711376019+0.949326583812276i</v>
      </c>
      <c r="CR279" s="240" t="str">
        <f t="shared" ca="1" si="409"/>
        <v>-1.62033234573961+1.87841549095518i</v>
      </c>
      <c r="CS279" s="240" t="str">
        <f t="shared" ca="1" si="410"/>
        <v>-1.27533977328725-2.12777586460183i</v>
      </c>
      <c r="CT279" s="240" t="str">
        <f t="shared" ca="1" si="411"/>
        <v>2.42043394510955-0.543526618181541i</v>
      </c>
      <c r="CU279" s="240" t="str">
        <f t="shared" ca="1" si="412"/>
        <v>-0.243152091557854+2.46876461568969i</v>
      </c>
      <c r="CV279" s="240" t="str">
        <f t="shared" ca="1" si="413"/>
        <v>-2.26788920258634-1.00528614439011i</v>
      </c>
      <c r="CW279" s="240" t="str">
        <f t="shared" ca="1" si="414"/>
        <v>1.66594295575634-1.83808480094806i</v>
      </c>
      <c r="CX279" s="240" t="str">
        <f t="shared" ca="1" si="415"/>
        <v>1.222737431052+2.1584334231138i</v>
      </c>
      <c r="CY279" s="240" t="str">
        <f t="shared" ca="1" si="416"/>
        <v>-2.43304376660347+0.483962495553565i</v>
      </c>
      <c r="CZ279" s="240" t="str">
        <f t="shared" ca="1" si="417"/>
        <v>0.303665375297745-2.46205381889911i</v>
      </c>
      <c r="DA279" s="240" t="str">
        <f t="shared" ca="1" si="418"/>
        <v>2.24253519975967+1.06064015818245i</v>
      </c>
      <c r="DB279" s="240" t="str">
        <f t="shared" ca="1" si="419"/>
        <v>-1.71055006403011+1.79664691738723i</v>
      </c>
      <c r="DC279" s="240" t="str">
        <f t="shared" ca="1" si="420"/>
        <v>-1.16939855751148-2.18779082203955i</v>
      </c>
      <c r="DD279" s="240" t="str">
        <f t="shared" ca="1" si="421"/>
        <v>2.44418801350971-0.424106852014782i</v>
      </c>
      <c r="DE279" s="240" t="str">
        <f t="shared" ca="1" si="422"/>
        <v>-0.36399574236796+2.45385997295046i</v>
      </c>
      <c r="DF279" s="240" t="str">
        <f t="shared" ca="1" si="423"/>
        <v>-2.21583037758144-1.11535528200556i</v>
      </c>
      <c r="DG279" s="240" t="str">
        <f t="shared" ca="1" si="424"/>
        <v>1.75412680090517-1.75412680090597i</v>
      </c>
      <c r="DH279" s="240" t="str">
        <f t="shared" ca="1" si="425"/>
        <v>1.11535528200444+2.21583037758201i</v>
      </c>
      <c r="DI279" s="240" t="str">
        <f t="shared" ca="1" si="426"/>
        <v>-2.45385997295027+0.363995742369225i</v>
      </c>
      <c r="DJ279" s="240" t="str">
        <f t="shared" ca="1" si="427"/>
        <v>0.424106852016022-2.44418801350949i</v>
      </c>
      <c r="DK279" s="240" t="str">
        <f t="shared" ca="1" si="428"/>
        <v>2.18779082204015+1.16939855751035i</v>
      </c>
      <c r="DL279" s="240" t="str">
        <f t="shared" ca="1" si="429"/>
        <v>-1.79664691738809+1.7105500640292i</v>
      </c>
      <c r="DM279" s="240" t="str">
        <f t="shared" ca="1" si="430"/>
        <v>-1.06064015818361-2.24253519975912i</v>
      </c>
      <c r="DN279" s="240" t="str">
        <f t="shared" ca="1" si="431"/>
        <v>2.46205381889927-0.303665375296497i</v>
      </c>
      <c r="DO279" s="240" t="str">
        <f t="shared" ca="1" si="432"/>
        <v>-0.48396249555231+2.43304376660372i</v>
      </c>
      <c r="DP279" s="240" t="str">
        <f t="shared" ca="1" si="433"/>
        <v>-2.15843342311325-1.22273743105298i</v>
      </c>
      <c r="DQ279" s="240" t="str">
        <f t="shared" ca="1" si="434"/>
        <v>1.8380848009489-1.66594295575541i</v>
      </c>
      <c r="DR279" s="240" t="str">
        <f t="shared" ca="1" si="435"/>
        <v>1.00528614438909+2.26788920258679i</v>
      </c>
      <c r="DS279" s="240" t="str">
        <f t="shared" ca="1" si="436"/>
        <v>-2.46876461568981+0.243152091556602i</v>
      </c>
      <c r="DT279" s="240" t="str">
        <f t="shared" ca="1" si="437"/>
        <v>0.543526618180291-2.42043394510983i</v>
      </c>
      <c r="DU279" s="240" t="str">
        <f t="shared" ca="1" si="438"/>
        <v>2.12777586460118+1.27533977328833i</v>
      </c>
      <c r="DV279" s="240" t="str">
        <f t="shared" ca="1" si="439"/>
        <v>-1.87841549095435+1.62033234574058i</v>
      </c>
      <c r="DW279" s="240" t="str">
        <f t="shared" ca="1" si="440"/>
        <v>-0.949326583811244-2.29187711376062i</v>
      </c>
      <c r="DX279" s="240" t="str">
        <f t="shared" ca="1" si="441"/>
        <v>2.47398832098869-0.182492342091323i</v>
      </c>
      <c r="DY279" s="240" t="str">
        <f t="shared" ca="1" si="442"/>
        <v>-0.602763340697241+2.40636614471321i</v>
      </c>
      <c r="DZ279" s="240" t="str">
        <f t="shared" ca="1" si="443"/>
        <v>-2.09583661347233-1.32717389852999i</v>
      </c>
      <c r="EA279" s="240" t="str">
        <f t="shared" ca="1" si="444"/>
        <v>1.91761469370819-1.5737457081069i</v>
      </c>
      <c r="EB279" s="240" t="str">
        <f t="shared" ca="1" si="445"/>
        <v>0.892795184399269+2.31448448385897i</v>
      </c>
      <c r="EC279" s="240" t="str">
        <f t="shared" ca="1" si="446"/>
        <v>-2.4777217882316+0.121722666060326i</v>
      </c>
      <c r="ED279" s="240" t="str">
        <f t="shared" ca="1" si="447"/>
        <v>0.661636981114205-2.39084883933144i</v>
      </c>
      <c r="EE279" s="240" t="str">
        <f t="shared" ca="1" si="448"/>
        <v>2.06263490873455+1.37820858384355i</v>
      </c>
      <c r="EF279" s="240" t="str">
        <f t="shared" ca="1" si="449"/>
        <v>-1.95565879707318+1.52621110490676i</v>
      </c>
      <c r="EG279" s="240" t="str">
        <f t="shared" ca="1" si="450"/>
        <v>-0.835725998549347-2.33569769504941i</v>
      </c>
      <c r="EH279" s="240" t="str">
        <f t="shared" ca="1" si="451"/>
        <v>2.47996276851714-0.0608796688494734i</v>
      </c>
      <c r="EI279" s="240" t="str">
        <f t="shared" ca="1" si="452"/>
        <v>-0.720112076156259+2.37389137600783i</v>
      </c>
      <c r="EJ279" s="240" t="str">
        <f t="shared" ca="1" si="453"/>
        <v>-2.0281907498546-1.42841308784072i</v>
      </c>
      <c r="EK279" s="240" t="str">
        <f t="shared" ca="1" si="454"/>
        <v>1.99252488470717-1.47775716920375i</v>
      </c>
      <c r="EL279" s="240" t="str">
        <f t="shared" ca="1" si="455"/>
        <v>0.778153402610364+2.35550396928478i</v>
      </c>
      <c r="EM279" s="240" t="str">
        <f t="shared" ca="1" si="456"/>
        <v>-2.48070991196279+7.29040557021631E-15i</v>
      </c>
      <c r="EN279" s="240"/>
      <c r="EO279" s="240"/>
      <c r="EP279" s="240"/>
    </row>
    <row r="280" spans="1:146">
      <c r="A280" s="268">
        <f t="shared" si="323"/>
        <v>3.5156250000000027E-3</v>
      </c>
      <c r="B280" s="267">
        <v>180</v>
      </c>
      <c r="C280" s="266">
        <f t="shared" si="324"/>
        <v>36000</v>
      </c>
      <c r="N280" s="265">
        <f t="shared" ca="1" si="327"/>
        <v>7.4791155060769672</v>
      </c>
      <c r="O280" s="240">
        <f t="shared" ca="1" si="328"/>
        <v>2.4791155060769672</v>
      </c>
      <c r="P280" s="240" t="str">
        <f t="shared" ca="1" si="329"/>
        <v>-0.719649244558077+2.37236562470422i</v>
      </c>
      <c r="Q280" s="240" t="str">
        <f t="shared" ca="1" si="330"/>
        <v>-2.06130920869104-1.3773227793937i</v>
      </c>
      <c r="R280" s="240" t="str">
        <f t="shared" ca="1" si="331"/>
        <v>1.91638220129121-1.57273422772111i</v>
      </c>
      <c r="S280" s="240" t="str">
        <f t="shared" ca="1" si="332"/>
        <v>0.948716431095083+2.29040407479586i</v>
      </c>
      <c r="T280" s="240" t="str">
        <f t="shared" ca="1" si="333"/>
        <v>-2.46717788730402+0.242995812452254i</v>
      </c>
      <c r="U280" s="241" t="str">
        <f t="shared" ca="1" si="334"/>
        <v>0.483651442395685-2.4314799967797i</v>
      </c>
      <c r="V280" s="240" t="str">
        <f t="shared" ca="1" si="335"/>
        <v>2.18638468158498+1.16864695977947i</v>
      </c>
      <c r="W280" s="240" t="str">
        <f t="shared" ca="1" si="336"/>
        <v>-1.75299938569169+1.75299938569179i</v>
      </c>
      <c r="X280" s="240" t="str">
        <f t="shared" ca="1" si="337"/>
        <v>-1.16864695977937-2.18638468158503i</v>
      </c>
      <c r="Y280" s="240" t="str">
        <f t="shared" ca="1" si="338"/>
        <v>2.43147999677968-0.483651442395813i</v>
      </c>
      <c r="Z280" s="240" t="str">
        <f t="shared" ca="1" si="339"/>
        <v>-0.24299581245237+2.46717788730401i</v>
      </c>
      <c r="AA280" s="240" t="str">
        <f t="shared" ca="1" si="340"/>
        <v>-2.29040407479591-0.948716431094962i</v>
      </c>
      <c r="AB280" s="240" t="str">
        <f t="shared" ca="1" si="341"/>
        <v>1.5727342277212-1.91638220129113i</v>
      </c>
      <c r="AC280" s="240" t="str">
        <f t="shared" ca="1" si="342"/>
        <v>1.37732277939378+2.06130920869098i</v>
      </c>
      <c r="AD280" s="240" t="str">
        <f t="shared" ca="1" si="343"/>
        <v>-2.37236562470422+0.719649244558095i</v>
      </c>
      <c r="AE280" s="240" t="str">
        <f t="shared" ca="1" si="344"/>
        <v>1.08121147248883E-13-2.47911550607697i</v>
      </c>
      <c r="AF280" s="240" t="str">
        <f t="shared" ca="1" si="345"/>
        <v>2.37236562470422+0.719649244558065i</v>
      </c>
      <c r="AG280" s="240" t="str">
        <f t="shared" ca="1" si="346"/>
        <v>-1.37732277939377+2.06130920869099i</v>
      </c>
      <c r="AH280" s="240" t="str">
        <f t="shared" ca="1" si="347"/>
        <v>-1.57273422772121-1.91638220129113i</v>
      </c>
      <c r="AI280" s="240" t="str">
        <f t="shared" ca="1" si="348"/>
        <v>2.2904040747959-0.948716431094974i</v>
      </c>
      <c r="AJ280" s="240" t="str">
        <f t="shared" ca="1" si="349"/>
        <v>0.242995812452383+2.46717788730401i</v>
      </c>
      <c r="AK280" s="240" t="str">
        <f t="shared" ca="1" si="350"/>
        <v>-2.43147999677968-0.483651442395801i</v>
      </c>
      <c r="AL280" s="240" t="str">
        <f t="shared" ca="1" si="351"/>
        <v>1.16864695977914-2.18638468158515i</v>
      </c>
      <c r="AM280" s="240" t="str">
        <f t="shared" ca="1" si="352"/>
        <v>1.75299938569257+1.75299938569091i</v>
      </c>
      <c r="AN280" s="240" t="str">
        <f t="shared" ca="1" si="353"/>
        <v>-2.18638468158521+1.16864695977904i</v>
      </c>
      <c r="AO280" s="240" t="str">
        <f t="shared" ca="1" si="354"/>
        <v>-0.483651442396173-2.43147999677961i</v>
      </c>
      <c r="AP280" s="240" t="str">
        <f t="shared" ca="1" si="355"/>
        <v>2.4671778873039+0.242995812453477i</v>
      </c>
      <c r="AQ280" s="240" t="str">
        <f t="shared" ca="1" si="356"/>
        <v>-0.948716431095306+2.29040407479576i</v>
      </c>
      <c r="AR280" s="240" t="str">
        <f t="shared" ca="1" si="357"/>
        <v>-0.948716431095306+2.29040407479576i</v>
      </c>
      <c r="AS280" s="240" t="str">
        <f t="shared" ca="1" si="358"/>
        <v>2.06130920869158-1.37732277939288i</v>
      </c>
      <c r="AT280" s="240" t="str">
        <f t="shared" ca="1" si="359"/>
        <v>0.71964924455799+2.37236562470425i</v>
      </c>
      <c r="AU280" s="240" t="str">
        <f t="shared" ca="1" si="360"/>
        <v>-2.47911550607697+7.70207513316035E-13i</v>
      </c>
      <c r="AV280" s="240" t="str">
        <f t="shared" ca="1" si="361"/>
        <v>0.719649244558876-2.37236562470398i</v>
      </c>
      <c r="AW280" s="240" t="str">
        <f t="shared" ca="1" si="362"/>
        <v>2.06130920869107+1.37732277939365i</v>
      </c>
      <c r="AX280" s="240" t="str">
        <f t="shared" ca="1" si="363"/>
        <v>-1.91638220129057+1.57273422772189i</v>
      </c>
      <c r="AY280" s="240" t="str">
        <f t="shared" ca="1" si="364"/>
        <v>-0.948716431094419-2.29040407479613i</v>
      </c>
      <c r="AZ280" s="240" t="str">
        <f t="shared" ca="1" si="365"/>
        <v>2.46717788730399-0.242995812452521i</v>
      </c>
      <c r="BA280" s="240" t="str">
        <f t="shared" ca="1" si="366"/>
        <v>-0.483651442394698+2.4314799967799i</v>
      </c>
      <c r="BB280" s="240" t="str">
        <f t="shared" ca="1" si="367"/>
        <v>-2.18638468158476-1.16864695977989i</v>
      </c>
      <c r="BC280" s="240" t="str">
        <f t="shared" ca="1" si="368"/>
        <v>1.75299938569151-1.75299938569197i</v>
      </c>
      <c r="BD280" s="240" t="str">
        <f t="shared" ca="1" si="369"/>
        <v>1.1686469597783+2.18638468158561i</v>
      </c>
      <c r="BE280" s="240" t="str">
        <f t="shared" ca="1" si="370"/>
        <v>-2.43147999677977+0.483651442395342i</v>
      </c>
      <c r="BF280" s="240" t="str">
        <f t="shared" ca="1" si="371"/>
        <v>0.242995812451867-2.46717788730406i</v>
      </c>
      <c r="BG280" s="240" t="str">
        <f t="shared" ca="1" si="372"/>
        <v>2.29040407479544+0.94871643109609i</v>
      </c>
      <c r="BH280" s="240" t="str">
        <f t="shared" ca="1" si="373"/>
        <v>-1.57273422772138+1.91638220129098i</v>
      </c>
      <c r="BI280" s="240" t="str">
        <f t="shared" ca="1" si="374"/>
        <v>-1.3773227793942-2.0613092086907i</v>
      </c>
      <c r="BJ280" s="240" t="str">
        <f t="shared" ca="1" si="375"/>
        <v>2.3723656247045-0.719649244557145i</v>
      </c>
      <c r="BK280" s="240" t="str">
        <f t="shared" ca="1" si="376"/>
        <v>-1.12981340072262E-13+2.47911550607697i</v>
      </c>
      <c r="BL280" s="240" t="str">
        <f t="shared" ca="1" si="377"/>
        <v>-2.37236562470444-0.719649244557361i</v>
      </c>
      <c r="BM280" s="240" t="str">
        <f t="shared" ca="1" si="378"/>
        <v>1.37732277939439-2.06130920869058i</v>
      </c>
      <c r="BN280" s="240" t="str">
        <f t="shared" ca="1" si="379"/>
        <v>1.57273422772121+1.91638220129113i</v>
      </c>
      <c r="BO280" s="240" t="str">
        <f t="shared" ca="1" si="380"/>
        <v>-2.29040407479553+0.948716431095881i</v>
      </c>
      <c r="BP280" s="240" t="str">
        <f t="shared" ca="1" si="381"/>
        <v>-0.242995812451642-2.46717788730408i</v>
      </c>
      <c r="BQ280" s="240" t="str">
        <f t="shared" ca="1" si="382"/>
        <v>2.43147999677973+0.483651442395563i</v>
      </c>
      <c r="BR280" s="240" t="str">
        <f t="shared" ca="1" si="383"/>
        <v>-1.1686469597785+2.1863846815855i</v>
      </c>
      <c r="BS280" s="240" t="str">
        <f t="shared" ca="1" si="384"/>
        <v>-1.75299938569135-1.75299938569214i</v>
      </c>
      <c r="BT280" s="240" t="str">
        <f t="shared" ca="1" si="385"/>
        <v>2.18638468158486-1.16864695977969i</v>
      </c>
      <c r="BU280" s="240" t="str">
        <f t="shared" ca="1" si="386"/>
        <v>0.483651442396964+2.43147999677945i</v>
      </c>
      <c r="BV280" s="240" t="str">
        <f t="shared" ca="1" si="387"/>
        <v>-2.46717788730397-0.242995812452746i</v>
      </c>
      <c r="BW280" s="240" t="str">
        <f t="shared" ca="1" si="388"/>
        <v>0.948716431094627-2.29040407479604i</v>
      </c>
      <c r="BX280" s="240" t="str">
        <f t="shared" ca="1" si="389"/>
        <v>1.91638220129047+1.57273422772201i</v>
      </c>
      <c r="BY280" s="240" t="str">
        <f t="shared" ca="1" si="390"/>
        <v>-2.06130920869116+1.37732277939353i</v>
      </c>
      <c r="BZ280" s="240" t="str">
        <f t="shared" ca="1" si="391"/>
        <v>-0.719649244558727-2.37236562470402i</v>
      </c>
      <c r="CA280" s="240" t="str">
        <f t="shared" ca="1" si="392"/>
        <v>2.47911550607697+9.9617019346056E-13i</v>
      </c>
      <c r="CB280" s="240" t="str">
        <f t="shared" ca="1" si="393"/>
        <v>-0.719649244558206+2.37236562470418i</v>
      </c>
      <c r="CC280" s="240" t="str">
        <f t="shared" ca="1" si="394"/>
        <v>-2.06130920869146-1.37732277939307i</v>
      </c>
      <c r="CD280" s="240" t="str">
        <f t="shared" ca="1" si="395"/>
        <v>1.91638220129164-1.57273422772058i</v>
      </c>
      <c r="CE280" s="240" t="str">
        <f t="shared" ca="1" si="396"/>
        <v>0.94871643109513+2.29040407479584i</v>
      </c>
      <c r="CF280" s="240" t="str">
        <f t="shared" ca="1" si="397"/>
        <v>-2.46717788730392+0.242995812453287i</v>
      </c>
      <c r="CG280" s="240" t="str">
        <f t="shared" ca="1" si="398"/>
        <v>0.483651442396428-2.43147999677955i</v>
      </c>
      <c r="CH280" s="240" t="str">
        <f t="shared" ca="1" si="399"/>
        <v>2.18638468158509+1.16864695977927i</v>
      </c>
      <c r="CI280" s="240" t="str">
        <f t="shared" ca="1" si="400"/>
        <v>-1.75299938569102+1.75299938569247i</v>
      </c>
      <c r="CJ280" s="240" t="str">
        <f t="shared" ca="1" si="401"/>
        <v>-1.16864695977898-2.18638468158525i</v>
      </c>
      <c r="CK280" s="240" t="str">
        <f t="shared" ca="1" si="402"/>
        <v>2.43147999677962-0.483651442396096i</v>
      </c>
      <c r="CL280" s="240" t="str">
        <f t="shared" ca="1" si="403"/>
        <v>-0.242995812453625+2.46717788730389i</v>
      </c>
      <c r="CM280" s="240" t="str">
        <f t="shared" ca="1" si="404"/>
        <v>-2.29040407479571-0.948716431095443i</v>
      </c>
      <c r="CN280" s="240" t="str">
        <f t="shared" ca="1" si="405"/>
        <v>1.57273422772084-1.91638220129143i</v>
      </c>
      <c r="CO280" s="240" t="str">
        <f t="shared" ca="1" si="406"/>
        <v>1.37732277939279+2.06130920869165i</v>
      </c>
      <c r="CP280" s="240" t="str">
        <f t="shared" ca="1" si="407"/>
        <v>-2.37236562470428+0.719649244557881i</v>
      </c>
      <c r="CQ280" s="240" t="str">
        <f t="shared" ca="1" si="408"/>
        <v>-6.57226173243771E-13-2.47911550607697i</v>
      </c>
      <c r="CR280" s="240" t="str">
        <f t="shared" ca="1" si="409"/>
        <v>2.37236562470393+0.719649244559052i</v>
      </c>
      <c r="CS280" s="240" t="str">
        <f t="shared" ca="1" si="410"/>
        <v>-1.37732277939381+2.06130920869097i</v>
      </c>
      <c r="CT280" s="240" t="str">
        <f t="shared" ca="1" si="411"/>
        <v>-1.57273422772175-1.91638220129068i</v>
      </c>
      <c r="CU280" s="240" t="str">
        <f t="shared" ca="1" si="412"/>
        <v>2.29040407479618-0.948716431094315i</v>
      </c>
      <c r="CV280" s="240" t="str">
        <f t="shared" ca="1" si="413"/>
        <v>0.242995812452408+2.467177887304i</v>
      </c>
      <c r="CW280" s="240" t="str">
        <f t="shared" ca="1" si="414"/>
        <v>-2.43147999677988-0.483651442394807i</v>
      </c>
      <c r="CX280" s="240" t="str">
        <f t="shared" ca="1" si="415"/>
        <v>1.16864695978005-2.18638468158467i</v>
      </c>
      <c r="CY280" s="240" t="str">
        <f t="shared" ca="1" si="416"/>
        <v>1.75299938569185+1.75299938569164i</v>
      </c>
      <c r="CZ280" s="240" t="str">
        <f t="shared" ca="1" si="417"/>
        <v>-2.18638468158447+1.16864695978043i</v>
      </c>
      <c r="DA280" s="240" t="str">
        <f t="shared" ca="1" si="418"/>
        <v>-0.483651442395231-2.4314799967798i</v>
      </c>
      <c r="DB280" s="240" t="str">
        <f t="shared" ca="1" si="419"/>
        <v>2.46717788730405+0.242995812451979i</v>
      </c>
      <c r="DC280" s="240" t="str">
        <f t="shared" ca="1" si="420"/>
        <v>-0.948716431096258+2.29040407479537i</v>
      </c>
      <c r="DD280" s="240" t="str">
        <f t="shared" ca="1" si="421"/>
        <v>-1.91638220129096-1.57273422772142i</v>
      </c>
      <c r="DE280" s="240" t="str">
        <f t="shared" ca="1" si="422"/>
        <v>2.06130920869073-1.37732277939417i</v>
      </c>
      <c r="DF280" s="240" t="str">
        <f t="shared" ca="1" si="423"/>
        <v>0.719649244557038+2.37236562470454i</v>
      </c>
      <c r="DG280" s="240" t="str">
        <f t="shared" ca="1" si="424"/>
        <v>-2.47911550607697-2.25962680144525E-13i</v>
      </c>
      <c r="DH280" s="240" t="str">
        <f t="shared" ca="1" si="425"/>
        <v>0.71964924455747-2.3723656247044i</v>
      </c>
      <c r="DI280" s="240" t="str">
        <f t="shared" ca="1" si="426"/>
        <v>2.06130920869056+1.37732277939442i</v>
      </c>
      <c r="DJ280" s="240" t="str">
        <f t="shared" ca="1" si="427"/>
        <v>-1.91638220129115+1.57273422772117i</v>
      </c>
      <c r="DK280" s="240" t="str">
        <f t="shared" ca="1" si="428"/>
        <v>-0.948716431095842-2.29040407479554i</v>
      </c>
      <c r="DL280" s="240" t="str">
        <f t="shared" ca="1" si="429"/>
        <v>2.46717788730409-0.242995812451529i</v>
      </c>
      <c r="DM280" s="240" t="str">
        <f t="shared" ca="1" si="430"/>
        <v>-0.483651442395675+2.43147999677971i</v>
      </c>
      <c r="DN280" s="240" t="str">
        <f t="shared" ca="1" si="431"/>
        <v>-2.18638468158545-1.16864695977859i</v>
      </c>
      <c r="DO280" s="240" t="str">
        <f t="shared" ca="1" si="432"/>
        <v>1.75299938569217-1.75299938569132i</v>
      </c>
      <c r="DP280" s="240" t="str">
        <f t="shared" ca="1" si="433"/>
        <v>1.16864695977966+2.18638468158488i</v>
      </c>
      <c r="DQ280" s="240" t="str">
        <f t="shared" ca="1" si="434"/>
        <v>-2.43147999677947+0.483651442396852i</v>
      </c>
      <c r="DR280" s="240" t="str">
        <f t="shared" ca="1" si="435"/>
        <v>0.242995812452858-2.46717788730396i</v>
      </c>
      <c r="DS280" s="240" t="str">
        <f t="shared" ca="1" si="436"/>
        <v>2.290404074796+0.948716431094731i</v>
      </c>
      <c r="DT280" s="240" t="str">
        <f t="shared" ca="1" si="437"/>
        <v>-1.5727342277221+1.9163822012904i</v>
      </c>
      <c r="DU280" s="240" t="str">
        <f t="shared" ca="1" si="438"/>
        <v>-1.37732277939343-2.06130920869122i</v>
      </c>
      <c r="DV280" s="240" t="str">
        <f t="shared" ca="1" si="439"/>
        <v>2.37236562470406-0.71964924455862i</v>
      </c>
      <c r="DW280" s="240" t="str">
        <f t="shared" ca="1" si="440"/>
        <v>-1.10915153353282E-12+2.47911550607697i</v>
      </c>
      <c r="DX280" s="240" t="str">
        <f t="shared" ca="1" si="441"/>
        <v>-2.37236562470415-0.719649244558315i</v>
      </c>
      <c r="DY280" s="240" t="str">
        <f t="shared" ca="1" si="442"/>
        <v>1.37732277939317-2.06130920869139i</v>
      </c>
      <c r="DZ280" s="240" t="str">
        <f t="shared" ca="1" si="443"/>
        <v>1.57273422772049+1.91638220129172i</v>
      </c>
      <c r="EA280" s="240" t="str">
        <f t="shared" ca="1" si="444"/>
        <v>-2.29040407479588+0.948716431095026i</v>
      </c>
      <c r="EB280" s="240" t="str">
        <f t="shared" ca="1" si="445"/>
        <v>-0.242995812453035-2.46717788730394i</v>
      </c>
      <c r="EC280" s="240" t="str">
        <f t="shared" ca="1" si="446"/>
        <v>2.43147999677954+0.48365144239654i</v>
      </c>
      <c r="ED280" s="240" t="str">
        <f t="shared" ca="1" si="447"/>
        <v>-1.16864695977925+2.1863846815851i</v>
      </c>
      <c r="EE280" s="240" t="str">
        <f t="shared" ca="1" si="448"/>
        <v>-1.75299938569239-1.75299938569109i</v>
      </c>
      <c r="EF280" s="240" t="str">
        <f t="shared" ca="1" si="449"/>
        <v>2.1863846815853-1.16864695977887i</v>
      </c>
      <c r="EG280" s="240" t="str">
        <f t="shared" ca="1" si="450"/>
        <v>0.483651442395848+2.43147999677967i</v>
      </c>
      <c r="EH280" s="240" t="str">
        <f t="shared" ca="1" si="451"/>
        <v>-2.46717788730412-0.242995812451213i</v>
      </c>
      <c r="EI280" s="240" t="str">
        <f t="shared" ca="1" si="452"/>
        <v>0.948716431095418-2.29040407479572i</v>
      </c>
      <c r="EJ280" s="240" t="str">
        <f t="shared" ca="1" si="453"/>
        <v>1.91638220129136+1.57273422772093i</v>
      </c>
      <c r="EK280" s="240" t="str">
        <f t="shared" ca="1" si="454"/>
        <v>-2.06130920869171+1.3773227793927i</v>
      </c>
      <c r="EL280" s="240" t="str">
        <f t="shared" ca="1" si="455"/>
        <v>-0.719649244557638-2.37236562470435i</v>
      </c>
      <c r="EM280" s="240" t="str">
        <f t="shared" ca="1" si="456"/>
        <v>2.47911550607697-5.44244833171509E-13i</v>
      </c>
      <c r="EN280" s="240"/>
      <c r="EO280" s="240"/>
      <c r="EP280" s="240"/>
    </row>
    <row r="281" spans="1:146">
      <c r="A281" s="268">
        <f t="shared" si="323"/>
        <v>3.5351562500000027E-3</v>
      </c>
      <c r="B281" s="267">
        <v>181</v>
      </c>
      <c r="C281" s="266">
        <f t="shared" si="324"/>
        <v>36200</v>
      </c>
      <c r="N281" s="265">
        <f t="shared" ca="1" si="327"/>
        <v>7.477226687703042</v>
      </c>
      <c r="O281" s="240">
        <f t="shared" ca="1" si="328"/>
        <v>2.477226687703042</v>
      </c>
      <c r="P281" s="240" t="str">
        <f t="shared" ca="1" si="329"/>
        <v>-0.660707960767679+2.38749179115791i</v>
      </c>
      <c r="Q281" s="240" t="str">
        <f t="shared" ca="1" si="330"/>
        <v>-2.1247882034991-1.27354903813683i</v>
      </c>
      <c r="R281" s="240" t="str">
        <f t="shared" ca="1" si="331"/>
        <v>1.79412420237837-1.70814823967605i</v>
      </c>
      <c r="S281" s="240" t="str">
        <f t="shared" ca="1" si="332"/>
        <v>1.16775657696156+2.18471889249652i</v>
      </c>
      <c r="T281" s="240" t="str">
        <f t="shared" ca="1" si="333"/>
        <v>-2.41703535578014+0.542763439425469i</v>
      </c>
      <c r="U281" s="241" t="str">
        <f t="shared" ca="1" si="334"/>
        <v>0.121551752347404-2.47424275966799i</v>
      </c>
      <c r="V281" s="240" t="str">
        <f t="shared" ca="1" si="335"/>
        <v>2.35219654969117+0.77706077876132i</v>
      </c>
      <c r="W281" s="240" t="str">
        <f t="shared" ca="1" si="336"/>
        <v>-1.37627340812963+2.05973871360992i</v>
      </c>
      <c r="X281" s="240" t="str">
        <f t="shared" ca="1" si="337"/>
        <v>-1.61805719824787-1.87577796273079i</v>
      </c>
      <c r="Y281" s="240" t="str">
        <f t="shared" ca="1" si="338"/>
        <v>2.23938640232317-1.05915088790893i</v>
      </c>
      <c r="Z281" s="240" t="str">
        <f t="shared" ca="1" si="339"/>
        <v>0.423511353417171+2.44075607052301i</v>
      </c>
      <c r="AA281" s="240" t="str">
        <f t="shared" ca="1" si="340"/>
        <v>-2.46529816410682-0.242810675876726i</v>
      </c>
      <c r="AB281" s="240" t="str">
        <f t="shared" ca="1" si="341"/>
        <v>0.891541589276376-2.31123466070815i</v>
      </c>
      <c r="AC281" s="240" t="str">
        <f t="shared" ca="1" si="342"/>
        <v>1.98972713274787+1.47568221493488i</v>
      </c>
      <c r="AD281" s="240" t="str">
        <f t="shared" ca="1" si="343"/>
        <v>-1.95291280967207+1.52406811530421i</v>
      </c>
      <c r="AE281" s="240" t="str">
        <f t="shared" ca="1" si="344"/>
        <v>-0.947993611596662-2.28865903415955i</v>
      </c>
      <c r="AF281" s="240" t="str">
        <f t="shared" ca="1" si="345"/>
        <v>2.45859679010702-0.303238991463272i</v>
      </c>
      <c r="AG281" s="240" t="str">
        <f t="shared" ca="1" si="346"/>
        <v>-0.363484647220167+2.45041444933371i</v>
      </c>
      <c r="AH281" s="240" t="str">
        <f t="shared" ca="1" si="347"/>
        <v>-2.26470480498724-1.00387459801306i</v>
      </c>
      <c r="AI281" s="240" t="str">
        <f t="shared" ca="1" si="348"/>
        <v>1.57153597402984-1.91492212494354i</v>
      </c>
      <c r="AJ281" s="240" t="str">
        <f t="shared" ca="1" si="349"/>
        <v>1.4264074187784+2.02534291859974i</v>
      </c>
      <c r="AK281" s="240" t="str">
        <f t="shared" ca="1" si="350"/>
        <v>-2.33241808591977+0.834552535639639i</v>
      </c>
      <c r="AL281" s="240" t="str">
        <f t="shared" ca="1" si="351"/>
        <v>-0.182236100218847-2.47051453467597i</v>
      </c>
      <c r="AM281" s="240" t="str">
        <f t="shared" ca="1" si="352"/>
        <v>2.42962747152138+0.483282952209974i</v>
      </c>
      <c r="AN281" s="240" t="str">
        <f t="shared" ca="1" si="353"/>
        <v>-1.113789184915+2.21271907702595i</v>
      </c>
      <c r="AO281" s="240" t="str">
        <f t="shared" ca="1" si="354"/>
        <v>-1.83550390201249-1.66360376531345i</v>
      </c>
      <c r="AP281" s="240" t="str">
        <f t="shared" ca="1" si="355"/>
        <v>2.09289379903772-1.32531038184179i</v>
      </c>
      <c r="AQ281" s="240" t="str">
        <f t="shared" ca="1" si="356"/>
        <v>0.71910094952633+2.37055813821524i</v>
      </c>
      <c r="AR281" s="240" t="str">
        <f t="shared" ca="1" si="357"/>
        <v>0.71910094952633+2.37055813821524i</v>
      </c>
      <c r="AS281" s="240" t="str">
        <f t="shared" ca="1" si="358"/>
        <v>0.601916986240483-2.40298730831924i</v>
      </c>
      <c r="AT281" s="240" t="str">
        <f t="shared" ca="1" si="359"/>
        <v>2.15540271499735+1.22102055611288i</v>
      </c>
      <c r="AU281" s="240" t="str">
        <f t="shared" ca="1" si="360"/>
        <v>-1.75166378941137+1.75166378941085i</v>
      </c>
      <c r="AV281" s="240" t="str">
        <f t="shared" ca="1" si="361"/>
        <v>-1.22102055611231-2.15540271499768i</v>
      </c>
      <c r="AW281" s="240" t="str">
        <f t="shared" ca="1" si="362"/>
        <v>2.40298730831942-0.601916986239777i</v>
      </c>
      <c r="AX281" s="240" t="str">
        <f t="shared" ca="1" si="363"/>
        <v>-0.0607941862449474+2.47648059333947i</v>
      </c>
      <c r="AY281" s="240" t="str">
        <f t="shared" ca="1" si="364"/>
        <v>-2.37055813821504-0.719100949526991i</v>
      </c>
      <c r="AZ281" s="240" t="str">
        <f t="shared" ca="1" si="365"/>
        <v>1.32531038184243-2.09289379903732i</v>
      </c>
      <c r="BA281" s="240" t="str">
        <f t="shared" ca="1" si="366"/>
        <v>1.66360376531291+1.83550390201298i</v>
      </c>
      <c r="BB281" s="240" t="str">
        <f t="shared" ca="1" si="367"/>
        <v>-2.21271907702629+1.11378918491432i</v>
      </c>
      <c r="BC281" s="240" t="str">
        <f t="shared" ca="1" si="368"/>
        <v>-0.483282952211713-2.42962747152104i</v>
      </c>
      <c r="BD281" s="240" t="str">
        <f t="shared" ca="1" si="369"/>
        <v>2.47051453467591+0.182236100219572i</v>
      </c>
      <c r="BE281" s="240" t="str">
        <f t="shared" ca="1" si="370"/>
        <v>-0.834552535640291+2.33241808591953i</v>
      </c>
      <c r="BF281" s="240" t="str">
        <f t="shared" ca="1" si="371"/>
        <v>-2.02534291859961-1.42640741877859i</v>
      </c>
      <c r="BG281" s="240" t="str">
        <f t="shared" ca="1" si="372"/>
        <v>1.91492212494351-1.57153597402987i</v>
      </c>
      <c r="BH281" s="240" t="str">
        <f t="shared" ca="1" si="373"/>
        <v>1.00387459801352+2.26470480498704i</v>
      </c>
      <c r="BI281" s="240" t="str">
        <f t="shared" ca="1" si="374"/>
        <v>-2.45041444933356+0.363484647221188i</v>
      </c>
      <c r="BJ281" s="240" t="str">
        <f t="shared" ca="1" si="375"/>
        <v>0.303238991464238-2.4585967901069i</v>
      </c>
      <c r="BK281" s="240" t="str">
        <f t="shared" ca="1" si="376"/>
        <v>2.28865903415937+0.947993611597074i</v>
      </c>
      <c r="BL281" s="240" t="str">
        <f t="shared" ca="1" si="377"/>
        <v>-1.52406811530439+1.95291280967193i</v>
      </c>
      <c r="BM281" s="240" t="str">
        <f t="shared" ca="1" si="378"/>
        <v>-1.47568221493512-1.9897271327477i</v>
      </c>
      <c r="BN281" s="240" t="str">
        <f t="shared" ca="1" si="379"/>
        <v>2.31123466070788-0.891541589277092i</v>
      </c>
      <c r="BO281" s="240" t="str">
        <f t="shared" ca="1" si="380"/>
        <v>0.242810675875494+2.46529816410695i</v>
      </c>
      <c r="BP281" s="240" t="str">
        <f t="shared" ca="1" si="381"/>
        <v>-2.44075607052289-0.423511353417872i</v>
      </c>
      <c r="BQ281" s="240" t="str">
        <f t="shared" ca="1" si="382"/>
        <v>1.05915088790916-2.23938640232306i</v>
      </c>
      <c r="BR281" s="240" t="str">
        <f t="shared" ca="1" si="383"/>
        <v>1.8757779627308+1.61805719824784i</v>
      </c>
      <c r="BS281" s="240" t="str">
        <f t="shared" ca="1" si="384"/>
        <v>-2.05973871360961+1.3762734081301i</v>
      </c>
      <c r="BT281" s="240" t="str">
        <f t="shared" ca="1" si="385"/>
        <v>-0.777060778762284-2.35219654969085i</v>
      </c>
      <c r="BU281" s="240" t="str">
        <f t="shared" ca="1" si="386"/>
        <v>2.47424275966804-0.121551752346422i</v>
      </c>
      <c r="BV281" s="240" t="str">
        <f t="shared" ca="1" si="387"/>
        <v>-0.542763439425912+2.41703535578004i</v>
      </c>
      <c r="BW281" s="240" t="str">
        <f t="shared" ca="1" si="388"/>
        <v>-2.18471889249655-1.16775657696149i</v>
      </c>
      <c r="BX281" s="240" t="str">
        <f t="shared" ca="1" si="389"/>
        <v>1.70814823967571-1.79412420237869i</v>
      </c>
      <c r="BY281" s="240" t="str">
        <f t="shared" ca="1" si="390"/>
        <v>1.27354903813753+2.12478820349868i</v>
      </c>
      <c r="BZ281" s="240" t="str">
        <f t="shared" ca="1" si="391"/>
        <v>-2.38749179115823+0.660707960766517i</v>
      </c>
      <c r="CA281" s="240" t="str">
        <f t="shared" ca="1" si="392"/>
        <v>7.27136215104459E-13-2.47722668770304i</v>
      </c>
      <c r="CB281" s="240" t="str">
        <f t="shared" ca="1" si="393"/>
        <v>2.38749179115784+0.660707960767917i</v>
      </c>
      <c r="CC281" s="240" t="str">
        <f t="shared" ca="1" si="394"/>
        <v>-1.27354903813661+2.12478820349924i</v>
      </c>
      <c r="CD281" s="240" t="str">
        <f t="shared" ca="1" si="395"/>
        <v>-1.70814823967639-1.79412420237804i</v>
      </c>
      <c r="CE281" s="240" t="str">
        <f t="shared" ca="1" si="396"/>
        <v>2.18471889249604-1.16775657696245i</v>
      </c>
      <c r="CF281" s="240" t="str">
        <f t="shared" ca="1" si="397"/>
        <v>0.542763439424493+2.41703535578036i</v>
      </c>
      <c r="CG281" s="240" t="str">
        <f t="shared" ca="1" si="398"/>
        <v>-2.47424275966796-0.121551752347875i</v>
      </c>
      <c r="CH281" s="240" t="str">
        <f t="shared" ca="1" si="399"/>
        <v>0.777060778761258-2.35219654969119i</v>
      </c>
      <c r="CI281" s="240" t="str">
        <f t="shared" ca="1" si="400"/>
        <v>2.05973871361025+1.37627340812914i</v>
      </c>
      <c r="CJ281" s="240" t="str">
        <f t="shared" ca="1" si="401"/>
        <v>-1.87577796273015+1.61805719824861i</v>
      </c>
      <c r="CK281" s="240" t="str">
        <f t="shared" ca="1" si="402"/>
        <v>-1.05915088790778-2.23938640232371i</v>
      </c>
      <c r="CL281" s="240" t="str">
        <f t="shared" ca="1" si="403"/>
        <v>2.44075607052314-0.423511353416438i</v>
      </c>
      <c r="CM281" s="240" t="str">
        <f t="shared" ca="1" si="404"/>
        <v>-0.242810675876942+2.4652981641068i</v>
      </c>
      <c r="CN281" s="240" t="str">
        <f t="shared" ca="1" si="405"/>
        <v>-2.31123466070827-0.891541589276086i</v>
      </c>
      <c r="CO281" s="240" t="str">
        <f t="shared" ca="1" si="406"/>
        <v>1.4756822149343-1.9897271327483i</v>
      </c>
      <c r="CP281" s="240" t="str">
        <f t="shared" ca="1" si="407"/>
        <v>1.52406811530519+1.9529128096713i</v>
      </c>
      <c r="CQ281" s="240" t="str">
        <f t="shared" ca="1" si="408"/>
        <v>-2.28865903415993+0.947993611595731i</v>
      </c>
      <c r="CR281" s="240" t="str">
        <f t="shared" ca="1" si="409"/>
        <v>-0.303238991462793-2.45859679010708i</v>
      </c>
      <c r="CS281" s="240" t="str">
        <f t="shared" ca="1" si="410"/>
        <v>2.45041444933371+0.36348464722012i</v>
      </c>
      <c r="CT281" s="240" t="str">
        <f t="shared" ca="1" si="411"/>
        <v>-1.00387459801253+2.26470480498748i</v>
      </c>
      <c r="CU281" s="240" t="str">
        <f t="shared" ca="1" si="412"/>
        <v>-1.91492212494415-1.57153597402909i</v>
      </c>
      <c r="CV281" s="240" t="str">
        <f t="shared" ca="1" si="413"/>
        <v>2.02534291860041-1.42640741877746i</v>
      </c>
      <c r="CW281" s="240" t="str">
        <f t="shared" ca="1" si="414"/>
        <v>0.834552535638921+2.33241808592002i</v>
      </c>
      <c r="CX281" s="240" t="str">
        <f t="shared" ca="1" si="415"/>
        <v>-2.47051453467602+0.182236100218121i</v>
      </c>
      <c r="CY281" s="240" t="str">
        <f t="shared" ca="1" si="416"/>
        <v>0.483282952210653-2.42962747152125i</v>
      </c>
      <c r="CZ281" s="240" t="str">
        <f t="shared" ca="1" si="417"/>
        <v>2.21271907702678+1.11378918491335i</v>
      </c>
      <c r="DA281" s="240" t="str">
        <f t="shared" ca="1" si="418"/>
        <v>-1.66360376531217+1.83550390201366i</v>
      </c>
      <c r="DB281" s="240" t="str">
        <f t="shared" ca="1" si="419"/>
        <v>-1.32531038184114-2.09289379903813i</v>
      </c>
      <c r="DC281" s="240" t="str">
        <f t="shared" ca="1" si="420"/>
        <v>2.37055813821546-0.719100949525599i</v>
      </c>
      <c r="DD281" s="240" t="str">
        <f t="shared" ca="1" si="421"/>
        <v>0.0607941862460275+2.47648059333944i</v>
      </c>
      <c r="DE281" s="240" t="str">
        <f t="shared" ca="1" si="422"/>
        <v>-2.40298730831968-0.601916986238729i</v>
      </c>
      <c r="DF281" s="240" t="str">
        <f t="shared" ca="1" si="423"/>
        <v>1.22102055611143-2.15540271499818i</v>
      </c>
      <c r="DG281" s="240" t="str">
        <f t="shared" ca="1" si="424"/>
        <v>1.75166378941039+1.75166378941183i</v>
      </c>
      <c r="DH281" s="240" t="str">
        <f t="shared" ca="1" si="425"/>
        <v>-2.15540271499807+1.22102055611162i</v>
      </c>
      <c r="DI281" s="240" t="str">
        <f t="shared" ca="1" si="426"/>
        <v>-0.601916986239071-2.4029873083196i</v>
      </c>
      <c r="DJ281" s="240" t="str">
        <f t="shared" ca="1" si="427"/>
        <v>2.47648059333945+0.0607941862456742i</v>
      </c>
      <c r="DK281" s="240" t="str">
        <f t="shared" ca="1" si="428"/>
        <v>-0.719100949525262+2.37055813821557i</v>
      </c>
      <c r="DL281" s="240" t="str">
        <f t="shared" ca="1" si="429"/>
        <v>-2.09289379903825-1.32531038184096i</v>
      </c>
      <c r="DM281" s="240" t="str">
        <f t="shared" ca="1" si="430"/>
        <v>1.83550390201342-1.66360376531243i</v>
      </c>
      <c r="DN281" s="240" t="str">
        <f t="shared" ca="1" si="431"/>
        <v>1.11378918491367+2.21271907702662i</v>
      </c>
      <c r="DO281" s="240" t="str">
        <f t="shared" ca="1" si="432"/>
        <v>-2.42962747152118+0.483282952211i</v>
      </c>
      <c r="DP281" s="240" t="str">
        <f t="shared" ca="1" si="433"/>
        <v>0.182236100217769-2.47051453467605i</v>
      </c>
      <c r="DQ281" s="240" t="str">
        <f t="shared" ca="1" si="434"/>
        <v>2.33241808592014+0.834552535638589i</v>
      </c>
      <c r="DR281" s="240" t="str">
        <f t="shared" ca="1" si="435"/>
        <v>-1.42640741877913+2.02534291859923i</v>
      </c>
      <c r="DS281" s="240" t="str">
        <f t="shared" ca="1" si="436"/>
        <v>-1.57153597402926-1.91492212494402i</v>
      </c>
      <c r="DT281" s="240" t="str">
        <f t="shared" ca="1" si="437"/>
        <v>2.26470480498733-1.00387459801286i</v>
      </c>
      <c r="DU281" s="240" t="str">
        <f t="shared" ca="1" si="438"/>
        <v>0.363484647220469+2.45041444933366i</v>
      </c>
      <c r="DV281" s="240" t="str">
        <f t="shared" ca="1" si="439"/>
        <v>-2.45859679010712-0.303238991462444i</v>
      </c>
      <c r="DW281" s="240" t="str">
        <f t="shared" ca="1" si="440"/>
        <v>0.947993611597745-2.2886590341591i</v>
      </c>
      <c r="DX281" s="240" t="str">
        <f t="shared" ca="1" si="441"/>
        <v>1.95291280967152+1.52406811530491i</v>
      </c>
      <c r="DY281" s="240" t="str">
        <f t="shared" ca="1" si="442"/>
        <v>-1.98972713274818+1.47568221493447i</v>
      </c>
      <c r="DZ281" s="240" t="str">
        <f t="shared" ca="1" si="443"/>
        <v>-0.891541589276415-2.31123466070814i</v>
      </c>
      <c r="EA281" s="240" t="str">
        <f t="shared" ca="1" si="444"/>
        <v>2.46529816410677-0.242810675877293i</v>
      </c>
      <c r="EB281" s="240" t="str">
        <f t="shared" ca="1" si="445"/>
        <v>-0.42351135341623+2.44075607052318i</v>
      </c>
      <c r="EC281" s="240" t="str">
        <f t="shared" ca="1" si="446"/>
        <v>-2.23938640232278-1.05915088790975i</v>
      </c>
      <c r="ED281" s="240" t="str">
        <f t="shared" ca="1" si="447"/>
        <v>1.61805719824844-1.87577796273028i</v>
      </c>
      <c r="EE281" s="240" t="str">
        <f t="shared" ca="1" si="448"/>
        <v>1.37627340812955+2.05973871360997i</v>
      </c>
      <c r="EF281" s="240" t="str">
        <f t="shared" ca="1" si="449"/>
        <v>-2.35219654969108+0.777060778761595i</v>
      </c>
      <c r="EG281" s="240" t="str">
        <f t="shared" ca="1" si="450"/>
        <v>-0.121551752348087-2.47424275966795i</v>
      </c>
      <c r="EH281" s="240" t="str">
        <f t="shared" ca="1" si="451"/>
        <v>2.41703535577988+0.542763439426621i</v>
      </c>
      <c r="EI281" s="240" t="str">
        <f t="shared" ca="1" si="452"/>
        <v>-1.16775657696226+2.18471889249614i</v>
      </c>
      <c r="EJ281" s="240" t="str">
        <f t="shared" ca="1" si="453"/>
        <v>-1.79412420237828-1.70814823967613i</v>
      </c>
      <c r="EK281" s="240" t="str">
        <f t="shared" ca="1" si="454"/>
        <v>2.12478820349905-1.27354903813691i</v>
      </c>
      <c r="EL281" s="240" t="str">
        <f t="shared" ca="1" si="455"/>
        <v>0.660707960768395+2.38749179115771i</v>
      </c>
      <c r="EM281" s="240" t="str">
        <f t="shared" ca="1" si="456"/>
        <v>-2.47722668770304+1.08038018579205E-12i</v>
      </c>
      <c r="EN281" s="240"/>
      <c r="EO281" s="240"/>
      <c r="EP281" s="240"/>
    </row>
    <row r="282" spans="1:146">
      <c r="A282" s="268">
        <f t="shared" si="323"/>
        <v>3.5546875000000027E-3</v>
      </c>
      <c r="B282" s="267">
        <v>182</v>
      </c>
      <c r="C282" s="266">
        <f t="shared" si="324"/>
        <v>36400</v>
      </c>
      <c r="N282" s="265">
        <f t="shared" ca="1" si="327"/>
        <v>7.4749553398211326</v>
      </c>
      <c r="O282" s="240">
        <f t="shared" ca="1" si="328"/>
        <v>2.4749553398211326</v>
      </c>
      <c r="P282" s="240" t="str">
        <f t="shared" ca="1" si="329"/>
        <v>-0.601365093722278+2.40078402988722i</v>
      </c>
      <c r="Q282" s="240" t="str">
        <f t="shared" ca="1" si="330"/>
        <v>-2.18271574250076-1.16668587098177i</v>
      </c>
      <c r="R282" s="240" t="str">
        <f t="shared" ca="1" si="331"/>
        <v>1.66207842130326-1.83382094424379i</v>
      </c>
      <c r="S282" s="240" t="str">
        <f t="shared" ca="1" si="332"/>
        <v>1.37501151485743+2.05785015686726i</v>
      </c>
      <c r="T282" s="240" t="str">
        <f t="shared" ca="1" si="333"/>
        <v>-2.33027951180164+0.833787341584549i</v>
      </c>
      <c r="U282" s="241" t="str">
        <f t="shared" ca="1" si="334"/>
        <v>-0.242588044852583-2.46303775338579i</v>
      </c>
      <c r="V282" s="240" t="str">
        <f t="shared" ca="1" si="335"/>
        <v>2.44816768536296+0.363151371267809i</v>
      </c>
      <c r="W282" s="240" t="str">
        <f t="shared" ca="1" si="336"/>
        <v>-0.947124404393046+2.28656058234027i</v>
      </c>
      <c r="X282" s="240" t="str">
        <f t="shared" ca="1" si="337"/>
        <v>-1.98790276902259-1.47432917458126i</v>
      </c>
      <c r="Y282" s="240" t="str">
        <f t="shared" ca="1" si="338"/>
        <v>1.91316634928762-1.57009504618753i</v>
      </c>
      <c r="Z282" s="240" t="str">
        <f t="shared" ca="1" si="339"/>
        <v>1.0581797615531+2.23733312815695i</v>
      </c>
      <c r="AA282" s="240" t="str">
        <f t="shared" ca="1" si="340"/>
        <v>-2.42739976695197+0.482839834221121i</v>
      </c>
      <c r="AB282" s="240" t="str">
        <f t="shared" ca="1" si="341"/>
        <v>0.121440302589332-2.47197414772407i</v>
      </c>
      <c r="AC282" s="240" t="str">
        <f t="shared" ca="1" si="342"/>
        <v>2.36838459381064+0.718441612039232i</v>
      </c>
      <c r="AD282" s="240" t="str">
        <f t="shared" ca="1" si="343"/>
        <v>-1.27238133195772+2.12284000343753i</v>
      </c>
      <c r="AE282" s="240" t="str">
        <f t="shared" ca="1" si="344"/>
        <v>-1.7500577039214-1.75005770392136i</v>
      </c>
      <c r="AF282" s="240" t="str">
        <f t="shared" ca="1" si="345"/>
        <v>2.12284000343752-1.27238133195773i</v>
      </c>
      <c r="AG282" s="240" t="str">
        <f t="shared" ca="1" si="346"/>
        <v>0.718441612039247+2.36838459381064i</v>
      </c>
      <c r="AH282" s="240" t="str">
        <f t="shared" ca="1" si="347"/>
        <v>-2.47197414772407+0.121440302589349i</v>
      </c>
      <c r="AI282" s="240" t="str">
        <f t="shared" ca="1" si="348"/>
        <v>0.482839834221347-2.42739976695192i</v>
      </c>
      <c r="AJ282" s="240" t="str">
        <f t="shared" ca="1" si="349"/>
        <v>2.23733312815697+1.05817976155306i</v>
      </c>
      <c r="AK282" s="240" t="str">
        <f t="shared" ca="1" si="350"/>
        <v>-1.57009504618751+1.91316634928764i</v>
      </c>
      <c r="AL282" s="240" t="str">
        <f t="shared" ca="1" si="351"/>
        <v>-1.47432917458188-1.98790276902213i</v>
      </c>
      <c r="AM282" s="240" t="str">
        <f t="shared" ca="1" si="352"/>
        <v>2.28656058233998-0.947124404393744i</v>
      </c>
      <c r="AN282" s="240" t="str">
        <f t="shared" ca="1" si="353"/>
        <v>0.363151371268556+2.44816768536285i</v>
      </c>
      <c r="AO282" s="240" t="str">
        <f t="shared" ca="1" si="354"/>
        <v>-2.46303775338587-0.242588044851831i</v>
      </c>
      <c r="AP282" s="240" t="str">
        <f t="shared" ca="1" si="355"/>
        <v>0.833787341583831-2.3302795118019i</v>
      </c>
      <c r="AQ282" s="240" t="str">
        <f t="shared" ca="1" si="356"/>
        <v>2.05785015686769+1.37501151485679i</v>
      </c>
      <c r="AR282" s="240" t="str">
        <f t="shared" ca="1" si="357"/>
        <v>2.05785015686769+1.37501151485679i</v>
      </c>
      <c r="AS282" s="240" t="str">
        <f t="shared" ca="1" si="358"/>
        <v>-1.16668587098261-2.18271574250031i</v>
      </c>
      <c r="AT282" s="240" t="str">
        <f t="shared" ca="1" si="359"/>
        <v>2.40078402988698-0.601365093723253i</v>
      </c>
      <c r="AU282" s="240" t="str">
        <f t="shared" ca="1" si="360"/>
        <v>1.03694406489624E-12+2.47495533982113i</v>
      </c>
      <c r="AV282" s="240" t="str">
        <f t="shared" ca="1" si="361"/>
        <v>-2.40078402988748-0.601365093721241i</v>
      </c>
      <c r="AW282" s="240" t="str">
        <f t="shared" ca="1" si="362"/>
        <v>1.16668587098084-2.18271574250126i</v>
      </c>
      <c r="AX282" s="240" t="str">
        <f t="shared" ca="1" si="363"/>
        <v>1.83382094424446+1.66207842130253i</v>
      </c>
      <c r="AY282" s="240" t="str">
        <f t="shared" ca="1" si="364"/>
        <v>-2.05785015686657+1.37501151485846i</v>
      </c>
      <c r="AZ282" s="240" t="str">
        <f t="shared" ca="1" si="365"/>
        <v>-0.833787341585717-2.33027951180123i</v>
      </c>
      <c r="BA282" s="240" t="str">
        <f t="shared" ca="1" si="366"/>
        <v>2.46303775338567-0.242588044853825i</v>
      </c>
      <c r="BB282" s="240" t="str">
        <f t="shared" ca="1" si="367"/>
        <v>-0.363151371269009+2.44816768536279i</v>
      </c>
      <c r="BC282" s="240" t="str">
        <f t="shared" ca="1" si="368"/>
        <v>-2.2865605823398-0.947124404394167i</v>
      </c>
      <c r="BD282" s="240" t="str">
        <f t="shared" ca="1" si="369"/>
        <v>1.47432917458222-1.98790276902188i</v>
      </c>
      <c r="BE282" s="240" t="str">
        <f t="shared" ca="1" si="370"/>
        <v>1.57009504618661+1.91316634928838i</v>
      </c>
      <c r="BF282" s="240" t="str">
        <f t="shared" ca="1" si="371"/>
        <v>-2.23733312815746+1.05817976155201i</v>
      </c>
      <c r="BG282" s="240" t="str">
        <f t="shared" ca="1" si="372"/>
        <v>-0.482839834220208-2.42739976695215i</v>
      </c>
      <c r="BH282" s="240" t="str">
        <f t="shared" ca="1" si="373"/>
        <v>2.47197414772402+0.121440302590333i</v>
      </c>
      <c r="BI282" s="240" t="str">
        <f t="shared" ca="1" si="374"/>
        <v>-0.718441612040192+2.36838459381035i</v>
      </c>
      <c r="BJ282" s="240" t="str">
        <f t="shared" ca="1" si="375"/>
        <v>-2.12284000343701-1.27238133195858i</v>
      </c>
      <c r="BK282" s="240" t="str">
        <f t="shared" ca="1" si="376"/>
        <v>1.75005770392207-1.75005770392069i</v>
      </c>
      <c r="BL282" s="240" t="str">
        <f t="shared" ca="1" si="377"/>
        <v>1.27238133195691+2.12284000343801i</v>
      </c>
      <c r="BM282" s="240" t="str">
        <f t="shared" ca="1" si="378"/>
        <v>-2.36838459381092+0.718441612038321i</v>
      </c>
      <c r="BN282" s="240" t="str">
        <f t="shared" ca="1" si="379"/>
        <v>-0.121440302588382-2.47197414772412i</v>
      </c>
      <c r="BO282" s="240" t="str">
        <f t="shared" ca="1" si="380"/>
        <v>2.42739976695178+0.482839834222055i</v>
      </c>
      <c r="BP282" s="240" t="str">
        <f t="shared" ca="1" si="381"/>
        <v>-1.05817976155372+2.23733312815666i</v>
      </c>
      <c r="BQ282" s="240" t="str">
        <f t="shared" ca="1" si="382"/>
        <v>-1.91316634928718-1.57009504618806i</v>
      </c>
      <c r="BR282" s="240" t="str">
        <f t="shared" ca="1" si="383"/>
        <v>1.987902769023-1.47432917458071i</v>
      </c>
      <c r="BS282" s="240" t="str">
        <f t="shared" ca="1" si="384"/>
        <v>0.947124404392428+2.28656058234052i</v>
      </c>
      <c r="BT282" s="240" t="str">
        <f t="shared" ca="1" si="385"/>
        <v>-2.44816768536306+0.363151371267148i</v>
      </c>
      <c r="BU282" s="240" t="str">
        <f t="shared" ca="1" si="386"/>
        <v>0.242588044853319-2.46303775338572i</v>
      </c>
      <c r="BV282" s="240" t="str">
        <f t="shared" ca="1" si="387"/>
        <v>2.33027951180142+0.833787341585173i</v>
      </c>
      <c r="BW282" s="240" t="str">
        <f t="shared" ca="1" si="388"/>
        <v>-1.37501151485804+2.05785015686685i</v>
      </c>
      <c r="BX282" s="240" t="str">
        <f t="shared" ca="1" si="389"/>
        <v>-1.66207842130296-1.83382094424407i</v>
      </c>
      <c r="BY282" s="240" t="str">
        <f t="shared" ca="1" si="390"/>
        <v>2.18271574250102-1.16668587098129i</v>
      </c>
      <c r="BZ282" s="240" t="str">
        <f t="shared" ca="1" si="391"/>
        <v>0.601365093721869+2.40078402988733i</v>
      </c>
      <c r="CA282" s="240" t="str">
        <f t="shared" ca="1" si="392"/>
        <v>-2.47495533982113-4.58440484985943E-13i</v>
      </c>
      <c r="CB282" s="240" t="str">
        <f t="shared" ca="1" si="393"/>
        <v>0.60136509372276-2.4007840298871i</v>
      </c>
      <c r="CC282" s="240" t="str">
        <f t="shared" ca="1" si="394"/>
        <v>2.18271574250058+1.1666858709821i</v>
      </c>
      <c r="CD282" s="240" t="str">
        <f t="shared" ca="1" si="395"/>
        <v>-1.66207842130364+1.83382094424345i</v>
      </c>
      <c r="CE282" s="240" t="str">
        <f t="shared" ca="1" si="396"/>
        <v>-1.37501151485728-2.05785015686736i</v>
      </c>
      <c r="CF282" s="240" t="str">
        <f t="shared" ca="1" si="397"/>
        <v>2.33027951180173-0.833787341584309i</v>
      </c>
      <c r="CG282" s="240" t="str">
        <f t="shared" ca="1" si="398"/>
        <v>0.242588044852407+2.46303775338581i</v>
      </c>
      <c r="CH282" s="240" t="str">
        <f t="shared" ca="1" si="399"/>
        <v>-2.44816768536293-0.363151371268054i</v>
      </c>
      <c r="CI282" s="240" t="str">
        <f t="shared" ca="1" si="400"/>
        <v>0.94712440439321-2.2865605823402i</v>
      </c>
      <c r="CJ282" s="240" t="str">
        <f t="shared" ca="1" si="401"/>
        <v>1.98790276902245+1.47432917458144i</v>
      </c>
      <c r="CK282" s="240" t="str">
        <f t="shared" ca="1" si="402"/>
        <v>-1.91316634928772+1.57009504618741i</v>
      </c>
      <c r="CL282" s="240" t="str">
        <f t="shared" ca="1" si="403"/>
        <v>-1.05817976155289-2.23733312815705i</v>
      </c>
      <c r="CM282" s="240" t="str">
        <f t="shared" ca="1" si="404"/>
        <v>2.42739976695195-0.482839834221225i</v>
      </c>
      <c r="CN282" s="240" t="str">
        <f t="shared" ca="1" si="405"/>
        <v>-0.121440302589298+2.47197414772407i</v>
      </c>
      <c r="CO282" s="240" t="str">
        <f t="shared" ca="1" si="406"/>
        <v>-2.36838459381063-0.718441612039266i</v>
      </c>
      <c r="CP282" s="240" t="str">
        <f t="shared" ca="1" si="407"/>
        <v>1.27238133195769-2.12284000343754i</v>
      </c>
      <c r="CQ282" s="240" t="str">
        <f t="shared" ca="1" si="408"/>
        <v>1.75005770392137+1.75005770392139i</v>
      </c>
      <c r="CR282" s="240" t="str">
        <f t="shared" ca="1" si="409"/>
        <v>-2.12284000343748+1.27238133195779i</v>
      </c>
      <c r="CS282" s="240" t="str">
        <f t="shared" ca="1" si="410"/>
        <v>-0.718441612039247-2.36838459381064i</v>
      </c>
      <c r="CT282" s="240" t="str">
        <f t="shared" ca="1" si="411"/>
        <v>2.47197414772407-0.121440302589418i</v>
      </c>
      <c r="CU282" s="240" t="str">
        <f t="shared" ca="1" si="412"/>
        <v>-0.482839834221107+2.42739976695197i</v>
      </c>
      <c r="CV282" s="240" t="str">
        <f t="shared" ca="1" si="413"/>
        <v>-2.2373331281571-1.05817976155278i</v>
      </c>
      <c r="CW282" s="240" t="str">
        <f t="shared" ca="1" si="414"/>
        <v>1.57009504618732-1.91316634928779i</v>
      </c>
      <c r="CX282" s="240" t="str">
        <f t="shared" ca="1" si="415"/>
        <v>1.47432917458154+1.98790276902238i</v>
      </c>
      <c r="CY282" s="240" t="str">
        <f t="shared" ca="1" si="416"/>
        <v>-2.28656058234015+0.947124404393321i</v>
      </c>
      <c r="CZ282" s="240" t="str">
        <f t="shared" ca="1" si="417"/>
        <v>-0.363151371268173-2.44816768536291i</v>
      </c>
      <c r="DA282" s="240" t="str">
        <f t="shared" ca="1" si="418"/>
        <v>2.46303775338582+0.242588044852287i</v>
      </c>
      <c r="DB282" s="240" t="str">
        <f t="shared" ca="1" si="419"/>
        <v>-0.833787341584329+2.33027951180172i</v>
      </c>
      <c r="DC282" s="240" t="str">
        <f t="shared" ca="1" si="420"/>
        <v>-2.05785015686743-1.37501151485718i</v>
      </c>
      <c r="DD282" s="240" t="str">
        <f t="shared" ca="1" si="421"/>
        <v>1.83382094424347-1.66207842130362i</v>
      </c>
      <c r="DE282" s="240" t="str">
        <f t="shared" ca="1" si="422"/>
        <v>1.16668587098221+2.18271574250053i</v>
      </c>
      <c r="DF282" s="240" t="str">
        <f t="shared" ca="1" si="423"/>
        <v>-2.40078402988711+0.601365093722741i</v>
      </c>
      <c r="DG282" s="240" t="str">
        <f t="shared" ca="1" si="424"/>
        <v>-5.785035799103E-13-2.47495533982113i</v>
      </c>
      <c r="DH282" s="240" t="str">
        <f t="shared" ca="1" si="425"/>
        <v>2.40078402988735+0.601365093721753i</v>
      </c>
      <c r="DI282" s="240" t="str">
        <f t="shared" ca="1" si="426"/>
        <v>-1.16668587098118+2.18271574250107i</v>
      </c>
      <c r="DJ282" s="240" t="str">
        <f t="shared" ca="1" si="427"/>
        <v>-1.83382094424415-1.66207842130287i</v>
      </c>
      <c r="DK282" s="240" t="str">
        <f t="shared" ca="1" si="428"/>
        <v>2.05785015686679-1.37501151485814i</v>
      </c>
      <c r="DL282" s="240" t="str">
        <f t="shared" ca="1" si="429"/>
        <v>0.833787341585284+2.33027951180138i</v>
      </c>
      <c r="DM282" s="240" t="str">
        <f t="shared" ca="1" si="430"/>
        <v>-2.46303775338571+0.242588044853439i</v>
      </c>
      <c r="DN282" s="240" t="str">
        <f t="shared" ca="1" si="431"/>
        <v>0.363151371267029-2.44816768536308i</v>
      </c>
      <c r="DO282" s="240" t="str">
        <f t="shared" ca="1" si="432"/>
        <v>2.2865605823406+0.947124404392252i</v>
      </c>
      <c r="DP282" s="240" t="str">
        <f t="shared" ca="1" si="433"/>
        <v>-1.47432917458061+1.98790276902307i</v>
      </c>
      <c r="DQ282" s="240" t="str">
        <f t="shared" ca="1" si="434"/>
        <v>-1.5700950461881-1.91316634928715i</v>
      </c>
      <c r="DR282" s="240" t="str">
        <f t="shared" ca="1" si="435"/>
        <v>2.23733312815661-1.05817976155383i</v>
      </c>
      <c r="DS282" s="240" t="str">
        <f t="shared" ca="1" si="436"/>
        <v>0.482839834222104+2.42739976695177i</v>
      </c>
      <c r="DT282" s="240" t="str">
        <f t="shared" ca="1" si="437"/>
        <v>-2.47197414772412-0.121440302588262i</v>
      </c>
      <c r="DU282" s="240" t="str">
        <f t="shared" ca="1" si="438"/>
        <v>0.718441612038274-2.36838459381093i</v>
      </c>
      <c r="DV282" s="240" t="str">
        <f t="shared" ca="1" si="439"/>
        <v>2.12284000343808+1.2723813319568i</v>
      </c>
      <c r="DW282" s="240" t="str">
        <f t="shared" ca="1" si="440"/>
        <v>-1.75005770392065+1.75005770392211i</v>
      </c>
      <c r="DX282" s="240" t="str">
        <f t="shared" ca="1" si="441"/>
        <v>-1.27238133195869-2.12284000343695i</v>
      </c>
      <c r="DY282" s="240" t="str">
        <f t="shared" ca="1" si="442"/>
        <v>2.36838459381103-0.71844161203795i</v>
      </c>
      <c r="DZ282" s="240" t="str">
        <f t="shared" ca="1" si="443"/>
        <v>0.121440302590454+2.47197414772402i</v>
      </c>
      <c r="EA282" s="240" t="str">
        <f t="shared" ca="1" si="444"/>
        <v>-2.42739976695217-0.482839834220089i</v>
      </c>
      <c r="EB282" s="240" t="str">
        <f t="shared" ca="1" si="445"/>
        <v>1.05817976155197-2.23733312815748i</v>
      </c>
      <c r="EC282" s="240" t="str">
        <f t="shared" ca="1" si="446"/>
        <v>1.91316634928694+1.57009504618836i</v>
      </c>
      <c r="ED282" s="240" t="str">
        <f t="shared" ca="1" si="447"/>
        <v>-1.98790276902327+1.47432917458034i</v>
      </c>
      <c r="EE282" s="240" t="str">
        <f t="shared" ca="1" si="448"/>
        <v>-0.94712440439194-2.28656058234072i</v>
      </c>
      <c r="EF282" s="240" t="str">
        <f t="shared" ca="1" si="449"/>
        <v>2.44816768536315-0.363151371266554i</v>
      </c>
      <c r="EG282" s="240" t="str">
        <f t="shared" ca="1" si="450"/>
        <v>-0.242588044853636+2.46303775338569i</v>
      </c>
      <c r="EH282" s="240" t="str">
        <f t="shared" ca="1" si="451"/>
        <v>-2.33027951180127-0.833787341585604i</v>
      </c>
      <c r="EI282" s="240" t="str">
        <f t="shared" ca="1" si="452"/>
        <v>1.37501151485842-2.0578501568666i</v>
      </c>
      <c r="EJ282" s="240" t="str">
        <f t="shared" ca="1" si="453"/>
        <v>1.66207842130251+1.83382094424447i</v>
      </c>
      <c r="EK282" s="240" t="str">
        <f t="shared" ca="1" si="454"/>
        <v>-2.18271574250117+1.16668587098101i</v>
      </c>
      <c r="EL282" s="240" t="str">
        <f t="shared" ca="1" si="455"/>
        <v>-0.601365093721426-2.40078402988744i</v>
      </c>
      <c r="EM282" s="240" t="str">
        <f t="shared" ca="1" si="456"/>
        <v>2.47495533982113+9.16880969971887E-13i</v>
      </c>
      <c r="EN282" s="240"/>
      <c r="EO282" s="240"/>
      <c r="EP282" s="240"/>
    </row>
    <row r="283" spans="1:146">
      <c r="A283" s="268">
        <f t="shared" si="323"/>
        <v>3.5742187500000027E-3</v>
      </c>
      <c r="B283" s="267">
        <v>183</v>
      </c>
      <c r="C283" s="266">
        <f t="shared" si="324"/>
        <v>36600</v>
      </c>
      <c r="N283" s="265">
        <f t="shared" ca="1" si="327"/>
        <v>7.4721742775601259</v>
      </c>
      <c r="O283" s="240">
        <f t="shared" ca="1" si="328"/>
        <v>2.4721742775601259</v>
      </c>
      <c r="P283" s="240" t="str">
        <f t="shared" ca="1" si="329"/>
        <v>-0.54165645009733+2.41210570844188i</v>
      </c>
      <c r="Q283" s="240" t="str">
        <f t="shared" ca="1" si="330"/>
        <v>-2.23481907764953-1.05699070421817i</v>
      </c>
      <c r="R283" s="240" t="str">
        <f t="shared" ca="1" si="331"/>
        <v>1.52095971297577-1.94892976018495i</v>
      </c>
      <c r="S283" s="240" t="str">
        <f t="shared" ca="1" si="332"/>
        <v>1.5683307589662+1.9110165590885i</v>
      </c>
      <c r="T283" s="240" t="str">
        <f t="shared" ca="1" si="333"/>
        <v>-2.20820614150716+1.11151756407175i</v>
      </c>
      <c r="U283" s="241" t="str">
        <f t="shared" ca="1" si="334"/>
        <v>-0.600689350713675-2.39808631257699i</v>
      </c>
      <c r="V283" s="240" t="str">
        <f t="shared" ca="1" si="335"/>
        <v>2.471429704888-0.0606701938940632i</v>
      </c>
      <c r="W283" s="240" t="str">
        <f t="shared" ca="1" si="336"/>
        <v>-0.482297275889097+2.42467214202248i</v>
      </c>
      <c r="X283" s="240" t="str">
        <f t="shared" ca="1" si="337"/>
        <v>-2.26008584234477-1.00182715268785i</v>
      </c>
      <c r="Y283" s="240" t="str">
        <f t="shared" ca="1" si="338"/>
        <v>1.4726724977266-1.98566899886905i</v>
      </c>
      <c r="Z283" s="240" t="str">
        <f t="shared" ca="1" si="339"/>
        <v>1.61475710115108+1.87195223307436i</v>
      </c>
      <c r="AA283" s="240" t="str">
        <f t="shared" ca="1" si="340"/>
        <v>-2.18026306455529+1.16537488730703i</v>
      </c>
      <c r="AB283" s="240" t="str">
        <f t="shared" ca="1" si="341"/>
        <v>-0.659360418526456-2.38262239918761i</v>
      </c>
      <c r="AC283" s="240" t="str">
        <f t="shared" ca="1" si="342"/>
        <v>2.46919643537436-0.121303842331929i</v>
      </c>
      <c r="AD283" s="240" t="str">
        <f t="shared" ca="1" si="343"/>
        <v>-0.422647583836228+2.43577804376904i</v>
      </c>
      <c r="AE283" s="240" t="str">
        <f t="shared" ca="1" si="344"/>
        <v>-2.28399121583866-0.94606013794144i</v>
      </c>
      <c r="AF283" s="240" t="str">
        <f t="shared" ca="1" si="345"/>
        <v>1.42349819963156-2.02121214479718i</v>
      </c>
      <c r="AG283" s="240" t="str">
        <f t="shared" ca="1" si="346"/>
        <v>1.66021077403789+1.83176031303183i</v>
      </c>
      <c r="AH283" s="240" t="str">
        <f t="shared" ca="1" si="347"/>
        <v>-2.15100667865864+1.21853023228637i</v>
      </c>
      <c r="AI283" s="240" t="str">
        <f t="shared" ca="1" si="348"/>
        <v>-0.71763431227821-2.36572328315695i</v>
      </c>
      <c r="AJ283" s="240" t="str">
        <f t="shared" ca="1" si="349"/>
        <v>2.46547581425725-0.181864421871026i</v>
      </c>
      <c r="AK283" s="240" t="str">
        <f t="shared" ca="1" si="350"/>
        <v>-0.362743304682667+2.44541672390164i</v>
      </c>
      <c r="AL283" s="240" t="str">
        <f t="shared" ca="1" si="351"/>
        <v>-2.3065207984284-0.889723251942499i</v>
      </c>
      <c r="AM283" s="240" t="str">
        <f t="shared" ca="1" si="352"/>
        <v>1.37346643944869-2.05553778810754i</v>
      </c>
      <c r="AN283" s="240" t="str">
        <f t="shared" ca="1" si="353"/>
        <v>1.70466439803389+1.79046500907046i</v>
      </c>
      <c r="AO283" s="240" t="str">
        <f t="shared" ca="1" si="354"/>
        <v>-2.1204546067702+1.27095158021734i</v>
      </c>
      <c r="AP283" s="240" t="str">
        <f t="shared" ca="1" si="355"/>
        <v>-0.775475929953838-2.34739914388077i</v>
      </c>
      <c r="AQ283" s="240" t="str">
        <f t="shared" ca="1" si="356"/>
        <v>2.46027008269981-0.24231545308174i</v>
      </c>
      <c r="AR283" s="240" t="str">
        <f t="shared" ca="1" si="357"/>
        <v>2.46027008269981-0.24231545308174i</v>
      </c>
      <c r="AS283" s="240" t="str">
        <f t="shared" ca="1" si="358"/>
        <v>-2.32766101913508-0.832850429926625i</v>
      </c>
      <c r="AT283" s="240" t="str">
        <f t="shared" ca="1" si="359"/>
        <v>1.3226073544405-2.08862525231546i</v>
      </c>
      <c r="AU283" s="240" t="str">
        <f t="shared" ca="1" si="360"/>
        <v>1.74809119593765+1.74809119593779i</v>
      </c>
      <c r="AV283" s="240" t="str">
        <f t="shared" ca="1" si="361"/>
        <v>-2.08862525231556+1.32260735444034i</v>
      </c>
      <c r="AW283" s="240" t="str">
        <f t="shared" ca="1" si="362"/>
        <v>-0.832850429926447-2.32766101913515i</v>
      </c>
      <c r="AX283" s="240" t="str">
        <f t="shared" ca="1" si="363"/>
        <v>2.45358237643963-0.302620522527453i</v>
      </c>
      <c r="AY283" s="240" t="str">
        <f t="shared" ca="1" si="364"/>
        <v>-0.242315453081965+2.46027008269979i</v>
      </c>
      <c r="AZ283" s="240" t="str">
        <f t="shared" ca="1" si="365"/>
        <v>-2.34739914388071-0.775475929954018i</v>
      </c>
      <c r="BA283" s="240" t="str">
        <f t="shared" ca="1" si="366"/>
        <v>1.27095158021754-2.12045460677009i</v>
      </c>
      <c r="BB283" s="240" t="str">
        <f t="shared" ca="1" si="367"/>
        <v>1.79046500907035+1.70466439803401i</v>
      </c>
      <c r="BC283" s="240" t="str">
        <f t="shared" ca="1" si="368"/>
        <v>-2.05553778810765+1.37346643944853i</v>
      </c>
      <c r="BD283" s="240" t="str">
        <f t="shared" ca="1" si="369"/>
        <v>-0.889723251942289-2.30652079842848i</v>
      </c>
      <c r="BE283" s="240" t="str">
        <f t="shared" ca="1" si="370"/>
        <v>2.44541672390149-0.362743304683696i</v>
      </c>
      <c r="BF283" s="240" t="str">
        <f t="shared" ca="1" si="371"/>
        <v>-0.18186442187048+2.46547581425729i</v>
      </c>
      <c r="BG283" s="240" t="str">
        <f t="shared" ca="1" si="372"/>
        <v>-2.36572328315696-0.71763431227819i</v>
      </c>
      <c r="BH283" s="240" t="str">
        <f t="shared" ca="1" si="373"/>
        <v>1.21853023228653-2.15100667865854i</v>
      </c>
      <c r="BI283" s="240" t="str">
        <f t="shared" ca="1" si="374"/>
        <v>1.83176031303135+1.66021077403842i</v>
      </c>
      <c r="BJ283" s="240" t="str">
        <f t="shared" ca="1" si="375"/>
        <v>-2.02121214479774+1.42349819963077i</v>
      </c>
      <c r="BK283" s="240" t="str">
        <f t="shared" ca="1" si="376"/>
        <v>-0.946060137942399-2.28399121583826i</v>
      </c>
      <c r="BL283" s="240" t="str">
        <f t="shared" ca="1" si="377"/>
        <v>2.43577804376891-0.422647583836977i</v>
      </c>
      <c r="BM283" s="240" t="str">
        <f t="shared" ca="1" si="378"/>
        <v>-0.121303842331611+2.46919643537437i</v>
      </c>
      <c r="BN283" s="240" t="str">
        <f t="shared" ca="1" si="379"/>
        <v>-2.38262239918756-0.659360418526657i</v>
      </c>
      <c r="BO283" s="240" t="str">
        <f t="shared" ca="1" si="380"/>
        <v>1.16537488730745-2.18026306455507i</v>
      </c>
      <c r="BP283" s="240" t="str">
        <f t="shared" ca="1" si="381"/>
        <v>1.87195223307376+1.61475710115178i</v>
      </c>
      <c r="BQ283" s="240" t="str">
        <f t="shared" ca="1" si="382"/>
        <v>-1.98566899886976+1.47267249772564i</v>
      </c>
      <c r="BR283" s="240" t="str">
        <f t="shared" ca="1" si="383"/>
        <v>-1.00182715268859-2.26008584234444i</v>
      </c>
      <c r="BS283" s="240" t="str">
        <f t="shared" ca="1" si="384"/>
        <v>2.42467214202237-0.482297275889634i</v>
      </c>
      <c r="BT283" s="240" t="str">
        <f t="shared" ca="1" si="385"/>
        <v>-0.0606701938940338+2.471429704888i</v>
      </c>
      <c r="BU283" s="240" t="str">
        <f t="shared" ca="1" si="386"/>
        <v>-2.39808631257687-0.600689350714149i</v>
      </c>
      <c r="BV283" s="240" t="str">
        <f t="shared" ca="1" si="387"/>
        <v>1.11151756407243-2.20820614150681i</v>
      </c>
      <c r="BW283" s="240" t="str">
        <f t="shared" ca="1" si="388"/>
        <v>1.91101655908777+1.56833075896708i</v>
      </c>
      <c r="BX283" s="240" t="str">
        <f t="shared" ca="1" si="389"/>
        <v>-1.94892976018435+1.52095971297655i</v>
      </c>
      <c r="BY283" s="240" t="str">
        <f t="shared" ca="1" si="390"/>
        <v>-1.05699070421874-2.23481907764926i</v>
      </c>
      <c r="BZ283" s="240" t="str">
        <f t="shared" ca="1" si="391"/>
        <v>2.41210570844183-0.541656450097555i</v>
      </c>
      <c r="CA283" s="240" t="str">
        <f t="shared" ca="1" si="392"/>
        <v>-1.90197497929153E-13+2.47217427756013i</v>
      </c>
      <c r="CB283" s="240" t="str">
        <f t="shared" ca="1" si="393"/>
        <v>-2.41210570844174-0.541656450097926i</v>
      </c>
      <c r="CC283" s="240" t="str">
        <f t="shared" ca="1" si="394"/>
        <v>1.05699070421908-2.2348190776491i</v>
      </c>
      <c r="CD283" s="240" t="str">
        <f t="shared" ca="1" si="395"/>
        <v>1.94892976018559+1.52095971297496i</v>
      </c>
      <c r="CE283" s="240" t="str">
        <f t="shared" ca="1" si="396"/>
        <v>-1.91101655908801+1.56833075896679i</v>
      </c>
      <c r="CF283" s="240" t="str">
        <f t="shared" ca="1" si="397"/>
        <v>-1.11151756407197-2.20820614150705i</v>
      </c>
      <c r="CG283" s="240" t="str">
        <f t="shared" ca="1" si="398"/>
        <v>2.39808631257697-0.600689350713779i</v>
      </c>
      <c r="CH283" s="240" t="str">
        <f t="shared" ca="1" si="399"/>
        <v>0.0606701938936536+2.47142970488801i</v>
      </c>
      <c r="CI283" s="240" t="str">
        <f t="shared" ca="1" si="400"/>
        <v>-2.4246721420223-0.482297275890007i</v>
      </c>
      <c r="CJ283" s="240" t="str">
        <f t="shared" ca="1" si="401"/>
        <v>1.00182715268894-2.26008584234429i</v>
      </c>
      <c r="CK283" s="240" t="str">
        <f t="shared" ca="1" si="402"/>
        <v>1.98566899886953+1.47267249772595i</v>
      </c>
      <c r="CL283" s="240" t="str">
        <f t="shared" ca="1" si="403"/>
        <v>-1.871952233074+1.6147571011515i</v>
      </c>
      <c r="CM283" s="240" t="str">
        <f t="shared" ca="1" si="404"/>
        <v>-1.16537488730705-2.18026306455528i</v>
      </c>
      <c r="CN283" s="240" t="str">
        <f t="shared" ca="1" si="405"/>
        <v>2.38262239918768-0.659360418526221i</v>
      </c>
      <c r="CO283" s="240" t="str">
        <f t="shared" ca="1" si="406"/>
        <v>0.121303842331301+2.46919643537439i</v>
      </c>
      <c r="CP283" s="240" t="str">
        <f t="shared" ca="1" si="407"/>
        <v>-2.43577804376884-0.42264758383735i</v>
      </c>
      <c r="CQ283" s="240" t="str">
        <f t="shared" ca="1" si="408"/>
        <v>0.946060137940543-2.28399121583903i</v>
      </c>
      <c r="CR283" s="240" t="str">
        <f t="shared" ca="1" si="409"/>
        <v>2.02121214479752+1.42349819963108i</v>
      </c>
      <c r="CS283" s="240" t="str">
        <f t="shared" ca="1" si="410"/>
        <v>-1.8317603130316+1.66021077403814i</v>
      </c>
      <c r="CT283" s="240" t="str">
        <f t="shared" ca="1" si="411"/>
        <v>-1.2185302322862-2.15100667865873i</v>
      </c>
      <c r="CU283" s="240" t="str">
        <f t="shared" ca="1" si="412"/>
        <v>2.36572328315709-0.717634312277758i</v>
      </c>
      <c r="CV283" s="240" t="str">
        <f t="shared" ca="1" si="413"/>
        <v>0.181864421870031+2.46547581425732i</v>
      </c>
      <c r="CW283" s="240" t="str">
        <f t="shared" ca="1" si="414"/>
        <v>-2.44541672390179-0.362743304681641i</v>
      </c>
      <c r="CX283" s="240" t="str">
        <f t="shared" ca="1" si="415"/>
        <v>0.889723251942709-2.30652079842832i</v>
      </c>
      <c r="CY283" s="240" t="str">
        <f t="shared" ca="1" si="416"/>
        <v>2.0555377881074+1.37346643944891i</v>
      </c>
      <c r="CZ283" s="240" t="str">
        <f t="shared" ca="1" si="417"/>
        <v>-1.79046500907056+1.70466439803378i</v>
      </c>
      <c r="DA283" s="240" t="str">
        <f t="shared" ca="1" si="418"/>
        <v>-1.27095158021721-2.12045460677028i</v>
      </c>
      <c r="DB283" s="240" t="str">
        <f t="shared" ca="1" si="419"/>
        <v>2.34739914388083-0.775475929953657i</v>
      </c>
      <c r="DC283" s="240" t="str">
        <f t="shared" ca="1" si="420"/>
        <v>0.242315453081516+2.46027008269983i</v>
      </c>
      <c r="DD283" s="240" t="str">
        <f t="shared" ca="1" si="421"/>
        <v>-2.45358237643988-0.302620522525391i</v>
      </c>
      <c r="DE283" s="240" t="str">
        <f t="shared" ca="1" si="422"/>
        <v>0.832850429926803-2.32766101913502i</v>
      </c>
      <c r="DF283" s="240" t="str">
        <f t="shared" ca="1" si="423"/>
        <v>2.08862525231532+1.32260735444072i</v>
      </c>
      <c r="DG283" s="240" t="str">
        <f t="shared" ca="1" si="424"/>
        <v>-1.74809119593797+1.74809119593747i</v>
      </c>
      <c r="DH283" s="240" t="str">
        <f t="shared" ca="1" si="425"/>
        <v>-1.32260735444024-2.08862525231563i</v>
      </c>
      <c r="DI283" s="240" t="str">
        <f t="shared" ca="1" si="426"/>
        <v>2.32766101913521-0.832850429926267i</v>
      </c>
      <c r="DJ283" s="240" t="str">
        <f t="shared" ca="1" si="427"/>
        <v>0.302620522527196+2.45358237643966i</v>
      </c>
      <c r="DK283" s="240" t="str">
        <f t="shared" ca="1" si="428"/>
        <v>-2.46027008269977-0.242315453082084i</v>
      </c>
      <c r="DL283" s="240" t="str">
        <f t="shared" ca="1" si="429"/>
        <v>0.775475929954199-2.34739914388065i</v>
      </c>
      <c r="DM283" s="240" t="str">
        <f t="shared" ca="1" si="430"/>
        <v>2.12045460676999+1.2709515802177i</v>
      </c>
      <c r="DN283" s="240" t="str">
        <f t="shared" ca="1" si="431"/>
        <v>-1.70466439803419+1.79046500907017i</v>
      </c>
      <c r="DO283" s="240" t="str">
        <f t="shared" ca="1" si="432"/>
        <v>-1.37346643944832-2.0555377881078i</v>
      </c>
      <c r="DP283" s="240" t="str">
        <f t="shared" ca="1" si="433"/>
        <v>2.30652079842767-0.889723251944405i</v>
      </c>
      <c r="DQ283" s="240" t="str">
        <f t="shared" ca="1" si="434"/>
        <v>0.362743304683439+2.44541672390153i</v>
      </c>
      <c r="DR283" s="240" t="str">
        <f t="shared" ca="1" si="435"/>
        <v>-2.46547581425727-0.18186442187074i</v>
      </c>
      <c r="DS283" s="240" t="str">
        <f t="shared" ca="1" si="436"/>
        <v>0.717634312278304-2.36572328315692i</v>
      </c>
      <c r="DT283" s="240" t="str">
        <f t="shared" ca="1" si="437"/>
        <v>2.15100667865845+1.2185302322867i</v>
      </c>
      <c r="DU283" s="240" t="str">
        <f t="shared" ca="1" si="438"/>
        <v>-1.66021077403856+1.83176031303122i</v>
      </c>
      <c r="DV283" s="240" t="str">
        <f t="shared" ca="1" si="439"/>
        <v>-1.42349819963269-2.02121214479639i</v>
      </c>
      <c r="DW283" s="240" t="str">
        <f t="shared" ca="1" si="440"/>
        <v>2.28399121583833-0.946060137942224i</v>
      </c>
      <c r="DX283" s="240" t="str">
        <f t="shared" ca="1" si="441"/>
        <v>0.422647583836789+2.43577804376894i</v>
      </c>
      <c r="DY283" s="240" t="str">
        <f t="shared" ca="1" si="442"/>
        <v>-2.46919643537436-0.121303842331871i</v>
      </c>
      <c r="DZ283" s="240" t="str">
        <f t="shared" ca="1" si="443"/>
        <v>0.659360418526906-2.38262239918749i</v>
      </c>
      <c r="EA283" s="240" t="str">
        <f t="shared" ca="1" si="444"/>
        <v>2.18026306455495+1.16537488730768i</v>
      </c>
      <c r="EB283" s="240" t="str">
        <f t="shared" ca="1" si="445"/>
        <v>-1.61475710115203+1.87195223307354i</v>
      </c>
      <c r="EC283" s="240" t="str">
        <f t="shared" ca="1" si="446"/>
        <v>-1.47267249772741-1.98566899886845i</v>
      </c>
      <c r="ED283" s="240" t="str">
        <f t="shared" ca="1" si="447"/>
        <v>2.26008584234458-1.00182715268829i</v>
      </c>
      <c r="EE283" s="240" t="str">
        <f t="shared" ca="1" si="448"/>
        <v>0.48229727588931+2.42467214202244i</v>
      </c>
      <c r="EF283" s="240" t="str">
        <f t="shared" ca="1" si="449"/>
        <v>-2.471429704888-0.0606701938940835i</v>
      </c>
      <c r="EG283" s="240" t="str">
        <f t="shared" ca="1" si="450"/>
        <v>0.600689350714196-2.39808631257686i</v>
      </c>
      <c r="EH283" s="240" t="str">
        <f t="shared" ca="1" si="451"/>
        <v>2.20820614150679+1.11151756407248i</v>
      </c>
      <c r="EI283" s="240" t="str">
        <f t="shared" ca="1" si="452"/>
        <v>-1.56833075896723+1.91101655908765i</v>
      </c>
      <c r="EJ283" s="240" t="str">
        <f t="shared" ca="1" si="453"/>
        <v>-1.52095971297651-1.94892976018438i</v>
      </c>
      <c r="EK283" s="240" t="str">
        <f t="shared" ca="1" si="454"/>
        <v>2.23481907764935-1.05699070421856i</v>
      </c>
      <c r="EL283" s="240" t="str">
        <f t="shared" ca="1" si="455"/>
        <v>0.54165645009737+2.41210570844187i</v>
      </c>
      <c r="EM283" s="240" t="str">
        <f t="shared" ca="1" si="456"/>
        <v>-2.47217427756013-3.80394995858306E-13i</v>
      </c>
      <c r="EN283" s="240"/>
      <c r="EO283" s="240"/>
      <c r="EP283" s="240"/>
    </row>
    <row r="284" spans="1:146">
      <c r="A284" s="268">
        <f t="shared" si="323"/>
        <v>3.5937500000000028E-3</v>
      </c>
      <c r="B284" s="267">
        <v>184</v>
      </c>
      <c r="C284" s="266">
        <f t="shared" si="324"/>
        <v>36800</v>
      </c>
      <c r="N284" s="265">
        <f t="shared" ca="1" si="327"/>
        <v>7.4686929199417529</v>
      </c>
      <c r="O284" s="240">
        <f t="shared" ca="1" si="328"/>
        <v>2.4686929199417529</v>
      </c>
      <c r="P284" s="240" t="str">
        <f t="shared" ca="1" si="329"/>
        <v>-0.481618096710367+2.42125767771454i</v>
      </c>
      <c r="Q284" s="240" t="str">
        <f t="shared" ca="1" si="330"/>
        <v>-2.2807748607897-0.944727880058719i</v>
      </c>
      <c r="R284" s="240" t="str">
        <f t="shared" ca="1" si="331"/>
        <v>1.37153230078585-2.05264314503803i</v>
      </c>
      <c r="S284" s="240" t="str">
        <f t="shared" ca="1" si="332"/>
        <v>1.74562950435801+1.74562950435805i</v>
      </c>
      <c r="T284" s="240" t="str">
        <f t="shared" ca="1" si="333"/>
        <v>-2.05264314503806+1.3715323007858i</v>
      </c>
      <c r="U284" s="241" t="str">
        <f t="shared" ca="1" si="334"/>
        <v>-0.944727880058785-2.28077486078968i</v>
      </c>
      <c r="V284" s="240" t="str">
        <f t="shared" ca="1" si="335"/>
        <v>2.42125767771454-0.481618096710384i</v>
      </c>
      <c r="W284" s="240" t="str">
        <f t="shared" ca="1" si="336"/>
        <v>-6.04868267993147E-14+2.46869291994175i</v>
      </c>
      <c r="X284" s="240" t="str">
        <f t="shared" ca="1" si="337"/>
        <v>-2.42125767771452-0.481618096710485i</v>
      </c>
      <c r="Y284" s="240" t="str">
        <f t="shared" ca="1" si="338"/>
        <v>0.944727880058654-2.28077486078973i</v>
      </c>
      <c r="Z284" s="240" t="str">
        <f t="shared" ca="1" si="339"/>
        <v>2.052643145038+1.3715323007859i</v>
      </c>
      <c r="AA284" s="240" t="str">
        <f t="shared" ca="1" si="340"/>
        <v>-1.7456295043581+1.74562950435797i</v>
      </c>
      <c r="AB284" s="240" t="str">
        <f t="shared" ca="1" si="341"/>
        <v>-1.37153230078597-2.05264314503795i</v>
      </c>
      <c r="AC284" s="240" t="str">
        <f t="shared" ca="1" si="342"/>
        <v>2.2807748607897-0.944727880058729i</v>
      </c>
      <c r="AD284" s="240" t="str">
        <f t="shared" ca="1" si="343"/>
        <v>0.481618096710342+2.42125767771455i</v>
      </c>
      <c r="AE284" s="240" t="str">
        <f t="shared" ca="1" si="344"/>
        <v>-2.46869291994175-1.20973653598629E-13i</v>
      </c>
      <c r="AF284" s="240" t="str">
        <f t="shared" ca="1" si="345"/>
        <v>0.481618096710305-2.42125767771456i</v>
      </c>
      <c r="AG284" s="240" t="str">
        <f t="shared" ca="1" si="346"/>
        <v>2.28077486078972+0.944727880058694i</v>
      </c>
      <c r="AH284" s="240" t="str">
        <f t="shared" ca="1" si="347"/>
        <v>-1.37153230078595+2.05264314503796i</v>
      </c>
      <c r="AI284" s="240" t="str">
        <f t="shared" ca="1" si="348"/>
        <v>-1.74562950435811-1.74562950435795i</v>
      </c>
      <c r="AJ284" s="240" t="str">
        <f t="shared" ca="1" si="349"/>
        <v>2.05264314503798-1.37153230078593i</v>
      </c>
      <c r="AK284" s="240" t="str">
        <f t="shared" ca="1" si="350"/>
        <v>0.944727880058674+2.28077486078972i</v>
      </c>
      <c r="AL284" s="240" t="str">
        <f t="shared" ca="1" si="351"/>
        <v>-2.42125767771432+0.481618096711488i</v>
      </c>
      <c r="AM284" s="240" t="str">
        <f t="shared" ca="1" si="352"/>
        <v>-3.44773065928158E-13-2.46869291994175i</v>
      </c>
      <c r="AN284" s="240" t="str">
        <f t="shared" ca="1" si="353"/>
        <v>2.42125767771445+0.481618096710846i</v>
      </c>
      <c r="AO284" s="240" t="str">
        <f t="shared" ca="1" si="354"/>
        <v>-0.944727880057615+2.28077486079016i</v>
      </c>
      <c r="AP284" s="240" t="str">
        <f t="shared" ca="1" si="355"/>
        <v>-2.0526431450382-1.37153230078559i</v>
      </c>
      <c r="AQ284" s="240" t="str">
        <f t="shared" ca="1" si="356"/>
        <v>1.74562950435834-1.74562950435772i</v>
      </c>
      <c r="AR284" s="240" t="str">
        <f t="shared" ca="1" si="357"/>
        <v>1.74562950435834-1.74562950435772i</v>
      </c>
      <c r="AS284" s="240" t="str">
        <f t="shared" ca="1" si="358"/>
        <v>-2.28077486078955+0.944727880059104i</v>
      </c>
      <c r="AT284" s="240" t="str">
        <f t="shared" ca="1" si="359"/>
        <v>-0.48161809670995-2.42125767771463i</v>
      </c>
      <c r="AU284" s="240" t="str">
        <f t="shared" ca="1" si="360"/>
        <v>2.46869291994175+1.22424992700598E-12i</v>
      </c>
      <c r="AV284" s="240" t="str">
        <f t="shared" ca="1" si="361"/>
        <v>-0.481618096709942+2.42125767771463i</v>
      </c>
      <c r="AW284" s="240" t="str">
        <f t="shared" ca="1" si="362"/>
        <v>-2.28077486078957-0.944727880059032i</v>
      </c>
      <c r="AX284" s="240" t="str">
        <f t="shared" ca="1" si="363"/>
        <v>1.37153230078683-2.05264314503737i</v>
      </c>
      <c r="AY284" s="240" t="str">
        <f t="shared" ca="1" si="364"/>
        <v>1.7456295043584+1.74562950435767i</v>
      </c>
      <c r="AZ284" s="240" t="str">
        <f t="shared" ca="1" si="365"/>
        <v>-2.0526431450382+1.3715323007856i</v>
      </c>
      <c r="BA284" s="240" t="str">
        <f t="shared" ca="1" si="366"/>
        <v>-0.944727880057655-2.28077486079015i</v>
      </c>
      <c r="BB284" s="240" t="str">
        <f t="shared" ca="1" si="367"/>
        <v>2.42125767771444-0.481618096710888i</v>
      </c>
      <c r="BC284" s="240" t="str">
        <f t="shared" ca="1" si="368"/>
        <v>-2.67351897574834E-13+2.46869291994175i</v>
      </c>
      <c r="BD284" s="240" t="str">
        <f t="shared" ca="1" si="369"/>
        <v>-2.42125767771434-0.481618096711411i</v>
      </c>
      <c r="BE284" s="240" t="str">
        <f t="shared" ca="1" si="370"/>
        <v>0.944727880058148-2.28077486078994i</v>
      </c>
      <c r="BF284" s="240" t="str">
        <f t="shared" ca="1" si="371"/>
        <v>2.05264314503786+1.3715323007861i</v>
      </c>
      <c r="BG284" s="240" t="str">
        <f t="shared" ca="1" si="372"/>
        <v>-1.74562950435878+1.74562950435729i</v>
      </c>
      <c r="BH284" s="240" t="str">
        <f t="shared" ca="1" si="373"/>
        <v>-1.37153230078639-2.05264314503767i</v>
      </c>
      <c r="BI284" s="240" t="str">
        <f t="shared" ca="1" si="374"/>
        <v>2.28077486078978-0.944727880058538i</v>
      </c>
      <c r="BJ284" s="240" t="str">
        <f t="shared" ca="1" si="375"/>
        <v>0.481618096709416+2.42125767771473i</v>
      </c>
      <c r="BK284" s="240" t="str">
        <f t="shared" ca="1" si="376"/>
        <v>-2.46869291994175+6.89546131856314E-13i</v>
      </c>
      <c r="BL284" s="240" t="str">
        <f t="shared" ca="1" si="377"/>
        <v>0.481618096710542-2.42125767771451i</v>
      </c>
      <c r="BM284" s="240" t="str">
        <f t="shared" ca="1" si="378"/>
        <v>2.28077486078934+0.944727880059598i</v>
      </c>
      <c r="BN284" s="240" t="str">
        <f t="shared" ca="1" si="379"/>
        <v>-1.3715323007853+2.05264314503839i</v>
      </c>
      <c r="BO284" s="240" t="str">
        <f t="shared" ca="1" si="380"/>
        <v>-1.74562950435796-1.7456295043581i</v>
      </c>
      <c r="BP284" s="240" t="str">
        <f t="shared" ca="1" si="381"/>
        <v>2.0526431450385-1.37153230078514i</v>
      </c>
      <c r="BQ284" s="240" t="str">
        <f t="shared" ca="1" si="382"/>
        <v>0.944727880059358+2.28077486078944i</v>
      </c>
      <c r="BR284" s="240" t="str">
        <f t="shared" ca="1" si="383"/>
        <v>-2.42125767771456+0.481618096710288i</v>
      </c>
      <c r="BS284" s="240" t="str">
        <f t="shared" ca="1" si="384"/>
        <v>8.79476861077823E-13-2.46869291994175i</v>
      </c>
      <c r="BT284" s="240" t="str">
        <f t="shared" ca="1" si="385"/>
        <v>2.42125767771468+0.481618096709673i</v>
      </c>
      <c r="BU284" s="240" t="str">
        <f t="shared" ca="1" si="386"/>
        <v>-0.944727880058778+2.28077486078968i</v>
      </c>
      <c r="BV284" s="240" t="str">
        <f t="shared" ca="1" si="387"/>
        <v>-2.05264314503752-1.37153230078661i</v>
      </c>
      <c r="BW284" s="240" t="str">
        <f t="shared" ca="1" si="388"/>
        <v>1.74562950435742-1.74562950435864i</v>
      </c>
      <c r="BX284" s="240" t="str">
        <f t="shared" ca="1" si="389"/>
        <v>1.37153230078594+2.05264314503797i</v>
      </c>
      <c r="BY284" s="240" t="str">
        <f t="shared" ca="1" si="390"/>
        <v>-2.28077486079004+0.944727880057909i</v>
      </c>
      <c r="BZ284" s="240" t="str">
        <f t="shared" ca="1" si="391"/>
        <v>-0.481618096711226-2.42125767771437i</v>
      </c>
      <c r="CA284" s="240" t="str">
        <f t="shared" ca="1" si="392"/>
        <v>2.46869291994175-7.74211683533237E-14i</v>
      </c>
      <c r="CB284" s="240" t="str">
        <f t="shared" ca="1" si="393"/>
        <v>-0.481618096711073+2.4212576777144i</v>
      </c>
      <c r="CC284" s="240" t="str">
        <f t="shared" ca="1" si="394"/>
        <v>-2.28077486079005-0.944727880057894i</v>
      </c>
      <c r="CD284" s="240" t="str">
        <f t="shared" ca="1" si="395"/>
        <v>1.37153230078581-2.05264314503805i</v>
      </c>
      <c r="CE284" s="240" t="str">
        <f t="shared" ca="1" si="396"/>
        <v>1.74562950435753+1.74562950435853i</v>
      </c>
      <c r="CF284" s="240" t="str">
        <f t="shared" ca="1" si="397"/>
        <v>-2.05264314503752+1.37153230078662i</v>
      </c>
      <c r="CG284" s="240" t="str">
        <f t="shared" ca="1" si="398"/>
        <v>-0.944727880058793-2.28077486078967i</v>
      </c>
      <c r="CH284" s="240" t="str">
        <f t="shared" ca="1" si="399"/>
        <v>2.42125767771468-0.481618096709688i</v>
      </c>
      <c r="CI284" s="240" t="str">
        <f t="shared" ca="1" si="400"/>
        <v>1.03431919778447E-12+2.46869291994175i</v>
      </c>
      <c r="CJ284" s="240" t="str">
        <f t="shared" ca="1" si="401"/>
        <v>-2.42125767771459-0.481618096710135i</v>
      </c>
      <c r="CK284" s="240" t="str">
        <f t="shared" ca="1" si="402"/>
        <v>0.944727880059343-2.28077486078945i</v>
      </c>
      <c r="CL284" s="240" t="str">
        <f t="shared" ca="1" si="403"/>
        <v>2.05264314503859+1.37153230078501i</v>
      </c>
      <c r="CM284" s="240" t="str">
        <f t="shared" ca="1" si="404"/>
        <v>-1.74562950435786+1.74562950435821i</v>
      </c>
      <c r="CN284" s="240" t="str">
        <f t="shared" ca="1" si="405"/>
        <v>-1.37153230078543-2.05264314503831i</v>
      </c>
      <c r="CO284" s="240" t="str">
        <f t="shared" ca="1" si="406"/>
        <v>2.28077486078931-0.944727880059677i</v>
      </c>
      <c r="CP284" s="240" t="str">
        <f t="shared" ca="1" si="407"/>
        <v>0.481618096710626+2.42125767771449i</v>
      </c>
      <c r="CQ284" s="240" t="str">
        <f t="shared" ca="1" si="408"/>
        <v>-2.46869291994175-5.34703795149667E-13i</v>
      </c>
      <c r="CR284" s="240" t="str">
        <f t="shared" ca="1" si="409"/>
        <v>0.481618096709335-2.42125767771475i</v>
      </c>
      <c r="CS284" s="240" t="str">
        <f t="shared" ca="1" si="410"/>
        <v>2.28077486078981+0.944727880058459i</v>
      </c>
      <c r="CT284" s="240" t="str">
        <f t="shared" ca="1" si="411"/>
        <v>-1.37153230078632+2.05264314503772i</v>
      </c>
      <c r="CU284" s="240" t="str">
        <f t="shared" ca="1" si="412"/>
        <v>-1.74562950435888-1.74562950435718i</v>
      </c>
      <c r="CV284" s="240" t="str">
        <f t="shared" ca="1" si="413"/>
        <v>2.05264314503786-1.37153230078611i</v>
      </c>
      <c r="CW284" s="240" t="str">
        <f t="shared" ca="1" si="414"/>
        <v>0.944727880058227+2.28077486078991i</v>
      </c>
      <c r="CX284" s="240" t="str">
        <f t="shared" ca="1" si="415"/>
        <v>-2.4212576777148+0.481618096709086i</v>
      </c>
      <c r="CY284" s="240" t="str">
        <f t="shared" ca="1" si="416"/>
        <v>-4.2219423428148E-13-2.46869291994175i</v>
      </c>
      <c r="CZ284" s="240" t="str">
        <f t="shared" ca="1" si="417"/>
        <v>2.42125767771447+0.481618096710735i</v>
      </c>
      <c r="DA284" s="240" t="str">
        <f t="shared" ca="1" si="418"/>
        <v>-0.944727880059909+2.28077486078921i</v>
      </c>
      <c r="DB284" s="240" t="str">
        <f t="shared" ca="1" si="419"/>
        <v>-2.05264314503825-1.37153230078552i</v>
      </c>
      <c r="DC284" s="240" t="str">
        <f t="shared" ca="1" si="420"/>
        <v>1.74562950435829-1.74562950435778i</v>
      </c>
      <c r="DD284" s="240" t="str">
        <f t="shared" ca="1" si="421"/>
        <v>1.37153230078492+2.05264314503865i</v>
      </c>
      <c r="DE284" s="240" t="str">
        <f t="shared" ca="1" si="422"/>
        <v>-2.28077486078954+0.944727880059111i</v>
      </c>
      <c r="DF284" s="240" t="str">
        <f t="shared" ca="1" si="423"/>
        <v>-0.481618096710024-2.42125767771461i</v>
      </c>
      <c r="DG284" s="240" t="str">
        <f t="shared" ca="1" si="424"/>
        <v>2.46869291994175+1.14682875865266E-12i</v>
      </c>
      <c r="DH284" s="240" t="str">
        <f t="shared" ca="1" si="425"/>
        <v>-0.481618096709935+2.42125767771463i</v>
      </c>
      <c r="DI284" s="240" t="str">
        <f t="shared" ca="1" si="426"/>
        <v>-2.28077486078958-0.944727880059025i</v>
      </c>
      <c r="DJ284" s="240" t="str">
        <f t="shared" ca="1" si="427"/>
        <v>1.37153230078683-2.05264314503738i</v>
      </c>
      <c r="DK284" s="240" t="str">
        <f t="shared" ca="1" si="428"/>
        <v>1.74562950435845+1.74562950435761i</v>
      </c>
      <c r="DL284" s="240" t="str">
        <f t="shared" ca="1" si="429"/>
        <v>-2.05264314503812+1.37153230078572i</v>
      </c>
      <c r="DM284" s="240" t="str">
        <f t="shared" ca="1" si="430"/>
        <v>-0.944727880057662-2.28077486079014i</v>
      </c>
      <c r="DN284" s="240" t="str">
        <f t="shared" ca="1" si="431"/>
        <v>2.42125767771442-0.481618096710964i</v>
      </c>
      <c r="DO284" s="240" t="str">
        <f t="shared" ca="1" si="432"/>
        <v>-1.89930729221509E-13+2.46869291994175i</v>
      </c>
      <c r="DP284" s="240" t="str">
        <f t="shared" ca="1" si="433"/>
        <v>-2.42125767771435-0.481618096711337i</v>
      </c>
      <c r="DQ284" s="240" t="str">
        <f t="shared" ca="1" si="434"/>
        <v>0.944727880058141-2.28077486078994i</v>
      </c>
      <c r="DR284" s="240" t="str">
        <f t="shared" ca="1" si="435"/>
        <v>2.05264314503791+1.37153230078603i</v>
      </c>
      <c r="DS284" s="240" t="str">
        <f t="shared" ca="1" si="436"/>
        <v>-1.74562950435872+1.74562950435734i</v>
      </c>
      <c r="DT284" s="240" t="str">
        <f t="shared" ca="1" si="437"/>
        <v>-1.3715323007864-2.05264314503766i</v>
      </c>
      <c r="DU284" s="240" t="str">
        <f t="shared" ca="1" si="438"/>
        <v>2.28077486078978-0.944727880058546i</v>
      </c>
      <c r="DV284" s="240" t="str">
        <f t="shared" ca="1" si="439"/>
        <v>0.481618096709424+2.42125767771473i</v>
      </c>
      <c r="DW284" s="240" t="str">
        <f t="shared" ca="1" si="440"/>
        <v>-2.46869291994175+7.66967300209638E-13i</v>
      </c>
      <c r="DX284" s="240" t="str">
        <f t="shared" ca="1" si="441"/>
        <v>0.481618096710535-2.42125767771451i</v>
      </c>
      <c r="DY284" s="240" t="str">
        <f t="shared" ca="1" si="442"/>
        <v>2.2807748607894+0.944727880059462i</v>
      </c>
      <c r="DZ284" s="240" t="str">
        <f t="shared" ca="1" si="443"/>
        <v>-1.37153230078535+2.05264314503836i</v>
      </c>
      <c r="EA284" s="240" t="str">
        <f t="shared" ca="1" si="444"/>
        <v>-1.74562950435792-1.74562950435814i</v>
      </c>
      <c r="EB284" s="240" t="str">
        <f t="shared" ca="1" si="445"/>
        <v>2.05264314503854-1.37153230078509i</v>
      </c>
      <c r="EC284" s="240" t="str">
        <f t="shared" ca="1" si="446"/>
        <v>0.94472788005943+2.28077486078941i</v>
      </c>
      <c r="ED284" s="240" t="str">
        <f t="shared" ca="1" si="447"/>
        <v>-2.42125767771454+0.481618096710362i</v>
      </c>
      <c r="EE284" s="240" t="str">
        <f t="shared" ca="1" si="448"/>
        <v>8.02055692724501E-13-2.46869291994175i</v>
      </c>
      <c r="EF284" s="240" t="str">
        <f t="shared" ca="1" si="449"/>
        <v>2.42125767771472+0.481618096709458i</v>
      </c>
      <c r="EG284" s="240" t="str">
        <f t="shared" ca="1" si="450"/>
        <v>-0.944727880058578+2.28077486078976i</v>
      </c>
      <c r="EH284" s="240" t="str">
        <f t="shared" ca="1" si="451"/>
        <v>-2.05264314503764-1.37153230078642i</v>
      </c>
      <c r="EI284" s="240" t="str">
        <f t="shared" ca="1" si="452"/>
        <v>1.74562950435747-1.7456295043586i</v>
      </c>
      <c r="EJ284" s="240" t="str">
        <f t="shared" ca="1" si="453"/>
        <v>1.37153230078589+2.052643145038i</v>
      </c>
      <c r="EK284" s="240" t="str">
        <f t="shared" ca="1" si="454"/>
        <v>-2.28077486079001+0.944727880057981i</v>
      </c>
      <c r="EL284" s="240" t="str">
        <f t="shared" ca="1" si="455"/>
        <v>-0.481618096711303-2.42125767771436i</v>
      </c>
      <c r="EM284" s="240" t="str">
        <f t="shared" ca="1" si="456"/>
        <v>2.46869291994175-1.54842336706647E-13i</v>
      </c>
      <c r="EN284" s="240"/>
      <c r="EO284" s="240"/>
      <c r="EP284" s="240"/>
    </row>
    <row r="285" spans="1:146">
      <c r="A285" s="268">
        <f t="shared" si="323"/>
        <v>3.6132812500000028E-3</v>
      </c>
      <c r="B285" s="267">
        <v>185</v>
      </c>
      <c r="C285" s="266">
        <f t="shared" si="324"/>
        <v>37000</v>
      </c>
      <c r="N285" s="265">
        <f t="shared" ca="1" si="327"/>
        <v>7.4642122159341646</v>
      </c>
      <c r="O285" s="240">
        <f t="shared" ca="1" si="328"/>
        <v>2.4642122159341646</v>
      </c>
      <c r="P285" s="240" t="str">
        <f t="shared" ca="1" si="329"/>
        <v>-0.421286374742307+2.42793320246164i</v>
      </c>
      <c r="Q285" s="240" t="str">
        <f t="shared" ca="1" si="330"/>
        <v>-2.32016438726432-0.830168092153368i</v>
      </c>
      <c r="R285" s="240" t="str">
        <f t="shared" ca="1" si="331"/>
        <v>1.21460574650449-2.14407899241549i</v>
      </c>
      <c r="S285" s="240" t="str">
        <f t="shared" ca="1" si="332"/>
        <v>1.90486180222128+1.56327968054263i</v>
      </c>
      <c r="T285" s="240" t="str">
        <f t="shared" ca="1" si="333"/>
        <v>-1.86592328957468+1.60955649872316i</v>
      </c>
      <c r="U285" s="241" t="str">
        <f t="shared" ca="1" si="334"/>
        <v>-1.26685826248624-2.11362531871889i</v>
      </c>
      <c r="V285" s="240" t="str">
        <f t="shared" ca="1" si="335"/>
        <v>2.29909225226716-0.88685774548362i</v>
      </c>
      <c r="W285" s="240" t="str">
        <f t="shared" ca="1" si="336"/>
        <v>0.480743954722714+2.41686306917805i</v>
      </c>
      <c r="X285" s="240" t="str">
        <f t="shared" ca="1" si="337"/>
        <v>-2.46347004128614+0.0604747951202385i</v>
      </c>
      <c r="Y285" s="240" t="str">
        <f t="shared" ca="1" si="338"/>
        <v>0.36157502760267-2.43754083957034i</v>
      </c>
      <c r="Z285" s="240" t="str">
        <f t="shared" ca="1" si="339"/>
        <v>2.33983894199112+0.772978376606387i</v>
      </c>
      <c r="AA285" s="240" t="str">
        <f t="shared" ca="1" si="340"/>
        <v>-1.16162159743808+2.17324115309935i</v>
      </c>
      <c r="AB285" s="240" t="str">
        <f t="shared" ca="1" si="341"/>
        <v>-1.94265289734558-1.51606120113734i</v>
      </c>
      <c r="AC285" s="240" t="str">
        <f t="shared" ca="1" si="342"/>
        <v>1.82586081450981-1.65486378025405i</v>
      </c>
      <c r="AD285" s="240" t="str">
        <f t="shared" ca="1" si="343"/>
        <v>1.31834767042154+2.08189847616383i</v>
      </c>
      <c r="AE285" s="240" t="str">
        <f t="shared" ca="1" si="344"/>
        <v>-2.27663523006582+0.943013188869749i</v>
      </c>
      <c r="AF285" s="240" t="str">
        <f t="shared" ca="1" si="345"/>
        <v>-0.539911952520953-2.40433710795391i</v>
      </c>
      <c r="AG285" s="240" t="str">
        <f t="shared" ca="1" si="346"/>
        <v>2.46124396440032-0.120913162485195i</v>
      </c>
      <c r="AH285" s="240" t="str">
        <f t="shared" ca="1" si="347"/>
        <v>-0.301645881186581+2.44568019322281i</v>
      </c>
      <c r="AI285" s="240" t="str">
        <f t="shared" ca="1" si="348"/>
        <v>-2.35810406523148-0.715323047788858i</v>
      </c>
      <c r="AJ285" s="240" t="str">
        <f t="shared" ca="1" si="349"/>
        <v>1.10793773095721-2.20109423457528i</v>
      </c>
      <c r="AK285" s="240" t="str">
        <f t="shared" ca="1" si="350"/>
        <v>1.97927381100485+1.46792950315385i</v>
      </c>
      <c r="AL285" s="240" t="str">
        <f t="shared" ca="1" si="351"/>
        <v>-1.78469850916447+1.69917423372216i</v>
      </c>
      <c r="AM285" s="240" t="str">
        <f t="shared" ca="1" si="352"/>
        <v>-1.36904295501639-2.04891757581391i</v>
      </c>
      <c r="AN285" s="240" t="str">
        <f t="shared" ca="1" si="353"/>
        <v>2.25280684793129-0.998600596371276i</v>
      </c>
      <c r="AO285" s="240" t="str">
        <f t="shared" ca="1" si="354"/>
        <v>0.598754727547617+2.39036286395989i</v>
      </c>
      <c r="AP285" s="240" t="str">
        <f t="shared" ca="1" si="355"/>
        <v>-2.45753532618227+0.181278696281082i</v>
      </c>
      <c r="AQ285" s="240" t="str">
        <f t="shared" ca="1" si="356"/>
        <v>0.241535034570913-2.45234636057674i</v>
      </c>
      <c r="AR285" s="240" t="str">
        <f t="shared" ca="1" si="357"/>
        <v>0.241535034570913-2.45234636057674i</v>
      </c>
      <c r="AS285" s="240" t="str">
        <f t="shared" ca="1" si="358"/>
        <v>-1.05358648421566+2.22762145918854i</v>
      </c>
      <c r="AT285" s="240" t="str">
        <f t="shared" ca="1" si="359"/>
        <v>-2.01470248412974-1.41891357932772i</v>
      </c>
      <c r="AU285" s="240" t="str">
        <f t="shared" ca="1" si="360"/>
        <v>1.74246116816965-1.7424611681699i</v>
      </c>
      <c r="AV285" s="240" t="str">
        <f t="shared" ca="1" si="361"/>
        <v>1.41891357932594+2.014702484131i</v>
      </c>
      <c r="AW285" s="240" t="str">
        <f t="shared" ca="1" si="362"/>
        <v>-2.22762145918842+1.0535864842159i</v>
      </c>
      <c r="AX285" s="240" t="str">
        <f t="shared" ca="1" si="363"/>
        <v>-0.657236835114075-2.37494875475839i</v>
      </c>
      <c r="AY285" s="240" t="str">
        <f t="shared" ca="1" si="364"/>
        <v>2.45234636057671-0.241535034571221i</v>
      </c>
      <c r="AZ285" s="240" t="str">
        <f t="shared" ca="1" si="365"/>
        <v>-0.181278696283218+2.45753532618211i</v>
      </c>
      <c r="BA285" s="240" t="str">
        <f t="shared" ca="1" si="366"/>
        <v>-2.39036286395996-0.598754727547351i</v>
      </c>
      <c r="BB285" s="240" t="str">
        <f t="shared" ca="1" si="367"/>
        <v>0.998600596373236-2.25280684793042i</v>
      </c>
      <c r="BC285" s="240" t="str">
        <f t="shared" ca="1" si="368"/>
        <v>2.04891757581409+1.36904295501613i</v>
      </c>
      <c r="BD285" s="240" t="str">
        <f t="shared" ca="1" si="369"/>
        <v>-1.69917423372373+1.78469850916297i</v>
      </c>
      <c r="BE285" s="240" t="str">
        <f t="shared" ca="1" si="370"/>
        <v>-1.46792950315387-1.97927381100483i</v>
      </c>
      <c r="BF285" s="240" t="str">
        <f t="shared" ca="1" si="371"/>
        <v>2.2010942345757-1.10793773095639i</v>
      </c>
      <c r="BG285" s="240" t="str">
        <f t="shared" ca="1" si="372"/>
        <v>0.715323047789154+2.35810406523139i</v>
      </c>
      <c r="BH285" s="240" t="str">
        <f t="shared" ca="1" si="373"/>
        <v>-2.44568019322292+0.301645881185635i</v>
      </c>
      <c r="BI285" s="240" t="str">
        <f t="shared" ca="1" si="374"/>
        <v>0.120913162484851-2.46124396440033i</v>
      </c>
      <c r="BJ285" s="240" t="str">
        <f t="shared" ca="1" si="375"/>
        <v>2.40433710795371+0.539911952521848i</v>
      </c>
      <c r="BK285" s="240" t="str">
        <f t="shared" ca="1" si="376"/>
        <v>-0.943013188869464+2.27663523006594i</v>
      </c>
      <c r="BL285" s="240" t="str">
        <f t="shared" ca="1" si="377"/>
        <v>-2.08189847616332-1.31834767042235i</v>
      </c>
      <c r="BM285" s="240" t="str">
        <f t="shared" ca="1" si="378"/>
        <v>1.65486378025381-1.82586081451003i</v>
      </c>
      <c r="BN285" s="240" t="str">
        <f t="shared" ca="1" si="379"/>
        <v>1.51606120113662+1.94265289734614i</v>
      </c>
      <c r="BO285" s="240" t="str">
        <f t="shared" ca="1" si="380"/>
        <v>-2.17324115309921+1.16162159743833i</v>
      </c>
      <c r="BP285" s="240" t="str">
        <f t="shared" ca="1" si="381"/>
        <v>-0.772978376605485-2.33983894199142i</v>
      </c>
      <c r="BQ285" s="240" t="str">
        <f t="shared" ca="1" si="382"/>
        <v>2.43754083957029-0.361575027602992i</v>
      </c>
      <c r="BR285" s="240" t="str">
        <f t="shared" ca="1" si="383"/>
        <v>-0.060474795121155+2.46347004128612i</v>
      </c>
      <c r="BS285" s="240" t="str">
        <f t="shared" ca="1" si="384"/>
        <v>-2.4168630691781-0.480743954722429i</v>
      </c>
      <c r="BT285" s="240" t="str">
        <f t="shared" ca="1" si="385"/>
        <v>0.886857745484514-2.29909225226681i</v>
      </c>
      <c r="BU285" s="240" t="str">
        <f t="shared" ca="1" si="386"/>
        <v>2.11362531871901+1.26685826248602i</v>
      </c>
      <c r="BV285" s="240" t="str">
        <f t="shared" ca="1" si="387"/>
        <v>-1.60955649872386+1.86592328957408i</v>
      </c>
      <c r="BW285" s="240" t="str">
        <f t="shared" ca="1" si="388"/>
        <v>-1.56327968054285-1.9048618022211i</v>
      </c>
      <c r="BX285" s="240" t="str">
        <f t="shared" ca="1" si="389"/>
        <v>2.14407899241594-1.21460574650371i</v>
      </c>
      <c r="BY285" s="240" t="str">
        <f t="shared" ca="1" si="390"/>
        <v>0.830168092153664+2.32016438726421i</v>
      </c>
      <c r="BZ285" s="240" t="str">
        <f t="shared" ca="1" si="391"/>
        <v>-2.42793320246179+0.421286374741456i</v>
      </c>
      <c r="CA285" s="240" t="str">
        <f t="shared" ca="1" si="392"/>
        <v>-3.44146230450709E-13-2.46421221593416i</v>
      </c>
      <c r="CB285" s="240" t="str">
        <f t="shared" ca="1" si="393"/>
        <v>2.42793320246148+0.421286374743263i</v>
      </c>
      <c r="CC285" s="240" t="str">
        <f t="shared" ca="1" si="394"/>
        <v>-0.830168092153016+2.32016438726444i</v>
      </c>
      <c r="CD285" s="240" t="str">
        <f t="shared" ca="1" si="395"/>
        <v>-2.14407899241503-1.2146057465053i</v>
      </c>
      <c r="CE285" s="240" t="str">
        <f t="shared" ca="1" si="396"/>
        <v>1.56327968054243-1.90486180222145i</v>
      </c>
      <c r="CF285" s="240" t="str">
        <f t="shared" ca="1" si="397"/>
        <v>1.60955649872247+1.86592328957527i</v>
      </c>
      <c r="CG285" s="240" t="str">
        <f t="shared" ca="1" si="398"/>
        <v>-2.11362531871873+1.2668582624865i</v>
      </c>
      <c r="CH285" s="240" t="str">
        <f t="shared" ca="1" si="399"/>
        <v>-0.886857745482804-2.29909225226747i</v>
      </c>
      <c r="CI285" s="240" t="str">
        <f t="shared" ca="1" si="400"/>
        <v>2.41686306917798-0.480743954723035i</v>
      </c>
      <c r="CJ285" s="240" t="str">
        <f t="shared" ca="1" si="401"/>
        <v>0.0604747951192523+2.46347004128616i</v>
      </c>
      <c r="CK285" s="240" t="str">
        <f t="shared" ca="1" si="402"/>
        <v>-2.4375408395704-0.361575027602312i</v>
      </c>
      <c r="CL285" s="240" t="str">
        <f t="shared" ca="1" si="403"/>
        <v>0.772978376607292-2.33983894199082i</v>
      </c>
      <c r="CM285" s="240" t="str">
        <f t="shared" ca="1" si="404"/>
        <v>2.17324115309947+1.16162159743785i</v>
      </c>
      <c r="CN285" s="240" t="str">
        <f t="shared" ca="1" si="405"/>
        <v>-1.51606120113806+1.94265289734501i</v>
      </c>
      <c r="CO285" s="240" t="str">
        <f t="shared" ca="1" si="406"/>
        <v>-1.65486378025427-1.82586081450962i</v>
      </c>
      <c r="CP285" s="240" t="str">
        <f t="shared" ca="1" si="407"/>
        <v>2.0818984761643-1.3183476704208i</v>
      </c>
      <c r="CQ285" s="240" t="str">
        <f t="shared" ca="1" si="408"/>
        <v>0.943013188870035+2.27663523006571i</v>
      </c>
      <c r="CR285" s="240" t="str">
        <f t="shared" ca="1" si="409"/>
        <v>-2.4043371079541+0.539911952520128i</v>
      </c>
      <c r="CS285" s="240" t="str">
        <f t="shared" ca="1" si="410"/>
        <v>-0.120913162485539-2.4612439644003i</v>
      </c>
      <c r="CT285" s="240" t="str">
        <f t="shared" ca="1" si="411"/>
        <v>2.44568019322269+0.301645881187525i</v>
      </c>
      <c r="CU285" s="240" t="str">
        <f t="shared" ca="1" si="412"/>
        <v>-0.715323047788629+2.35810406523155i</v>
      </c>
      <c r="CV285" s="240" t="str">
        <f t="shared" ca="1" si="413"/>
        <v>-2.20109423457487-1.10793773095803i</v>
      </c>
      <c r="CW285" s="240" t="str">
        <f t="shared" ca="1" si="414"/>
        <v>1.46792950315344-1.97927381100516i</v>
      </c>
      <c r="CX285" s="240" t="str">
        <f t="shared" ca="1" si="415"/>
        <v>1.69917423372241+1.78469850916423i</v>
      </c>
      <c r="CY285" s="240" t="str">
        <f t="shared" ca="1" si="416"/>
        <v>-2.04891757581374+1.36904295501664i</v>
      </c>
      <c r="CZ285" s="240" t="str">
        <f t="shared" ca="1" si="417"/>
        <v>-0.998600596371624-2.25280684793113i</v>
      </c>
      <c r="DA285" s="240" t="str">
        <f t="shared" ca="1" si="418"/>
        <v>2.39036286395981-0.598754727547953i</v>
      </c>
      <c r="DB285" s="240" t="str">
        <f t="shared" ca="1" si="419"/>
        <v>0.181278696281321+2.45753532618225i</v>
      </c>
      <c r="DC285" s="240" t="str">
        <f t="shared" ca="1" si="420"/>
        <v>-2.45234636057678-0.241535034570536i</v>
      </c>
      <c r="DD285" s="240" t="str">
        <f t="shared" ca="1" si="421"/>
        <v>0.657236835115908-2.37494875475788i</v>
      </c>
      <c r="DE285" s="240" t="str">
        <f t="shared" ca="1" si="422"/>
        <v>2.22762145918865+1.05358648421541i</v>
      </c>
      <c r="DF285" s="240" t="str">
        <f t="shared" ca="1" si="423"/>
        <v>-1.41891357932744+2.01470248412994i</v>
      </c>
      <c r="DG285" s="240" t="str">
        <f t="shared" ca="1" si="424"/>
        <v>-1.74246116817009-1.74246116816946i</v>
      </c>
      <c r="DH285" s="240" t="str">
        <f t="shared" ca="1" si="425"/>
        <v>2.0147024841308-1.41891357932622i</v>
      </c>
      <c r="DI285" s="240" t="str">
        <f t="shared" ca="1" si="426"/>
        <v>1.05358648421622+2.22762145918827i</v>
      </c>
      <c r="DJ285" s="240" t="str">
        <f t="shared" ca="1" si="427"/>
        <v>-2.37494875475831+0.657236835114339i</v>
      </c>
      <c r="DK285" s="240" t="str">
        <f t="shared" ca="1" si="428"/>
        <v>-0.241535034571563-2.45234636057668i</v>
      </c>
      <c r="DL285" s="240" t="str">
        <f t="shared" ca="1" si="429"/>
        <v>2.45753532618213+0.181278696282945i</v>
      </c>
      <c r="DM285" s="240" t="str">
        <f t="shared" ca="1" si="430"/>
        <v>-0.598754727547088+2.39036286396003i</v>
      </c>
      <c r="DN285" s="240" t="str">
        <f t="shared" ca="1" si="431"/>
        <v>-2.25280684793053-0.998600596372984i</v>
      </c>
      <c r="DO285" s="240" t="str">
        <f t="shared" ca="1" si="432"/>
        <v>1.3690429550159-2.04891757581424i</v>
      </c>
      <c r="DP285" s="240" t="str">
        <f t="shared" ca="1" si="433"/>
        <v>1.78469850916321+1.69917423372348i</v>
      </c>
      <c r="DQ285" s="240" t="str">
        <f t="shared" ca="1" si="434"/>
        <v>-1.97927381100463+1.46792950315415i</v>
      </c>
      <c r="DR285" s="240" t="str">
        <f t="shared" ca="1" si="435"/>
        <v>-1.1079377309567-2.20109423457554i</v>
      </c>
      <c r="DS285" s="240" t="str">
        <f t="shared" ca="1" si="436"/>
        <v>2.35810406523129-0.715323047789484i</v>
      </c>
      <c r="DT285" s="240" t="str">
        <f t="shared" ca="1" si="437"/>
        <v>0.301645881185908+2.44568019322289i</v>
      </c>
      <c r="DU285" s="240" t="str">
        <f t="shared" ca="1" si="438"/>
        <v>-2.46124396440035-0.120913162484508i</v>
      </c>
      <c r="DV285" s="240" t="str">
        <f t="shared" ca="1" si="439"/>
        <v>0.539911952521582-2.40433710795377i</v>
      </c>
      <c r="DW285" s="240" t="str">
        <f t="shared" ca="1" si="440"/>
        <v>2.27663523006605+0.94301318886921i</v>
      </c>
      <c r="DX285" s="240" t="str">
        <f t="shared" ca="1" si="441"/>
        <v>-1.31834767042217+2.08189847616343i</v>
      </c>
      <c r="DY285" s="240" t="str">
        <f t="shared" ca="1" si="442"/>
        <v>-1.82586081451022-1.6548637802536i</v>
      </c>
      <c r="DZ285" s="240" t="str">
        <f t="shared" ca="1" si="443"/>
        <v>1.94265289734593-1.51606120113689i</v>
      </c>
      <c r="EA285" s="240" t="str">
        <f t="shared" ca="1" si="444"/>
        <v>1.16162159743851+2.17324115309911i</v>
      </c>
      <c r="EB285" s="240" t="str">
        <f t="shared" ca="1" si="445"/>
        <v>-2.33983894199133+0.772978376605744i</v>
      </c>
      <c r="EC285" s="240" t="str">
        <f t="shared" ca="1" si="446"/>
        <v>-0.361575027603332-2.43754083957025i</v>
      </c>
      <c r="ED285" s="240" t="str">
        <f t="shared" ca="1" si="447"/>
        <v>2.46347004128613+0.0604747951207407i</v>
      </c>
      <c r="EE285" s="240" t="str">
        <f t="shared" ca="1" si="448"/>
        <v>-0.48074395472216+2.41686306917816i</v>
      </c>
      <c r="EF285" s="240" t="str">
        <f t="shared" ca="1" si="449"/>
        <v>-2.29909225226694-0.886857745484194i</v>
      </c>
      <c r="EG285" s="240" t="str">
        <f t="shared" ca="1" si="450"/>
        <v>1.26685826248561-2.11362531871926i</v>
      </c>
      <c r="EH285" s="240" t="str">
        <f t="shared" ca="1" si="451"/>
        <v>1.86592328957421+1.60955649872371i</v>
      </c>
      <c r="EI285" s="240" t="str">
        <f t="shared" ca="1" si="452"/>
        <v>-1.90486180222088+1.56327968054312i</v>
      </c>
      <c r="EJ285" s="240" t="str">
        <f t="shared" ca="1" si="453"/>
        <v>-1.21460574650401-2.14407899241577i</v>
      </c>
      <c r="EK285" s="240" t="str">
        <f t="shared" ca="1" si="454"/>
        <v>2.32016438726414-0.830168092153856i</v>
      </c>
      <c r="EL285" s="240" t="str">
        <f t="shared" ca="1" si="455"/>
        <v>0.421286374741658+2.42793320246175i</v>
      </c>
      <c r="EM285" s="240" t="str">
        <f t="shared" ca="1" si="456"/>
        <v>-2.46421221593416+6.88292460901415E-13i</v>
      </c>
      <c r="EN285" s="240"/>
      <c r="EO285" s="240"/>
      <c r="EP285" s="240"/>
    </row>
    <row r="286" spans="1:146">
      <c r="A286" s="268">
        <f t="shared" si="323"/>
        <v>3.6328125000000028E-3</v>
      </c>
      <c r="B286" s="267">
        <v>186</v>
      </c>
      <c r="C286" s="266">
        <f t="shared" si="324"/>
        <v>37200</v>
      </c>
      <c r="N286" s="265">
        <f t="shared" ca="1" si="327"/>
        <v>7.458234797525229</v>
      </c>
      <c r="O286" s="240">
        <f t="shared" ca="1" si="328"/>
        <v>2.458234797525229</v>
      </c>
      <c r="P286" s="240" t="str">
        <f t="shared" ca="1" si="329"/>
        <v>-0.360697958163553+2.43162811768999i</v>
      </c>
      <c r="Q286" s="240" t="str">
        <f t="shared" ca="1" si="330"/>
        <v>-2.35238403245239-0.713587894815289i</v>
      </c>
      <c r="R286" s="240" t="str">
        <f t="shared" ca="1" si="331"/>
        <v>1.05103080852948-2.22221793694628i</v>
      </c>
      <c r="S286" s="240" t="str">
        <f t="shared" ca="1" si="332"/>
        <v>2.04394753404696+1.36572207927793i</v>
      </c>
      <c r="T286" s="240" t="str">
        <f t="shared" ca="1" si="333"/>
        <v>-1.65084959139469+1.82143183961297i</v>
      </c>
      <c r="U286" s="241" t="str">
        <f t="shared" ca="1" si="334"/>
        <v>-1.55948764644737-1.90024119530705i</v>
      </c>
      <c r="V286" s="240" t="str">
        <f t="shared" ca="1" si="335"/>
        <v>2.10849831593559-1.26378525527904i</v>
      </c>
      <c r="W286" s="240" t="str">
        <f t="shared" ca="1" si="336"/>
        <v>0.940725729876148+2.27111281554063i</v>
      </c>
      <c r="X286" s="240" t="str">
        <f t="shared" ca="1" si="337"/>
        <v>-2.38456458128984+0.597302333347107i</v>
      </c>
      <c r="Y286" s="240" t="str">
        <f t="shared" ca="1" si="338"/>
        <v>-0.240949145112082-2.44639772507122i</v>
      </c>
      <c r="Z286" s="240" t="str">
        <f t="shared" ca="1" si="339"/>
        <v>2.45527374605363+0.120619864465416i</v>
      </c>
      <c r="AA286" s="240" t="str">
        <f t="shared" ca="1" si="340"/>
        <v>-0.47957781824049+2.41100050518775i</v>
      </c>
      <c r="AB286" s="240" t="str">
        <f t="shared" ca="1" si="341"/>
        <v>-2.31453638443628-0.828154360541894i</v>
      </c>
      <c r="AC286" s="240" t="str">
        <f t="shared" ca="1" si="342"/>
        <v>1.15880386190541-2.16796954069863i</v>
      </c>
      <c r="AD286" s="240" t="str">
        <f t="shared" ca="1" si="343"/>
        <v>1.97447270352003+1.46436875916492i</v>
      </c>
      <c r="AE286" s="240" t="str">
        <f t="shared" ca="1" si="344"/>
        <v>-1.73823449507882+1.73823449507884i</v>
      </c>
      <c r="AF286" s="240" t="str">
        <f t="shared" ca="1" si="345"/>
        <v>-1.46436875916496-1.97447270352i</v>
      </c>
      <c r="AG286" s="240" t="str">
        <f t="shared" ca="1" si="346"/>
        <v>2.16796954069861-1.15880386190544i</v>
      </c>
      <c r="AH286" s="240" t="str">
        <f t="shared" ca="1" si="347"/>
        <v>0.828154360541918+2.31453638443627i</v>
      </c>
      <c r="AI286" s="240" t="str">
        <f t="shared" ca="1" si="348"/>
        <v>-2.41100050518774+0.479577818240532i</v>
      </c>
      <c r="AJ286" s="240" t="str">
        <f t="shared" ca="1" si="349"/>
        <v>-0.120619864465197-2.45527374605364i</v>
      </c>
      <c r="AK286" s="240" t="str">
        <f t="shared" ca="1" si="350"/>
        <v>2.4463977250713+0.240949145111309i</v>
      </c>
      <c r="AL286" s="240" t="str">
        <f t="shared" ca="1" si="351"/>
        <v>-0.597302333348031+2.38456458128961i</v>
      </c>
      <c r="AM286" s="240" t="str">
        <f t="shared" ca="1" si="352"/>
        <v>-2.27111281554055-0.940725729876335i</v>
      </c>
      <c r="AN286" s="240" t="str">
        <f t="shared" ca="1" si="353"/>
        <v>1.26378525527838-2.10849831593598i</v>
      </c>
      <c r="AO286" s="240" t="str">
        <f t="shared" ca="1" si="354"/>
        <v>1.90024119530644+1.55948764644811i</v>
      </c>
      <c r="AP286" s="240" t="str">
        <f t="shared" ca="1" si="355"/>
        <v>-1.82143183961311+1.65084959139453i</v>
      </c>
      <c r="AQ286" s="240" t="str">
        <f t="shared" ca="1" si="356"/>
        <v>-1.36572207927859-2.04394753404653i</v>
      </c>
      <c r="AR286" s="240" t="str">
        <f t="shared" ca="1" si="357"/>
        <v>-1.36572207927859-2.04394753404653i</v>
      </c>
      <c r="AS286" s="240" t="str">
        <f t="shared" ca="1" si="358"/>
        <v>0.713587894815205+2.35238403245242i</v>
      </c>
      <c r="AT286" s="240" t="str">
        <f t="shared" ca="1" si="359"/>
        <v>-2.43162811768989+0.360697958164212i</v>
      </c>
      <c r="AU286" s="240" t="str">
        <f t="shared" ca="1" si="360"/>
        <v>9.52845388941217E-13-2.45823479752523i</v>
      </c>
      <c r="AV286" s="240" t="str">
        <f t="shared" ca="1" si="361"/>
        <v>2.43162811768997+0.360697958163678i</v>
      </c>
      <c r="AW286" s="240" t="str">
        <f t="shared" ca="1" si="362"/>
        <v>-0.713587894814623+2.3523840324526i</v>
      </c>
      <c r="AX286" s="240" t="str">
        <f t="shared" ca="1" si="363"/>
        <v>-2.22221793694586-1.05103080853035i</v>
      </c>
      <c r="AY286" s="240" t="str">
        <f t="shared" ca="1" si="364"/>
        <v>1.36572207927811-2.04394753404685i</v>
      </c>
      <c r="AZ286" s="240" t="str">
        <f t="shared" ca="1" si="365"/>
        <v>1.8214318396135+1.65084959139411i</v>
      </c>
      <c r="BA286" s="240" t="str">
        <f t="shared" ca="1" si="366"/>
        <v>-1.90024119530767+1.55948764644661i</v>
      </c>
      <c r="BB286" s="240" t="str">
        <f t="shared" ca="1" si="367"/>
        <v>-1.26378525527884-2.1084983159357i</v>
      </c>
      <c r="BC286" s="240" t="str">
        <f t="shared" ca="1" si="368"/>
        <v>2.27111281554033-0.940725729876866i</v>
      </c>
      <c r="BD286" s="240" t="str">
        <f t="shared" ca="1" si="369"/>
        <v>0.597302333346217+2.38456458129007i</v>
      </c>
      <c r="BE286" s="240" t="str">
        <f t="shared" ca="1" si="370"/>
        <v>-2.44639772507125+0.240949145111846i</v>
      </c>
      <c r="BF286" s="240" t="str">
        <f t="shared" ca="1" si="371"/>
        <v>0.120619864464659-2.45527374605367i</v>
      </c>
      <c r="BG286" s="240" t="str">
        <f t="shared" ca="1" si="372"/>
        <v>2.41100050518757+0.479577818241409i</v>
      </c>
      <c r="BH286" s="240" t="str">
        <f t="shared" ca="1" si="373"/>
        <v>-0.828154360542068+2.31453638443621i</v>
      </c>
      <c r="BI286" s="240" t="str">
        <f t="shared" ca="1" si="374"/>
        <v>-2.16796954069886-1.15880386190497i</v>
      </c>
      <c r="BJ286" s="240" t="str">
        <f t="shared" ca="1" si="375"/>
        <v>1.46436875916568-1.97447270351947i</v>
      </c>
      <c r="BK286" s="240" t="str">
        <f t="shared" ca="1" si="376"/>
        <v>1.73823449507871+1.73823449507895i</v>
      </c>
      <c r="BL286" s="240" t="str">
        <f t="shared" ca="1" si="377"/>
        <v>-1.97447270351971+1.46436875916535i</v>
      </c>
      <c r="BM286" s="240" t="str">
        <f t="shared" ca="1" si="378"/>
        <v>-1.15880386190461-2.16796954069906i</v>
      </c>
      <c r="BN286" s="240" t="str">
        <f t="shared" ca="1" si="379"/>
        <v>2.31453638443633-0.828154360541744i</v>
      </c>
      <c r="BO286" s="240" t="str">
        <f t="shared" ca="1" si="380"/>
        <v>0.479577818241072+2.41100050518764i</v>
      </c>
      <c r="BP286" s="240" t="str">
        <f t="shared" ca="1" si="381"/>
        <v>-2.45527374605369+0.120619864464246i</v>
      </c>
      <c r="BQ286" s="240" t="str">
        <f t="shared" ca="1" si="382"/>
        <v>0.240949145112258-2.44639772507121i</v>
      </c>
      <c r="BR286" s="240" t="str">
        <f t="shared" ca="1" si="383"/>
        <v>2.38456458128998+0.597302333346551i</v>
      </c>
      <c r="BS286" s="240" t="str">
        <f t="shared" ca="1" si="384"/>
        <v>-0.940725729877247+2.27111281554018i</v>
      </c>
      <c r="BT286" s="240" t="str">
        <f t="shared" ca="1" si="385"/>
        <v>-2.10849831593553-1.26378525527914i</v>
      </c>
      <c r="BU286" s="240" t="str">
        <f t="shared" ca="1" si="386"/>
        <v>1.55948764644698-1.90024119530736i</v>
      </c>
      <c r="BV286" s="240" t="str">
        <f t="shared" ca="1" si="387"/>
        <v>1.65084959139385+1.82143183961373i</v>
      </c>
      <c r="BW286" s="240" t="str">
        <f t="shared" ca="1" si="388"/>
        <v>-2.04394753404704+1.36572207927782i</v>
      </c>
      <c r="BX286" s="240" t="str">
        <f t="shared" ca="1" si="389"/>
        <v>-1.05103080853004-2.22221793694601i</v>
      </c>
      <c r="BY286" s="240" t="str">
        <f t="shared" ca="1" si="390"/>
        <v>2.3523840324527-0.713587894814293i</v>
      </c>
      <c r="BZ286" s="240" t="str">
        <f t="shared" ca="1" si="391"/>
        <v>0.360697958163339+2.43162811769002i</v>
      </c>
      <c r="CA286" s="240" t="str">
        <f t="shared" ca="1" si="392"/>
        <v>-2.45823479752523+6.09529686688488E-13i</v>
      </c>
      <c r="CB286" s="240" t="str">
        <f t="shared" ca="1" si="393"/>
        <v>0.36069795816462-2.43162811768983i</v>
      </c>
      <c r="CC286" s="240" t="str">
        <f t="shared" ca="1" si="394"/>
        <v>2.35238403245232+0.713587894815535i</v>
      </c>
      <c r="CD286" s="240" t="str">
        <f t="shared" ca="1" si="395"/>
        <v>-1.05103080852894+2.22221793694653i</v>
      </c>
      <c r="CE286" s="240" t="str">
        <f t="shared" ca="1" si="396"/>
        <v>-2.04394753404632-1.3657220792789i</v>
      </c>
      <c r="CF286" s="240" t="str">
        <f t="shared" ca="1" si="397"/>
        <v>1.65084959139481-1.82143183961286i</v>
      </c>
      <c r="CG286" s="240" t="str">
        <f t="shared" ca="1" si="398"/>
        <v>1.55948764644782+1.90024119530668i</v>
      </c>
      <c r="CH286" s="240" t="str">
        <f t="shared" ca="1" si="399"/>
        <v>-2.10849831593619+1.26378525527803i</v>
      </c>
      <c r="CI286" s="240" t="str">
        <f t="shared" ca="1" si="400"/>
        <v>-0.940725729875986-2.2711128155407i</v>
      </c>
      <c r="CJ286" s="240" t="str">
        <f t="shared" ca="1" si="401"/>
        <v>2.3845645812897-0.597302333347665i</v>
      </c>
      <c r="CK286" s="240" t="str">
        <f t="shared" ca="1" si="402"/>
        <v>0.240949145110898+2.44639772507134i</v>
      </c>
      <c r="CL286" s="240" t="str">
        <f t="shared" ca="1" si="403"/>
        <v>-2.45527374605362-0.12061986446561i</v>
      </c>
      <c r="CM286" s="240" t="str">
        <f t="shared" ca="1" si="404"/>
        <v>0.479577818239944-2.41100050518786i</v>
      </c>
      <c r="CN286" s="240" t="str">
        <f t="shared" ca="1" si="405"/>
        <v>2.31453638443587+0.828154360543029i</v>
      </c>
      <c r="CO286" s="240" t="str">
        <f t="shared" ca="1" si="406"/>
        <v>-1.15880386190581+2.16796954069841i</v>
      </c>
      <c r="CP286" s="240" t="str">
        <f t="shared" ca="1" si="407"/>
        <v>-1.97447270352035-1.46436875916448i</v>
      </c>
      <c r="CQ286" s="240" t="str">
        <f t="shared" ca="1" si="408"/>
        <v>1.73823449507967-1.73823449507798i</v>
      </c>
      <c r="CR286" s="240" t="str">
        <f t="shared" ca="1" si="409"/>
        <v>1.46436875916458+1.97447270352028i</v>
      </c>
      <c r="CS286" s="240" t="str">
        <f t="shared" ca="1" si="410"/>
        <v>-2.16796954069835+1.15880386190592i</v>
      </c>
      <c r="CT286" s="240" t="str">
        <f t="shared" ca="1" si="411"/>
        <v>-0.82815436054078-2.31453638443668i</v>
      </c>
      <c r="CU286" s="240" t="str">
        <f t="shared" ca="1" si="412"/>
        <v>2.41100050518784-0.47957781824007i</v>
      </c>
      <c r="CV286" s="240" t="str">
        <f t="shared" ca="1" si="413"/>
        <v>0.120619864465736+2.45527374605362i</v>
      </c>
      <c r="CW286" s="240" t="str">
        <f t="shared" ca="1" si="414"/>
        <v>-2.44639772507112-0.240949145113136i</v>
      </c>
      <c r="CX286" s="240" t="str">
        <f t="shared" ca="1" si="415"/>
        <v>0.597302333347542-2.38456458128973i</v>
      </c>
      <c r="CY286" s="240" t="str">
        <f t="shared" ca="1" si="416"/>
        <v>2.27111281554075+0.940725729875868i</v>
      </c>
      <c r="CZ286" s="240" t="str">
        <f t="shared" ca="1" si="417"/>
        <v>-1.26378525527996+2.10849831593504i</v>
      </c>
      <c r="DA286" s="240" t="str">
        <f t="shared" ca="1" si="418"/>
        <v>-1.90024119530685-1.55948764644761i</v>
      </c>
      <c r="DB286" s="240" t="str">
        <f t="shared" ca="1" si="419"/>
        <v>1.82143183961277-1.65084959139491i</v>
      </c>
      <c r="DC286" s="240" t="str">
        <f t="shared" ca="1" si="420"/>
        <v>1.36572207927703+2.04394753404757i</v>
      </c>
      <c r="DD286" s="240" t="str">
        <f t="shared" ca="1" si="421"/>
        <v>-2.22221793694642+1.05103080852918i</v>
      </c>
      <c r="DE286" s="240" t="str">
        <f t="shared" ca="1" si="422"/>
        <v>-0.713587894815788-2.35238403245224i</v>
      </c>
      <c r="DF286" s="240" t="str">
        <f t="shared" ca="1" si="423"/>
        <v>2.43162811769016-0.360697958162395i</v>
      </c>
      <c r="DG286" s="240" t="str">
        <f t="shared" ca="1" si="424"/>
        <v>-3.43315702252729E-13+2.45823479752523i</v>
      </c>
      <c r="DH286" s="240" t="str">
        <f t="shared" ca="1" si="425"/>
        <v>-2.43162811769006-0.360697958163076i</v>
      </c>
      <c r="DI286" s="240" t="str">
        <f t="shared" ca="1" si="426"/>
        <v>0.713587894816447-2.35238403245204i</v>
      </c>
      <c r="DJ286" s="240" t="str">
        <f t="shared" ca="1" si="427"/>
        <v>2.22221793694613+1.0510308085298i</v>
      </c>
      <c r="DK286" s="240" t="str">
        <f t="shared" ca="1" si="428"/>
        <v>-1.3657220792776+2.04394753404719i</v>
      </c>
      <c r="DL286" s="240" t="str">
        <f t="shared" ca="1" si="429"/>
        <v>-1.82143183961391-1.65084959139365i</v>
      </c>
      <c r="DM286" s="240" t="str">
        <f t="shared" ca="1" si="430"/>
        <v>1.90024119530728-1.55948764644708i</v>
      </c>
      <c r="DN286" s="240" t="str">
        <f t="shared" ca="1" si="431"/>
        <v>1.26378525527937+2.10849831593539i</v>
      </c>
      <c r="DO286" s="240" t="str">
        <f t="shared" ca="1" si="432"/>
        <v>-2.2711128155401+0.940725729877429i</v>
      </c>
      <c r="DP286" s="240" t="str">
        <f t="shared" ca="1" si="433"/>
        <v>-0.597302333346741-2.38456458128993i</v>
      </c>
      <c r="DQ286" s="240" t="str">
        <f t="shared" ca="1" si="434"/>
        <v>2.44639772507119-0.240949145112453i</v>
      </c>
      <c r="DR286" s="240" t="str">
        <f t="shared" ca="1" si="435"/>
        <v>-0.12061986446405+2.4552737460537i</v>
      </c>
      <c r="DS286" s="240" t="str">
        <f t="shared" ca="1" si="436"/>
        <v>-2.41100050518768-0.479577818240878i</v>
      </c>
      <c r="DT286" s="240" t="str">
        <f t="shared" ca="1" si="437"/>
        <v>0.828154360541559-2.3145363844364i</v>
      </c>
      <c r="DU286" s="240" t="str">
        <f t="shared" ca="1" si="438"/>
        <v>2.16796954069796+1.15880386190665i</v>
      </c>
      <c r="DV286" s="240" t="str">
        <f t="shared" ca="1" si="439"/>
        <v>-1.46436875916525+1.97447270351979i</v>
      </c>
      <c r="DW286" s="240" t="str">
        <f t="shared" ca="1" si="440"/>
        <v>-1.73823449507909-1.73823449507857i</v>
      </c>
      <c r="DX286" s="240" t="str">
        <f t="shared" ca="1" si="441"/>
        <v>1.97447270352085-1.46436875916382i</v>
      </c>
      <c r="DY286" s="240" t="str">
        <f t="shared" ca="1" si="442"/>
        <v>1.1588038619052+2.16796954069873i</v>
      </c>
      <c r="DZ286" s="240" t="str">
        <f t="shared" ca="1" si="443"/>
        <v>-2.31453638443615+0.828154360542253i</v>
      </c>
      <c r="EA286" s="240" t="str">
        <f t="shared" ca="1" si="444"/>
        <v>-0.479577818239271-2.411000505188i</v>
      </c>
      <c r="EB286" s="240" t="str">
        <f t="shared" ca="1" si="445"/>
        <v>2.45527374605367-0.120619864464785i</v>
      </c>
      <c r="EC286" s="240" t="str">
        <f t="shared" ca="1" si="446"/>
        <v>-0.240949145111581+2.44639772507127i</v>
      </c>
      <c r="ED286" s="240" t="str">
        <f t="shared" ca="1" si="447"/>
        <v>-2.3845645812895-0.597302333348466i</v>
      </c>
      <c r="EE286" s="240" t="str">
        <f t="shared" ca="1" si="448"/>
        <v>0.940725729876621-2.27111281554043i</v>
      </c>
      <c r="EF286" s="240" t="str">
        <f t="shared" ca="1" si="449"/>
        <v>2.10849831593577+1.26378525527873i</v>
      </c>
      <c r="EG286" s="240" t="str">
        <f t="shared" ca="1" si="450"/>
        <v>-1.55948764644835+1.90024119530624i</v>
      </c>
      <c r="EH286" s="240" t="str">
        <f t="shared" ca="1" si="451"/>
        <v>-1.6508495913942-1.82143183961341i</v>
      </c>
      <c r="EI286" s="240" t="str">
        <f t="shared" ca="1" si="452"/>
        <v>2.0439475340467-1.36572207927833i</v>
      </c>
      <c r="EJ286" s="240" t="str">
        <f t="shared" ca="1" si="453"/>
        <v>1.05103080853047+2.22221793694581i</v>
      </c>
      <c r="EK286" s="240" t="str">
        <f t="shared" ca="1" si="454"/>
        <v>-2.35238403245252+0.713587894814876i</v>
      </c>
      <c r="EL286" s="240" t="str">
        <f t="shared" ca="1" si="455"/>
        <v>-0.360697958163803-2.43162811768995i</v>
      </c>
      <c r="EM286" s="240" t="str">
        <f t="shared" ca="1" si="456"/>
        <v>2.45823479752523+1.29616109119394E-12i</v>
      </c>
      <c r="EN286" s="240"/>
      <c r="EO286" s="240"/>
      <c r="EP286" s="240"/>
    </row>
    <row r="287" spans="1:146">
      <c r="A287" s="268">
        <f t="shared" si="323"/>
        <v>3.6523437500000028E-3</v>
      </c>
      <c r="B287" s="267">
        <v>187</v>
      </c>
      <c r="C287" s="266">
        <f t="shared" si="324"/>
        <v>37400</v>
      </c>
      <c r="N287" s="265">
        <f t="shared" ca="1" si="327"/>
        <v>7.4498682920900636</v>
      </c>
      <c r="O287" s="240">
        <f t="shared" ca="1" si="328"/>
        <v>2.4498682920900636</v>
      </c>
      <c r="P287" s="240" t="str">
        <f t="shared" ca="1" si="329"/>
        <v>-0.299890031783892+2.43144414236168i</v>
      </c>
      <c r="Q287" s="240" t="str">
        <f t="shared" ca="1" si="330"/>
        <v>-2.3764488095377-0.595269438351341i</v>
      </c>
      <c r="R287" s="240" t="str">
        <f t="shared" ca="1" si="331"/>
        <v>0.881695438487699-2.28570947461358i</v>
      </c>
      <c r="S287" s="240" t="str">
        <f t="shared" ca="1" si="332"/>
        <v>2.16059094164707+1.15485991854463i</v>
      </c>
      <c r="T287" s="240" t="str">
        <f t="shared" ca="1" si="333"/>
        <v>-1.41065423048029+2.00297510983445i</v>
      </c>
      <c r="U287" s="241" t="str">
        <f t="shared" ca="1" si="334"/>
        <v>-1.81523266799551-1.64523098974891i</v>
      </c>
      <c r="V287" s="240" t="str">
        <f t="shared" ca="1" si="335"/>
        <v>1.85506194354628-1.60018743720684i</v>
      </c>
      <c r="W287" s="240" t="str">
        <f t="shared" ca="1" si="336"/>
        <v>1.3610738979038+2.03699103901643i</v>
      </c>
      <c r="X287" s="240" t="str">
        <f t="shared" ca="1" si="337"/>
        <v>-2.18828189322325+1.10148854028517i</v>
      </c>
      <c r="Y287" s="240" t="str">
        <f t="shared" ca="1" si="338"/>
        <v>-0.825335769752504-2.30665895089745i</v>
      </c>
      <c r="Z287" s="240" t="str">
        <f t="shared" ca="1" si="339"/>
        <v>2.39034171090614-0.536769181017875i</v>
      </c>
      <c r="AA287" s="240" t="str">
        <f t="shared" ca="1" si="340"/>
        <v>0.240129084174818+2.43807150664652i</v>
      </c>
      <c r="AB287" s="240" t="str">
        <f t="shared" ca="1" si="341"/>
        <v>-2.44913043756372-0.0601227776072223i</v>
      </c>
      <c r="AC287" s="240" t="str">
        <f t="shared" ca="1" si="342"/>
        <v>0.359470336851613-2.42335216704301i</v>
      </c>
      <c r="AD287" s="240" t="str">
        <f t="shared" ca="1" si="343"/>
        <v>2.36112442426757+0.653411127633616i</v>
      </c>
      <c r="AE287" s="240" t="str">
        <f t="shared" ca="1" si="344"/>
        <v>-0.937524006859448+2.26338317241038i</v>
      </c>
      <c r="AF287" s="240" t="str">
        <f t="shared" ca="1" si="345"/>
        <v>-2.13159853087734-1.20753565237216i</v>
      </c>
      <c r="AG287" s="240" t="str">
        <f t="shared" ca="1" si="346"/>
        <v>1.45938483769611-1.96775266334237i</v>
      </c>
      <c r="AH287" s="240" t="str">
        <f t="shared" ca="1" si="347"/>
        <v>1.77430996416148+1.6892835166619i</v>
      </c>
      <c r="AI287" s="240" t="str">
        <f t="shared" ca="1" si="348"/>
        <v>-1.89377379914749+1.55417999158745i</v>
      </c>
      <c r="AJ287" s="240" t="str">
        <f t="shared" ca="1" si="349"/>
        <v>-1.31067370530502-2.06977996096452i</v>
      </c>
      <c r="AK287" s="240" t="str">
        <f t="shared" ca="1" si="350"/>
        <v>2.21465470561251-1.04745366651545i</v>
      </c>
      <c r="AL287" s="240" t="str">
        <f t="shared" ca="1" si="351"/>
        <v>0.768478949610208+2.32621898208107i</v>
      </c>
      <c r="AM287" s="240" t="str">
        <f t="shared" ca="1" si="352"/>
        <v>-2.4027947598086+0.477945594000641i</v>
      </c>
      <c r="AN287" s="240" t="str">
        <f t="shared" ca="1" si="353"/>
        <v>-0.180223491784367-2.44323026782113i</v>
      </c>
      <c r="AO287" s="240" t="str">
        <f t="shared" ca="1" si="354"/>
        <v>2.4469173184407+0.120209339500863i</v>
      </c>
      <c r="AP287" s="240" t="str">
        <f t="shared" ca="1" si="355"/>
        <v>-0.41883411042884+2.41380045499407i</v>
      </c>
      <c r="AQ287" s="240" t="str">
        <f t="shared" ca="1" si="356"/>
        <v>-2.34437778593202-0.711159226486414i</v>
      </c>
      <c r="AR287" s="240" t="str">
        <f t="shared" ca="1" si="357"/>
        <v>-2.34437778593202-0.711159226486414i</v>
      </c>
      <c r="AS287" s="240" t="str">
        <f t="shared" ca="1" si="358"/>
        <v>2.10132212485795+1.2594840118758i</v>
      </c>
      <c r="AT287" s="240" t="str">
        <f t="shared" ca="1" si="359"/>
        <v>-1.50723636605563+1.93134491622489i</v>
      </c>
      <c r="AU287" s="240" t="str">
        <f t="shared" ca="1" si="360"/>
        <v>-1.7323184823511-1.73231848235048i</v>
      </c>
      <c r="AV287" s="240" t="str">
        <f t="shared" ca="1" si="361"/>
        <v>1.93134491622439-1.50723636605626i</v>
      </c>
      <c r="AW287" s="240" t="str">
        <f t="shared" ca="1" si="362"/>
        <v>1.25948401187649+2.10132212485753i</v>
      </c>
      <c r="AX287" s="240" t="str">
        <f t="shared" ca="1" si="363"/>
        <v>-2.23969349281783+0.992787845824954i</v>
      </c>
      <c r="AY287" s="240" t="str">
        <f t="shared" ca="1" si="364"/>
        <v>-0.711159226484851-2.3443777859325i</v>
      </c>
      <c r="AZ287" s="240" t="str">
        <f t="shared" ca="1" si="365"/>
        <v>2.41380045499394-0.418834110429597i</v>
      </c>
      <c r="BA287" s="240" t="str">
        <f t="shared" ca="1" si="366"/>
        <v>0.1202093395017+2.44691731844066i</v>
      </c>
      <c r="BB287" s="240" t="str">
        <f t="shared" ca="1" si="367"/>
        <v>-2.4432302678212-0.180223491783532i</v>
      </c>
      <c r="BC287" s="240" t="str">
        <f t="shared" ca="1" si="368"/>
        <v>0.477945593999854-2.40279475980876i</v>
      </c>
      <c r="BD287" s="240" t="str">
        <f t="shared" ca="1" si="369"/>
        <v>2.32621898208055+0.768478949611759i</v>
      </c>
      <c r="BE287" s="240" t="str">
        <f t="shared" ca="1" si="370"/>
        <v>-1.04745366651695+2.2146547056118i</v>
      </c>
      <c r="BF287" s="240" t="str">
        <f t="shared" ca="1" si="371"/>
        <v>-2.06977996096441-1.3106737053052i</v>
      </c>
      <c r="BG287" s="240" t="str">
        <f t="shared" ca="1" si="372"/>
        <v>1.55417999158718-1.89377379914771i</v>
      </c>
      <c r="BH287" s="240" t="str">
        <f t="shared" ca="1" si="373"/>
        <v>1.68928351666233+1.77430996416107i</v>
      </c>
      <c r="BI287" s="240" t="str">
        <f t="shared" ca="1" si="374"/>
        <v>-1.96775266334174+1.45938483769695i</v>
      </c>
      <c r="BJ287" s="240" t="str">
        <f t="shared" ca="1" si="375"/>
        <v>-1.20753565237138-2.13159853087778i</v>
      </c>
      <c r="BK287" s="240" t="str">
        <f t="shared" ca="1" si="376"/>
        <v>2.26338317241064-0.937524006858841i</v>
      </c>
      <c r="BL287" s="240" t="str">
        <f t="shared" ca="1" si="377"/>
        <v>0.653411127633417+2.36112442426762i</v>
      </c>
      <c r="BM287" s="240" t="str">
        <f t="shared" ca="1" si="378"/>
        <v>-2.423352167043+0.359470336851718i</v>
      </c>
      <c r="BN287" s="240" t="str">
        <f t="shared" ca="1" si="379"/>
        <v>-0.060122777607799-2.44913043756371i</v>
      </c>
      <c r="BO287" s="240" t="str">
        <f t="shared" ca="1" si="380"/>
        <v>2.43807150664662+0.240129084173776i</v>
      </c>
      <c r="BP287" s="240" t="str">
        <f t="shared" ca="1" si="381"/>
        <v>-0.536769181018994+2.39034171090589i</v>
      </c>
      <c r="BQ287" s="240" t="str">
        <f t="shared" ca="1" si="382"/>
        <v>-2.30665895089722-0.825335769753141i</v>
      </c>
      <c r="BR287" s="240" t="str">
        <f t="shared" ca="1" si="383"/>
        <v>1.10148854028551-2.18828189322308i</v>
      </c>
      <c r="BS287" s="240" t="str">
        <f t="shared" ca="1" si="384"/>
        <v>2.03699103901645+1.36107389790377i</v>
      </c>
      <c r="BT287" s="240" t="str">
        <f t="shared" ca="1" si="385"/>
        <v>-1.6001874372064+1.85506194354666i</v>
      </c>
      <c r="BU287" s="240" t="str">
        <f t="shared" ca="1" si="386"/>
        <v>-1.64523098974956-1.81523266799492i</v>
      </c>
      <c r="BV287" s="240" t="str">
        <f t="shared" ca="1" si="387"/>
        <v>2.00297510983508-1.4106542304794i</v>
      </c>
      <c r="BW287" s="240" t="str">
        <f t="shared" ca="1" si="388"/>
        <v>1.15485991854404+2.16059094164739i</v>
      </c>
      <c r="BX287" s="240" t="str">
        <f t="shared" ca="1" si="389"/>
        <v>-2.28570947461371+0.881695438487344i</v>
      </c>
      <c r="BY287" s="240" t="str">
        <f t="shared" ca="1" si="390"/>
        <v>-0.595269438351316-2.37644880953771i</v>
      </c>
      <c r="BZ287" s="240" t="str">
        <f t="shared" ca="1" si="391"/>
        <v>2.43144414236163-0.299890031784314i</v>
      </c>
      <c r="CA287" s="240" t="str">
        <f t="shared" ca="1" si="392"/>
        <v>8.72767361832258E-13+2.44986829209006i</v>
      </c>
      <c r="CB287" s="240" t="str">
        <f t="shared" ca="1" si="393"/>
        <v>-2.43144414236154-0.299890031785068i</v>
      </c>
      <c r="CC287" s="240" t="str">
        <f t="shared" ca="1" si="394"/>
        <v>0.595269438352191-2.37644880953749i</v>
      </c>
      <c r="CD287" s="240" t="str">
        <f t="shared" ca="1" si="395"/>
        <v>2.28570947461344+0.881695438488054i</v>
      </c>
      <c r="CE287" s="240" t="str">
        <f t="shared" ca="1" si="396"/>
        <v>-1.15485991854483+2.16059094164696i</v>
      </c>
      <c r="CF287" s="240" t="str">
        <f t="shared" ca="1" si="397"/>
        <v>-2.00297510983464-1.41065423048003i</v>
      </c>
      <c r="CG287" s="240" t="str">
        <f t="shared" ca="1" si="398"/>
        <v>1.64523098974826-1.8152326679961i</v>
      </c>
      <c r="CH287" s="240" t="str">
        <f t="shared" ca="1" si="399"/>
        <v>1.60018743720762+1.85506194354561i</v>
      </c>
      <c r="CI287" s="240" t="str">
        <f t="shared" ca="1" si="400"/>
        <v>-2.03699103901695+1.36107389790302i</v>
      </c>
      <c r="CJ287" s="240" t="str">
        <f t="shared" ca="1" si="401"/>
        <v>-1.10148854028483-2.18828189322342i</v>
      </c>
      <c r="CK287" s="240" t="str">
        <f t="shared" ca="1" si="402"/>
        <v>2.30665895089753-0.825335769752294i</v>
      </c>
      <c r="CL287" s="240" t="str">
        <f t="shared" ca="1" si="403"/>
        <v>0.536769181018183+2.39034171090607i</v>
      </c>
      <c r="CM287" s="240" t="str">
        <f t="shared" ca="1" si="404"/>
        <v>-2.43807150664646+0.240129084175444i</v>
      </c>
      <c r="CN287" s="240" t="str">
        <f t="shared" ca="1" si="405"/>
        <v>0.0601227776061933-2.44913043756375i</v>
      </c>
      <c r="CO287" s="240" t="str">
        <f t="shared" ca="1" si="406"/>
        <v>2.42335216704288+0.359470336852539i</v>
      </c>
      <c r="CP287" s="240" t="str">
        <f t="shared" ca="1" si="407"/>
        <v>-0.653411127634218+2.3611244242674i</v>
      </c>
      <c r="CQ287" s="240" t="str">
        <f t="shared" ca="1" si="408"/>
        <v>-2.26338317241029-0.937524006859671i</v>
      </c>
      <c r="CR287" s="240" t="str">
        <f t="shared" ca="1" si="409"/>
        <v>1.2075356523721-2.13159853087737i</v>
      </c>
      <c r="CS287" s="240" t="str">
        <f t="shared" ca="1" si="410"/>
        <v>1.96775266334274+1.45938483769561i</v>
      </c>
      <c r="CT287" s="240" t="str">
        <f t="shared" ca="1" si="411"/>
        <v>-1.68928351666116+1.77430996416217i</v>
      </c>
      <c r="CU287" s="240" t="str">
        <f t="shared" ca="1" si="412"/>
        <v>-1.55417999158654-1.89377379914824i</v>
      </c>
      <c r="CV287" s="240" t="str">
        <f t="shared" ca="1" si="413"/>
        <v>2.06977996096485-1.3106737053045i</v>
      </c>
      <c r="CW287" s="240" t="str">
        <f t="shared" ca="1" si="414"/>
        <v>1.04745366651614+2.21465470561218i</v>
      </c>
      <c r="CX287" s="240" t="str">
        <f t="shared" ca="1" si="415"/>
        <v>-2.32621898208081+0.76847894961097i</v>
      </c>
      <c r="CY287" s="240" t="str">
        <f t="shared" ca="1" si="416"/>
        <v>-0.477945594001498-2.40279475980843i</v>
      </c>
      <c r="CZ287" s="240" t="str">
        <f t="shared" ca="1" si="417"/>
        <v>2.44323026782108-0.180223491785134i</v>
      </c>
      <c r="DA287" s="240" t="str">
        <f t="shared" ca="1" si="418"/>
        <v>-0.120209339502529+2.44691731844062i</v>
      </c>
      <c r="DB287" s="240" t="str">
        <f t="shared" ca="1" si="419"/>
        <v>-2.41380045499379-0.418834110430418i</v>
      </c>
      <c r="DC287" s="240" t="str">
        <f t="shared" ca="1" si="420"/>
        <v>0.711159226485711-2.34437778593224i</v>
      </c>
      <c r="DD287" s="240" t="str">
        <f t="shared" ca="1" si="421"/>
        <v>2.23969349281749+0.992787845825713i</v>
      </c>
      <c r="DE287" s="240" t="str">
        <f t="shared" ca="1" si="422"/>
        <v>-1.25948401187505+2.1013221248584i</v>
      </c>
      <c r="DF287" s="240" t="str">
        <f t="shared" ca="1" si="423"/>
        <v>-1.93134491622538-1.50723636605499i</v>
      </c>
      <c r="DG287" s="240" t="str">
        <f t="shared" ca="1" si="424"/>
        <v>1.73231848235168-1.73231848234989i</v>
      </c>
      <c r="DH287" s="240" t="str">
        <f t="shared" ca="1" si="425"/>
        <v>1.50723636605497+1.9313449162254i</v>
      </c>
      <c r="DI287" s="240" t="str">
        <f t="shared" ca="1" si="426"/>
        <v>-2.10132212485841+1.25948401187503i</v>
      </c>
      <c r="DJ287" s="240" t="str">
        <f t="shared" ca="1" si="427"/>
        <v>-0.992787845825689-2.2396934928175i</v>
      </c>
      <c r="DK287" s="240" t="str">
        <f t="shared" ca="1" si="428"/>
        <v>2.34437778593224-0.711159226485686i</v>
      </c>
      <c r="DL287" s="240" t="str">
        <f t="shared" ca="1" si="429"/>
        <v>0.418834110430388+2.4138004549938i</v>
      </c>
      <c r="DM287" s="240" t="str">
        <f t="shared" ca="1" si="430"/>
        <v>-2.44691731844075+0.120209339499998i</v>
      </c>
      <c r="DN287" s="240" t="str">
        <f t="shared" ca="1" si="431"/>
        <v>0.180223491785161-2.44323026782108i</v>
      </c>
      <c r="DO287" s="240" t="str">
        <f t="shared" ca="1" si="432"/>
        <v>2.40279475980842+0.477945594001525i</v>
      </c>
      <c r="DP287" s="240" t="str">
        <f t="shared" ca="1" si="433"/>
        <v>-0.768478949610997+2.32621898208081i</v>
      </c>
      <c r="DQ287" s="240" t="str">
        <f t="shared" ca="1" si="434"/>
        <v>-2.21465470561217-1.04745366651617i</v>
      </c>
      <c r="DR287" s="240" t="str">
        <f t="shared" ca="1" si="435"/>
        <v>1.31067370530452-2.06977996096484i</v>
      </c>
      <c r="DS287" s="240" t="str">
        <f t="shared" ca="1" si="436"/>
        <v>1.89377379914822+1.55417999158656i</v>
      </c>
      <c r="DT287" s="240" t="str">
        <f t="shared" ca="1" si="437"/>
        <v>-1.77430996416219+1.68928351666114i</v>
      </c>
      <c r="DU287" s="240" t="str">
        <f t="shared" ca="1" si="438"/>
        <v>-1.4593848376957-1.96775266334267i</v>
      </c>
      <c r="DV287" s="240" t="str">
        <f t="shared" ca="1" si="439"/>
        <v>2.13159853087739-1.20753565237208i</v>
      </c>
      <c r="DW287" s="240" t="str">
        <f t="shared" ca="1" si="440"/>
        <v>0.937524006859517+2.26338317241035i</v>
      </c>
      <c r="DX287" s="240" t="str">
        <f t="shared" ca="1" si="441"/>
        <v>-2.36112442426737+0.653411127634326i</v>
      </c>
      <c r="DY287" s="240" t="str">
        <f t="shared" ca="1" si="442"/>
        <v>-0.359470336852512-2.42335216704288i</v>
      </c>
      <c r="DZ287" s="240" t="str">
        <f t="shared" ca="1" si="443"/>
        <v>2.44913043756375-0.0601227776060265i</v>
      </c>
      <c r="EA287" s="240" t="str">
        <f t="shared" ca="1" si="444"/>
        <v>-0.240129084175332+2.43807150664647i</v>
      </c>
      <c r="EB287" s="240" t="str">
        <f t="shared" ca="1" si="445"/>
        <v>-2.39034171090606-0.53676918101821i</v>
      </c>
      <c r="EC287" s="240" t="str">
        <f t="shared" ca="1" si="446"/>
        <v>0.82533576975245-2.30665895089747i</v>
      </c>
      <c r="ED287" s="240" t="str">
        <f t="shared" ca="1" si="447"/>
        <v>2.18828189322347+1.10148854028473i</v>
      </c>
      <c r="EE287" s="240" t="str">
        <f t="shared" ca="1" si="448"/>
        <v>-1.36107389790304+2.03699103901694i</v>
      </c>
      <c r="EF287" s="240" t="str">
        <f t="shared" ca="1" si="449"/>
        <v>-1.85506194354714-1.60018743720585i</v>
      </c>
      <c r="EG287" s="240" t="str">
        <f t="shared" ca="1" si="450"/>
        <v>1.81523266799602-1.64523098974835i</v>
      </c>
      <c r="EH287" s="240" t="str">
        <f t="shared" ca="1" si="451"/>
        <v>1.41065423048+2.00297510983466i</v>
      </c>
      <c r="EI287" s="240" t="str">
        <f t="shared" ca="1" si="452"/>
        <v>-2.16059094164704+1.15485991854469i</v>
      </c>
      <c r="EJ287" s="240" t="str">
        <f t="shared" ca="1" si="453"/>
        <v>-0.881695438488159-2.2857094746134i</v>
      </c>
      <c r="EK287" s="240" t="str">
        <f t="shared" ca="1" si="454"/>
        <v>2.3764488095375-0.595269438352164i</v>
      </c>
      <c r="EL287" s="240" t="str">
        <f t="shared" ca="1" si="455"/>
        <v>0.299890031785041+2.43144414236154i</v>
      </c>
      <c r="EM287" s="240" t="str">
        <f t="shared" ca="1" si="456"/>
        <v>-2.44986829209006-7.61125286995064E-13i</v>
      </c>
      <c r="EN287" s="240"/>
      <c r="EO287" s="240"/>
      <c r="EP287" s="240"/>
    </row>
    <row r="288" spans="1:146">
      <c r="A288" s="268">
        <f t="shared" si="323"/>
        <v>3.6718750000000028E-3</v>
      </c>
      <c r="B288" s="267">
        <v>188</v>
      </c>
      <c r="C288" s="266">
        <f t="shared" si="324"/>
        <v>37600</v>
      </c>
      <c r="N288" s="265">
        <f t="shared" ca="1" si="327"/>
        <v>7.437337437012884</v>
      </c>
      <c r="O288" s="240">
        <f t="shared" ca="1" si="328"/>
        <v>2.437337437012884</v>
      </c>
      <c r="P288" s="240" t="str">
        <f t="shared" ca="1" si="329"/>
        <v>-0.238900845594181+2.42560099106158i</v>
      </c>
      <c r="Q288" s="240" t="str">
        <f t="shared" ca="1" si="330"/>
        <v>-2.39050468159797-0.475500945448803i</v>
      </c>
      <c r="R288" s="240" t="str">
        <f t="shared" ca="1" si="331"/>
        <v>0.707521711263564-2.33238650526777i</v>
      </c>
      <c r="S288" s="240" t="str">
        <f t="shared" ca="1" si="332"/>
        <v>2.25180617187969+0.9327286562281i</v>
      </c>
      <c r="T288" s="240" t="str">
        <f t="shared" ca="1" si="333"/>
        <v>-1.14895291435181+2.14953971409393i</v>
      </c>
      <c r="U288" s="241" t="str">
        <f t="shared" ca="1" si="334"/>
        <v>-2.02657201380364-1.35411212782855i</v>
      </c>
      <c r="V288" s="240" t="str">
        <f t="shared" ca="1" si="335"/>
        <v>1.54623050128154-1.88408731718335i</v>
      </c>
      <c r="W288" s="240" t="str">
        <f t="shared" ca="1" si="336"/>
        <v>1.7234578297517+1.7234578297516i</v>
      </c>
      <c r="X288" s="240" t="str">
        <f t="shared" ca="1" si="337"/>
        <v>-1.88408731718327+1.54623050128164i</v>
      </c>
      <c r="Y288" s="240" t="str">
        <f t="shared" ca="1" si="338"/>
        <v>-1.35411212782867-2.02657201380356i</v>
      </c>
      <c r="Z288" s="240" t="str">
        <f t="shared" ca="1" si="339"/>
        <v>2.14953971409398-1.14895291435171i</v>
      </c>
      <c r="AA288" s="240" t="str">
        <f t="shared" ca="1" si="340"/>
        <v>0.93272865622801+2.25180617187973i</v>
      </c>
      <c r="AB288" s="240" t="str">
        <f t="shared" ca="1" si="341"/>
        <v>-2.3323865052678+0.707521711263464i</v>
      </c>
      <c r="AC288" s="240" t="str">
        <f t="shared" ca="1" si="342"/>
        <v>-0.475500945448737-2.39050468159799i</v>
      </c>
      <c r="AD288" s="240" t="str">
        <f t="shared" ca="1" si="343"/>
        <v>2.42560099106159-0.238900845594116i</v>
      </c>
      <c r="AE288" s="240" t="str">
        <f t="shared" ca="1" si="344"/>
        <v>-9.79385370078074E-14+2.43733743701288i</v>
      </c>
      <c r="AF288" s="240" t="str">
        <f t="shared" ca="1" si="345"/>
        <v>-2.42560099106159-0.238900845594069i</v>
      </c>
      <c r="AG288" s="240" t="str">
        <f t="shared" ca="1" si="346"/>
        <v>0.475500945448725-2.39050468159799i</v>
      </c>
      <c r="AH288" s="240" t="str">
        <f t="shared" ca="1" si="347"/>
        <v>2.33238650526782+0.707521711263417i</v>
      </c>
      <c r="AI288" s="240" t="str">
        <f t="shared" ca="1" si="348"/>
        <v>-0.932728656227966+2.25180617187974i</v>
      </c>
      <c r="AJ288" s="240" t="str">
        <f t="shared" ca="1" si="349"/>
        <v>-2.149539714094-1.14895291435169i</v>
      </c>
      <c r="AK288" s="240" t="str">
        <f t="shared" ca="1" si="350"/>
        <v>1.35411212782905-2.02657201380331i</v>
      </c>
      <c r="AL288" s="240" t="str">
        <f t="shared" ca="1" si="351"/>
        <v>1.884087317183+1.54623050128198i</v>
      </c>
      <c r="AM288" s="240" t="str">
        <f t="shared" ca="1" si="352"/>
        <v>-1.72345782975201+1.72345782975129i</v>
      </c>
      <c r="AN288" s="240" t="str">
        <f t="shared" ca="1" si="353"/>
        <v>-1.54623050128119-1.88408731718364i</v>
      </c>
      <c r="AO288" s="240" t="str">
        <f t="shared" ca="1" si="354"/>
        <v>2.0265720138039-1.35411212782817i</v>
      </c>
      <c r="AP288" s="240" t="str">
        <f t="shared" ca="1" si="355"/>
        <v>1.14895291435122+2.14953971409425i</v>
      </c>
      <c r="AQ288" s="240" t="str">
        <f t="shared" ca="1" si="356"/>
        <v>-2.25180617187996+0.932728656227439i</v>
      </c>
      <c r="AR288" s="240" t="str">
        <f t="shared" ca="1" si="357"/>
        <v>-2.25180617187996+0.932728656227439i</v>
      </c>
      <c r="AS288" s="240" t="str">
        <f t="shared" ca="1" si="358"/>
        <v>2.39050468159809-0.475500945448198i</v>
      </c>
      <c r="AT288" s="240" t="str">
        <f t="shared" ca="1" si="359"/>
        <v>0.238900845593501+2.42560099106165i</v>
      </c>
      <c r="AU288" s="240" t="str">
        <f t="shared" ca="1" si="360"/>
        <v>-2.43733743701288-6.80790148945995E-13i</v>
      </c>
      <c r="AV288" s="240" t="str">
        <f t="shared" ca="1" si="361"/>
        <v>0.238900845594856-2.42560099106151i</v>
      </c>
      <c r="AW288" s="240" t="str">
        <f t="shared" ca="1" si="362"/>
        <v>2.39050468159783+0.475500945449534i</v>
      </c>
      <c r="AX288" s="240" t="str">
        <f t="shared" ca="1" si="363"/>
        <v>-0.707521711264207+2.33238650526758i</v>
      </c>
      <c r="AY288" s="240" t="str">
        <f t="shared" ca="1" si="364"/>
        <v>-2.25180617187941-0.93272865622876i</v>
      </c>
      <c r="AZ288" s="240" t="str">
        <f t="shared" ca="1" si="365"/>
        <v>1.14895291435242-2.14953971409361i</v>
      </c>
      <c r="BA288" s="240" t="str">
        <f t="shared" ca="1" si="366"/>
        <v>2.02657201380314+1.35411212782931i</v>
      </c>
      <c r="BB288" s="240" t="str">
        <f t="shared" ca="1" si="367"/>
        <v>-1.54623050128227+1.88408731718276i</v>
      </c>
      <c r="BC288" s="240" t="str">
        <f t="shared" ca="1" si="368"/>
        <v>-1.72345782975105-1.72345782975225i</v>
      </c>
      <c r="BD288" s="240" t="str">
        <f t="shared" ca="1" si="369"/>
        <v>1.88408731718388-1.5462305012809i</v>
      </c>
      <c r="BE288" s="240" t="str">
        <f t="shared" ca="1" si="370"/>
        <v>1.35411212782789+2.02657201380409i</v>
      </c>
      <c r="BF288" s="240" t="str">
        <f t="shared" ca="1" si="371"/>
        <v>-2.14953971409441+1.14895291435092i</v>
      </c>
      <c r="BG288" s="240" t="str">
        <f t="shared" ca="1" si="372"/>
        <v>-0.932728656227125-2.25180617188009i</v>
      </c>
      <c r="BH288" s="240" t="str">
        <f t="shared" ca="1" si="373"/>
        <v>2.33238650526807-0.707521711262579i</v>
      </c>
      <c r="BI288" s="240" t="str">
        <f t="shared" ca="1" si="374"/>
        <v>0.475500945447864+2.39050468159816i</v>
      </c>
      <c r="BJ288" s="240" t="str">
        <f t="shared" ca="1" si="375"/>
        <v>-2.42560099106168+0.238900845593162i</v>
      </c>
      <c r="BK288" s="240" t="str">
        <f t="shared" ca="1" si="376"/>
        <v>1.02118522341899E-12-2.43733743701288i</v>
      </c>
      <c r="BL288" s="240" t="str">
        <f t="shared" ca="1" si="377"/>
        <v>2.42560099106147+0.238900845595264i</v>
      </c>
      <c r="BM288" s="240" t="str">
        <f t="shared" ca="1" si="378"/>
        <v>-0.475500945449868+2.39050468159776i</v>
      </c>
      <c r="BN288" s="240" t="str">
        <f t="shared" ca="1" si="379"/>
        <v>-2.33238650526748-0.707521711264534i</v>
      </c>
      <c r="BO288" s="240" t="str">
        <f t="shared" ca="1" si="380"/>
        <v>0.932728656229075-2.25180617187929i</v>
      </c>
      <c r="BP288" s="240" t="str">
        <f t="shared" ca="1" si="381"/>
        <v>2.14953971409345+1.14895291435272i</v>
      </c>
      <c r="BQ288" s="240" t="str">
        <f t="shared" ca="1" si="382"/>
        <v>-1.35411212782959+2.02657201380295i</v>
      </c>
      <c r="BR288" s="240" t="str">
        <f t="shared" ca="1" si="383"/>
        <v>-1.88408731718254-1.54623050128253i</v>
      </c>
      <c r="BS288" s="240" t="str">
        <f t="shared" ca="1" si="384"/>
        <v>1.72345782975254-1.72345782975076i</v>
      </c>
      <c r="BT288" s="240" t="str">
        <f t="shared" ca="1" si="385"/>
        <v>1.54623050128069+1.88408731718405i</v>
      </c>
      <c r="BU288" s="240" t="str">
        <f t="shared" ca="1" si="386"/>
        <v>-2.02657201380289+1.35411212782968i</v>
      </c>
      <c r="BV288" s="240" t="str">
        <f t="shared" ca="1" si="387"/>
        <v>-1.14895291435055-2.1495397140946i</v>
      </c>
      <c r="BW288" s="240" t="str">
        <f t="shared" ca="1" si="388"/>
        <v>2.2518061718802-0.932728656226874i</v>
      </c>
      <c r="BX288" s="240" t="str">
        <f t="shared" ca="1" si="389"/>
        <v>0.707521711264641+2.33238650526744i</v>
      </c>
      <c r="BY288" s="240" t="str">
        <f t="shared" ca="1" si="390"/>
        <v>-2.39050468159775+0.475500945449909i</v>
      </c>
      <c r="BZ288" s="240" t="str">
        <f t="shared" ca="1" si="391"/>
        <v>-0.238900845595237-2.42560099106148i</v>
      </c>
      <c r="CA288" s="240" t="str">
        <f t="shared" ca="1" si="392"/>
        <v>2.43733743701288-9.93711780341286E-13i</v>
      </c>
      <c r="CB288" s="240" t="str">
        <f t="shared" ca="1" si="393"/>
        <v>-0.238900845593121+2.42560099106168i</v>
      </c>
      <c r="CC288" s="240" t="str">
        <f t="shared" ca="1" si="394"/>
        <v>-2.39050468159817-0.475500945447825i</v>
      </c>
      <c r="CD288" s="240" t="str">
        <f t="shared" ca="1" si="395"/>
        <v>0.707521711262606-2.33238650526806i</v>
      </c>
      <c r="CE288" s="240" t="str">
        <f t="shared" ca="1" si="396"/>
        <v>2.25180617188011+0.932728656227086i</v>
      </c>
      <c r="CF288" s="240" t="str">
        <f t="shared" ca="1" si="397"/>
        <v>-1.14895291435088+2.14953971409443i</v>
      </c>
      <c r="CG288" s="240" t="str">
        <f t="shared" ca="1" si="398"/>
        <v>-2.02657201380407-1.35411212782791i</v>
      </c>
      <c r="CH288" s="240" t="str">
        <f t="shared" ca="1" si="399"/>
        <v>1.54623050128087-1.88408731718391i</v>
      </c>
      <c r="CI288" s="240" t="str">
        <f t="shared" ca="1" si="400"/>
        <v>1.72345782975228+1.72345782975102i</v>
      </c>
      <c r="CJ288" s="240" t="str">
        <f t="shared" ca="1" si="401"/>
        <v>-1.88408731718277+1.54623050128225i</v>
      </c>
      <c r="CK288" s="240" t="str">
        <f t="shared" ca="1" si="402"/>
        <v>-1.3541121278294-2.02657201380308i</v>
      </c>
      <c r="CL288" s="240" t="str">
        <f t="shared" ca="1" si="403"/>
        <v>2.14953971409359-1.14895291435245i</v>
      </c>
      <c r="CM288" s="240" t="str">
        <f t="shared" ca="1" si="404"/>
        <v>0.932728656228736+2.25180617187942i</v>
      </c>
      <c r="CN288" s="240" t="str">
        <f t="shared" ca="1" si="405"/>
        <v>-2.33238650526754+0.707521711264314i</v>
      </c>
      <c r="CO288" s="240" t="str">
        <f t="shared" ca="1" si="406"/>
        <v>-0.475500945449575-2.39050468159782i</v>
      </c>
      <c r="CP288" s="240" t="str">
        <f t="shared" ca="1" si="407"/>
        <v>2.42560099106151-0.238900845594898i</v>
      </c>
      <c r="CQ288" s="240" t="str">
        <f t="shared" ca="1" si="408"/>
        <v>6.5331670586829E-13+2.43733743701288i</v>
      </c>
      <c r="CR288" s="240" t="str">
        <f t="shared" ca="1" si="409"/>
        <v>-2.42560099106165-0.23890084559346i</v>
      </c>
      <c r="CS288" s="240" t="str">
        <f t="shared" ca="1" si="410"/>
        <v>0.475500945448159-2.3905046815981i</v>
      </c>
      <c r="CT288" s="240" t="str">
        <f t="shared" ca="1" si="411"/>
        <v>2.33238650526796+0.707521711262932i</v>
      </c>
      <c r="CU288" s="240" t="str">
        <f t="shared" ca="1" si="412"/>
        <v>-0.9327286562274+2.25180617187998i</v>
      </c>
      <c r="CV288" s="240" t="str">
        <f t="shared" ca="1" si="413"/>
        <v>-2.14953971409427-1.14895291435118i</v>
      </c>
      <c r="CW288" s="240" t="str">
        <f t="shared" ca="1" si="414"/>
        <v>1.3541121278282-2.02657201380388i</v>
      </c>
      <c r="CX288" s="240" t="str">
        <f t="shared" ca="1" si="415"/>
        <v>1.88408731718369+1.54623050128113i</v>
      </c>
      <c r="CY288" s="240" t="str">
        <f t="shared" ca="1" si="416"/>
        <v>-1.72345782975126+1.72345782975204i</v>
      </c>
      <c r="CZ288" s="240" t="str">
        <f t="shared" ca="1" si="417"/>
        <v>-1.54623050128198-1.88408731718299i</v>
      </c>
      <c r="DA288" s="240" t="str">
        <f t="shared" ca="1" si="418"/>
        <v>2.02657201380327-1.35411212782912i</v>
      </c>
      <c r="DB288" s="240" t="str">
        <f t="shared" ca="1" si="419"/>
        <v>1.14895291435215+2.14953971409375i</v>
      </c>
      <c r="DC288" s="240" t="str">
        <f t="shared" ca="1" si="420"/>
        <v>-2.25180617187956+0.932728656228421i</v>
      </c>
      <c r="DD288" s="240" t="str">
        <f t="shared" ca="1" si="421"/>
        <v>-0.707521711263988-2.33238650526764i</v>
      </c>
      <c r="DE288" s="240" t="str">
        <f t="shared" ca="1" si="422"/>
        <v>2.39050468159789-0.475500945449241i</v>
      </c>
      <c r="DF288" s="240" t="str">
        <f t="shared" ca="1" si="423"/>
        <v>0.238900845594559+2.42560099106154i</v>
      </c>
      <c r="DG288" s="240" t="str">
        <f t="shared" ca="1" si="424"/>
        <v>-2.43733743701288+3.12921631395291E-13i</v>
      </c>
      <c r="DH288" s="240" t="str">
        <f t="shared" ca="1" si="425"/>
        <v>0.238900845593798-2.42560099106162i</v>
      </c>
      <c r="DI288" s="240" t="str">
        <f t="shared" ca="1" si="426"/>
        <v>2.39050468159803+0.475500945448493i</v>
      </c>
      <c r="DJ288" s="240" t="str">
        <f t="shared" ca="1" si="427"/>
        <v>-0.707521711263256+2.33238650526787i</v>
      </c>
      <c r="DK288" s="240" t="str">
        <f t="shared" ca="1" si="428"/>
        <v>-2.25180617187985-0.932728656227715i</v>
      </c>
      <c r="DL288" s="240" t="str">
        <f t="shared" ca="1" si="429"/>
        <v>1.14895291435148-2.14953971409411i</v>
      </c>
      <c r="DM288" s="240" t="str">
        <f t="shared" ca="1" si="430"/>
        <v>2.02657201380369+1.35411212782848i</v>
      </c>
      <c r="DN288" s="240" t="str">
        <f t="shared" ca="1" si="431"/>
        <v>-1.54623050128139+1.88408731718348i</v>
      </c>
      <c r="DO288" s="240" t="str">
        <f t="shared" ca="1" si="432"/>
        <v>-1.7234578297518-1.7234578297515i</v>
      </c>
      <c r="DP288" s="240" t="str">
        <f t="shared" ca="1" si="433"/>
        <v>1.88408731718321-1.54623050128172i</v>
      </c>
      <c r="DQ288" s="240" t="str">
        <f t="shared" ca="1" si="434"/>
        <v>1.35411212782883+2.02657201380346i</v>
      </c>
      <c r="DR288" s="240" t="str">
        <f t="shared" ca="1" si="435"/>
        <v>-2.14953971409391+1.14895291435185i</v>
      </c>
      <c r="DS288" s="240" t="str">
        <f t="shared" ca="1" si="436"/>
        <v>-0.932728656228107-2.25180617187968i</v>
      </c>
      <c r="DT288" s="240" t="str">
        <f t="shared" ca="1" si="437"/>
        <v>2.33238650526778-0.707521711263529i</v>
      </c>
      <c r="DU288" s="240" t="str">
        <f t="shared" ca="1" si="438"/>
        <v>0.475500945448908+2.39050468159795i</v>
      </c>
      <c r="DV288" s="240" t="str">
        <f t="shared" ca="1" si="439"/>
        <v>-2.42560099106158+0.23890084559422i</v>
      </c>
      <c r="DW288" s="240" t="str">
        <f t="shared" ca="1" si="440"/>
        <v>2.74734430777069E-14-2.43733743701288i</v>
      </c>
      <c r="DX288" s="240" t="str">
        <f t="shared" ca="1" si="441"/>
        <v>2.42560099106157+0.238900845594275i</v>
      </c>
      <c r="DY288" s="240" t="str">
        <f t="shared" ca="1" si="442"/>
        <v>-0.475500945448691+2.390504681598i</v>
      </c>
      <c r="DZ288" s="240" t="str">
        <f t="shared" ca="1" si="443"/>
        <v>-2.33238650526781-0.707521711263449i</v>
      </c>
      <c r="EA288" s="240" t="str">
        <f t="shared" ca="1" si="444"/>
        <v>0.932728656228029-2.25180617187972i</v>
      </c>
      <c r="EB288" s="240" t="str">
        <f t="shared" ca="1" si="445"/>
        <v>2.14953971409395+1.14895291435178i</v>
      </c>
      <c r="EC288" s="240" t="str">
        <f t="shared" ca="1" si="446"/>
        <v>-1.35411212782876+2.02657201380351i</v>
      </c>
      <c r="ED288" s="240" t="str">
        <f t="shared" ca="1" si="447"/>
        <v>-1.88408731718317-1.54623050128176i</v>
      </c>
      <c r="EE288" s="240" t="str">
        <f t="shared" ca="1" si="448"/>
        <v>1.72345782975184-1.72345782975146i</v>
      </c>
      <c r="EF288" s="240" t="str">
        <f t="shared" ca="1" si="449"/>
        <v>1.54623050128156+1.88408731718333i</v>
      </c>
      <c r="EG288" s="240" t="str">
        <f t="shared" ca="1" si="450"/>
        <v>-2.02657201380365+1.35411212782855i</v>
      </c>
      <c r="EH288" s="240" t="str">
        <f t="shared" ca="1" si="451"/>
        <v>-1.14895291435155-2.14953971409407i</v>
      </c>
      <c r="EI288" s="240" t="str">
        <f t="shared" ca="1" si="452"/>
        <v>2.25180617187982-0.932728656227793i</v>
      </c>
      <c r="EJ288" s="240" t="str">
        <f t="shared" ca="1" si="453"/>
        <v>0.707521711263205+2.33238650526788i</v>
      </c>
      <c r="EK288" s="240" t="str">
        <f t="shared" ca="1" si="454"/>
        <v>-2.39050468159805+0.475500945448437i</v>
      </c>
      <c r="EL288" s="240" t="str">
        <f t="shared" ca="1" si="455"/>
        <v>-0.238900845594019-2.42560099106159i</v>
      </c>
      <c r="EM288" s="240" t="str">
        <f t="shared" ca="1" si="456"/>
        <v>2.43733743701288+2.29321924713453E-13i</v>
      </c>
      <c r="EN288" s="240"/>
      <c r="EO288" s="240"/>
      <c r="EP288" s="240"/>
    </row>
    <row r="289" spans="1:146">
      <c r="A289" s="268">
        <f t="shared" si="323"/>
        <v>3.6914062500000028E-3</v>
      </c>
      <c r="B289" s="267">
        <v>189</v>
      </c>
      <c r="C289" s="266">
        <f t="shared" si="324"/>
        <v>37800</v>
      </c>
      <c r="N289" s="265">
        <f t="shared" ca="1" si="327"/>
        <v>7.4165402857652376</v>
      </c>
      <c r="O289" s="240">
        <f t="shared" ca="1" si="328"/>
        <v>2.4165402857652376</v>
      </c>
      <c r="P289" s="240" t="str">
        <f t="shared" ca="1" si="329"/>
        <v>-0.177771731543333+2.40999256517327i</v>
      </c>
      <c r="Q289" s="240" t="str">
        <f t="shared" ca="1" si="330"/>
        <v>-2.39038488606255-0.354580102670825i</v>
      </c>
      <c r="R289" s="240" t="str">
        <f t="shared" ca="1" si="331"/>
        <v>0.52946697350029-2.35782350414504i</v>
      </c>
      <c r="S289" s="240" t="str">
        <f t="shared" ca="1" si="332"/>
        <v>2.31248487237058+0.701484616925808i</v>
      </c>
      <c r="T289" s="240" t="str">
        <f t="shared" ca="1" si="333"/>
        <v>-0.869700854433741+2.25461468471301i</v>
      </c>
      <c r="U289" s="241" t="str">
        <f t="shared" ca="1" si="334"/>
        <v>-2.18452654473327-1.03320410765834i</v>
      </c>
      <c r="V289" s="240" t="str">
        <f t="shared" ca="1" si="335"/>
        <v>1.19110833830424-2.1026002661344i</v>
      </c>
      <c r="W289" s="240" t="str">
        <f t="shared" ca="1" si="336"/>
        <v>2.00927981451866+1.34255784966392i</v>
      </c>
      <c r="X289" s="240" t="str">
        <f t="shared" ca="1" si="337"/>
        <v>-1.48673192371353+1.90507090149879i</v>
      </c>
      <c r="Y289" s="240" t="str">
        <f t="shared" ca="1" si="338"/>
        <v>-1.79053824420336-1.6228492686542i</v>
      </c>
      <c r="Z289" s="240" t="str">
        <f t="shared" ca="1" si="339"/>
        <v>1.75017225280013-1.66630250502568i</v>
      </c>
      <c r="AA289" s="240" t="str">
        <f t="shared" ca="1" si="340"/>
        <v>1.53303692820027+1.86801090186878i</v>
      </c>
      <c r="AB289" s="240" t="str">
        <f t="shared" ca="1" si="341"/>
        <v>-1.97572663801068+1.39146369143479i</v>
      </c>
      <c r="AC289" s="240" t="str">
        <f t="shared" ca="1" si="342"/>
        <v>-1.24234999236536-2.07273574031909i</v>
      </c>
      <c r="AD289" s="240" t="str">
        <f t="shared" ca="1" si="343"/>
        <v>2.15851250806345-1.08650389104685i</v>
      </c>
      <c r="AE289" s="240" t="str">
        <f t="shared" ca="1" si="344"/>
        <v>0.924769931005222+2.23259210950745i</v>
      </c>
      <c r="AF289" s="240" t="str">
        <f t="shared" ca="1" si="345"/>
        <v>-2.29457310087248+0.758024562582757i</v>
      </c>
      <c r="AG289" s="240" t="str">
        <f t="shared" ca="1" si="346"/>
        <v>-0.587171393378679-2.34411960179596i</v>
      </c>
      <c r="AH289" s="240" t="str">
        <f t="shared" ca="1" si="347"/>
        <v>2.38096311549667-0.413136291519785i</v>
      </c>
      <c r="AI289" s="240" t="str">
        <f t="shared" ca="1" si="348"/>
        <v>0.236862368301934+2.40490398378163i</v>
      </c>
      <c r="AJ289" s="240" t="str">
        <f t="shared" ca="1" si="349"/>
        <v>-2.41581246901129+0.0593048673878798i</v>
      </c>
      <c r="AK289" s="240" t="str">
        <f t="shared" ca="1" si="350"/>
        <v>0.118574011740878-2.41362945715907i</v>
      </c>
      <c r="AL289" s="240" t="str">
        <f t="shared" ca="1" si="351"/>
        <v>2.39836677815528+0.295810328026926i</v>
      </c>
      <c r="AM289" s="240" t="str">
        <f t="shared" ca="1" si="352"/>
        <v>-0.471443622515606+2.37010714177982i</v>
      </c>
      <c r="AN289" s="240" t="str">
        <f t="shared" ca="1" si="353"/>
        <v>-2.3290036894507-0.644522123166719i</v>
      </c>
      <c r="AO289" s="240" t="str">
        <f t="shared" ca="1" si="354"/>
        <v>0.814107902587061-2.27527916433822i</v>
      </c>
      <c r="AP289" s="240" t="str">
        <f t="shared" ca="1" si="355"/>
        <v>2.20922470429734+0.979281960749136i</v>
      </c>
      <c r="AQ289" s="240" t="str">
        <f t="shared" ca="1" si="356"/>
        <v>-1.13914920511833+2.1311982641708i</v>
      </c>
      <c r="AR289" s="240" t="str">
        <f t="shared" ca="1" si="357"/>
        <v>-1.13914920511833+2.1311982641708i</v>
      </c>
      <c r="AS289" s="240" t="str">
        <f t="shared" ca="1" si="358"/>
        <v>1.43953136750903-1.94098335765249i</v>
      </c>
      <c r="AT289" s="240" t="str">
        <f t="shared" ca="1" si="359"/>
        <v>1.82982568232144+1.57841848856481i</v>
      </c>
      <c r="AU289" s="240" t="str">
        <f t="shared" ca="1" si="360"/>
        <v>-1.70875202307464+1.70875202307552i</v>
      </c>
      <c r="AV289" s="240" t="str">
        <f t="shared" ca="1" si="361"/>
        <v>-1.57841848856576-1.82982568232062i</v>
      </c>
      <c r="AW289" s="240" t="str">
        <f t="shared" ca="1" si="362"/>
        <v>1.94098335765318-1.4395313675081i</v>
      </c>
      <c r="AX289" s="240" t="str">
        <f t="shared" ca="1" si="363"/>
        <v>1.29284330124517+2.04162267599864i</v>
      </c>
      <c r="AY289" s="240" t="str">
        <f t="shared" ca="1" si="364"/>
        <v>-2.13119826417131+1.13914920511737i</v>
      </c>
      <c r="AZ289" s="240" t="str">
        <f t="shared" ca="1" si="365"/>
        <v>-0.979281960750338-2.20922470429681i</v>
      </c>
      <c r="BA289" s="240" t="str">
        <f t="shared" ca="1" si="366"/>
        <v>2.27527916433778-0.814107902588299i</v>
      </c>
      <c r="BB289" s="240" t="str">
        <f t="shared" ca="1" si="367"/>
        <v>0.64452212316567+2.329003689451i</v>
      </c>
      <c r="BC289" s="240" t="str">
        <f t="shared" ca="1" si="368"/>
        <v>-2.37010714178004+0.471443622514507i</v>
      </c>
      <c r="BD289" s="240" t="str">
        <f t="shared" ca="1" si="369"/>
        <v>-0.295810328025812-2.39836677815542i</v>
      </c>
      <c r="BE289" s="240" t="str">
        <f t="shared" ca="1" si="370"/>
        <v>2.41362945715901-0.118574011742158i</v>
      </c>
      <c r="BF289" s="240" t="str">
        <f t="shared" ca="1" si="371"/>
        <v>-0.0593048673870797+2.41581246901131i</v>
      </c>
      <c r="BG289" s="240" t="str">
        <f t="shared" ca="1" si="372"/>
        <v>-2.40490398378166-0.236862368301616i</v>
      </c>
      <c r="BH289" s="240" t="str">
        <f t="shared" ca="1" si="373"/>
        <v>0.413136291519942-2.38096311549664i</v>
      </c>
      <c r="BI289" s="240" t="str">
        <f t="shared" ca="1" si="374"/>
        <v>2.34411960179581+0.587171393379302i</v>
      </c>
      <c r="BJ289" s="240" t="str">
        <f t="shared" ca="1" si="375"/>
        <v>-0.758024562583854+2.29457310087212i</v>
      </c>
      <c r="BK289" s="240" t="str">
        <f t="shared" ca="1" si="376"/>
        <v>-2.23259210950786-0.924769931004229i</v>
      </c>
      <c r="BL289" s="240" t="str">
        <f t="shared" ca="1" si="377"/>
        <v>1.08650389104632-2.15851250806372i</v>
      </c>
      <c r="BM289" s="240" t="str">
        <f t="shared" ca="1" si="378"/>
        <v>2.07273574031914+1.24234999236527i</v>
      </c>
      <c r="BN289" s="240" t="str">
        <f t="shared" ca="1" si="379"/>
        <v>-1.39146369143509+1.97572663801047i</v>
      </c>
      <c r="BO289" s="240" t="str">
        <f t="shared" ca="1" si="380"/>
        <v>-1.86801090186824-1.53303692820093i</v>
      </c>
      <c r="BP289" s="240" t="str">
        <f t="shared" ca="1" si="381"/>
        <v>1.66630250502648-1.75017225279937i</v>
      </c>
      <c r="BQ289" s="240" t="str">
        <f t="shared" ca="1" si="382"/>
        <v>1.62284926865481+1.79053824420281i</v>
      </c>
      <c r="BR289" s="240" t="str">
        <f t="shared" ca="1" si="383"/>
        <v>-1.90507090149858+1.48673192371379i</v>
      </c>
      <c r="BS289" s="240" t="str">
        <f t="shared" ca="1" si="384"/>
        <v>-1.34255784966379-2.00927981451875i</v>
      </c>
      <c r="BT289" s="240" t="str">
        <f t="shared" ca="1" si="385"/>
        <v>2.10260026613471-1.19110833830369i</v>
      </c>
      <c r="BU289" s="240" t="str">
        <f t="shared" ca="1" si="386"/>
        <v>1.03320410765754+2.18452654473365i</v>
      </c>
      <c r="BV289" s="240" t="str">
        <f t="shared" ca="1" si="387"/>
        <v>-2.25461468471262+0.869700854434768i</v>
      </c>
      <c r="BW289" s="240" t="str">
        <f t="shared" ca="1" si="388"/>
        <v>-0.701484616926393-2.3124848723704i</v>
      </c>
      <c r="BX289" s="240" t="str">
        <f t="shared" ca="1" si="389"/>
        <v>2.35782350414501-0.529466973500413i</v>
      </c>
      <c r="BY289" s="240" t="str">
        <f t="shared" ca="1" si="390"/>
        <v>0.354580102670614+2.39038488606258i</v>
      </c>
      <c r="BZ289" s="240" t="str">
        <f t="shared" ca="1" si="391"/>
        <v>-2.40999256517331+0.177771731542684i</v>
      </c>
      <c r="CA289" s="240" t="str">
        <f t="shared" ca="1" si="392"/>
        <v>1.08825941712818E-12-2.41654028576524i</v>
      </c>
      <c r="CB289" s="240" t="str">
        <f t="shared" ca="1" si="393"/>
        <v>2.40999256517333+0.177771731542526i</v>
      </c>
      <c r="CC289" s="240" t="str">
        <f t="shared" ca="1" si="394"/>
        <v>-0.354580102670457+2.39038488606261i</v>
      </c>
      <c r="CD289" s="240" t="str">
        <f t="shared" ca="1" si="395"/>
        <v>-2.35782350414504-0.529466973500259i</v>
      </c>
      <c r="CE289" s="240" t="str">
        <f t="shared" ca="1" si="396"/>
        <v>0.701484616926241-2.31248487237045i</v>
      </c>
      <c r="CF289" s="240" t="str">
        <f t="shared" ca="1" si="397"/>
        <v>2.25461468471272+0.86970085443449i</v>
      </c>
      <c r="CG289" s="240" t="str">
        <f t="shared" ca="1" si="398"/>
        <v>-1.0332041076574+2.18452654473371i</v>
      </c>
      <c r="CH289" s="240" t="str">
        <f t="shared" ca="1" si="399"/>
        <v>-2.10260026613479-1.19110833830355i</v>
      </c>
      <c r="CI289" s="240" t="str">
        <f t="shared" ca="1" si="400"/>
        <v>1.34255784966365-2.00927981451883i</v>
      </c>
      <c r="CJ289" s="240" t="str">
        <f t="shared" ca="1" si="401"/>
        <v>1.90507090149868+1.48673192371367i</v>
      </c>
      <c r="CK289" s="240" t="str">
        <f t="shared" ca="1" si="402"/>
        <v>-1.62284926865469+1.79053824420292i</v>
      </c>
      <c r="CL289" s="240" t="str">
        <f t="shared" ca="1" si="403"/>
        <v>-1.66630250502485-1.75017225280092i</v>
      </c>
      <c r="CM289" s="240" t="str">
        <f t="shared" ca="1" si="404"/>
        <v>1.86801090186809-1.53303692820111i</v>
      </c>
      <c r="CN289" s="240" t="str">
        <f t="shared" ca="1" si="405"/>
        <v>1.39146369143528+1.97572663801034i</v>
      </c>
      <c r="CO289" s="240" t="str">
        <f t="shared" ca="1" si="406"/>
        <v>-2.07273574031903+1.24234999236546i</v>
      </c>
      <c r="CP289" s="240" t="str">
        <f t="shared" ca="1" si="407"/>
        <v>-1.08650389104653-2.15851250806362i</v>
      </c>
      <c r="CQ289" s="240" t="str">
        <f t="shared" ca="1" si="408"/>
        <v>2.23259210950778-0.924769931004439i</v>
      </c>
      <c r="CR289" s="240" t="str">
        <f t="shared" ca="1" si="409"/>
        <v>0.758024562581723+2.29457310087282i</v>
      </c>
      <c r="CS289" s="240" t="str">
        <f t="shared" ca="1" si="410"/>
        <v>-2.34411960179575+0.587171393379522i</v>
      </c>
      <c r="CT289" s="240" t="str">
        <f t="shared" ca="1" si="411"/>
        <v>-0.413136291520167-2.38096311549661i</v>
      </c>
      <c r="CU289" s="240" t="str">
        <f t="shared" ca="1" si="412"/>
        <v>2.40490398378164-0.236862368301842i</v>
      </c>
      <c r="CV289" s="240" t="str">
        <f t="shared" ca="1" si="413"/>
        <v>0.0593048673873069+2.41581246901131i</v>
      </c>
      <c r="CW289" s="240" t="str">
        <f t="shared" ca="1" si="414"/>
        <v>-2.41362945715902-0.11857401174193i</v>
      </c>
      <c r="CX289" s="240" t="str">
        <f t="shared" ca="1" si="415"/>
        <v>0.295810328025655-2.39836677815544i</v>
      </c>
      <c r="CY289" s="240" t="str">
        <f t="shared" ca="1" si="416"/>
        <v>2.37010714178007+0.47144362251435i</v>
      </c>
      <c r="CZ289" s="240" t="str">
        <f t="shared" ca="1" si="417"/>
        <v>-0.644522123165518+2.32900368945104i</v>
      </c>
      <c r="DA289" s="240" t="str">
        <f t="shared" ca="1" si="418"/>
        <v>-2.27527916433783-0.814107902588149i</v>
      </c>
      <c r="DB289" s="240" t="str">
        <f t="shared" ca="1" si="419"/>
        <v>0.979281960750192-2.20922470429687i</v>
      </c>
      <c r="DC289" s="240" t="str">
        <f t="shared" ca="1" si="420"/>
        <v>2.13119826417025+1.13914920511935i</v>
      </c>
      <c r="DD289" s="240" t="str">
        <f t="shared" ca="1" si="421"/>
        <v>-1.29284330124498+2.04162267599876i</v>
      </c>
      <c r="DE289" s="240" t="str">
        <f t="shared" ca="1" si="422"/>
        <v>-1.94098335765327-1.43953136750797i</v>
      </c>
      <c r="DF289" s="240" t="str">
        <f t="shared" ca="1" si="423"/>
        <v>1.57841848856563-1.82982568232073i</v>
      </c>
      <c r="DG289" s="240" t="str">
        <f t="shared" ca="1" si="424"/>
        <v>1.70875202307475+1.70875202307541i</v>
      </c>
      <c r="DH289" s="240" t="str">
        <f t="shared" ca="1" si="425"/>
        <v>-1.82982568232133+1.57841848856493i</v>
      </c>
      <c r="DI289" s="240" t="str">
        <f t="shared" ca="1" si="426"/>
        <v>-1.43953136750921-1.94098335765235i</v>
      </c>
      <c r="DJ289" s="240" t="str">
        <f t="shared" ca="1" si="427"/>
        <v>2.04162267599793-1.29284330124628i</v>
      </c>
      <c r="DK289" s="240" t="str">
        <f t="shared" ca="1" si="428"/>
        <v>1.13914920511853+2.13119826417069i</v>
      </c>
      <c r="DL289" s="240" t="str">
        <f t="shared" ca="1" si="429"/>
        <v>-2.20922470429725+0.979281960749344i</v>
      </c>
      <c r="DM289" s="240" t="str">
        <f t="shared" ca="1" si="430"/>
        <v>-0.814107902587274-2.27527916433814i</v>
      </c>
      <c r="DN289" s="240" t="str">
        <f t="shared" ca="1" si="431"/>
        <v>2.32900368945129-0.644522123164622i</v>
      </c>
      <c r="DO289" s="240" t="str">
        <f t="shared" ca="1" si="432"/>
        <v>0.47144362251573+2.37010714177979i</v>
      </c>
      <c r="DP289" s="240" t="str">
        <f t="shared" ca="1" si="433"/>
        <v>-2.39836677815527+0.29581032802705i</v>
      </c>
      <c r="DQ289" s="240" t="str">
        <f t="shared" ca="1" si="434"/>
        <v>-0.118574011741002-2.41362945715907i</v>
      </c>
      <c r="DR289" s="240" t="str">
        <f t="shared" ca="1" si="435"/>
        <v>2.41581246901129+0.0593048673882363i</v>
      </c>
      <c r="DS289" s="240" t="str">
        <f t="shared" ca="1" si="436"/>
        <v>-0.236862368302767+2.40490398378154i</v>
      </c>
      <c r="DT289" s="240" t="str">
        <f t="shared" ca="1" si="437"/>
        <v>-2.38096311549645-0.413136291521083i</v>
      </c>
      <c r="DU289" s="240" t="str">
        <f t="shared" ca="1" si="438"/>
        <v>0.587171393378026-2.34411960179613i</v>
      </c>
      <c r="DV289" s="240" t="str">
        <f t="shared" ca="1" si="439"/>
        <v>2.29457310087253+0.758024562582605i</v>
      </c>
      <c r="DW289" s="240" t="str">
        <f t="shared" ca="1" si="440"/>
        <v>-0.924769931005297+2.23259210950742i</v>
      </c>
      <c r="DX289" s="240" t="str">
        <f t="shared" ca="1" si="441"/>
        <v>-2.1585125080632-1.08650389104736i</v>
      </c>
      <c r="DY289" s="240" t="str">
        <f t="shared" ca="1" si="442"/>
        <v>1.24234999236626-2.07273574031855i</v>
      </c>
      <c r="DZ289" s="240" t="str">
        <f t="shared" ca="1" si="443"/>
        <v>1.97572663801123+1.39146369143402i</v>
      </c>
      <c r="EA289" s="240" t="str">
        <f t="shared" ca="1" si="444"/>
        <v>-1.53303692819992+1.86801090186907i</v>
      </c>
      <c r="EB289" s="240" t="str">
        <f t="shared" ca="1" si="445"/>
        <v>-1.75017225280027-1.66630250502553i</v>
      </c>
      <c r="EC289" s="240" t="str">
        <f t="shared" ca="1" si="446"/>
        <v>1.79053824420355-1.622849268654i</v>
      </c>
      <c r="ED289" s="240" t="str">
        <f t="shared" ca="1" si="447"/>
        <v>1.48673192371293+1.90507090149925i</v>
      </c>
      <c r="EE289" s="240" t="str">
        <f t="shared" ca="1" si="448"/>
        <v>-2.00927981451935+1.34255784966288i</v>
      </c>
      <c r="EF289" s="240" t="str">
        <f t="shared" ca="1" si="449"/>
        <v>-1.19110833830489-2.10260026613403i</v>
      </c>
      <c r="EG289" s="240" t="str">
        <f t="shared" ca="1" si="450"/>
        <v>2.18452654473305-1.03320410765879i</v>
      </c>
      <c r="EH289" s="240" t="str">
        <f t="shared" ca="1" si="451"/>
        <v>0.869700854433753+2.25461468471301i</v>
      </c>
      <c r="EI289" s="240" t="str">
        <f t="shared" ca="1" si="452"/>
        <v>-2.31248487237072+0.701484616925352i</v>
      </c>
      <c r="EJ289" s="240" t="str">
        <f t="shared" ca="1" si="453"/>
        <v>-0.529466973499352-2.35782350414525i</v>
      </c>
      <c r="EK289" s="240" t="str">
        <f t="shared" ca="1" si="454"/>
        <v>2.39038488606238-0.354580102671984i</v>
      </c>
      <c r="EL289" s="240" t="str">
        <f t="shared" ca="1" si="455"/>
        <v>0.177771731544065+2.40999256517321i</v>
      </c>
      <c r="EM289" s="240" t="str">
        <f t="shared" ca="1" si="456"/>
        <v>-2.41654028576524+2.96040575583505E-13i</v>
      </c>
      <c r="EN289" s="240"/>
      <c r="EO289" s="240"/>
      <c r="EP289" s="240"/>
    </row>
    <row r="290" spans="1:146">
      <c r="A290" s="268">
        <f t="shared" si="323"/>
        <v>3.7109375000000029E-3</v>
      </c>
      <c r="B290" s="267">
        <v>190</v>
      </c>
      <c r="C290" s="266">
        <f t="shared" si="324"/>
        <v>38000</v>
      </c>
      <c r="N290" s="265">
        <f t="shared" ca="1" si="327"/>
        <v>7.375432993650576</v>
      </c>
      <c r="O290" s="240">
        <f t="shared" ca="1" si="328"/>
        <v>2.375432993650576</v>
      </c>
      <c r="P290" s="240" t="str">
        <f t="shared" ca="1" si="329"/>
        <v>-0.116556972519048+2.37257168057804i</v>
      </c>
      <c r="Q290" s="240" t="str">
        <f t="shared" ca="1" si="330"/>
        <v>-2.36399463451427-0.232833149082113i</v>
      </c>
      <c r="R290" s="240" t="str">
        <f t="shared" ca="1" si="331"/>
        <v>0.348548410195382-2.34972251831445i</v>
      </c>
      <c r="S290" s="240" t="str">
        <f t="shared" ca="1" si="332"/>
        <v>2.32978971475667+0.463423987659019i</v>
      </c>
      <c r="T290" s="240" t="str">
        <f t="shared" ca="1" si="333"/>
        <v>-0.577183136145473+2.30424424371051i</v>
      </c>
      <c r="U290" s="241" t="str">
        <f t="shared" ca="1" si="334"/>
        <v>-2.27314764645335-0.689551799901451i</v>
      </c>
      <c r="V290" s="240" t="str">
        <f t="shared" ca="1" si="335"/>
        <v>0.80025927297408-2.2365748374116i</v>
      </c>
      <c r="W290" s="240" t="str">
        <f t="shared" ca="1" si="336"/>
        <v>2.19461392368579+0.909038851363467i</v>
      </c>
      <c r="X290" s="240" t="str">
        <f t="shared" ca="1" si="337"/>
        <v>-1.01562847553774+2.14736599279225i</v>
      </c>
      <c r="Y290" s="240" t="str">
        <f t="shared" ca="1" si="338"/>
        <v>-2.09494486913512-1.11977136175568i</v>
      </c>
      <c r="Z290" s="240" t="str">
        <f t="shared" ca="1" si="339"/>
        <v>1.22121662068297-2.03747683979264i</v>
      </c>
      <c r="AA290" s="240" t="str">
        <f t="shared" ca="1" si="340"/>
        <v>1.97510035028133+1.31971986180489i</v>
      </c>
      <c r="AB290" s="240" t="str">
        <f t="shared" ca="1" si="341"/>
        <v>-1.41504378218611+1.9079656710277i</v>
      </c>
      <c r="AC290" s="240" t="str">
        <f t="shared" ca="1" si="342"/>
        <v>-1.83623453535466-1.50695873815264i</v>
      </c>
      <c r="AD290" s="240" t="str">
        <f t="shared" ca="1" si="343"/>
        <v>1.59524329852517-1.76007974985064i</v>
      </c>
      <c r="AE290" s="240" t="str">
        <f t="shared" ca="1" si="344"/>
        <v>1.67968477806461+1.67968477806456i</v>
      </c>
      <c r="AF290" s="240" t="str">
        <f t="shared" ca="1" si="345"/>
        <v>-1.76007974985075+1.59524329852504i</v>
      </c>
      <c r="AG290" s="240" t="str">
        <f t="shared" ca="1" si="346"/>
        <v>-1.50695873815269-1.83623453535461i</v>
      </c>
      <c r="AH290" s="240" t="str">
        <f t="shared" ca="1" si="347"/>
        <v>1.90796567102781-1.41504378218596i</v>
      </c>
      <c r="AI290" s="240" t="str">
        <f t="shared" ca="1" si="348"/>
        <v>1.31971986180493+1.9751003502813i</v>
      </c>
      <c r="AJ290" s="240" t="str">
        <f t="shared" ca="1" si="349"/>
        <v>-2.03747683979274+1.22121662068281i</v>
      </c>
      <c r="AK290" s="240" t="str">
        <f t="shared" ca="1" si="350"/>
        <v>-1.11977136175635-2.09494486913476i</v>
      </c>
      <c r="AL290" s="240" t="str">
        <f t="shared" ca="1" si="351"/>
        <v>2.14736599279233-1.01562847553757i</v>
      </c>
      <c r="AM290" s="240" t="str">
        <f t="shared" ca="1" si="352"/>
        <v>0.90903885136264+2.19461392368613i</v>
      </c>
      <c r="AN290" s="240" t="str">
        <f t="shared" ca="1" si="353"/>
        <v>-2.23657483741143+0.800259272974572i</v>
      </c>
      <c r="AO290" s="240" t="str">
        <f t="shared" ca="1" si="354"/>
        <v>-0.689551799901263-2.27314764645341i</v>
      </c>
      <c r="AP290" s="240" t="str">
        <f t="shared" ca="1" si="355"/>
        <v>2.30424424371079-0.577183136144366i</v>
      </c>
      <c r="AQ290" s="240" t="str">
        <f t="shared" ca="1" si="356"/>
        <v>0.463423987659556+2.32978971475656i</v>
      </c>
      <c r="AR290" s="240" t="str">
        <f t="shared" ca="1" si="357"/>
        <v>0.463423987659556+2.32978971475656i</v>
      </c>
      <c r="AS290" s="240" t="str">
        <f t="shared" ca="1" si="358"/>
        <v>-0.232833149081007-2.36399463451438i</v>
      </c>
      <c r="AT290" s="240" t="str">
        <f t="shared" ca="1" si="359"/>
        <v>2.37257168057803-0.116556972519437i</v>
      </c>
      <c r="AU290" s="240" t="str">
        <f t="shared" ca="1" si="360"/>
        <v>-4.06248073761236E-13+2.37543299365058i</v>
      </c>
      <c r="AV290" s="240" t="str">
        <f t="shared" ca="1" si="361"/>
        <v>-2.3725716805781-0.116556972517955i</v>
      </c>
      <c r="AW290" s="240" t="str">
        <f t="shared" ca="1" si="362"/>
        <v>0.232833149081816-2.3639946345143i</v>
      </c>
      <c r="AX290" s="240" t="str">
        <f t="shared" ca="1" si="363"/>
        <v>2.34972251831439+0.348548410195821i</v>
      </c>
      <c r="AY290" s="240" t="str">
        <f t="shared" ca="1" si="364"/>
        <v>-0.463423987658035+2.32978971475686i</v>
      </c>
      <c r="AZ290" s="240" t="str">
        <f t="shared" ca="1" si="365"/>
        <v>-2.30424424371057-0.577183136145219i</v>
      </c>
      <c r="BA290" s="240" t="str">
        <f t="shared" ca="1" si="366"/>
        <v>0.689551799902073-2.27314764645316i</v>
      </c>
      <c r="BB290" s="240" t="str">
        <f t="shared" ca="1" si="367"/>
        <v>2.23657483741193+0.800259272973175i</v>
      </c>
      <c r="BC290" s="240" t="str">
        <f t="shared" ca="1" si="368"/>
        <v>-0.909038851363422+2.1946139236858i</v>
      </c>
      <c r="BD290" s="240" t="str">
        <f t="shared" ca="1" si="369"/>
        <v>-2.14736599279195-1.01562847553837i</v>
      </c>
      <c r="BE290" s="240" t="str">
        <f t="shared" ca="1" si="370"/>
        <v>1.11977136175501-2.09494486913548i</v>
      </c>
      <c r="BF290" s="240" t="str">
        <f t="shared" ca="1" si="371"/>
        <v>2.03747683979268+1.2212166206829i</v>
      </c>
      <c r="BG290" s="240" t="str">
        <f t="shared" ca="1" si="372"/>
        <v>-1.31971986180563+1.97510035028083i</v>
      </c>
      <c r="BH290" s="240" t="str">
        <f t="shared" ca="1" si="373"/>
        <v>-1.90796567102817-1.41504378218547i</v>
      </c>
      <c r="BI290" s="240" t="str">
        <f t="shared" ca="1" si="374"/>
        <v>1.5069587381528-1.83623453535453i</v>
      </c>
      <c r="BJ290" s="240" t="str">
        <f t="shared" ca="1" si="375"/>
        <v>1.76007974985005+1.59524329852582i</v>
      </c>
      <c r="BK290" s="240" t="str">
        <f t="shared" ca="1" si="376"/>
        <v>-1.6796847780642+1.67968477806496i</v>
      </c>
      <c r="BL290" s="240" t="str">
        <f t="shared" ca="1" si="377"/>
        <v>-1.59524329852492-1.76007974985086i</v>
      </c>
      <c r="BM290" s="240" t="str">
        <f t="shared" ca="1" si="378"/>
        <v>1.83623453535534-1.50695873815181i</v>
      </c>
      <c r="BN290" s="240" t="str">
        <f t="shared" ca="1" si="379"/>
        <v>1.41504378218639+1.90796567102749i</v>
      </c>
      <c r="BO290" s="240" t="str">
        <f t="shared" ca="1" si="380"/>
        <v>-1.97510035028154+1.31971986180456i</v>
      </c>
      <c r="BP290" s="240" t="str">
        <f t="shared" ca="1" si="381"/>
        <v>-1.22121662068388-2.03747683979209i</v>
      </c>
      <c r="BQ290" s="240" t="str">
        <f t="shared" ca="1" si="382"/>
        <v>2.09494486913497-1.11977136175596i</v>
      </c>
      <c r="BR290" s="240" t="str">
        <f t="shared" ca="1" si="383"/>
        <v>1.01562847553714+2.14736599279253i</v>
      </c>
      <c r="BS290" s="240" t="str">
        <f t="shared" ca="1" si="384"/>
        <v>-2.19461392368537+0.909038851364479i</v>
      </c>
      <c r="BT290" s="240" t="str">
        <f t="shared" ca="1" si="385"/>
        <v>-0.800259272974125-2.23657483741158i</v>
      </c>
      <c r="BU290" s="240" t="str">
        <f t="shared" ca="1" si="386"/>
        <v>2.27314764645354-0.689551799900843i</v>
      </c>
      <c r="BV290" s="240" t="str">
        <f t="shared" ca="1" si="387"/>
        <v>0.5771831361462+2.30424424371033i</v>
      </c>
      <c r="BW290" s="240" t="str">
        <f t="shared" ca="1" si="388"/>
        <v>-2.32978971475665+0.46342398765909i</v>
      </c>
      <c r="BX290" s="240" t="str">
        <f t="shared" ca="1" si="389"/>
        <v>-0.34854841019455-2.34972251831458i</v>
      </c>
      <c r="BY290" s="240" t="str">
        <f t="shared" ca="1" si="390"/>
        <v>2.36399463451419-0.232833149082887i</v>
      </c>
      <c r="BZ290" s="240" t="str">
        <f t="shared" ca="1" si="391"/>
        <v>0.116556972519031+2.37257168057805i</v>
      </c>
      <c r="CA290" s="240" t="str">
        <f t="shared" ca="1" si="392"/>
        <v>-2.37543299365058-8.12496147522471E-13i</v>
      </c>
      <c r="CB290" s="240" t="str">
        <f t="shared" ca="1" si="393"/>
        <v>0.116556972518361-2.37257168057808i</v>
      </c>
      <c r="CC290" s="240" t="str">
        <f t="shared" ca="1" si="394"/>
        <v>2.36399463451426+0.23283314908222i</v>
      </c>
      <c r="CD290" s="240" t="str">
        <f t="shared" ca="1" si="395"/>
        <v>-0.348548410196156+2.34972251831434i</v>
      </c>
      <c r="CE290" s="240" t="str">
        <f t="shared" ca="1" si="396"/>
        <v>-2.32978971475678-0.463423987658432i</v>
      </c>
      <c r="CF290" s="240" t="str">
        <f t="shared" ca="1" si="397"/>
        <v>0.577183136145549-2.30424424371049i</v>
      </c>
      <c r="CG290" s="240" t="str">
        <f t="shared" ca="1" si="398"/>
        <v>2.27314764645302+0.689551799902527i</v>
      </c>
      <c r="CH290" s="240" t="str">
        <f t="shared" ca="1" si="399"/>
        <v>-0.800259272973495+2.23657483741181i</v>
      </c>
      <c r="CI290" s="240" t="str">
        <f t="shared" ca="1" si="400"/>
        <v>-2.19461392368562-0.909038851363859i</v>
      </c>
      <c r="CJ290" s="240" t="str">
        <f t="shared" ca="1" si="401"/>
        <v>1.01562847553873-2.14736599279178i</v>
      </c>
      <c r="CK290" s="240" t="str">
        <f t="shared" ca="1" si="402"/>
        <v>2.09494486913526+1.11977136175543i</v>
      </c>
      <c r="CL290" s="240" t="str">
        <f t="shared" ca="1" si="403"/>
        <v>-1.2212166206833+2.03747683979244i</v>
      </c>
      <c r="CM290" s="240" t="str">
        <f t="shared" ca="1" si="404"/>
        <v>-1.97510035028188-1.31971986180406i</v>
      </c>
      <c r="CN290" s="240" t="str">
        <f t="shared" ca="1" si="405"/>
        <v>1.41504378218585-1.90796567102789i</v>
      </c>
      <c r="CO290" s="240" t="str">
        <f t="shared" ca="1" si="406"/>
        <v>1.83623453535427+1.50695873815311i</v>
      </c>
      <c r="CP290" s="240" t="str">
        <f t="shared" ca="1" si="407"/>
        <v>-1.59524329852442+1.76007974985132i</v>
      </c>
      <c r="CQ290" s="240" t="str">
        <f t="shared" ca="1" si="408"/>
        <v>-1.67968477806468-1.67968477806449i</v>
      </c>
      <c r="CR290" s="240" t="str">
        <f t="shared" ca="1" si="409"/>
        <v>1.76007974985114-1.59524329852461i</v>
      </c>
      <c r="CS290" s="240" t="str">
        <f t="shared" ca="1" si="410"/>
        <v>1.50695873815332+1.8362345353541i</v>
      </c>
      <c r="CT290" s="240" t="str">
        <f t="shared" ca="1" si="411"/>
        <v>-1.90796567102773+1.41504378218606i</v>
      </c>
      <c r="CU290" s="240" t="str">
        <f t="shared" ca="1" si="412"/>
        <v>-1.31971986180417-1.97510035028181i</v>
      </c>
      <c r="CV290" s="240" t="str">
        <f t="shared" ca="1" si="413"/>
        <v>2.0374768397923-1.22121662068353i</v>
      </c>
      <c r="CW290" s="240" t="str">
        <f t="shared" ca="1" si="414"/>
        <v>1.11977136175566+2.09494486913513i</v>
      </c>
      <c r="CX290" s="240" t="str">
        <f t="shared" ca="1" si="415"/>
        <v>-2.1473659927927+1.01562847553677i</v>
      </c>
      <c r="CY290" s="240" t="str">
        <f t="shared" ca="1" si="416"/>
        <v>-0.909038851364103-2.19461392368552i</v>
      </c>
      <c r="CZ290" s="240" t="str">
        <f t="shared" ca="1" si="417"/>
        <v>2.23657483741172-0.800259272973743i</v>
      </c>
      <c r="DA290" s="240" t="str">
        <f t="shared" ca="1" si="418"/>
        <v>0.689551799900456+2.27314764645365i</v>
      </c>
      <c r="DB290" s="240" t="str">
        <f t="shared" ca="1" si="419"/>
        <v>-2.30424424371043+0.577183136145805i</v>
      </c>
      <c r="DC290" s="240" t="str">
        <f t="shared" ca="1" si="420"/>
        <v>-0.463423987658691-2.32978971475673i</v>
      </c>
      <c r="DD290" s="240" t="str">
        <f t="shared" ca="1" si="421"/>
        <v>2.34972251831463-0.348548410194146i</v>
      </c>
      <c r="DE290" s="240" t="str">
        <f t="shared" ca="1" si="422"/>
        <v>0.232833149082483+2.36399463451423i</v>
      </c>
      <c r="DF290" s="240" t="str">
        <f t="shared" ca="1" si="423"/>
        <v>-2.37257168057807+0.116556972518625i</v>
      </c>
      <c r="DG290" s="240" t="str">
        <f t="shared" ca="1" si="424"/>
        <v>-1.07672723349196E-12-2.37543299365058i</v>
      </c>
      <c r="DH290" s="240" t="str">
        <f t="shared" ca="1" si="425"/>
        <v>2.37257168057806+0.116556972518767i</v>
      </c>
      <c r="DI290" s="240" t="str">
        <f t="shared" ca="1" si="426"/>
        <v>-0.232833149082624+2.36399463451422i</v>
      </c>
      <c r="DJ290" s="240" t="str">
        <f t="shared" ca="1" si="427"/>
        <v>-2.34972251831461-0.348548410194289i</v>
      </c>
      <c r="DK290" s="240" t="str">
        <f t="shared" ca="1" si="428"/>
        <v>0.463423987658831-2.3297897147567i</v>
      </c>
      <c r="DL290" s="240" t="str">
        <f t="shared" ca="1" si="429"/>
        <v>2.30424424371036+0.577183136146074i</v>
      </c>
      <c r="DM290" s="240" t="str">
        <f t="shared" ca="1" si="430"/>
        <v>-0.689551799900591+2.27314764645361i</v>
      </c>
      <c r="DN290" s="240" t="str">
        <f t="shared" ca="1" si="431"/>
        <v>-2.23657483741163-0.800259272974004i</v>
      </c>
      <c r="DO290" s="240" t="str">
        <f t="shared" ca="1" si="432"/>
        <v>0.909038851364234-2.19461392368547i</v>
      </c>
      <c r="DP290" s="240" t="str">
        <f t="shared" ca="1" si="433"/>
        <v>2.14736599279264+1.0156284755369i</v>
      </c>
      <c r="DQ290" s="240" t="str">
        <f t="shared" ca="1" si="434"/>
        <v>-1.11977136175579+2.09494486913506i</v>
      </c>
      <c r="DR290" s="240" t="str">
        <f t="shared" ca="1" si="435"/>
        <v>-2.03747683979223-1.22121662068365i</v>
      </c>
      <c r="DS290" s="240" t="str">
        <f t="shared" ca="1" si="436"/>
        <v>1.3197198618044-1.97510035028165i</v>
      </c>
      <c r="DT290" s="240" t="str">
        <f t="shared" ca="1" si="437"/>
        <v>1.90796567102764+1.41504378218618i</v>
      </c>
      <c r="DU290" s="240" t="str">
        <f t="shared" ca="1" si="438"/>
        <v>-1.50695873815353+1.83623453535393i</v>
      </c>
      <c r="DV290" s="240" t="str">
        <f t="shared" ca="1" si="439"/>
        <v>-1.76007974985104-1.59524329852472i</v>
      </c>
      <c r="DW290" s="240" t="str">
        <f t="shared" ca="1" si="440"/>
        <v>1.67968477806478-1.67968477806439i</v>
      </c>
      <c r="DX290" s="240" t="str">
        <f t="shared" ca="1" si="441"/>
        <v>1.59524329852431+1.76007974985141i</v>
      </c>
      <c r="DY290" s="240" t="str">
        <f t="shared" ca="1" si="442"/>
        <v>-1.83623453535445+1.5069587381529i</v>
      </c>
      <c r="DZ290" s="240" t="str">
        <f t="shared" ca="1" si="443"/>
        <v>-1.41504378218563-1.90796567102805i</v>
      </c>
      <c r="EA290" s="240" t="str">
        <f t="shared" ca="1" si="444"/>
        <v>1.97510035028068-1.31971986180585i</v>
      </c>
      <c r="EB290" s="240" t="str">
        <f t="shared" ca="1" si="445"/>
        <v>1.22121662068318+2.03747683979251i</v>
      </c>
      <c r="EC290" s="240" t="str">
        <f t="shared" ca="1" si="446"/>
        <v>-2.09494486913532+1.1197713617553i</v>
      </c>
      <c r="ED290" s="240" t="str">
        <f t="shared" ca="1" si="447"/>
        <v>-1.01562847553848-2.14736599279189i</v>
      </c>
      <c r="EE290" s="240" t="str">
        <f t="shared" ca="1" si="448"/>
        <v>2.19461392368573-0.909038851363605i</v>
      </c>
      <c r="EF290" s="240" t="str">
        <f t="shared" ca="1" si="449"/>
        <v>0.80025927297336+2.23657483741186i</v>
      </c>
      <c r="EG290" s="240" t="str">
        <f t="shared" ca="1" si="450"/>
        <v>-2.27314764645307+0.689551799902392i</v>
      </c>
      <c r="EH290" s="240" t="str">
        <f t="shared" ca="1" si="451"/>
        <v>-0.577183136145542-2.30424424371049i</v>
      </c>
      <c r="EI290" s="240" t="str">
        <f t="shared" ca="1" si="452"/>
        <v>2.32978971475684-0.463423987658161i</v>
      </c>
      <c r="EJ290" s="240" t="str">
        <f t="shared" ca="1" si="453"/>
        <v>0.348548410196016+2.34972251831436i</v>
      </c>
      <c r="EK290" s="240" t="str">
        <f t="shared" ca="1" si="454"/>
        <v>-2.36399463451427+0.232833149082078i</v>
      </c>
      <c r="EL290" s="240" t="str">
        <f t="shared" ca="1" si="455"/>
        <v>-0.116556972518219-2.37257168057809i</v>
      </c>
      <c r="EM290" s="240" t="str">
        <f t="shared" ca="1" si="456"/>
        <v>2.37543299365058-8.05506892364585E-13i</v>
      </c>
      <c r="EN290" s="240"/>
      <c r="EO290" s="240"/>
      <c r="EP290" s="240"/>
    </row>
    <row r="291" spans="1:146">
      <c r="A291" s="268">
        <f t="shared" si="323"/>
        <v>3.7304687500000029E-3</v>
      </c>
      <c r="B291" s="267">
        <v>191</v>
      </c>
      <c r="C291" s="266">
        <f t="shared" si="324"/>
        <v>38200</v>
      </c>
      <c r="N291" s="265">
        <f t="shared" ca="1" si="327"/>
        <v>7.2578033385553553</v>
      </c>
      <c r="O291" s="240">
        <f t="shared" ca="1" si="328"/>
        <v>2.2578033385553553</v>
      </c>
      <c r="P291" s="240" t="str">
        <f t="shared" ca="1" si="329"/>
        <v>-0.0554092676912795+2.25712333040213i</v>
      </c>
      <c r="Q291" s="240" t="str">
        <f t="shared" ca="1" si="330"/>
        <v>-2.25508371555396-0.110785158911588i</v>
      </c>
      <c r="R291" s="240" t="str">
        <f t="shared" ca="1" si="331"/>
        <v>0.166094317294604-2.25168572259855i</v>
      </c>
      <c r="S291" s="240" t="str">
        <f t="shared" ca="1" si="332"/>
        <v>2.24693139835979+0.221303426671684i</v>
      </c>
      <c r="T291" s="240" t="str">
        <f t="shared" ca="1" si="333"/>
        <v>-0.276379231139601+2.24082360666483i</v>
      </c>
      <c r="U291" s="241" t="str">
        <f t="shared" ca="1" si="334"/>
        <v>-2.23336602661901-0.331288555093164i</v>
      </c>
      <c r="V291" s="240" t="str">
        <f t="shared" ca="1" si="335"/>
        <v>0.385998323208825-2.22456315038969i</v>
      </c>
      <c r="W291" s="240" t="str">
        <f t="shared" ca="1" si="336"/>
        <v>2.21442028050038+0.440475580367761i</v>
      </c>
      <c r="X291" s="240" t="str">
        <f t="shared" ca="1" si="337"/>
        <v>-0.494687511507748+2.20294352663657i</v>
      </c>
      <c r="Y291" s="240" t="str">
        <f t="shared" ca="1" si="338"/>
        <v>-2.19013980196568-0.548601461388361i</v>
      </c>
      <c r="Z291" s="240" t="str">
        <f t="shared" ca="1" si="339"/>
        <v>0.602184954262161-2.17601681897268i</v>
      </c>
      <c r="AA291" s="240" t="str">
        <f t="shared" ca="1" si="340"/>
        <v>2.16058308481444+0.65540571343666i</v>
      </c>
      <c r="AB291" s="240" t="str">
        <f t="shared" ca="1" si="341"/>
        <v>-0.708231680716369+2.14384789619539i</v>
      </c>
      <c r="AC291" s="240" t="str">
        <f t="shared" ca="1" si="342"/>
        <v>-2.12582133376722-0.760631035714333i</v>
      </c>
      <c r="AD291" s="240" t="str">
        <f t="shared" ca="1" si="343"/>
        <v>0.812572215018191-2.10651425605718i</v>
      </c>
      <c r="AE291" s="240" t="str">
        <f t="shared" ca="1" si="344"/>
        <v>2.08593829292693+0.864023931203754i</v>
      </c>
      <c r="AF291" s="240" t="str">
        <f t="shared" ca="1" si="345"/>
        <v>-0.914955191681096+2.06410583856728i</v>
      </c>
      <c r="AG291" s="240" t="str">
        <f t="shared" ca="1" si="346"/>
        <v>-2.04103004403245-0.965335317363143i</v>
      </c>
      <c r="AH291" s="240" t="str">
        <f t="shared" ca="1" si="347"/>
        <v>1.01513396114643-2.01672480931804i</v>
      </c>
      <c r="AI291" s="240" t="str">
        <f t="shared" ca="1" si="348"/>
        <v>1.99120477498869+1.06432112618982i</v>
      </c>
      <c r="AJ291" s="240" t="str">
        <f t="shared" ca="1" si="349"/>
        <v>-1.11286718398433+1.96448531335882i</v>
      </c>
      <c r="AK291" s="240" t="str">
        <f t="shared" ca="1" si="350"/>
        <v>-1.93658251923256-1.16074289220075i</v>
      </c>
      <c r="AL291" s="240" t="str">
        <f t="shared" ca="1" si="351"/>
        <v>1.20791941230016-1.90751320021125i</v>
      </c>
      <c r="AM291" s="240" t="str">
        <f t="shared" ca="1" si="352"/>
        <v>1.87729486656343+1.25436832691451i</v>
      </c>
      <c r="AN291" s="240" t="str">
        <f t="shared" ca="1" si="353"/>
        <v>-1.30006165695071+1.84594572068582i</v>
      </c>
      <c r="AO291" s="240" t="str">
        <f t="shared" ca="1" si="354"/>
        <v>-1.81348464613047-1.34497187845722i</v>
      </c>
      <c r="AP291" s="240" t="str">
        <f t="shared" ca="1" si="355"/>
        <v>1.3890719391977-1.77993119623351i</v>
      </c>
      <c r="AQ291" s="240" t="str">
        <f t="shared" ca="1" si="356"/>
        <v>1.74530558234121+1.432335274941i</v>
      </c>
      <c r="AR291" s="240" t="str">
        <f t="shared" ca="1" si="357"/>
        <v>1.74530558234121+1.432335274941i</v>
      </c>
      <c r="AS291" s="240" t="str">
        <f t="shared" ca="1" si="358"/>
        <v>-1.67292192453339-1.51624805028967i</v>
      </c>
      <c r="AT291" s="240" t="str">
        <f t="shared" ca="1" si="359"/>
        <v>1.55684694397681-1.63520748182663i</v>
      </c>
      <c r="AU291" s="240" t="str">
        <f t="shared" ca="1" si="360"/>
        <v>1.5965080512787+1.59650805127753i</v>
      </c>
      <c r="AV291" s="240" t="str">
        <f t="shared" ca="1" si="361"/>
        <v>-1.63520748182703+1.55684694397638i</v>
      </c>
      <c r="AW291" s="240" t="str">
        <f t="shared" ca="1" si="362"/>
        <v>-1.51624805029089-1.67292192453227i</v>
      </c>
      <c r="AX291" s="240" t="str">
        <f t="shared" ca="1" si="363"/>
        <v>1.70962866162627-1.47473582547441i</v>
      </c>
      <c r="AY291" s="240" t="str">
        <f t="shared" ca="1" si="364"/>
        <v>1.43233527494228+1.74530558234016i</v>
      </c>
      <c r="AZ291" s="240" t="str">
        <f t="shared" ca="1" si="365"/>
        <v>-1.77993119623385+1.38907193919726i</v>
      </c>
      <c r="BA291" s="240" t="str">
        <f t="shared" ca="1" si="366"/>
        <v>-1.34497187845858-1.81348464612946i</v>
      </c>
      <c r="BB291" s="240" t="str">
        <f t="shared" ca="1" si="367"/>
        <v>1.84594572068614-1.30006165695025i</v>
      </c>
      <c r="BC291" s="240" t="str">
        <f t="shared" ca="1" si="368"/>
        <v>1.25436832691404+1.87729486656374i</v>
      </c>
      <c r="BD291" s="240" t="str">
        <f t="shared" ca="1" si="369"/>
        <v>-1.90751320021155+1.20791941229969i</v>
      </c>
      <c r="BE291" s="240" t="str">
        <f t="shared" ca="1" si="370"/>
        <v>-1.16074289220027-1.93658251923285i</v>
      </c>
      <c r="BF291" s="240" t="str">
        <f t="shared" ca="1" si="371"/>
        <v>1.96448531335921-1.11286718398364i</v>
      </c>
      <c r="BG291" s="240" t="str">
        <f t="shared" ca="1" si="372"/>
        <v>1.06432112619012+1.99120477498852i</v>
      </c>
      <c r="BH291" s="240" t="str">
        <f t="shared" ca="1" si="373"/>
        <v>-2.01672480931839+1.01513396114573i</v>
      </c>
      <c r="BI291" s="240" t="str">
        <f t="shared" ca="1" si="374"/>
        <v>-0.96533531736345-2.04103004403231i</v>
      </c>
      <c r="BJ291" s="240" t="str">
        <f t="shared" ca="1" si="375"/>
        <v>2.06410583856769-0.914955191680174i</v>
      </c>
      <c r="BK291" s="240" t="str">
        <f t="shared" ca="1" si="376"/>
        <v>0.86402393120386+2.08593829292689i</v>
      </c>
      <c r="BL291" s="240" t="str">
        <f t="shared" ca="1" si="377"/>
        <v>-2.10651425605754+0.812572215017249i</v>
      </c>
      <c r="BM291" s="240" t="str">
        <f t="shared" ca="1" si="378"/>
        <v>-0.760631035714439-2.12582133376718i</v>
      </c>
      <c r="BN291" s="240" t="str">
        <f t="shared" ca="1" si="379"/>
        <v>2.1438478961957-0.708231680715427i</v>
      </c>
      <c r="BO291" s="240" t="str">
        <f t="shared" ca="1" si="380"/>
        <v>0.65540571343657+2.16058308481447i</v>
      </c>
      <c r="BP291" s="240" t="str">
        <f t="shared" ca="1" si="381"/>
        <v>-2.17601681897241+0.602184954263152i</v>
      </c>
      <c r="BQ291" s="240" t="str">
        <f t="shared" ca="1" si="382"/>
        <v>-0.548601461388269-2.1901398019657i</v>
      </c>
      <c r="BR291" s="240" t="str">
        <f t="shared" ca="1" si="383"/>
        <v>2.20294352663636-0.494687511508689i</v>
      </c>
      <c r="BS291" s="240" t="str">
        <f t="shared" ca="1" si="384"/>
        <v>0.440475580367668+2.2144202805004i</v>
      </c>
      <c r="BT291" s="240" t="str">
        <f t="shared" ca="1" si="385"/>
        <v>-2.22456315038955+0.385998323209615i</v>
      </c>
      <c r="BU291" s="240" t="str">
        <f t="shared" ca="1" si="386"/>
        <v>-0.331288555092793-2.23336602661907i</v>
      </c>
      <c r="BV291" s="240" t="str">
        <f t="shared" ca="1" si="387"/>
        <v>2.24082360666474-0.276379231140343i</v>
      </c>
      <c r="BW291" s="240" t="str">
        <f t="shared" ca="1" si="388"/>
        <v>0.221303426671374+2.24693139835982i</v>
      </c>
      <c r="BX291" s="240" t="str">
        <f t="shared" ca="1" si="389"/>
        <v>-2.25168572259849+0.166094317295417i</v>
      </c>
      <c r="BY291" s="240" t="str">
        <f t="shared" ca="1" si="390"/>
        <v>-0.110785158911085-2.25508371555398i</v>
      </c>
      <c r="BZ291" s="240" t="str">
        <f t="shared" ca="1" si="391"/>
        <v>2.25712333040212-0.0554092676918546i</v>
      </c>
      <c r="CA291" s="240" t="str">
        <f t="shared" ca="1" si="392"/>
        <v>-5.27749728102854E-13+2.25780333855536i</v>
      </c>
      <c r="CB291" s="240" t="str">
        <f t="shared" ca="1" si="393"/>
        <v>-2.25712333040215-0.0554092676907286i</v>
      </c>
      <c r="CC291" s="240" t="str">
        <f t="shared" ca="1" si="394"/>
        <v>0.110785158912267-2.25508371555392i</v>
      </c>
      <c r="CD291" s="240" t="str">
        <f t="shared" ca="1" si="395"/>
        <v>2.25168572259857+0.166094317294294i</v>
      </c>
      <c r="CE291" s="240" t="str">
        <f t="shared" ca="1" si="396"/>
        <v>-0.221303426672425+2.24693139835972i</v>
      </c>
      <c r="CF291" s="240" t="str">
        <f t="shared" ca="1" si="397"/>
        <v>-2.24082360666488-0.276379231139226i</v>
      </c>
      <c r="CG291" s="240" t="str">
        <f t="shared" ca="1" si="398"/>
        <v>0.331288555093963-2.23336602661889i</v>
      </c>
      <c r="CH291" s="240" t="str">
        <f t="shared" ca="1" si="399"/>
        <v>2.22456315038974+0.385998323208507i</v>
      </c>
      <c r="CI291" s="240" t="str">
        <f t="shared" ca="1" si="400"/>
        <v>-0.440475580368704+2.2144202805002i</v>
      </c>
      <c r="CJ291" s="240" t="str">
        <f t="shared" ca="1" si="401"/>
        <v>-2.20294352663661-0.49468751150759i</v>
      </c>
      <c r="CK291" s="240" t="str">
        <f t="shared" ca="1" si="402"/>
        <v>0.548601461389355-2.19013980196543i</v>
      </c>
      <c r="CL291" s="240" t="str">
        <f t="shared" ca="1" si="403"/>
        <v>2.17601681897271+0.602184954262066i</v>
      </c>
      <c r="CM291" s="240" t="str">
        <f t="shared" ca="1" si="404"/>
        <v>-0.655405713437703+2.16058308481413i</v>
      </c>
      <c r="CN291" s="240" t="str">
        <f t="shared" ca="1" si="405"/>
        <v>-2.14384789619532-0.708231680716552i</v>
      </c>
      <c r="CO291" s="240" t="str">
        <f t="shared" ca="1" si="406"/>
        <v>0.76063103571332-2.12582133376759i</v>
      </c>
      <c r="CP291" s="240" t="str">
        <f t="shared" ca="1" si="407"/>
        <v>2.10651425605714+0.812572215018295i</v>
      </c>
      <c r="CQ291" s="240" t="str">
        <f t="shared" ca="1" si="408"/>
        <v>-0.86402393120282+2.08593829292732i</v>
      </c>
      <c r="CR291" s="240" t="str">
        <f t="shared" ca="1" si="409"/>
        <v>-2.0641058385672-0.914955191681256i</v>
      </c>
      <c r="CS291" s="240" t="str">
        <f t="shared" ca="1" si="410"/>
        <v>0.96533531736249-2.04103004403276i</v>
      </c>
      <c r="CT291" s="240" t="str">
        <f t="shared" ca="1" si="411"/>
        <v>2.01672480931789+1.01513396114673i</v>
      </c>
      <c r="CU291" s="240" t="str">
        <f t="shared" ca="1" si="412"/>
        <v>-1.06432112618912+1.99120477498906i</v>
      </c>
      <c r="CV291" s="240" t="str">
        <f t="shared" ca="1" si="413"/>
        <v>-1.96448531335862-1.11286718398467i</v>
      </c>
      <c r="CW291" s="240" t="str">
        <f t="shared" ca="1" si="414"/>
        <v>1.16074289219936-1.9365825192334i</v>
      </c>
      <c r="CX291" s="240" t="str">
        <f t="shared" ca="1" si="415"/>
        <v>1.90751320021095+1.20791941230063i</v>
      </c>
      <c r="CY291" s="240" t="str">
        <f t="shared" ca="1" si="416"/>
        <v>-1.2543683269131+1.87729486656437i</v>
      </c>
      <c r="CZ291" s="240" t="str">
        <f t="shared" ca="1" si="417"/>
        <v>-1.84594572068546-1.30006165695122i</v>
      </c>
      <c r="DA291" s="240" t="str">
        <f t="shared" ca="1" si="418"/>
        <v>1.34497187845773-1.8134846461301i</v>
      </c>
      <c r="DB291" s="240" t="str">
        <f t="shared" ca="1" si="419"/>
        <v>1.77993119623316+1.38907193919814i</v>
      </c>
      <c r="DC291" s="240" t="str">
        <f t="shared" ca="1" si="420"/>
        <v>-1.43233527494141+1.74530558234087i</v>
      </c>
      <c r="DD291" s="240" t="str">
        <f t="shared" ca="1" si="421"/>
        <v>-1.70962866162549-1.47473582547531i</v>
      </c>
      <c r="DE291" s="240" t="str">
        <f t="shared" ca="1" si="422"/>
        <v>1.51624805029011-1.67292192453299i</v>
      </c>
      <c r="DF291" s="240" t="str">
        <f t="shared" ca="1" si="423"/>
        <v>1.63520748182626+1.55684694397719i</v>
      </c>
      <c r="DG291" s="240" t="str">
        <f t="shared" ca="1" si="424"/>
        <v>-1.59650805127791+1.59650805127833i</v>
      </c>
      <c r="DH291" s="240" t="str">
        <f t="shared" ca="1" si="425"/>
        <v>-1.55684694397596-1.63520748182744i</v>
      </c>
      <c r="DI291" s="240" t="str">
        <f t="shared" ca="1" si="426"/>
        <v>1.67292192453267-1.51624805029046i</v>
      </c>
      <c r="DJ291" s="240" t="str">
        <f t="shared" ca="1" si="427"/>
        <v>1.47473582547401+1.70962866162661i</v>
      </c>
      <c r="DK291" s="240" t="str">
        <f t="shared" ca="1" si="428"/>
        <v>-1.74530558234049+1.43233527494188i</v>
      </c>
      <c r="DL291" s="240" t="str">
        <f t="shared" ca="1" si="429"/>
        <v>-1.38907193919679-1.77993119623422i</v>
      </c>
      <c r="DM291" s="240" t="str">
        <f t="shared" ca="1" si="430"/>
        <v>1.81348464612982-1.3449718784581i</v>
      </c>
      <c r="DN291" s="240" t="str">
        <f t="shared" ca="1" si="431"/>
        <v>1.30006165694982+1.84594572068645i</v>
      </c>
      <c r="DO291" s="240" t="str">
        <f t="shared" ca="1" si="432"/>
        <v>-1.87729486656404+1.2543683269136i</v>
      </c>
      <c r="DP291" s="240" t="str">
        <f t="shared" ca="1" si="433"/>
        <v>-1.20791941230114-1.90751320021063i</v>
      </c>
      <c r="DQ291" s="240" t="str">
        <f t="shared" ca="1" si="434"/>
        <v>1.93658251923316-1.16074289219976i</v>
      </c>
      <c r="DR291" s="240" t="str">
        <f t="shared" ca="1" si="435"/>
        <v>1.11286718398508+1.96448531335839i</v>
      </c>
      <c r="DS291" s="240" t="str">
        <f t="shared" ca="1" si="436"/>
        <v>-1.99120477498878+1.06432112618965i</v>
      </c>
      <c r="DT291" s="240" t="str">
        <f t="shared" ca="1" si="437"/>
        <v>-1.01513396114726-2.01672480931762i</v>
      </c>
      <c r="DU291" s="240" t="str">
        <f t="shared" ca="1" si="438"/>
        <v>2.0410300440325-0.96533531736303i</v>
      </c>
      <c r="DV291" s="240" t="str">
        <f t="shared" ca="1" si="439"/>
        <v>0.914955191681687+2.06410583856701i</v>
      </c>
      <c r="DW291" s="240" t="str">
        <f t="shared" ca="1" si="440"/>
        <v>-2.08593829292709+0.864023931203373i</v>
      </c>
      <c r="DX291" s="240" t="str">
        <f t="shared" ca="1" si="441"/>
        <v>-0.812572215018733-2.10651425605697i</v>
      </c>
      <c r="DY291" s="240" t="str">
        <f t="shared" ca="1" si="442"/>
        <v>2.12582133376738-0.760631035713882i</v>
      </c>
      <c r="DZ291" s="240" t="str">
        <f t="shared" ca="1" si="443"/>
        <v>0.708231680717118+2.14384789619514i</v>
      </c>
      <c r="EA291" s="240" t="str">
        <f t="shared" ca="1" si="444"/>
        <v>-2.16058308481466+0.655405713435942i</v>
      </c>
      <c r="EB291" s="240" t="str">
        <f t="shared" ca="1" si="445"/>
        <v>-0.602184954262644-2.17601681897255i</v>
      </c>
      <c r="EC291" s="240" t="str">
        <f t="shared" ca="1" si="446"/>
        <v>2.19013980196588-0.548601461387571i</v>
      </c>
      <c r="ED291" s="240" t="str">
        <f t="shared" ca="1" si="447"/>
        <v>0.494687511508175+2.20294352663648i</v>
      </c>
      <c r="EE291" s="240" t="str">
        <f t="shared" ca="1" si="448"/>
        <v>-2.2144202805005+0.440475580367151i</v>
      </c>
      <c r="EF291" s="240" t="str">
        <f t="shared" ca="1" si="449"/>
        <v>-0.385998323208969-2.22456315038966i</v>
      </c>
      <c r="EG291" s="240" t="str">
        <f t="shared" ca="1" si="450"/>
        <v>2.23336602661914-0.33128855509227i</v>
      </c>
      <c r="EH291" s="240" t="str">
        <f t="shared" ca="1" si="451"/>
        <v>0.276379231139691+2.24082360666482i</v>
      </c>
      <c r="EI291" s="240" t="str">
        <f t="shared" ca="1" si="452"/>
        <v>-2.24693139835988+0.221303426670721i</v>
      </c>
      <c r="EJ291" s="240" t="str">
        <f t="shared" ca="1" si="453"/>
        <v>-0.166094317294891-2.25168572259853i</v>
      </c>
      <c r="EK291" s="240" t="str">
        <f t="shared" ca="1" si="454"/>
        <v>2.2550837155539-0.110785158912737i</v>
      </c>
      <c r="EL291" s="240" t="str">
        <f t="shared" ca="1" si="455"/>
        <v>0.0554092676913269+2.25712333040213i</v>
      </c>
      <c r="EM291" s="240" t="str">
        <f t="shared" ca="1" si="456"/>
        <v>-2.25780333855536-1.05549945620571E-12i</v>
      </c>
      <c r="EN291" s="240"/>
      <c r="EO291" s="240"/>
      <c r="EP291" s="240"/>
    </row>
    <row r="292" spans="1:146">
      <c r="A292" s="268">
        <f t="shared" si="323"/>
        <v>3.7500000000000029E-3</v>
      </c>
      <c r="B292" s="267">
        <v>192</v>
      </c>
      <c r="C292" s="266">
        <f t="shared" si="324"/>
        <v>38400</v>
      </c>
      <c r="N292" s="265">
        <f t="shared" ca="1" si="327"/>
        <v>5.0644874214417142</v>
      </c>
      <c r="O292" s="240">
        <f t="shared" ca="1" si="328"/>
        <v>6.448742144171446E-2</v>
      </c>
      <c r="P292" s="240" t="str">
        <f t="shared" ca="1" si="329"/>
        <v>-1.18509997110536E-17+0.0644874214417145i</v>
      </c>
      <c r="Q292" s="240" t="str">
        <f t="shared" ca="1" si="330"/>
        <v>-0.0644874214417145-2.37019994221072E-17i</v>
      </c>
      <c r="R292" s="240" t="str">
        <f t="shared" ca="1" si="331"/>
        <v>-1.91184242713253E-15-0.0644874214417145i</v>
      </c>
      <c r="S292" s="240" t="str">
        <f t="shared" ca="1" si="332"/>
        <v>0.0644874214417145-2.7018601323544E-15i</v>
      </c>
      <c r="T292" s="240" t="str">
        <f t="shared" ca="1" si="333"/>
        <v>-3.15217714615371E-15+0.0644874214417145i</v>
      </c>
      <c r="U292" s="241" t="str">
        <f t="shared" ca="1" si="334"/>
        <v>-0.0644874214417145-2.59126478519839E-15i</v>
      </c>
      <c r="V292" s="240" t="str">
        <f t="shared" ca="1" si="335"/>
        <v>1.80124707997651E-15-0.0644874214417145i</v>
      </c>
      <c r="W292" s="240" t="str">
        <f t="shared" ca="1" si="336"/>
        <v>0.0644874214417145+1.01122937475463E-15i</v>
      </c>
      <c r="X292" s="240" t="str">
        <f t="shared" ca="1" si="337"/>
        <v>-6.79422358065863E-16+0.0644874214417145i</v>
      </c>
      <c r="Y292" s="240" t="str">
        <f t="shared" ca="1" si="338"/>
        <v>-0.0644874214417145+1.10595347156015E-16i</v>
      </c>
      <c r="Z292" s="240" t="str">
        <f t="shared" ca="1" si="339"/>
        <v>-9.00613052377891E-16-0.0644874214417145i</v>
      </c>
      <c r="AA292" s="240" t="str">
        <f t="shared" ca="1" si="340"/>
        <v>0.0644874214417145-1.23242006906667E-15i</v>
      </c>
      <c r="AB292" s="240" t="str">
        <f t="shared" ca="1" si="341"/>
        <v>2.02243777428854E-15+0.0644874214417145i</v>
      </c>
      <c r="AC292" s="240" t="str">
        <f t="shared" ca="1" si="342"/>
        <v>-0.0644874214417145+2.81245547951042E-15i</v>
      </c>
      <c r="AD292" s="240" t="str">
        <f t="shared" ca="1" si="343"/>
        <v>2.81247645473115E-15-0.0644874214417145i</v>
      </c>
      <c r="AE292" s="240" t="str">
        <f t="shared" ca="1" si="344"/>
        <v>0.0644874214417145+2.02245874950927E-15i</v>
      </c>
      <c r="AF292" s="240" t="str">
        <f t="shared" ca="1" si="345"/>
        <v>-2.1488624213536E-15+0.0644874214417145i</v>
      </c>
      <c r="AG292" s="240" t="str">
        <f t="shared" ca="1" si="346"/>
        <v>-0.0644874214417145-1.35884471613173E-15i</v>
      </c>
      <c r="AH292" s="240" t="str">
        <f t="shared" ca="1" si="347"/>
        <v>5.68827010909846E-16-0.0644874214417145i</v>
      </c>
      <c r="AI292" s="240" t="str">
        <f t="shared" ca="1" si="348"/>
        <v>0.0644874214417145-2.21190694312031E-16i</v>
      </c>
      <c r="AJ292" s="240" t="str">
        <f t="shared" ca="1" si="349"/>
        <v>1.01120839953391E-15+0.0644874214417145i</v>
      </c>
      <c r="AK292" s="240" t="str">
        <f t="shared" ca="1" si="350"/>
        <v>-0.0644874214417145-1.10286731741711E-14i</v>
      </c>
      <c r="AL292" s="240" t="str">
        <f t="shared" ca="1" si="351"/>
        <v>-9.00619344944114E-15-0.0644874214417145i</v>
      </c>
      <c r="AM292" s="240" t="str">
        <f t="shared" ca="1" si="352"/>
        <v>0.0644874214417145-2.90410600730533E-14i</v>
      </c>
      <c r="AN292" s="240" t="str">
        <f t="shared" ca="1" si="353"/>
        <v>-1.59899910750352E-14+0.0644874214417145i</v>
      </c>
      <c r="AO292" s="240" t="str">
        <f t="shared" ca="1" si="354"/>
        <v>-0.0644874214417145+4.04487554857709E-15i</v>
      </c>
      <c r="AP292" s="240" t="str">
        <f t="shared" ca="1" si="355"/>
        <v>-2.40797421721893E-14-0.0644874214417145i</v>
      </c>
      <c r="AQ292" s="240" t="str">
        <f t="shared" ca="1" si="356"/>
        <v>0.0644874214417145+2.00348875988329E-14i</v>
      </c>
      <c r="AR292" s="240" t="str">
        <f t="shared" ca="1" si="357"/>
        <v>0.0644874214417145+2.00348875988329E-14i</v>
      </c>
      <c r="AS292" s="240" t="str">
        <f t="shared" ca="1" si="358"/>
        <v>-0.0644874214417145+2.00348456483915E-14i</v>
      </c>
      <c r="AT292" s="240" t="str">
        <f t="shared" ca="1" si="359"/>
        <v>2.4996205499697E-14-0.0644874214417145i</v>
      </c>
      <c r="AU292" s="240" t="str">
        <f t="shared" ca="1" si="360"/>
        <v>0.0644874214417145+4.04491749901854E-15i</v>
      </c>
      <c r="AV292" s="240" t="str">
        <f t="shared" ca="1" si="361"/>
        <v>1.50735277475275E-14+0.0644874214417145i</v>
      </c>
      <c r="AW292" s="240" t="str">
        <f t="shared" ca="1" si="362"/>
        <v>-0.0644874214417145-2.9957523400561E-14i</v>
      </c>
      <c r="AX292" s="240" t="str">
        <f t="shared" ca="1" si="363"/>
        <v>9.00623539988256E-15-0.0644874214417145i</v>
      </c>
      <c r="AY292" s="240" t="str">
        <f t="shared" ca="1" si="364"/>
        <v>0.0644874214417145-1.01122098466634E-14i</v>
      </c>
      <c r="AZ292" s="240" t="str">
        <f t="shared" ca="1" si="365"/>
        <v>3.10634978473419E-14+0.0644874214417145i</v>
      </c>
      <c r="BA292" s="240" t="str">
        <f t="shared" ca="1" si="366"/>
        <v>-0.0644874214417145-1.39675533007466E-14i</v>
      </c>
      <c r="BB292" s="240" t="str">
        <f t="shared" ca="1" si="367"/>
        <v>-6.98373469993185E-15-0.0644874214417145i</v>
      </c>
      <c r="BC292" s="240" t="str">
        <f t="shared" ca="1" si="368"/>
        <v>0.0644874214417145-2.61021799464778E-14i</v>
      </c>
      <c r="BD292" s="240" t="str">
        <f t="shared" ca="1" si="369"/>
        <v>-1.89288712016106E-14+0.0644874214417145i</v>
      </c>
      <c r="BE292" s="240" t="str">
        <f t="shared" ca="1" si="370"/>
        <v>-0.0644874214417145+2.02241679906782E-15i</v>
      </c>
      <c r="BF292" s="240" t="str">
        <f t="shared" ca="1" si="371"/>
        <v>-2.11408620456138E-14-0.0644874214417145i</v>
      </c>
      <c r="BG292" s="240" t="str">
        <f t="shared" ca="1" si="372"/>
        <v>0.0644874214417145+2.20573463483422E-14i</v>
      </c>
      <c r="BH292" s="240" t="str">
        <f t="shared" ca="1" si="373"/>
        <v>-2.9389011017962E-15+0.0644874214417145i</v>
      </c>
      <c r="BI292" s="240" t="str">
        <f t="shared" ca="1" si="374"/>
        <v>-0.0644874214417145+1.80123868988822E-14i</v>
      </c>
      <c r="BJ292" s="240" t="str">
        <f t="shared" ca="1" si="375"/>
        <v>2.70186642492063E-14-0.0644874214417145i</v>
      </c>
      <c r="BK292" s="240" t="str">
        <f t="shared" ca="1" si="376"/>
        <v>0.0644874214417145+7.90021900266022E-15i</v>
      </c>
      <c r="BL292" s="240" t="str">
        <f t="shared" ca="1" si="377"/>
        <v>1.30510689980182E-14+0.0644874214417145i</v>
      </c>
      <c r="BM292" s="240" t="str">
        <f t="shared" ca="1" si="378"/>
        <v>-0.0644874214417145-3.19799821500702E-14i</v>
      </c>
      <c r="BN292" s="240" t="str">
        <f t="shared" ca="1" si="379"/>
        <v>1.10286941493919E-14-0.0644874214417145i</v>
      </c>
      <c r="BO292" s="240" t="str">
        <f t="shared" ca="1" si="380"/>
        <v>0.0644874214417145-8.08975109715419E-15i</v>
      </c>
      <c r="BP292" s="240" t="str">
        <f t="shared" ca="1" si="381"/>
        <v>2.90410390978326E-14+0.0644874214417145i</v>
      </c>
      <c r="BQ292" s="240" t="str">
        <f t="shared" ca="1" si="382"/>
        <v>-0.0644874214417145-1.59900120502558E-14i</v>
      </c>
      <c r="BR292" s="240" t="str">
        <f t="shared" ca="1" si="383"/>
        <v>-4.96127595042257E-15-0.0644874214417145i</v>
      </c>
      <c r="BS292" s="240" t="str">
        <f t="shared" ca="1" si="384"/>
        <v>0.0644874214417145-2.22468784428362E-14i</v>
      </c>
      <c r="BT292" s="240" t="str">
        <f t="shared" ca="1" si="385"/>
        <v>-1.91184871969875E-14+0.0644874214417145i</v>
      </c>
      <c r="BU292" s="240" t="str">
        <f t="shared" ca="1" si="386"/>
        <v>-0.0644874214417145-1.83288470457387E-15i</v>
      </c>
      <c r="BV292" s="240" t="str">
        <f t="shared" ca="1" si="387"/>
        <v>-1.91184032961046E-14-0.0644874214417145i</v>
      </c>
      <c r="BW292" s="240" t="str">
        <f t="shared" ca="1" si="388"/>
        <v>0.0644874214417145+2.59126478519839E-14i</v>
      </c>
      <c r="BX292" s="240" t="str">
        <f t="shared" ca="1" si="389"/>
        <v>-4.96135985130547E-15+0.0644874214417145i</v>
      </c>
      <c r="BY292" s="240" t="str">
        <f t="shared" ca="1" si="390"/>
        <v>-0.0644874214417145+1.59899281493729E-14i</v>
      </c>
      <c r="BZ292" s="240" t="str">
        <f t="shared" ca="1" si="391"/>
        <v>2.90411229987155E-14-0.0644874214417145i</v>
      </c>
      <c r="CA292" s="240" t="str">
        <f t="shared" ca="1" si="392"/>
        <v>0.0644874214417145+8.0898349980371E-15i</v>
      </c>
      <c r="CB292" s="240" t="str">
        <f t="shared" ca="1" si="393"/>
        <v>9.19576749437653E-15+0.0644874214417145i</v>
      </c>
      <c r="CC292" s="240" t="str">
        <f t="shared" ca="1" si="394"/>
        <v>-0.0644874214417145+3.01470554950549E-14i</v>
      </c>
      <c r="CD292" s="240" t="str">
        <f t="shared" ca="1" si="395"/>
        <v>1.48839956530335E-14-0.0644874214417145i</v>
      </c>
      <c r="CE292" s="240" t="str">
        <f t="shared" ca="1" si="396"/>
        <v>0.0644874214417145-6.0672923476449E-15i</v>
      </c>
      <c r="CF292" s="240" t="str">
        <f t="shared" ca="1" si="397"/>
        <v>2.70185803483234E-14+0.0644874214417145i</v>
      </c>
      <c r="CG292" s="240" t="str">
        <f t="shared" ca="1" si="398"/>
        <v>-0.0644874214417145-1.80124707997651E-14i</v>
      </c>
      <c r="CH292" s="240" t="str">
        <f t="shared" ca="1" si="399"/>
        <v>-2.9388172009133E-15-0.0644874214417145i</v>
      </c>
      <c r="CI292" s="240" t="str">
        <f t="shared" ca="1" si="400"/>
        <v>0.0644874214417145-2.02244196933269E-14i</v>
      </c>
      <c r="CJ292" s="240" t="str">
        <f t="shared" ca="1" si="401"/>
        <v>-2.48066314547616E-14+0.0644874214417145i</v>
      </c>
      <c r="CK292" s="240" t="str">
        <f t="shared" ca="1" si="402"/>
        <v>-0.0644874214417145-3.85534345408314E-15i</v>
      </c>
      <c r="CL292" s="240" t="str">
        <f t="shared" ca="1" si="403"/>
        <v>-1.70959445465953E-14-0.0644874214417145i</v>
      </c>
      <c r="CM292" s="240" t="str">
        <f t="shared" ca="1" si="404"/>
        <v>0.0644874214417145+2.79351066014932E-14i</v>
      </c>
      <c r="CN292" s="240" t="str">
        <f t="shared" ca="1" si="405"/>
        <v>-6.98381860081476E-15+0.0644874214417145i</v>
      </c>
      <c r="CO292" s="240" t="str">
        <f t="shared" ca="1" si="406"/>
        <v>-0.0644874214417145+1.39674693998637E-14i</v>
      </c>
      <c r="CP292" s="240" t="str">
        <f t="shared" ca="1" si="407"/>
        <v>-3.12530718922773E-14-0.0644874214417145i</v>
      </c>
      <c r="CQ292" s="240" t="str">
        <f t="shared" ca="1" si="408"/>
        <v>0.0644874214417145+1.37779792558112E-14i</v>
      </c>
      <c r="CR292" s="240" t="str">
        <f t="shared" ca="1" si="409"/>
        <v>7.17330874486724E-15+0.0644874214417145i</v>
      </c>
      <c r="CS292" s="240" t="str">
        <f t="shared" ca="1" si="410"/>
        <v>-0.0644874214417145-3.78577424032212E-14i</v>
      </c>
      <c r="CT292" s="240" t="str">
        <f t="shared" ca="1" si="411"/>
        <v>1.69064544025428E-14-0.0644874214417145i</v>
      </c>
      <c r="CU292" s="240" t="str">
        <f t="shared" ca="1" si="412"/>
        <v>0.0644874214417145-4.04483359813563E-15i</v>
      </c>
      <c r="CV292" s="240" t="str">
        <f t="shared" ca="1" si="413"/>
        <v>2.49961215988141E-14+0.0644874214417145i</v>
      </c>
      <c r="CW292" s="240" t="str">
        <f t="shared" ca="1" si="414"/>
        <v>-0.0644874214417145-2.00349295492744E-14i</v>
      </c>
      <c r="CX292" s="240" t="str">
        <f t="shared" ca="1" si="415"/>
        <v>2.7493270568608E-15-0.0644874214417145i</v>
      </c>
      <c r="CY292" s="240" t="str">
        <f t="shared" ca="1" si="416"/>
        <v>0.0644874214417145-1.82019609438176E-14i</v>
      </c>
      <c r="CZ292" s="240" t="str">
        <f t="shared" ca="1" si="417"/>
        <v>-2.68290902042708E-14+0.0644874214417145i</v>
      </c>
      <c r="DA292" s="240" t="str">
        <f t="shared" ca="1" si="418"/>
        <v>-0.0644874214417145-5.87780220359241E-15i</v>
      </c>
      <c r="DB292" s="240" t="str">
        <f t="shared" ca="1" si="419"/>
        <v>-1.5073485797086E-14-0.0644874214417145i</v>
      </c>
      <c r="DC292" s="240" t="str">
        <f t="shared" ca="1" si="420"/>
        <v>0.0644874214417145+2.99575653510024E-14i</v>
      </c>
      <c r="DD292" s="240" t="str">
        <f t="shared" ca="1" si="421"/>
        <v>-9.00627735032405E-15+0.0644874214417145i</v>
      </c>
      <c r="DE292" s="240" t="str">
        <f t="shared" ca="1" si="422"/>
        <v>-0.0644874214417145+8.27932514208958E-15i</v>
      </c>
      <c r="DF292" s="240" t="str">
        <f t="shared" ca="1" si="423"/>
        <v>-2.9230613142768E-14-0.0644874214417145i</v>
      </c>
      <c r="DG292" s="240" t="str">
        <f t="shared" ca="1" si="424"/>
        <v>0.0644874214417145+1.58004380053204E-14i</v>
      </c>
      <c r="DH292" s="240" t="str">
        <f t="shared" ca="1" si="425"/>
        <v>5.15084999535797E-15+0.0644874214417145i</v>
      </c>
      <c r="DI292" s="240" t="str">
        <f t="shared" ca="1" si="426"/>
        <v>-0.0644874214417145+2.61021379960364E-14i</v>
      </c>
      <c r="DJ292" s="240" t="str">
        <f t="shared" ca="1" si="427"/>
        <v>1.89289131520521E-14-0.0644874214417145i</v>
      </c>
      <c r="DK292" s="240" t="str">
        <f t="shared" ca="1" si="428"/>
        <v>0.0644874214417145-2.02237484862636E-15i</v>
      </c>
      <c r="DL292" s="240" t="str">
        <f t="shared" ca="1" si="429"/>
        <v>1.93079773410399E-14+0.0644874214417145i</v>
      </c>
      <c r="DM292" s="240" t="str">
        <f t="shared" ca="1" si="430"/>
        <v>-0.0644874214417145-2.20573882987836E-14i</v>
      </c>
      <c r="DN292" s="240" t="str">
        <f t="shared" ca="1" si="431"/>
        <v>4.77178580637007E-15-0.0644874214417145i</v>
      </c>
      <c r="DO292" s="240" t="str">
        <f t="shared" ca="1" si="432"/>
        <v>0.0644874214417145-1.61795021943084E-14i</v>
      </c>
      <c r="DP292" s="240" t="str">
        <f t="shared" ca="1" si="433"/>
        <v>-2.88515489537801E-14+0.0644874214417145i</v>
      </c>
      <c r="DQ292" s="240" t="str">
        <f t="shared" ca="1" si="434"/>
        <v>-0.0644874214417145-7.90026095310171E-15i</v>
      </c>
      <c r="DR292" s="240" t="str">
        <f t="shared" ca="1" si="435"/>
        <v>-1.30510270475767E-14-0.0644874214417145i</v>
      </c>
      <c r="DS292" s="240" t="str">
        <f t="shared" ca="1" si="436"/>
        <v>0.0644874214417145+3.19800241005117E-14i</v>
      </c>
      <c r="DT292" s="240" t="str">
        <f t="shared" ca="1" si="437"/>
        <v>-1.46944216080981E-14+0.0644874214417145i</v>
      </c>
      <c r="DU292" s="240" t="str">
        <f t="shared" ca="1" si="438"/>
        <v>-0.0644874214417145+9.92255190084511E-15i</v>
      </c>
      <c r="DV292" s="240" t="str">
        <f t="shared" ca="1" si="439"/>
        <v>-2.72081543932587E-14-0.0644874214417145i</v>
      </c>
      <c r="DW292" s="240" t="str">
        <f t="shared" ca="1" si="440"/>
        <v>0.0644874214417145+1.41572112465649E-14i</v>
      </c>
      <c r="DX292" s="240" t="str">
        <f t="shared" ca="1" si="441"/>
        <v>3.1283912458487E-15+0.0644874214417145i</v>
      </c>
      <c r="DY292" s="240" t="str">
        <f t="shared" ca="1" si="442"/>
        <v>-0.0644874214417145+2.04139937382623E-14i</v>
      </c>
      <c r="DZ292" s="240" t="str">
        <f t="shared" ca="1" si="443"/>
        <v>2.09513719015614E-14-0.0644874214417145i</v>
      </c>
      <c r="EA292" s="240" t="str">
        <f t="shared" ca="1" si="444"/>
        <v>0.0644874214417145+3.66576940914774E-15i</v>
      </c>
      <c r="EB292" s="240" t="str">
        <f t="shared" ca="1" si="445"/>
        <v>2.09512040997955E-14+0.0644874214417145i</v>
      </c>
      <c r="EC292" s="240" t="str">
        <f t="shared" ca="1" si="446"/>
        <v>-0.0644874214417145-2.77455325565578E-14i</v>
      </c>
      <c r="ED292" s="240" t="str">
        <f t="shared" ca="1" si="447"/>
        <v>3.12855904761452E-15-0.0644874214417145i</v>
      </c>
      <c r="EE292" s="240" t="str">
        <f t="shared" ca="1" si="448"/>
        <v>0.0644874214417145-1.41570434447991E-14i</v>
      </c>
      <c r="EF292" s="240" t="str">
        <f t="shared" ca="1" si="449"/>
        <v>3.14426459372127E-14+0.0644874214417145i</v>
      </c>
      <c r="EG292" s="240" t="str">
        <f t="shared" ca="1" si="450"/>
        <v>-0.0644874214417145-9.92271970261094E-15i</v>
      </c>
      <c r="EH292" s="240" t="str">
        <f t="shared" ca="1" si="451"/>
        <v>-7.36288278980263E-15-0.0644874214417145i</v>
      </c>
      <c r="EI292" s="240" t="str">
        <f t="shared" ca="1" si="452"/>
        <v>0.0644874214417145+3.4002482850021E-14i</v>
      </c>
      <c r="EJ292" s="240" t="str">
        <f t="shared" ca="1" si="453"/>
        <v>-1.67168803576074E-14+0.0644874214417145i</v>
      </c>
      <c r="EK292" s="240" t="str">
        <f t="shared" ca="1" si="454"/>
        <v>-0.0644874214417145+7.90009315133589E-15i</v>
      </c>
      <c r="EL292" s="240" t="str">
        <f t="shared" ca="1" si="455"/>
        <v>-2.51856956437495E-14-0.0644874214417145i</v>
      </c>
      <c r="EM292" s="240" t="str">
        <f t="shared" ca="1" si="456"/>
        <v>0.0644874214417145+1.61796699960742E-14i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2.7431910052218944</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-2.2568089947781056</v>
      </c>
      <c r="P293" s="240" t="str">
        <f t="shared" ref="P293:P355" ca="1" si="465">IMPRODUCT(O293,IMEXP(COMPLEX(0,-2*PI()*1*B293/Nt_load2)))</f>
        <v>-0.0553848652734128-2.25612928610264i</v>
      </c>
      <c r="Q293" s="240" t="str">
        <f t="shared" ref="Q293:Q355" ca="1" si="466">IMPRODUCT(O293,IMEXP(COMPLEX(0,-2*PI()*2*B293/Nt_load2)))</f>
        <v>2.25409056950733-0.110736368774959i</v>
      </c>
      <c r="R293" s="240" t="str">
        <f t="shared" ref="R293:R355" ca="1" si="467">IMPRODUCT(O293,IMEXP(COMPLEX(0,-2*PI()*3*B293/Nt_load2)))</f>
        <v>0.1660211688287+2.25069407303883i</v>
      </c>
      <c r="S293" s="240" t="str">
        <f t="shared" ref="S293:S355" ca="1" si="468">IMPRODUCT(O293,IMEXP(COMPLEX(0,-2*PI()*4*B293/Nt_load2)))</f>
        <v>-2.24594184261961+0.22120596393809i</v>
      </c>
      <c r="T293" s="240" t="str">
        <f t="shared" ref="T293:T355" ca="1" si="469">IMPRODUCT(O293,IMEXP(COMPLEX(0,-2*PI()*5*B293/Nt_load2)))</f>
        <v>-0.276257512846452-2.23983674081556i</v>
      </c>
      <c r="U293" s="241" t="str">
        <f t="shared" ref="U293:U355" ca="1" si="470">IMPRODUCT(O293,IMEXP(COMPLEX(0,-2*PI()*6*B293/Nt_load2)))</f>
        <v>2.23238244511172-0.331142654559008i</v>
      </c>
      <c r="V293" s="240" t="str">
        <f t="shared" ref="V293:V355" ca="1" si="471">IMPRODUCT(O293,IMEXP(COMPLEX(0,-2*PI()*7*B293/Nt_load2)))</f>
        <v>0.385828328318449+2.22358344569714i</v>
      </c>
      <c r="W293" s="240" t="str">
        <f t="shared" ref="W293:W355" ca="1" si="472">IMPRODUCT(O293,IMEXP(COMPLEX(0,-2*PI()*8*B293/Nt_load2)))</f>
        <v>-2.21344504275997+0.440281593520198i</v>
      </c>
      <c r="X293" s="240" t="str">
        <f t="shared" ref="X293:X355" ca="1" si="473">IMPRODUCT(O293,IMEXP(COMPLEX(0,-2*PI()*9*B293/Nt_load2)))</f>
        <v>-0.494469649552965-2.20197334329513i</v>
      </c>
      <c r="Y293" s="240" t="str">
        <f t="shared" ref="Y293:Y355" ca="1" si="474">IMPRODUCT(O293,IMEXP(COMPLEX(0,-2*PI()*10*B293/Nt_load2)))</f>
        <v>2.18917525742532-0.548359855558486i</v>
      </c>
      <c r="Z293" s="240" t="str">
        <f t="shared" ref="Z293:Z355" ca="1" si="475">IMPRODUCT(O293,IMEXP(COMPLEX(0,-2*PI()*11*B293/Nt_load2)))</f>
        <v>0.601919750091498+2.17505849423898i</v>
      </c>
      <c r="AA293" s="240" t="str">
        <f t="shared" ref="AA293:AA355" ca="1" si="476">IMPRODUCT(O293,IMEXP(COMPLEX(0,-2*PI()*12*B293/Nt_load2)))</f>
        <v>-2.15963155714644+0.655117070674084i</v>
      </c>
      <c r="AB293" s="240" t="str">
        <f t="shared" ref="AB293:AB355" ca="1" si="477">IMPRODUCT(O293,IMEXP(COMPLEX(0,-2*PI()*13*B293/Nt_load2)))</f>
        <v>-0.707919773229902-2.14290373875764i</v>
      </c>
      <c r="AC293" s="240" t="str">
        <f t="shared" ref="AC293:AC355" ca="1" si="478">IMPRODUCT(O293,IMEXP(COMPLEX(0,-2*PI()*14*B293/Nt_load2)))</f>
        <v>2.12488511528502-0.760296051384938i</v>
      </c>
      <c r="AD293" s="240" t="str">
        <f t="shared" ref="AD293:AD355" ca="1" si="479">IMPRODUCT(O293,IMEXP(COMPLEX(0,-2*PI()*15*B293/Nt_load2)))</f>
        <v>0.812214355628147+2.10558654047344i</v>
      </c>
      <c r="AE293" s="240" t="str">
        <f t="shared" ref="AE293:AE355" ca="1" si="480">IMPRODUCT(O293,IMEXP(COMPLEX(0,-2*PI()*16*B293/Nt_load2)))</f>
        <v>-2.08501963906283+0.863643412314173i</v>
      </c>
      <c r="AF293" s="240" t="str">
        <f t="shared" ref="AF293:AF355" ca="1" si="481">IMPRODUCT(O293,IMEXP(COMPLEX(0,-2*PI()*17*B293/Nt_load2)))</f>
        <v>-0.914552242502124-2.06319679978564i</v>
      </c>
      <c r="AG293" s="240" t="str">
        <f t="shared" ref="AG293:AG355" ca="1" si="482">IMPRODUCT(O293,IMEXP(COMPLEX(0,-2*PI()*18*B293/Nt_load2)))</f>
        <v>2.04013116790408-0.964910180616676i</v>
      </c>
      <c r="AH293" s="240" t="str">
        <f t="shared" ref="AH293:AH355" ca="1" si="483">IMPRODUCT(O293,IMEXP(COMPLEX(0,-2*PI()*19*B293/Nt_load2)))</f>
        <v>1.01468689291857+2.01583663729247i</v>
      </c>
      <c r="AI293" s="240" t="str">
        <f t="shared" ref="AI293:AI355" ca="1" si="484">IMPRODUCT(O293,IMEXP(COMPLEX(0,-2*PI()*20*B293/Nt_load2)))</f>
        <v>-1.99032784206745+1.06385239577796i</v>
      </c>
      <c r="AJ293" s="240" t="str">
        <f t="shared" ref="AJ293:AJ355" ca="1" si="485">IMPRODUCT(O293,IMEXP(COMPLEX(0,-2*PI()*21*B293/Nt_load2)))</f>
        <v>-1.11237707373413-1.96362014777351i</v>
      </c>
      <c r="AK293" s="240" t="str">
        <f t="shared" ref="AK293:AK355" ca="1" si="486">IMPRODUCT(O293,IMEXP(COMPLEX(0,-2*PI()*22*B293/Nt_load2)))</f>
        <v>1.93572964212705-1.16023169733551i</v>
      </c>
      <c r="AL293" s="240" t="str">
        <f t="shared" ref="AL293:AL355" ca="1" si="487">IMPRODUCT(O293,IMEXP(COMPLEX(0,-2*PI()*23*B293/Nt_load2)))</f>
        <v>1.20738744074648+1.90667312532563i</v>
      </c>
      <c r="AM293" s="240" t="str">
        <f t="shared" ref="AM293:AM355" ca="1" si="488">IMPRODUCT(O293,IMEXP(COMPLEX(0,-2*PI()*24*B293/Nt_load2)))</f>
        <v>-1.8764680999286+1.25381589911027i</v>
      </c>
      <c r="AN293" s="240" t="str">
        <f t="shared" ref="AN293:AN355" ca="1" si="489">IMPRODUCT(O293,IMEXP(COMPLEX(0,-2*PI()*25*B293/Nt_load2)))</f>
        <v>-1.29948910565963-1.84513276031382i</v>
      </c>
      <c r="AO293" s="240" t="str">
        <f t="shared" ref="AO293:AO355" ca="1" si="490">IMPRODUCT(O293,IMEXP(COMPLEX(0,-2*PI()*26*B293/Nt_load2)))</f>
        <v>1.81268598171953-1.34437954856092i</v>
      </c>
      <c r="AP293" s="240" t="str">
        <f t="shared" ref="AP293:AP355" ca="1" si="491">IMPRODUCT(O293,IMEXP(COMPLEX(0,-2*PI()*27*B293/Nt_load2)))</f>
        <v>1.3884601874936+1.77914730886922i</v>
      </c>
      <c r="AQ293" s="240" t="str">
        <f t="shared" ref="AQ293:AQ355" ca="1" si="492">IMPRODUCT(O293,IMEXP(COMPLEX(0,-2*PI()*28*B293/Nt_load2)))</f>
        <v>-1.74453694420666+1.43170446992717i</v>
      </c>
      <c r="AR293" s="240" t="str">
        <f t="shared" ref="AR293:AR355" ca="1" si="493">IMPRODUCT(O293,IMEXP(COMPLEX(0,-2*PI()*28*B293/Nt_load2)))</f>
        <v>-1.74453694420666+1.43170446992717i</v>
      </c>
      <c r="AS293" s="240" t="str">
        <f t="shared" ref="AS293:AS355" ca="1" si="494">IMPRODUCT(O293,IMEXP(COMPLEX(0,-2*PI()*30*B293/Nt_load2)))</f>
        <v>1.67218516439174-1.51558028982285i</v>
      </c>
      <c r="AT293" s="240" t="str">
        <f t="shared" ref="AT293:AT355" ca="1" si="495">IMPRODUCT(O293,IMEXP(COMPLEX(0,-2*PI()*31*B293/Nt_load2)))</f>
        <v>1.55616130362735+1.63448733124616i</v>
      </c>
      <c r="AU293" s="240" t="str">
        <f t="shared" ref="AU293:AU355" ca="1" si="496">IMPRODUCT(O293,IMEXP(COMPLEX(0,-2*PI()*32*B293/Nt_load2)))</f>
        <v>-1.59580494404964+1.59580494405115i</v>
      </c>
      <c r="AV293" s="240" t="str">
        <f t="shared" ref="AV293:AV355" ca="1" si="497">IMPRODUCT(O293,IMEXP(COMPLEX(0,-2*PI()*33*B293/Nt_load2)))</f>
        <v>-1.63448733124609-1.55616130362742i</v>
      </c>
      <c r="AW293" s="240" t="str">
        <f t="shared" ref="AW293:AW355" ca="1" si="498">IMPRODUCT(O293,IMEXP(COMPLEX(0,-2*PI()*34*B293/Nt_load2)))</f>
        <v>1.51558028982293-1.67218516439167i</v>
      </c>
      <c r="AX293" s="240" t="str">
        <f t="shared" ref="AX293:AX355" ca="1" si="499">IMPRODUCT(O293,IMEXP(COMPLEX(0,-2*PI()*35*B293/Nt_load2)))</f>
        <v>1.70887573572125+1.47408634712303i</v>
      </c>
      <c r="AY293" s="240" t="str">
        <f t="shared" ref="AY293:AY355" ca="1" si="500">IMPRODUCT(O293,IMEXP(COMPLEX(0,-2*PI()*36*B293/Nt_load2)))</f>
        <v>-1.4317044699273+1.74453694420656i</v>
      </c>
      <c r="AZ293" s="240" t="str">
        <f t="shared" ref="AZ293:AZ355" ca="1" si="501">IMPRODUCT(O293,IMEXP(COMPLEX(0,-2*PI()*37*B293/Nt_load2)))</f>
        <v>-1.77914730886914-1.38846018749371i</v>
      </c>
      <c r="BA293" s="240" t="str">
        <f t="shared" ref="BA293:BA355" ca="1" si="502">IMPRODUCT(O293,IMEXP(COMPLEX(0,-2*PI()*38*B293/Nt_load2)))</f>
        <v>1.34437954856103-1.81268598171945i</v>
      </c>
      <c r="BB293" s="240" t="str">
        <f t="shared" ref="BB293:BB355" ca="1" si="503">IMPRODUCT(O293,IMEXP(COMPLEX(0,-2*PI()*39*B293/Nt_load2)))</f>
        <v>1.84513276031506+1.29948910565788i</v>
      </c>
      <c r="BC293" s="240" t="str">
        <f t="shared" ref="BC293:BC355" ca="1" si="504">IMPRODUCT(O293,IMEXP(COMPLEX(0,-2*PI()*40*B293/Nt_load2)))</f>
        <v>-1.25381589911036+1.87646809992854i</v>
      </c>
      <c r="BD293" s="240" t="str">
        <f t="shared" ref="BD293:BD355" ca="1" si="505">IMPRODUCT(O293,IMEXP(COMPLEX(0,-2*PI()*41*B293/Nt_load2)))</f>
        <v>-1.90667312532558-1.20738744074657i</v>
      </c>
      <c r="BE293" s="240" t="str">
        <f t="shared" ref="BE293:BE355" ca="1" si="506">IMPRODUCT(O293,IMEXP(COMPLEX(0,-2*PI()*42*B293/Nt_load2)))</f>
        <v>1.16023169733559-1.935729642127i</v>
      </c>
      <c r="BF293" s="240" t="str">
        <f t="shared" ref="BF293:BF355" ca="1" si="507">IMPRODUCT(O293,IMEXP(COMPLEX(0,-2*PI()*43*B293/Nt_load2)))</f>
        <v>1.96362014777359+1.11237707373399i</v>
      </c>
      <c r="BG293" s="240" t="str">
        <f t="shared" ref="BG293:BG355" ca="1" si="508">IMPRODUCT(O293,IMEXP(COMPLEX(0,-2*PI()*44*B293/Nt_load2)))</f>
        <v>-1.06385239577768+1.9903278420676i</v>
      </c>
      <c r="BH293" s="240" t="str">
        <f t="shared" ref="BH293:BH355" ca="1" si="509">IMPRODUCT(O293,IMEXP(COMPLEX(0,-2*PI()*45*B293/Nt_load2)))</f>
        <v>-2.01583663729271-1.01468689291809i</v>
      </c>
      <c r="BI293" s="240" t="str">
        <f t="shared" ref="BI293:BI355" ca="1" si="510">IMPRODUCT(O293,IMEXP(COMPLEX(0,-2*PI()*46*B293/Nt_load2)))</f>
        <v>0.964910180615785-2.0401311679045i</v>
      </c>
      <c r="BJ293" s="240" t="str">
        <f t="shared" ref="BJ293:BJ355" ca="1" si="511">IMPRODUCT(O293,IMEXP(COMPLEX(0,-2*PI()*47*B293/Nt_load2)))</f>
        <v>2.06319679978523+0.914552242503038i</v>
      </c>
      <c r="BK293" s="240" t="str">
        <f t="shared" ref="BK293:BK355" ca="1" si="512">IMPRODUCT(O293,IMEXP(COMPLEX(0,-2*PI()*48*B293/Nt_load2)))</f>
        <v>-0.863643412314683+2.08501963906262i</v>
      </c>
      <c r="BL293" s="240" t="str">
        <f t="shared" ref="BL293:BL355" ca="1" si="513">IMPRODUCT(O293,IMEXP(COMPLEX(0,-2*PI()*49*B293/Nt_load2)))</f>
        <v>-2.10558654047332-0.812214355628451i</v>
      </c>
      <c r="BM293" s="240" t="str">
        <f t="shared" ref="BM293:BM355" ca="1" si="514">IMPRODUCT(O293,IMEXP(COMPLEX(0,-2*PI()*50*B293/Nt_load2)))</f>
        <v>0.760296051385035-2.12488511528499i</v>
      </c>
      <c r="BN293" s="240" t="str">
        <f t="shared" ref="BN293:BN355" ca="1" si="515">IMPRODUCT(O293,IMEXP(COMPLEX(0,-2*PI()*51*B293/Nt_load2)))</f>
        <v>2.14290373875776+0.707919773229559i</v>
      </c>
      <c r="BO293" s="240" t="str">
        <f t="shared" ref="BO293:BO355" ca="1" si="516">IMPRODUCT(O293,IMEXP(COMPLEX(0,-2*PI()*52*B293/Nt_load2)))</f>
        <v>-0.655117070673509+2.15963155714662i</v>
      </c>
      <c r="BP293" s="240" t="str">
        <f t="shared" ref="BP293:BP355" ca="1" si="517">IMPRODUCT(O293,IMEXP(COMPLEX(0,-2*PI()*53*B293/Nt_load2)))</f>
        <v>-2.17505849423925-0.601919750090548i</v>
      </c>
      <c r="BQ293" s="240" t="str">
        <f t="shared" ref="BQ293:BQ355" ca="1" si="518">IMPRODUCT(O293,IMEXP(COMPLEX(0,-2*PI()*54*B293/Nt_load2)))</f>
        <v>0.548359855559472-2.18917525742508i</v>
      </c>
      <c r="BR293" s="240" t="str">
        <f t="shared" ref="BR293:BR355" ca="1" si="519">IMPRODUCT(O293,IMEXP(COMPLEX(0,-2*PI()*55*B293/Nt_load2)))</f>
        <v>2.20197334329496+0.494469649553737i</v>
      </c>
      <c r="BS293" s="240" t="str">
        <f t="shared" ref="BS293:BS355" ca="1" si="520">IMPRODUCT(O293,IMEXP(COMPLEX(0,-2*PI()*56*B293/Nt_load2)))</f>
        <v>-0.440281593520581+2.21344504275989i</v>
      </c>
      <c r="BT293" s="240" t="str">
        <f t="shared" ref="BT293:BT355" ca="1" si="521">IMPRODUCT(O293,IMEXP(COMPLEX(0,-2*PI()*57*B293/Nt_load2)))</f>
        <v>-2.22358344569712-0.385828328318549i</v>
      </c>
      <c r="BU293" s="240" t="str">
        <f t="shared" ref="BU293:BU355" ca="1" si="522">IMPRODUCT(O293,IMEXP(COMPLEX(0,-2*PI()*58*B293/Nt_load2)))</f>
        <v>0.331142654558712-2.23238244511176i</v>
      </c>
      <c r="BV293" s="240" t="str">
        <f t="shared" ref="BV293:BV355" ca="1" si="523">IMPRODUCT(O293,IMEXP(COMPLEX(0,-2*PI()*59*B293/Nt_load2)))</f>
        <v>2.23983674081563+0.276257512845861i</v>
      </c>
      <c r="BW293" s="240" t="str">
        <f t="shared" ref="BW293:BW355" ca="1" si="524">IMPRODUCT(O293,IMEXP(COMPLEX(0,-2*PI()*60*B293/Nt_load2)))</f>
        <v>-0.221205963937331+2.24594184261969i</v>
      </c>
      <c r="BX293" s="240" t="str">
        <f t="shared" ref="BX293:BX355" ca="1" si="525">IMPRODUCT(O293,IMEXP(COMPLEX(0,-2*PI()*61*B293/Nt_load2)))</f>
        <v>-2.25069407303875-0.166021168829722i</v>
      </c>
      <c r="BY293" s="240" t="str">
        <f t="shared" ref="BY293:BY355" ca="1" si="526">IMPRODUCT(O293,IMEXP(COMPLEX(0,-2*PI()*62*B293/Nt_load2)))</f>
        <v>0.110736368775642-2.2540905695073i</v>
      </c>
      <c r="BZ293" s="240" t="str">
        <f t="shared" ref="BZ293:BZ355" ca="1" si="527">IMPRODUCT(O293,IMEXP(COMPLEX(0,-2*PI()*63*B293/Nt_load2)))</f>
        <v>2.25612928610263+0.0553848652738382i</v>
      </c>
      <c r="CA293" s="240" t="str">
        <f t="shared" ref="CA293:CA355" ca="1" si="528">IMPRODUCT(O293,IMEXP(COMPLEX(0,-2*PI()*64*B293/Nt_load2)))</f>
        <v>-1.66992969669514E-13+2.25680899477811i</v>
      </c>
      <c r="CB293" s="240" t="str">
        <f t="shared" ref="CB293:CB355" ca="1" si="529">IMPRODUCT(O293,IMEXP(COMPLEX(0,-2*PI()*65*B293/Nt_load2)))</f>
        <v>-2.25612928610264+0.0553848652736326i</v>
      </c>
      <c r="CC293" s="240" t="str">
        <f t="shared" ref="CC293:CC355" ca="1" si="530">IMPRODUCT(O293,IMEXP(COMPLEX(0,-2*PI()*66*B293/Nt_load2)))</f>
        <v>-0.110736368775436-2.25409056950731i</v>
      </c>
      <c r="CD293" s="240" t="str">
        <f t="shared" ref="CD293:CD355" ca="1" si="531">IMPRODUCT(O293,IMEXP(COMPLEX(0,-2*PI()*67*B293/Nt_load2)))</f>
        <v>2.25069407303877-0.166021168829517i</v>
      </c>
      <c r="CE293" s="240" t="str">
        <f t="shared" ref="CE293:CE355" ca="1" si="532">IMPRODUCT(O293,IMEXP(COMPLEX(0,-2*PI()*68*B293/Nt_load2)))</f>
        <v>0.221205963937126+2.24594184261971i</v>
      </c>
      <c r="CF293" s="240" t="str">
        <f t="shared" ref="CF293:CF355" ca="1" si="533">IMPRODUCT(O293,IMEXP(COMPLEX(0,-2*PI()*69*B293/Nt_load2)))</f>
        <v>-2.23983674081565+0.276257512845657i</v>
      </c>
      <c r="CG293" s="240" t="str">
        <f t="shared" ref="CG293:CG355" ca="1" si="534">IMPRODUCT(O293,IMEXP(COMPLEX(0,-2*PI()*70*B293/Nt_load2)))</f>
        <v>-0.331142654558509-2.23238244511179i</v>
      </c>
      <c r="CH293" s="240" t="str">
        <f t="shared" ref="CH293:CH355" ca="1" si="535">IMPRODUCT(O293,IMEXP(COMPLEX(0,-2*PI()*71*B293/Nt_load2)))</f>
        <v>2.22358344569715-0.385828328318348i</v>
      </c>
      <c r="CI293" s="240" t="str">
        <f t="shared" ref="CI293:CI355" ca="1" si="536">IMPRODUCT(O293,IMEXP(COMPLEX(0,-2*PI()*72*B293/Nt_load2)))</f>
        <v>0.440281593520254+2.21344504275996i</v>
      </c>
      <c r="CJ293" s="240" t="str">
        <f t="shared" ref="CJ293:CJ355" ca="1" si="537">IMPRODUCT(O293,IMEXP(COMPLEX(0,-2*PI()*73*B293/Nt_load2)))</f>
        <v>-2.201973343295+0.494469649553536i</v>
      </c>
      <c r="CK293" s="240" t="str">
        <f t="shared" ref="CK293:CK355" ca="1" si="538">IMPRODUCT(O293,IMEXP(COMPLEX(0,-2*PI()*74*B293/Nt_load2)))</f>
        <v>-0.548359855559211-2.18917525742514i</v>
      </c>
      <c r="CL293" s="240" t="str">
        <f t="shared" ref="CL293:CL355" ca="1" si="539">IMPRODUCT(O293,IMEXP(COMPLEX(0,-2*PI()*75*B293/Nt_load2)))</f>
        <v>2.17505849423932-0.601919750090286i</v>
      </c>
      <c r="CM293" s="240" t="str">
        <f t="shared" ref="CM293:CM355" ca="1" si="540">IMPRODUCT(O293,IMEXP(COMPLEX(0,-2*PI()*76*B293/Nt_load2)))</f>
        <v>0.655117070673373+2.15963155714666i</v>
      </c>
      <c r="CN293" s="240" t="str">
        <f t="shared" ref="CN293:CN355" ca="1" si="541">IMPRODUCT(O293,IMEXP(COMPLEX(0,-2*PI()*77*B293/Nt_load2)))</f>
        <v>-2.14290373875782+0.707919773229362i</v>
      </c>
      <c r="CO293" s="240" t="str">
        <f t="shared" ref="CO293:CO355" ca="1" si="542">IMPRODUCT(O293,IMEXP(COMPLEX(0,-2*PI()*78*B293/Nt_load2)))</f>
        <v>-0.760296051384902-2.12488511528503i</v>
      </c>
      <c r="CP293" s="240" t="str">
        <f t="shared" ref="CP293:CP355" ca="1" si="543">IMPRODUCT(O293,IMEXP(COMPLEX(0,-2*PI()*79*B293/Nt_load2)))</f>
        <v>2.1055865404734-0.81221435562826i</v>
      </c>
      <c r="CQ293" s="240" t="str">
        <f t="shared" ref="CQ293:CQ355" ca="1" si="544">IMPRODUCT(O293,IMEXP(COMPLEX(0,-2*PI()*80*B293/Nt_load2)))</f>
        <v>0.863643412314435+2.08501963906272i</v>
      </c>
      <c r="CR293" s="240" t="str">
        <f t="shared" ref="CR293:CR355" ca="1" si="545">IMPRODUCT(O293,IMEXP(COMPLEX(0,-2*PI()*81*B293/Nt_load2)))</f>
        <v>-2.06319679978532+0.914552242502851i</v>
      </c>
      <c r="CS293" s="240" t="str">
        <f t="shared" ref="CS293:CS355" ca="1" si="546">IMPRODUCT(O293,IMEXP(COMPLEX(0,-2*PI()*82*B293/Nt_load2)))</f>
        <v>-0.964910180615598-2.04013116790459i</v>
      </c>
      <c r="CT293" s="240" t="str">
        <f t="shared" ref="CT293:CT355" ca="1" si="547">IMPRODUCT(O293,IMEXP(COMPLEX(0,-2*PI()*83*B293/Nt_load2)))</f>
        <v>2.01583663729284-1.01468689291785i</v>
      </c>
      <c r="CU293" s="240" t="str">
        <f t="shared" ref="CU293:CU355" ca="1" si="548">IMPRODUCT(O293,IMEXP(COMPLEX(0,-2*PI()*84*B293/Nt_load2)))</f>
        <v>1.0638523957775+1.99032784206769i</v>
      </c>
      <c r="CV293" s="240" t="str">
        <f t="shared" ref="CV293:CV355" ca="1" si="549">IMPRODUCT(O293,IMEXP(COMPLEX(0,-2*PI()*85*B293/Nt_load2)))</f>
        <v>-1.96362014777369+1.11237707373381i</v>
      </c>
      <c r="CW293" s="240" t="str">
        <f t="shared" ref="CW293:CW355" ca="1" si="550">IMPRODUCT(O293,IMEXP(COMPLEX(0,-2*PI()*86*B293/Nt_load2)))</f>
        <v>-1.16023169733547-1.93572964212707i</v>
      </c>
      <c r="CX293" s="240" t="str">
        <f t="shared" ref="CX293:CX355" ca="1" si="551">IMPRODUCT(O293,IMEXP(COMPLEX(0,-2*PI()*87*B293/Nt_load2)))</f>
        <v>1.90667312532569-1.2073874407464i</v>
      </c>
      <c r="CY293" s="240" t="str">
        <f t="shared" ref="CY293:CY355" ca="1" si="552">IMPRODUCT(O293,IMEXP(COMPLEX(0,-2*PI()*88*B293/Nt_load2)))</f>
        <v>1.25381589911014+1.8764680999287i</v>
      </c>
      <c r="CZ293" s="240" t="str">
        <f t="shared" ref="CZ293:CZ355" ca="1" si="553">IMPRODUCT(O293,IMEXP(COMPLEX(0,-2*PI()*89*B293/Nt_load2)))</f>
        <v>-1.84513276031388+1.29948910565954i</v>
      </c>
      <c r="DA293" s="240" t="str">
        <f t="shared" ref="DA293:DA355" ca="1" si="554">IMPRODUCT(O293,IMEXP(COMPLEX(0,-2*PI()*90*B293/Nt_load2)))</f>
        <v>-1.34437954856086-1.81268598171958i</v>
      </c>
      <c r="DB293" s="240" t="str">
        <f t="shared" ref="DB293:DB355" ca="1" si="555">IMPRODUCT(O293,IMEXP(COMPLEX(0,-2*PI()*91*B293/Nt_load2)))</f>
        <v>1.77914730886931-1.38846018749349i</v>
      </c>
      <c r="DC293" s="240" t="str">
        <f t="shared" ref="DC293:DC355" ca="1" si="556">IMPRODUCT(O293,IMEXP(COMPLEX(0,-2*PI()*92*B293/Nt_load2)))</f>
        <v>1.43170446992714+1.74453694420669i</v>
      </c>
      <c r="DD293" s="240" t="str">
        <f t="shared" ref="DD293:DD355" ca="1" si="557">IMPRODUCT(O293,IMEXP(COMPLEX(0,-2*PI()*93*B293/Nt_load2)))</f>
        <v>-1.70887573572139+1.47408634712287i</v>
      </c>
      <c r="DE293" s="240" t="str">
        <f t="shared" ref="DE293:DE355" ca="1" si="558">IMPRODUCT(O293,IMEXP(COMPLEX(0,-2*PI()*94*B293/Nt_load2)))</f>
        <v>-1.51558028982282-1.67218516439177i</v>
      </c>
      <c r="DF293" s="240" t="str">
        <f t="shared" ref="DF293:DF355" ca="1" si="559">IMPRODUCT(O293,IMEXP(COMPLEX(0,-2*PI()*95*B293/Nt_load2)))</f>
        <v>1.63448733124623-1.55616130362727i</v>
      </c>
      <c r="DG293" s="240" t="str">
        <f t="shared" ref="DG293:DG355" ca="1" si="560">IMPRODUCT(O293,IMEXP(COMPLEX(0,-2*PI()*96*B293/Nt_load2)))</f>
        <v>1.59580494405103+1.59580494404975i</v>
      </c>
      <c r="DH293" s="240" t="str">
        <f t="shared" ref="DH293:DH355" ca="1" si="561">IMPRODUCT(O293,IMEXP(COMPLEX(0,-2*PI()*97*B293/Nt_load2)))</f>
        <v>-1.55616130362755+1.63448733124597i</v>
      </c>
      <c r="DI293" s="240" t="str">
        <f t="shared" ref="DI293:DI355" ca="1" si="562">IMPRODUCT(O293,IMEXP(COMPLEX(0,-2*PI()*98*B293/Nt_load2)))</f>
        <v>-1.67218516439161-1.515580289823i</v>
      </c>
      <c r="DJ293" s="240" t="str">
        <f t="shared" ref="DJ293:DJ355" ca="1" si="563">IMPRODUCT(O293,IMEXP(COMPLEX(0,-2*PI()*99*B293/Nt_load2)))</f>
        <v>1.47408634712315-1.70887573572114i</v>
      </c>
      <c r="DK293" s="240" t="str">
        <f t="shared" ref="DK293:DK355" ca="1" si="564">IMPRODUCT(O293,IMEXP(COMPLEX(0,-2*PI()*100*B293/Nt_load2)))</f>
        <v>1.74453694420653+1.43170446992733i</v>
      </c>
      <c r="DL293" s="240" t="str">
        <f t="shared" ref="DL293:DL355" ca="1" si="565">IMPRODUCT(O293,IMEXP(COMPLEX(0,-2*PI()*101*B293/Nt_load2)))</f>
        <v>-1.38846018749379+1.77914730886908i</v>
      </c>
      <c r="DM293" s="240" t="str">
        <f t="shared" ref="DM293:DM355" ca="1" si="566">IMPRODUCT(O293,IMEXP(COMPLEX(0,-2*PI()*102*B293/Nt_load2)))</f>
        <v>-1.81268598171943-1.34437954856106i</v>
      </c>
      <c r="DN293" s="240" t="str">
        <f t="shared" ref="DN293:DN355" ca="1" si="567">IMPRODUCT(O293,IMEXP(COMPLEX(0,-2*PI()*103*B293/Nt_load2)))</f>
        <v>1.29948910565796-1.845132760315i</v>
      </c>
      <c r="DO293" s="240" t="str">
        <f t="shared" ref="DO293:DO355" ca="1" si="568">IMPRODUCT(O293,IMEXP(COMPLEX(0,-2*PI()*104*B293/Nt_load2)))</f>
        <v>1.87646809992849+1.25381589911045i</v>
      </c>
      <c r="DP293" s="240" t="str">
        <f t="shared" ref="DP293:DP355" ca="1" si="569">IMPRODUCT(O293,IMEXP(COMPLEX(0,-2*PI()*105*B293/Nt_load2)))</f>
        <v>-1.20738744074671+1.90667312532549i</v>
      </c>
      <c r="DQ293" s="240" t="str">
        <f t="shared" ref="DQ293:DQ355" ca="1" si="570">IMPRODUCT(O293,IMEXP(COMPLEX(0,-2*PI()*106*B293/Nt_load2)))</f>
        <v>-1.93572964212695-1.16023169733568i</v>
      </c>
      <c r="DR293" s="240" t="str">
        <f t="shared" ref="DR293:DR355" ca="1" si="571">IMPRODUCT(O293,IMEXP(COMPLEX(0,-2*PI()*107*B293/Nt_load2)))</f>
        <v>1.11237707373414-1.9636201477735i</v>
      </c>
      <c r="DS293" s="240" t="str">
        <f t="shared" ref="DS293:DS355" ca="1" si="572">IMPRODUCT(O293,IMEXP(COMPLEX(0,-2*PI()*108*B293/Nt_load2)))</f>
        <v>1.99032784206758+1.06385239577771i</v>
      </c>
      <c r="DT293" s="240" t="str">
        <f t="shared" ref="DT293:DT355" ca="1" si="573">IMPRODUCT(O293,IMEXP(COMPLEX(0,-2*PI()*109*B293/Nt_load2)))</f>
        <v>-1.01468689291807+2.01583663729273i</v>
      </c>
      <c r="DU293" s="240" t="str">
        <f t="shared" ref="DU293:DU355" ca="1" si="574">IMPRODUCT(O293,IMEXP(COMPLEX(0,-2*PI()*110*B293/Nt_load2)))</f>
        <v>-2.04013116790448-0.964910180615819i</v>
      </c>
      <c r="DV293" s="240" t="str">
        <f t="shared" ref="DV293:DV355" ca="1" si="575">IMPRODUCT(O293,IMEXP(COMPLEX(0,-2*PI()*111*B293/Nt_load2)))</f>
        <v>0.914552242503191-2.06319679978517i</v>
      </c>
      <c r="DW293" s="240" t="str">
        <f t="shared" ref="DW293:DW355" ca="1" si="576">IMPRODUCT(O293,IMEXP(COMPLEX(0,-2*PI()*112*B293/Nt_load2)))</f>
        <v>2.08501963906253+0.863643412314897i</v>
      </c>
      <c r="DX293" s="240" t="str">
        <f t="shared" ref="DX293:DX355" ca="1" si="577">IMPRODUCT(O293,IMEXP(COMPLEX(0,-2*PI()*113*B293/Nt_load2)))</f>
        <v>-0.812214355628488+2.10558654047331i</v>
      </c>
      <c r="DY293" s="240" t="str">
        <f t="shared" ref="DY293:DY355" ca="1" si="578">IMPRODUCT(O293,IMEXP(COMPLEX(0,-2*PI()*114*B293/Nt_load2)))</f>
        <v>-2.12488511528495-0.760296051385132i</v>
      </c>
      <c r="DZ293" s="240" t="str">
        <f t="shared" ref="DZ293:DZ355" ca="1" si="579">IMPRODUCT(O293,IMEXP(COMPLEX(0,-2*PI()*115*B293/Nt_load2)))</f>
        <v>0.707919773229717-2.1429037387577i</v>
      </c>
      <c r="EA293" s="240" t="str">
        <f t="shared" ref="EA293:EA355" ca="1" si="580">IMPRODUCT(O293,IMEXP(COMPLEX(0,-2*PI()*116*B293/Nt_load2)))</f>
        <v>2.15963155714655+0.65511707067373i</v>
      </c>
      <c r="EB293" s="240" t="str">
        <f t="shared" ref="EB293:EB355" ca="1" si="581">IMPRODUCT(O293,IMEXP(COMPLEX(0,-2*PI()*117*B293/Nt_load2)))</f>
        <v>-0.601919750090523+2.17505849423925i</v>
      </c>
      <c r="EC293" s="240" t="str">
        <f t="shared" ref="EC293:EC355" ca="1" si="582">IMPRODUCT(O293,IMEXP(COMPLEX(0,-2*PI()*118*B293/Nt_load2)))</f>
        <v>-2.18917525742505-0.548359855559572i</v>
      </c>
      <c r="ED293" s="240" t="str">
        <f t="shared" ref="ED293:ED355" ca="1" si="583">IMPRODUCT(O293,IMEXP(COMPLEX(0,-2*PI()*119*B293/Nt_load2)))</f>
        <v>0.494469649553902-2.20197334329492i</v>
      </c>
      <c r="EE293" s="240" t="str">
        <f t="shared" ref="EE293:EE355" ca="1" si="584">IMPRODUCT(O293,IMEXP(COMPLEX(0,-2*PI()*120*B293/Nt_load2)))</f>
        <v>2.21344504275986+0.440281593520746i</v>
      </c>
      <c r="EF293" s="240" t="str">
        <f t="shared" ref="EF293:EF355" ca="1" si="585">IMPRODUCT(O293,IMEXP(COMPLEX(0,-2*PI()*121*B293/Nt_load2)))</f>
        <v>-0.385828328318587+2.22358344569711i</v>
      </c>
      <c r="EG293" s="240" t="str">
        <f t="shared" ref="EG293:EG355" ca="1" si="586">IMPRODUCT(O293,IMEXP(COMPLEX(0,-2*PI()*122*B293/Nt_load2)))</f>
        <v>-2.23238244511176-0.331142654558751i</v>
      </c>
      <c r="EH293" s="240" t="str">
        <f t="shared" ref="EH293:EH355" ca="1" si="587">IMPRODUCT(O293,IMEXP(COMPLEX(0,-2*PI()*123*B293/Nt_load2)))</f>
        <v>0.276257512846028-2.23983674081561i</v>
      </c>
      <c r="EI293" s="240" t="str">
        <f t="shared" ref="EI293:EI355" ca="1" si="588">IMPRODUCT(O293,IMEXP(COMPLEX(0,-2*PI()*124*B293/Nt_load2)))</f>
        <v>2.24594184261967+0.221205963937497i</v>
      </c>
      <c r="EJ293" s="240" t="str">
        <f t="shared" ref="EJ293:EJ355" ca="1" si="589">IMPRODUCT(O293,IMEXP(COMPLEX(0,-2*PI()*125*B293/Nt_load2)))</f>
        <v>-0.16602116882976+2.25069407303875i</v>
      </c>
      <c r="EK293" s="240" t="str">
        <f t="shared" ref="EK293:EK355" ca="1" si="590">IMPRODUCT(O293,IMEXP(COMPLEX(0,-2*PI()*126*B293/Nt_load2)))</f>
        <v>-2.25409056950729-0.110736368775809i</v>
      </c>
      <c r="EL293" s="240" t="str">
        <f t="shared" ref="EL293:EL355" ca="1" si="591">IMPRODUCT(O293,IMEXP(COMPLEX(0,-2*PI()*127*B293/Nt_load2)))</f>
        <v>0.0553848652740052-2.25612928610263i</v>
      </c>
      <c r="EM293" s="240" t="str">
        <f t="shared" ref="EM293:EM355" ca="1" si="592">IMPRODUCT(O293,IMEXP(COMPLEX(0,-2*PI()*128*B293/Nt_load2)))</f>
        <v>2.25680899477811+3.33985939339029E-13i</v>
      </c>
      <c r="EN293" s="240"/>
      <c r="EO293" s="240"/>
      <c r="EP293" s="240"/>
    </row>
    <row r="294" spans="1:146">
      <c r="A294" s="268">
        <f t="shared" si="461"/>
        <v>3.7890625000000029E-3</v>
      </c>
      <c r="B294" s="267">
        <v>194</v>
      </c>
      <c r="C294" s="266">
        <f t="shared" si="462"/>
        <v>38800</v>
      </c>
      <c r="N294" s="265">
        <f t="shared" ca="1" si="463"/>
        <v>2.6255639706475185</v>
      </c>
      <c r="O294" s="240">
        <f t="shared" ca="1" si="464"/>
        <v>-2.3744360293524815</v>
      </c>
      <c r="P294" s="240" t="str">
        <f t="shared" ca="1" si="465"/>
        <v>-0.116508053799554-2.37157591716711i</v>
      </c>
      <c r="Q294" s="240" t="str">
        <f t="shared" ca="1" si="466"/>
        <v>2.36300247087177-0.232735429492605i</v>
      </c>
      <c r="R294" s="240" t="str">
        <f t="shared" ca="1" si="467"/>
        <v>0.348402125150817+2.34873634464952i</v>
      </c>
      <c r="S294" s="240" t="str">
        <f t="shared" ca="1" si="468"/>
        <v>-2.32881190684802+0.46322948957302i</v>
      </c>
      <c r="T294" s="240" t="str">
        <f t="shared" ca="1" si="469"/>
        <v>-0.576940893580967-2.30327715718304i</v>
      </c>
      <c r="U294" s="241" t="str">
        <f t="shared" ca="1" si="470"/>
        <v>2.2721936111032-0.689262396441996i</v>
      </c>
      <c r="V294" s="240" t="str">
        <f t="shared" ca="1" si="471"/>
        <v>0.799923405817734+2.23563615159358i</v>
      </c>
      <c r="W294" s="240" t="str">
        <f t="shared" ca="1" si="472"/>
        <v>-2.19369284877617+0.908657329643843i</v>
      </c>
      <c r="X294" s="240" t="str">
        <f t="shared" ca="1" si="473"/>
        <v>-1.01520221837409-2.14646474774116i</v>
      </c>
      <c r="Y294" s="240" t="str">
        <f t="shared" ca="1" si="474"/>
        <v>2.09406562512083-1.11930139603883i</v>
      </c>
      <c r="Z294" s="240" t="str">
        <f t="shared" ca="1" si="475"/>
        <v>1.2207040786013+2.03662171499111i</v>
      </c>
      <c r="AA294" s="240" t="str">
        <f t="shared" ca="1" si="476"/>
        <v>-1.97427140476285+1.31916597811757i</v>
      </c>
      <c r="AB294" s="240" t="str">
        <f t="shared" ca="1" si="477"/>
        <v>-1.41444989124706-1.9071649017949i</v>
      </c>
      <c r="AC294" s="240" t="str">
        <f t="shared" ca="1" si="478"/>
        <v>1.83546387153062-1.50632627069736i</v>
      </c>
      <c r="AD294" s="240" t="str">
        <f t="shared" ca="1" si="479"/>
        <v>1.59457377822297+1.75934104803216i</v>
      </c>
      <c r="AE294" s="240" t="str">
        <f t="shared" ca="1" si="480"/>
        <v>-1.67897981784878+1.67897981784882i</v>
      </c>
      <c r="AF294" s="240" t="str">
        <f t="shared" ca="1" si="481"/>
        <v>-1.75934104803206-1.59457377822309i</v>
      </c>
      <c r="AG294" s="240" t="str">
        <f t="shared" ca="1" si="482"/>
        <v>1.50632627069748-1.83546387153051i</v>
      </c>
      <c r="AH294" s="240" t="str">
        <f t="shared" ca="1" si="483"/>
        <v>1.90716490179494+1.41444989124701i</v>
      </c>
      <c r="AI294" s="240" t="str">
        <f t="shared" ca="1" si="484"/>
        <v>-1.31916597811751+1.97427140476289i</v>
      </c>
      <c r="AJ294" s="240" t="str">
        <f t="shared" ca="1" si="485"/>
        <v>-2.03662171499103-1.22070407860143i</v>
      </c>
      <c r="AK294" s="240" t="str">
        <f t="shared" ca="1" si="486"/>
        <v>1.11930139603816-2.09406562512119i</v>
      </c>
      <c r="AL294" s="240" t="str">
        <f t="shared" ca="1" si="487"/>
        <v>2.14646474774149+1.01520221837338i</v>
      </c>
      <c r="AM294" s="240" t="str">
        <f t="shared" ca="1" si="488"/>
        <v>-0.908657329643338+2.19369284877638i</v>
      </c>
      <c r="AN294" s="240" t="str">
        <f t="shared" ca="1" si="489"/>
        <v>-2.23563615159375-0.799923405817235i</v>
      </c>
      <c r="AO294" s="240" t="str">
        <f t="shared" ca="1" si="490"/>
        <v>0.689262396441472-2.27219361110336i</v>
      </c>
      <c r="AP294" s="240" t="str">
        <f t="shared" ca="1" si="491"/>
        <v>2.30327715718317+0.57694089358043i</v>
      </c>
      <c r="AQ294" s="240" t="str">
        <f t="shared" ca="1" si="492"/>
        <v>-0.463229489572732+2.32881190684807i</v>
      </c>
      <c r="AR294" s="240" t="str">
        <f t="shared" ca="1" si="493"/>
        <v>-0.463229489572732+2.32881190684807i</v>
      </c>
      <c r="AS294" s="240" t="str">
        <f t="shared" ca="1" si="494"/>
        <v>0.23273542949238-2.36300247087179i</v>
      </c>
      <c r="AT294" s="240" t="str">
        <f t="shared" ca="1" si="495"/>
        <v>2.37157591716712+0.116508053799421i</v>
      </c>
      <c r="AU294" s="240" t="str">
        <f t="shared" ca="1" si="496"/>
        <v>4.07231661776557E-14+2.37443602935248i</v>
      </c>
      <c r="AV294" s="240" t="str">
        <f t="shared" ca="1" si="497"/>
        <v>-2.37157591716711+0.11650805379957i</v>
      </c>
      <c r="AW294" s="240" t="str">
        <f t="shared" ca="1" si="498"/>
        <v>-0.232735429492528-2.36300247087177i</v>
      </c>
      <c r="AX294" s="240" t="str">
        <f t="shared" ca="1" si="499"/>
        <v>2.34873634464955-0.348402125150625i</v>
      </c>
      <c r="AY294" s="240" t="str">
        <f t="shared" ca="1" si="500"/>
        <v>0.463229489572877+2.32881190684805i</v>
      </c>
      <c r="AZ294" s="240" t="str">
        <f t="shared" ca="1" si="501"/>
        <v>-2.30327715718314+0.576940893580573i</v>
      </c>
      <c r="BA294" s="240" t="str">
        <f t="shared" ca="1" si="502"/>
        <v>-0.689262396441583-2.27219361110333i</v>
      </c>
      <c r="BB294" s="240" t="str">
        <f t="shared" ca="1" si="503"/>
        <v>2.2356361515937-0.799923405817376i</v>
      </c>
      <c r="BC294" s="240" t="str">
        <f t="shared" ca="1" si="504"/>
        <v>0.908657329643475+2.19369284877632i</v>
      </c>
      <c r="BD294" s="240" t="str">
        <f t="shared" ca="1" si="505"/>
        <v>-2.14646474774144+1.01520221837349i</v>
      </c>
      <c r="BE294" s="240" t="str">
        <f t="shared" ca="1" si="506"/>
        <v>-1.11930139603829-2.09406562512112i</v>
      </c>
      <c r="BF294" s="240" t="str">
        <f t="shared" ca="1" si="507"/>
        <v>2.03662171499144-1.22070407860075i</v>
      </c>
      <c r="BG294" s="240" t="str">
        <f t="shared" ca="1" si="508"/>
        <v>1.31916597811682+1.97427140476335i</v>
      </c>
      <c r="BH294" s="240" t="str">
        <f t="shared" ca="1" si="509"/>
        <v>-1.90716490179541+1.41444989124637i</v>
      </c>
      <c r="BI294" s="240" t="str">
        <f t="shared" ca="1" si="510"/>
        <v>-1.50632627069669-1.83546387153117i</v>
      </c>
      <c r="BJ294" s="240" t="str">
        <f t="shared" ca="1" si="511"/>
        <v>1.75934104803277-1.5945737782223i</v>
      </c>
      <c r="BK294" s="240" t="str">
        <f t="shared" ca="1" si="512"/>
        <v>1.67897981784801+1.67897981784959i</v>
      </c>
      <c r="BL294" s="240" t="str">
        <f t="shared" ca="1" si="513"/>
        <v>-1.59457377822391+1.75934104803131i</v>
      </c>
      <c r="BM294" s="240" t="str">
        <f t="shared" ca="1" si="514"/>
        <v>-1.83546387153129-1.50632627069654i</v>
      </c>
      <c r="BN294" s="240" t="str">
        <f t="shared" ca="1" si="515"/>
        <v>1.41444989124617-1.90716490179556i</v>
      </c>
      <c r="BO294" s="240" t="str">
        <f t="shared" ca="1" si="516"/>
        <v>1.97427140476346+1.31916597811666i</v>
      </c>
      <c r="BP294" s="240" t="str">
        <f t="shared" ca="1" si="517"/>
        <v>-1.22070407860059+2.03662171499154i</v>
      </c>
      <c r="BQ294" s="240" t="str">
        <f t="shared" ca="1" si="518"/>
        <v>-2.09406562512124-1.11930139603806i</v>
      </c>
      <c r="BR294" s="240" t="str">
        <f t="shared" ca="1" si="519"/>
        <v>1.01520221837332-2.14646474774152i</v>
      </c>
      <c r="BS294" s="240" t="str">
        <f t="shared" ca="1" si="520"/>
        <v>2.19369284877639+0.9086573296433i</v>
      </c>
      <c r="BT294" s="240" t="str">
        <f t="shared" ca="1" si="521"/>
        <v>-0.799923405817195+2.23563615159377i</v>
      </c>
      <c r="BU294" s="240" t="str">
        <f t="shared" ca="1" si="522"/>
        <v>-2.27219361110336-0.689262396441467i</v>
      </c>
      <c r="BV294" s="240" t="str">
        <f t="shared" ca="1" si="523"/>
        <v>0.576940893580324-2.3032771571832i</v>
      </c>
      <c r="BW294" s="240" t="str">
        <f t="shared" ca="1" si="524"/>
        <v>2.3288119068481+0.463229489572626i</v>
      </c>
      <c r="BX294" s="240" t="str">
        <f t="shared" ca="1" si="525"/>
        <v>-0.348402125150437+2.34873634464957i</v>
      </c>
      <c r="BY294" s="240" t="str">
        <f t="shared" ca="1" si="526"/>
        <v>-2.36300247087179-0.232735429492339i</v>
      </c>
      <c r="BZ294" s="240" t="str">
        <f t="shared" ca="1" si="527"/>
        <v>0.11650805379938-2.37157591716712i</v>
      </c>
      <c r="CA294" s="240" t="str">
        <f t="shared" ca="1" si="528"/>
        <v>2.37443602935248-8.14463323553117E-14i</v>
      </c>
      <c r="CB294" s="240" t="str">
        <f t="shared" ca="1" si="529"/>
        <v>0.116508053799678+2.3715759171671i</v>
      </c>
      <c r="CC294" s="240" t="str">
        <f t="shared" ca="1" si="530"/>
        <v>-2.36300247087176+0.232735429492636i</v>
      </c>
      <c r="CD294" s="240" t="str">
        <f t="shared" ca="1" si="531"/>
        <v>-0.348402125150731-2.34873634464953i</v>
      </c>
      <c r="CE294" s="240" t="str">
        <f t="shared" ca="1" si="532"/>
        <v>2.32881190684804-0.463229489572918i</v>
      </c>
      <c r="CF294" s="240" t="str">
        <f t="shared" ca="1" si="533"/>
        <v>0.576940893580613+2.30327715718313i</v>
      </c>
      <c r="CG294" s="240" t="str">
        <f t="shared" ca="1" si="534"/>
        <v>-2.27219361110332+0.689262396441621i</v>
      </c>
      <c r="CH294" s="240" t="str">
        <f t="shared" ca="1" si="535"/>
        <v>-0.799923405817349-2.23563615159371i</v>
      </c>
      <c r="CI294" s="240" t="str">
        <f t="shared" ca="1" si="536"/>
        <v>2.19369284877628-0.908657329643575i</v>
      </c>
      <c r="CJ294" s="240" t="str">
        <f t="shared" ca="1" si="537"/>
        <v>1.01520221837358+2.1464647477414i</v>
      </c>
      <c r="CK294" s="240" t="str">
        <f t="shared" ca="1" si="538"/>
        <v>-2.0940656251211+1.11930139603832i</v>
      </c>
      <c r="CL294" s="240" t="str">
        <f t="shared" ca="1" si="539"/>
        <v>-1.22070407860079-2.03662171499142i</v>
      </c>
      <c r="CM294" s="240" t="str">
        <f t="shared" ca="1" si="540"/>
        <v>1.97427140476333-1.31916597811686i</v>
      </c>
      <c r="CN294" s="240" t="str">
        <f t="shared" ca="1" si="541"/>
        <v>1.41444989124635+1.90716490179543i</v>
      </c>
      <c r="CO294" s="240" t="str">
        <f t="shared" ca="1" si="542"/>
        <v>-1.8354638715311+1.50632627069677i</v>
      </c>
      <c r="CP294" s="240" t="str">
        <f t="shared" ca="1" si="543"/>
        <v>-1.59457377822238-1.7593410480327i</v>
      </c>
      <c r="CQ294" s="240" t="str">
        <f t="shared" ca="1" si="544"/>
        <v>1.67897981784952-1.67897981784808i</v>
      </c>
      <c r="CR294" s="240" t="str">
        <f t="shared" ca="1" si="545"/>
        <v>1.75934104803134+1.59457377822388i</v>
      </c>
      <c r="CS294" s="240" t="str">
        <f t="shared" ca="1" si="546"/>
        <v>-1.50632627069833+1.83546387152982i</v>
      </c>
      <c r="CT294" s="240" t="str">
        <f t="shared" ca="1" si="547"/>
        <v>-1.90716490179559-1.41444989124614i</v>
      </c>
      <c r="CU294" s="240" t="str">
        <f t="shared" ca="1" si="548"/>
        <v>1.31916597811663-1.97427140476348i</v>
      </c>
      <c r="CV294" s="240" t="str">
        <f t="shared" ca="1" si="549"/>
        <v>2.03662171499156+1.22070407860055i</v>
      </c>
      <c r="CW294" s="240" t="str">
        <f t="shared" ca="1" si="550"/>
        <v>-1.11930139603808+2.09406562512123i</v>
      </c>
      <c r="CX294" s="240" t="str">
        <f t="shared" ca="1" si="551"/>
        <v>-2.14646474774157-1.01520221837322i</v>
      </c>
      <c r="CY294" s="240" t="str">
        <f t="shared" ca="1" si="552"/>
        <v>0.9086573296432-2.19369284877643i</v>
      </c>
      <c r="CZ294" s="240" t="str">
        <f t="shared" ca="1" si="553"/>
        <v>2.23563615159381+0.799923405817093i</v>
      </c>
      <c r="DA294" s="240" t="str">
        <f t="shared" ca="1" si="554"/>
        <v>-0.689262396441362+2.2721936111034i</v>
      </c>
      <c r="DB294" s="240" t="str">
        <f t="shared" ca="1" si="555"/>
        <v>-2.30327715718319-0.57694089358035i</v>
      </c>
      <c r="DC294" s="240" t="str">
        <f t="shared" ca="1" si="556"/>
        <v>0.463229489572652-2.32881190684809i</v>
      </c>
      <c r="DD294" s="240" t="str">
        <f t="shared" ca="1" si="557"/>
        <v>2.34873634464959+0.34840212515033i</v>
      </c>
      <c r="DE294" s="240" t="str">
        <f t="shared" ca="1" si="558"/>
        <v>-0.232735429492232+2.3630024708718i</v>
      </c>
      <c r="DF294" s="240" t="str">
        <f t="shared" ca="1" si="559"/>
        <v>-2.37157591716712-0.116508053799272i</v>
      </c>
      <c r="DG294" s="240" t="str">
        <f t="shared" ca="1" si="560"/>
        <v>-1.89655029420306E-13-2.37443602935248i</v>
      </c>
      <c r="DH294" s="240" t="str">
        <f t="shared" ca="1" si="561"/>
        <v>2.3715759171671-0.116508053799651i</v>
      </c>
      <c r="DI294" s="240" t="str">
        <f t="shared" ca="1" si="562"/>
        <v>0.232735429492609+2.36300247087177i</v>
      </c>
      <c r="DJ294" s="240" t="str">
        <f t="shared" ca="1" si="563"/>
        <v>-2.34873634464951+0.348402125150838i</v>
      </c>
      <c r="DK294" s="240" t="str">
        <f t="shared" ca="1" si="564"/>
        <v>-0.463229489573024-2.32881190684802i</v>
      </c>
      <c r="DL294" s="240" t="str">
        <f t="shared" ca="1" si="565"/>
        <v>2.3032771571831-0.576940893580718i</v>
      </c>
      <c r="DM294" s="240" t="str">
        <f t="shared" ca="1" si="566"/>
        <v>0.689262396441726+2.27219361110329i</v>
      </c>
      <c r="DN294" s="240" t="str">
        <f t="shared" ca="1" si="567"/>
        <v>-2.23563615159368+0.799923405817451i</v>
      </c>
      <c r="DO294" s="240" t="str">
        <f t="shared" ca="1" si="568"/>
        <v>-0.908657329643552-2.19369284877629i</v>
      </c>
      <c r="DP294" s="240" t="str">
        <f t="shared" ca="1" si="569"/>
        <v>2.14646474774135-1.01520221837368i</v>
      </c>
      <c r="DQ294" s="240" t="str">
        <f t="shared" ca="1" si="570"/>
        <v>1.11930139603842+2.09406562512105i</v>
      </c>
      <c r="DR294" s="240" t="str">
        <f t="shared" ca="1" si="571"/>
        <v>-2.03662171499136+1.22070407860088i</v>
      </c>
      <c r="DS294" s="240" t="str">
        <f t="shared" ca="1" si="572"/>
        <v>-1.31916597811695-1.97427140476327i</v>
      </c>
      <c r="DT294" s="240" t="str">
        <f t="shared" ca="1" si="573"/>
        <v>1.90716490179536-1.41444989124644i</v>
      </c>
      <c r="DU294" s="240" t="str">
        <f t="shared" ca="1" si="574"/>
        <v>1.50632627069675+1.83546387153112i</v>
      </c>
      <c r="DV294" s="240" t="str">
        <f t="shared" ca="1" si="575"/>
        <v>-1.75934104803272+1.59457377822236i</v>
      </c>
      <c r="DW294" s="240" t="str">
        <f t="shared" ca="1" si="576"/>
        <v>-1.67897981784807-1.67897981784953i</v>
      </c>
      <c r="DX294" s="240" t="str">
        <f t="shared" ca="1" si="577"/>
        <v>1.5945737782239-1.75934104803132i</v>
      </c>
      <c r="DY294" s="240" t="str">
        <f t="shared" ca="1" si="578"/>
        <v>1.8354638715298+1.50632627069836i</v>
      </c>
      <c r="DZ294" s="240" t="str">
        <f t="shared" ca="1" si="579"/>
        <v>-1.41444989124616+1.90716490179557i</v>
      </c>
      <c r="EA294" s="240" t="str">
        <f t="shared" ca="1" si="580"/>
        <v>-1.97427140476227-1.31916597811845i</v>
      </c>
      <c r="EB294" s="240" t="str">
        <f t="shared" ca="1" si="581"/>
        <v>1.22070407860243-2.03662171499043i</v>
      </c>
      <c r="EC294" s="240" t="str">
        <f t="shared" ca="1" si="582"/>
        <v>2.09406562512135+1.11930139603787i</v>
      </c>
      <c r="ED294" s="240" t="str">
        <f t="shared" ca="1" si="583"/>
        <v>-1.01520221837312+2.14646474774161i</v>
      </c>
      <c r="EE294" s="240" t="str">
        <f t="shared" ca="1" si="584"/>
        <v>-2.19369284877648-0.9086573296431i</v>
      </c>
      <c r="EF294" s="240" t="str">
        <f t="shared" ca="1" si="585"/>
        <v>0.799923405816993-2.23563615159384i</v>
      </c>
      <c r="EG294" s="240" t="str">
        <f t="shared" ca="1" si="586"/>
        <v>2.27219361110343+0.689262396441258i</v>
      </c>
      <c r="EH294" s="240" t="str">
        <f t="shared" ca="1" si="587"/>
        <v>-0.576940893580245+2.30327715718322i</v>
      </c>
      <c r="EI294" s="240" t="str">
        <f t="shared" ca="1" si="588"/>
        <v>-2.32881190684811-0.463229489572545i</v>
      </c>
      <c r="EJ294" s="240" t="str">
        <f t="shared" ca="1" si="589"/>
        <v>0.348402125150356-2.34873634464958i</v>
      </c>
      <c r="EK294" s="240" t="str">
        <f t="shared" ca="1" si="590"/>
        <v>2.3630024708718+0.232735429492258i</v>
      </c>
      <c r="EL294" s="240" t="str">
        <f t="shared" ca="1" si="591"/>
        <v>-0.116508053799299+2.37157591716712i</v>
      </c>
      <c r="EM294" s="240" t="str">
        <f t="shared" ca="1" si="592"/>
        <v>-2.37443602935248+1.62892664710623E-13i</v>
      </c>
      <c r="EN294" s="240"/>
      <c r="EO294" s="240"/>
      <c r="EP294" s="240"/>
    </row>
    <row r="295" spans="1:146">
      <c r="A295" s="268">
        <f t="shared" si="461"/>
        <v>3.8085937500000029E-3</v>
      </c>
      <c r="B295" s="267">
        <v>195</v>
      </c>
      <c r="C295" s="266">
        <f t="shared" si="462"/>
        <v>39000</v>
      </c>
      <c r="N295" s="265">
        <f t="shared" ca="1" si="463"/>
        <v>2.5844571637809768</v>
      </c>
      <c r="O295" s="240">
        <f t="shared" ca="1" si="464"/>
        <v>-2.4155428362190232</v>
      </c>
      <c r="P295" s="240" t="str">
        <f t="shared" ca="1" si="465"/>
        <v>-0.177698354602754-2.40899781825981i</v>
      </c>
      <c r="Q295" s="240" t="str">
        <f t="shared" ca="1" si="466"/>
        <v>2.38939823240156-0.354433746425666i</v>
      </c>
      <c r="R295" s="240" t="str">
        <f t="shared" ca="1" si="467"/>
        <v>0.529248431067626+2.35685029049821i</v>
      </c>
      <c r="S295" s="240" t="str">
        <f t="shared" ca="1" si="468"/>
        <v>-2.31153037266696+0.701195072606165i</v>
      </c>
      <c r="T295" s="240" t="str">
        <f t="shared" ca="1" si="469"/>
        <v>-0.869341877292867-2.25368407146919i</v>
      </c>
      <c r="U295" s="241" t="str">
        <f t="shared" ca="1" si="470"/>
        <v>2.18362486102304-1.03277764302446i</v>
      </c>
      <c r="V295" s="240" t="str">
        <f t="shared" ca="1" si="471"/>
        <v>1.19061669722596+2.10173239826001i</v>
      </c>
      <c r="W295" s="240" t="str">
        <f t="shared" ca="1" si="472"/>
        <v>-2.00845046553123+1.34200369638703i</v>
      </c>
      <c r="X295" s="240" t="str">
        <f t="shared" ca="1" si="473"/>
        <v>-1.48611826124266-1.90428456571231i</v>
      </c>
      <c r="Y295" s="240" t="str">
        <f t="shared" ca="1" si="474"/>
        <v>1.7897991828396-1.62217942247944i</v>
      </c>
      <c r="Z295" s="240" t="str">
        <f t="shared" ca="1" si="475"/>
        <v>1.74944985287593+1.6656147231222i</v>
      </c>
      <c r="AA295" s="240" t="str">
        <f t="shared" ca="1" si="476"/>
        <v>-1.53240415290697+1.86723986294276i</v>
      </c>
      <c r="AB295" s="240" t="str">
        <f t="shared" ca="1" si="477"/>
        <v>-1.97491113840976-1.39088935181563i</v>
      </c>
      <c r="AC295" s="240" t="str">
        <f t="shared" ca="1" si="478"/>
        <v>1.24183720081649-2.07188019930625i</v>
      </c>
      <c r="AD295" s="240" t="str">
        <f t="shared" ca="1" si="479"/>
        <v>2.15762156188956+1.08605542643012i</v>
      </c>
      <c r="AE295" s="240" t="str">
        <f t="shared" ca="1" si="480"/>
        <v>-0.924388223589215+2.23167058628701i</v>
      </c>
      <c r="AF295" s="240" t="str">
        <f t="shared" ca="1" si="481"/>
        <v>-2.29362599441958-0.757711680873293i</v>
      </c>
      <c r="AG295" s="240" t="str">
        <f t="shared" ca="1" si="482"/>
        <v>0.586929032908561-2.34315204456264i</v>
      </c>
      <c r="AH295" s="240" t="str">
        <f t="shared" ca="1" si="483"/>
        <v>2.37998035075937+0.412965765661462i</v>
      </c>
      <c r="AI295" s="240" t="str">
        <f t="shared" ca="1" si="484"/>
        <v>-0.236764601149774+2.40391133722761i</v>
      </c>
      <c r="AJ295" s="240" t="str">
        <f t="shared" ca="1" si="485"/>
        <v>-2.41481531987822-0.0592803887510652i</v>
      </c>
      <c r="AK295" s="240" t="str">
        <f t="shared" ca="1" si="486"/>
        <v>-0.118525069210527-2.41263320908457i</v>
      </c>
      <c r="AL295" s="240" t="str">
        <f t="shared" ca="1" si="487"/>
        <v>2.39737682989379-0.295688229555132i</v>
      </c>
      <c r="AM295" s="240" t="str">
        <f t="shared" ca="1" si="488"/>
        <v>0.47124902976215+2.369128857947i</v>
      </c>
      <c r="AN295" s="240" t="str">
        <f t="shared" ca="1" si="489"/>
        <v>-2.32804237145154+0.644256090646685i</v>
      </c>
      <c r="AO295" s="240" t="str">
        <f t="shared" ca="1" si="490"/>
        <v>-0.813771871955956-2.27434002163756i</v>
      </c>
      <c r="AP295" s="240" t="str">
        <f t="shared" ca="1" si="491"/>
        <v>2.20831282619161-0.978877752983827i</v>
      </c>
      <c r="AQ295" s="240" t="str">
        <f t="shared" ca="1" si="492"/>
        <v>1.13867901065789+2.13031859220545i</v>
      </c>
      <c r="AR295" s="240" t="str">
        <f t="shared" ca="1" si="493"/>
        <v>1.13867901065789+2.13031859220545i</v>
      </c>
      <c r="AS295" s="240" t="str">
        <f t="shared" ca="1" si="494"/>
        <v>-1.4389371875073-1.94018219866527i</v>
      </c>
      <c r="AT295" s="240" t="str">
        <f t="shared" ca="1" si="495"/>
        <v>1.82907040470075-1.57776698160941i</v>
      </c>
      <c r="AU295" s="240" t="str">
        <f t="shared" ca="1" si="496"/>
        <v>1.70804671973635+1.70804671973776i</v>
      </c>
      <c r="AV295" s="240" t="str">
        <f t="shared" ca="1" si="497"/>
        <v>-1.5777669816091+1.82907040470102i</v>
      </c>
      <c r="AW295" s="240" t="str">
        <f t="shared" ca="1" si="498"/>
        <v>-1.94018219866548-1.43893718750703i</v>
      </c>
      <c r="AX295" s="240" t="str">
        <f t="shared" ca="1" si="499"/>
        <v>1.29230966811256-2.040779977193i</v>
      </c>
      <c r="AY295" s="240" t="str">
        <f t="shared" ca="1" si="500"/>
        <v>2.13031859220564+1.13867901065753i</v>
      </c>
      <c r="AZ295" s="240" t="str">
        <f t="shared" ca="1" si="501"/>
        <v>-0.978877752985646+2.2083128261908i</v>
      </c>
      <c r="BA295" s="240" t="str">
        <f t="shared" ca="1" si="502"/>
        <v>-2.27434002163768-0.81377187195563i</v>
      </c>
      <c r="BB295" s="240" t="str">
        <f t="shared" ca="1" si="503"/>
        <v>0.64425609064632-2.32804237145164i</v>
      </c>
      <c r="BC295" s="240" t="str">
        <f t="shared" ca="1" si="504"/>
        <v>2.36912885794708+0.471249029761778i</v>
      </c>
      <c r="BD295" s="240" t="str">
        <f t="shared" ca="1" si="505"/>
        <v>-0.295688229554722+2.39737682989384i</v>
      </c>
      <c r="BE295" s="240" t="str">
        <f t="shared" ca="1" si="506"/>
        <v>-2.41263320908446-0.118525069212583i</v>
      </c>
      <c r="BF295" s="240" t="str">
        <f t="shared" ca="1" si="507"/>
        <v>-0.0592803887514094-2.41481531987821i</v>
      </c>
      <c r="BG295" s="240" t="str">
        <f t="shared" ca="1" si="508"/>
        <v>2.40391133722757-0.236764601150151i</v>
      </c>
      <c r="BH295" s="240" t="str">
        <f t="shared" ca="1" si="509"/>
        <v>0.412965765661361+2.37998035075938i</v>
      </c>
      <c r="BI295" s="240" t="str">
        <f t="shared" ca="1" si="510"/>
        <v>-2.34315204456277+0.586929032908029i</v>
      </c>
      <c r="BJ295" s="240" t="str">
        <f t="shared" ca="1" si="511"/>
        <v>-0.757711680872252-2.29362599441992i</v>
      </c>
      <c r="BK295" s="240" t="str">
        <f t="shared" ca="1" si="512"/>
        <v>2.23167058628668-0.924388223590009i</v>
      </c>
      <c r="BL295" s="240" t="str">
        <f t="shared" ca="1" si="513"/>
        <v>1.08605542643046+2.15762156188939i</v>
      </c>
      <c r="BM295" s="240" t="str">
        <f t="shared" ca="1" si="514"/>
        <v>-2.07188019930629+1.24183720081643i</v>
      </c>
      <c r="BN295" s="240" t="str">
        <f t="shared" ca="1" si="515"/>
        <v>-1.39088935181512-1.97491113841012i</v>
      </c>
      <c r="BO295" s="240" t="str">
        <f t="shared" ca="1" si="516"/>
        <v>1.86723986294345-1.53240415290614i</v>
      </c>
      <c r="BP295" s="240" t="str">
        <f t="shared" ca="1" si="517"/>
        <v>1.66561472312282+1.74944985287533i</v>
      </c>
      <c r="BQ295" s="240" t="str">
        <f t="shared" ca="1" si="518"/>
        <v>-1.62217942247919+1.78979918283982i</v>
      </c>
      <c r="BR295" s="240" t="str">
        <f t="shared" ca="1" si="519"/>
        <v>-1.90428456571223-1.48611826124277i</v>
      </c>
      <c r="BS295" s="240" t="str">
        <f t="shared" ca="1" si="520"/>
        <v>1.34200369638753-2.00845046553089i</v>
      </c>
      <c r="BT295" s="240" t="str">
        <f t="shared" ca="1" si="521"/>
        <v>2.10173239825949+1.19061669722688i</v>
      </c>
      <c r="BU295" s="240" t="str">
        <f t="shared" ca="1" si="522"/>
        <v>-1.03277764302374+2.18362486102338i</v>
      </c>
      <c r="BV295" s="240" t="str">
        <f t="shared" ca="1" si="523"/>
        <v>-2.25368407146931-0.869341877292555i</v>
      </c>
      <c r="BW295" s="240" t="str">
        <f t="shared" ca="1" si="524"/>
        <v>0.701195072606285-2.31153037266693i</v>
      </c>
      <c r="BX295" s="240" t="str">
        <f t="shared" ca="1" si="525"/>
        <v>2.35685029049808+0.529248431068206i</v>
      </c>
      <c r="BY295" s="240" t="str">
        <f t="shared" ca="1" si="526"/>
        <v>-0.354433746426712+2.38939823240141i</v>
      </c>
      <c r="BZ295" s="240" t="str">
        <f t="shared" ca="1" si="527"/>
        <v>-2.40899781825987-0.177698354601947i</v>
      </c>
      <c r="CA295" s="240" t="str">
        <f t="shared" ca="1" si="528"/>
        <v>-3.44451209212226E-13-2.41554283621902i</v>
      </c>
      <c r="CB295" s="240" t="str">
        <f t="shared" ca="1" si="529"/>
        <v>2.40899781825982-0.177698354602634i</v>
      </c>
      <c r="CC295" s="240" t="str">
        <f t="shared" ca="1" si="530"/>
        <v>0.354433746425086+2.38939823240165i</v>
      </c>
      <c r="CD295" s="240" t="str">
        <f t="shared" ca="1" si="531"/>
        <v>-2.35685029049844+0.5292484310666i</v>
      </c>
      <c r="CE295" s="240" t="str">
        <f t="shared" ca="1" si="532"/>
        <v>-0.701195072606945-2.31153037266673i</v>
      </c>
      <c r="CF295" s="240" t="str">
        <f t="shared" ca="1" si="533"/>
        <v>2.25368407146906-0.869341877293198i</v>
      </c>
      <c r="CG295" s="240" t="str">
        <f t="shared" ca="1" si="534"/>
        <v>1.03277764302436+2.18362486102308i</v>
      </c>
      <c r="CH295" s="240" t="str">
        <f t="shared" ca="1" si="535"/>
        <v>-2.1017323982603+1.19061669722545i</v>
      </c>
      <c r="CI295" s="240" t="str">
        <f t="shared" ca="1" si="536"/>
        <v>-1.34200369638616-2.00845046553181i</v>
      </c>
      <c r="CJ295" s="240" t="str">
        <f t="shared" ca="1" si="537"/>
        <v>1.90428456571181-1.48611826124331i</v>
      </c>
      <c r="CK295" s="240" t="str">
        <f t="shared" ca="1" si="538"/>
        <v>1.62217942247971+1.78979918283936i</v>
      </c>
      <c r="CL295" s="240" t="str">
        <f t="shared" ca="1" si="539"/>
        <v>-1.66561472312227+1.74944985287586i</v>
      </c>
      <c r="CM295" s="240" t="str">
        <f t="shared" ca="1" si="540"/>
        <v>-1.86723986294241-1.53240415290741i</v>
      </c>
      <c r="CN295" s="240" t="str">
        <f t="shared" ca="1" si="541"/>
        <v>1.39088935181647-1.97491113840917i</v>
      </c>
      <c r="CO295" s="240" t="str">
        <f t="shared" ca="1" si="542"/>
        <v>2.07188019930668+1.24183720081578i</v>
      </c>
      <c r="CP295" s="240" t="str">
        <f t="shared" ca="1" si="543"/>
        <v>-1.08605542642978+2.15762156188973i</v>
      </c>
      <c r="CQ295" s="240" t="str">
        <f t="shared" ca="1" si="544"/>
        <v>-2.23167058628697-0.924388223589309i</v>
      </c>
      <c r="CR295" s="240" t="str">
        <f t="shared" ca="1" si="545"/>
        <v>0.757711680873814-2.29362599441941i</v>
      </c>
      <c r="CS295" s="240" t="str">
        <f t="shared" ca="1" si="546"/>
        <v>2.34315204456239+0.586929032909558i</v>
      </c>
      <c r="CT295" s="240" t="str">
        <f t="shared" ca="1" si="547"/>
        <v>-0.412965765660617+2.37998035075951i</v>
      </c>
      <c r="CU295" s="240" t="str">
        <f t="shared" ca="1" si="548"/>
        <v>-2.40391133722765-0.236764601149397i</v>
      </c>
      <c r="CV295" s="240" t="str">
        <f t="shared" ca="1" si="549"/>
        <v>0.0592803887506522-2.41481531987823i</v>
      </c>
      <c r="CW295" s="240" t="str">
        <f t="shared" ca="1" si="550"/>
        <v>2.41263320908454-0.118525069210939i</v>
      </c>
      <c r="CX295" s="240" t="str">
        <f t="shared" ca="1" si="551"/>
        <v>0.295688229553156+2.39737682989403i</v>
      </c>
      <c r="CY295" s="240" t="str">
        <f t="shared" ca="1" si="552"/>
        <v>-2.36912885794693+0.471249029762522i</v>
      </c>
      <c r="CZ295" s="240" t="str">
        <f t="shared" ca="1" si="553"/>
        <v>-0.64425609064705-2.32804237145143i</v>
      </c>
      <c r="DA295" s="240" t="str">
        <f t="shared" ca="1" si="554"/>
        <v>2.27434002163742-0.813771871956345i</v>
      </c>
      <c r="DB295" s="240" t="str">
        <f t="shared" ca="1" si="555"/>
        <v>0.978877752984203+2.20831282619144i</v>
      </c>
      <c r="DC295" s="240" t="str">
        <f t="shared" ca="1" si="556"/>
        <v>-2.13031859220639+1.13867901065614i</v>
      </c>
      <c r="DD295" s="240" t="str">
        <f t="shared" ca="1" si="557"/>
        <v>-1.2923096681132-2.04077997719259i</v>
      </c>
      <c r="DE295" s="240" t="str">
        <f t="shared" ca="1" si="558"/>
        <v>1.94018219866503-1.43893718750763i</v>
      </c>
      <c r="DF295" s="240" t="str">
        <f t="shared" ca="1" si="559"/>
        <v>1.57776698160972+1.82907040470048i</v>
      </c>
      <c r="DG295" s="240" t="str">
        <f t="shared" ca="1" si="560"/>
        <v>-1.70804671973747+1.70804671973665i</v>
      </c>
      <c r="DH295" s="240" t="str">
        <f t="shared" ca="1" si="561"/>
        <v>-1.82907040469972-1.5777669816106i</v>
      </c>
      <c r="DI295" s="240" t="str">
        <f t="shared" ca="1" si="562"/>
        <v>1.43893718750669-1.94018219866573i</v>
      </c>
      <c r="DJ295" s="240" t="str">
        <f t="shared" ca="1" si="563"/>
        <v>2.04077997719322+1.29230966811221i</v>
      </c>
      <c r="DK295" s="240" t="str">
        <f t="shared" ca="1" si="564"/>
        <v>-1.13867901065716+2.13031859220584i</v>
      </c>
      <c r="DL295" s="240" t="str">
        <f t="shared" ca="1" si="565"/>
        <v>-2.20831282619097-0.978877752985269i</v>
      </c>
      <c r="DM295" s="240" t="str">
        <f t="shared" ca="1" si="566"/>
        <v>0.81377187195757-2.27434002163699i</v>
      </c>
      <c r="DN295" s="240" t="str">
        <f t="shared" ca="1" si="567"/>
        <v>2.32804237145175+0.644256090645922i</v>
      </c>
      <c r="DO295" s="240" t="str">
        <f t="shared" ca="1" si="568"/>
        <v>-0.471249029761375+2.36912885794716i</v>
      </c>
      <c r="DP295" s="240" t="str">
        <f t="shared" ca="1" si="569"/>
        <v>-2.39737682989389-0.295688229554313i</v>
      </c>
      <c r="DQ295" s="240" t="str">
        <f t="shared" ca="1" si="570"/>
        <v>0.118525069212101-2.41263320908449i</v>
      </c>
      <c r="DR295" s="240" t="str">
        <f t="shared" ca="1" si="571"/>
        <v>2.41481531987826-0.0592803887494891i</v>
      </c>
      <c r="DS295" s="240" t="str">
        <f t="shared" ca="1" si="572"/>
        <v>0.236764601150426+2.40391133722754i</v>
      </c>
      <c r="DT295" s="240" t="str">
        <f t="shared" ca="1" si="573"/>
        <v>-2.37998035075934+0.412965765661634i</v>
      </c>
      <c r="DU295" s="240" t="str">
        <f t="shared" ca="1" si="574"/>
        <v>-0.586929032908297-2.3431520445627i</v>
      </c>
      <c r="DV295" s="240" t="str">
        <f t="shared" ca="1" si="575"/>
        <v>2.29362599441982-0.757711680872578i</v>
      </c>
      <c r="DW295" s="240" t="str">
        <f t="shared" ca="1" si="576"/>
        <v>0.924388223588108+2.23167058628747i</v>
      </c>
      <c r="DX295" s="240" t="str">
        <f t="shared" ca="1" si="577"/>
        <v>-2.1576215618892+1.08605542643083i</v>
      </c>
      <c r="DY295" s="240" t="str">
        <f t="shared" ca="1" si="578"/>
        <v>-1.24183720081678-2.07188019930607i</v>
      </c>
      <c r="DZ295" s="240" t="str">
        <f t="shared" ca="1" si="579"/>
        <v>1.97491113840984-1.39088935181552i</v>
      </c>
      <c r="EA295" s="240" t="str">
        <f t="shared" ca="1" si="580"/>
        <v>1.53240415290651+1.86723986294315i</v>
      </c>
      <c r="EB295" s="240" t="str">
        <f t="shared" ca="1" si="581"/>
        <v>-1.74944985287666+1.66561472312143i</v>
      </c>
      <c r="EC295" s="240" t="str">
        <f t="shared" ca="1" si="582"/>
        <v>-1.78979918284006-1.62217942247894i</v>
      </c>
      <c r="ED295" s="240" t="str">
        <f t="shared" ca="1" si="583"/>
        <v>1.48611826124249-1.90428456571244i</v>
      </c>
      <c r="EE295" s="240" t="str">
        <f t="shared" ca="1" si="584"/>
        <v>2.00845046553109+1.34200369638724i</v>
      </c>
      <c r="EF295" s="240" t="str">
        <f t="shared" ca="1" si="585"/>
        <v>-1.19061669722658+2.10173239825966i</v>
      </c>
      <c r="EG295" s="240" t="str">
        <f t="shared" ca="1" si="586"/>
        <v>-2.18362486102253-1.03277764302554i</v>
      </c>
      <c r="EH295" s="240" t="str">
        <f t="shared" ca="1" si="587"/>
        <v>0.869341877292103-2.25368407146949i</v>
      </c>
      <c r="EI295" s="240" t="str">
        <f t="shared" ca="1" si="588"/>
        <v>2.31153037266707+0.701195072605824i</v>
      </c>
      <c r="EJ295" s="240" t="str">
        <f t="shared" ca="1" si="589"/>
        <v>-0.529248431067735+2.35685029049819i</v>
      </c>
      <c r="EK295" s="240" t="str">
        <f t="shared" ca="1" si="590"/>
        <v>-2.38939823240148-0.354433746426236i</v>
      </c>
      <c r="EL295" s="240" t="str">
        <f t="shared" ca="1" si="591"/>
        <v>0.177698354601603-2.40899781825989i</v>
      </c>
      <c r="EM295" s="240" t="str">
        <f t="shared" ca="1" si="592"/>
        <v>2.41554283621902-6.8890241842445E-13i</v>
      </c>
      <c r="EN295" s="240"/>
      <c r="EO295" s="240"/>
      <c r="EP295" s="240"/>
    </row>
    <row r="296" spans="1:146">
      <c r="A296" s="268">
        <f t="shared" si="461"/>
        <v>3.828125000000003E-3</v>
      </c>
      <c r="B296" s="267">
        <v>196</v>
      </c>
      <c r="C296" s="266">
        <f t="shared" si="462"/>
        <v>39200</v>
      </c>
      <c r="N296" s="265">
        <f t="shared" ca="1" si="463"/>
        <v>2.5636601823617493</v>
      </c>
      <c r="O296" s="240">
        <f t="shared" ca="1" si="464"/>
        <v>-2.4363398176382507</v>
      </c>
      <c r="P296" s="240" t="str">
        <f t="shared" ca="1" si="465"/>
        <v>-0.238803061795943-2.42460817549691i</v>
      </c>
      <c r="Q296" s="240" t="str">
        <f t="shared" ca="1" si="466"/>
        <v>2.38952623119989-0.475306319563758i</v>
      </c>
      <c r="R296" s="240" t="str">
        <f t="shared" ca="1" si="467"/>
        <v>0.707232117645288+2.3314318430485i</v>
      </c>
      <c r="S296" s="240" t="str">
        <f t="shared" ca="1" si="468"/>
        <v>-2.25088449175825+0.932346883821577i</v>
      </c>
      <c r="T296" s="240" t="str">
        <f t="shared" ca="1" si="469"/>
        <v>-1.14848263983402-2.14865989235372i</v>
      </c>
      <c r="U296" s="241" t="str">
        <f t="shared" ca="1" si="470"/>
        <v>2.02574252360896-1.35355788020017i</v>
      </c>
      <c r="V296" s="240" t="str">
        <f t="shared" ca="1" si="471"/>
        <v>1.54559761825019+1.88331614697823i</v>
      </c>
      <c r="W296" s="240" t="str">
        <f t="shared" ca="1" si="472"/>
        <v>-1.72275240632675+1.72275240632686i</v>
      </c>
      <c r="X296" s="240" t="str">
        <f t="shared" ca="1" si="473"/>
        <v>-1.88331614697817-1.54559761825026i</v>
      </c>
      <c r="Y296" s="240" t="str">
        <f t="shared" ca="1" si="474"/>
        <v>1.35355788020024-2.02574252360892i</v>
      </c>
      <c r="Z296" s="240" t="str">
        <f t="shared" ca="1" si="475"/>
        <v>2.14865989235379+1.14848263983387i</v>
      </c>
      <c r="AA296" s="240" t="str">
        <f t="shared" ca="1" si="476"/>
        <v>-0.932346883821429+2.25088449175831i</v>
      </c>
      <c r="AB296" s="240" t="str">
        <f t="shared" ca="1" si="477"/>
        <v>-2.33143184304848-0.707232117645361i</v>
      </c>
      <c r="AC296" s="240" t="str">
        <f t="shared" ca="1" si="478"/>
        <v>0.475306319563754-2.38952623119989i</v>
      </c>
      <c r="AD296" s="240" t="str">
        <f t="shared" ca="1" si="479"/>
        <v>2.42460817549692+0.238803061795847i</v>
      </c>
      <c r="AE296" s="240" t="str">
        <f t="shared" ca="1" si="480"/>
        <v>-8.95413200750015E-14+2.43633981763825i</v>
      </c>
      <c r="AF296" s="240" t="str">
        <f t="shared" ca="1" si="481"/>
        <v>-2.42460817549691+0.238803061795945i</v>
      </c>
      <c r="AG296" s="240" t="str">
        <f t="shared" ca="1" si="482"/>
        <v>-0.475306319563815-2.38952623119988i</v>
      </c>
      <c r="AH296" s="240" t="str">
        <f t="shared" ca="1" si="483"/>
        <v>2.33143184304852-0.707232117645222i</v>
      </c>
      <c r="AI296" s="240" t="str">
        <f t="shared" ca="1" si="484"/>
        <v>0.932346883821504+2.25088449175828i</v>
      </c>
      <c r="AJ296" s="240" t="str">
        <f t="shared" ca="1" si="485"/>
        <v>-2.14865989235352+1.14848263983439i</v>
      </c>
      <c r="AK296" s="240" t="str">
        <f t="shared" ca="1" si="486"/>
        <v>-1.3535578801999-2.02574252360914i</v>
      </c>
      <c r="AL296" s="240" t="str">
        <f t="shared" ca="1" si="487"/>
        <v>1.88331614697752-1.54559761825106i</v>
      </c>
      <c r="AM296" s="240" t="str">
        <f t="shared" ca="1" si="488"/>
        <v>1.72275240632698+1.72275240632663i</v>
      </c>
      <c r="AN296" s="240" t="str">
        <f t="shared" ca="1" si="489"/>
        <v>-1.5455976182507+1.88331614697781i</v>
      </c>
      <c r="AO296" s="240" t="str">
        <f t="shared" ca="1" si="490"/>
        <v>-2.02574252360942-1.35355788019949i</v>
      </c>
      <c r="AP296" s="240" t="str">
        <f t="shared" ca="1" si="491"/>
        <v>1.14848263983395-2.14865989235375i</v>
      </c>
      <c r="AQ296" s="240" t="str">
        <f t="shared" ca="1" si="492"/>
        <v>2.2508844917579+0.932346883822423i</v>
      </c>
      <c r="AR296" s="240" t="str">
        <f t="shared" ca="1" si="493"/>
        <v>2.2508844917579+0.932346883822423i</v>
      </c>
      <c r="AS296" s="240" t="str">
        <f t="shared" ca="1" si="494"/>
        <v>-2.38952623119983-0.475306319564046i</v>
      </c>
      <c r="AT296" s="240" t="str">
        <f t="shared" ca="1" si="495"/>
        <v>0.238803061797142-2.4246081754968i</v>
      </c>
      <c r="AU296" s="240" t="str">
        <f t="shared" ca="1" si="496"/>
        <v>2.43633981763825-3.05631956444461E-13i</v>
      </c>
      <c r="AV296" s="240" t="str">
        <f t="shared" ca="1" si="497"/>
        <v>0.238803061795339+2.42460817549697i</v>
      </c>
      <c r="AW296" s="240" t="str">
        <f t="shared" ca="1" si="498"/>
        <v>-2.3895262311997+0.475306319564713i</v>
      </c>
      <c r="AX296" s="240" t="str">
        <f t="shared" ca="1" si="499"/>
        <v>-0.707232117645368-2.33143184304848i</v>
      </c>
      <c r="AY296" s="240" t="str">
        <f t="shared" ca="1" si="500"/>
        <v>2.25088449175859-0.932346883820749i</v>
      </c>
      <c r="AZ296" s="240" t="str">
        <f t="shared" ca="1" si="501"/>
        <v>1.14848263983449+2.14865989235346i</v>
      </c>
      <c r="BA296" s="240" t="str">
        <f t="shared" ca="1" si="502"/>
        <v>-2.02574252360904+1.35355788020006i</v>
      </c>
      <c r="BB296" s="240" t="str">
        <f t="shared" ca="1" si="503"/>
        <v>-1.54559761824933-1.88331614697894i</v>
      </c>
      <c r="BC296" s="240" t="str">
        <f t="shared" ca="1" si="504"/>
        <v>1.72275240632652-1.72275240632709i</v>
      </c>
      <c r="BD296" s="240" t="str">
        <f t="shared" ca="1" si="505"/>
        <v>1.88331614697791+1.54559761825059i</v>
      </c>
      <c r="BE296" s="240" t="str">
        <f t="shared" ca="1" si="506"/>
        <v>-1.35355788019933+2.02574252360952i</v>
      </c>
      <c r="BF296" s="240" t="str">
        <f t="shared" ca="1" si="507"/>
        <v>-2.14865989235384-1.14848263983379i</v>
      </c>
      <c r="BG296" s="240" t="str">
        <f t="shared" ca="1" si="508"/>
        <v>0.93234688382225-2.25088449175797i</v>
      </c>
      <c r="BH296" s="240" t="str">
        <f t="shared" ca="1" si="509"/>
        <v>2.33143184304871+0.707232117644603i</v>
      </c>
      <c r="BI296" s="240" t="str">
        <f t="shared" ca="1" si="510"/>
        <v>-0.475306319563929+2.38952623119985i</v>
      </c>
      <c r="BJ296" s="240" t="str">
        <f t="shared" ca="1" si="511"/>
        <v>-2.42460817549681-0.238803061797025i</v>
      </c>
      <c r="BK296" s="240" t="str">
        <f t="shared" ca="1" si="512"/>
        <v>-4.93070405852011E-13-2.43633981763825i</v>
      </c>
      <c r="BL296" s="240" t="str">
        <f t="shared" ca="1" si="513"/>
        <v>2.42460817549695-0.238803061795525i</v>
      </c>
      <c r="BM296" s="240" t="str">
        <f t="shared" ca="1" si="514"/>
        <v>0.475306319564828+2.38952623119967i</v>
      </c>
      <c r="BN296" s="240" t="str">
        <f t="shared" ca="1" si="515"/>
        <v>-2.33143184304845+0.70723211764548i</v>
      </c>
      <c r="BO296" s="240" t="str">
        <f t="shared" ca="1" si="516"/>
        <v>-0.932346883820922-2.25088449175852i</v>
      </c>
      <c r="BP296" s="240" t="str">
        <f t="shared" ca="1" si="517"/>
        <v>2.14865989235337-1.14848263983466i</v>
      </c>
      <c r="BQ296" s="240" t="str">
        <f t="shared" ca="1" si="518"/>
        <v>1.35355788020015+2.02574252360897i</v>
      </c>
      <c r="BR296" s="240" t="str">
        <f t="shared" ca="1" si="519"/>
        <v>-1.88331614697882+1.54559761824947i</v>
      </c>
      <c r="BS296" s="240" t="str">
        <f t="shared" ca="1" si="520"/>
        <v>-1.72275240632722-1.72275240632639i</v>
      </c>
      <c r="BT296" s="240" t="str">
        <f t="shared" ca="1" si="521"/>
        <v>1.54559761825049-1.88331614697798i</v>
      </c>
      <c r="BU296" s="240" t="str">
        <f t="shared" ca="1" si="522"/>
        <v>2.02574252360962+1.35355788019918i</v>
      </c>
      <c r="BV296" s="240" t="str">
        <f t="shared" ca="1" si="523"/>
        <v>-1.14848263983368+2.14865989235389i</v>
      </c>
      <c r="BW296" s="240" t="str">
        <f t="shared" ca="1" si="524"/>
        <v>-2.25088449175804-0.932346883822077i</v>
      </c>
      <c r="BX296" s="240" t="str">
        <f t="shared" ca="1" si="525"/>
        <v>0.707232117644425-2.33143184304877i</v>
      </c>
      <c r="BY296" s="240" t="str">
        <f t="shared" ca="1" si="526"/>
        <v>2.38952623119988+0.475306319563812i</v>
      </c>
      <c r="BZ296" s="240" t="str">
        <f t="shared" ca="1" si="527"/>
        <v>-0.238803061796838+2.42460817549683i</v>
      </c>
      <c r="CA296" s="240" t="str">
        <f t="shared" ca="1" si="528"/>
        <v>-2.43633981763825+6.11263912888925E-13i</v>
      </c>
      <c r="CB296" s="240" t="str">
        <f t="shared" ca="1" si="529"/>
        <v>-0.238803061795712-2.42460817549693i</v>
      </c>
      <c r="CC296" s="240" t="str">
        <f t="shared" ca="1" si="530"/>
        <v>2.38952623120012-0.475306319562567i</v>
      </c>
      <c r="CD296" s="240" t="str">
        <f t="shared" ca="1" si="531"/>
        <v>0.707232117645726+2.33143184304837i</v>
      </c>
      <c r="CE296" s="240" t="str">
        <f t="shared" ca="1" si="532"/>
        <v>-2.25088449175847+0.932346883821032i</v>
      </c>
      <c r="CF296" s="240" t="str">
        <f t="shared" ca="1" si="533"/>
        <v>-1.14848263983476-2.14865989235332i</v>
      </c>
      <c r="CG296" s="240" t="str">
        <f t="shared" ca="1" si="534"/>
        <v>2.02574252360887-1.35355788020031i</v>
      </c>
      <c r="CH296" s="240" t="str">
        <f t="shared" ca="1" si="535"/>
        <v>1.54559761824951+1.88331614697879i</v>
      </c>
      <c r="CI296" s="240" t="str">
        <f t="shared" ca="1" si="536"/>
        <v>-1.72275240632626+1.72275240632735i</v>
      </c>
      <c r="CJ296" s="240" t="str">
        <f t="shared" ca="1" si="537"/>
        <v>-1.8833161469781-1.54559761825035i</v>
      </c>
      <c r="CK296" s="240" t="str">
        <f t="shared" ca="1" si="538"/>
        <v>1.35355788020109-2.02574252360834i</v>
      </c>
      <c r="CL296" s="240" t="str">
        <f t="shared" ca="1" si="539"/>
        <v>2.14865989235398+1.14848263983352i</v>
      </c>
      <c r="CM296" s="240" t="str">
        <f t="shared" ca="1" si="540"/>
        <v>-0.932346883821904+2.25088449175811i</v>
      </c>
      <c r="CN296" s="240" t="str">
        <f t="shared" ca="1" si="541"/>
        <v>-2.33143184304882-0.707232117644245i</v>
      </c>
      <c r="CO296" s="240" t="str">
        <f t="shared" ca="1" si="542"/>
        <v>0.475306319563629-2.38952623119991i</v>
      </c>
      <c r="CP296" s="240" t="str">
        <f t="shared" ca="1" si="543"/>
        <v>2.42460817549684+0.238803061796652i</v>
      </c>
      <c r="CQ296" s="240" t="str">
        <f t="shared" ca="1" si="544"/>
        <v>7.98702362296474E-13+2.43633981763825i</v>
      </c>
      <c r="CR296" s="240" t="str">
        <f t="shared" ca="1" si="545"/>
        <v>-2.42460817549692+0.238803061795898i</v>
      </c>
      <c r="CS296" s="240" t="str">
        <f t="shared" ca="1" si="546"/>
        <v>-0.475306319562752-2.38952623120009i</v>
      </c>
      <c r="CT296" s="240" t="str">
        <f t="shared" ca="1" si="547"/>
        <v>2.33143184304836-0.707232117645775i</v>
      </c>
      <c r="CU296" s="240" t="str">
        <f t="shared" ca="1" si="548"/>
        <v>0.932346883821205+2.2508844917584i</v>
      </c>
      <c r="CV296" s="240" t="str">
        <f t="shared" ca="1" si="549"/>
        <v>-2.14865989235323+1.14848263983492i</v>
      </c>
      <c r="CW296" s="240" t="str">
        <f t="shared" ca="1" si="550"/>
        <v>-1.35355788020047-2.02574252360876i</v>
      </c>
      <c r="CX296" s="240" t="str">
        <f t="shared" ca="1" si="551"/>
        <v>1.88331614697867-1.54559761824966i</v>
      </c>
      <c r="CY296" s="240" t="str">
        <f t="shared" ca="1" si="552"/>
        <v>1.72275240632738+1.72275240632622i</v>
      </c>
      <c r="CZ296" s="240" t="str">
        <f t="shared" ca="1" si="553"/>
        <v>-1.5455976182502+1.88331614697822i</v>
      </c>
      <c r="DA296" s="240" t="str">
        <f t="shared" ca="1" si="554"/>
        <v>-2.02574252360845-1.35355788020094i</v>
      </c>
      <c r="DB296" s="240" t="str">
        <f t="shared" ca="1" si="555"/>
        <v>1.14848263983335-2.14865989235407i</v>
      </c>
      <c r="DC296" s="240" t="str">
        <f t="shared" ca="1" si="556"/>
        <v>2.25088449175813+0.932346883821857i</v>
      </c>
      <c r="DD296" s="240" t="str">
        <f t="shared" ca="1" si="557"/>
        <v>-0.707232117646452+2.33143184304815i</v>
      </c>
      <c r="DE296" s="240" t="str">
        <f t="shared" ca="1" si="558"/>
        <v>-2.38952623119995-0.475306319563447i</v>
      </c>
      <c r="DF296" s="240" t="str">
        <f t="shared" ca="1" si="559"/>
        <v>0.238803061796465-2.42460817549686i</v>
      </c>
      <c r="DG296" s="240" t="str">
        <f t="shared" ca="1" si="560"/>
        <v>2.43633981763825-9.86140811704024E-13i</v>
      </c>
      <c r="DH296" s="240" t="str">
        <f t="shared" ca="1" si="561"/>
        <v>0.238803061795947+2.42460817549691i</v>
      </c>
      <c r="DI296" s="240" t="str">
        <f t="shared" ca="1" si="562"/>
        <v>-2.38952623120005+0.475306319562935i</v>
      </c>
      <c r="DJ296" s="240" t="str">
        <f t="shared" ca="1" si="563"/>
        <v>-0.707232117645953-2.3314318430483i</v>
      </c>
      <c r="DK296" s="240" t="str">
        <f t="shared" ca="1" si="564"/>
        <v>2.25088449175833-0.932346883821378i</v>
      </c>
      <c r="DL296" s="240" t="str">
        <f t="shared" ca="1" si="565"/>
        <v>1.14848263983289+2.14865989235431i</v>
      </c>
      <c r="DM296" s="240" t="str">
        <f t="shared" ca="1" si="566"/>
        <v>-2.02574252360874+1.35355788020051i</v>
      </c>
      <c r="DN296" s="240" t="str">
        <f t="shared" ca="1" si="567"/>
        <v>-1.5455976182498-1.88331614697855i</v>
      </c>
      <c r="DO296" s="240" t="str">
        <f t="shared" ca="1" si="568"/>
        <v>1.72275240632609-1.72275240632752i</v>
      </c>
      <c r="DP296" s="240" t="str">
        <f t="shared" ca="1" si="569"/>
        <v>1.88331614697834+1.54559761825006i</v>
      </c>
      <c r="DQ296" s="240" t="str">
        <f t="shared" ca="1" si="570"/>
        <v>-1.3535578802009+2.02574252360848i</v>
      </c>
      <c r="DR296" s="240" t="str">
        <f t="shared" ca="1" si="571"/>
        <v>-2.14865989235409-1.14848263983331i</v>
      </c>
      <c r="DS296" s="240" t="str">
        <f t="shared" ca="1" si="572"/>
        <v>0.932346883821685-2.2508844917582i</v>
      </c>
      <c r="DT296" s="240" t="str">
        <f t="shared" ca="1" si="573"/>
        <v>2.33143184304821+0.707232117646272i</v>
      </c>
      <c r="DU296" s="240" t="str">
        <f t="shared" ca="1" si="574"/>
        <v>-0.475306319563398+2.38952623119996i</v>
      </c>
      <c r="DV296" s="240" t="str">
        <f t="shared" ca="1" si="575"/>
        <v>-2.42460817549687-0.238803061796416i</v>
      </c>
      <c r="DW296" s="240" t="str">
        <f t="shared" ca="1" si="576"/>
        <v>-1.17357926111157E-12-2.43633981763825i</v>
      </c>
      <c r="DX296" s="240" t="str">
        <f t="shared" ca="1" si="577"/>
        <v>2.42460817549688-0.238803061796271i</v>
      </c>
      <c r="DY296" s="240" t="str">
        <f t="shared" ca="1" si="578"/>
        <v>0.475306319562984+2.38952623120004i</v>
      </c>
      <c r="DZ296" s="240" t="str">
        <f t="shared" ca="1" si="579"/>
        <v>-2.33143184304825+0.707232117646133i</v>
      </c>
      <c r="EA296" s="240" t="str">
        <f t="shared" ca="1" si="580"/>
        <v>-0.932346883821551-2.25088449175826i</v>
      </c>
      <c r="EB296" s="240" t="str">
        <f t="shared" ca="1" si="581"/>
        <v>2.14865989235416-1.14848263983318i</v>
      </c>
      <c r="EC296" s="240" t="str">
        <f t="shared" ca="1" si="582"/>
        <v>1.35355788020066+2.02574252360863i</v>
      </c>
      <c r="ED296" s="240" t="str">
        <f t="shared" ca="1" si="583"/>
        <v>-1.88331614697843+1.54559761824995i</v>
      </c>
      <c r="EE296" s="240" t="str">
        <f t="shared" ca="1" si="584"/>
        <v>-1.72275240632599-1.72275240632762i</v>
      </c>
      <c r="EF296" s="240" t="str">
        <f t="shared" ca="1" si="585"/>
        <v>1.54559761825002-1.88331614697837i</v>
      </c>
      <c r="EG296" s="240" t="str">
        <f t="shared" ca="1" si="586"/>
        <v>2.02574252360858+1.35355788020074i</v>
      </c>
      <c r="EH296" s="240" t="str">
        <f t="shared" ca="1" si="587"/>
        <v>-1.14848263983302+2.14865989235425i</v>
      </c>
      <c r="EI296" s="240" t="str">
        <f t="shared" ca="1" si="588"/>
        <v>-2.25088449175822-0.932346883821641i</v>
      </c>
      <c r="EJ296" s="240" t="str">
        <f t="shared" ca="1" si="589"/>
        <v>0.707232117646226-2.33143184304822i</v>
      </c>
      <c r="EK296" s="240" t="str">
        <f t="shared" ca="1" si="590"/>
        <v>2.38952623120002+0.475306319563079i</v>
      </c>
      <c r="EL296" s="240" t="str">
        <f t="shared" ca="1" si="591"/>
        <v>-0.238803061796092+2.4246081754969i</v>
      </c>
      <c r="EM296" s="240" t="str">
        <f t="shared" ca="1" si="592"/>
        <v>-2.43633981763825-1.27029009956511E-12i</v>
      </c>
      <c r="EN296" s="240"/>
      <c r="EO296" s="240"/>
      <c r="EP296" s="240"/>
    </row>
    <row r="297" spans="1:146">
      <c r="A297" s="268">
        <f t="shared" si="461"/>
        <v>3.847656250000003E-3</v>
      </c>
      <c r="B297" s="267">
        <v>197</v>
      </c>
      <c r="C297" s="266">
        <f t="shared" si="462"/>
        <v>39400</v>
      </c>
      <c r="N297" s="265">
        <f t="shared" ca="1" si="463"/>
        <v>2.5511294058836675</v>
      </c>
      <c r="O297" s="240">
        <f t="shared" ca="1" si="464"/>
        <v>-2.4488705941163325</v>
      </c>
      <c r="P297" s="240" t="str">
        <f t="shared" ca="1" si="465"/>
        <v>-0.299767902901283-2.43045394754104i</v>
      </c>
      <c r="Q297" s="240" t="str">
        <f t="shared" ca="1" si="466"/>
        <v>2.37548101132194-0.595027017518192i</v>
      </c>
      <c r="R297" s="240" t="str">
        <f t="shared" ca="1" si="467"/>
        <v>0.881336371938901+2.28477862958871i</v>
      </c>
      <c r="S297" s="240" t="str">
        <f t="shared" ca="1" si="468"/>
        <v>-2.15971105058854+1.15438960697566i</v>
      </c>
      <c r="T297" s="240" t="str">
        <f t="shared" ca="1" si="469"/>
        <v>-1.41007974781446-2.00215940712302i</v>
      </c>
      <c r="U297" s="241" t="str">
        <f t="shared" ca="1" si="470"/>
        <v>1.81449342255924-1.64456097674027i</v>
      </c>
      <c r="V297" s="240" t="str">
        <f t="shared" ca="1" si="471"/>
        <v>1.8543064778145+1.59953576798485i</v>
      </c>
      <c r="W297" s="240" t="str">
        <f t="shared" ca="1" si="472"/>
        <v>-1.36051960660812+2.03616148346898i</v>
      </c>
      <c r="X297" s="240" t="str">
        <f t="shared" ca="1" si="473"/>
        <v>-2.18739072514784-1.10103996397265i</v>
      </c>
      <c r="Y297" s="240" t="str">
        <f t="shared" ca="1" si="474"/>
        <v>0.824999655428397-2.30571957429144i</v>
      </c>
      <c r="Z297" s="240" t="str">
        <f t="shared" ca="1" si="475"/>
        <v>2.389368254868+0.536550584154699i</v>
      </c>
      <c r="AA297" s="240" t="str">
        <f t="shared" ca="1" si="476"/>
        <v>-0.240031292672427+2.43707861286124i</v>
      </c>
      <c r="AB297" s="240" t="str">
        <f t="shared" ca="1" si="477"/>
        <v>-2.44813304007797+0.0600982928731622i</v>
      </c>
      <c r="AC297" s="240" t="str">
        <f t="shared" ca="1" si="478"/>
        <v>-0.359323944154535-2.42236526764336i</v>
      </c>
      <c r="AD297" s="240" t="str">
        <f t="shared" ca="1" si="479"/>
        <v>2.36016286683959-0.65314502885591i</v>
      </c>
      <c r="AE297" s="240" t="str">
        <f t="shared" ca="1" si="480"/>
        <v>0.937142204374255+2.26246141967288i</v>
      </c>
      <c r="AF297" s="240" t="str">
        <f t="shared" ca="1" si="481"/>
        <v>-2.13073044684928+1.20704388884462i</v>
      </c>
      <c r="AG297" s="240" t="str">
        <f t="shared" ca="1" si="482"/>
        <v>-1.45879050970698-1.96695130481578i</v>
      </c>
      <c r="AH297" s="240" t="str">
        <f t="shared" ca="1" si="483"/>
        <v>1.77358738431434-1.6885955634576i</v>
      </c>
      <c r="AI297" s="240" t="str">
        <f t="shared" ca="1" si="484"/>
        <v>1.89300256818451+1.55354705869328i</v>
      </c>
      <c r="AJ297" s="240" t="str">
        <f t="shared" ca="1" si="485"/>
        <v>-1.3101399392645+2.06893705227387i</v>
      </c>
      <c r="AK297" s="240" t="str">
        <f t="shared" ca="1" si="486"/>
        <v>-2.21375279732611-1.04702709566586i</v>
      </c>
      <c r="AL297" s="240" t="str">
        <f t="shared" ca="1" si="487"/>
        <v>0.768165989975113-2.32527163973873i</v>
      </c>
      <c r="AM297" s="240" t="str">
        <f t="shared" ca="1" si="488"/>
        <v>2.40181623232162+0.477750952781967i</v>
      </c>
      <c r="AN297" s="240" t="str">
        <f t="shared" ca="1" si="489"/>
        <v>-0.180150096567072+2.44223527315338i</v>
      </c>
      <c r="AO297" s="240" t="str">
        <f t="shared" ca="1" si="490"/>
        <v>-2.44592082223786+0.120160384781918i</v>
      </c>
      <c r="AP297" s="240" t="str">
        <f t="shared" ca="1" si="491"/>
        <v>-0.418663542100607-2.41281744548639i</v>
      </c>
      <c r="AQ297" s="240" t="str">
        <f t="shared" ca="1" si="492"/>
        <v>2.34342304849852-0.710869610050654i</v>
      </c>
      <c r="AR297" s="240" t="str">
        <f t="shared" ca="1" si="493"/>
        <v>2.34342304849852-0.710869610050654i</v>
      </c>
      <c r="AS297" s="240" t="str">
        <f t="shared" ca="1" si="494"/>
        <v>-2.10046637076225+1.25897109260879i</v>
      </c>
      <c r="AT297" s="240" t="str">
        <f t="shared" ca="1" si="495"/>
        <v>-1.50662255074475-1.93055838459112i</v>
      </c>
      <c r="AU297" s="240" t="str">
        <f t="shared" ca="1" si="496"/>
        <v>1.73161300334851-1.73161300334746i</v>
      </c>
      <c r="AV297" s="240" t="str">
        <f t="shared" ca="1" si="497"/>
        <v>1.93055838459166+1.50662255074406i</v>
      </c>
      <c r="AW297" s="240" t="str">
        <f t="shared" ca="1" si="498"/>
        <v>-1.25897109261012+2.10046637076145i</v>
      </c>
      <c r="AX297" s="240" t="str">
        <f t="shared" ca="1" si="499"/>
        <v>-2.23878138759672-0.992383537387726i</v>
      </c>
      <c r="AY297" s="240" t="str">
        <f t="shared" ca="1" si="500"/>
        <v>0.710869610052146-2.34342304849807i</v>
      </c>
      <c r="AZ297" s="240" t="str">
        <f t="shared" ca="1" si="501"/>
        <v>2.41281744548654+0.41866354209974i</v>
      </c>
      <c r="BA297" s="240" t="str">
        <f t="shared" ca="1" si="502"/>
        <v>-0.120160384781005+2.44592082223791i</v>
      </c>
      <c r="BB297" s="240" t="str">
        <f t="shared" ca="1" si="503"/>
        <v>-2.44223527315331+0.18015009656795i</v>
      </c>
      <c r="BC297" s="240" t="str">
        <f t="shared" ca="1" si="504"/>
        <v>-0.477750952782829-2.40181623232145i</v>
      </c>
      <c r="BD297" s="240" t="str">
        <f t="shared" ca="1" si="505"/>
        <v>2.32527163973921-0.768165989973668i</v>
      </c>
      <c r="BE297" s="240" t="str">
        <f t="shared" ca="1" si="506"/>
        <v>1.04702709566666+2.21375279732574i</v>
      </c>
      <c r="BF297" s="240" t="str">
        <f t="shared" ca="1" si="507"/>
        <v>-2.0689370522747+1.31013993926318i</v>
      </c>
      <c r="BG297" s="240" t="str">
        <f t="shared" ca="1" si="508"/>
        <v>-1.55354705869361-1.89300256818424i</v>
      </c>
      <c r="BH297" s="240" t="str">
        <f t="shared" ca="1" si="509"/>
        <v>1.6885955634582-1.77358738431377i</v>
      </c>
      <c r="BI297" s="240" t="str">
        <f t="shared" ca="1" si="510"/>
        <v>1.96695130481587+1.45879050970686i</v>
      </c>
      <c r="BJ297" s="240" t="str">
        <f t="shared" ca="1" si="511"/>
        <v>-1.20704388884552+2.13073044684877i</v>
      </c>
      <c r="BK297" s="240" t="str">
        <f t="shared" ca="1" si="512"/>
        <v>-2.26246141967285-0.937142204374343i</v>
      </c>
      <c r="BL297" s="240" t="str">
        <f t="shared" ca="1" si="513"/>
        <v>0.653145028857176-2.36016286683924i</v>
      </c>
      <c r="BM297" s="240" t="str">
        <f t="shared" ca="1" si="514"/>
        <v>2.42236526764336+0.359323944154594i</v>
      </c>
      <c r="BN297" s="240" t="str">
        <f t="shared" ca="1" si="515"/>
        <v>-0.0600982928723002+2.44813304007799i</v>
      </c>
      <c r="BO297" s="240" t="str">
        <f t="shared" ca="1" si="516"/>
        <v>-2.43707861286128+0.24003129267209i</v>
      </c>
      <c r="BP297" s="240" t="str">
        <f t="shared" ca="1" si="517"/>
        <v>-0.536550584155285-2.38936825486786i</v>
      </c>
      <c r="BQ297" s="240" t="str">
        <f t="shared" ca="1" si="518"/>
        <v>2.30571957429162-0.824999655427897i</v>
      </c>
      <c r="BR297" s="240" t="str">
        <f t="shared" ca="1" si="519"/>
        <v>1.10103996397328+2.18739072514752i</v>
      </c>
      <c r="BS297" s="240" t="str">
        <f t="shared" ca="1" si="520"/>
        <v>-2.03616148346941+1.36051960660746i</v>
      </c>
      <c r="BT297" s="240" t="str">
        <f t="shared" ca="1" si="521"/>
        <v>-1.59953576798518-1.85430647781421i</v>
      </c>
      <c r="BU297" s="240" t="str">
        <f t="shared" ca="1" si="522"/>
        <v>1.64456097674107-1.81449342255852i</v>
      </c>
      <c r="BV297" s="240" t="str">
        <f t="shared" ca="1" si="523"/>
        <v>2.00215940712312+1.41007974781431i</v>
      </c>
      <c r="BW297" s="240" t="str">
        <f t="shared" ca="1" si="524"/>
        <v>-1.15438960697662+2.15971105058803i</v>
      </c>
      <c r="BX297" s="240" t="str">
        <f t="shared" ca="1" si="525"/>
        <v>-2.28477862958867-0.88133637193899i</v>
      </c>
      <c r="BY297" s="240" t="str">
        <f t="shared" ca="1" si="526"/>
        <v>0.595027017517127-2.3754810113222i</v>
      </c>
      <c r="BZ297" s="240" t="str">
        <f t="shared" ca="1" si="527"/>
        <v>2.43045394754101+0.299767902901545i</v>
      </c>
      <c r="CA297" s="240" t="str">
        <f t="shared" ca="1" si="528"/>
        <v>8.79611952248092E-13+2.44887059411633i</v>
      </c>
      <c r="CB297" s="240" t="str">
        <f t="shared" ca="1" si="529"/>
        <v>-2.4304539475411+0.299767902900803i</v>
      </c>
      <c r="CC297" s="240" t="str">
        <f t="shared" ca="1" si="530"/>
        <v>-0.595027017518834-2.37548101132177i</v>
      </c>
      <c r="CD297" s="240" t="str">
        <f t="shared" ca="1" si="531"/>
        <v>2.28477862958889-0.881336371938424i</v>
      </c>
      <c r="CE297" s="240" t="str">
        <f t="shared" ca="1" si="532"/>
        <v>1.15438960697596+2.15971105058838i</v>
      </c>
      <c r="CF297" s="240" t="str">
        <f t="shared" ca="1" si="533"/>
        <v>-2.00215940712347+1.41007974781382i</v>
      </c>
      <c r="CG297" s="240" t="str">
        <f t="shared" ca="1" si="534"/>
        <v>-1.64456097674062-1.81449342255893i</v>
      </c>
      <c r="CH297" s="240" t="str">
        <f t="shared" ca="1" si="535"/>
        <v>1.59953576798564-1.85430647781381i</v>
      </c>
      <c r="CI297" s="240" t="str">
        <f t="shared" ca="1" si="536"/>
        <v>2.03616148346908+1.36051960660796i</v>
      </c>
      <c r="CJ297" s="240" t="str">
        <f t="shared" ca="1" si="537"/>
        <v>-1.10103996397382+2.18739072514725i</v>
      </c>
      <c r="CK297" s="240" t="str">
        <f t="shared" ca="1" si="538"/>
        <v>-2.30571957429141-0.82499965542847i</v>
      </c>
      <c r="CL297" s="240" t="str">
        <f t="shared" ca="1" si="539"/>
        <v>0.536550584153568-2.38936825486825i</v>
      </c>
      <c r="CM297" s="240" t="str">
        <f t="shared" ca="1" si="540"/>
        <v>2.43707861286121+0.240031292672763i</v>
      </c>
      <c r="CN297" s="240" t="str">
        <f t="shared" ca="1" si="541"/>
        <v>0.060098292874059+2.44813304007795i</v>
      </c>
      <c r="CO297" s="240" t="str">
        <f t="shared" ca="1" si="542"/>
        <v>-2.42236526764345+0.359323944153925i</v>
      </c>
      <c r="CP297" s="240" t="str">
        <f t="shared" ca="1" si="543"/>
        <v>-0.653145028856524-2.36016286683942i</v>
      </c>
      <c r="CQ297" s="240" t="str">
        <f t="shared" ca="1" si="544"/>
        <v>2.26246141967313-0.937142204373655i</v>
      </c>
      <c r="CR297" s="240" t="str">
        <f t="shared" ca="1" si="545"/>
        <v>1.20704388884493+2.1307304468491i</v>
      </c>
      <c r="CS297" s="240" t="str">
        <f t="shared" ca="1" si="546"/>
        <v>-1.96695130481623+1.45879050970637i</v>
      </c>
      <c r="CT297" s="240" t="str">
        <f t="shared" ca="1" si="547"/>
        <v>-1.68859556345776-1.77358738431419i</v>
      </c>
      <c r="CU297" s="240" t="str">
        <f t="shared" ca="1" si="548"/>
        <v>1.55354705869408-1.89300256818385i</v>
      </c>
      <c r="CV297" s="240" t="str">
        <f t="shared" ca="1" si="549"/>
        <v>2.06893705227438+1.3101399392637i</v>
      </c>
      <c r="CW297" s="240" t="str">
        <f t="shared" ca="1" si="550"/>
        <v>-1.047027095665+2.21375279732652i</v>
      </c>
      <c r="CX297" s="240" t="str">
        <f t="shared" ca="1" si="551"/>
        <v>-2.32527163973901-0.768165989974244i</v>
      </c>
      <c r="CY297" s="240" t="str">
        <f t="shared" ca="1" si="552"/>
        <v>0.477750952781034-2.4018162323218i</v>
      </c>
      <c r="CZ297" s="240" t="str">
        <f t="shared" ca="1" si="553"/>
        <v>2.44223527315326+0.180150096568625i</v>
      </c>
      <c r="DA297" s="240" t="str">
        <f t="shared" ca="1" si="554"/>
        <v>0.120160384782831+2.44592082223782i</v>
      </c>
      <c r="DB297" s="240" t="str">
        <f t="shared" ca="1" si="555"/>
        <v>-2.41281744548665+0.418663542099074i</v>
      </c>
      <c r="DC297" s="240" t="str">
        <f t="shared" ca="1" si="556"/>
        <v>-0.710869610051497-2.34342304849827i</v>
      </c>
      <c r="DD297" s="240" t="str">
        <f t="shared" ca="1" si="557"/>
        <v>2.238781387597-0.992383537387107i</v>
      </c>
      <c r="DE297" s="240" t="str">
        <f t="shared" ca="1" si="558"/>
        <v>1.25897109260954+2.10046637076179i</v>
      </c>
      <c r="DF297" s="240" t="str">
        <f t="shared" ca="1" si="559"/>
        <v>-1.93055838459203+1.50662255074358i</v>
      </c>
      <c r="DG297" s="240" t="str">
        <f t="shared" ca="1" si="560"/>
        <v>-1.73161300334804-1.73161300334794i</v>
      </c>
      <c r="DH297" s="240" t="str">
        <f t="shared" ca="1" si="561"/>
        <v>1.50662255074523-1.93055838459074i</v>
      </c>
      <c r="DI297" s="240" t="str">
        <f t="shared" ca="1" si="562"/>
        <v>2.10046637076193+1.25897109260931i</v>
      </c>
      <c r="DJ297" s="240" t="str">
        <f t="shared" ca="1" si="563"/>
        <v>-0.992383537386984+2.23878138759705i</v>
      </c>
      <c r="DK297" s="240" t="str">
        <f t="shared" ca="1" si="564"/>
        <v>-2.34342304849835-0.710869610051237i</v>
      </c>
      <c r="DL297" s="240" t="str">
        <f t="shared" ca="1" si="565"/>
        <v>0.418663542098807-2.4128174454867i</v>
      </c>
      <c r="DM297" s="240" t="str">
        <f t="shared" ca="1" si="566"/>
        <v>2.44592082223783+0.120160384782559i</v>
      </c>
      <c r="DN297" s="240" t="str">
        <f t="shared" ca="1" si="567"/>
        <v>0.180150096568896+2.44223527315324i</v>
      </c>
      <c r="DO297" s="240" t="str">
        <f t="shared" ca="1" si="568"/>
        <v>-2.40181623232175+0.477750952781304i</v>
      </c>
      <c r="DP297" s="240" t="str">
        <f t="shared" ca="1" si="569"/>
        <v>-0.768165989974503-2.32527163973893i</v>
      </c>
      <c r="DQ297" s="240" t="str">
        <f t="shared" ca="1" si="570"/>
        <v>2.21375279732634-1.04702709566537i</v>
      </c>
      <c r="DR297" s="240" t="str">
        <f t="shared" ca="1" si="571"/>
        <v>1.31013993926393+2.06893705227423i</v>
      </c>
      <c r="DS297" s="240" t="str">
        <f t="shared" ca="1" si="572"/>
        <v>-1.89300256818518+1.55354705869246i</v>
      </c>
      <c r="DT297" s="240" t="str">
        <f t="shared" ca="1" si="573"/>
        <v>-1.77358738431438-1.68859556345756i</v>
      </c>
      <c r="DU297" s="240" t="str">
        <f t="shared" ca="1" si="574"/>
        <v>1.45879050970604-1.96695130481648i</v>
      </c>
      <c r="DV297" s="240" t="str">
        <f t="shared" ca="1" si="575"/>
        <v>2.13073044684917+1.20704388884482i</v>
      </c>
      <c r="DW297" s="240" t="str">
        <f t="shared" ca="1" si="576"/>
        <v>-0.937142204373403+2.26246141967324i</v>
      </c>
      <c r="DX297" s="240" t="str">
        <f t="shared" ca="1" si="577"/>
        <v>-2.36016286683946-0.653145028856395i</v>
      </c>
      <c r="DY297" s="240" t="str">
        <f t="shared" ca="1" si="578"/>
        <v>0.359323944153656-2.4223652676435i</v>
      </c>
      <c r="DZ297" s="240" t="str">
        <f t="shared" ca="1" si="579"/>
        <v>2.44813304007795+0.0600982928739258i</v>
      </c>
      <c r="EA297" s="240" t="str">
        <f t="shared" ca="1" si="580"/>
        <v>0.240031292673034+2.43707861286118i</v>
      </c>
      <c r="EB297" s="240" t="str">
        <f t="shared" ca="1" si="581"/>
        <v>-2.38936825486822+0.536550584153698i</v>
      </c>
      <c r="EC297" s="240" t="str">
        <f t="shared" ca="1" si="582"/>
        <v>-0.824999655428725-2.30571957429132i</v>
      </c>
      <c r="ED297" s="240" t="str">
        <f t="shared" ca="1" si="583"/>
        <v>2.18739072514819-1.10103996397195i</v>
      </c>
      <c r="EE297" s="240" t="str">
        <f t="shared" ca="1" si="584"/>
        <v>1.36051960660819+2.03616148346893i</v>
      </c>
      <c r="EF297" s="240" t="str">
        <f t="shared" ca="1" si="585"/>
        <v>-1.85430647781518+1.59953576798406i</v>
      </c>
      <c r="EG297" s="240" t="str">
        <f t="shared" ca="1" si="586"/>
        <v>-1.81449342255911-1.64456097674041i</v>
      </c>
      <c r="EH297" s="240" t="str">
        <f t="shared" ca="1" si="587"/>
        <v>1.41007974781553-2.00215940712226i</v>
      </c>
      <c r="EI297" s="240" t="str">
        <f t="shared" ca="1" si="588"/>
        <v>2.15971105058844+1.15438960697584i</v>
      </c>
      <c r="EJ297" s="240" t="str">
        <f t="shared" ca="1" si="589"/>
        <v>-0.881336371938039+2.28477862958904i</v>
      </c>
      <c r="EK297" s="240" t="str">
        <f t="shared" ca="1" si="590"/>
        <v>-2.37548101132181-0.595027017518706i</v>
      </c>
      <c r="EL297" s="240" t="str">
        <f t="shared" ca="1" si="591"/>
        <v>0.299767902900534-2.43045394754114i</v>
      </c>
      <c r="EM297" s="240" t="str">
        <f t="shared" ca="1" si="592"/>
        <v>2.44887059411633+7.46415280014682E-13i</v>
      </c>
      <c r="EN297" s="240"/>
      <c r="EO297" s="240"/>
      <c r="EP297" s="240"/>
    </row>
    <row r="298" spans="1:146">
      <c r="A298" s="268">
        <f t="shared" si="461"/>
        <v>3.867187500000003E-3</v>
      </c>
      <c r="B298" s="267">
        <v>198</v>
      </c>
      <c r="C298" s="266">
        <f t="shared" si="462"/>
        <v>39600</v>
      </c>
      <c r="N298" s="265">
        <f t="shared" ca="1" si="463"/>
        <v>2.5427629431367977</v>
      </c>
      <c r="O298" s="240">
        <f t="shared" ca="1" si="464"/>
        <v>-2.4572370568632023</v>
      </c>
      <c r="P298" s="240" t="str">
        <f t="shared" ca="1" si="465"/>
        <v>-0.36055155920283-2.43064117606407i</v>
      </c>
      <c r="Q298" s="240" t="str">
        <f t="shared" ca="1" si="466"/>
        <v>2.3514292541683-0.713298265989231i</v>
      </c>
      <c r="R298" s="240" t="str">
        <f t="shared" ca="1" si="467"/>
        <v>1.05060421942742+2.22131599007053i</v>
      </c>
      <c r="S298" s="240" t="str">
        <f t="shared" ca="1" si="468"/>
        <v>-2.04311794300556+1.3651677642658i</v>
      </c>
      <c r="T298" s="240" t="str">
        <f t="shared" ca="1" si="469"/>
        <v>-1.65017954971849-1.82069256254663i</v>
      </c>
      <c r="U298" s="241" t="str">
        <f t="shared" ca="1" si="470"/>
        <v>1.558854686472-1.89946993134559i</v>
      </c>
      <c r="V298" s="240" t="str">
        <f t="shared" ca="1" si="471"/>
        <v>2.10764252522446+1.2632723140666i</v>
      </c>
      <c r="W298" s="240" t="str">
        <f t="shared" ca="1" si="472"/>
        <v>-0.940343911055082+2.27019102336419i</v>
      </c>
      <c r="X298" s="240" t="str">
        <f t="shared" ca="1" si="473"/>
        <v>-2.38359674166508-0.597059902141603i</v>
      </c>
      <c r="Y298" s="240" t="str">
        <f t="shared" ca="1" si="474"/>
        <v>0.240851349425591-2.4454047888032i</v>
      </c>
      <c r="Z298" s="240" t="str">
        <f t="shared" ca="1" si="475"/>
        <v>2.45427720721394-0.120570907651356i</v>
      </c>
      <c r="AA298" s="240" t="str">
        <f t="shared" ca="1" si="476"/>
        <v>0.479383168693316+2.4100219358328i</v>
      </c>
      <c r="AB298" s="240" t="str">
        <f t="shared" ca="1" si="477"/>
        <v>-2.3135969676373+0.827818231836702i</v>
      </c>
      <c r="AC298" s="240" t="str">
        <f t="shared" ca="1" si="478"/>
        <v>-1.15833353021333-2.16708961199237i</v>
      </c>
      <c r="AD298" s="240" t="str">
        <f t="shared" ca="1" si="479"/>
        <v>1.97367131070581-1.46377440574651i</v>
      </c>
      <c r="AE298" s="240" t="str">
        <f t="shared" ca="1" si="480"/>
        <v>1.73752898589088+1.73752898589081i</v>
      </c>
      <c r="AF298" s="240" t="str">
        <f t="shared" ca="1" si="481"/>
        <v>-1.46377440574644+1.97367131070586i</v>
      </c>
      <c r="AG298" s="240" t="str">
        <f t="shared" ca="1" si="482"/>
        <v>-2.16708961199241-1.15833353021326i</v>
      </c>
      <c r="AH298" s="240" t="str">
        <f t="shared" ca="1" si="483"/>
        <v>0.827818231836604-2.31359696763733i</v>
      </c>
      <c r="AI298" s="240" t="str">
        <f t="shared" ca="1" si="484"/>
        <v>2.41002193583277+0.479383168693474i</v>
      </c>
      <c r="AJ298" s="240" t="str">
        <f t="shared" ca="1" si="485"/>
        <v>-0.120570907651288+2.45427720721394i</v>
      </c>
      <c r="AK298" s="240" t="str">
        <f t="shared" ca="1" si="486"/>
        <v>-2.44540478880311+0.240851349426423i</v>
      </c>
      <c r="AL298" s="240" t="str">
        <f t="shared" ca="1" si="487"/>
        <v>-0.597059902140738-2.3835967416653i</v>
      </c>
      <c r="AM298" s="240" t="str">
        <f t="shared" ca="1" si="488"/>
        <v>2.27019102336426-0.940343911054935i</v>
      </c>
      <c r="AN298" s="240" t="str">
        <f t="shared" ca="1" si="489"/>
        <v>1.26327231406709+2.10764252522417i</v>
      </c>
      <c r="AO298" s="240" t="str">
        <f t="shared" ca="1" si="490"/>
        <v>-1.89946993134475+1.55885468647302i</v>
      </c>
      <c r="AP298" s="240" t="str">
        <f t="shared" ca="1" si="491"/>
        <v>-1.82069256254634-1.65017954971881i</v>
      </c>
      <c r="AQ298" s="240" t="str">
        <f t="shared" ca="1" si="492"/>
        <v>1.3651677642657-2.04311794300562i</v>
      </c>
      <c r="AR298" s="240" t="str">
        <f t="shared" ca="1" si="493"/>
        <v>1.3651677642657-2.04311794300562i</v>
      </c>
      <c r="AS298" s="240" t="str">
        <f t="shared" ca="1" si="494"/>
        <v>-0.713298265990023+2.35142925416806i</v>
      </c>
      <c r="AT298" s="240" t="str">
        <f t="shared" ca="1" si="495"/>
        <v>-2.43064117606406-0.360551559202955i</v>
      </c>
      <c r="AU298" s="240" t="str">
        <f t="shared" ca="1" si="496"/>
        <v>-5.7436365310958E-13-2.4572370568632i</v>
      </c>
      <c r="AV298" s="240" t="str">
        <f t="shared" ca="1" si="497"/>
        <v>2.43064117606424-0.360551559201673i</v>
      </c>
      <c r="AW298" s="240" t="str">
        <f t="shared" ca="1" si="498"/>
        <v>0.713298265988784+2.35142925416844i</v>
      </c>
      <c r="AX298" s="240" t="str">
        <f t="shared" ca="1" si="499"/>
        <v>-2.2213159900704+1.0506042194277i</v>
      </c>
      <c r="AY298" s="240" t="str">
        <f t="shared" ca="1" si="500"/>
        <v>-1.36516776426671-2.04311794300495i</v>
      </c>
      <c r="AZ298" s="240" t="str">
        <f t="shared" ca="1" si="501"/>
        <v>1.82069256254721-1.65017954971785i</v>
      </c>
      <c r="BA298" s="240" t="str">
        <f t="shared" ca="1" si="502"/>
        <v>1.8994699313455+1.55885468647211i</v>
      </c>
      <c r="BB298" s="240" t="str">
        <f t="shared" ca="1" si="503"/>
        <v>-1.26327231406611+2.10764252522476i</v>
      </c>
      <c r="BC298" s="240" t="str">
        <f t="shared" ca="1" si="504"/>
        <v>-2.27019102336376-0.940343911056132i</v>
      </c>
      <c r="BD298" s="240" t="str">
        <f t="shared" ca="1" si="505"/>
        <v>0.597059902141993-2.38359674166498i</v>
      </c>
      <c r="BE298" s="240" t="str">
        <f t="shared" ca="1" si="506"/>
        <v>2.44540478880323+0.24085134942528i</v>
      </c>
      <c r="BF298" s="240" t="str">
        <f t="shared" ca="1" si="507"/>
        <v>0.1205709076524+2.45427720721389i</v>
      </c>
      <c r="BG298" s="240" t="str">
        <f t="shared" ca="1" si="508"/>
        <v>-2.41002193583294+0.479383168692648i</v>
      </c>
      <c r="BH298" s="240" t="str">
        <f t="shared" ca="1" si="509"/>
        <v>-0.827818231836569-2.31359696763734i</v>
      </c>
      <c r="BI298" s="240" t="str">
        <f t="shared" ca="1" si="510"/>
        <v>2.1670896119921-1.15833353021384i</v>
      </c>
      <c r="BJ298" s="240" t="str">
        <f t="shared" ca="1" si="511"/>
        <v>1.46377440574559+1.97367131070649i</v>
      </c>
      <c r="BK298" s="240" t="str">
        <f t="shared" ca="1" si="512"/>
        <v>-1.7375289858911+1.73752898589059i</v>
      </c>
      <c r="BL298" s="240" t="str">
        <f t="shared" ca="1" si="513"/>
        <v>-1.97367131070606-1.46377440574617i</v>
      </c>
      <c r="BM298" s="240" t="str">
        <f t="shared" ca="1" si="514"/>
        <v>1.15833353021232-2.16708961199291i</v>
      </c>
      <c r="BN298" s="240" t="str">
        <f t="shared" ca="1" si="515"/>
        <v>2.3135969676371+0.827818231837248i</v>
      </c>
      <c r="BO298" s="240" t="str">
        <f t="shared" ca="1" si="516"/>
        <v>-0.479383168693424+2.41002193583278i</v>
      </c>
      <c r="BP298" s="240" t="str">
        <f t="shared" ca="1" si="517"/>
        <v>-2.45427720721397-0.120570907650749i</v>
      </c>
      <c r="BQ298" s="240" t="str">
        <f t="shared" ca="1" si="518"/>
        <v>-0.240851349424493-2.44540478880331i</v>
      </c>
      <c r="BR298" s="240" t="str">
        <f t="shared" ca="1" si="519"/>
        <v>2.38359674166516-0.597059902141293i</v>
      </c>
      <c r="BS298" s="240" t="str">
        <f t="shared" ca="1" si="520"/>
        <v>0.94034391105553+2.27019102336401i</v>
      </c>
      <c r="BT298" s="240" t="str">
        <f t="shared" ca="1" si="521"/>
        <v>-2.10764252522387+1.26327231406758i</v>
      </c>
      <c r="BU298" s="240" t="str">
        <f t="shared" ca="1" si="522"/>
        <v>-1.55885468647155-1.89946993134596i</v>
      </c>
      <c r="BV298" s="240" t="str">
        <f t="shared" ca="1" si="523"/>
        <v>1.65017954971833-1.82069256254677i</v>
      </c>
      <c r="BW298" s="240" t="str">
        <f t="shared" ca="1" si="524"/>
        <v>2.0431179430059+1.36516776426528i</v>
      </c>
      <c r="BX298" s="240" t="str">
        <f t="shared" ca="1" si="525"/>
        <v>-1.05060421942841+2.22131599007006i</v>
      </c>
      <c r="BY298" s="240" t="str">
        <f t="shared" ca="1" si="526"/>
        <v>-2.35142925416823-0.713298265989475i</v>
      </c>
      <c r="BZ298" s="240" t="str">
        <f t="shared" ca="1" si="527"/>
        <v>0.360551559202457-2.43064117606413i</v>
      </c>
      <c r="CA298" s="240" t="str">
        <f t="shared" ca="1" si="528"/>
        <v>2.4572370568632-1.14872730621916E-12i</v>
      </c>
      <c r="CB298" s="240" t="str">
        <f t="shared" ca="1" si="529"/>
        <v>0.360551559202243+2.43064117606416i</v>
      </c>
      <c r="CC298" s="240" t="str">
        <f t="shared" ca="1" si="530"/>
        <v>-2.35142925416825+0.713298265989401i</v>
      </c>
      <c r="CD298" s="240" t="str">
        <f t="shared" ca="1" si="531"/>
        <v>-1.05060421942822-2.22131599007016i</v>
      </c>
      <c r="CE298" s="240" t="str">
        <f t="shared" ca="1" si="532"/>
        <v>2.04311794300602-1.3651677642651i</v>
      </c>
      <c r="CF298" s="240" t="str">
        <f t="shared" ca="1" si="533"/>
        <v>1.65017954971828+1.82069256254682i</v>
      </c>
      <c r="CG298" s="240" t="str">
        <f t="shared" ca="1" si="534"/>
        <v>-1.55885468647172+1.89946993134582i</v>
      </c>
      <c r="CH298" s="240" t="str">
        <f t="shared" ca="1" si="535"/>
        <v>-2.10764252522376-1.26327231406777i</v>
      </c>
      <c r="CI298" s="240" t="str">
        <f t="shared" ca="1" si="536"/>
        <v>0.940343911055601-2.27019102336398i</v>
      </c>
      <c r="CJ298" s="240" t="str">
        <f t="shared" ca="1" si="537"/>
        <v>2.38359674166514+0.597059902141369i</v>
      </c>
      <c r="CK298" s="240" t="str">
        <f t="shared" ca="1" si="538"/>
        <v>-0.240851349424709+2.44540478880328i</v>
      </c>
      <c r="CL298" s="240" t="str">
        <f t="shared" ca="1" si="539"/>
        <v>-2.45427720721398+0.120570907650533i</v>
      </c>
      <c r="CM298" s="240" t="str">
        <f t="shared" ca="1" si="540"/>
        <v>-0.479383168693279-2.41002193583281i</v>
      </c>
      <c r="CN298" s="240" t="str">
        <f t="shared" ca="1" si="541"/>
        <v>2.31359696763717-0.827818231837044i</v>
      </c>
      <c r="CO298" s="240" t="str">
        <f t="shared" ca="1" si="542"/>
        <v>1.15833353021213+2.16708961199302i</v>
      </c>
      <c r="CP298" s="240" t="str">
        <f t="shared" ca="1" si="543"/>
        <v>-1.97367131070615+1.46377440574605i</v>
      </c>
      <c r="CQ298" s="240" t="str">
        <f t="shared" ca="1" si="544"/>
        <v>-1.73752898589095-1.73752898589074i</v>
      </c>
      <c r="CR298" s="240" t="str">
        <f t="shared" ca="1" si="545"/>
        <v>1.46377440574571-1.9736713107064i</v>
      </c>
      <c r="CS298" s="240" t="str">
        <f t="shared" ca="1" si="546"/>
        <v>2.16708961199203+1.15833353021397i</v>
      </c>
      <c r="CT298" s="240" t="str">
        <f t="shared" ca="1" si="547"/>
        <v>-0.827818231836641+2.31359696763732i</v>
      </c>
      <c r="CU298" s="240" t="str">
        <f t="shared" ca="1" si="548"/>
        <v>-2.41002193583289-0.479383168692859i</v>
      </c>
      <c r="CV298" s="240" t="str">
        <f t="shared" ca="1" si="549"/>
        <v>0.120570907652617-2.45427720721388i</v>
      </c>
      <c r="CW298" s="240" t="str">
        <f t="shared" ca="1" si="550"/>
        <v>2.44540478880324-0.240851349425134i</v>
      </c>
      <c r="CX298" s="240" t="str">
        <f t="shared" ca="1" si="551"/>
        <v>0.597059902141784+2.38359674166504i</v>
      </c>
      <c r="CY298" s="240" t="str">
        <f t="shared" ca="1" si="552"/>
        <v>-2.27019102336381+0.940343911055996i</v>
      </c>
      <c r="CZ298" s="240" t="str">
        <f t="shared" ca="1" si="553"/>
        <v>-1.26327231406598-2.10764252522483i</v>
      </c>
      <c r="DA298" s="240" t="str">
        <f t="shared" ca="1" si="554"/>
        <v>1.89946993134555-1.55885468647205i</v>
      </c>
      <c r="DB298" s="240" t="str">
        <f t="shared" ca="1" si="555"/>
        <v>1.82069256254711+1.65017954971796i</v>
      </c>
      <c r="DC298" s="240" t="str">
        <f t="shared" ca="1" si="556"/>
        <v>-1.36516776426683+2.04311794300486i</v>
      </c>
      <c r="DD298" s="240" t="str">
        <f t="shared" ca="1" si="557"/>
        <v>-2.22131599007034-1.05060421942783i</v>
      </c>
      <c r="DE298" s="240" t="str">
        <f t="shared" ca="1" si="558"/>
        <v>0.713298265988991-2.35142925416837i</v>
      </c>
      <c r="DF298" s="240" t="str">
        <f t="shared" ca="1" si="559"/>
        <v>2.43064117606422+0.36055155920182i</v>
      </c>
      <c r="DG298" s="240" t="str">
        <f t="shared" ca="1" si="560"/>
        <v>-7.21269757783806E-13+2.4572370568632i</v>
      </c>
      <c r="DH298" s="240" t="str">
        <f t="shared" ca="1" si="561"/>
        <v>-2.43064117606407+0.360551559202879i</v>
      </c>
      <c r="DI298" s="240" t="str">
        <f t="shared" ca="1" si="562"/>
        <v>-0.713298265989883-2.3514292541681i</v>
      </c>
      <c r="DJ298" s="240" t="str">
        <f t="shared" ca="1" si="563"/>
        <v>2.22131599007096-1.05060421942652i</v>
      </c>
      <c r="DK298" s="240" t="str">
        <f t="shared" ca="1" si="564"/>
        <v>1.36516776426563+2.04311794300567i</v>
      </c>
      <c r="DL298" s="240" t="str">
        <f t="shared" ca="1" si="565"/>
        <v>-1.82069256254648+1.65017954971865i</v>
      </c>
      <c r="DM298" s="240" t="str">
        <f t="shared" ca="1" si="566"/>
        <v>-1.89946993134623-1.55885468647122i</v>
      </c>
      <c r="DN298" s="240" t="str">
        <f t="shared" ca="1" si="567"/>
        <v>1.26327231406722-2.10764252522409i</v>
      </c>
      <c r="DO298" s="240" t="str">
        <f t="shared" ca="1" si="568"/>
        <v>2.27019102336417+0.940343911055134i</v>
      </c>
      <c r="DP298" s="240" t="str">
        <f t="shared" ca="1" si="569"/>
        <v>-0.59705990214088+2.38359674166526i</v>
      </c>
      <c r="DQ298" s="240" t="str">
        <f t="shared" ca="1" si="570"/>
        <v>-2.44540478880311-0.240851349426431i</v>
      </c>
      <c r="DR298" s="240" t="str">
        <f t="shared" ca="1" si="571"/>
        <v>-0.120570907651176-2.45427720721395i</v>
      </c>
      <c r="DS298" s="240" t="str">
        <f t="shared" ca="1" si="572"/>
        <v>2.41002193583271-0.479383168693773i</v>
      </c>
      <c r="DT298" s="240" t="str">
        <f t="shared" ca="1" si="573"/>
        <v>0.827818231835414+2.31359696763776i</v>
      </c>
      <c r="DU298" s="240" t="str">
        <f t="shared" ca="1" si="574"/>
        <v>-2.16708961199271+1.1583335302127i</v>
      </c>
      <c r="DV298" s="240" t="str">
        <f t="shared" ca="1" si="575"/>
        <v>-1.46377440574646-1.97367131070585i</v>
      </c>
      <c r="DW298" s="240" t="str">
        <f t="shared" ca="1" si="576"/>
        <v>1.73752898589019-1.7375289858915i</v>
      </c>
      <c r="DX298" s="240" t="str">
        <f t="shared" ca="1" si="577"/>
        <v>1.97367131070529+1.46377440574721i</v>
      </c>
      <c r="DY298" s="240" t="str">
        <f t="shared" ca="1" si="578"/>
        <v>-1.15833353021353+2.16708961199227i</v>
      </c>
      <c r="DZ298" s="240" t="str">
        <f t="shared" ca="1" si="579"/>
        <v>-2.31359696763753-0.827818231836034i</v>
      </c>
      <c r="EA298" s="240" t="str">
        <f t="shared" ca="1" si="580"/>
        <v>0.479383168692228-2.41002193583302i</v>
      </c>
      <c r="EB298" s="240" t="str">
        <f t="shared" ca="1" si="581"/>
        <v>2.4542772072139+0.120570907652113i</v>
      </c>
      <c r="EC298" s="240" t="str">
        <f t="shared" ca="1" si="582"/>
        <v>0.240851349425775+2.44540478880318i</v>
      </c>
      <c r="ED298" s="240" t="str">
        <f t="shared" ca="1" si="583"/>
        <v>-2.38359674166488+0.597059902142409i</v>
      </c>
      <c r="EE298" s="240" t="str">
        <f t="shared" ca="1" si="584"/>
        <v>-0.940343911054139-2.27019102336458i</v>
      </c>
      <c r="EF298" s="240" t="str">
        <f t="shared" ca="1" si="585"/>
        <v>2.1076425252245-1.26327231406653i</v>
      </c>
      <c r="EG298" s="240" t="str">
        <f t="shared" ca="1" si="586"/>
        <v>1.55885468647244+1.89946993134523i</v>
      </c>
      <c r="EH298" s="240" t="str">
        <f t="shared" ca="1" si="587"/>
        <v>-1.65017954971759+1.82069256254745i</v>
      </c>
      <c r="EI298" s="240" t="str">
        <f t="shared" ca="1" si="588"/>
        <v>-2.04311794300522-1.3651677642663i</v>
      </c>
      <c r="EJ298" s="240" t="str">
        <f t="shared" ca="1" si="589"/>
        <v>1.05060421942737-2.22131599007055i</v>
      </c>
      <c r="EK298" s="240" t="str">
        <f t="shared" ca="1" si="590"/>
        <v>2.35142925416852+0.713298265988509i</v>
      </c>
      <c r="EL298" s="240" t="str">
        <f t="shared" ca="1" si="591"/>
        <v>-0.360551559203668+2.43064117606395i</v>
      </c>
      <c r="EM298" s="240" t="str">
        <f t="shared" ca="1" si="592"/>
        <v>-2.4572370568632-2.16744982306012E-13i</v>
      </c>
      <c r="EN298" s="240"/>
      <c r="EO298" s="240"/>
      <c r="EP298" s="240"/>
    </row>
    <row r="299" spans="1:146">
      <c r="A299" s="268">
        <f t="shared" si="461"/>
        <v>3.886718750000003E-3</v>
      </c>
      <c r="B299" s="267">
        <v>199</v>
      </c>
      <c r="C299" s="266">
        <f t="shared" si="462"/>
        <v>39800</v>
      </c>
      <c r="N299" s="265">
        <f t="shared" ca="1" si="463"/>
        <v>2.5367855504598644</v>
      </c>
      <c r="O299" s="240">
        <f t="shared" ca="1" si="464"/>
        <v>-2.4632144495401356</v>
      </c>
      <c r="P299" s="240" t="str">
        <f t="shared" ca="1" si="465"/>
        <v>-0.421115794715044-2.42695012554128i</v>
      </c>
      <c r="Q299" s="240" t="str">
        <f t="shared" ca="1" si="466"/>
        <v>2.31922494623758-0.829831954779167i</v>
      </c>
      <c r="R299" s="240" t="str">
        <f t="shared" ca="1" si="467"/>
        <v>1.21411394925252+2.14321084885593i</v>
      </c>
      <c r="S299" s="240" t="str">
        <f t="shared" ca="1" si="468"/>
        <v>-1.90409051836871+1.56264670424306i</v>
      </c>
      <c r="T299" s="240" t="str">
        <f t="shared" ca="1" si="469"/>
        <v>-1.86516777203438-1.60890478481097i</v>
      </c>
      <c r="U299" s="241" t="str">
        <f t="shared" ca="1" si="470"/>
        <v>1.26634530804496-2.11276950593666i</v>
      </c>
      <c r="V299" s="240" t="str">
        <f t="shared" ca="1" si="471"/>
        <v>2.29816134340665+0.886498654310696i</v>
      </c>
      <c r="W299" s="240" t="str">
        <f t="shared" ca="1" si="472"/>
        <v>-0.480549300155461+2.41588447458553i</v>
      </c>
      <c r="X299" s="240" t="str">
        <f t="shared" ca="1" si="473"/>
        <v>-2.46247257540069-0.0604503087071846i</v>
      </c>
      <c r="Y299" s="240" t="str">
        <f t="shared" ca="1" si="474"/>
        <v>-0.361428624866286-2.43655387249094i</v>
      </c>
      <c r="Z299" s="240" t="str">
        <f t="shared" ca="1" si="475"/>
        <v>2.33889153468232-0.772665395507446i</v>
      </c>
      <c r="AA299" s="240" t="str">
        <f t="shared" ca="1" si="476"/>
        <v>1.16115125361592+2.17236120169955i</v>
      </c>
      <c r="AB299" s="240" t="str">
        <f t="shared" ca="1" si="477"/>
        <v>-1.94186631177314+1.51544734373184i</v>
      </c>
      <c r="AC299" s="240" t="str">
        <f t="shared" ca="1" si="478"/>
        <v>-1.82512151837729-1.65419372129733i</v>
      </c>
      <c r="AD299" s="240" t="str">
        <f t="shared" ca="1" si="479"/>
        <v>1.31781386777554-2.08105550966854i</v>
      </c>
      <c r="AE299" s="240" t="str">
        <f t="shared" ca="1" si="480"/>
        <v>2.27571341411618+0.942631360201332i</v>
      </c>
      <c r="AF299" s="240" t="str">
        <f t="shared" ca="1" si="481"/>
        <v>-0.539693340666521+2.403363585158i</v>
      </c>
      <c r="AG299" s="240" t="str">
        <f t="shared" ca="1" si="482"/>
        <v>-2.46024739985962-0.120864204408542i</v>
      </c>
      <c r="AH299" s="240" t="str">
        <f t="shared" ca="1" si="483"/>
        <v>-0.301523743928552-2.44468993049643i</v>
      </c>
      <c r="AI299" s="240" t="str">
        <f t="shared" ca="1" si="484"/>
        <v>2.35714926232339-0.715033411493209i</v>
      </c>
      <c r="AJ299" s="240" t="str">
        <f t="shared" ca="1" si="485"/>
        <v>1.10748912388324+2.20020300538465i</v>
      </c>
      <c r="AK299" s="240" t="str">
        <f t="shared" ca="1" si="486"/>
        <v>-1.97847239752317+1.46733513440598i</v>
      </c>
      <c r="AL299" s="240" t="str">
        <f t="shared" ca="1" si="487"/>
        <v>-1.78397587976286-1.69848623334062i</v>
      </c>
      <c r="AM299" s="240" t="str">
        <f t="shared" ca="1" si="488"/>
        <v>1.36848862570858-2.04808796337695i</v>
      </c>
      <c r="AN299" s="240" t="str">
        <f t="shared" ca="1" si="489"/>
        <v>2.25189468015946+0.998196260207809i</v>
      </c>
      <c r="AO299" s="240" t="str">
        <f t="shared" ca="1" si="490"/>
        <v>-0.598512290089397+2.38939499937437i</v>
      </c>
      <c r="AP299" s="240" t="str">
        <f t="shared" ca="1" si="491"/>
        <v>-2.45654026327947-0.181205296032306i</v>
      </c>
      <c r="AQ299" s="240" t="str">
        <f t="shared" ca="1" si="492"/>
        <v>-0.241437236363134-2.45135339870053i</v>
      </c>
      <c r="AR299" s="240" t="str">
        <f t="shared" ca="1" si="493"/>
        <v>-0.241437236363134-2.45135339870053i</v>
      </c>
      <c r="AS299" s="240" t="str">
        <f t="shared" ca="1" si="494"/>
        <v>1.05315988411094+2.22671948905172i</v>
      </c>
      <c r="AT299" s="240" t="str">
        <f t="shared" ca="1" si="495"/>
        <v>-2.01388672548001+1.41833905726336i</v>
      </c>
      <c r="AU299" s="240" t="str">
        <f t="shared" ca="1" si="496"/>
        <v>-1.74175564078613-1.74175564078691i</v>
      </c>
      <c r="AV299" s="240" t="str">
        <f t="shared" ca="1" si="497"/>
        <v>1.4183390572642-2.01388672547942i</v>
      </c>
      <c r="AW299" s="240" t="str">
        <f t="shared" ca="1" si="498"/>
        <v>2.22671948905128+1.05315988411187i</v>
      </c>
      <c r="AX299" s="240" t="str">
        <f t="shared" ca="1" si="499"/>
        <v>-0.656970718088537+2.37398713138836i</v>
      </c>
      <c r="AY299" s="240" t="str">
        <f t="shared" ca="1" si="500"/>
        <v>-2.45135339870067-0.241437236361722i</v>
      </c>
      <c r="AZ299" s="240" t="str">
        <f t="shared" ca="1" si="501"/>
        <v>-0.18120529603372-2.45654026327936i</v>
      </c>
      <c r="BA299" s="240" t="str">
        <f t="shared" ca="1" si="502"/>
        <v>2.38939499937462-0.598512290088394i</v>
      </c>
      <c r="BB299" s="240" t="str">
        <f t="shared" ca="1" si="503"/>
        <v>0.998196260206833+2.25189468015989i</v>
      </c>
      <c r="BC299" s="240" t="str">
        <f t="shared" ca="1" si="504"/>
        <v>-2.04808796337753+1.36848862570772i</v>
      </c>
      <c r="BD299" s="240" t="str">
        <f t="shared" ca="1" si="505"/>
        <v>-1.69848623333988-1.78397587976358i</v>
      </c>
      <c r="BE299" s="240" t="str">
        <f t="shared" ca="1" si="506"/>
        <v>1.46733513440684-1.97847239752254i</v>
      </c>
      <c r="BF299" s="240" t="str">
        <f t="shared" ca="1" si="507"/>
        <v>2.20020300538529+1.10748912388197i</v>
      </c>
      <c r="BG299" s="240" t="str">
        <f t="shared" ca="1" si="508"/>
        <v>-0.715033411492822+2.35714926232351i</v>
      </c>
      <c r="BH299" s="240" t="str">
        <f t="shared" ca="1" si="509"/>
        <v>-2.44468993049651-0.301523743927875i</v>
      </c>
      <c r="BI299" s="240" t="str">
        <f t="shared" ca="1" si="510"/>
        <v>-0.120864204409749-2.46024739985956i</v>
      </c>
      <c r="BJ299" s="240" t="str">
        <f t="shared" ca="1" si="511"/>
        <v>2.40336358515823-0.539693340665514i</v>
      </c>
      <c r="BK299" s="240" t="str">
        <f t="shared" ca="1" si="512"/>
        <v>0.942631360200605+2.27571341411648i</v>
      </c>
      <c r="BL299" s="240" t="str">
        <f t="shared" ca="1" si="513"/>
        <v>-2.08105550966885+1.31781386777505i</v>
      </c>
      <c r="BM299" s="240" t="str">
        <f t="shared" ca="1" si="514"/>
        <v>-1.65419372129711-1.82512151837748i</v>
      </c>
      <c r="BN299" s="240" t="str">
        <f t="shared" ca="1" si="515"/>
        <v>1.51544734373171-1.94186631177324i</v>
      </c>
      <c r="BO299" s="240" t="str">
        <f t="shared" ca="1" si="516"/>
        <v>2.17236120169975+1.16115125361553i</v>
      </c>
      <c r="BP299" s="240" t="str">
        <f t="shared" ca="1" si="517"/>
        <v>-0.772665395506847+2.33889153468252i</v>
      </c>
      <c r="BQ299" s="240" t="str">
        <f t="shared" ca="1" si="518"/>
        <v>-2.43655387249108-0.361428624865315i</v>
      </c>
      <c r="BR299" s="240" t="str">
        <f t="shared" ca="1" si="519"/>
        <v>-0.0604503087058555-2.46247257540073i</v>
      </c>
      <c r="BS299" s="240" t="str">
        <f t="shared" ca="1" si="520"/>
        <v>2.41588447458568-0.480549300154722i</v>
      </c>
      <c r="BT299" s="240" t="str">
        <f t="shared" ca="1" si="521"/>
        <v>0.886498654310188+2.29816134340684i</v>
      </c>
      <c r="BU299" s="240" t="str">
        <f t="shared" ca="1" si="522"/>
        <v>-2.11276950593683+1.26634530804467i</v>
      </c>
      <c r="BV299" s="240" t="str">
        <f t="shared" ca="1" si="523"/>
        <v>-1.60890478481087-1.86516777203446i</v>
      </c>
      <c r="BW299" s="240" t="str">
        <f t="shared" ca="1" si="524"/>
        <v>1.5626467042429-1.90409051836884i</v>
      </c>
      <c r="BX299" s="240" t="str">
        <f t="shared" ca="1" si="525"/>
        <v>2.14321084885614+1.21411394925215i</v>
      </c>
      <c r="BY299" s="240" t="str">
        <f t="shared" ca="1" si="526"/>
        <v>-0.82983195477844+2.31922494623784i</v>
      </c>
      <c r="BZ299" s="240" t="str">
        <f t="shared" ca="1" si="527"/>
        <v>-2.42695012554148-0.421115794713896i</v>
      </c>
      <c r="CA299" s="240" t="str">
        <f t="shared" ca="1" si="528"/>
        <v>1.10203636301656E-12-2.46321444954014i</v>
      </c>
      <c r="CB299" s="240" t="str">
        <f t="shared" ca="1" si="529"/>
        <v>2.4269501255414-0.421115794714345i</v>
      </c>
      <c r="CC299" s="240" t="str">
        <f t="shared" ca="1" si="530"/>
        <v>0.829831954778738+2.31922494623773i</v>
      </c>
      <c r="CD299" s="240" t="str">
        <f t="shared" ca="1" si="531"/>
        <v>-2.14321084885598+1.21411394925243i</v>
      </c>
      <c r="CE299" s="240" t="str">
        <f t="shared" ca="1" si="532"/>
        <v>-1.56264670424325-1.90409051836855i</v>
      </c>
      <c r="CF299" s="240" t="str">
        <f t="shared" ca="1" si="533"/>
        <v>1.60890478481063-1.86516777203467i</v>
      </c>
      <c r="CG299" s="240" t="str">
        <f t="shared" ca="1" si="534"/>
        <v>2.11276950593699+1.2663453080444i</v>
      </c>
      <c r="CH299" s="240" t="str">
        <f t="shared" ca="1" si="535"/>
        <v>-0.886498654309893+2.29816134340695i</v>
      </c>
      <c r="CI299" s="240" t="str">
        <f t="shared" ca="1" si="536"/>
        <v>-2.41588447458528-0.480549300156747i</v>
      </c>
      <c r="CJ299" s="240" t="str">
        <f t="shared" ca="1" si="537"/>
        <v>0.0604503087080588-2.46247257540067i</v>
      </c>
      <c r="CK299" s="240" t="str">
        <f t="shared" ca="1" si="538"/>
        <v>2.43655387249101-0.361428624865768i</v>
      </c>
      <c r="CL299" s="240" t="str">
        <f t="shared" ca="1" si="539"/>
        <v>0.772665395507148+2.33889153468242i</v>
      </c>
      <c r="CM299" s="240" t="str">
        <f t="shared" ca="1" si="540"/>
        <v>-2.17236120169961+1.16115125361581i</v>
      </c>
      <c r="CN299" s="240" t="str">
        <f t="shared" ca="1" si="541"/>
        <v>-1.51544734373201-1.941866311773i</v>
      </c>
      <c r="CO299" s="240" t="str">
        <f t="shared" ca="1" si="542"/>
        <v>1.65419372129682-1.82512151837774i</v>
      </c>
      <c r="CP299" s="240" t="str">
        <f t="shared" ca="1" si="543"/>
        <v>2.08105550966902+1.31781386777478i</v>
      </c>
      <c r="CQ299" s="240" t="str">
        <f t="shared" ca="1" si="544"/>
        <v>-0.942631360200184+2.27571341411665i</v>
      </c>
      <c r="CR299" s="240" t="str">
        <f t="shared" ca="1" si="545"/>
        <v>-2.40336358515776-0.539693340667598i</v>
      </c>
      <c r="CS299" s="240" t="str">
        <f t="shared" ca="1" si="546"/>
        <v>0.120864204409293-2.46024739985958i</v>
      </c>
      <c r="CT299" s="240" t="str">
        <f t="shared" ca="1" si="547"/>
        <v>2.44468993049646-0.301523743928259i</v>
      </c>
      <c r="CU299" s="240" t="str">
        <f t="shared" ca="1" si="548"/>
        <v>0.715033411493125+2.35714926232342i</v>
      </c>
      <c r="CV299" s="240" t="str">
        <f t="shared" ca="1" si="549"/>
        <v>-2.20020300538515+1.10748912388225i</v>
      </c>
      <c r="CW299" s="240" t="str">
        <f t="shared" ca="1" si="550"/>
        <v>-1.46733513440715-1.97847239752231i</v>
      </c>
      <c r="CX299" s="240" t="str">
        <f t="shared" ca="1" si="551"/>
        <v>1.6984862333396-1.78397587976384i</v>
      </c>
      <c r="CY299" s="240" t="str">
        <f t="shared" ca="1" si="552"/>
        <v>2.0480879633777+1.36848862570746i</v>
      </c>
      <c r="CZ299" s="240" t="str">
        <f t="shared" ca="1" si="553"/>
        <v>-0.998196260208784+2.25189468015902i</v>
      </c>
      <c r="DA299" s="240" t="str">
        <f t="shared" ca="1" si="554"/>
        <v>-2.38939499937411-0.598512290090466i</v>
      </c>
      <c r="DB299" s="240" t="str">
        <f t="shared" ca="1" si="555"/>
        <v>0.181205296033335-2.45654026327939i</v>
      </c>
      <c r="DC299" s="240" t="str">
        <f t="shared" ca="1" si="556"/>
        <v>2.45135339870063-0.241437236362107i</v>
      </c>
      <c r="DD299" s="240" t="str">
        <f t="shared" ca="1" si="557"/>
        <v>0.656970718088843+2.37398713138828i</v>
      </c>
      <c r="DE299" s="240" t="str">
        <f t="shared" ca="1" si="558"/>
        <v>-2.22671948905108+1.05315988411229i</v>
      </c>
      <c r="DF299" s="240" t="str">
        <f t="shared" ca="1" si="559"/>
        <v>-1.41833905726451-2.0138867254792i</v>
      </c>
      <c r="DG299" s="240" t="str">
        <f t="shared" ca="1" si="560"/>
        <v>1.74175564078591-1.74175564078713i</v>
      </c>
      <c r="DH299" s="240" t="str">
        <f t="shared" ca="1" si="561"/>
        <v>2.01388672547882+1.41833905726504i</v>
      </c>
      <c r="DI299" s="240" t="str">
        <f t="shared" ca="1" si="562"/>
        <v>-1.05315988411287+2.2267194890508i</v>
      </c>
      <c r="DJ299" s="240" t="str">
        <f t="shared" ca="1" si="563"/>
        <v>-2.37398713138807-0.656970718089599i</v>
      </c>
      <c r="DK299" s="240" t="str">
        <f t="shared" ca="1" si="564"/>
        <v>0.241437236362749-2.45135339870057i</v>
      </c>
      <c r="DL299" s="240" t="str">
        <f t="shared" ca="1" si="565"/>
        <v>2.45654026327944-0.181205296032691i</v>
      </c>
      <c r="DM299" s="240" t="str">
        <f t="shared" ca="1" si="566"/>
        <v>0.598512290089702+2.3893949993743i</v>
      </c>
      <c r="DN299" s="240" t="str">
        <f t="shared" ca="1" si="567"/>
        <v>-2.25189468015929+0.998196260208193i</v>
      </c>
      <c r="DO299" s="240" t="str">
        <f t="shared" ca="1" si="568"/>
        <v>-1.3684886257089-2.04808796337674i</v>
      </c>
      <c r="DP299" s="240" t="str">
        <f t="shared" ca="1" si="569"/>
        <v>1.78397587976265-1.69848623334085i</v>
      </c>
      <c r="DQ299" s="240" t="str">
        <f t="shared" ca="1" si="570"/>
        <v>1.97847239752184+1.46733513440778i</v>
      </c>
      <c r="DR299" s="240" t="str">
        <f t="shared" ca="1" si="571"/>
        <v>-1.10748912388283+2.20020300538486i</v>
      </c>
      <c r="DS299" s="240" t="str">
        <f t="shared" ca="1" si="572"/>
        <v>-2.35714926232323-0.715033411493744i</v>
      </c>
      <c r="DT299" s="240" t="str">
        <f t="shared" ca="1" si="573"/>
        <v>0.3015237439289-2.44468993049638i</v>
      </c>
      <c r="DU299" s="240" t="str">
        <f t="shared" ca="1" si="574"/>
        <v>2.46024739985961-0.120864204408648i</v>
      </c>
      <c r="DV299" s="240" t="str">
        <f t="shared" ca="1" si="575"/>
        <v>0.539693340666832+2.40336358515793i</v>
      </c>
      <c r="DW299" s="240" t="str">
        <f t="shared" ca="1" si="576"/>
        <v>-2.27571341411599+0.942631360201785i</v>
      </c>
      <c r="DX299" s="240" t="str">
        <f t="shared" ca="1" si="577"/>
        <v>-1.31781386777637-2.08105550966802i</v>
      </c>
      <c r="DY299" s="240" t="str">
        <f t="shared" ca="1" si="578"/>
        <v>1.82512151837818-1.65419372129634i</v>
      </c>
      <c r="DZ299" s="240" t="str">
        <f t="shared" ca="1" si="579"/>
        <v>1.94186631177261+1.51544734373252i</v>
      </c>
      <c r="EA299" s="240" t="str">
        <f t="shared" ca="1" si="580"/>
        <v>-1.1611512536165+2.17236120169923i</v>
      </c>
      <c r="EB299" s="240" t="str">
        <f t="shared" ca="1" si="581"/>
        <v>-2.33889153468218-0.772665395507894i</v>
      </c>
      <c r="EC299" s="240" t="str">
        <f t="shared" ca="1" si="582"/>
        <v>0.361428624866544-2.4365538724909i</v>
      </c>
      <c r="ED299" s="240" t="str">
        <f t="shared" ca="1" si="583"/>
        <v>2.46247257540069-0.0604503087074132i</v>
      </c>
      <c r="EE299" s="240" t="str">
        <f t="shared" ca="1" si="584"/>
        <v>0.480549300156114+2.4158844745854i</v>
      </c>
      <c r="EF299" s="240" t="str">
        <f t="shared" ca="1" si="585"/>
        <v>-2.29816134340633+0.886498654311511i</v>
      </c>
      <c r="EG299" s="240" t="str">
        <f t="shared" ca="1" si="586"/>
        <v>-1.26634530804589-2.1127695059361i</v>
      </c>
      <c r="EH299" s="240" t="str">
        <f t="shared" ca="1" si="587"/>
        <v>1.86516777203518-1.60890478481003i</v>
      </c>
      <c r="EI299" s="240" t="str">
        <f t="shared" ca="1" si="588"/>
        <v>1.90409051836823+1.56264670424364i</v>
      </c>
      <c r="EJ299" s="240" t="str">
        <f t="shared" ca="1" si="589"/>
        <v>-1.21411394925299+2.14321084885566i</v>
      </c>
      <c r="EK299" s="240" t="str">
        <f t="shared" ca="1" si="590"/>
        <v>-2.31922494623752-0.829831954779347i</v>
      </c>
      <c r="EL299" s="240" t="str">
        <f t="shared" ca="1" si="591"/>
        <v>0.421115794714983-2.42695012554129i</v>
      </c>
      <c r="EM299" s="240" t="str">
        <f t="shared" ca="1" si="592"/>
        <v>2.46321444954014-3.16242826552555E-13i</v>
      </c>
      <c r="EN299" s="240"/>
      <c r="EO299" s="240"/>
      <c r="EP299" s="240"/>
    </row>
    <row r="300" spans="1:146">
      <c r="A300" s="268">
        <f t="shared" si="461"/>
        <v>3.9062500000000026E-3</v>
      </c>
      <c r="B300" s="267">
        <v>200</v>
      </c>
      <c r="C300" s="266">
        <f t="shared" si="462"/>
        <v>40000</v>
      </c>
      <c r="N300" s="265">
        <f t="shared" ca="1" si="463"/>
        <v>2.5323048631454244</v>
      </c>
      <c r="O300" s="240">
        <f t="shared" ca="1" si="464"/>
        <v>-2.4676951368545756</v>
      </c>
      <c r="P300" s="240" t="str">
        <f t="shared" ca="1" si="465"/>
        <v>-0.48142343888659-2.4202790667496i</v>
      </c>
      <c r="Q300" s="240" t="str">
        <f t="shared" ca="1" si="466"/>
        <v>2.27985302941758-0.944346045002142i</v>
      </c>
      <c r="R300" s="240" t="str">
        <f t="shared" ca="1" si="467"/>
        <v>1.37097796220372+2.05181351872129i</v>
      </c>
      <c r="S300" s="240" t="str">
        <f t="shared" ca="1" si="468"/>
        <v>-1.74492396517095+1.74492396517092i</v>
      </c>
      <c r="T300" s="240" t="str">
        <f t="shared" ca="1" si="469"/>
        <v>-2.05181351872141-1.37097796220355i</v>
      </c>
      <c r="U300" s="241" t="str">
        <f t="shared" ca="1" si="470"/>
        <v>0.944346045002177-2.27985302941757i</v>
      </c>
      <c r="V300" s="240" t="str">
        <f t="shared" ca="1" si="471"/>
        <v>2.42027906674962+0.481423438886501i</v>
      </c>
      <c r="W300" s="240" t="str">
        <f t="shared" ca="1" si="472"/>
        <v>-3.44636660424731E-14+2.46769513685458i</v>
      </c>
      <c r="X300" s="240" t="str">
        <f t="shared" ca="1" si="473"/>
        <v>-2.42027906674959+0.481423438886674i</v>
      </c>
      <c r="Y300" s="240" t="str">
        <f t="shared" ca="1" si="474"/>
        <v>-0.944346045002105-2.2798530294176i</v>
      </c>
      <c r="Z300" s="240" t="str">
        <f t="shared" ca="1" si="475"/>
        <v>2.05181351872131-1.37097796220369i</v>
      </c>
      <c r="AA300" s="240" t="str">
        <f t="shared" ca="1" si="476"/>
        <v>1.74492396517089+1.74492396517098i</v>
      </c>
      <c r="AB300" s="240" t="str">
        <f t="shared" ca="1" si="477"/>
        <v>-1.37097796220359+2.05181351872138i</v>
      </c>
      <c r="AC300" s="240" t="str">
        <f t="shared" ca="1" si="478"/>
        <v>-2.27985302941756-0.944346045002201i</v>
      </c>
      <c r="AD300" s="240" t="str">
        <f t="shared" ca="1" si="479"/>
        <v>0.481423438886533-2.42027906674961i</v>
      </c>
      <c r="AE300" s="240" t="str">
        <f t="shared" ca="1" si="480"/>
        <v>2.46769513685458+6.89273320849464E-14i</v>
      </c>
      <c r="AF300" s="240" t="str">
        <f t="shared" ca="1" si="481"/>
        <v>0.481423438886639+2.42027906674959i</v>
      </c>
      <c r="AG300" s="240" t="str">
        <f t="shared" ca="1" si="482"/>
        <v>-2.27985302941761+0.944346045002073i</v>
      </c>
      <c r="AH300" s="240" t="str">
        <f t="shared" ca="1" si="483"/>
        <v>-1.37097796220366-2.05181351872133i</v>
      </c>
      <c r="AI300" s="240" t="str">
        <f t="shared" ca="1" si="484"/>
        <v>1.744923965171-1.74492396517087i</v>
      </c>
      <c r="AJ300" s="240" t="str">
        <f t="shared" ca="1" si="485"/>
        <v>2.05181351872123+1.37097796220382i</v>
      </c>
      <c r="AK300" s="240" t="str">
        <f t="shared" ca="1" si="486"/>
        <v>-0.944346045002475+2.27985302941745i</v>
      </c>
      <c r="AL300" s="240" t="str">
        <f t="shared" ca="1" si="487"/>
        <v>-2.42027906674951-0.481423438887066i</v>
      </c>
      <c r="AM300" s="240" t="str">
        <f t="shared" ca="1" si="488"/>
        <v>6.11877825660558E-13-2.46769513685458i</v>
      </c>
      <c r="AN300" s="240" t="str">
        <f t="shared" ca="1" si="489"/>
        <v>2.42027906674975-0.481423438885867i</v>
      </c>
      <c r="AO300" s="240" t="str">
        <f t="shared" ca="1" si="490"/>
        <v>0.944346045001345+2.27985302941791i</v>
      </c>
      <c r="AP300" s="240" t="str">
        <f t="shared" ca="1" si="491"/>
        <v>-2.05181351872189+1.37097796220283i</v>
      </c>
      <c r="AQ300" s="240" t="str">
        <f t="shared" ca="1" si="492"/>
        <v>-1.74492396517016-1.74492396517171i</v>
      </c>
      <c r="AR300" s="240" t="str">
        <f t="shared" ca="1" si="493"/>
        <v>-1.74492396517016-1.74492396517171i</v>
      </c>
      <c r="AS300" s="240" t="str">
        <f t="shared" ca="1" si="494"/>
        <v>2.279853029418+0.94434604500113i</v>
      </c>
      <c r="AT300" s="240" t="str">
        <f t="shared" ca="1" si="495"/>
        <v>-0.481423438885637+2.42027906674979i</v>
      </c>
      <c r="AU300" s="240" t="str">
        <f t="shared" ca="1" si="496"/>
        <v>-2.46769513685458+8.44050933825133E-13i</v>
      </c>
      <c r="AV300" s="240" t="str">
        <f t="shared" ca="1" si="497"/>
        <v>-0.481423438887293-2.42027906674946i</v>
      </c>
      <c r="AW300" s="240" t="str">
        <f t="shared" ca="1" si="498"/>
        <v>2.27985302941736-0.94434604500269i</v>
      </c>
      <c r="AX300" s="240" t="str">
        <f t="shared" ca="1" si="499"/>
        <v>1.37097796220402+2.0518135187211i</v>
      </c>
      <c r="AY300" s="240" t="str">
        <f t="shared" ca="1" si="500"/>
        <v>-1.74492396517071+1.74492396517117i</v>
      </c>
      <c r="AZ300" s="240" t="str">
        <f t="shared" ca="1" si="501"/>
        <v>-2.05181351872146-1.37097796220347i</v>
      </c>
      <c r="BA300" s="240" t="str">
        <f t="shared" ca="1" si="502"/>
        <v>0.944346045002085-2.27985302941761i</v>
      </c>
      <c r="BB300" s="240" t="str">
        <f t="shared" ca="1" si="503"/>
        <v>2.42027906674959+0.481423438886651i</v>
      </c>
      <c r="BC300" s="240" t="str">
        <f t="shared" ca="1" si="504"/>
        <v>-1.89852358747991E-13+2.46769513685458i</v>
      </c>
      <c r="BD300" s="240" t="str">
        <f t="shared" ca="1" si="505"/>
        <v>-2.42027906674967+0.481423438886279i</v>
      </c>
      <c r="BE300" s="240" t="str">
        <f t="shared" ca="1" si="506"/>
        <v>-0.944346045001735-2.27985302941775i</v>
      </c>
      <c r="BF300" s="240" t="str">
        <f t="shared" ca="1" si="507"/>
        <v>2.05181351872167-1.37097796220316i</v>
      </c>
      <c r="BG300" s="240" t="str">
        <f t="shared" ca="1" si="508"/>
        <v>1.74492396517044+1.74492396517144i</v>
      </c>
      <c r="BH300" s="240" t="str">
        <f t="shared" ca="1" si="509"/>
        <v>-1.37097796220433+2.05181351872089i</v>
      </c>
      <c r="BI300" s="240" t="str">
        <f t="shared" ca="1" si="510"/>
        <v>-2.27985302941721-0.94434604500304i</v>
      </c>
      <c r="BJ300" s="240" t="str">
        <f t="shared" ca="1" si="511"/>
        <v>0.481423438887666-2.42027906674939i</v>
      </c>
      <c r="BK300" s="240" t="str">
        <f t="shared" ca="1" si="512"/>
        <v>2.46769513685458+1.22375565132111E-12i</v>
      </c>
      <c r="BL300" s="240" t="str">
        <f t="shared" ca="1" si="513"/>
        <v>0.481423438887673+2.42027906674939i</v>
      </c>
      <c r="BM300" s="240" t="str">
        <f t="shared" ca="1" si="514"/>
        <v>-2.27985302941721+0.944346045003048i</v>
      </c>
      <c r="BN300" s="240" t="str">
        <f t="shared" ca="1" si="515"/>
        <v>-1.37097796220434-2.05181351872088i</v>
      </c>
      <c r="BO300" s="240" t="str">
        <f t="shared" ca="1" si="516"/>
        <v>1.74492396517043-1.74492396517144i</v>
      </c>
      <c r="BP300" s="240" t="str">
        <f t="shared" ca="1" si="517"/>
        <v>2.05181351872168+1.37097796220315i</v>
      </c>
      <c r="BQ300" s="240" t="str">
        <f t="shared" ca="1" si="518"/>
        <v>-0.944346045001727+2.27985302941775i</v>
      </c>
      <c r="BR300" s="240" t="str">
        <f t="shared" ca="1" si="519"/>
        <v>-2.42027906674967-0.481423438886274i</v>
      </c>
      <c r="BS300" s="240" t="str">
        <f t="shared" ca="1" si="520"/>
        <v>-1.97105051093324E-13-2.46769513685458i</v>
      </c>
      <c r="BT300" s="240" t="str">
        <f t="shared" ca="1" si="521"/>
        <v>2.42027906674959-0.481423438886659i</v>
      </c>
      <c r="BU300" s="240" t="str">
        <f t="shared" ca="1" si="522"/>
        <v>0.944346045002093+2.2798530294176i</v>
      </c>
      <c r="BV300" s="240" t="str">
        <f t="shared" ca="1" si="523"/>
        <v>-2.05181351872146+1.37097796220348i</v>
      </c>
      <c r="BW300" s="240" t="str">
        <f t="shared" ca="1" si="524"/>
        <v>-1.74492396517071-1.74492396517116i</v>
      </c>
      <c r="BX300" s="240" t="str">
        <f t="shared" ca="1" si="525"/>
        <v>1.37097796220401-2.0518135187211i</v>
      </c>
      <c r="BY300" s="240" t="str">
        <f t="shared" ca="1" si="526"/>
        <v>2.27985302941736+0.944346045002682i</v>
      </c>
      <c r="BZ300" s="240" t="str">
        <f t="shared" ca="1" si="527"/>
        <v>-0.481423438887286+2.42027906674946i</v>
      </c>
      <c r="CA300" s="240" t="str">
        <f t="shared" ca="1" si="528"/>
        <v>-2.46769513685458-8.36798241479799E-13i</v>
      </c>
      <c r="CB300" s="240" t="str">
        <f t="shared" ca="1" si="529"/>
        <v>-0.481423438885645-2.42027906674979i</v>
      </c>
      <c r="CC300" s="240" t="str">
        <f t="shared" ca="1" si="530"/>
        <v>2.279853029418-0.944346045001138i</v>
      </c>
      <c r="CD300" s="240" t="str">
        <f t="shared" ca="1" si="531"/>
        <v>1.37097796220262+2.05181351872203i</v>
      </c>
      <c r="CE300" s="240" t="str">
        <f t="shared" ca="1" si="532"/>
        <v>-1.74492396517011+1.74492396517176i</v>
      </c>
      <c r="CF300" s="240" t="str">
        <f t="shared" ca="1" si="533"/>
        <v>-2.05181351872193-1.37097796220277i</v>
      </c>
      <c r="CG300" s="240" t="str">
        <f t="shared" ca="1" si="534"/>
        <v>0.944346045001306-2.27985302941793i</v>
      </c>
      <c r="CH300" s="240" t="str">
        <f t="shared" ca="1" si="535"/>
        <v>2.42027906674975+0.481423438885825i</v>
      </c>
      <c r="CI300" s="240" t="str">
        <f t="shared" ca="1" si="536"/>
        <v>6.5419857507714E-13+2.46769513685458i</v>
      </c>
      <c r="CJ300" s="240" t="str">
        <f t="shared" ca="1" si="537"/>
        <v>-2.4202790667495+0.481423438887108i</v>
      </c>
      <c r="CK300" s="240" t="str">
        <f t="shared" ca="1" si="538"/>
        <v>-0.944346045002515-2.27985302941743i</v>
      </c>
      <c r="CL300" s="240" t="str">
        <f t="shared" ca="1" si="539"/>
        <v>2.0518135187212-1.37097796220386i</v>
      </c>
      <c r="CM300" s="240" t="str">
        <f t="shared" ca="1" si="540"/>
        <v>1.74492396517103+1.74492396517084i</v>
      </c>
      <c r="CN300" s="240" t="str">
        <f t="shared" ca="1" si="541"/>
        <v>-1.37097796220363+2.05181351872135i</v>
      </c>
      <c r="CO300" s="240" t="str">
        <f t="shared" ca="1" si="542"/>
        <v>-2.27985302941753-0.944346045002261i</v>
      </c>
      <c r="CP300" s="240" t="str">
        <f t="shared" ca="1" si="543"/>
        <v>0.481423438886839-2.42027906674956i</v>
      </c>
      <c r="CQ300" s="240" t="str">
        <f t="shared" ca="1" si="544"/>
        <v>2.46769513685458+3.79704717495982E-13i</v>
      </c>
      <c r="CR300" s="240" t="str">
        <f t="shared" ca="1" si="545"/>
        <v>0.481423438886094+2.4202790667497i</v>
      </c>
      <c r="CS300" s="240" t="str">
        <f t="shared" ca="1" si="546"/>
        <v>-2.27985302941783+0.94434604500156i</v>
      </c>
      <c r="CT300" s="240" t="str">
        <f t="shared" ca="1" si="547"/>
        <v>-1.370977962203-2.05181351872178i</v>
      </c>
      <c r="CU300" s="240" t="str">
        <f t="shared" ca="1" si="548"/>
        <v>1.74492396517157-1.7449239651703i</v>
      </c>
      <c r="CV300" s="240" t="str">
        <f t="shared" ca="1" si="549"/>
        <v>2.05181351872078+1.37097796220449i</v>
      </c>
      <c r="CW300" s="240" t="str">
        <f t="shared" ca="1" si="550"/>
        <v>-0.944346045003216+2.27985302941714i</v>
      </c>
      <c r="CX300" s="240" t="str">
        <f t="shared" ca="1" si="551"/>
        <v>-2.42027906674935-0.481423438887853i</v>
      </c>
      <c r="CY300" s="240" t="str">
        <f t="shared" ca="1" si="552"/>
        <v>-1.11129209906096E-12-2.46769513685458i</v>
      </c>
      <c r="CZ300" s="240" t="str">
        <f t="shared" ca="1" si="553"/>
        <v>2.42027906674941-0.481423438887557i</v>
      </c>
      <c r="DA300" s="240" t="str">
        <f t="shared" ca="1" si="554"/>
        <v>0.944346045002937+2.27985302941726i</v>
      </c>
      <c r="DB300" s="240" t="str">
        <f t="shared" ca="1" si="555"/>
        <v>-2.05181351872095+1.37097796220424i</v>
      </c>
      <c r="DC300" s="240" t="str">
        <f t="shared" ca="1" si="556"/>
        <v>-1.74492396517136-1.74492396517052i</v>
      </c>
      <c r="DD300" s="240" t="str">
        <f t="shared" ca="1" si="557"/>
        <v>1.37097796220325-2.05181351872161i</v>
      </c>
      <c r="DE300" s="240" t="str">
        <f t="shared" ca="1" si="558"/>
        <v>2.27985302941771+0.944346045001839i</v>
      </c>
      <c r="DF300" s="240" t="str">
        <f t="shared" ca="1" si="559"/>
        <v>-0.48142343888639+2.42027906674964i</v>
      </c>
      <c r="DG300" s="240" t="str">
        <f t="shared" ca="1" si="560"/>
        <v>-2.46769513685458+7.73888064878346E-14i</v>
      </c>
      <c r="DH300" s="240" t="str">
        <f t="shared" ca="1" si="561"/>
        <v>-0.481423438886543-2.42027906674961i</v>
      </c>
      <c r="DI300" s="240" t="str">
        <f t="shared" ca="1" si="562"/>
        <v>2.27985302941765-0.944346045001982i</v>
      </c>
      <c r="DJ300" s="240" t="str">
        <f t="shared" ca="1" si="563"/>
        <v>1.37097796220338+2.05181351872152i</v>
      </c>
      <c r="DK300" s="240" t="str">
        <f t="shared" ca="1" si="564"/>
        <v>-1.74492396517125+1.74492396517063i</v>
      </c>
      <c r="DL300" s="240" t="str">
        <f t="shared" ca="1" si="565"/>
        <v>-2.05181351872103-1.37097796220411i</v>
      </c>
      <c r="DM300" s="240" t="str">
        <f t="shared" ca="1" si="566"/>
        <v>0.944346045002794-2.27985302941731i</v>
      </c>
      <c r="DN300" s="240" t="str">
        <f t="shared" ca="1" si="567"/>
        <v>2.42027906674944+0.481423438887404i</v>
      </c>
      <c r="DO300" s="240" t="str">
        <f t="shared" ca="1" si="568"/>
        <v>-9.56514486085289E-13+2.46769513685458i</v>
      </c>
      <c r="DP300" s="240" t="str">
        <f t="shared" ca="1" si="569"/>
        <v>-2.42027906674984+0.48142343888539i</v>
      </c>
      <c r="DQ300" s="240" t="str">
        <f t="shared" ca="1" si="570"/>
        <v>-0.94434604500323-2.27985302941713i</v>
      </c>
      <c r="DR300" s="240" t="str">
        <f t="shared" ca="1" si="571"/>
        <v>2.05181351872077-1.3709779622045i</v>
      </c>
      <c r="DS300" s="240" t="str">
        <f t="shared" ca="1" si="572"/>
        <v>1.74492396517158+1.74492396517029i</v>
      </c>
      <c r="DT300" s="240" t="str">
        <f t="shared" ca="1" si="573"/>
        <v>-1.37097796220299+2.05181351872178i</v>
      </c>
      <c r="DU300" s="240" t="str">
        <f t="shared" ca="1" si="574"/>
        <v>-2.27985302941783-0.944346045001545i</v>
      </c>
      <c r="DV300" s="240" t="str">
        <f t="shared" ca="1" si="575"/>
        <v>0.481423438886079-2.42027906674971i</v>
      </c>
      <c r="DW300" s="240" t="str">
        <f t="shared" ca="1" si="576"/>
        <v>2.46769513685458-3.94210102186649E-13i</v>
      </c>
      <c r="DX300" s="240" t="str">
        <f t="shared" ca="1" si="577"/>
        <v>0.481423438886854+2.42027906674955i</v>
      </c>
      <c r="DY300" s="240" t="str">
        <f t="shared" ca="1" si="578"/>
        <v>-2.27985302941753+0.944346045002275i</v>
      </c>
      <c r="DZ300" s="240" t="str">
        <f t="shared" ca="1" si="579"/>
        <v>-1.37097796220364-2.05181351872135i</v>
      </c>
      <c r="EA300" s="240" t="str">
        <f t="shared" ca="1" si="580"/>
        <v>1.74492396517102-1.74492396517085i</v>
      </c>
      <c r="EB300" s="240" t="str">
        <f t="shared" ca="1" si="581"/>
        <v>2.05181351872121+1.37097796220384i</v>
      </c>
      <c r="EC300" s="240" t="str">
        <f t="shared" ca="1" si="582"/>
        <v>-0.944346045002502+2.27985302941744i</v>
      </c>
      <c r="ED300" s="240" t="str">
        <f t="shared" ca="1" si="583"/>
        <v>-2.4202790667495-0.481423438887093i</v>
      </c>
      <c r="EE300" s="240" t="str">
        <f t="shared" ca="1" si="584"/>
        <v>6.39693190386476E-13-2.46769513685458i</v>
      </c>
      <c r="EF300" s="240" t="str">
        <f t="shared" ca="1" si="585"/>
        <v>2.42027906674975-0.48142343888584i</v>
      </c>
      <c r="EG300" s="240" t="str">
        <f t="shared" ca="1" si="586"/>
        <v>0.944346045001318+2.27985302941792i</v>
      </c>
      <c r="EH300" s="240" t="str">
        <f t="shared" ca="1" si="587"/>
        <v>-2.05181351872192+1.37097796220278i</v>
      </c>
      <c r="EI300" s="240" t="str">
        <f t="shared" ca="1" si="588"/>
        <v>-1.74492396517012-1.74492396517175i</v>
      </c>
      <c r="EJ300" s="240" t="str">
        <f t="shared" ca="1" si="589"/>
        <v>1.3709779622047-2.05181351872064i</v>
      </c>
      <c r="EK300" s="240" t="str">
        <f t="shared" ca="1" si="590"/>
        <v>2.27985302941801+0.944346045001123i</v>
      </c>
      <c r="EL300" s="240" t="str">
        <f t="shared" ca="1" si="591"/>
        <v>-0.481423438885632+2.42027906674979i</v>
      </c>
      <c r="EM300" s="240" t="str">
        <f t="shared" ca="1" si="592"/>
        <v>-2.46769513685458+8.51303626170466E-13i</v>
      </c>
      <c r="EN300" s="240"/>
      <c r="EO300" s="240"/>
      <c r="EP300" s="240"/>
    </row>
    <row r="301" spans="1:146">
      <c r="A301" s="268">
        <f t="shared" si="461"/>
        <v>3.9257812500000022E-3</v>
      </c>
      <c r="B301" s="267">
        <v>201</v>
      </c>
      <c r="C301" s="266">
        <f t="shared" si="462"/>
        <v>40200</v>
      </c>
      <c r="N301" s="265">
        <f t="shared" ca="1" si="463"/>
        <v>2.5288235169635858</v>
      </c>
      <c r="O301" s="240">
        <f t="shared" ca="1" si="464"/>
        <v>-2.4711764830364142</v>
      </c>
      <c r="P301" s="240" t="str">
        <f t="shared" ca="1" si="465"/>
        <v>-0.541437832079766-2.41113215819975i</v>
      </c>
      <c r="Q301" s="240" t="str">
        <f t="shared" ca="1" si="466"/>
        <v>2.23391708208337-1.05656409208734i</v>
      </c>
      <c r="R301" s="240" t="str">
        <f t="shared" ca="1" si="467"/>
        <v>1.520345838264+1.94814315243659i</v>
      </c>
      <c r="S301" s="240" t="str">
        <f t="shared" ca="1" si="468"/>
        <v>-1.56769776482142+1.91024525349133i</v>
      </c>
      <c r="T301" s="240" t="str">
        <f t="shared" ca="1" si="469"/>
        <v>-2.20731488719098-1.11106894434922i</v>
      </c>
      <c r="U301" s="241" t="str">
        <f t="shared" ca="1" si="470"/>
        <v>0.60044690642098-2.39711842070468i</v>
      </c>
      <c r="V301" s="240" t="str">
        <f t="shared" ca="1" si="471"/>
        <v>2.47043221088135+0.0606457067905388i</v>
      </c>
      <c r="W301" s="240" t="str">
        <f t="shared" ca="1" si="472"/>
        <v>0.482102615834309+2.42369351984073i</v>
      </c>
      <c r="X301" s="240" t="str">
        <f t="shared" ca="1" si="473"/>
        <v>-2.25917364885703+1.0014228051239i</v>
      </c>
      <c r="Y301" s="240" t="str">
        <f t="shared" ca="1" si="474"/>
        <v>-1.47207811222281-1.98486756279273i</v>
      </c>
      <c r="Z301" s="240" t="str">
        <f t="shared" ca="1" si="475"/>
        <v>1.61410536886549-1.87119669423388i</v>
      </c>
      <c r="AA301" s="240" t="str">
        <f t="shared" ca="1" si="476"/>
        <v>2.17938308834744+1.16490453022444i</v>
      </c>
      <c r="AB301" s="240" t="str">
        <f t="shared" ca="1" si="477"/>
        <v>-0.659094293997748+2.38166074870705i</v>
      </c>
      <c r="AC301" s="240" t="str">
        <f t="shared" ca="1" si="478"/>
        <v>-2.46819984273785-0.121254882875242i</v>
      </c>
      <c r="AD301" s="240" t="str">
        <f t="shared" ca="1" si="479"/>
        <v>-0.422476998999854-2.43479493913313i</v>
      </c>
      <c r="AE301" s="240" t="str">
        <f t="shared" ca="1" si="480"/>
        <v>2.28306937390053-0.94567829850836i</v>
      </c>
      <c r="AF301" s="240" t="str">
        <f t="shared" ca="1" si="481"/>
        <v>1.42292366137155+2.02039636314789i</v>
      </c>
      <c r="AG301" s="240" t="str">
        <f t="shared" ca="1" si="482"/>
        <v>-1.65954069619047+1.83102099605654i</v>
      </c>
      <c r="AH301" s="240" t="str">
        <f t="shared" ca="1" si="483"/>
        <v>-2.15013851062373-1.21803842116945i</v>
      </c>
      <c r="AI301" s="240" t="str">
        <f t="shared" ca="1" si="484"/>
        <v>0.717344667817146-2.36476845333037i</v>
      </c>
      <c r="AJ301" s="240" t="str">
        <f t="shared" ca="1" si="485"/>
        <v>2.46448072330109+0.181791019551515i</v>
      </c>
      <c r="AK301" s="240" t="str">
        <f t="shared" ca="1" si="486"/>
        <v>0.36259689781914+2.44442972899696i</v>
      </c>
      <c r="AL301" s="240" t="str">
        <f t="shared" ca="1" si="487"/>
        <v>-2.30558986332283+0.889364150646546i</v>
      </c>
      <c r="AM301" s="240" t="str">
        <f t="shared" ca="1" si="488"/>
        <v>-1.37291209451243-2.05470815228191i</v>
      </c>
      <c r="AN301" s="240" t="str">
        <f t="shared" ca="1" si="489"/>
        <v>1.70397637825356-1.78974235929815i</v>
      </c>
      <c r="AO301" s="240" t="str">
        <f t="shared" ca="1" si="490"/>
        <v>2.11959876986045+1.27043861131433i</v>
      </c>
      <c r="AP301" s="240" t="str">
        <f t="shared" ca="1" si="491"/>
        <v>-0.775162940031661+2.34645170986187i</v>
      </c>
      <c r="AQ301" s="240" t="str">
        <f t="shared" ca="1" si="492"/>
        <v>-2.4592770928293-0.242217652117453i</v>
      </c>
      <c r="AR301" s="240" t="str">
        <f t="shared" ca="1" si="493"/>
        <v>-2.4592770928293-0.242217652117453i</v>
      </c>
      <c r="AS301" s="240" t="str">
        <f t="shared" ca="1" si="494"/>
        <v>2.32672155162251-0.832514283077196i</v>
      </c>
      <c r="AT301" s="240" t="str">
        <f t="shared" ca="1" si="495"/>
        <v>1.3220735367457+2.08778226205439i</v>
      </c>
      <c r="AU301" s="240" t="str">
        <f t="shared" ca="1" si="496"/>
        <v>-1.74738564866397+1.74738564866357i</v>
      </c>
      <c r="AV301" s="240" t="str">
        <f t="shared" ca="1" si="497"/>
        <v>-2.08778226205412-1.32207353674612i</v>
      </c>
      <c r="AW301" s="240" t="str">
        <f t="shared" ca="1" si="498"/>
        <v>0.832514283075419-2.32672155162315i</v>
      </c>
      <c r="AX301" s="240" t="str">
        <f t="shared" ca="1" si="499"/>
        <v>2.45259208579533+0.302498381824341i</v>
      </c>
      <c r="AY301" s="240" t="str">
        <f t="shared" ca="1" si="500"/>
        <v>0.242217652116886+2.45927709282936i</v>
      </c>
      <c r="AZ301" s="240" t="str">
        <f t="shared" ca="1" si="501"/>
        <v>-2.34645170986203+0.775162940031186i</v>
      </c>
      <c r="BA301" s="240" t="str">
        <f t="shared" ca="1" si="502"/>
        <v>-1.27043861131384-2.11959876986075i</v>
      </c>
      <c r="BB301" s="240" t="str">
        <f t="shared" ca="1" si="503"/>
        <v>1.7897423592968-1.70397637825498i</v>
      </c>
      <c r="BC301" s="240" t="str">
        <f t="shared" ca="1" si="504"/>
        <v>2.05470815228161+1.37291209451287i</v>
      </c>
      <c r="BD301" s="240" t="str">
        <f t="shared" ca="1" si="505"/>
        <v>-0.889364150647078+2.30558986332262i</v>
      </c>
      <c r="BE301" s="240" t="str">
        <f t="shared" ca="1" si="506"/>
        <v>-2.44442972899688-0.362596897819669i</v>
      </c>
      <c r="BF301" s="240" t="str">
        <f t="shared" ca="1" si="507"/>
        <v>-0.181791019553467-2.46448072330094i</v>
      </c>
      <c r="BG301" s="240" t="str">
        <f t="shared" ca="1" si="508"/>
        <v>2.36476845333025-0.717344667817576i</v>
      </c>
      <c r="BH301" s="240" t="str">
        <f t="shared" ca="1" si="509"/>
        <v>1.21803842116938+2.15013851062377i</v>
      </c>
      <c r="BI301" s="240" t="str">
        <f t="shared" ca="1" si="510"/>
        <v>-1.8310209960569+1.65954069619007i</v>
      </c>
      <c r="BJ301" s="240" t="str">
        <f t="shared" ca="1" si="511"/>
        <v>-2.02039636314727-1.42292366137242i</v>
      </c>
      <c r="BK301" s="240" t="str">
        <f t="shared" ca="1" si="512"/>
        <v>0.945678298507493-2.28306937390089i</v>
      </c>
      <c r="BL301" s="240" t="str">
        <f t="shared" ca="1" si="513"/>
        <v>2.43479493913316+0.422476998999691i</v>
      </c>
      <c r="BM301" s="240" t="str">
        <f t="shared" ca="1" si="514"/>
        <v>0.121254882874953+2.46819984273786i</v>
      </c>
      <c r="BN301" s="240" t="str">
        <f t="shared" ca="1" si="515"/>
        <v>-2.38166074870727+0.659094293996962i</v>
      </c>
      <c r="BO301" s="240" t="str">
        <f t="shared" ca="1" si="516"/>
        <v>-1.16490453022543-2.1793830883469i</v>
      </c>
      <c r="BP301" s="240" t="str">
        <f t="shared" ca="1" si="517"/>
        <v>1.8711966942336-1.61410536886582i</v>
      </c>
      <c r="BQ301" s="240" t="str">
        <f t="shared" ca="1" si="518"/>
        <v>1.98486756279272+1.47207811222283i</v>
      </c>
      <c r="BR301" s="240" t="str">
        <f t="shared" ca="1" si="519"/>
        <v>-1.00142280512435+2.25917364885684i</v>
      </c>
      <c r="BS301" s="240" t="str">
        <f t="shared" ca="1" si="520"/>
        <v>-2.42369351984052-0.482102615835366i</v>
      </c>
      <c r="BT301" s="240" t="str">
        <f t="shared" ca="1" si="521"/>
        <v>-0.060645706791531-2.47043221088132i</v>
      </c>
      <c r="BU301" s="240" t="str">
        <f t="shared" ca="1" si="522"/>
        <v>2.39711842070464-0.600446906421133i</v>
      </c>
      <c r="BV301" s="240" t="str">
        <f t="shared" ca="1" si="523"/>
        <v>1.11106894434896+2.20731488719112i</v>
      </c>
      <c r="BW301" s="240" t="str">
        <f t="shared" ca="1" si="524"/>
        <v>-1.91024525349181+1.56769776482083i</v>
      </c>
      <c r="BX301" s="240" t="str">
        <f t="shared" ca="1" si="525"/>
        <v>-1.94814315243731-1.52034583826307i</v>
      </c>
      <c r="BY301" s="240" t="str">
        <f t="shared" ca="1" si="526"/>
        <v>1.05656409208682-2.23391708208362i</v>
      </c>
      <c r="BZ301" s="240" t="str">
        <f t="shared" ca="1" si="527"/>
        <v>2.41113215819974+0.54143783207983i</v>
      </c>
      <c r="CA301" s="240" t="str">
        <f t="shared" ca="1" si="528"/>
        <v>-5.7035898178432E-13+2.47117648303641i</v>
      </c>
      <c r="CB301" s="240" t="str">
        <f t="shared" ca="1" si="529"/>
        <v>-2.41113215819998+0.541437832078716i</v>
      </c>
      <c r="CC301" s="240" t="str">
        <f t="shared" ca="1" si="530"/>
        <v>-1.05656409208807-2.23391708208302i</v>
      </c>
      <c r="CD301" s="240" t="str">
        <f t="shared" ca="1" si="531"/>
        <v>1.94814315243646-1.52034583826416i</v>
      </c>
      <c r="CE301" s="240" t="str">
        <f t="shared" ca="1" si="532"/>
        <v>1.91024525349117+1.56769776482161i</v>
      </c>
      <c r="CF301" s="240" t="str">
        <f t="shared" ca="1" si="533"/>
        <v>-1.11106894434997+2.2073148871906i</v>
      </c>
      <c r="CG301" s="240" t="str">
        <f t="shared" ca="1" si="534"/>
        <v>-2.39711842070498-0.600446906419789i</v>
      </c>
      <c r="CH301" s="240" t="str">
        <f t="shared" ca="1" si="535"/>
        <v>0.0606457067901437-2.47043221088136i</v>
      </c>
      <c r="CI301" s="240" t="str">
        <f t="shared" ca="1" si="536"/>
        <v>2.42369351984074-0.482102615834247i</v>
      </c>
      <c r="CJ301" s="240" t="str">
        <f t="shared" ca="1" si="537"/>
        <v>1.00142280512343+2.25917364885724i</v>
      </c>
      <c r="CK301" s="240" t="str">
        <f t="shared" ca="1" si="538"/>
        <v>-1.98486756279331+1.47207811222202i</v>
      </c>
      <c r="CL301" s="240" t="str">
        <f t="shared" ca="1" si="539"/>
        <v>-1.87119669423451-1.61410536886477i</v>
      </c>
      <c r="CM301" s="240" t="str">
        <f t="shared" ca="1" si="540"/>
        <v>1.16490453022421-2.17938308834756i</v>
      </c>
      <c r="CN301" s="240" t="str">
        <f t="shared" ca="1" si="541"/>
        <v>2.38166074870697+0.659094293998062i</v>
      </c>
      <c r="CO301" s="240" t="str">
        <f t="shared" ca="1" si="542"/>
        <v>-0.121254882876022+2.46819984273781i</v>
      </c>
      <c r="CP301" s="240" t="str">
        <f t="shared" ca="1" si="543"/>
        <v>-2.43479493913293+0.422476999000989i</v>
      </c>
      <c r="CQ301" s="240" t="str">
        <f t="shared" ca="1" si="544"/>
        <v>-0.945678298508776-2.28306937390036i</v>
      </c>
      <c r="CR301" s="240" t="str">
        <f t="shared" ca="1" si="545"/>
        <v>2.02039636314789-1.42292366137154i</v>
      </c>
      <c r="CS301" s="240" t="str">
        <f t="shared" ca="1" si="546"/>
        <v>1.83102099605613+1.65954069619092i</v>
      </c>
      <c r="CT301" s="240" t="str">
        <f t="shared" ca="1" si="547"/>
        <v>-1.21803842117038+2.15013851062321i</v>
      </c>
      <c r="CU301" s="240" t="str">
        <f t="shared" ca="1" si="548"/>
        <v>-2.36476845333063-0.717344667816315i</v>
      </c>
      <c r="CV301" s="240" t="str">
        <f t="shared" ca="1" si="549"/>
        <v>0.181791019552083-2.46448072330104i</v>
      </c>
      <c r="CW301" s="240" t="str">
        <f t="shared" ca="1" si="550"/>
        <v>2.44442972899704-0.362596897818611i</v>
      </c>
      <c r="CX301" s="240" t="str">
        <f t="shared" ca="1" si="551"/>
        <v>0.889364150646079+2.30558986332301i</v>
      </c>
      <c r="CY301" s="240" t="str">
        <f t="shared" ca="1" si="552"/>
        <v>-2.05470815228224+1.37291209451192i</v>
      </c>
      <c r="CZ301" s="240" t="str">
        <f t="shared" ca="1" si="553"/>
        <v>-1.7897423592978-1.70397637825392i</v>
      </c>
      <c r="DA301" s="240" t="str">
        <f t="shared" ca="1" si="554"/>
        <v>1.27043861131482-2.11959876986016i</v>
      </c>
      <c r="DB301" s="240" t="str">
        <f t="shared" ca="1" si="555"/>
        <v>2.34645170986169+0.775162940032202i</v>
      </c>
      <c r="DC301" s="240" t="str">
        <f t="shared" ca="1" si="556"/>
        <v>-0.242217652117951+2.45927709282925i</v>
      </c>
      <c r="DD301" s="240" t="str">
        <f t="shared" ca="1" si="557"/>
        <v>-2.45259208579516+0.302498381825719i</v>
      </c>
      <c r="DE301" s="240" t="str">
        <f t="shared" ca="1" si="558"/>
        <v>-0.832514283076726-2.32672155162268i</v>
      </c>
      <c r="DF301" s="240" t="str">
        <f t="shared" ca="1" si="559"/>
        <v>2.08778226205466-1.32207353674528i</v>
      </c>
      <c r="DG301" s="240" t="str">
        <f t="shared" ca="1" si="560"/>
        <v>1.74738564866317+1.74738564866438i</v>
      </c>
      <c r="DH301" s="240" t="str">
        <f t="shared" ca="1" si="561"/>
        <v>-1.32207353674447+2.08778226205517i</v>
      </c>
      <c r="DI301" s="240" t="str">
        <f t="shared" ca="1" si="562"/>
        <v>-2.32672155162296-0.832514283075955i</v>
      </c>
      <c r="DJ301" s="240" t="str">
        <f t="shared" ca="1" si="563"/>
        <v>0.302498381824906-2.45259208579526i</v>
      </c>
      <c r="DK301" s="240" t="str">
        <f t="shared" ca="1" si="564"/>
        <v>2.4592770928294-0.242217652116388i</v>
      </c>
      <c r="DL301" s="240" t="str">
        <f t="shared" ca="1" si="565"/>
        <v>0.775162940030578+2.34645170986223i</v>
      </c>
      <c r="DM301" s="240" t="str">
        <f t="shared" ca="1" si="566"/>
        <v>-2.11959876985974+1.27043861131552i</v>
      </c>
      <c r="DN301" s="240" t="str">
        <f t="shared" ca="1" si="567"/>
        <v>-1.70397637825451-1.78974235929724i</v>
      </c>
      <c r="DO301" s="240" t="str">
        <f t="shared" ca="1" si="568"/>
        <v>1.37291209451323-2.05470815228137i</v>
      </c>
      <c r="DP301" s="240" t="str">
        <f t="shared" ca="1" si="569"/>
        <v>2.30558986332239+0.889364150647676i</v>
      </c>
      <c r="DQ301" s="240" t="str">
        <f t="shared" ca="1" si="570"/>
        <v>-0.362596897817803+2.44442972899716i</v>
      </c>
      <c r="DR301" s="240" t="str">
        <f t="shared" ca="1" si="571"/>
        <v>-2.46448072330098+0.181791019552898i</v>
      </c>
      <c r="DS301" s="240" t="str">
        <f t="shared" ca="1" si="572"/>
        <v>-0.717344667817096-2.36476845333039i</v>
      </c>
      <c r="DT301" s="240" t="str">
        <f t="shared" ca="1" si="573"/>
        <v>2.15013851062399-1.21803842116901i</v>
      </c>
      <c r="DU301" s="240" t="str">
        <f t="shared" ca="1" si="574"/>
        <v>1.65954069619142+1.83102099605568i</v>
      </c>
      <c r="DV301" s="240" t="str">
        <f t="shared" ca="1" si="575"/>
        <v>-1.42292366137088+2.02039636314836i</v>
      </c>
      <c r="DW301" s="240" t="str">
        <f t="shared" ca="1" si="576"/>
        <v>-2.28306937390067-0.945678298508019i</v>
      </c>
      <c r="DX301" s="240" t="str">
        <f t="shared" ca="1" si="577"/>
        <v>0.422476999000183-2.43479493913307i</v>
      </c>
      <c r="DY301" s="240" t="str">
        <f t="shared" ca="1" si="578"/>
        <v>2.46819984273788-0.121254882874453i</v>
      </c>
      <c r="DZ301" s="240" t="str">
        <f t="shared" ca="1" si="579"/>
        <v>0.659094293998714+2.38166074870678i</v>
      </c>
      <c r="EA301" s="240" t="str">
        <f t="shared" ca="1" si="580"/>
        <v>-2.17938308834717+1.16490453022493i</v>
      </c>
      <c r="EB301" s="240" t="str">
        <f t="shared" ca="1" si="581"/>
        <v>-1.61410536886539-1.87119669423398i</v>
      </c>
      <c r="EC301" s="240" t="str">
        <f t="shared" ca="1" si="582"/>
        <v>1.47207811222329-1.98486756279238i</v>
      </c>
      <c r="ED301" s="240" t="str">
        <f t="shared" ca="1" si="583"/>
        <v>2.2591736488566+1.00142280512487i</v>
      </c>
      <c r="EE301" s="240" t="str">
        <f t="shared" ca="1" si="584"/>
        <v>-0.482102615833308+2.42369351984093i</v>
      </c>
      <c r="EF301" s="240" t="str">
        <f t="shared" ca="1" si="585"/>
        <v>-2.47043221088134+0.0606457067908203i</v>
      </c>
      <c r="EG301" s="240" t="str">
        <f t="shared" ca="1" si="586"/>
        <v>-0.600446906420579-2.39711842070478i</v>
      </c>
      <c r="EH301" s="240" t="str">
        <f t="shared" ca="1" si="587"/>
        <v>2.20731488719137-1.11106894434844i</v>
      </c>
      <c r="EI301" s="240" t="str">
        <f t="shared" ca="1" si="588"/>
        <v>1.56769776482039+1.91024525349217i</v>
      </c>
      <c r="EJ301" s="240" t="str">
        <f t="shared" ca="1" si="589"/>
        <v>-1.52034583826341+1.94814315243705i</v>
      </c>
      <c r="EK301" s="240" t="str">
        <f t="shared" ca="1" si="590"/>
        <v>-2.23391708208331-1.05656409208746i</v>
      </c>
      <c r="EL301" s="240" t="str">
        <f t="shared" ca="1" si="591"/>
        <v>0.541437832080386-2.41113215819961i</v>
      </c>
      <c r="EM301" s="240" t="str">
        <f t="shared" ca="1" si="592"/>
        <v>2.47117648303641+1.14071796356864E-12i</v>
      </c>
      <c r="EN301" s="240"/>
      <c r="EO301" s="240"/>
      <c r="EP301" s="240"/>
    </row>
    <row r="302" spans="1:146">
      <c r="A302" s="268">
        <f t="shared" si="461"/>
        <v>3.9453125000000018E-3</v>
      </c>
      <c r="B302" s="267">
        <v>202</v>
      </c>
      <c r="C302" s="266">
        <f t="shared" si="462"/>
        <v>40400</v>
      </c>
      <c r="N302" s="265">
        <f t="shared" ca="1" si="463"/>
        <v>2.5260424628747202</v>
      </c>
      <c r="O302" s="240">
        <f t="shared" ca="1" si="464"/>
        <v>-2.4739575371252798</v>
      </c>
      <c r="P302" s="240" t="str">
        <f t="shared" ca="1" si="465"/>
        <v>-0.601122647443729-2.39981613008772i</v>
      </c>
      <c r="Q302" s="240" t="str">
        <f t="shared" ca="1" si="466"/>
        <v>2.18183575908568-1.16621551004693i</v>
      </c>
      <c r="R302" s="240" t="str">
        <f t="shared" ca="1" si="467"/>
        <v>1.6614083379678+1.83308162121332i</v>
      </c>
      <c r="S302" s="240" t="str">
        <f t="shared" ca="1" si="468"/>
        <v>-1.37445716538123+2.05702051424656i</v>
      </c>
      <c r="T302" s="240" t="str">
        <f t="shared" ca="1" si="469"/>
        <v>-2.32934003659514-0.833451191980627i</v>
      </c>
      <c r="U302" s="241" t="str">
        <f t="shared" ca="1" si="470"/>
        <v>0.242490243085675-2.46204475538265i</v>
      </c>
      <c r="V302" s="240" t="str">
        <f t="shared" ca="1" si="471"/>
        <v>2.44718068237467-0.363004963204697i</v>
      </c>
      <c r="W302" s="240" t="str">
        <f t="shared" ca="1" si="472"/>
        <v>0.946742561832502+2.28563873285211i</v>
      </c>
      <c r="X302" s="240" t="str">
        <f t="shared" ca="1" si="473"/>
        <v>-1.98710132638238+1.47373478420927i</v>
      </c>
      <c r="Y302" s="240" t="str">
        <f t="shared" ca="1" si="474"/>
        <v>-1.91239503737333-1.56946204685836i</v>
      </c>
      <c r="Z302" s="240" t="str">
        <f t="shared" ca="1" si="475"/>
        <v>1.05775314592818-2.23643112520328i</v>
      </c>
      <c r="AA302" s="240" t="str">
        <f t="shared" ca="1" si="476"/>
        <v>2.4264211367551+0.482645172572027i</v>
      </c>
      <c r="AB302" s="240" t="str">
        <f t="shared" ca="1" si="477"/>
        <v>0.121391342731518+2.47097754692527i</v>
      </c>
      <c r="AC302" s="240" t="str">
        <f t="shared" ca="1" si="478"/>
        <v>-2.36742975616389+0.718151965205673i</v>
      </c>
      <c r="AD302" s="240" t="str">
        <f t="shared" ca="1" si="479"/>
        <v>-1.27186835885365-2.12198415951814i</v>
      </c>
      <c r="AE302" s="240" t="str">
        <f t="shared" ca="1" si="480"/>
        <v>1.74935215086881-1.7493521508689i</v>
      </c>
      <c r="AF302" s="240" t="str">
        <f t="shared" ca="1" si="481"/>
        <v>2.12198415951819+1.27186835885356i</v>
      </c>
      <c r="AG302" s="240" t="str">
        <f t="shared" ca="1" si="482"/>
        <v>-0.718151965205581+2.36742975616392i</v>
      </c>
      <c r="AH302" s="240" t="str">
        <f t="shared" ca="1" si="483"/>
        <v>-2.47097754692526-0.121391342731669i</v>
      </c>
      <c r="AI302" s="240" t="str">
        <f t="shared" ca="1" si="484"/>
        <v>-0.482645172571879-2.42642113675513i</v>
      </c>
      <c r="AJ302" s="240" t="str">
        <f t="shared" ca="1" si="485"/>
        <v>2.23643112520355-1.05775314592762i</v>
      </c>
      <c r="AK302" s="240" t="str">
        <f t="shared" ca="1" si="486"/>
        <v>1.56946204685901+1.91239503737279i</v>
      </c>
      <c r="AL302" s="240" t="str">
        <f t="shared" ca="1" si="487"/>
        <v>-1.47373478420938+1.9871013263823i</v>
      </c>
      <c r="AM302" s="240" t="str">
        <f t="shared" ca="1" si="488"/>
        <v>-2.28563873285168-0.946742561833552i</v>
      </c>
      <c r="AN302" s="240" t="str">
        <f t="shared" ca="1" si="489"/>
        <v>0.363004963204361-2.44718068237472i</v>
      </c>
      <c r="AO302" s="240" t="str">
        <f t="shared" ca="1" si="490"/>
        <v>2.46204475538269-0.24249024308528i</v>
      </c>
      <c r="AP302" s="240" t="str">
        <f t="shared" ca="1" si="491"/>
        <v>0.833451191981651+2.32934003659477i</v>
      </c>
      <c r="AQ302" s="240" t="str">
        <f t="shared" ca="1" si="492"/>
        <v>-2.0570205142465+1.37445716538132i</v>
      </c>
      <c r="AR302" s="240" t="str">
        <f t="shared" ca="1" si="493"/>
        <v>-2.0570205142465+1.37445716538132i</v>
      </c>
      <c r="AS302" s="240" t="str">
        <f t="shared" ca="1" si="494"/>
        <v>1.16621551004643-2.18183575908594i</v>
      </c>
      <c r="AT302" s="240" t="str">
        <f t="shared" ca="1" si="495"/>
        <v>2.39981613008763+0.60112264744411i</v>
      </c>
      <c r="AU302" s="240" t="str">
        <f t="shared" ca="1" si="496"/>
        <v>1.11411389307148E-12+2.47395753712528i</v>
      </c>
      <c r="AV302" s="240" t="str">
        <f t="shared" ca="1" si="497"/>
        <v>-2.39981613008769+0.601122647443885i</v>
      </c>
      <c r="AW302" s="240" t="str">
        <f t="shared" ca="1" si="498"/>
        <v>-1.16621551004617-2.18183575908608i</v>
      </c>
      <c r="AX302" s="240" t="str">
        <f t="shared" ca="1" si="499"/>
        <v>1.83308162121294-1.66140833796822i</v>
      </c>
      <c r="AY302" s="240" t="str">
        <f t="shared" ca="1" si="500"/>
        <v>2.05702051424633+1.37445716538157i</v>
      </c>
      <c r="AZ302" s="240" t="str">
        <f t="shared" ca="1" si="501"/>
        <v>-0.833451191979617+2.3293400365955i</v>
      </c>
      <c r="BA302" s="240" t="str">
        <f t="shared" ca="1" si="502"/>
        <v>-2.46204475538266-0.242490243085581i</v>
      </c>
      <c r="BB302" s="240" t="str">
        <f t="shared" ca="1" si="503"/>
        <v>-0.363004963204062-2.44718068237476i</v>
      </c>
      <c r="BC302" s="240" t="str">
        <f t="shared" ca="1" si="504"/>
        <v>2.28563873285179-0.946742561833272i</v>
      </c>
      <c r="BD302" s="240" t="str">
        <f t="shared" ca="1" si="505"/>
        <v>1.47373478420917+1.98710132638246i</v>
      </c>
      <c r="BE302" s="240" t="str">
        <f t="shared" ca="1" si="506"/>
        <v>-1.56946204685922+1.91239503737263i</v>
      </c>
      <c r="BF302" s="240" t="str">
        <f t="shared" ca="1" si="507"/>
        <v>-2.23643112520343-1.05775314592786i</v>
      </c>
      <c r="BG302" s="240" t="str">
        <f t="shared" ca="1" si="508"/>
        <v>0.482645172572626-2.42642113675498i</v>
      </c>
      <c r="BH302" s="240" t="str">
        <f t="shared" ca="1" si="509"/>
        <v>2.47097754692523-0.121391342732385i</v>
      </c>
      <c r="BI302" s="240" t="str">
        <f t="shared" ca="1" si="510"/>
        <v>0.718151965205561+2.36742975616392i</v>
      </c>
      <c r="BJ302" s="240" t="str">
        <f t="shared" ca="1" si="511"/>
        <v>-2.12198415951874+1.27186835885264i</v>
      </c>
      <c r="BK302" s="240" t="str">
        <f t="shared" ca="1" si="512"/>
        <v>-1.74935215086912-1.74935215086859i</v>
      </c>
      <c r="BL302" s="240" t="str">
        <f t="shared" ca="1" si="513"/>
        <v>1.27186835885412-2.12198415951786i</v>
      </c>
      <c r="BM302" s="240" t="str">
        <f t="shared" ca="1" si="514"/>
        <v>2.36742975616416+0.718151965204785i</v>
      </c>
      <c r="BN302" s="240" t="str">
        <f t="shared" ca="1" si="515"/>
        <v>-0.121391342731575+2.47097754692527i</v>
      </c>
      <c r="BO302" s="240" t="str">
        <f t="shared" ca="1" si="516"/>
        <v>-2.4264211367553+0.482645172571006i</v>
      </c>
      <c r="BP302" s="240" t="str">
        <f t="shared" ca="1" si="517"/>
        <v>-1.05775314592859-2.23643112520309i</v>
      </c>
      <c r="BQ302" s="240" t="str">
        <f t="shared" ca="1" si="518"/>
        <v>1.91239503737372-1.56946204685789i</v>
      </c>
      <c r="BR302" s="240" t="str">
        <f t="shared" ca="1" si="519"/>
        <v>1.9871013263829+1.47373478420857i</v>
      </c>
      <c r="BS302" s="240" t="str">
        <f t="shared" ca="1" si="520"/>
        <v>-0.946742561832522+2.2856387328521i</v>
      </c>
      <c r="BT302" s="240" t="str">
        <f t="shared" ca="1" si="521"/>
        <v>-2.44718068237451-0.363004963205761i</v>
      </c>
      <c r="BU302" s="240" t="str">
        <f t="shared" ca="1" si="522"/>
        <v>-0.242490243086319-2.46204475538259i</v>
      </c>
      <c r="BV302" s="240" t="str">
        <f t="shared" ca="1" si="523"/>
        <v>2.32934003659523-0.833451191980382i</v>
      </c>
      <c r="BW302" s="240" t="str">
        <f t="shared" ca="1" si="524"/>
        <v>1.37445716538014+2.05702051424728i</v>
      </c>
      <c r="BX302" s="240" t="str">
        <f t="shared" ca="1" si="525"/>
        <v>-1.66140833796767+1.83308162121344i</v>
      </c>
      <c r="BY302" s="240" t="str">
        <f t="shared" ca="1" si="526"/>
        <v>-2.18183575908531-1.16621551004762i</v>
      </c>
      <c r="BZ302" s="240" t="str">
        <f t="shared" ca="1" si="527"/>
        <v>0.601122647443031-2.3998161300879i</v>
      </c>
      <c r="CA302" s="240" t="str">
        <f t="shared" ca="1" si="528"/>
        <v>2.47395753712528+3.03079895337013E-13i</v>
      </c>
      <c r="CB302" s="240" t="str">
        <f t="shared" ca="1" si="529"/>
        <v>0.601122647442579+2.39981613008801i</v>
      </c>
      <c r="CC302" s="240" t="str">
        <f t="shared" ca="1" si="530"/>
        <v>-2.18183575908553+1.16621551004721i</v>
      </c>
      <c r="CD302" s="240" t="str">
        <f t="shared" ca="1" si="531"/>
        <v>-1.66140833796722-1.83308162121385i</v>
      </c>
      <c r="CE302" s="240" t="str">
        <f t="shared" ca="1" si="532"/>
        <v>1.37445716538065-2.05702051424695i</v>
      </c>
      <c r="CF302" s="240" t="str">
        <f t="shared" ca="1" si="533"/>
        <v>2.32934003659502+0.833451191980953i</v>
      </c>
      <c r="CG302" s="240" t="str">
        <f t="shared" ca="1" si="534"/>
        <v>-0.242490243086922+2.46204475538253i</v>
      </c>
      <c r="CH302" s="240" t="str">
        <f t="shared" ca="1" si="535"/>
        <v>-2.4471806823746+0.363004963205162i</v>
      </c>
      <c r="CI302" s="240" t="str">
        <f t="shared" ca="1" si="536"/>
        <v>-0.946742561831963-2.28563873285234i</v>
      </c>
      <c r="CJ302" s="240" t="str">
        <f t="shared" ca="1" si="537"/>
        <v>1.98710132638184-1.47373478421i</v>
      </c>
      <c r="CK302" s="240" t="str">
        <f t="shared" ca="1" si="538"/>
        <v>1.91239503737333+1.56946204685836i</v>
      </c>
      <c r="CL302" s="240" t="str">
        <f t="shared" ca="1" si="539"/>
        <v>-1.05775314592914+2.23643112520283i</v>
      </c>
      <c r="CM302" s="240" t="str">
        <f t="shared" ca="1" si="540"/>
        <v>-2.42642113675518-0.482645172571602i</v>
      </c>
      <c r="CN302" s="240" t="str">
        <f t="shared" ca="1" si="541"/>
        <v>-0.121391342731039-2.47097754692529i</v>
      </c>
      <c r="CO302" s="240" t="str">
        <f t="shared" ca="1" si="542"/>
        <v>2.3674297561636-0.718151965206628i</v>
      </c>
      <c r="CP302" s="240" t="str">
        <f t="shared" ca="1" si="543"/>
        <v>1.2718683588536+2.12198415951817i</v>
      </c>
      <c r="CQ302" s="240" t="str">
        <f t="shared" ca="1" si="544"/>
        <v>-1.7493521508696+1.74935215086811i</v>
      </c>
      <c r="CR302" s="240" t="str">
        <f t="shared" ca="1" si="545"/>
        <v>-2.1219841595184-1.27186835885322i</v>
      </c>
      <c r="CS302" s="240" t="str">
        <f t="shared" ca="1" si="546"/>
        <v>0.718151965206074-2.36742975616377i</v>
      </c>
      <c r="CT302" s="240" t="str">
        <f t="shared" ca="1" si="547"/>
        <v>2.47097754692532+0.121391342730462i</v>
      </c>
      <c r="CU302" s="240" t="str">
        <f t="shared" ca="1" si="548"/>
        <v>0.48264517257203+2.4264211367551i</v>
      </c>
      <c r="CV302" s="240" t="str">
        <f t="shared" ca="1" si="549"/>
        <v>-2.23643112520366+1.05775314592738i</v>
      </c>
      <c r="CW302" s="240" t="str">
        <f t="shared" ca="1" si="550"/>
        <v>-1.56946204685881-1.91239503737296i</v>
      </c>
      <c r="CX302" s="240" t="str">
        <f t="shared" ca="1" si="551"/>
        <v>1.47373478420965-1.9871013263821i</v>
      </c>
      <c r="CY302" s="240" t="str">
        <f t="shared" ca="1" si="552"/>
        <v>2.28563873285159+0.946742561833767i</v>
      </c>
      <c r="CZ302" s="240" t="str">
        <f t="shared" ca="1" si="553"/>
        <v>-0.363004963204591+2.44718068237468i</v>
      </c>
      <c r="DA302" s="240" t="str">
        <f t="shared" ca="1" si="554"/>
        <v>-2.46204475538272+0.242490243084978i</v>
      </c>
      <c r="DB302" s="240" t="str">
        <f t="shared" ca="1" si="555"/>
        <v>-0.833451191981364-2.32934003659488i</v>
      </c>
      <c r="DC302" s="240" t="str">
        <f t="shared" ca="1" si="556"/>
        <v>2.05702051424663-1.37445716538113i</v>
      </c>
      <c r="DD302" s="240" t="str">
        <f t="shared" ca="1" si="557"/>
        <v>1.83308162121253+1.66140833796867i</v>
      </c>
      <c r="DE302" s="240" t="str">
        <f t="shared" ca="1" si="558"/>
        <v>-1.1662155100467+2.1818357590858i</v>
      </c>
      <c r="DF302" s="240" t="str">
        <f t="shared" ca="1" si="559"/>
        <v>-2.39981613008754-0.601122647444474i</v>
      </c>
      <c r="DG302" s="240" t="str">
        <f t="shared" ca="1" si="560"/>
        <v>-7.40719895471137E-13-2.47395753712528i</v>
      </c>
      <c r="DH302" s="240" t="str">
        <f t="shared" ca="1" si="561"/>
        <v>2.39981613008776-0.60112264744359i</v>
      </c>
      <c r="DI302" s="240" t="str">
        <f t="shared" ca="1" si="562"/>
        <v>1.1662155100459+2.18183575908623i</v>
      </c>
      <c r="DJ302" s="240" t="str">
        <f t="shared" ca="1" si="563"/>
        <v>-1.83308162121314+1.66140833796799i</v>
      </c>
      <c r="DK302" s="240" t="str">
        <f t="shared" ca="1" si="564"/>
        <v>-2.0570205142462-1.37445716538177i</v>
      </c>
      <c r="DL302" s="240" t="str">
        <f t="shared" ca="1" si="565"/>
        <v>0.833451191979837-2.32934003659542i</v>
      </c>
      <c r="DM302" s="240" t="str">
        <f t="shared" ca="1" si="566"/>
        <v>2.46204475538263+0.242490243085883i</v>
      </c>
      <c r="DN302" s="240" t="str">
        <f t="shared" ca="1" si="567"/>
        <v>0.363004963203831+2.4471806823748i</v>
      </c>
      <c r="DO302" s="240" t="str">
        <f t="shared" ca="1" si="568"/>
        <v>-2.28563873285188+0.946742561833057i</v>
      </c>
      <c r="DP302" s="240" t="str">
        <f t="shared" ca="1" si="569"/>
        <v>-1.47373478420904-1.98710132638256i</v>
      </c>
      <c r="DQ302" s="240" t="str">
        <f t="shared" ca="1" si="570"/>
        <v>1.56946204685755-1.91239503737399i</v>
      </c>
      <c r="DR302" s="240" t="str">
        <f t="shared" ca="1" si="571"/>
        <v>2.23643112520334+1.05775314592807i</v>
      </c>
      <c r="DS302" s="240" t="str">
        <f t="shared" ca="1" si="572"/>
        <v>-0.482645172573062+2.42642113675489i</v>
      </c>
      <c r="DT302" s="240" t="str">
        <f t="shared" ca="1" si="573"/>
        <v>-2.47097754692524+0.121391342732082i</v>
      </c>
      <c r="DU302" s="240" t="str">
        <f t="shared" ca="1" si="574"/>
        <v>-0.718151965205339-2.36742975616399i</v>
      </c>
      <c r="DV302" s="240" t="str">
        <f t="shared" ca="1" si="575"/>
        <v>2.12198415951764-1.27186835885449i</v>
      </c>
      <c r="DW302" s="240" t="str">
        <f t="shared" ca="1" si="576"/>
        <v>1.74935215086895+1.74935215086876i</v>
      </c>
      <c r="DX302" s="240" t="str">
        <f t="shared" ca="1" si="577"/>
        <v>-1.27186835885426+2.12198415951778i</v>
      </c>
      <c r="DY302" s="240" t="str">
        <f t="shared" ca="1" si="578"/>
        <v>-2.36742975616407-0.718151965205077i</v>
      </c>
      <c r="DZ302" s="240" t="str">
        <f t="shared" ca="1" si="579"/>
        <v>0.121391342731807-2.47097754692526i</v>
      </c>
      <c r="EA302" s="240" t="str">
        <f t="shared" ca="1" si="580"/>
        <v>2.42642113675489-0.482645172573054i</v>
      </c>
      <c r="EB302" s="240" t="str">
        <f t="shared" ca="1" si="581"/>
        <v>1.05775314592832+2.23643112520322i</v>
      </c>
      <c r="EC302" s="240" t="str">
        <f t="shared" ca="1" si="582"/>
        <v>-1.91239503737382+1.56946204685777i</v>
      </c>
      <c r="ED302" s="240" t="str">
        <f t="shared" ca="1" si="583"/>
        <v>-1.98710132638272-1.47373478420881i</v>
      </c>
      <c r="EE302" s="240" t="str">
        <f t="shared" ca="1" si="584"/>
        <v>0.946742561832802-2.28563873285199i</v>
      </c>
      <c r="EF302" s="240" t="str">
        <f t="shared" ca="1" si="585"/>
        <v>2.44718068237448+0.363004963205922i</v>
      </c>
      <c r="EG302" s="240" t="str">
        <f t="shared" ca="1" si="586"/>
        <v>0.242490243086017+2.46204475538262i</v>
      </c>
      <c r="EH302" s="240" t="str">
        <f t="shared" ca="1" si="587"/>
        <v>-2.32934003659533+0.833451191980097i</v>
      </c>
      <c r="EI302" s="240" t="str">
        <f t="shared" ca="1" si="588"/>
        <v>-1.37445716538188-2.05702051424612i</v>
      </c>
      <c r="EJ302" s="240" t="str">
        <f t="shared" ca="1" si="589"/>
        <v>1.66140833796789-1.83308162121324i</v>
      </c>
      <c r="EK302" s="240" t="str">
        <f t="shared" ca="1" si="590"/>
        <v>2.18183575908516+1.16621551004789i</v>
      </c>
      <c r="EL302" s="240" t="str">
        <f t="shared" ca="1" si="591"/>
        <v>-0.601122647443459+2.39981613008779i</v>
      </c>
      <c r="EM302" s="240" t="str">
        <f t="shared" ca="1" si="592"/>
        <v>-2.47395753712528-6.06159790674023E-13i</v>
      </c>
      <c r="EN302" s="240"/>
      <c r="EO302" s="240"/>
      <c r="EP302" s="240"/>
    </row>
    <row r="303" spans="1:146">
      <c r="A303" s="268">
        <f t="shared" si="461"/>
        <v>3.9648437500000014E-3</v>
      </c>
      <c r="B303" s="267">
        <v>203</v>
      </c>
      <c r="C303" s="266">
        <f t="shared" si="462"/>
        <v>40600</v>
      </c>
      <c r="N303" s="265">
        <f t="shared" ca="1" si="463"/>
        <v>2.5237711210307827</v>
      </c>
      <c r="O303" s="240">
        <f t="shared" ca="1" si="464"/>
        <v>-2.4762288789692173</v>
      </c>
      <c r="P303" s="240" t="str">
        <f t="shared" ca="1" si="465"/>
        <v>-0.66044183244885-2.38653012698201i</v>
      </c>
      <c r="Q303" s="240" t="str">
        <f t="shared" ca="1" si="466"/>
        <v>2.12393235440081-1.27303606192857i</v>
      </c>
      <c r="R303" s="240" t="str">
        <f t="shared" ca="1" si="467"/>
        <v>1.79340154231366+1.70746021009807i</v>
      </c>
      <c r="S303" s="240" t="str">
        <f t="shared" ca="1" si="468"/>
        <v>-1.1672862131805+2.18383890375638i</v>
      </c>
      <c r="T303" s="240" t="str">
        <f t="shared" ca="1" si="469"/>
        <v>-2.41606179167318-0.542544818294444i</v>
      </c>
      <c r="U303" s="241" t="str">
        <f t="shared" ca="1" si="470"/>
        <v>-0.121502792193467-2.47324615283848i</v>
      </c>
      <c r="V303" s="240" t="str">
        <f t="shared" ca="1" si="471"/>
        <v>2.35124910217961-0.77674778438096i</v>
      </c>
      <c r="W303" s="240" t="str">
        <f t="shared" ca="1" si="472"/>
        <v>1.37571905529879+2.0589090659689i</v>
      </c>
      <c r="X303" s="240" t="str">
        <f t="shared" ca="1" si="473"/>
        <v>-1.61740545668049+1.87502241313039i</v>
      </c>
      <c r="Y303" s="240" t="str">
        <f t="shared" ca="1" si="474"/>
        <v>-2.23848439391121-1.05872426970251i</v>
      </c>
      <c r="Z303" s="240" t="str">
        <f t="shared" ca="1" si="475"/>
        <v>0.423340766151348-2.43977295188621i</v>
      </c>
      <c r="AA303" s="240" t="str">
        <f t="shared" ca="1" si="476"/>
        <v>2.46430516009479-0.242712873517907i</v>
      </c>
      <c r="AB303" s="240" t="str">
        <f t="shared" ca="1" si="477"/>
        <v>0.891182482865592+2.31030371234491i</v>
      </c>
      <c r="AC303" s="240" t="str">
        <f t="shared" ca="1" si="478"/>
        <v>-1.98892568525791+1.4750878209661i</v>
      </c>
      <c r="AD303" s="240" t="str">
        <f t="shared" ca="1" si="479"/>
        <v>-1.95212619072115-1.52345423185i</v>
      </c>
      <c r="AE303" s="240" t="str">
        <f t="shared" ca="1" si="480"/>
        <v>0.947611766725507-2.28773717909302i</v>
      </c>
      <c r="AF303" s="240" t="str">
        <f t="shared" ca="1" si="481"/>
        <v>2.45760648535927+0.303116849022328i</v>
      </c>
      <c r="AG303" s="240" t="str">
        <f t="shared" ca="1" si="482"/>
        <v>0.363338238271168+2.44942744037278i</v>
      </c>
      <c r="AH303" s="240" t="str">
        <f t="shared" ca="1" si="483"/>
        <v>-2.26379259850847+1.0034702446906i</v>
      </c>
      <c r="AI303" s="240" t="str">
        <f t="shared" ca="1" si="484"/>
        <v>-1.57090297087023-1.91415080836182i</v>
      </c>
      <c r="AJ303" s="240" t="str">
        <f t="shared" ca="1" si="485"/>
        <v>1.42583287233553-2.02452712533287i</v>
      </c>
      <c r="AK303" s="240" t="str">
        <f t="shared" ca="1" si="486"/>
        <v>2.33147860502795+0.83421638400242i</v>
      </c>
      <c r="AL303" s="240" t="str">
        <f t="shared" ca="1" si="487"/>
        <v>-0.182162696854132+2.46951942954818i</v>
      </c>
      <c r="AM303" s="240" t="str">
        <f t="shared" ca="1" si="488"/>
        <v>-2.42864883540264+0.483088289382519i</v>
      </c>
      <c r="AN303" s="240" t="str">
        <f t="shared" ca="1" si="489"/>
        <v>-1.11334055880234-2.2118278100175i</v>
      </c>
      <c r="AO303" s="240" t="str">
        <f t="shared" ca="1" si="490"/>
        <v>1.83476457450807-1.66293367792326i</v>
      </c>
      <c r="AP303" s="240" t="str">
        <f t="shared" ca="1" si="491"/>
        <v>2.09205079677117+1.32477655654464i</v>
      </c>
      <c r="AQ303" s="240" t="str">
        <f t="shared" ca="1" si="492"/>
        <v>-0.718811300939151+2.36960329479078i</v>
      </c>
      <c r="AR303" s="240" t="str">
        <f t="shared" ca="1" si="493"/>
        <v>-0.718811300939151+2.36960329479078i</v>
      </c>
      <c r="AS303" s="240" t="str">
        <f t="shared" ca="1" si="494"/>
        <v>-0.601674538493863-2.40201940266296i</v>
      </c>
      <c r="AT303" s="240" t="str">
        <f t="shared" ca="1" si="495"/>
        <v>2.15453453459935-1.22052873799018i</v>
      </c>
      <c r="AU303" s="240" t="str">
        <f t="shared" ca="1" si="496"/>
        <v>1.75095823208908+1.75095823208911i</v>
      </c>
      <c r="AV303" s="240" t="str">
        <f t="shared" ca="1" si="497"/>
        <v>-1.22052873799021+2.15453453459933i</v>
      </c>
      <c r="AW303" s="240" t="str">
        <f t="shared" ca="1" si="498"/>
        <v>-2.40201940266296-0.601674538493898i</v>
      </c>
      <c r="AX303" s="240" t="str">
        <f t="shared" ca="1" si="499"/>
        <v>-0.0607696987945599-2.47548308512693i</v>
      </c>
      <c r="AY303" s="240" t="str">
        <f t="shared" ca="1" si="500"/>
        <v>2.36960329479079-0.718811300939116i</v>
      </c>
      <c r="AZ303" s="240" t="str">
        <f t="shared" ca="1" si="501"/>
        <v>1.32477655654461+2.09205079677119i</v>
      </c>
      <c r="BA303" s="240" t="str">
        <f t="shared" ca="1" si="502"/>
        <v>-1.66293367792328+1.83476457450804i</v>
      </c>
      <c r="BB303" s="240" t="str">
        <f t="shared" ca="1" si="503"/>
        <v>-2.2118278100175-1.11334055880234i</v>
      </c>
      <c r="BC303" s="240" t="str">
        <f t="shared" ca="1" si="504"/>
        <v>0.483088289382554-2.42864883540264i</v>
      </c>
      <c r="BD303" s="240" t="str">
        <f t="shared" ca="1" si="505"/>
        <v>2.46951942954819-0.182162696854062i</v>
      </c>
      <c r="BE303" s="240" t="str">
        <f t="shared" ca="1" si="506"/>
        <v>0.834216384002385+2.33147860502796i</v>
      </c>
      <c r="BF303" s="240" t="str">
        <f t="shared" ca="1" si="507"/>
        <v>-2.02452712533289+1.4258328723355i</v>
      </c>
      <c r="BG303" s="240" t="str">
        <f t="shared" ca="1" si="508"/>
        <v>-1.9141508083623-1.57090297086966i</v>
      </c>
      <c r="BH303" s="240" t="str">
        <f t="shared" ca="1" si="509"/>
        <v>1.00347024469131-2.26379259850816i</v>
      </c>
      <c r="BI303" s="240" t="str">
        <f t="shared" ca="1" si="510"/>
        <v>2.44942744037281+0.36333823827096i</v>
      </c>
      <c r="BJ303" s="240" t="str">
        <f t="shared" ca="1" si="511"/>
        <v>0.30311684902135+2.45760648535939i</v>
      </c>
      <c r="BK303" s="240" t="str">
        <f t="shared" ca="1" si="512"/>
        <v>-2.28773717909304+0.947611766725474i</v>
      </c>
      <c r="BL303" s="240" t="str">
        <f t="shared" ca="1" si="513"/>
        <v>-1.52345423185072-1.95212619072059i</v>
      </c>
      <c r="BM303" s="240" t="str">
        <f t="shared" ca="1" si="514"/>
        <v>1.47508782096629-1.98892568525776i</v>
      </c>
      <c r="BN303" s="240" t="str">
        <f t="shared" ca="1" si="515"/>
        <v>2.31030371234516+0.891182482864935i</v>
      </c>
      <c r="BO303" s="240" t="str">
        <f t="shared" ca="1" si="516"/>
        <v>-0.242712873518713+2.46430516009471i</v>
      </c>
      <c r="BP303" s="240" t="str">
        <f t="shared" ca="1" si="517"/>
        <v>-2.43977295188613+0.423340766151816i</v>
      </c>
      <c r="BQ303" s="240" t="str">
        <f t="shared" ca="1" si="518"/>
        <v>-1.05872426970157-2.23848439391165i</v>
      </c>
      <c r="BR303" s="240" t="str">
        <f t="shared" ca="1" si="519"/>
        <v>1.87502241313023-1.61740545668068i</v>
      </c>
      <c r="BS303" s="240" t="str">
        <f t="shared" ca="1" si="520"/>
        <v>2.05890906596961+1.37571905529774i</v>
      </c>
      <c r="BT303" s="240" t="str">
        <f t="shared" ca="1" si="521"/>
        <v>-0.776747784381195+2.35124910217953i</v>
      </c>
      <c r="BU303" s="240" t="str">
        <f t="shared" ca="1" si="522"/>
        <v>-2.47324615283852-0.121502792192571i</v>
      </c>
      <c r="BV303" s="240" t="str">
        <f t="shared" ca="1" si="523"/>
        <v>-0.542544818293988-2.41606179167328i</v>
      </c>
      <c r="BW303" s="240" t="str">
        <f t="shared" ca="1" si="524"/>
        <v>2.18383890375618-1.16728621318087i</v>
      </c>
      <c r="BX303" s="240" t="str">
        <f t="shared" ca="1" si="525"/>
        <v>1.70746021009746+1.79340154231423i</v>
      </c>
      <c r="BY303" s="240" t="str">
        <f t="shared" ca="1" si="526"/>
        <v>-1.27303606192836+2.12393235440093i</v>
      </c>
      <c r="BZ303" s="240" t="str">
        <f t="shared" ca="1" si="527"/>
        <v>-2.3865301269817-0.66044183244997i</v>
      </c>
      <c r="CA303" s="240" t="str">
        <f t="shared" ca="1" si="528"/>
        <v>3.51912081535301E-14-2.47622887896922i</v>
      </c>
      <c r="CB303" s="240" t="str">
        <f t="shared" ca="1" si="529"/>
        <v>2.38653012698172-0.660441832449903i</v>
      </c>
      <c r="CC303" s="240" t="str">
        <f t="shared" ca="1" si="530"/>
        <v>1.2730360619283+2.12393235440097i</v>
      </c>
      <c r="CD303" s="240" t="str">
        <f t="shared" ca="1" si="531"/>
        <v>-1.70746021009752+1.79340154231418i</v>
      </c>
      <c r="CE303" s="240" t="str">
        <f t="shared" ca="1" si="532"/>
        <v>-2.18383890375615-1.16728621318093i</v>
      </c>
      <c r="CF303" s="240" t="str">
        <f t="shared" ca="1" si="533"/>
        <v>0.542544818294057-2.41606179167326i</v>
      </c>
      <c r="CG303" s="240" t="str">
        <f t="shared" ca="1" si="534"/>
        <v>2.47324615283853-0.121502792192501i</v>
      </c>
      <c r="CH303" s="240" t="str">
        <f t="shared" ca="1" si="535"/>
        <v>0.776747784381128+2.35124910217955i</v>
      </c>
      <c r="CI303" s="240" t="str">
        <f t="shared" ca="1" si="536"/>
        <v>-2.05890906596965+1.37571905529768i</v>
      </c>
      <c r="CJ303" s="240" t="str">
        <f t="shared" ca="1" si="537"/>
        <v>-1.87502241313018-1.61740545668073i</v>
      </c>
      <c r="CK303" s="240" t="str">
        <f t="shared" ca="1" si="538"/>
        <v>1.05872426970163-2.23848439391162i</v>
      </c>
      <c r="CL303" s="240" t="str">
        <f t="shared" ca="1" si="539"/>
        <v>2.43977295188611+0.423340766151885i</v>
      </c>
      <c r="CM303" s="240" t="str">
        <f t="shared" ca="1" si="540"/>
        <v>0.242712873518642+2.46430516009472i</v>
      </c>
      <c r="CN303" s="240" t="str">
        <f t="shared" ca="1" si="541"/>
        <v>-2.31030371234519+0.891182482864869i</v>
      </c>
      <c r="CO303" s="240" t="str">
        <f t="shared" ca="1" si="542"/>
        <v>-1.47508782096629-1.98892568525776i</v>
      </c>
      <c r="CP303" s="240" t="str">
        <f t="shared" ca="1" si="543"/>
        <v>1.52345423185078-1.95212619072054i</v>
      </c>
      <c r="CQ303" s="240" t="str">
        <f t="shared" ca="1" si="544"/>
        <v>2.28773717909304+0.947611766725474i</v>
      </c>
      <c r="CR303" s="240" t="str">
        <f t="shared" ca="1" si="545"/>
        <v>-0.303116849021422+2.45760648535938i</v>
      </c>
      <c r="CS303" s="240" t="str">
        <f t="shared" ca="1" si="546"/>
        <v>-2.44942744037283+0.363338238270821i</v>
      </c>
      <c r="CT303" s="240" t="str">
        <f t="shared" ca="1" si="547"/>
        <v>-1.00347024469124-2.26379259850819i</v>
      </c>
      <c r="CU303" s="240" t="str">
        <f t="shared" ca="1" si="548"/>
        <v>1.91415080836234-1.57090297086961i</v>
      </c>
      <c r="CV303" s="240" t="str">
        <f t="shared" ca="1" si="549"/>
        <v>2.02452712533285+1.42583287233556i</v>
      </c>
      <c r="CW303" s="240" t="str">
        <f t="shared" ca="1" si="550"/>
        <v>-0.834216384002452+2.33147860502794i</v>
      </c>
      <c r="CX303" s="240" t="str">
        <f t="shared" ca="1" si="551"/>
        <v>-2.46951942954818-0.182162696854132i</v>
      </c>
      <c r="CY303" s="240" t="str">
        <f t="shared" ca="1" si="552"/>
        <v>-0.483088289382485-2.42864883540265i</v>
      </c>
      <c r="CZ303" s="240" t="str">
        <f t="shared" ca="1" si="553"/>
        <v>2.2118278100175-1.11334055880234i</v>
      </c>
      <c r="DA303" s="240" t="str">
        <f t="shared" ca="1" si="554"/>
        <v>1.66293367792318+1.83476457450814i</v>
      </c>
      <c r="DB303" s="240" t="str">
        <f t="shared" ca="1" si="555"/>
        <v>-1.32477655654461+2.09205079677119i</v>
      </c>
      <c r="DC303" s="240" t="str">
        <f t="shared" ca="1" si="556"/>
        <v>-2.36960329479075-0.718811300939252i</v>
      </c>
      <c r="DD303" s="240" t="str">
        <f t="shared" ca="1" si="557"/>
        <v>0.0607696987947008-2.47548308512693i</v>
      </c>
      <c r="DE303" s="240" t="str">
        <f t="shared" ca="1" si="558"/>
        <v>2.40201940266297-0.601674538493828i</v>
      </c>
      <c r="DF303" s="240" t="str">
        <f t="shared" ca="1" si="559"/>
        <v>1.22052873799009+2.1545345345994i</v>
      </c>
      <c r="DG303" s="240" t="str">
        <f t="shared" ca="1" si="560"/>
        <v>-1.75095823208913+1.75095823208906i</v>
      </c>
      <c r="DH303" s="240" t="str">
        <f t="shared" ca="1" si="561"/>
        <v>-2.15453453459935-1.22052873799018i</v>
      </c>
      <c r="DI303" s="240" t="str">
        <f t="shared" ca="1" si="562"/>
        <v>0.601674538493932-2.40201940266295i</v>
      </c>
      <c r="DJ303" s="240" t="str">
        <f t="shared" ca="1" si="563"/>
        <v>2.47548308512693-0.060769698794595i</v>
      </c>
      <c r="DK303" s="240" t="str">
        <f t="shared" ca="1" si="564"/>
        <v>0.718811300939151+2.36960329479078i</v>
      </c>
      <c r="DL303" s="240" t="str">
        <f t="shared" ca="1" si="565"/>
        <v>-2.09205079677124+1.32477655654452i</v>
      </c>
      <c r="DM303" s="240" t="str">
        <f t="shared" ca="1" si="566"/>
        <v>-1.83476457450807-1.66293367792326i</v>
      </c>
      <c r="DN303" s="240" t="str">
        <f t="shared" ca="1" si="567"/>
        <v>1.11334055880231-2.21182781001752i</v>
      </c>
      <c r="DO303" s="240" t="str">
        <f t="shared" ca="1" si="568"/>
        <v>2.42864883540263+0.483088289382589i</v>
      </c>
      <c r="DP303" s="240" t="str">
        <f t="shared" ca="1" si="569"/>
        <v>0.182162696854167+2.46951942954818i</v>
      </c>
      <c r="DQ303" s="240" t="str">
        <f t="shared" ca="1" si="570"/>
        <v>-2.33147860502797+0.834216384002353i</v>
      </c>
      <c r="DR303" s="240" t="str">
        <f t="shared" ca="1" si="571"/>
        <v>-1.42583287233559-2.02452712533283i</v>
      </c>
      <c r="DS303" s="240" t="str">
        <f t="shared" ca="1" si="572"/>
        <v>1.57090297086969-1.91415080836227i</v>
      </c>
      <c r="DT303" s="240" t="str">
        <f t="shared" ca="1" si="573"/>
        <v>2.26379259850809+1.00347024469147i</v>
      </c>
      <c r="DU303" s="240" t="str">
        <f t="shared" ca="1" si="574"/>
        <v>-0.363338238270925+2.44942744037282i</v>
      </c>
      <c r="DV303" s="240" t="str">
        <f t="shared" ca="1" si="575"/>
        <v>-2.45760648535941+0.303116849021177i</v>
      </c>
      <c r="DW303" s="240" t="str">
        <f t="shared" ca="1" si="576"/>
        <v>-0.947611766725507-2.28773717909302i</v>
      </c>
      <c r="DX303" s="240" t="str">
        <f t="shared" ca="1" si="577"/>
        <v>1.95212619072061-1.52345423185069i</v>
      </c>
      <c r="DY303" s="240" t="str">
        <f t="shared" ca="1" si="578"/>
        <v>1.98892568525778+1.47508782096627i</v>
      </c>
      <c r="DZ303" s="240" t="str">
        <f t="shared" ca="1" si="579"/>
        <v>-0.891182482864968+2.31030371234515i</v>
      </c>
      <c r="EA303" s="240" t="str">
        <f t="shared" ca="1" si="580"/>
        <v>-2.46430516009472-0.242712873518608i</v>
      </c>
      <c r="EB303" s="240" t="str">
        <f t="shared" ca="1" si="581"/>
        <v>-0.423340766151781-2.43977295188613i</v>
      </c>
      <c r="EC303" s="240" t="str">
        <f t="shared" ca="1" si="582"/>
        <v>2.23848439391161-1.05872426970166i</v>
      </c>
      <c r="ED303" s="240" t="str">
        <f t="shared" ca="1" si="583"/>
        <v>1.61740545668065+1.87502241313025i</v>
      </c>
      <c r="EE303" s="240" t="str">
        <f t="shared" ca="1" si="584"/>
        <v>-1.37571905529788+2.05890906596951i</v>
      </c>
      <c r="EF303" s="240" t="str">
        <f t="shared" ca="1" si="585"/>
        <v>-2.35124910217952-0.776747784381227i</v>
      </c>
      <c r="EG303" s="240" t="str">
        <f t="shared" ca="1" si="586"/>
        <v>0.121502792192606-2.47324615283852i</v>
      </c>
      <c r="EH303" s="240" t="str">
        <f t="shared" ca="1" si="587"/>
        <v>2.41606179167329-0.542544818293953i</v>
      </c>
      <c r="EI303" s="240" t="str">
        <f t="shared" ca="1" si="588"/>
        <v>1.16728621318084+2.1838389037562i</v>
      </c>
      <c r="EJ303" s="240" t="str">
        <f t="shared" ca="1" si="589"/>
        <v>-1.79340154231416+1.70746021009754i</v>
      </c>
      <c r="EK303" s="240" t="str">
        <f t="shared" ca="1" si="590"/>
        <v>-2.12393235440091-1.27303606192839i</v>
      </c>
      <c r="EL303" s="240" t="str">
        <f t="shared" ca="1" si="591"/>
        <v>0.660441832449868-2.38653012698173i</v>
      </c>
      <c r="EM303" s="240" t="str">
        <f t="shared" ca="1" si="592"/>
        <v>2.47622887896922+7.03824163070604E-14i</v>
      </c>
      <c r="EN303" s="240"/>
      <c r="EO303" s="240"/>
      <c r="EP303" s="240"/>
    </row>
    <row r="304" spans="1:146">
      <c r="A304" s="268">
        <f t="shared" si="461"/>
        <v>3.9843750000000009E-3</v>
      </c>
      <c r="B304" s="267">
        <v>204</v>
      </c>
      <c r="C304" s="266">
        <f t="shared" si="462"/>
        <v>40800</v>
      </c>
      <c r="N304" s="265">
        <f t="shared" ca="1" si="463"/>
        <v>2.5218823072405332</v>
      </c>
      <c r="O304" s="240">
        <f t="shared" ca="1" si="464"/>
        <v>-2.4781176927594668</v>
      </c>
      <c r="P304" s="240" t="str">
        <f t="shared" ca="1" si="465"/>
        <v>-0.719359594641246-2.37141077689317i</v>
      </c>
      <c r="Q304" s="240" t="str">
        <f t="shared" ca="1" si="466"/>
        <v>2.06047955723874-1.37676842401645i</v>
      </c>
      <c r="R304" s="240" t="str">
        <f t="shared" ca="1" si="467"/>
        <v>1.91561088116622+1.57210122165371i</v>
      </c>
      <c r="S304" s="240" t="str">
        <f t="shared" ca="1" si="468"/>
        <v>-0.948334584469925+2.28948221549453i</v>
      </c>
      <c r="T304" s="240" t="str">
        <f t="shared" ca="1" si="469"/>
        <v>-2.46618487873037-0.242898009644286i</v>
      </c>
      <c r="U304" s="241" t="str">
        <f t="shared" ca="1" si="470"/>
        <v>-0.483456778674318-2.4305013561653i</v>
      </c>
      <c r="V304" s="240" t="str">
        <f t="shared" ca="1" si="471"/>
        <v>2.18550468880249-1.16817659383751i</v>
      </c>
      <c r="W304" s="240" t="str">
        <f t="shared" ca="1" si="472"/>
        <v>1.75229382512864+1.75229382512852i</v>
      </c>
      <c r="X304" s="240" t="str">
        <f t="shared" ca="1" si="473"/>
        <v>-1.16817659383757+2.18550468880246i</v>
      </c>
      <c r="Y304" s="240" t="str">
        <f t="shared" ca="1" si="474"/>
        <v>-2.43050135616529-0.48345677867438i</v>
      </c>
      <c r="Z304" s="240" t="str">
        <f t="shared" ca="1" si="475"/>
        <v>-0.242898009644458-2.46618487873036i</v>
      </c>
      <c r="AA304" s="240" t="str">
        <f t="shared" ca="1" si="476"/>
        <v>2.28948221549456-0.948334584469865i</v>
      </c>
      <c r="AB304" s="240" t="str">
        <f t="shared" ca="1" si="477"/>
        <v>1.57210122165365+1.91561088116627i</v>
      </c>
      <c r="AC304" s="240" t="str">
        <f t="shared" ca="1" si="478"/>
        <v>-1.3767684240163+2.06047955723884i</v>
      </c>
      <c r="AD304" s="240" t="str">
        <f t="shared" ca="1" si="479"/>
        <v>-2.37141077689318-0.719359594641234i</v>
      </c>
      <c r="AE304" s="240" t="str">
        <f t="shared" ca="1" si="480"/>
        <v>8.2576320569358E-14-2.47811769275947i</v>
      </c>
      <c r="AF304" s="240" t="str">
        <f t="shared" ca="1" si="481"/>
        <v>2.37141077689314-0.719359594641346i</v>
      </c>
      <c r="AG304" s="240" t="str">
        <f t="shared" ca="1" si="482"/>
        <v>1.3767684240164+2.06047955723878i</v>
      </c>
      <c r="AH304" s="240" t="str">
        <f t="shared" ca="1" si="483"/>
        <v>-1.57210122165377+1.91561088116617i</v>
      </c>
      <c r="AI304" s="240" t="str">
        <f t="shared" ca="1" si="484"/>
        <v>-2.28948221549489-0.948334584469075i</v>
      </c>
      <c r="AJ304" s="240" t="str">
        <f t="shared" ca="1" si="485"/>
        <v>0.242898009645323-2.46618487873027i</v>
      </c>
      <c r="AK304" s="240" t="str">
        <f t="shared" ca="1" si="486"/>
        <v>2.43050135616536-0.483456778673994i</v>
      </c>
      <c r="AL304" s="240" t="str">
        <f t="shared" ca="1" si="487"/>
        <v>1.16817659383789+2.18550468880229i</v>
      </c>
      <c r="AM304" s="240" t="str">
        <f t="shared" ca="1" si="488"/>
        <v>-1.75229382512786+1.7522938251293i</v>
      </c>
      <c r="AN304" s="240" t="str">
        <f t="shared" ca="1" si="489"/>
        <v>-2.18550468880208-1.1681765938383i</v>
      </c>
      <c r="AO304" s="240" t="str">
        <f t="shared" ca="1" si="490"/>
        <v>0.48345677867448-2.43050135616527i</v>
      </c>
      <c r="AP304" s="240" t="str">
        <f t="shared" ca="1" si="491"/>
        <v>2.46618487873032-0.242898009644866i</v>
      </c>
      <c r="AQ304" s="240" t="str">
        <f t="shared" ca="1" si="492"/>
        <v>0.948334584470928+2.28948221549412i</v>
      </c>
      <c r="AR304" s="240" t="str">
        <f t="shared" ca="1" si="493"/>
        <v>0.948334584470928+2.28948221549412i</v>
      </c>
      <c r="AS304" s="240" t="str">
        <f t="shared" ca="1" si="494"/>
        <v>-2.06047955723882-1.37676842401634i</v>
      </c>
      <c r="AT304" s="240" t="str">
        <f t="shared" ca="1" si="495"/>
        <v>0.719359594640572-2.37141077689338i</v>
      </c>
      <c r="AU304" s="240" t="str">
        <f t="shared" ca="1" si="496"/>
        <v>2.47811769275947+1.15120541511006E-12i</v>
      </c>
      <c r="AV304" s="240" t="str">
        <f t="shared" ca="1" si="497"/>
        <v>0.719359594640795+2.37141077689331i</v>
      </c>
      <c r="AW304" s="240" t="str">
        <f t="shared" ca="1" si="498"/>
        <v>-2.06047955723869+1.37676842401653i</v>
      </c>
      <c r="AX304" s="240" t="str">
        <f t="shared" ca="1" si="499"/>
        <v>-1.91561088116676-1.57210122165305i</v>
      </c>
      <c r="AY304" s="240" t="str">
        <f t="shared" ca="1" si="500"/>
        <v>0.948334584470713-2.28948221549421i</v>
      </c>
      <c r="AZ304" s="240" t="str">
        <f t="shared" ca="1" si="501"/>
        <v>2.46618487873034+0.242898009644634i</v>
      </c>
      <c r="BA304" s="240" t="str">
        <f t="shared" ca="1" si="502"/>
        <v>0.483456778674638+2.43050135616523i</v>
      </c>
      <c r="BB304" s="240" t="str">
        <f t="shared" ca="1" si="503"/>
        <v>-2.18550468880198+1.16817659383847i</v>
      </c>
      <c r="BC304" s="240" t="str">
        <f t="shared" ca="1" si="504"/>
        <v>-1.75229382512802-1.75229382512914i</v>
      </c>
      <c r="BD304" s="240" t="str">
        <f t="shared" ca="1" si="505"/>
        <v>1.16817659383769-2.1855046888024i</v>
      </c>
      <c r="BE304" s="240" t="str">
        <f t="shared" ca="1" si="506"/>
        <v>2.43050135616541+0.483456778673766i</v>
      </c>
      <c r="BF304" s="240" t="str">
        <f t="shared" ca="1" si="507"/>
        <v>0.24289800964559+2.46618487873025i</v>
      </c>
      <c r="BG304" s="240" t="str">
        <f t="shared" ca="1" si="508"/>
        <v>-2.28948221549481+0.948334584469258i</v>
      </c>
      <c r="BH304" s="240" t="str">
        <f t="shared" ca="1" si="509"/>
        <v>-1.57210122165374-1.9156108811662i</v>
      </c>
      <c r="BI304" s="240" t="str">
        <f t="shared" ca="1" si="510"/>
        <v>1.37676842401579-2.06047955723918i</v>
      </c>
      <c r="BJ304" s="240" t="str">
        <f t="shared" ca="1" si="511"/>
        <v>2.37141077689285+0.719359594642302i</v>
      </c>
      <c r="BK304" s="240" t="str">
        <f t="shared" ca="1" si="512"/>
        <v>-4.23809814202957E-13+2.47811769275947i</v>
      </c>
      <c r="BL304" s="240" t="str">
        <f t="shared" ca="1" si="513"/>
        <v>-2.37141077689312+0.719359594641422i</v>
      </c>
      <c r="BM304" s="240" t="str">
        <f t="shared" ca="1" si="514"/>
        <v>-1.37676842401708-2.06047955723832i</v>
      </c>
      <c r="BN304" s="240" t="str">
        <f t="shared" ca="1" si="515"/>
        <v>1.57210122165445-1.91561088116561i</v>
      </c>
      <c r="BO304" s="240" t="str">
        <f t="shared" ca="1" si="516"/>
        <v>2.28948221549443+0.94833458447017i</v>
      </c>
      <c r="BP304" s="240" t="str">
        <f t="shared" ca="1" si="517"/>
        <v>-0.24289800964398+2.4661848787304i</v>
      </c>
      <c r="BQ304" s="240" t="str">
        <f t="shared" ca="1" si="518"/>
        <v>-2.43050135616511+0.483456778675282i</v>
      </c>
      <c r="BR304" s="240" t="str">
        <f t="shared" ca="1" si="519"/>
        <v>-1.16817659383688-2.18550468880283i</v>
      </c>
      <c r="BS304" s="240" t="str">
        <f t="shared" ca="1" si="520"/>
        <v>1.75229382512862-1.75229382512854i</v>
      </c>
      <c r="BT304" s="240" t="str">
        <f t="shared" ca="1" si="521"/>
        <v>2.18550468880271+1.16817659383711i</v>
      </c>
      <c r="BU304" s="240" t="str">
        <f t="shared" ca="1" si="522"/>
        <v>-0.483456778673191+2.43050135616552i</v>
      </c>
      <c r="BV304" s="240" t="str">
        <f t="shared" ca="1" si="523"/>
        <v>-2.46618487873043+0.24289800964372i</v>
      </c>
      <c r="BW304" s="240" t="str">
        <f t="shared" ca="1" si="524"/>
        <v>-0.94833458446993-2.28948221549453i</v>
      </c>
      <c r="BX304" s="240" t="str">
        <f t="shared" ca="1" si="525"/>
        <v>1.91561088116578-1.57210122165425i</v>
      </c>
      <c r="BY304" s="240" t="str">
        <f t="shared" ca="1" si="526"/>
        <v>2.06047955723818+1.3767684240173i</v>
      </c>
      <c r="BZ304" s="240" t="str">
        <f t="shared" ca="1" si="527"/>
        <v>-0.71935959464174+2.37141077689302i</v>
      </c>
      <c r="CA304" s="240" t="str">
        <f t="shared" ca="1" si="528"/>
        <v>-2.47811769275947+2.3315344570619E-13i</v>
      </c>
      <c r="CB304" s="240" t="str">
        <f t="shared" ca="1" si="529"/>
        <v>-0.719359594642052-2.37141077689293i</v>
      </c>
      <c r="CC304" s="240" t="str">
        <f t="shared" ca="1" si="530"/>
        <v>2.06047955723933-1.37676842401558i</v>
      </c>
      <c r="CD304" s="240" t="str">
        <f t="shared" ca="1" si="531"/>
        <v>1.91561088116608+1.57210122165388i</v>
      </c>
      <c r="CE304" s="240" t="str">
        <f t="shared" ca="1" si="532"/>
        <v>-0.948334584469498+2.28948221549471i</v>
      </c>
      <c r="CF304" s="240" t="str">
        <f t="shared" ca="1" si="533"/>
        <v>-2.46618487873047-0.242898009643256i</v>
      </c>
      <c r="CG304" s="240" t="str">
        <f t="shared" ca="1" si="534"/>
        <v>-0.483456778673511-2.43050135616546i</v>
      </c>
      <c r="CH304" s="240" t="str">
        <f t="shared" ca="1" si="535"/>
        <v>2.18550468880249-1.16817659383752i</v>
      </c>
      <c r="CI304" s="240" t="str">
        <f t="shared" ca="1" si="536"/>
        <v>1.75229382512895+1.75229382512821i</v>
      </c>
      <c r="CJ304" s="240" t="str">
        <f t="shared" ca="1" si="537"/>
        <v>-1.1681765938387+2.18550468880186i</v>
      </c>
      <c r="CK304" s="240" t="str">
        <f t="shared" ca="1" si="538"/>
        <v>-2.4305013561652-0.483456778674826i</v>
      </c>
      <c r="CL304" s="240" t="str">
        <f t="shared" ca="1" si="539"/>
        <v>-0.242898009644444-2.46618487873036i</v>
      </c>
      <c r="CM304" s="240" t="str">
        <f t="shared" ca="1" si="540"/>
        <v>2.28948221549431-0.948334584470472i</v>
      </c>
      <c r="CN304" s="240" t="str">
        <f t="shared" ca="1" si="541"/>
        <v>1.57210122165285+1.91561088116693i</v>
      </c>
      <c r="CO304" s="240" t="str">
        <f t="shared" ca="1" si="542"/>
        <v>-1.37676842401669+2.06047955723858i</v>
      </c>
      <c r="CP304" s="240" t="str">
        <f t="shared" ca="1" si="543"/>
        <v>-2.37141077689324-0.719359594641046i</v>
      </c>
      <c r="CQ304" s="240" t="str">
        <f t="shared" ca="1" si="544"/>
        <v>-9.60549046613289E-13-2.47811769275947i</v>
      </c>
      <c r="CR304" s="240" t="str">
        <f t="shared" ca="1" si="545"/>
        <v>2.37141077689345-0.719359594640322i</v>
      </c>
      <c r="CS304" s="240" t="str">
        <f t="shared" ca="1" si="546"/>
        <v>1.37676842401618+2.06047955723892i</v>
      </c>
      <c r="CT304" s="240" t="str">
        <f t="shared" ca="1" si="547"/>
        <v>-1.57210122165343+1.91561088116645i</v>
      </c>
      <c r="CU304" s="240" t="str">
        <f t="shared" ca="1" si="548"/>
        <v>-2.28948221549499-0.948334584468827i</v>
      </c>
      <c r="CV304" s="240" t="str">
        <f t="shared" ca="1" si="549"/>
        <v>0.242898009645056-2.4661848787303i</v>
      </c>
      <c r="CW304" s="240" t="str">
        <f t="shared" ca="1" si="550"/>
        <v>2.43050135616532-0.483456778674224i</v>
      </c>
      <c r="CX304" s="240" t="str">
        <f t="shared" ca="1" si="551"/>
        <v>1.16817659383803+2.18550468880221i</v>
      </c>
      <c r="CY304" s="240" t="str">
        <f t="shared" ca="1" si="552"/>
        <v>-1.75229382512949+1.75229382512767i</v>
      </c>
      <c r="CZ304" s="240" t="str">
        <f t="shared" ca="1" si="553"/>
        <v>-2.1855046888022-1.16817659383806i</v>
      </c>
      <c r="DA304" s="240" t="str">
        <f t="shared" ca="1" si="554"/>
        <v>0.483456778674252-2.43050135616531i</v>
      </c>
      <c r="DB304" s="240" t="str">
        <f t="shared" ca="1" si="555"/>
        <v>2.46618487873029-0.242898009645168i</v>
      </c>
      <c r="DC304" s="240" t="str">
        <f t="shared" ca="1" si="556"/>
        <v>0.948334584468802+2.289482215495i</v>
      </c>
      <c r="DD304" s="240" t="str">
        <f t="shared" ca="1" si="557"/>
        <v>-1.91561088116647+1.57210122165341i</v>
      </c>
      <c r="DE304" s="240" t="str">
        <f t="shared" ca="1" si="558"/>
        <v>-2.06047955723891-1.3767684240162i</v>
      </c>
      <c r="DF304" s="240" t="str">
        <f t="shared" ca="1" si="559"/>
        <v>0.719359594640349-2.37141077689345i</v>
      </c>
      <c r="DG304" s="240" t="str">
        <f t="shared" ca="1" si="560"/>
        <v>2.47811769275947+8.47619628405911E-13i</v>
      </c>
      <c r="DH304" s="240" t="str">
        <f t="shared" ca="1" si="561"/>
        <v>0.719359594641019+2.37141077689324i</v>
      </c>
      <c r="DI304" s="240" t="str">
        <f t="shared" ca="1" si="562"/>
        <v>-2.0604795572386+1.37676842401667i</v>
      </c>
      <c r="DJ304" s="240" t="str">
        <f t="shared" ca="1" si="563"/>
        <v>-1.91561088116691-1.57210122165287i</v>
      </c>
      <c r="DK304" s="240" t="str">
        <f t="shared" ca="1" si="564"/>
        <v>0.948334584470497-2.2894822154943i</v>
      </c>
      <c r="DL304" s="240" t="str">
        <f t="shared" ca="1" si="565"/>
        <v>2.46618487873036+0.242898009644472i</v>
      </c>
      <c r="DM304" s="240" t="str">
        <f t="shared" ca="1" si="566"/>
        <v>0.483456778674938+2.43050135616518i</v>
      </c>
      <c r="DN304" s="240" t="str">
        <f t="shared" ca="1" si="567"/>
        <v>-2.18550468880307+1.16817659383644i</v>
      </c>
      <c r="DO304" s="240" t="str">
        <f t="shared" ca="1" si="568"/>
        <v>-1.75229382512809-1.75229382512907i</v>
      </c>
      <c r="DP304" s="240" t="str">
        <f t="shared" ca="1" si="569"/>
        <v>1.16817659383742-2.18550468880255i</v>
      </c>
      <c r="DQ304" s="240" t="str">
        <f t="shared" ca="1" si="570"/>
        <v>2.43050135616545+0.483456778673538i</v>
      </c>
      <c r="DR304" s="240" t="str">
        <f t="shared" ca="1" si="571"/>
        <v>0.242898009643228+2.46618487873048i</v>
      </c>
      <c r="DS304" s="240" t="str">
        <f t="shared" ca="1" si="572"/>
        <v>-2.28948221549467+0.948334584469602i</v>
      </c>
      <c r="DT304" s="240" t="str">
        <f t="shared" ca="1" si="573"/>
        <v>-1.57210122165397-1.915610881166i</v>
      </c>
      <c r="DU304" s="240" t="str">
        <f t="shared" ca="1" si="574"/>
        <v>1.3767684240156-2.06047955723931i</v>
      </c>
      <c r="DV304" s="240" t="str">
        <f t="shared" ca="1" si="575"/>
        <v>2.37141077689288+0.719359594642213i</v>
      </c>
      <c r="DW304" s="240" t="str">
        <f t="shared" ca="1" si="576"/>
        <v>-1.20224027498813E-13+2.47811769275947i</v>
      </c>
      <c r="DX304" s="240" t="str">
        <f t="shared" ca="1" si="577"/>
        <v>-2.37141077689303+0.719359594641715i</v>
      </c>
      <c r="DY304" s="240" t="str">
        <f t="shared" ca="1" si="578"/>
        <v>-1.37676842401728-2.06047955723819i</v>
      </c>
      <c r="DZ304" s="240" t="str">
        <f t="shared" ca="1" si="579"/>
        <v>1.57210122165437-1.91561088116567i</v>
      </c>
      <c r="EA304" s="240" t="str">
        <f t="shared" ca="1" si="580"/>
        <v>2.28948221549458+0.948334584469826i</v>
      </c>
      <c r="EB304" s="240" t="str">
        <f t="shared" ca="1" si="581"/>
        <v>-0.242898009643748+2.46618487873043i</v>
      </c>
      <c r="EC304" s="240" t="str">
        <f t="shared" ca="1" si="582"/>
        <v>-2.43050135616555+0.483456778673025i</v>
      </c>
      <c r="ED304" s="240" t="str">
        <f t="shared" ca="1" si="583"/>
        <v>-1.16817659383721-2.18550468880266i</v>
      </c>
      <c r="EE304" s="240" t="str">
        <f t="shared" ca="1" si="584"/>
        <v>1.75229382512846-1.7522938251287i</v>
      </c>
      <c r="EF304" s="240" t="str">
        <f t="shared" ca="1" si="585"/>
        <v>2.18550468880282+1.1681765938369i</v>
      </c>
      <c r="EG304" s="240" t="str">
        <f t="shared" ca="1" si="586"/>
        <v>-0.483456778675448+2.43050135616507i</v>
      </c>
      <c r="EH304" s="240" t="str">
        <f t="shared" ca="1" si="587"/>
        <v>-2.46618487873039+0.242898009644093i</v>
      </c>
      <c r="EI304" s="240" t="str">
        <f t="shared" ca="1" si="588"/>
        <v>-0.948334584470145-2.28948221549444i</v>
      </c>
      <c r="EJ304" s="240" t="str">
        <f t="shared" ca="1" si="589"/>
        <v>1.91561088116563-1.57210122165442i</v>
      </c>
      <c r="EK304" s="240" t="str">
        <f t="shared" ca="1" si="590"/>
        <v>2.06047955723823+1.37676842401722i</v>
      </c>
      <c r="EL304" s="240" t="str">
        <f t="shared" ca="1" si="591"/>
        <v>-0.719359594641383+2.37141077689313i</v>
      </c>
      <c r="EM304" s="240" t="str">
        <f t="shared" ca="1" si="592"/>
        <v>-2.47811769275947+4.66306891412379E-13i</v>
      </c>
      <c r="EN304" s="240"/>
      <c r="EO304" s="240"/>
      <c r="EP304" s="240"/>
    </row>
    <row r="305" spans="1:146">
      <c r="A305" s="268">
        <f t="shared" si="461"/>
        <v>4.0039062500000005E-3</v>
      </c>
      <c r="B305" s="267">
        <v>205</v>
      </c>
      <c r="C305" s="266">
        <f t="shared" si="462"/>
        <v>41000</v>
      </c>
      <c r="N305" s="265">
        <f t="shared" ca="1" si="463"/>
        <v>2.5202879049130358</v>
      </c>
      <c r="O305" s="240">
        <f t="shared" ca="1" si="464"/>
        <v>-2.4797120950869642</v>
      </c>
      <c r="P305" s="240" t="str">
        <f t="shared" ca="1" si="465"/>
        <v>-0.777840405675054-2.35455651404248i</v>
      </c>
      <c r="Q305" s="240" t="str">
        <f t="shared" ca="1" si="466"/>
        <v>1.99172343067751-1.47716277038477i</v>
      </c>
      <c r="R305" s="240" t="str">
        <f t="shared" ca="1" si="467"/>
        <v>2.02737494993138+1.427838536709i</v>
      </c>
      <c r="S305" s="240" t="str">
        <f t="shared" ca="1" si="468"/>
        <v>-0.719822425206335+2.37293652479173i</v>
      </c>
      <c r="T305" s="240" t="str">
        <f t="shared" ca="1" si="469"/>
        <v>-2.47896525216513+0.0608551811965186i</v>
      </c>
      <c r="U305" s="241" t="str">
        <f t="shared" ca="1" si="470"/>
        <v>-0.835389844168715-2.3347582064917i</v>
      </c>
      <c r="V305" s="240" t="str">
        <f t="shared" ca="1" si="471"/>
        <v>1.95487217170433-1.52559721644233i</v>
      </c>
      <c r="W305" s="240" t="str">
        <f t="shared" ca="1" si="472"/>
        <v>2.06180525432386+1.37765422648904i</v>
      </c>
      <c r="X305" s="240" t="str">
        <f t="shared" ca="1" si="473"/>
        <v>-0.66137085062457+2.38988716730826i</v>
      </c>
      <c r="Y305" s="240" t="str">
        <f t="shared" ca="1" si="474"/>
        <v>-2.47672517326987+0.121673705507406i</v>
      </c>
      <c r="Z305" s="240" t="str">
        <f t="shared" ca="1" si="475"/>
        <v>-0.89243607505749-2.31355352789957i</v>
      </c>
      <c r="AA305" s="240" t="str">
        <f t="shared" ca="1" si="476"/>
        <v>1.9168433708323-1.57311269978245i</v>
      </c>
      <c r="AB305" s="240" t="str">
        <f t="shared" ca="1" si="477"/>
        <v>2.09499360432698+1.32664006887687i</v>
      </c>
      <c r="AC305" s="240" t="str">
        <f t="shared" ca="1" si="478"/>
        <v>-0.60252089097263+2.40539823115885i</v>
      </c>
      <c r="AD305" s="240" t="str">
        <f t="shared" ca="1" si="479"/>
        <v>-2.47299320774096+0.182418938127761i</v>
      </c>
      <c r="AE305" s="240" t="str">
        <f t="shared" ca="1" si="480"/>
        <v>-0.948944735824996-2.29095525117158i</v>
      </c>
      <c r="AF305" s="240" t="str">
        <f t="shared" ca="1" si="481"/>
        <v>1.87765993518891-1.61968059885489i</v>
      </c>
      <c r="AG305" s="240" t="str">
        <f t="shared" ca="1" si="482"/>
        <v>2.12692000851986+1.27482679289324i</v>
      </c>
      <c r="AH305" s="240" t="str">
        <f t="shared" ca="1" si="483"/>
        <v>-0.543307995265467+2.41946037305867i</v>
      </c>
      <c r="AI305" s="240" t="str">
        <f t="shared" ca="1" si="484"/>
        <v>-2.46777160357488+0.243054288400888i</v>
      </c>
      <c r="AJ305" s="240" t="str">
        <f t="shared" ca="1" si="485"/>
        <v>-1.00488178776719-2.26697698866451i</v>
      </c>
      <c r="AK305" s="240" t="str">
        <f t="shared" ca="1" si="486"/>
        <v>1.83734546741078-1.66527286289834i</v>
      </c>
      <c r="AL305" s="240" t="str">
        <f t="shared" ca="1" si="487"/>
        <v>2.15756523563037+1.2222456089182i</v>
      </c>
      <c r="AM305" s="240" t="str">
        <f t="shared" ca="1" si="488"/>
        <v>-0.483767831137032+2.4320651224993i</v>
      </c>
      <c r="AN305" s="240" t="str">
        <f t="shared" ca="1" si="489"/>
        <v>-2.46106350607058+0.303543231860292i</v>
      </c>
      <c r="AO305" s="240" t="str">
        <f t="shared" ca="1" si="490"/>
        <v>-1.06021353649402-2.24163318398783i</v>
      </c>
      <c r="AP305" s="240" t="str">
        <f t="shared" ca="1" si="491"/>
        <v>1.79592425142688-1.70986202883664i</v>
      </c>
      <c r="AQ305" s="240" t="str">
        <f t="shared" ca="1" si="492"/>
        <v>2.18691082611868+1.16892818989257i</v>
      </c>
      <c r="AR305" s="240" t="str">
        <f t="shared" ca="1" si="493"/>
        <v>2.18691082611868+1.16892818989257i</v>
      </c>
      <c r="AS305" s="240" t="str">
        <f t="shared" ca="1" si="494"/>
        <v>-2.45287295593562+0.363849332224555i</v>
      </c>
      <c r="AT305" s="240" t="str">
        <f t="shared" ca="1" si="495"/>
        <v>-1.11490665223269-2.21493910330011i</v>
      </c>
      <c r="AU305" s="240" t="str">
        <f t="shared" ca="1" si="496"/>
        <v>1.75342123782612-1.75342123782647i</v>
      </c>
      <c r="AV305" s="240" t="str">
        <f t="shared" ca="1" si="497"/>
        <v>2.21493910330033+1.11490665223224i</v>
      </c>
      <c r="AW305" s="240" t="str">
        <f t="shared" ca="1" si="498"/>
        <v>-0.363849332224128+2.45287295593568i</v>
      </c>
      <c r="AX305" s="240" t="str">
        <f t="shared" ca="1" si="499"/>
        <v>-2.44320488685046+0.423936263358795i</v>
      </c>
      <c r="AY305" s="240" t="str">
        <f t="shared" ca="1" si="500"/>
        <v>-1.16892818989301-2.18691082611844i</v>
      </c>
      <c r="AZ305" s="240" t="str">
        <f t="shared" ca="1" si="501"/>
        <v>1.70986202883812-1.79592425142548i</v>
      </c>
      <c r="BA305" s="240" t="str">
        <f t="shared" ca="1" si="502"/>
        <v>2.24163318398696+1.06021353649586i</v>
      </c>
      <c r="BB305" s="240" t="str">
        <f t="shared" ca="1" si="503"/>
        <v>-0.303543231859793+2.46106350607064i</v>
      </c>
      <c r="BC305" s="240" t="str">
        <f t="shared" ca="1" si="504"/>
        <v>-2.43206512249921+0.483767831137488i</v>
      </c>
      <c r="BD305" s="240" t="str">
        <f t="shared" ca="1" si="505"/>
        <v>-1.22224560891861-2.15756523563015i</v>
      </c>
      <c r="BE305" s="240" t="str">
        <f t="shared" ca="1" si="506"/>
        <v>1.66527286289797-1.83734546741112i</v>
      </c>
      <c r="BF305" s="240" t="str">
        <f t="shared" ca="1" si="507"/>
        <v>2.26697698866471+1.00488178776674i</v>
      </c>
      <c r="BG305" s="240" t="str">
        <f t="shared" ca="1" si="508"/>
        <v>-0.243054288400424+2.46777160357492i</v>
      </c>
      <c r="BH305" s="240" t="str">
        <f t="shared" ca="1" si="509"/>
        <v>-2.41946037305847+0.54330799526637i</v>
      </c>
      <c r="BI305" s="240" t="str">
        <f t="shared" ca="1" si="510"/>
        <v>-1.27482679289431-2.12692000851922i</v>
      </c>
      <c r="BJ305" s="240" t="str">
        <f t="shared" ca="1" si="511"/>
        <v>1.61968059885566-1.87765993518825i</v>
      </c>
      <c r="BK305" s="240" t="str">
        <f t="shared" ca="1" si="512"/>
        <v>2.29095525117119+0.948944735825931i</v>
      </c>
      <c r="BL305" s="240" t="str">
        <f t="shared" ca="1" si="513"/>
        <v>-0.182418938128561+2.4729932077409i</v>
      </c>
      <c r="BM305" s="240" t="str">
        <f t="shared" ca="1" si="514"/>
        <v>-2.40539823115897+0.602520890972158i</v>
      </c>
      <c r="BN305" s="240" t="str">
        <f t="shared" ca="1" si="515"/>
        <v>-1.32664006887669-2.09499360432709i</v>
      </c>
      <c r="BO305" s="240" t="str">
        <f t="shared" ca="1" si="516"/>
        <v>1.57311269978244-1.91684337083232i</v>
      </c>
      <c r="BP305" s="240" t="str">
        <f t="shared" ca="1" si="517"/>
        <v>2.31355352789967+0.892436075057252i</v>
      </c>
      <c r="BQ305" s="240" t="str">
        <f t="shared" ca="1" si="518"/>
        <v>-0.121673705506923+2.4767251732699i</v>
      </c>
      <c r="BR305" s="240" t="str">
        <f t="shared" ca="1" si="519"/>
        <v>-2.38988716730807+0.661370850625257i</v>
      </c>
      <c r="BS305" s="240" t="str">
        <f t="shared" ca="1" si="520"/>
        <v>-1.37765422648982-2.06180525432333i</v>
      </c>
      <c r="BT305" s="240" t="str">
        <f t="shared" ca="1" si="521"/>
        <v>1.5255972164433-1.95487217170357i</v>
      </c>
      <c r="BU305" s="240" t="str">
        <f t="shared" ca="1" si="522"/>
        <v>2.33475820649136+0.835389844169662i</v>
      </c>
      <c r="BV305" s="240" t="str">
        <f t="shared" ca="1" si="523"/>
        <v>-0.0608551811972941+2.47896525216511i</v>
      </c>
      <c r="BW305" s="240" t="str">
        <f t="shared" ca="1" si="524"/>
        <v>-2.37293652479189+0.719822425205812i</v>
      </c>
      <c r="BX305" s="240" t="str">
        <f t="shared" ca="1" si="525"/>
        <v>-1.42783853670874-2.02737494993157i</v>
      </c>
      <c r="BY305" s="240" t="str">
        <f t="shared" ca="1" si="526"/>
        <v>1.47716277038473-1.99172343067754i</v>
      </c>
      <c r="BZ305" s="240" t="str">
        <f t="shared" ca="1" si="527"/>
        <v>2.35455651404256+0.777840405674791i</v>
      </c>
      <c r="CA305" s="240" t="str">
        <f t="shared" ca="1" si="528"/>
        <v>5.01847620042383E-13+2.47971209508696i</v>
      </c>
      <c r="CB305" s="240" t="str">
        <f t="shared" ca="1" si="529"/>
        <v>-2.35455651404224+0.777840405675746i</v>
      </c>
      <c r="CC305" s="240" t="str">
        <f t="shared" ca="1" si="530"/>
        <v>-1.47716277038553-1.99172343067694i</v>
      </c>
      <c r="CD305" s="240" t="str">
        <f t="shared" ca="1" si="531"/>
        <v>1.42783853670999-2.02737494993069i</v>
      </c>
      <c r="CE305" s="240" t="str">
        <f t="shared" ca="1" si="532"/>
        <v>2.37293652479144+0.71982242520728i</v>
      </c>
      <c r="CF305" s="240" t="str">
        <f t="shared" ca="1" si="533"/>
        <v>0.0608551811957611+2.47896525216515i</v>
      </c>
      <c r="CG305" s="240" t="str">
        <f t="shared" ca="1" si="534"/>
        <v>-2.33475820649188+0.835389844168217i</v>
      </c>
      <c r="CH305" s="240" t="str">
        <f t="shared" ca="1" si="535"/>
        <v>-1.52559721644209-1.95487217170452i</v>
      </c>
      <c r="CI305" s="240" t="str">
        <f t="shared" ca="1" si="536"/>
        <v>1.37765422648911-2.06180525432381i</v>
      </c>
      <c r="CJ305" s="240" t="str">
        <f t="shared" ca="1" si="537"/>
        <v>2.38988716730834+0.66137085062429i</v>
      </c>
      <c r="CK305" s="240" t="str">
        <f t="shared" ca="1" si="538"/>
        <v>0.121673705507925+2.47672517326985i</v>
      </c>
      <c r="CL305" s="240" t="str">
        <f t="shared" ca="1" si="539"/>
        <v>-2.3135535278993+0.89243607505819i</v>
      </c>
      <c r="CM305" s="240" t="str">
        <f t="shared" ca="1" si="540"/>
        <v>-1.57311269978321-1.91684337083168i</v>
      </c>
      <c r="CN305" s="240" t="str">
        <f t="shared" ca="1" si="541"/>
        <v>1.32664006887585-2.09499360432763i</v>
      </c>
      <c r="CO305" s="240" t="str">
        <f t="shared" ca="1" si="542"/>
        <v>2.40539823115861+0.602520890973577i</v>
      </c>
      <c r="CP305" s="240" t="str">
        <f t="shared" ca="1" si="543"/>
        <v>0.182418938127031+2.47299320774101i</v>
      </c>
      <c r="CQ305" s="240" t="str">
        <f t="shared" ca="1" si="544"/>
        <v>-2.29095525117177+0.948944735824515i</v>
      </c>
      <c r="CR305" s="240" t="str">
        <f t="shared" ca="1" si="545"/>
        <v>-1.6196805988545-1.87765993518925i</v>
      </c>
      <c r="CS305" s="240" t="str">
        <f t="shared" ca="1" si="546"/>
        <v>1.27482679289351-2.1269200085197i</v>
      </c>
      <c r="CT305" s="240" t="str">
        <f t="shared" ca="1" si="547"/>
        <v>2.41946037305866+0.543307995265527i</v>
      </c>
      <c r="CU305" s="240" t="str">
        <f t="shared" ca="1" si="548"/>
        <v>0.243054288401423+2.46777160357482i</v>
      </c>
      <c r="CV305" s="240" t="str">
        <f t="shared" ca="1" si="549"/>
        <v>-2.2669769886643+1.00488178776765i</v>
      </c>
      <c r="CW305" s="240" t="str">
        <f t="shared" ca="1" si="550"/>
        <v>-1.66527286289872-1.83734546741044i</v>
      </c>
      <c r="CX305" s="240" t="str">
        <f t="shared" ca="1" si="551"/>
        <v>1.22224560891779-2.15756523563061i</v>
      </c>
      <c r="CY305" s="240" t="str">
        <f t="shared" ca="1" si="552"/>
        <v>2.43206512249893+0.483767831138924i</v>
      </c>
      <c r="CZ305" s="240" t="str">
        <f t="shared" ca="1" si="553"/>
        <v>0.303543231858343+2.46106350607082i</v>
      </c>
      <c r="DA305" s="240" t="str">
        <f t="shared" ca="1" si="554"/>
        <v>-2.24163318398762+1.06021353649447i</v>
      </c>
      <c r="DB305" s="240" t="str">
        <f t="shared" ca="1" si="555"/>
        <v>-1.70986202883701-1.79592425142654i</v>
      </c>
      <c r="DC305" s="240" t="str">
        <f t="shared" ca="1" si="556"/>
        <v>1.16892818989219-2.18691082611888i</v>
      </c>
      <c r="DD305" s="240" t="str">
        <f t="shared" ca="1" si="557"/>
        <v>2.44320488685062+0.423936263357878i</v>
      </c>
      <c r="DE305" s="240" t="str">
        <f t="shared" ca="1" si="558"/>
        <v>0.363849332224981+2.45287295593555i</v>
      </c>
      <c r="DF305" s="240" t="str">
        <f t="shared" ca="1" si="559"/>
        <v>-2.21493910329988+1.11490665223314i</v>
      </c>
      <c r="DG305" s="240" t="str">
        <f t="shared" ca="1" si="560"/>
        <v>-1.75342123782683-1.75342123782576i</v>
      </c>
      <c r="DH305" s="240" t="str">
        <f t="shared" ca="1" si="561"/>
        <v>1.11490665223179-2.21493910330056i</v>
      </c>
      <c r="DI305" s="240" t="str">
        <f t="shared" ca="1" si="562"/>
        <v>2.45287295593538+0.363849332226142i</v>
      </c>
      <c r="DJ305" s="240" t="str">
        <f t="shared" ca="1" si="563"/>
        <v>0.423936263356861+2.44320488685079i</v>
      </c>
      <c r="DK305" s="240" t="str">
        <f t="shared" ca="1" si="564"/>
        <v>-2.18691082611937+1.16892818989128i</v>
      </c>
      <c r="DL305" s="240" t="str">
        <f t="shared" ca="1" si="565"/>
        <v>-1.79592425142583-1.70986202883776i</v>
      </c>
      <c r="DM305" s="240" t="str">
        <f t="shared" ca="1" si="566"/>
        <v>1.06021353649528-2.24163318398724i</v>
      </c>
      <c r="DN305" s="240" t="str">
        <f t="shared" ca="1" si="567"/>
        <v>2.46106350607071+0.303543231859226i</v>
      </c>
      <c r="DO305" s="240" t="str">
        <f t="shared" ca="1" si="568"/>
        <v>0.483767831138051+2.4320651224991i</v>
      </c>
      <c r="DP305" s="240" t="str">
        <f t="shared" ca="1" si="569"/>
        <v>-2.15756523562986+1.2222456089191i</v>
      </c>
      <c r="DQ305" s="240" t="str">
        <f t="shared" ca="1" si="570"/>
        <v>-1.83734546741145-1.6652728628976i</v>
      </c>
      <c r="DR305" s="240" t="str">
        <f t="shared" ca="1" si="571"/>
        <v>1.00488178776628-2.26697698866491i</v>
      </c>
      <c r="DS305" s="240" t="str">
        <f t="shared" ca="1" si="572"/>
        <v>2.46777160357497+0.243054288399924i</v>
      </c>
      <c r="DT305" s="240" t="str">
        <f t="shared" ca="1" si="573"/>
        <v>0.543307995264384+2.41946037305891i</v>
      </c>
      <c r="DU305" s="240" t="str">
        <f t="shared" ca="1" si="574"/>
        <v>-2.1269200085203+1.2748267928925i</v>
      </c>
      <c r="DV305" s="240" t="str">
        <f t="shared" ca="1" si="575"/>
        <v>-1.87765993518849-1.61968059885539i</v>
      </c>
      <c r="DW305" s="240" t="str">
        <f t="shared" ca="1" si="576"/>
        <v>0.948944735825599-2.29095525117133i</v>
      </c>
      <c r="DX305" s="240" t="str">
        <f t="shared" ca="1" si="577"/>
        <v>2.47299320774095+0.182418938127919i</v>
      </c>
      <c r="DY305" s="240" t="str">
        <f t="shared" ca="1" si="578"/>
        <v>0.602520890972714+2.40539823115883i</v>
      </c>
      <c r="DZ305" s="240" t="str">
        <f t="shared" ca="1" si="579"/>
        <v>-2.09499360432682+1.32664006887712i</v>
      </c>
      <c r="EA305" s="240" t="str">
        <f t="shared" ca="1" si="580"/>
        <v>-1.91684337083264-1.57311269978205i</v>
      </c>
      <c r="EB305" s="240" t="str">
        <f t="shared" ca="1" si="581"/>
        <v>0.892436075056784-2.31355352789985i</v>
      </c>
      <c r="EC305" s="240" t="str">
        <f t="shared" ca="1" si="582"/>
        <v>2.47672517326992+0.121673705506421i</v>
      </c>
      <c r="ED305" s="240" t="str">
        <f t="shared" ca="1" si="583"/>
        <v>0.661370850623295+2.38988716730862i</v>
      </c>
      <c r="EE305" s="240" t="str">
        <f t="shared" ca="1" si="584"/>
        <v>-2.06180525432446+1.37765422648813i</v>
      </c>
      <c r="EF305" s="240" t="str">
        <f t="shared" ca="1" si="585"/>
        <v>-1.9548721717038-1.52559721644301i</v>
      </c>
      <c r="EG305" s="240" t="str">
        <f t="shared" ca="1" si="586"/>
        <v>0.835389844169322-2.33475820649149i</v>
      </c>
      <c r="EH305" s="240" t="str">
        <f t="shared" ca="1" si="587"/>
        <v>2.47896525216512+0.0608551811969333i</v>
      </c>
      <c r="EI305" s="240" t="str">
        <f t="shared" ca="1" si="588"/>
        <v>0.719822425206427+2.3729365247917i</v>
      </c>
      <c r="EJ305" s="240" t="str">
        <f t="shared" ca="1" si="589"/>
        <v>-2.0273749499312+1.42783853670926i</v>
      </c>
      <c r="EK305" s="240" t="str">
        <f t="shared" ca="1" si="590"/>
        <v>-1.99172343067784-1.47716277038432i</v>
      </c>
      <c r="EL305" s="240" t="str">
        <f t="shared" ca="1" si="591"/>
        <v>0.777840405674315-2.35455651404272i</v>
      </c>
      <c r="EM305" s="240" t="str">
        <f t="shared" ca="1" si="592"/>
        <v>2.47971209508696-1.00369524008477E-12i</v>
      </c>
      <c r="EN305" s="240"/>
      <c r="EO305" s="240"/>
      <c r="EP305" s="240"/>
    </row>
    <row r="306" spans="1:146">
      <c r="A306" s="268">
        <f t="shared" si="461"/>
        <v>4.0234375000000001E-3</v>
      </c>
      <c r="B306" s="267">
        <v>206</v>
      </c>
      <c r="C306" s="266">
        <f t="shared" si="462"/>
        <v>41200</v>
      </c>
      <c r="N306" s="265">
        <f t="shared" ca="1" si="463"/>
        <v>2.5189249389734769</v>
      </c>
      <c r="O306" s="240">
        <f t="shared" ca="1" si="464"/>
        <v>-2.4810750610265231</v>
      </c>
      <c r="P306" s="240" t="str">
        <f t="shared" ca="1" si="465"/>
        <v>-0.835849013564311-2.33604149898313i</v>
      </c>
      <c r="Q306" s="240" t="str">
        <f t="shared" ca="1" si="466"/>
        <v>1.91789695775117-1.57397735622104i</v>
      </c>
      <c r="R306" s="240" t="str">
        <f t="shared" ca="1" si="467"/>
        <v>2.1280890634006+1.27552749742314i</v>
      </c>
      <c r="S306" s="240" t="str">
        <f t="shared" ca="1" si="468"/>
        <v>-0.484033732601836+2.43340189943036i</v>
      </c>
      <c r="T306" s="240" t="str">
        <f t="shared" ca="1" si="469"/>
        <v>-2.45422116982686+0.364049320863867i</v>
      </c>
      <c r="U306" s="241" t="str">
        <f t="shared" ca="1" si="470"/>
        <v>-1.16957068758818-2.18811285476373i</v>
      </c>
      <c r="V306" s="240" t="str">
        <f t="shared" ca="1" si="471"/>
        <v>1.66618817488001-1.8383553585577i</v>
      </c>
      <c r="W306" s="240" t="str">
        <f t="shared" ca="1" si="472"/>
        <v>2.29221446750661+0.94946632030903i</v>
      </c>
      <c r="X306" s="240" t="str">
        <f t="shared" ca="1" si="473"/>
        <v>-0.121740583076235+2.47808649745727i</v>
      </c>
      <c r="Y306" s="240" t="str">
        <f t="shared" ca="1" si="474"/>
        <v>-2.37424080187556+0.720218073334097i</v>
      </c>
      <c r="Z306" s="240" t="str">
        <f t="shared" ca="1" si="475"/>
        <v>-1.47797468824701-1.99281817518532i</v>
      </c>
      <c r="AA306" s="240" t="str">
        <f t="shared" ca="1" si="476"/>
        <v>1.37841144979359-2.06293851908526i</v>
      </c>
      <c r="AB306" s="240" t="str">
        <f t="shared" ca="1" si="477"/>
        <v>2.40672035071732+0.602852064681615i</v>
      </c>
      <c r="AC306" s="240" t="str">
        <f t="shared" ca="1" si="478"/>
        <v>0.243187882424728+2.46912800646089i</v>
      </c>
      <c r="AD306" s="240" t="str">
        <f t="shared" ca="1" si="479"/>
        <v>-2.24286529060357+1.06079627952474i</v>
      </c>
      <c r="AE306" s="240" t="str">
        <f t="shared" ca="1" si="480"/>
        <v>-1.75438500028472-1.75438500028465i</v>
      </c>
      <c r="AF306" s="240" t="str">
        <f t="shared" ca="1" si="481"/>
        <v>1.06079627952484-2.24286529060352i</v>
      </c>
      <c r="AG306" s="240" t="str">
        <f t="shared" ca="1" si="482"/>
        <v>2.46912800646088+0.24318788242487i</v>
      </c>
      <c r="AH306" s="240" t="str">
        <f t="shared" ca="1" si="483"/>
        <v>0.602852064681749+2.40672035071728i</v>
      </c>
      <c r="AI306" s="240" t="str">
        <f t="shared" ca="1" si="484"/>
        <v>-2.06293851908588+1.37841144979266i</v>
      </c>
      <c r="AJ306" s="240" t="str">
        <f t="shared" ca="1" si="485"/>
        <v>-1.99281817518599-1.4779746882461i</v>
      </c>
      <c r="AK306" s="240" t="str">
        <f t="shared" ca="1" si="486"/>
        <v>0.720218073333273-2.37424080187581i</v>
      </c>
      <c r="AL306" s="240" t="str">
        <f t="shared" ca="1" si="487"/>
        <v>2.47808649745723-0.121740583077078i</v>
      </c>
      <c r="AM306" s="240" t="str">
        <f t="shared" ca="1" si="488"/>
        <v>0.949466320309598+2.29221446750637i</v>
      </c>
      <c r="AN306" s="240" t="str">
        <f t="shared" ca="1" si="489"/>
        <v>-1.83835535855746+1.66618817488026i</v>
      </c>
      <c r="AO306" s="240" t="str">
        <f t="shared" ca="1" si="490"/>
        <v>-2.18811285476379-1.16957068758806i</v>
      </c>
      <c r="AP306" s="240" t="str">
        <f t="shared" ca="1" si="491"/>
        <v>0.364049320863721-2.45422116982688i</v>
      </c>
      <c r="AQ306" s="240" t="str">
        <f t="shared" ca="1" si="492"/>
        <v>2.43340189943039-0.484033732601688i</v>
      </c>
      <c r="AR306" s="240" t="str">
        <f t="shared" ca="1" si="493"/>
        <v>2.43340189943039-0.484033732601688i</v>
      </c>
      <c r="AS306" s="240" t="str">
        <f t="shared" ca="1" si="494"/>
        <v>-1.57397735622151+1.91789695775078i</v>
      </c>
      <c r="AT306" s="240" t="str">
        <f t="shared" ca="1" si="495"/>
        <v>-2.33604149898288-0.835849013564998i</v>
      </c>
      <c r="AU306" s="240" t="str">
        <f t="shared" ca="1" si="496"/>
        <v>8.83887485962087E-13-2.48107506102652i</v>
      </c>
      <c r="AV306" s="240" t="str">
        <f t="shared" ca="1" si="497"/>
        <v>2.33604149898348-0.835849013563334i</v>
      </c>
      <c r="AW306" s="240" t="str">
        <f t="shared" ca="1" si="498"/>
        <v>1.5739773562202+1.91789695775186i</v>
      </c>
      <c r="AX306" s="240" t="str">
        <f t="shared" ca="1" si="499"/>
        <v>-1.27552749742222+2.12808906340115i</v>
      </c>
      <c r="AY306" s="240" t="str">
        <f t="shared" ca="1" si="500"/>
        <v>-2.43340189943053-0.484033732601i</v>
      </c>
      <c r="AZ306" s="240" t="str">
        <f t="shared" ca="1" si="501"/>
        <v>-0.364049320864483-2.45422116982677i</v>
      </c>
      <c r="BA306" s="240" t="str">
        <f t="shared" ca="1" si="502"/>
        <v>2.18811285476343-1.16957068758874i</v>
      </c>
      <c r="BB306" s="240" t="str">
        <f t="shared" ca="1" si="503"/>
        <v>1.83835535855793+1.66618817487974i</v>
      </c>
      <c r="BC306" s="240" t="str">
        <f t="shared" ca="1" si="504"/>
        <v>-0.949466320308919+2.29221446750665i</v>
      </c>
      <c r="BD306" s="240" t="str">
        <f t="shared" ca="1" si="505"/>
        <v>-2.47808649745726-0.121740583076343i</v>
      </c>
      <c r="BE306" s="240" t="str">
        <f t="shared" ca="1" si="506"/>
        <v>-0.720218073333943-2.3742408018756i</v>
      </c>
      <c r="BF306" s="240" t="str">
        <f t="shared" ca="1" si="507"/>
        <v>1.99281817518555-1.47797468824669i</v>
      </c>
      <c r="BG306" s="240" t="str">
        <f t="shared" ca="1" si="508"/>
        <v>2.06293851908492+1.37841144979411i</v>
      </c>
      <c r="BH306" s="240" t="str">
        <f t="shared" ca="1" si="509"/>
        <v>-0.602852064682438+2.40672035071711i</v>
      </c>
      <c r="BI306" s="240" t="str">
        <f t="shared" ca="1" si="510"/>
        <v>-2.46912800646098+0.243187882423848i</v>
      </c>
      <c r="BJ306" s="240" t="str">
        <f t="shared" ca="1" si="511"/>
        <v>-1.06079627952372-2.24286529060405i</v>
      </c>
      <c r="BK306" s="240" t="str">
        <f t="shared" ca="1" si="512"/>
        <v>1.75438500028385-1.75438500028551i</v>
      </c>
      <c r="BL306" s="240" t="str">
        <f t="shared" ca="1" si="513"/>
        <v>2.242865290604+1.06079627952382i</v>
      </c>
      <c r="BM306" s="240" t="str">
        <f t="shared" ca="1" si="514"/>
        <v>-0.243187882424031+2.46912800646096i</v>
      </c>
      <c r="BN306" s="240" t="str">
        <f t="shared" ca="1" si="515"/>
        <v>-2.40672035071714+0.602852064682329i</v>
      </c>
      <c r="BO306" s="240" t="str">
        <f t="shared" ca="1" si="516"/>
        <v>-1.37841144979401-2.06293851908498i</v>
      </c>
      <c r="BP306" s="240" t="str">
        <f t="shared" ca="1" si="517"/>
        <v>1.47797468824678-1.99281817518548i</v>
      </c>
      <c r="BQ306" s="240" t="str">
        <f t="shared" ca="1" si="518"/>
        <v>2.37424080187557+0.72021807333405i</v>
      </c>
      <c r="BR306" s="240" t="str">
        <f t="shared" ca="1" si="519"/>
        <v>0.12174058307616+2.47808649745727i</v>
      </c>
      <c r="BS306" s="240" t="str">
        <f t="shared" ca="1" si="520"/>
        <v>-2.29221446750672+0.94946632030875i</v>
      </c>
      <c r="BT306" s="240" t="str">
        <f t="shared" ca="1" si="521"/>
        <v>-1.66618817487961-1.83835535855806i</v>
      </c>
      <c r="BU306" s="240" t="str">
        <f t="shared" ca="1" si="522"/>
        <v>1.16957068758884-2.18811285476338i</v>
      </c>
      <c r="BV306" s="240" t="str">
        <f t="shared" ca="1" si="523"/>
        <v>2.45422116982675+0.364049320864594i</v>
      </c>
      <c r="BW306" s="240" t="str">
        <f t="shared" ca="1" si="524"/>
        <v>0.484033732600889+2.43340189943055i</v>
      </c>
      <c r="BX306" s="240" t="str">
        <f t="shared" ca="1" si="525"/>
        <v>-2.12808906340121+1.27552749742212i</v>
      </c>
      <c r="BY306" s="240" t="str">
        <f t="shared" ca="1" si="526"/>
        <v>-1.91789695775179-1.57397735622029i</v>
      </c>
      <c r="BZ306" s="240" t="str">
        <f t="shared" ca="1" si="527"/>
        <v>0.83584901356344-2.33604149898344i</v>
      </c>
      <c r="CA306" s="240" t="str">
        <f t="shared" ca="1" si="528"/>
        <v>2.48107506102652-7.70815228618466E-13i</v>
      </c>
      <c r="CB306" s="240" t="str">
        <f t="shared" ca="1" si="529"/>
        <v>0.835849013564892+2.33604149898292i</v>
      </c>
      <c r="CC306" s="240" t="str">
        <f t="shared" ca="1" si="530"/>
        <v>-1.9178969577509+1.57397735622137i</v>
      </c>
      <c r="CD306" s="240" t="str">
        <f t="shared" ca="1" si="531"/>
        <v>-2.12808906340069-1.27552749742298i</v>
      </c>
      <c r="CE306" s="240" t="str">
        <f t="shared" ca="1" si="532"/>
        <v>0.484033732601869-2.43340189943036i</v>
      </c>
      <c r="CF306" s="240" t="str">
        <f t="shared" ca="1" si="533"/>
        <v>2.4542211698269-0.364049320863609i</v>
      </c>
      <c r="CG306" s="240" t="str">
        <f t="shared" ca="1" si="534"/>
        <v>1.16957068758796+2.18811285476384i</v>
      </c>
      <c r="CH306" s="240" t="str">
        <f t="shared" ca="1" si="535"/>
        <v>-1.66618817488035+1.83835535855739i</v>
      </c>
      <c r="CI306" s="240" t="str">
        <f t="shared" ca="1" si="536"/>
        <v>-2.29221446750634-0.94946632030967i</v>
      </c>
      <c r="CJ306" s="240" t="str">
        <f t="shared" ca="1" si="537"/>
        <v>0.121740583077297-2.47808649745721i</v>
      </c>
      <c r="CK306" s="240" t="str">
        <f t="shared" ca="1" si="538"/>
        <v>2.37424080187586-0.720218073333097i</v>
      </c>
      <c r="CL306" s="240" t="str">
        <f t="shared" ca="1" si="539"/>
        <v>1.47797468824802+1.99281817518456i</v>
      </c>
      <c r="CM306" s="240" t="str">
        <f t="shared" ca="1" si="540"/>
        <v>-1.37841144979273+2.06293851908584i</v>
      </c>
      <c r="CN306" s="240" t="str">
        <f t="shared" ca="1" si="541"/>
        <v>-2.40672035071748-0.60285206468097i</v>
      </c>
      <c r="CO306" s="240" t="str">
        <f t="shared" ca="1" si="542"/>
        <v>-0.243187882425425-2.46912800646083i</v>
      </c>
      <c r="CP306" s="240" t="str">
        <f t="shared" ca="1" si="543"/>
        <v>2.24286529060338-1.06079627952515i</v>
      </c>
      <c r="CQ306" s="240" t="str">
        <f t="shared" ca="1" si="544"/>
        <v>1.75438500028489+1.75438500028447i</v>
      </c>
      <c r="CR306" s="240" t="str">
        <f t="shared" ca="1" si="545"/>
        <v>-1.06079627952462+2.24286529060363i</v>
      </c>
      <c r="CS306" s="240" t="str">
        <f t="shared" ca="1" si="546"/>
        <v>-2.46912800646088-0.24318788242484i</v>
      </c>
      <c r="CT306" s="240" t="str">
        <f t="shared" ca="1" si="547"/>
        <v>-0.60285206468154-2.40672035071734i</v>
      </c>
      <c r="CU306" s="240" t="str">
        <f t="shared" ca="1" si="548"/>
        <v>2.06293851908551-1.37841144979322i</v>
      </c>
      <c r="CV306" s="240" t="str">
        <f t="shared" ca="1" si="549"/>
        <v>1.99281817518491+1.47797468824755i</v>
      </c>
      <c r="CW306" s="240" t="str">
        <f t="shared" ca="1" si="550"/>
        <v>-0.720218073334965+2.37424080187529i</v>
      </c>
      <c r="CX306" s="240" t="str">
        <f t="shared" ca="1" si="551"/>
        <v>-2.47808649745731+0.121740583075348i</v>
      </c>
      <c r="CY306" s="240" t="str">
        <f t="shared" ca="1" si="552"/>
        <v>-0.949466320307998-2.29221446750703i</v>
      </c>
      <c r="CZ306" s="240" t="str">
        <f t="shared" ca="1" si="553"/>
        <v>1.83835535855699-1.66618817488078i</v>
      </c>
      <c r="DA306" s="240" t="str">
        <f t="shared" ca="1" si="554"/>
        <v>2.18811285476412+1.16957068758745i</v>
      </c>
      <c r="DB306" s="240" t="str">
        <f t="shared" ca="1" si="555"/>
        <v>-0.364049320863029+2.45422116982698i</v>
      </c>
      <c r="DC306" s="240" t="str">
        <f t="shared" ca="1" si="556"/>
        <v>-2.43340189943024+0.484033732602444i</v>
      </c>
      <c r="DD306" s="240" t="str">
        <f t="shared" ca="1" si="557"/>
        <v>-1.27552749742348-2.12808906340039i</v>
      </c>
      <c r="DE306" s="240" t="str">
        <f t="shared" ca="1" si="558"/>
        <v>1.57397735622092-1.91789695775127i</v>
      </c>
      <c r="DF306" s="240" t="str">
        <f t="shared" ca="1" si="559"/>
        <v>2.33604149898312+0.835849013564338i</v>
      </c>
      <c r="DG306" s="240" t="str">
        <f t="shared" ca="1" si="560"/>
        <v>-1.83588651803138E-13+2.48107506102652i</v>
      </c>
      <c r="DH306" s="240" t="str">
        <f t="shared" ca="1" si="561"/>
        <v>-2.33604149898324+0.835849013563994i</v>
      </c>
      <c r="DI306" s="240" t="str">
        <f t="shared" ca="1" si="562"/>
        <v>-1.57397735622074-1.91789695775142i</v>
      </c>
      <c r="DJ306" s="240" t="str">
        <f t="shared" ca="1" si="563"/>
        <v>1.27552749742367-2.12808906340027i</v>
      </c>
      <c r="DK306" s="240" t="str">
        <f t="shared" ca="1" si="564"/>
        <v>2.4334018994302+0.484033732602665i</v>
      </c>
      <c r="DL306" s="240" t="str">
        <f t="shared" ca="1" si="565"/>
        <v>0.364049320862806+2.45422116982702i</v>
      </c>
      <c r="DM306" s="240" t="str">
        <f t="shared" ca="1" si="566"/>
        <v>-2.18811285476429+1.16957068758712i</v>
      </c>
      <c r="DN306" s="240" t="str">
        <f t="shared" ca="1" si="567"/>
        <v>-1.83835535855845-1.66618817487917i</v>
      </c>
      <c r="DO306" s="240" t="str">
        <f t="shared" ca="1" si="568"/>
        <v>0.949466320308206-2.29221446750695i</v>
      </c>
      <c r="DP306" s="240" t="str">
        <f t="shared" ca="1" si="569"/>
        <v>2.4780864974573+0.121740583075573i</v>
      </c>
      <c r="DQ306" s="240" t="str">
        <f t="shared" ca="1" si="570"/>
        <v>0.720218073334747+2.37424080187536i</v>
      </c>
      <c r="DR306" s="240" t="str">
        <f t="shared" ca="1" si="571"/>
        <v>-1.99281817518505+1.47797468824737i</v>
      </c>
      <c r="DS306" s="240" t="str">
        <f t="shared" ca="1" si="572"/>
        <v>-2.06293851908539-1.37841144979341i</v>
      </c>
      <c r="DT306" s="240" t="str">
        <f t="shared" ca="1" si="573"/>
        <v>0.602852064681622-2.40672035071732i</v>
      </c>
      <c r="DU306" s="240" t="str">
        <f t="shared" ca="1" si="574"/>
        <v>2.46912800646092-0.243187882424475i</v>
      </c>
      <c r="DV306" s="240" t="str">
        <f t="shared" ca="1" si="575"/>
        <v>1.06079627952429+2.24286529060378i</v>
      </c>
      <c r="DW306" s="240" t="str">
        <f t="shared" ca="1" si="576"/>
        <v>-1.75438500028515+1.75438500028421i</v>
      </c>
      <c r="DX306" s="240" t="str">
        <f t="shared" ca="1" si="577"/>
        <v>-2.24286529060322-1.06079627952548i</v>
      </c>
      <c r="DY306" s="240" t="str">
        <f t="shared" ca="1" si="578"/>
        <v>0.24318788242579-2.46912800646079i</v>
      </c>
      <c r="DZ306" s="240" t="str">
        <f t="shared" ca="1" si="579"/>
        <v>2.40672035071757-0.602852064680612i</v>
      </c>
      <c r="EA306" s="240" t="str">
        <f t="shared" ca="1" si="580"/>
        <v>1.37841144979465+2.06293851908455i</v>
      </c>
      <c r="EB306" s="240" t="str">
        <f t="shared" ca="1" si="581"/>
        <v>-1.47797468824616+1.99281817518594i</v>
      </c>
      <c r="EC306" s="240" t="str">
        <f t="shared" ca="1" si="582"/>
        <v>-2.3742408018758-0.720218073333313i</v>
      </c>
      <c r="ED306" s="240" t="str">
        <f t="shared" ca="1" si="583"/>
        <v>-0.121740583077071-2.47808649745723i</v>
      </c>
      <c r="EE306" s="240" t="str">
        <f t="shared" ca="1" si="584"/>
        <v>2.29221446750637-0.949466320309591i</v>
      </c>
      <c r="EF306" s="240" t="str">
        <f t="shared" ca="1" si="585"/>
        <v>1.66618817488007+1.83835535855763i</v>
      </c>
      <c r="EG306" s="240" t="str">
        <f t="shared" ca="1" si="586"/>
        <v>-1.16957068758829+2.18811285476367i</v>
      </c>
      <c r="EH306" s="240" t="str">
        <f t="shared" ca="1" si="587"/>
        <v>-2.45422116982685-0.364049320863972i</v>
      </c>
      <c r="EI306" s="240" t="str">
        <f t="shared" ca="1" si="588"/>
        <v>-0.484033732601506-2.43340189943043i</v>
      </c>
      <c r="EJ306" s="240" t="str">
        <f t="shared" ca="1" si="589"/>
        <v>2.12808906340088-1.27552749742266i</v>
      </c>
      <c r="EK306" s="240" t="str">
        <f t="shared" ca="1" si="590"/>
        <v>1.91789695775067+1.57397735622165i</v>
      </c>
      <c r="EL306" s="240" t="str">
        <f t="shared" ca="1" si="591"/>
        <v>-0.835849013565105+2.33604149898284i</v>
      </c>
      <c r="EM306" s="240" t="str">
        <f t="shared" ca="1" si="592"/>
        <v>-2.48107506102652-9.96959743305707E-13i</v>
      </c>
      <c r="EN306" s="240"/>
      <c r="EO306" s="240"/>
      <c r="EP306" s="240"/>
    </row>
    <row r="307" spans="1:146">
      <c r="A307" s="268">
        <f t="shared" si="461"/>
        <v>4.0429687499999997E-3</v>
      </c>
      <c r="B307" s="267">
        <v>207</v>
      </c>
      <c r="C307" s="266">
        <f t="shared" si="462"/>
        <v>41400</v>
      </c>
      <c r="N307" s="265">
        <f t="shared" ca="1" si="463"/>
        <v>2.5177472091148321</v>
      </c>
      <c r="O307" s="240">
        <f t="shared" ca="1" si="464"/>
        <v>-2.4822527908851679</v>
      </c>
      <c r="P307" s="240" t="str">
        <f t="shared" ca="1" si="465"/>
        <v>-0.893350458864684-2.3159239787833i</v>
      </c>
      <c r="Q307" s="240" t="str">
        <f t="shared" ca="1" si="466"/>
        <v>1.83922799882183-1.66697908991296i</v>
      </c>
      <c r="R307" s="240" t="str">
        <f t="shared" ca="1" si="467"/>
        <v>2.21720851452899+1.11604897784881i</v>
      </c>
      <c r="S307" s="240" t="str">
        <f t="shared" ca="1" si="468"/>
        <v>-0.24330332013757+2.47030006522836i</v>
      </c>
      <c r="T307" s="240" t="str">
        <f t="shared" ca="1" si="469"/>
        <v>-2.39233582910907+0.6620484866067i</v>
      </c>
      <c r="U307" s="241" t="str">
        <f t="shared" ca="1" si="470"/>
        <v>-1.47867626110477-1.99376413667777i</v>
      </c>
      <c r="V307" s="240" t="str">
        <f t="shared" ca="1" si="471"/>
        <v>1.32799933508168-2.09714012023036i</v>
      </c>
      <c r="W307" s="240" t="str">
        <f t="shared" ca="1" si="472"/>
        <v>2.43455699953999+0.484263496299334i</v>
      </c>
      <c r="X307" s="240" t="str">
        <f t="shared" ca="1" si="473"/>
        <v>0.424370625510267+2.44570817761671i</v>
      </c>
      <c r="Y307" s="240" t="str">
        <f t="shared" ca="1" si="474"/>
        <v>-2.12909923599528+1.27613297157527i</v>
      </c>
      <c r="Z307" s="240" t="str">
        <f t="shared" ca="1" si="475"/>
        <v>-1.95687512016053-1.52716033275944i</v>
      </c>
      <c r="AA307" s="240" t="str">
        <f t="shared" ca="1" si="476"/>
        <v>0.720559950266155-2.37536781908185i</v>
      </c>
      <c r="AB307" s="240" t="str">
        <f t="shared" ca="1" si="477"/>
        <v>2.47552701941381-0.182605843305616i</v>
      </c>
      <c r="AC307" s="240" t="str">
        <f t="shared" ca="1" si="478"/>
        <v>1.06129982392446+2.24392994578599i</v>
      </c>
      <c r="AD307" s="240" t="str">
        <f t="shared" ca="1" si="479"/>
        <v>-1.71161394160199+1.79776434294679i</v>
      </c>
      <c r="AE307" s="240" t="str">
        <f t="shared" ca="1" si="480"/>
        <v>-2.29330254801783-0.949917018013748i</v>
      </c>
      <c r="AF307" s="240" t="str">
        <f t="shared" ca="1" si="481"/>
        <v>0.060917532992857-2.48150518275326i</v>
      </c>
      <c r="AG307" s="240" t="str">
        <f t="shared" ca="1" si="482"/>
        <v>2.33715038354191-0.836245778803751i</v>
      </c>
      <c r="AH307" s="240" t="str">
        <f t="shared" ca="1" si="483"/>
        <v>1.62134011235236+1.8795837725237i</v>
      </c>
      <c r="AI307" s="240" t="str">
        <f t="shared" ca="1" si="484"/>
        <v>-1.17012586560022+2.18915151976982i</v>
      </c>
      <c r="AJ307" s="240" t="str">
        <f t="shared" ca="1" si="485"/>
        <v>-2.46358509465402-0.303854240147697i</v>
      </c>
      <c r="AK307" s="240" t="str">
        <f t="shared" ca="1" si="486"/>
        <v>-0.603138229693798-2.40786278548821i</v>
      </c>
      <c r="AL307" s="240" t="str">
        <f t="shared" ca="1" si="487"/>
        <v>2.02945218423029-1.42930149016228i</v>
      </c>
      <c r="AM307" s="240" t="str">
        <f t="shared" ca="1" si="488"/>
        <v>2.0639177656744+1.37906576144533i</v>
      </c>
      <c r="AN307" s="240" t="str">
        <f t="shared" ca="1" si="489"/>
        <v>-0.54386466486601+2.42193933536069i</v>
      </c>
      <c r="AO307" s="240" t="str">
        <f t="shared" ca="1" si="490"/>
        <v>-2.45538615253824+0.364222129723933i</v>
      </c>
      <c r="AP307" s="240" t="str">
        <f t="shared" ca="1" si="491"/>
        <v>-1.22349791328555-2.15977586199196i</v>
      </c>
      <c r="AQ307" s="240" t="str">
        <f t="shared" ca="1" si="492"/>
        <v>1.57472450013368-1.91880735524334i</v>
      </c>
      <c r="AR307" s="240" t="str">
        <f t="shared" ca="1" si="493"/>
        <v>1.57472450013368-1.91880735524334i</v>
      </c>
      <c r="AS307" s="240" t="str">
        <f t="shared" ca="1" si="494"/>
        <v>0.121798371540688+2.47926280868875i</v>
      </c>
      <c r="AT307" s="240" t="str">
        <f t="shared" ca="1" si="495"/>
        <v>-2.26929971754908+1.0059113826719i</v>
      </c>
      <c r="AU307" s="240" t="str">
        <f t="shared" ca="1" si="496"/>
        <v>-1.7552177810545-1.75521778105377i</v>
      </c>
      <c r="AV307" s="240" t="str">
        <f t="shared" ca="1" si="497"/>
        <v>1.00591138267095-2.2692997175495i</v>
      </c>
      <c r="AW307" s="240" t="str">
        <f t="shared" ca="1" si="498"/>
        <v>2.47926280868868+0.121798371542186i</v>
      </c>
      <c r="AX307" s="240" t="str">
        <f t="shared" ca="1" si="499"/>
        <v>0.778637375555954+2.35696897630082i</v>
      </c>
      <c r="AY307" s="240" t="str">
        <f t="shared" ca="1" si="500"/>
        <v>-1.91880735524273+1.57472450013443i</v>
      </c>
      <c r="AZ307" s="240" t="str">
        <f t="shared" ca="1" si="501"/>
        <v>-2.15977586199247-1.22349791328465i</v>
      </c>
      <c r="BA307" s="240" t="str">
        <f t="shared" ca="1" si="502"/>
        <v>0.364222129725345-2.45538615253804i</v>
      </c>
      <c r="BB307" s="240" t="str">
        <f t="shared" ca="1" si="503"/>
        <v>2.42193933536101-0.543864664864581i</v>
      </c>
      <c r="BC307" s="240" t="str">
        <f t="shared" ca="1" si="504"/>
        <v>1.37906576144614+2.06391776567386i</v>
      </c>
      <c r="BD307" s="240" t="str">
        <f t="shared" ca="1" si="505"/>
        <v>-1.42930149016149+2.02945218423085i</v>
      </c>
      <c r="BE307" s="240" t="str">
        <f t="shared" ca="1" si="506"/>
        <v>-2.40786278548784-0.603138229695253i</v>
      </c>
      <c r="BF307" s="240" t="str">
        <f t="shared" ca="1" si="507"/>
        <v>-0.303854240146173-2.46358509465421i</v>
      </c>
      <c r="BG307" s="240" t="str">
        <f t="shared" ca="1" si="508"/>
        <v>2.18915151976935-1.17012586560111i</v>
      </c>
      <c r="BH307" s="240" t="str">
        <f t="shared" ca="1" si="509"/>
        <v>1.87958377252371+1.62134011235235i</v>
      </c>
      <c r="BI307" s="240" t="str">
        <f t="shared" ca="1" si="510"/>
        <v>-0.836245778804235+2.33715038354174i</v>
      </c>
      <c r="BJ307" s="240" t="str">
        <f t="shared" ca="1" si="511"/>
        <v>-2.48150518275329+0.0609175329916044i</v>
      </c>
      <c r="BK307" s="240" t="str">
        <f t="shared" ca="1" si="512"/>
        <v>-0.949917018014415-2.29330254801755i</v>
      </c>
      <c r="BL307" s="240" t="str">
        <f t="shared" ca="1" si="513"/>
        <v>1.79776434294661-1.71161394160218i</v>
      </c>
      <c r="BM307" s="240" t="str">
        <f t="shared" ca="1" si="514"/>
        <v>2.24392994578579+1.06129982392489i</v>
      </c>
      <c r="BN307" s="240" t="str">
        <f t="shared" ca="1" si="515"/>
        <v>-0.182605843306584+2.47552701941374i</v>
      </c>
      <c r="BO307" s="240" t="str">
        <f t="shared" ca="1" si="516"/>
        <v>-2.37536781908163+0.720559950266848i</v>
      </c>
      <c r="BP307" s="240" t="str">
        <f t="shared" ca="1" si="517"/>
        <v>-1.52716033275968-1.95687512016034i</v>
      </c>
      <c r="BQ307" s="240" t="str">
        <f t="shared" ca="1" si="518"/>
        <v>1.27613297157572-2.12909923599501i</v>
      </c>
      <c r="BR307" s="240" t="str">
        <f t="shared" ca="1" si="519"/>
        <v>2.44570817761654+0.424370625511222i</v>
      </c>
      <c r="BS307" s="240" t="str">
        <f t="shared" ca="1" si="520"/>
        <v>0.484263496300079+2.43455699953984i</v>
      </c>
      <c r="BT307" s="240" t="str">
        <f t="shared" ca="1" si="521"/>
        <v>-2.09714012023019+1.32799933508195i</v>
      </c>
      <c r="BU307" s="240" t="str">
        <f t="shared" ca="1" si="522"/>
        <v>-1.99376413667761-1.47867626110498i</v>
      </c>
      <c r="BV307" s="240" t="str">
        <f t="shared" ca="1" si="523"/>
        <v>0.662048486607611-2.39233582910882i</v>
      </c>
      <c r="BW307" s="240" t="str">
        <f t="shared" ca="1" si="524"/>
        <v>2.47030006522826-0.243303320138588i</v>
      </c>
      <c r="BX307" s="240" t="str">
        <f t="shared" ca="1" si="525"/>
        <v>1.11604897784898+2.2172085145289i</v>
      </c>
      <c r="BY307" s="240" t="str">
        <f t="shared" ca="1" si="526"/>
        <v>-1.66697908991314+1.83922799882167i</v>
      </c>
      <c r="BZ307" s="240" t="str">
        <f t="shared" ca="1" si="527"/>
        <v>-2.315923978783-0.893350458865453i</v>
      </c>
      <c r="CA307" s="240" t="str">
        <f t="shared" ca="1" si="528"/>
        <v>-1.04000043692238E-12-2.48225279088517i</v>
      </c>
      <c r="CB307" s="240" t="str">
        <f t="shared" ca="1" si="529"/>
        <v>2.31592397878317-0.893350458865026i</v>
      </c>
      <c r="CC307" s="240" t="str">
        <f t="shared" ca="1" si="530"/>
        <v>1.6669790899128+1.83922799882198i</v>
      </c>
      <c r="CD307" s="240" t="str">
        <f t="shared" ca="1" si="531"/>
        <v>-1.11604897784952+2.21720851452863i</v>
      </c>
      <c r="CE307" s="240" t="str">
        <f t="shared" ca="1" si="532"/>
        <v>-2.47030006522846-0.243303320136518i</v>
      </c>
      <c r="CF307" s="240" t="str">
        <f t="shared" ca="1" si="533"/>
        <v>-0.662048486607167-2.39233582910894i</v>
      </c>
      <c r="CG307" s="240" t="str">
        <f t="shared" ca="1" si="534"/>
        <v>1.99376413667788-1.47867626110461i</v>
      </c>
      <c r="CH307" s="240" t="str">
        <f t="shared" ca="1" si="535"/>
        <v>2.09714012022995+1.32799933508234i</v>
      </c>
      <c r="CI307" s="240" t="str">
        <f t="shared" ca="1" si="536"/>
        <v>-0.484263496298177+2.43455699954022i</v>
      </c>
      <c r="CJ307" s="240" t="str">
        <f t="shared" ca="1" si="537"/>
        <v>-2.44570817761662+0.424370625510771i</v>
      </c>
      <c r="CK307" s="240" t="str">
        <f t="shared" ca="1" si="538"/>
        <v>-1.27613297157533-2.12909923599524i</v>
      </c>
      <c r="CL307" s="240" t="str">
        <f t="shared" ca="1" si="539"/>
        <v>1.52716033276004-1.95687512016006i</v>
      </c>
      <c r="CM307" s="240" t="str">
        <f t="shared" ca="1" si="540"/>
        <v>2.3753678190815+0.720559950267287i</v>
      </c>
      <c r="CN307" s="240" t="str">
        <f t="shared" ca="1" si="541"/>
        <v>0.182605843306125+2.47552701941378i</v>
      </c>
      <c r="CO307" s="240" t="str">
        <f t="shared" ca="1" si="542"/>
        <v>-2.24392994578601+1.06129982392441i</v>
      </c>
      <c r="CP307" s="240" t="str">
        <f t="shared" ca="1" si="543"/>
        <v>-1.79776434294629-1.71161394160252i</v>
      </c>
      <c r="CQ307" s="240" t="str">
        <f t="shared" ca="1" si="544"/>
        <v>0.949917018014969-2.29330254801733i</v>
      </c>
      <c r="CR307" s="240" t="str">
        <f t="shared" ca="1" si="545"/>
        <v>2.48150518275328+0.0609175329920641i</v>
      </c>
      <c r="CS307" s="240" t="str">
        <f t="shared" ca="1" si="546"/>
        <v>0.836245778803733+2.33715038354192i</v>
      </c>
      <c r="CT307" s="240" t="str">
        <f t="shared" ca="1" si="547"/>
        <v>-1.87958377252401+1.621340112352i</v>
      </c>
      <c r="CU307" s="240" t="str">
        <f t="shared" ca="1" si="548"/>
        <v>-2.1891515197691-1.17012586560158i</v>
      </c>
      <c r="CV307" s="240" t="str">
        <f t="shared" ca="1" si="549"/>
        <v>0.303854240146769-2.46358509465414i</v>
      </c>
      <c r="CW307" s="240" t="str">
        <f t="shared" ca="1" si="550"/>
        <v>2.40786278548797-0.603138229694739i</v>
      </c>
      <c r="CX307" s="240" t="str">
        <f t="shared" ca="1" si="551"/>
        <v>1.42930149016111+2.02945218423111i</v>
      </c>
      <c r="CY307" s="240" t="str">
        <f t="shared" ca="1" si="552"/>
        <v>-1.37906576144658+2.06391776567357i</v>
      </c>
      <c r="CZ307" s="240" t="str">
        <f t="shared" ca="1" si="553"/>
        <v>-2.4219393353609-0.543864664865099i</v>
      </c>
      <c r="DA307" s="240" t="str">
        <f t="shared" ca="1" si="554"/>
        <v>-0.364222129724891-2.4553861525381i</v>
      </c>
      <c r="DB307" s="240" t="str">
        <f t="shared" ca="1" si="555"/>
        <v>2.15977586199273-1.22349791328418i</v>
      </c>
      <c r="DC307" s="240" t="str">
        <f t="shared" ca="1" si="556"/>
        <v>1.91880735524239+1.57472450013484i</v>
      </c>
      <c r="DD307" s="240" t="str">
        <f t="shared" ca="1" si="557"/>
        <v>-0.778637375554112+2.35696897630143i</v>
      </c>
      <c r="DE307" s="240" t="str">
        <f t="shared" ca="1" si="558"/>
        <v>-2.4792628086887+0.121798371541726i</v>
      </c>
      <c r="DF307" s="240" t="str">
        <f t="shared" ca="1" si="559"/>
        <v>-1.00591138267046-2.26929971754971i</v>
      </c>
      <c r="DG307" s="240" t="str">
        <f t="shared" ca="1" si="560"/>
        <v>1.75521778105483-1.75521778105344i</v>
      </c>
      <c r="DH307" s="240" t="str">
        <f t="shared" ca="1" si="561"/>
        <v>2.26929971754989+1.00591138267006i</v>
      </c>
      <c r="DI307" s="240" t="str">
        <f t="shared" ca="1" si="562"/>
        <v>-0.121798371541147+2.47926280868873i</v>
      </c>
      <c r="DJ307" s="240" t="str">
        <f t="shared" ca="1" si="563"/>
        <v>-2.35696897630129+0.778637375554529i</v>
      </c>
      <c r="DK307" s="240" t="str">
        <f t="shared" ca="1" si="564"/>
        <v>-1.57472450013332-1.91880735524363i</v>
      </c>
      <c r="DL307" s="240" t="str">
        <f t="shared" ca="1" si="565"/>
        <v>1.2234979132838-2.15977586199295i</v>
      </c>
      <c r="DM307" s="240" t="str">
        <f t="shared" ca="1" si="566"/>
        <v>2.45538615253819+0.364222129724318i</v>
      </c>
      <c r="DN307" s="240" t="str">
        <f t="shared" ca="1" si="567"/>
        <v>0.543864664865665+2.42193933536077i</v>
      </c>
      <c r="DO307" s="240" t="str">
        <f t="shared" ca="1" si="568"/>
        <v>-2.06391776567473+1.37906576144484i</v>
      </c>
      <c r="DP307" s="240" t="str">
        <f t="shared" ca="1" si="569"/>
        <v>-2.02945218423145-1.42930149016064i</v>
      </c>
      <c r="DQ307" s="240" t="str">
        <f t="shared" ca="1" si="570"/>
        <v>0.603138229694176-2.40786278548812i</v>
      </c>
      <c r="DR307" s="240" t="str">
        <f t="shared" ca="1" si="571"/>
        <v>2.4635850946541-0.303854240147067i</v>
      </c>
      <c r="DS307" s="240" t="str">
        <f t="shared" ca="1" si="572"/>
        <v>1.17012586559973+2.18915151977009i</v>
      </c>
      <c r="DT307" s="240" t="str">
        <f t="shared" ca="1" si="573"/>
        <v>-1.62134011235348+1.87958377252274i</v>
      </c>
      <c r="DU307" s="240" t="str">
        <f t="shared" ca="1" si="574"/>
        <v>-2.33715038354211-0.836245778803187i</v>
      </c>
      <c r="DV307" s="240" t="str">
        <f t="shared" ca="1" si="575"/>
        <v>-0.0609175329925033-2.48150518275327i</v>
      </c>
      <c r="DW307" s="240" t="str">
        <f t="shared" ca="1" si="576"/>
        <v>2.29330254801813-0.94991701801303i</v>
      </c>
      <c r="DX307" s="240" t="str">
        <f t="shared" ca="1" si="577"/>
        <v>1.7116139416011+1.79776434294764i</v>
      </c>
      <c r="DY307" s="240" t="str">
        <f t="shared" ca="1" si="578"/>
        <v>-1.06129982392389+2.24392994578626i</v>
      </c>
      <c r="DZ307" s="240" t="str">
        <f t="shared" ca="1" si="579"/>
        <v>-2.47552701941381-0.182605843305687i</v>
      </c>
      <c r="EA307" s="240" t="str">
        <f t="shared" ca="1" si="580"/>
        <v>-0.720559950265413-2.37536781908207i</v>
      </c>
      <c r="EB307" s="240" t="str">
        <f t="shared" ca="1" si="581"/>
        <v>1.95687512016126-1.52716033275849i</v>
      </c>
      <c r="EC307" s="240" t="str">
        <f t="shared" ca="1" si="582"/>
        <v>2.12909923599547+1.27613297157495i</v>
      </c>
      <c r="ED307" s="240" t="str">
        <f t="shared" ca="1" si="583"/>
        <v>-0.424370625510336+2.44570817761669i</v>
      </c>
      <c r="EE307" s="240" t="str">
        <f t="shared" ca="1" si="584"/>
        <v>-2.43455699954013+0.484263496298607i</v>
      </c>
      <c r="EF307" s="240" t="str">
        <f t="shared" ca="1" si="585"/>
        <v>-1.32799933508068-2.09714012023099i</v>
      </c>
      <c r="EG307" s="240" t="str">
        <f t="shared" ca="1" si="586"/>
        <v>1.47867626110426-1.99376413667814i</v>
      </c>
      <c r="EH307" s="240" t="str">
        <f t="shared" ca="1" si="587"/>
        <v>2.39233582910906+0.662048486606744i</v>
      </c>
      <c r="EI307" s="240" t="str">
        <f t="shared" ca="1" si="588"/>
        <v>0.243303320137095+2.47030006522841i</v>
      </c>
      <c r="EJ307" s="240" t="str">
        <f t="shared" ca="1" si="589"/>
        <v>-2.21720851452951+1.11604897784777i</v>
      </c>
      <c r="EK307" s="240" t="str">
        <f t="shared" ca="1" si="590"/>
        <v>-1.83922799882227-1.66697908991247i</v>
      </c>
      <c r="EL307" s="240" t="str">
        <f t="shared" ca="1" si="591"/>
        <v>0.893350458864617-2.31592397878332i</v>
      </c>
      <c r="EM307" s="240" t="str">
        <f t="shared" ca="1" si="592"/>
        <v>2.48225279088517+4.59794358147754E-13i</v>
      </c>
      <c r="EN307" s="240"/>
      <c r="EO307" s="240"/>
      <c r="EP307" s="240"/>
    </row>
    <row r="308" spans="1:146">
      <c r="A308" s="268">
        <f t="shared" si="461"/>
        <v>4.0624999999999993E-3</v>
      </c>
      <c r="B308" s="267">
        <v>208</v>
      </c>
      <c r="C308" s="266">
        <f t="shared" si="462"/>
        <v>41600</v>
      </c>
      <c r="N308" s="265">
        <f t="shared" ca="1" si="463"/>
        <v>2.5167200551821143</v>
      </c>
      <c r="O308" s="240">
        <f t="shared" ca="1" si="464"/>
        <v>-2.4832799448178857</v>
      </c>
      <c r="P308" s="240" t="str">
        <f t="shared" ca="1" si="465"/>
        <v>-0.95031009280629-2.29425151451301i</v>
      </c>
      <c r="Q308" s="240" t="str">
        <f t="shared" ca="1" si="466"/>
        <v>1.75594408856533-1.75594408856523i</v>
      </c>
      <c r="R308" s="240" t="str">
        <f t="shared" ca="1" si="467"/>
        <v>2.29425151451296+0.950310092806394i</v>
      </c>
      <c r="S308" s="240" t="str">
        <f t="shared" ca="1" si="468"/>
        <v>1.08302231571194E-13+2.48327994481789i</v>
      </c>
      <c r="T308" s="240" t="str">
        <f t="shared" ca="1" si="469"/>
        <v>-2.29425151451297+0.950310092806367i</v>
      </c>
      <c r="U308" s="241" t="str">
        <f t="shared" ca="1" si="470"/>
        <v>-1.75594408856531-1.75594408856525i</v>
      </c>
      <c r="V308" s="240" t="str">
        <f t="shared" ca="1" si="471"/>
        <v>0.950310092806287-2.29425151451301i</v>
      </c>
      <c r="W308" s="240" t="str">
        <f t="shared" ca="1" si="472"/>
        <v>2.48327994481789+3.04222504484853E-14i</v>
      </c>
      <c r="X308" s="240" t="str">
        <f t="shared" ca="1" si="473"/>
        <v>0.950310092806248+2.29425151451302i</v>
      </c>
      <c r="Y308" s="240" t="str">
        <f t="shared" ca="1" si="474"/>
        <v>-1.75594408856535+1.75594408856521i</v>
      </c>
      <c r="Z308" s="240" t="str">
        <f t="shared" ca="1" si="475"/>
        <v>-2.29425151451295-0.950310092806417i</v>
      </c>
      <c r="AA308" s="240" t="str">
        <f t="shared" ca="1" si="476"/>
        <v>-7.78799811227083E-14-2.48327994481789i</v>
      </c>
      <c r="AB308" s="240" t="str">
        <f t="shared" ca="1" si="477"/>
        <v>2.29425151451299-0.950310092806332i</v>
      </c>
      <c r="AC308" s="240" t="str">
        <f t="shared" ca="1" si="478"/>
        <v>1.7559440885653+1.75594408856526i</v>
      </c>
      <c r="AD308" s="240" t="str">
        <f t="shared" ca="1" si="479"/>
        <v>-0.950310092806315+2.294251514513i</v>
      </c>
      <c r="AE308" s="240" t="str">
        <f t="shared" ca="1" si="480"/>
        <v>-2.48327994481789-6.08445008969706E-14i</v>
      </c>
      <c r="AF308" s="240" t="str">
        <f t="shared" ca="1" si="481"/>
        <v>-0.950310092806203-2.29425151451304i</v>
      </c>
      <c r="AG308" s="240" t="str">
        <f t="shared" ca="1" si="482"/>
        <v>1.75594408856536-1.7559440885652i</v>
      </c>
      <c r="AH308" s="240" t="str">
        <f t="shared" ca="1" si="483"/>
        <v>2.29425151451304+0.950310092806215i</v>
      </c>
      <c r="AI308" s="240" t="str">
        <f t="shared" ca="1" si="484"/>
        <v>-6.93622410098396E-13+2.48327994481789i</v>
      </c>
      <c r="AJ308" s="240" t="str">
        <f t="shared" ca="1" si="485"/>
        <v>-2.29425151451272+0.950310092806988i</v>
      </c>
      <c r="AK308" s="240" t="str">
        <f t="shared" ca="1" si="486"/>
        <v>-1.7559440885651-1.75594408856546i</v>
      </c>
      <c r="AL308" s="240" t="str">
        <f t="shared" ca="1" si="487"/>
        <v>0.950310092805202-2.29425151451346i</v>
      </c>
      <c r="AM308" s="240" t="str">
        <f t="shared" ca="1" si="488"/>
        <v>2.48327994481789-1.55759962245417E-13i</v>
      </c>
      <c r="AN308" s="240" t="str">
        <f t="shared" ca="1" si="489"/>
        <v>0.95031009280549+2.29425151451334i</v>
      </c>
      <c r="AO308" s="240" t="str">
        <f t="shared" ca="1" si="490"/>
        <v>-1.75594408856488+1.75594408856568i</v>
      </c>
      <c r="AP308" s="240" t="str">
        <f t="shared" ca="1" si="491"/>
        <v>-2.29425151451284-0.9503100928067i</v>
      </c>
      <c r="AQ308" s="240" t="str">
        <f t="shared" ca="1" si="492"/>
        <v>-1.04043186510221E-12-2.48327994481789i</v>
      </c>
      <c r="AR308" s="240" t="str">
        <f t="shared" ca="1" si="493"/>
        <v>-1.04043186510221E-12-2.48327994481789i</v>
      </c>
      <c r="AS308" s="240" t="str">
        <f t="shared" ca="1" si="494"/>
        <v>1.75594408856456+1.75594408856601i</v>
      </c>
      <c r="AT308" s="240" t="str">
        <f t="shared" ca="1" si="495"/>
        <v>-0.950310092805947+2.29425151451315i</v>
      </c>
      <c r="AU308" s="240" t="str">
        <f t="shared" ca="1" si="496"/>
        <v>-2.48327994481789-6.15742428975687E-13i</v>
      </c>
      <c r="AV308" s="240" t="str">
        <f t="shared" ca="1" si="497"/>
        <v>-0.950310092807092-2.29425151451267i</v>
      </c>
      <c r="AW308" s="240" t="str">
        <f t="shared" ca="1" si="498"/>
        <v>1.75594408856543-1.75594408856513i</v>
      </c>
      <c r="AX308" s="240" t="str">
        <f t="shared" ca="1" si="499"/>
        <v>2.29425151451254+0.950310092807412i</v>
      </c>
      <c r="AY308" s="240" t="str">
        <f t="shared" ca="1" si="500"/>
        <v>2.68929473881107E-13+2.48327994481789i</v>
      </c>
      <c r="AZ308" s="240" t="str">
        <f t="shared" ca="1" si="501"/>
        <v>-2.29425151451331+0.950310092805562i</v>
      </c>
      <c r="BA308" s="240" t="str">
        <f t="shared" ca="1" si="502"/>
        <v>-1.75594408856576-1.7559440885648i</v>
      </c>
      <c r="BB308" s="240" t="str">
        <f t="shared" ca="1" si="503"/>
        <v>0.95031009280666-2.29425151451285i</v>
      </c>
      <c r="BC308" s="240" t="str">
        <f t="shared" ca="1" si="504"/>
        <v>2.48327994481789-1.08302231571194E-12i</v>
      </c>
      <c r="BD308" s="240" t="str">
        <f t="shared" ca="1" si="505"/>
        <v>0.950310092806379+2.29425151451297i</v>
      </c>
      <c r="BE308" s="240" t="str">
        <f t="shared" ca="1" si="506"/>
        <v>-1.75594408856598+1.75594408856459i</v>
      </c>
      <c r="BF308" s="240" t="str">
        <f t="shared" ca="1" si="507"/>
        <v>-2.29425151451319-0.950310092805843i</v>
      </c>
      <c r="BG308" s="240" t="str">
        <f t="shared" ca="1" si="508"/>
        <v>5.02572917339997E-13-2.48327994481789i</v>
      </c>
      <c r="BH308" s="240" t="str">
        <f t="shared" ca="1" si="509"/>
        <v>2.29425151451266-0.950310092807132i</v>
      </c>
      <c r="BI308" s="240" t="str">
        <f t="shared" ca="1" si="510"/>
        <v>1.75594408856521+1.75594408856535i</v>
      </c>
      <c r="BJ308" s="240" t="str">
        <f t="shared" ca="1" si="511"/>
        <v>-0.950310092807373+2.29425151451256i</v>
      </c>
      <c r="BK308" s="240" t="str">
        <f t="shared" ca="1" si="512"/>
        <v>-2.48327994481789+3.11519924490834E-13i</v>
      </c>
      <c r="BL308" s="240" t="str">
        <f t="shared" ca="1" si="513"/>
        <v>-0.950310092805666-2.29425151451326i</v>
      </c>
      <c r="BM308" s="240" t="str">
        <f t="shared" ca="1" si="514"/>
        <v>1.75594408856477-1.75594408856579i</v>
      </c>
      <c r="BN308" s="240" t="str">
        <f t="shared" ca="1" si="515"/>
        <v>2.29425151451287+0.95031009280662i</v>
      </c>
      <c r="BO308" s="240" t="str">
        <f t="shared" ca="1" si="516"/>
        <v>1.12561276632166E-12+2.48327994481789i</v>
      </c>
      <c r="BP308" s="240" t="str">
        <f t="shared" ca="1" si="517"/>
        <v>-2.29425151451293+0.950310092806484i</v>
      </c>
      <c r="BQ308" s="240" t="str">
        <f t="shared" ca="1" si="518"/>
        <v>-1.75594408856467-1.75594408856589i</v>
      </c>
      <c r="BR308" s="240" t="str">
        <f t="shared" ca="1" si="519"/>
        <v>0.950310092805739-2.29425151451323i</v>
      </c>
      <c r="BS308" s="240" t="str">
        <f t="shared" ca="1" si="520"/>
        <v>2.48327994481789+4.5998246673027E-13i</v>
      </c>
      <c r="BT308" s="240" t="str">
        <f t="shared" ca="1" si="521"/>
        <v>0.950310092807236+2.29425151451262i</v>
      </c>
      <c r="BU308" s="240" t="str">
        <f t="shared" ca="1" si="522"/>
        <v>-1.75594408856532+1.75594408856524i</v>
      </c>
      <c r="BV308" s="240" t="str">
        <f t="shared" ca="1" si="523"/>
        <v>-2.29425151451257-0.950310092807333i</v>
      </c>
      <c r="BW308" s="240" t="str">
        <f t="shared" ca="1" si="524"/>
        <v>-3.54110375100561E-13-2.48327994481789i</v>
      </c>
      <c r="BX308" s="240" t="str">
        <f t="shared" ca="1" si="525"/>
        <v>2.29425151451322-0.950310092805771i</v>
      </c>
      <c r="BY308" s="240" t="str">
        <f t="shared" ca="1" si="526"/>
        <v>1.75594408856582+1.75594408856474i</v>
      </c>
      <c r="BZ308" s="240" t="str">
        <f t="shared" ca="1" si="527"/>
        <v>-0.950310092806451+2.29425151451294i</v>
      </c>
      <c r="CA308" s="240" t="str">
        <f t="shared" ca="1" si="528"/>
        <v>-2.48327994481789+1.30936133898332E-12i</v>
      </c>
      <c r="CB308" s="240" t="str">
        <f t="shared" ca="1" si="529"/>
        <v>-0.950310092806523-2.29425151451291i</v>
      </c>
      <c r="CC308" s="240" t="str">
        <f t="shared" ca="1" si="530"/>
        <v>1.75594408856587-1.7559440885647i</v>
      </c>
      <c r="CD308" s="240" t="str">
        <f t="shared" ca="1" si="531"/>
        <v>2.29425151451325+0.950310092805699i</v>
      </c>
      <c r="CE308" s="240" t="str">
        <f t="shared" ca="1" si="532"/>
        <v>-4.17392016120543E-13+2.48327994481789i</v>
      </c>
      <c r="CF308" s="240" t="str">
        <f t="shared" ca="1" si="533"/>
        <v>-2.2942515145126+0.950310092807276i</v>
      </c>
      <c r="CG308" s="240" t="str">
        <f t="shared" ca="1" si="534"/>
        <v>-1.75594408856528-1.75594408856529i</v>
      </c>
      <c r="CH308" s="240" t="str">
        <f t="shared" ca="1" si="535"/>
        <v>0.950310092807164-2.29425151451264i</v>
      </c>
      <c r="CI308" s="240" t="str">
        <f t="shared" ca="1" si="536"/>
        <v>2.48327994481789-5.37858947762215E-13i</v>
      </c>
      <c r="CJ308" s="240" t="str">
        <f t="shared" ca="1" si="537"/>
        <v>0.950310092805811+2.2942515145132i</v>
      </c>
      <c r="CK308" s="240" t="str">
        <f t="shared" ca="1" si="538"/>
        <v>-1.75594408856461+1.75594408856595i</v>
      </c>
      <c r="CL308" s="240" t="str">
        <f t="shared" ca="1" si="539"/>
        <v>-2.29425151451296-0.950310092806412i</v>
      </c>
      <c r="CM308" s="240" t="str">
        <f t="shared" ca="1" si="540"/>
        <v>1.18889440734165E-12-2.48327994481789i</v>
      </c>
      <c r="CN308" s="240" t="str">
        <f t="shared" ca="1" si="541"/>
        <v>2.29425151451289-0.950310092806563i</v>
      </c>
      <c r="CO308" s="240" t="str">
        <f t="shared" ca="1" si="542"/>
        <v>1.75594408856473+1.75594408856583i</v>
      </c>
      <c r="CP308" s="240" t="str">
        <f t="shared" ca="1" si="543"/>
        <v>-0.950310092805659+2.29425151451327i</v>
      </c>
      <c r="CQ308" s="240" t="str">
        <f t="shared" ca="1" si="544"/>
        <v>-2.48327994481789-2.3364344345889E-13i</v>
      </c>
      <c r="CR308" s="240" t="str">
        <f t="shared" ca="1" si="545"/>
        <v>-0.950310092807315-2.29425151451258i</v>
      </c>
      <c r="CS308" s="240" t="str">
        <f t="shared" ca="1" si="546"/>
        <v>1.75594408856516-1.75594408856541i</v>
      </c>
      <c r="CT308" s="240" t="str">
        <f t="shared" ca="1" si="547"/>
        <v>2.29425151451266+0.950310092807124i</v>
      </c>
      <c r="CU308" s="240" t="str">
        <f t="shared" ca="1" si="548"/>
        <v>5.80449398371942E-13+2.48327994481789i</v>
      </c>
      <c r="CV308" s="240" t="str">
        <f t="shared" ca="1" si="549"/>
        <v>-2.29425151451319+0.95031009280585i</v>
      </c>
      <c r="CW308" s="240" t="str">
        <f t="shared" ca="1" si="550"/>
        <v>-1.75594408856598-1.75594408856458i</v>
      </c>
      <c r="CX308" s="240" t="str">
        <f t="shared" ca="1" si="551"/>
        <v>0.950310092806372-2.29425151451297i</v>
      </c>
      <c r="CY308" s="240" t="str">
        <f t="shared" ca="1" si="552"/>
        <v>2.48327994481789+1.00514583467999E-12i</v>
      </c>
      <c r="CZ308" s="240" t="str">
        <f t="shared" ca="1" si="553"/>
        <v>0.950310092806603+2.29425151451288i</v>
      </c>
      <c r="DA308" s="240" t="str">
        <f t="shared" ca="1" si="554"/>
        <v>-1.75594408856571+1.75594408856486i</v>
      </c>
      <c r="DB308" s="240" t="str">
        <f t="shared" ca="1" si="555"/>
        <v>-2.29425151451334-0.95031009280549i</v>
      </c>
      <c r="DC308" s="240" t="str">
        <f t="shared" ca="1" si="556"/>
        <v>1.91052992849163E-13-2.48327994481789i</v>
      </c>
      <c r="DD308" s="240" t="str">
        <f t="shared" ca="1" si="557"/>
        <v>2.29425151451348-0.950310092805138i</v>
      </c>
      <c r="DE308" s="240" t="str">
        <f t="shared" ca="1" si="558"/>
        <v>1.75594408856544+1.75594408856513i</v>
      </c>
      <c r="DF308" s="240" t="str">
        <f t="shared" ca="1" si="559"/>
        <v>-0.950310092807084+2.29425151451268i</v>
      </c>
      <c r="DG308" s="240" t="str">
        <f t="shared" ca="1" si="560"/>
        <v>-2.48327994481789+6.23039848981668E-13i</v>
      </c>
      <c r="DH308" s="240" t="str">
        <f t="shared" ca="1" si="561"/>
        <v>-0.95031009280589-2.29425151451317i</v>
      </c>
      <c r="DI308" s="240" t="str">
        <f t="shared" ca="1" si="562"/>
        <v>1.75594408856455-1.75594408856601i</v>
      </c>
      <c r="DJ308" s="240" t="str">
        <f t="shared" ca="1" si="563"/>
        <v>2.29425151451299+0.950310092806332i</v>
      </c>
      <c r="DK308" s="240" t="str">
        <f t="shared" ca="1" si="564"/>
        <v>-9.62555384070267E-13+2.48327994481789i</v>
      </c>
      <c r="DL308" s="240" t="str">
        <f t="shared" ca="1" si="565"/>
        <v>-2.29425151451281+0.950310092806772i</v>
      </c>
      <c r="DM308" s="240" t="str">
        <f t="shared" ca="1" si="566"/>
        <v>-1.75594408856479-1.75594408856578i</v>
      </c>
      <c r="DN308" s="240" t="str">
        <f t="shared" ca="1" si="567"/>
        <v>0.950310092805451-2.29425151451335i</v>
      </c>
      <c r="DO308" s="240" t="str">
        <f t="shared" ca="1" si="568"/>
        <v>2.48327994481789+7.30442018750912E-15i</v>
      </c>
      <c r="DP308" s="240" t="str">
        <f t="shared" ca="1" si="569"/>
        <v>0.950310092805177+2.29425151451347i</v>
      </c>
      <c r="DQ308" s="240" t="str">
        <f t="shared" ca="1" si="570"/>
        <v>-1.755944088565+1.75594408856556i</v>
      </c>
      <c r="DR308" s="240" t="str">
        <f t="shared" ca="1" si="571"/>
        <v>-2.29425151451269-0.950310092807045i</v>
      </c>
      <c r="DS308" s="240" t="str">
        <f t="shared" ca="1" si="572"/>
        <v>-8.06788421643322E-13-2.48327994481789i</v>
      </c>
      <c r="DT308" s="240" t="str">
        <f t="shared" ca="1" si="573"/>
        <v>2.29425151451316-0.950310092805927i</v>
      </c>
      <c r="DU308" s="240" t="str">
        <f t="shared" ca="1" si="574"/>
        <v>1.75594408856614+1.75594408856442i</v>
      </c>
      <c r="DV308" s="240" t="str">
        <f t="shared" ca="1" si="575"/>
        <v>-0.950310092806295+2.29425151451301i</v>
      </c>
      <c r="DW308" s="240" t="str">
        <f t="shared" ca="1" si="576"/>
        <v>-2.48327994481789-9.1996493346054E-13i</v>
      </c>
      <c r="DX308" s="240" t="str">
        <f t="shared" ca="1" si="577"/>
        <v>-0.95031009280668-2.29425151451284i</v>
      </c>
      <c r="DY308" s="240" t="str">
        <f t="shared" ca="1" si="578"/>
        <v>1.75594408856565-1.75594408856492i</v>
      </c>
      <c r="DZ308" s="240" t="str">
        <f t="shared" ca="1" si="579"/>
        <v>2.29425151451343+0.950310092805282i</v>
      </c>
      <c r="EA308" s="240" t="str">
        <f t="shared" ca="1" si="580"/>
        <v>-1.0587209162971E-13+2.48327994481789i</v>
      </c>
      <c r="EB308" s="240" t="str">
        <f t="shared" ca="1" si="581"/>
        <v>-2.2942515145134+0.950310092805346i</v>
      </c>
      <c r="EC308" s="240" t="str">
        <f t="shared" ca="1" si="582"/>
        <v>-1.75594408856549-1.75594408856507i</v>
      </c>
      <c r="ED308" s="240" t="str">
        <f t="shared" ca="1" si="583"/>
        <v>0.950310092806876-2.29425151451276i</v>
      </c>
      <c r="EE308" s="240" t="str">
        <f t="shared" ca="1" si="584"/>
        <v>2.48327994481789-7.08220750201119E-13i</v>
      </c>
      <c r="EF308" s="240" t="str">
        <f t="shared" ca="1" si="585"/>
        <v>0.950310092806099+2.29425151451309i</v>
      </c>
      <c r="EG308" s="240" t="str">
        <f t="shared" ca="1" si="586"/>
        <v>-1.75594408856449+1.75594408856607i</v>
      </c>
      <c r="EH308" s="240" t="str">
        <f t="shared" ca="1" si="587"/>
        <v>-2.29425151451307-0.950310092806124i</v>
      </c>
      <c r="EI308" s="240" t="str">
        <f t="shared" ca="1" si="588"/>
        <v>7.36216360798886E-13-2.48327994481789i</v>
      </c>
      <c r="EJ308" s="240" t="str">
        <f t="shared" ca="1" si="589"/>
        <v>2.29425151451277-0.950310092806851i</v>
      </c>
      <c r="EK308" s="240" t="str">
        <f t="shared" ca="1" si="590"/>
        <v>1.75594408856505+1.75594408856551i</v>
      </c>
      <c r="EL308" s="240" t="str">
        <f t="shared" ca="1" si="591"/>
        <v>-0.950310092805371+2.29425151451339i</v>
      </c>
      <c r="EM308" s="240" t="str">
        <f t="shared" ca="1" si="592"/>
        <v>-2.48327994481789+7.7876481031944E-14i</v>
      </c>
      <c r="EN308" s="240"/>
      <c r="EO308" s="240"/>
      <c r="EP308" s="240"/>
    </row>
    <row r="309" spans="1:146">
      <c r="A309" s="268">
        <f t="shared" si="461"/>
        <v>4.0820312499999989E-3</v>
      </c>
      <c r="B309" s="267">
        <v>209</v>
      </c>
      <c r="C309" s="266">
        <f t="shared" si="462"/>
        <v>41800</v>
      </c>
      <c r="N309" s="265">
        <f t="shared" ca="1" si="463"/>
        <v>2.5158169672972281</v>
      </c>
      <c r="O309" s="240">
        <f t="shared" ca="1" si="464"/>
        <v>-2.4841830327027719</v>
      </c>
      <c r="P309" s="240" t="str">
        <f t="shared" ca="1" si="465"/>
        <v>-1.00669359640136-2.27106436345006i</v>
      </c>
      <c r="Q309" s="240" t="str">
        <f t="shared" ca="1" si="466"/>
        <v>1.66827536109051-1.84065821366887i</v>
      </c>
      <c r="R309" s="240" t="str">
        <f t="shared" ca="1" si="467"/>
        <v>2.35880179530239+0.779242857167489i</v>
      </c>
      <c r="S309" s="240" t="str">
        <f t="shared" ca="1" si="468"/>
        <v>0.243492516920646+2.47222101240403i</v>
      </c>
      <c r="T309" s="240" t="str">
        <f t="shared" ca="1" si="469"/>
        <v>-2.16145534028769+1.22444932598705i</v>
      </c>
      <c r="U309" s="241" t="str">
        <f t="shared" ca="1" si="470"/>
        <v>-1.99531452144329-1.47982610481295i</v>
      </c>
      <c r="V309" s="240" t="str">
        <f t="shared" ca="1" si="471"/>
        <v>0.544287583241809-2.42382267641367i</v>
      </c>
      <c r="W309" s="240" t="str">
        <f t="shared" ca="1" si="472"/>
        <v>2.43645015230232-0.48464006779704i</v>
      </c>
      <c r="X309" s="240" t="str">
        <f t="shared" ca="1" si="473"/>
        <v>1.43041293921157+2.03103032062657i</v>
      </c>
      <c r="Y309" s="240" t="str">
        <f t="shared" ca="1" si="474"/>
        <v>-1.27712531419082+2.13075485962635i</v>
      </c>
      <c r="Z309" s="240" t="str">
        <f t="shared" ca="1" si="475"/>
        <v>-2.46550082015485-0.304090522351654i</v>
      </c>
      <c r="AA309" s="240" t="str">
        <f t="shared" ca="1" si="476"/>
        <v>-0.721120269889115-2.37721494533485i</v>
      </c>
      <c r="AB309" s="240" t="str">
        <f t="shared" ca="1" si="477"/>
        <v>1.88104536870384-1.62260089388801i</v>
      </c>
      <c r="AC309" s="240" t="str">
        <f t="shared" ca="1" si="478"/>
        <v>2.24567486372225+1.06212510864512i</v>
      </c>
      <c r="AD309" s="240" t="str">
        <f t="shared" ca="1" si="479"/>
        <v>-0.0609649034982213+2.48343484321812i</v>
      </c>
      <c r="AE309" s="240" t="str">
        <f t="shared" ca="1" si="480"/>
        <v>-2.29508585892586+0.95065568957792i</v>
      </c>
      <c r="AF309" s="240" t="str">
        <f t="shared" ca="1" si="481"/>
        <v>-1.79916231495247-1.7129449215965i</v>
      </c>
      <c r="AG309" s="240" t="str">
        <f t="shared" ca="1" si="482"/>
        <v>0.836896057686707-2.33896779126964i</v>
      </c>
      <c r="AH309" s="240" t="str">
        <f t="shared" ca="1" si="483"/>
        <v>2.4774520311576-0.182747840702479i</v>
      </c>
      <c r="AI309" s="240" t="str">
        <f t="shared" ca="1" si="484"/>
        <v>1.17103577529528+2.19085384107359i</v>
      </c>
      <c r="AJ309" s="240" t="str">
        <f t="shared" ca="1" si="485"/>
        <v>-1.52834787850366+1.95839681940144i</v>
      </c>
      <c r="AK309" s="240" t="str">
        <f t="shared" ca="1" si="486"/>
        <v>-2.40973518037738-0.603607240198418i</v>
      </c>
      <c r="AL309" s="240" t="str">
        <f t="shared" ca="1" si="487"/>
        <v>-0.424700623296075-2.44761000172419i</v>
      </c>
      <c r="AM309" s="240" t="str">
        <f t="shared" ca="1" si="488"/>
        <v>2.06552270308996-1.38013814634199i</v>
      </c>
      <c r="AN309" s="240" t="str">
        <f t="shared" ca="1" si="489"/>
        <v>2.09877089191229+1.32903200985907i</v>
      </c>
      <c r="AO309" s="240" t="str">
        <f t="shared" ca="1" si="490"/>
        <v>-0.364505355022902+2.45729550240258i</v>
      </c>
      <c r="AP309" s="240" t="str">
        <f t="shared" ca="1" si="491"/>
        <v>-2.39419614997392+0.662563306725042i</v>
      </c>
      <c r="AQ309" s="240" t="str">
        <f t="shared" ca="1" si="492"/>
        <v>-1.57594903257922-1.92029945234616i</v>
      </c>
      <c r="AR309" s="240" t="str">
        <f t="shared" ca="1" si="493"/>
        <v>-1.57594903257922-1.92029945234616i</v>
      </c>
      <c r="AS309" s="240" t="str">
        <f t="shared" ca="1" si="494"/>
        <v>2.48119072544557+0.121893084017212i</v>
      </c>
      <c r="AT309" s="240" t="str">
        <f t="shared" ca="1" si="495"/>
        <v>0.894045143313878+2.31772488049924i</v>
      </c>
      <c r="AU309" s="240" t="str">
        <f t="shared" ca="1" si="496"/>
        <v>-1.75658266813218+1.7565826681332i</v>
      </c>
      <c r="AV309" s="240" t="str">
        <f t="shared" ca="1" si="497"/>
        <v>-2.31772488049887-0.894045143314842i</v>
      </c>
      <c r="AW309" s="240" t="str">
        <f t="shared" ca="1" si="498"/>
        <v>-0.121893084018719-2.4811907254455i</v>
      </c>
      <c r="AX309" s="240" t="str">
        <f t="shared" ca="1" si="499"/>
        <v>2.21893265342818-1.11691683643794i</v>
      </c>
      <c r="AY309" s="240" t="str">
        <f t="shared" ca="1" si="500"/>
        <v>1.92029945234555+1.57594903257997i</v>
      </c>
      <c r="AZ309" s="240" t="str">
        <f t="shared" ca="1" si="501"/>
        <v>-0.662563306723589+2.39419614997432i</v>
      </c>
      <c r="BA309" s="240" t="str">
        <f t="shared" ca="1" si="502"/>
        <v>-2.45729550240273+0.364505355021951i</v>
      </c>
      <c r="BB309" s="240" t="str">
        <f t="shared" ca="1" si="503"/>
        <v>-1.32903200986034-2.09877089191148i</v>
      </c>
      <c r="BC309" s="240" t="str">
        <f t="shared" ca="1" si="504"/>
        <v>1.38013814634279-2.06552270308942i</v>
      </c>
      <c r="BD309" s="240" t="str">
        <f t="shared" ca="1" si="505"/>
        <v>2.44761000172401+0.424700623297059i</v>
      </c>
      <c r="BE309" s="240" t="str">
        <f t="shared" ca="1" si="506"/>
        <v>0.603607240199846+2.40973518037702i</v>
      </c>
      <c r="BF309" s="240" t="str">
        <f t="shared" ca="1" si="507"/>
        <v>-1.95839681940206+1.52834787850288i</v>
      </c>
      <c r="BG309" s="240" t="str">
        <f t="shared" ca="1" si="508"/>
        <v>-2.19085384107429-1.17103577529398i</v>
      </c>
      <c r="BH309" s="240" t="str">
        <f t="shared" ca="1" si="509"/>
        <v>0.182747840703228-2.47745203115755i</v>
      </c>
      <c r="BI309" s="240" t="str">
        <f t="shared" ca="1" si="510"/>
        <v>2.33896779126954-0.836896057686998i</v>
      </c>
      <c r="BJ309" s="240" t="str">
        <f t="shared" ca="1" si="511"/>
        <v>1.71294492159559+1.79916231495332i</v>
      </c>
      <c r="BK309" s="240" t="str">
        <f t="shared" ca="1" si="512"/>
        <v>-0.950655689577895+2.29508585892587i</v>
      </c>
      <c r="BL309" s="240" t="str">
        <f t="shared" ca="1" si="513"/>
        <v>-2.48343484321809+0.0609649034992348i</v>
      </c>
      <c r="BM309" s="240" t="str">
        <f t="shared" ca="1" si="514"/>
        <v>-1.06212510864463-2.24567486372248i</v>
      </c>
      <c r="BN309" s="240" t="str">
        <f t="shared" ca="1" si="515"/>
        <v>1.62260089388762-1.88104536870418i</v>
      </c>
      <c r="BO309" s="240" t="str">
        <f t="shared" ca="1" si="516"/>
        <v>2.37721494533457+0.721120269890037i</v>
      </c>
      <c r="BP309" s="240" t="str">
        <f t="shared" ca="1" si="517"/>
        <v>0.304090522351734+2.46550082015484i</v>
      </c>
      <c r="BQ309" s="240" t="str">
        <f t="shared" ca="1" si="518"/>
        <v>-2.13075485962584+1.27712531419168i</v>
      </c>
      <c r="BR309" s="240" t="str">
        <f t="shared" ca="1" si="519"/>
        <v>-2.03103032062643-1.43041293921176i</v>
      </c>
      <c r="BS309" s="240" t="str">
        <f t="shared" ca="1" si="520"/>
        <v>0.484640067796255-2.43645015230248i</v>
      </c>
      <c r="BT309" s="240" t="str">
        <f t="shared" ca="1" si="521"/>
        <v>2.42382267641382-0.544287583241146i</v>
      </c>
      <c r="BU309" s="240" t="str">
        <f t="shared" ca="1" si="522"/>
        <v>1.47982610481315+1.99531452144315i</v>
      </c>
      <c r="BV309" s="240" t="str">
        <f t="shared" ca="1" si="523"/>
        <v>-1.22444932598814+2.16145534028708i</v>
      </c>
      <c r="BW309" s="240" t="str">
        <f t="shared" ca="1" si="524"/>
        <v>-2.47222101240401-0.243492516920849i</v>
      </c>
      <c r="BX309" s="240" t="str">
        <f t="shared" ca="1" si="525"/>
        <v>-0.779242857168403-2.35880179530209i</v>
      </c>
      <c r="BY309" s="240" t="str">
        <f t="shared" ca="1" si="526"/>
        <v>1.84065821366922-1.66827536109012i</v>
      </c>
      <c r="BZ309" s="240" t="str">
        <f t="shared" ca="1" si="527"/>
        <v>2.27106436345025+1.00669359640093i</v>
      </c>
      <c r="CA309" s="240" t="str">
        <f t="shared" ca="1" si="528"/>
        <v>-9.62904356711987E-13+2.48418303270277i</v>
      </c>
      <c r="CB309" s="240" t="str">
        <f t="shared" ca="1" si="529"/>
        <v>-2.27106436345006+1.00669359640136i</v>
      </c>
      <c r="CC309" s="240" t="str">
        <f t="shared" ca="1" si="530"/>
        <v>-1.84065821366954-1.66827536108977i</v>
      </c>
      <c r="CD309" s="240" t="str">
        <f t="shared" ca="1" si="531"/>
        <v>0.779242857167951-2.35880179530224i</v>
      </c>
      <c r="CE309" s="240" t="str">
        <f t="shared" ca="1" si="532"/>
        <v>2.47222101240395-0.243492516921462i</v>
      </c>
      <c r="CF309" s="240" t="str">
        <f t="shared" ca="1" si="533"/>
        <v>1.22444932598647+2.16145534028802i</v>
      </c>
      <c r="CG309" s="240" t="str">
        <f t="shared" ca="1" si="534"/>
        <v>-1.47982610481276+1.99531452144343i</v>
      </c>
      <c r="CH309" s="240" t="str">
        <f t="shared" ca="1" si="535"/>
        <v>-2.42382267641396-0.544287583240545i</v>
      </c>
      <c r="CI309" s="240" t="str">
        <f t="shared" ca="1" si="536"/>
        <v>-0.484640067796859-2.43645015230236i</v>
      </c>
      <c r="CJ309" s="240" t="str">
        <f t="shared" ca="1" si="537"/>
        <v>2.03103032062616-1.43041293921215i</v>
      </c>
      <c r="CK309" s="240" t="str">
        <f t="shared" ca="1" si="538"/>
        <v>2.13075485962609+1.27712531419127i</v>
      </c>
      <c r="CL309" s="240" t="str">
        <f t="shared" ca="1" si="539"/>
        <v>-0.304090522351123+2.46550082015492i</v>
      </c>
      <c r="CM309" s="240" t="str">
        <f t="shared" ca="1" si="540"/>
        <v>-2.37721494533513+0.721120269888193i</v>
      </c>
      <c r="CN309" s="240" t="str">
        <f t="shared" ca="1" si="541"/>
        <v>-1.62260089388798-1.88104536870387i</v>
      </c>
      <c r="CO309" s="240" t="str">
        <f t="shared" ca="1" si="542"/>
        <v>1.0621251086442-2.24567486372268i</v>
      </c>
      <c r="CP309" s="240" t="str">
        <f t="shared" ca="1" si="543"/>
        <v>2.4834348432181+0.0609649034986898i</v>
      </c>
      <c r="CQ309" s="240" t="str">
        <f t="shared" ca="1" si="544"/>
        <v>0.950655689578464+2.29508585892564i</v>
      </c>
      <c r="CR309" s="240" t="str">
        <f t="shared" ca="1" si="545"/>
        <v>-1.71294492159699+1.799162314952i</v>
      </c>
      <c r="CS309" s="240" t="str">
        <f t="shared" ca="1" si="546"/>
        <v>-2.33896779126972-0.836896057686484i</v>
      </c>
      <c r="CT309" s="240" t="str">
        <f t="shared" ca="1" si="547"/>
        <v>-0.182747840703772-2.47745203115751i</v>
      </c>
      <c r="CU309" s="240" t="str">
        <f t="shared" ca="1" si="548"/>
        <v>2.19085384107403-1.17103577529446i</v>
      </c>
      <c r="CV309" s="240" t="str">
        <f t="shared" ca="1" si="549"/>
        <v>1.95839681940235+1.5283478785025i</v>
      </c>
      <c r="CW309" s="240" t="str">
        <f t="shared" ca="1" si="550"/>
        <v>-0.603607240199386+2.40973518037713i</v>
      </c>
      <c r="CX309" s="240" t="str">
        <f t="shared" ca="1" si="551"/>
        <v>-2.44761000172392+0.424700623297596i</v>
      </c>
      <c r="CY309" s="240" t="str">
        <f t="shared" ca="1" si="552"/>
        <v>-1.38013814634118-2.06552270309049i</v>
      </c>
      <c r="CZ309" s="240" t="str">
        <f t="shared" ca="1" si="553"/>
        <v>1.32903200985994-2.09877089191174i</v>
      </c>
      <c r="DA309" s="240" t="str">
        <f t="shared" ca="1" si="554"/>
        <v>2.4572955024028+0.364505355021412i</v>
      </c>
      <c r="DB309" s="240" t="str">
        <f t="shared" ca="1" si="555"/>
        <v>0.662563306724116+2.39419614997417i</v>
      </c>
      <c r="DC309" s="240" t="str">
        <f t="shared" ca="1" si="556"/>
        <v>-1.92029945234516+1.57594903258044i</v>
      </c>
      <c r="DD309" s="240" t="str">
        <f t="shared" ca="1" si="557"/>
        <v>-2.21893265342734-1.11691683643959i</v>
      </c>
      <c r="DE309" s="240" t="str">
        <f t="shared" ca="1" si="558"/>
        <v>0.121893084018174-2.48119072544552i</v>
      </c>
      <c r="DF309" s="240" t="str">
        <f t="shared" ca="1" si="559"/>
        <v>2.31772488049867-0.894045143315351i</v>
      </c>
      <c r="DG309" s="240" t="str">
        <f t="shared" ca="1" si="560"/>
        <v>1.75658266813257+1.75658266813282i</v>
      </c>
      <c r="DH309" s="240" t="str">
        <f t="shared" ca="1" si="561"/>
        <v>-0.894045143313436+2.31772488049941i</v>
      </c>
      <c r="DI309" s="240" t="str">
        <f t="shared" ca="1" si="562"/>
        <v>-2.48119072544555+0.121893084017687i</v>
      </c>
      <c r="DJ309" s="240" t="str">
        <f t="shared" ca="1" si="563"/>
        <v>-1.11691683643928-2.2189326534275i</v>
      </c>
      <c r="DK309" s="240" t="str">
        <f t="shared" ca="1" si="564"/>
        <v>1.57594903258082-1.92029945234485i</v>
      </c>
      <c r="DL309" s="240" t="str">
        <f t="shared" ca="1" si="565"/>
        <v>2.39419614997408+0.662563306724449i</v>
      </c>
      <c r="DM309" s="240" t="str">
        <f t="shared" ca="1" si="566"/>
        <v>0.364505355023441+2.4572955024025i</v>
      </c>
      <c r="DN309" s="240" t="str">
        <f t="shared" ca="1" si="567"/>
        <v>-2.09877089191207+1.32903200985941i</v>
      </c>
      <c r="DO309" s="240" t="str">
        <f t="shared" ca="1" si="568"/>
        <v>-2.0655227030903-1.38013814634147i</v>
      </c>
      <c r="DP309" s="240" t="str">
        <f t="shared" ca="1" si="569"/>
        <v>0.424700623298078-2.44761000172384i</v>
      </c>
      <c r="DQ309" s="240" t="str">
        <f t="shared" ca="1" si="570"/>
        <v>2.40973518037722-0.603607240199049i</v>
      </c>
      <c r="DR309" s="240" t="str">
        <f t="shared" ca="1" si="571"/>
        <v>1.52834787850212+1.95839681940265i</v>
      </c>
      <c r="DS309" s="240" t="str">
        <f t="shared" ca="1" si="572"/>
        <v>-1.17103577529489+2.1908538410738i</v>
      </c>
      <c r="DT309" s="240" t="str">
        <f t="shared" ca="1" si="573"/>
        <v>-2.47745203115767-0.182747840701583i</v>
      </c>
      <c r="DU309" s="240" t="str">
        <f t="shared" ca="1" si="574"/>
        <v>-0.836896057686024-2.33896779126989i</v>
      </c>
      <c r="DV309" s="240" t="str">
        <f t="shared" ca="1" si="575"/>
        <v>1.79916231495233-1.71294492159663i</v>
      </c>
      <c r="DW309" s="240" t="str">
        <f t="shared" ca="1" si="576"/>
        <v>2.29508585892551+0.950655689578784i</v>
      </c>
      <c r="DX309" s="240" t="str">
        <f t="shared" ca="1" si="577"/>
        <v>0.0609649034982017+2.48343484321812i</v>
      </c>
      <c r="DY309" s="240" t="str">
        <f t="shared" ca="1" si="578"/>
        <v>-2.24567486372283+1.06212510864388i</v>
      </c>
      <c r="DZ309" s="240" t="str">
        <f t="shared" ca="1" si="579"/>
        <v>-1.88104536870355-1.62260089388835i</v>
      </c>
      <c r="EA309" s="240" t="str">
        <f t="shared" ca="1" si="580"/>
        <v>0.72112026988866-2.37721494533499i</v>
      </c>
      <c r="EB309" s="240" t="str">
        <f t="shared" ca="1" si="581"/>
        <v>2.46550082015496-0.304090522350777i</v>
      </c>
      <c r="EC309" s="240" t="str">
        <f t="shared" ca="1" si="582"/>
        <v>1.27712531419085+2.13075485962634i</v>
      </c>
      <c r="ED309" s="240" t="str">
        <f t="shared" ca="1" si="583"/>
        <v>-1.43041293921059+2.03103032062726i</v>
      </c>
      <c r="EE309" s="240" t="str">
        <f t="shared" ca="1" si="584"/>
        <v>-2.43645015230229-0.484640067797199i</v>
      </c>
      <c r="EF309" s="240" t="str">
        <f t="shared" ca="1" si="585"/>
        <v>-0.544287583242547-2.42382267641351i</v>
      </c>
      <c r="EG309" s="240" t="str">
        <f t="shared" ca="1" si="586"/>
        <v>1.99531452144364-1.47982610481248i</v>
      </c>
      <c r="EH309" s="240" t="str">
        <f t="shared" ca="1" si="587"/>
        <v>2.16145534028785+1.22444932598677i</v>
      </c>
      <c r="EI309" s="240" t="str">
        <f t="shared" ca="1" si="588"/>
        <v>-0.243492516921948+2.4722210124039i</v>
      </c>
      <c r="EJ309" s="240" t="str">
        <f t="shared" ca="1" si="589"/>
        <v>-2.35880179530235+0.779242857167623i</v>
      </c>
      <c r="EK309" s="240" t="str">
        <f t="shared" ca="1" si="590"/>
        <v>-1.66827536109129-1.84065821366816i</v>
      </c>
      <c r="EL309" s="240" t="str">
        <f t="shared" ca="1" si="591"/>
        <v>1.00669359640194-2.27106436344981i</v>
      </c>
      <c r="EM309" s="240" t="str">
        <f t="shared" ca="1" si="592"/>
        <v>2.48418303270277-6.15961506363074E-13i</v>
      </c>
      <c r="EN309" s="240"/>
      <c r="EO309" s="240"/>
      <c r="EP309" s="240"/>
    </row>
    <row r="310" spans="1:146">
      <c r="A310" s="268">
        <f t="shared" si="461"/>
        <v>4.1015624999999984E-3</v>
      </c>
      <c r="B310" s="267">
        <v>210</v>
      </c>
      <c r="C310" s="266">
        <f t="shared" si="462"/>
        <v>42000</v>
      </c>
      <c r="N310" s="265">
        <f t="shared" ca="1" si="463"/>
        <v>2.5150173244527316</v>
      </c>
      <c r="O310" s="240">
        <f t="shared" ca="1" si="464"/>
        <v>-2.4849826755472684</v>
      </c>
      <c r="P310" s="240" t="str">
        <f t="shared" ca="1" si="465"/>
        <v>-1.06246700001623-2.24639773229198i</v>
      </c>
      <c r="Q310" s="240" t="str">
        <f t="shared" ca="1" si="466"/>
        <v>1.57645632063021-1.92091758462333i</v>
      </c>
      <c r="R310" s="240" t="str">
        <f t="shared" ca="1" si="467"/>
        <v>2.41051085892787+0.603801537560883i</v>
      </c>
      <c r="S310" s="240" t="str">
        <f t="shared" ca="1" si="468"/>
        <v>0.484796070376974+2.43723443023381i</v>
      </c>
      <c r="T310" s="240" t="str">
        <f t="shared" ca="1" si="469"/>
        <v>-1.99595680059845+1.48030245149931i</v>
      </c>
      <c r="U310" s="241" t="str">
        <f t="shared" ca="1" si="470"/>
        <v>-2.19155906310237-1.17141272432218i</v>
      </c>
      <c r="V310" s="240" t="str">
        <f t="shared" ca="1" si="471"/>
        <v>0.121932320632979-2.48198940508519i</v>
      </c>
      <c r="W310" s="240" t="str">
        <f t="shared" ca="1" si="472"/>
        <v>2.29582463258329-0.950961699646134i</v>
      </c>
      <c r="X310" s="240" t="str">
        <f t="shared" ca="1" si="473"/>
        <v>1.84125070993434+1.66881236840345i</v>
      </c>
      <c r="Y310" s="240" t="str">
        <f t="shared" ca="1" si="474"/>
        <v>-0.721352393954278+2.37798015582689i</v>
      </c>
      <c r="Z310" s="240" t="str">
        <f t="shared" ca="1" si="475"/>
        <v>-2.45808649032079+0.364622686996403i</v>
      </c>
      <c r="AA310" s="240" t="str">
        <f t="shared" ca="1" si="476"/>
        <v>-1.38058240410356-2.06618758181577i</v>
      </c>
      <c r="AB310" s="240" t="str">
        <f t="shared" ca="1" si="477"/>
        <v>1.27753641277147-2.13144073617191i</v>
      </c>
      <c r="AC310" s="240" t="str">
        <f t="shared" ca="1" si="478"/>
        <v>2.47301680474966+0.243570895625544i</v>
      </c>
      <c r="AD310" s="240" t="str">
        <f t="shared" ca="1" si="479"/>
        <v>0.837165449247291+2.33972069024417i</v>
      </c>
      <c r="AE310" s="240" t="str">
        <f t="shared" ca="1" si="480"/>
        <v>-1.75714810101051+1.75714810101061i</v>
      </c>
      <c r="AF310" s="240" t="str">
        <f t="shared" ca="1" si="481"/>
        <v>-2.33972069024413-0.837165449247385i</v>
      </c>
      <c r="AG310" s="240" t="str">
        <f t="shared" ca="1" si="482"/>
        <v>-0.243570895625691-2.47301680474965i</v>
      </c>
      <c r="AH310" s="240" t="str">
        <f t="shared" ca="1" si="483"/>
        <v>2.13144073617196-1.27753641277139i</v>
      </c>
      <c r="AI310" s="240" t="str">
        <f t="shared" ca="1" si="484"/>
        <v>2.0661875818157+1.38058240410366i</v>
      </c>
      <c r="AJ310" s="240" t="str">
        <f t="shared" ca="1" si="485"/>
        <v>-0.36462268699603+2.45808649032085i</v>
      </c>
      <c r="AK310" s="240" t="str">
        <f t="shared" ca="1" si="486"/>
        <v>-2.37798015582664+0.72135239395511i</v>
      </c>
      <c r="AL310" s="240" t="str">
        <f t="shared" ca="1" si="487"/>
        <v>-1.66881236840282-1.84125070993492i</v>
      </c>
      <c r="AM310" s="240" t="str">
        <f t="shared" ca="1" si="488"/>
        <v>0.950961699646469-2.29582463258315i</v>
      </c>
      <c r="AN310" s="240" t="str">
        <f t="shared" ca="1" si="489"/>
        <v>2.48198940508517-0.121932320633356i</v>
      </c>
      <c r="AO310" s="240" t="str">
        <f t="shared" ca="1" si="490"/>
        <v>1.17141272432297+2.19155906310195i</v>
      </c>
      <c r="AP310" s="240" t="str">
        <f t="shared" ca="1" si="491"/>
        <v>-1.48030245150001+1.99595680059793i</v>
      </c>
      <c r="AQ310" s="240" t="str">
        <f t="shared" ca="1" si="492"/>
        <v>-2.43723443023374-0.484796070377307i</v>
      </c>
      <c r="AR310" s="240" t="str">
        <f t="shared" ca="1" si="493"/>
        <v>-2.43723443023374-0.484796070377307i</v>
      </c>
      <c r="AS310" s="240" t="str">
        <f t="shared" ca="1" si="494"/>
        <v>1.92091758462276-1.5764563206309i</v>
      </c>
      <c r="AT310" s="240" t="str">
        <f t="shared" ca="1" si="495"/>
        <v>2.24639773229155+1.06246700001714i</v>
      </c>
      <c r="AU310" s="240" t="str">
        <f t="shared" ca="1" si="496"/>
        <v>-3.47049679460927E-13+2.48498267554727i</v>
      </c>
      <c r="AV310" s="240" t="str">
        <f t="shared" ca="1" si="497"/>
        <v>-2.24639773229188+1.06246700001645i</v>
      </c>
      <c r="AW310" s="240" t="str">
        <f t="shared" ca="1" si="498"/>
        <v>-1.92091758462389-1.57645632062953i</v>
      </c>
      <c r="AX310" s="240" t="str">
        <f t="shared" ca="1" si="499"/>
        <v>0.603801537561978-2.41051085892759i</v>
      </c>
      <c r="AY310" s="240" t="str">
        <f t="shared" ca="1" si="500"/>
        <v>2.43723443023388-0.484796070376626i</v>
      </c>
      <c r="AZ310" s="240" t="str">
        <f t="shared" ca="1" si="501"/>
        <v>1.48030245149939+1.99595680059839i</v>
      </c>
      <c r="BA310" s="240" t="str">
        <f t="shared" ca="1" si="502"/>
        <v>-1.1714127243214+2.19155906310279i</v>
      </c>
      <c r="BB310" s="240" t="str">
        <f t="shared" ca="1" si="503"/>
        <v>-2.48198940508513-0.12193232063412i</v>
      </c>
      <c r="BC310" s="240" t="str">
        <f t="shared" ca="1" si="504"/>
        <v>-0.950961699645796-2.29582463258343i</v>
      </c>
      <c r="BD310" s="240" t="str">
        <f t="shared" ca="1" si="505"/>
        <v>1.66881236840333-1.84125070993445i</v>
      </c>
      <c r="BE310" s="240" t="str">
        <f t="shared" ca="1" si="506"/>
        <v>2.37798015582714+0.721352393953443i</v>
      </c>
      <c r="BF310" s="240" t="str">
        <f t="shared" ca="1" si="507"/>
        <v>0.364622686995345+2.45808649032095i</v>
      </c>
      <c r="BG310" s="240" t="str">
        <f t="shared" ca="1" si="508"/>
        <v>-2.06618758181611+1.38058240410305i</v>
      </c>
      <c r="BH310" s="240" t="str">
        <f t="shared" ca="1" si="509"/>
        <v>-2.13144073617199-1.27753641277135i</v>
      </c>
      <c r="BI310" s="240" t="str">
        <f t="shared" ca="1" si="510"/>
        <v>0.243570895624941-2.47301680474972i</v>
      </c>
      <c r="BJ310" s="240" t="str">
        <f t="shared" ca="1" si="511"/>
        <v>2.33972069024453-0.837165449246267i</v>
      </c>
      <c r="BK310" s="240" t="str">
        <f t="shared" ca="1" si="512"/>
        <v>1.75714810101017+1.75714810101096i</v>
      </c>
      <c r="BL310" s="240" t="str">
        <f t="shared" ca="1" si="513"/>
        <v>-0.837165449247246+2.33972069024418i</v>
      </c>
      <c r="BM310" s="240" t="str">
        <f t="shared" ca="1" si="514"/>
        <v>-2.47301680474959+0.243570895626294i</v>
      </c>
      <c r="BN310" s="240" t="str">
        <f t="shared" ca="1" si="515"/>
        <v>-1.27753641277045-2.13144073617252i</v>
      </c>
      <c r="BO310" s="240" t="str">
        <f t="shared" ca="1" si="516"/>
        <v>1.38058240410398-2.06618758181549i</v>
      </c>
      <c r="BP310" s="240" t="str">
        <f t="shared" ca="1" si="517"/>
        <v>2.45808649032079+0.364622686996443i</v>
      </c>
      <c r="BQ310" s="240" t="str">
        <f t="shared" ca="1" si="518"/>
        <v>0.721352393954812+2.37798015582673i</v>
      </c>
      <c r="BR310" s="240" t="str">
        <f t="shared" ca="1" si="519"/>
        <v>-1.8412507099352+1.66881236840251i</v>
      </c>
      <c r="BS310" s="240" t="str">
        <f t="shared" ca="1" si="520"/>
        <v>-2.29582463258303-0.950961699646758i</v>
      </c>
      <c r="BT310" s="240" t="str">
        <f t="shared" ca="1" si="521"/>
        <v>-0.121932320633009-2.48198940508519i</v>
      </c>
      <c r="BU310" s="240" t="str">
        <f t="shared" ca="1" si="522"/>
        <v>2.19155906310215-1.1714127243226i</v>
      </c>
      <c r="BV310" s="240" t="str">
        <f t="shared" ca="1" si="523"/>
        <v>1.99595680059924+1.48030245149824i</v>
      </c>
      <c r="BW310" s="240" t="str">
        <f t="shared" ca="1" si="524"/>
        <v>-0.484796070377714+2.43723443023366i</v>
      </c>
      <c r="BX310" s="240" t="str">
        <f t="shared" ca="1" si="525"/>
        <v>-2.41051085892785+0.603801537560967i</v>
      </c>
      <c r="BY310" s="240" t="str">
        <f t="shared" ca="1" si="526"/>
        <v>-1.57645632063063-1.92091758462298i</v>
      </c>
      <c r="BZ310" s="240" t="str">
        <f t="shared" ca="1" si="527"/>
        <v>1.06246700001522-2.24639773229246i</v>
      </c>
      <c r="CA310" s="240" t="str">
        <f t="shared" ca="1" si="528"/>
        <v>2.48498267554727+6.94099358921853E-13i</v>
      </c>
      <c r="CB310" s="240" t="str">
        <f t="shared" ca="1" si="529"/>
        <v>1.06246700001613+2.24639773229203i</v>
      </c>
      <c r="CC310" s="240" t="str">
        <f t="shared" ca="1" si="530"/>
        <v>-1.57645632062985+1.92091758462362i</v>
      </c>
      <c r="CD310" s="240" t="str">
        <f t="shared" ca="1" si="531"/>
        <v>-2.41051085892813-0.603801537559849i</v>
      </c>
      <c r="CE310" s="240" t="str">
        <f t="shared" ca="1" si="532"/>
        <v>-0.484796070376216-2.43723443023396i</v>
      </c>
      <c r="CF310" s="240" t="str">
        <f t="shared" ca="1" si="533"/>
        <v>1.99595680059855-1.48030245149917i</v>
      </c>
      <c r="CG310" s="240" t="str">
        <f t="shared" ca="1" si="534"/>
        <v>2.19155906310262+1.17141272432171i</v>
      </c>
      <c r="CH310" s="240" t="str">
        <f t="shared" ca="1" si="535"/>
        <v>-0.121932320631997+2.48198940508524i</v>
      </c>
      <c r="CI310" s="240" t="str">
        <f t="shared" ca="1" si="536"/>
        <v>-2.29582463258356+0.950961699645476i</v>
      </c>
      <c r="CJ310" s="240" t="str">
        <f t="shared" ca="1" si="537"/>
        <v>-1.84125070993417-1.66881236840364i</v>
      </c>
      <c r="CK310" s="240" t="str">
        <f t="shared" ca="1" si="538"/>
        <v>0.721352393953843-2.37798015582703i</v>
      </c>
      <c r="CL310" s="240" t="str">
        <f t="shared" ca="1" si="539"/>
        <v>2.45808649032064-0.364622686997444i</v>
      </c>
      <c r="CM310" s="240" t="str">
        <f t="shared" ca="1" si="540"/>
        <v>1.3805824041027+2.06618758181634i</v>
      </c>
      <c r="CN310" s="240" t="str">
        <f t="shared" ca="1" si="541"/>
        <v>-1.27753641277164+2.13144073617181i</v>
      </c>
      <c r="CO310" s="240" t="str">
        <f t="shared" ca="1" si="542"/>
        <v>-2.47301680474969-0.243570895625286i</v>
      </c>
      <c r="CP310" s="240" t="str">
        <f t="shared" ca="1" si="543"/>
        <v>-0.837165449248201-2.33972069024384i</v>
      </c>
      <c r="CQ310" s="240" t="str">
        <f t="shared" ca="1" si="544"/>
        <v>1.7571481010112-1.75714810100993i</v>
      </c>
      <c r="CR310" s="240" t="str">
        <f t="shared" ca="1" si="545"/>
        <v>2.33972069024404+0.837165449247639i</v>
      </c>
      <c r="CS310" s="240" t="str">
        <f t="shared" ca="1" si="546"/>
        <v>0.243570895626019+2.47301680474962i</v>
      </c>
      <c r="CT310" s="240" t="str">
        <f t="shared" ca="1" si="547"/>
        <v>-2.13144073617143+1.27753641277228i</v>
      </c>
      <c r="CU310" s="240" t="str">
        <f t="shared" ca="1" si="548"/>
        <v>-2.06618758181534-1.38058240410421i</v>
      </c>
      <c r="CV310" s="240" t="str">
        <f t="shared" ca="1" si="549"/>
        <v>0.364622686996716-2.45808649032074i</v>
      </c>
      <c r="CW310" s="240" t="str">
        <f t="shared" ca="1" si="550"/>
        <v>2.37798015582685-0.721352393954412i</v>
      </c>
      <c r="CX310" s="240" t="str">
        <f t="shared" ca="1" si="551"/>
        <v>1.66881236840408+1.84125070993377i</v>
      </c>
      <c r="CY310" s="240" t="str">
        <f t="shared" ca="1" si="552"/>
        <v>-0.950961699647143+2.29582463258287i</v>
      </c>
      <c r="CZ310" s="240" t="str">
        <f t="shared" ca="1" si="553"/>
        <v>-2.4819894050852+0.121932320632592i</v>
      </c>
      <c r="DA310" s="240" t="str">
        <f t="shared" ca="1" si="554"/>
        <v>-1.17141272432236-2.19155906310228i</v>
      </c>
      <c r="DB310" s="240" t="str">
        <f t="shared" ca="1" si="555"/>
        <v>1.48030245149858-1.99595680059899i</v>
      </c>
      <c r="DC310" s="240" t="str">
        <f t="shared" ca="1" si="556"/>
        <v>2.43723443023361+0.484796070377987i</v>
      </c>
      <c r="DD310" s="240" t="str">
        <f t="shared" ca="1" si="557"/>
        <v>0.603801537560562+2.41051085892795i</v>
      </c>
      <c r="DE310" s="240" t="str">
        <f t="shared" ca="1" si="558"/>
        <v>-1.92091758462325+1.57645632063031i</v>
      </c>
      <c r="DF310" s="240" t="str">
        <f t="shared" ca="1" si="559"/>
        <v>-2.24639773229235-1.06246700001547i</v>
      </c>
      <c r="DG310" s="240" t="str">
        <f t="shared" ca="1" si="560"/>
        <v>1.11177649392677E-12-2.48498267554727i</v>
      </c>
      <c r="DH310" s="240" t="str">
        <f t="shared" ca="1" si="561"/>
        <v>2.24639773229215-1.06246700001588i</v>
      </c>
      <c r="DI310" s="240" t="str">
        <f t="shared" ca="1" si="562"/>
        <v>1.92091758462345+1.57645632063006i</v>
      </c>
      <c r="DJ310" s="240" t="str">
        <f t="shared" ca="1" si="563"/>
        <v>-0.603801537560254+2.41051085892803i</v>
      </c>
      <c r="DK310" s="240" t="str">
        <f t="shared" ca="1" si="564"/>
        <v>-2.43723443023404+0.484796070375806i</v>
      </c>
      <c r="DL310" s="240" t="str">
        <f t="shared" ca="1" si="565"/>
        <v>-1.48030245149895-1.99595680059872i</v>
      </c>
      <c r="DM310" s="240" t="str">
        <f t="shared" ca="1" si="566"/>
        <v>1.17141272432195-2.19155906310249i</v>
      </c>
      <c r="DN310" s="240" t="str">
        <f t="shared" ca="1" si="567"/>
        <v>2.48198940508522+0.121932320632273i</v>
      </c>
      <c r="DO310" s="240" t="str">
        <f t="shared" ca="1" si="568"/>
        <v>0.950961699647439+2.29582463258275i</v>
      </c>
      <c r="DP310" s="240" t="str">
        <f t="shared" ca="1" si="569"/>
        <v>-1.66881236840395+1.84125070993389i</v>
      </c>
      <c r="DQ310" s="240" t="str">
        <f t="shared" ca="1" si="570"/>
        <v>-2.3779801558269-0.721352393954243i</v>
      </c>
      <c r="DR310" s="240" t="str">
        <f t="shared" ca="1" si="571"/>
        <v>-0.364622686997171-2.45808649032068i</v>
      </c>
      <c r="DS310" s="240" t="str">
        <f t="shared" ca="1" si="572"/>
        <v>2.06618758181649-1.38058240410247i</v>
      </c>
      <c r="DT310" s="240" t="str">
        <f t="shared" ca="1" si="573"/>
        <v>2.13144073617159+1.277536412772i</v>
      </c>
      <c r="DU310" s="240" t="str">
        <f t="shared" ca="1" si="574"/>
        <v>-0.243570895625702+2.47301680474965i</v>
      </c>
      <c r="DV310" s="240" t="str">
        <f t="shared" ca="1" si="575"/>
        <v>-2.33972069024398+0.837165449247808i</v>
      </c>
      <c r="DW310" s="240" t="str">
        <f t="shared" ca="1" si="576"/>
        <v>-1.75714810100973-1.7571481010114i</v>
      </c>
      <c r="DX310" s="240" t="str">
        <f t="shared" ca="1" si="577"/>
        <v>0.8371654492479-2.33972069024395i</v>
      </c>
      <c r="DY310" s="240" t="str">
        <f t="shared" ca="1" si="578"/>
        <v>2.47301680474966-0.243570895625604i</v>
      </c>
      <c r="DZ310" s="240" t="str">
        <f t="shared" ca="1" si="579"/>
        <v>1.27753641277192+2.13144073617164i</v>
      </c>
      <c r="EA310" s="240" t="str">
        <f t="shared" ca="1" si="580"/>
        <v>-1.38058240410256+2.06618758181644i</v>
      </c>
      <c r="EB310" s="240" t="str">
        <f t="shared" ca="1" si="581"/>
        <v>-2.4580864903207-0.36462268699699i</v>
      </c>
      <c r="EC310" s="240" t="str">
        <f t="shared" ca="1" si="582"/>
        <v>-0.721352393954148-2.37798015582693i</v>
      </c>
      <c r="ED310" s="240" t="str">
        <f t="shared" ca="1" si="583"/>
        <v>1.84125070993396-1.66881236840388i</v>
      </c>
      <c r="EE310" s="240" t="str">
        <f t="shared" ca="1" si="584"/>
        <v>2.29582463258271+0.950961699647531i</v>
      </c>
      <c r="EF310" s="240" t="str">
        <f t="shared" ca="1" si="585"/>
        <v>0.121932320632175+2.48198940508522i</v>
      </c>
      <c r="EG310" s="240" t="str">
        <f t="shared" ca="1" si="586"/>
        <v>-2.19155906310241+1.17141272432212i</v>
      </c>
      <c r="EH310" s="240" t="str">
        <f t="shared" ca="1" si="587"/>
        <v>-1.99595680059883-1.4803024514988i</v>
      </c>
      <c r="EI310" s="240" t="str">
        <f t="shared" ca="1" si="588"/>
        <v>0.484796070375903-2.43723443023402i</v>
      </c>
      <c r="EJ310" s="240" t="str">
        <f t="shared" ca="1" si="589"/>
        <v>2.41051085892805-0.603801537560157i</v>
      </c>
      <c r="EK310" s="240" t="str">
        <f t="shared" ca="1" si="590"/>
        <v>1.57645632062999+1.92091758462351i</v>
      </c>
      <c r="EL310" s="240" t="str">
        <f t="shared" ca="1" si="591"/>
        <v>-1.06246700001597+2.24639773229211i</v>
      </c>
      <c r="EM310" s="240" t="str">
        <f t="shared" ca="1" si="592"/>
        <v>-2.48498267554727+1.15438968174002E-12i</v>
      </c>
      <c r="EN310" s="240"/>
      <c r="EO310" s="240"/>
      <c r="EP310" s="240"/>
    </row>
    <row r="311" spans="1:146">
      <c r="A311" s="268">
        <f t="shared" si="461"/>
        <v>4.121093749999998E-3</v>
      </c>
      <c r="B311" s="267">
        <v>211</v>
      </c>
      <c r="C311" s="266">
        <f t="shared" si="462"/>
        <v>42200</v>
      </c>
      <c r="N311" s="265">
        <f t="shared" ca="1" si="463"/>
        <v>2.5143048464007167</v>
      </c>
      <c r="O311" s="240">
        <f t="shared" ca="1" si="464"/>
        <v>-2.4856951535992833</v>
      </c>
      <c r="P311" s="240" t="str">
        <f t="shared" ca="1" si="465"/>
        <v>-1.11759670312578-2.2202833165588i</v>
      </c>
      <c r="Q311" s="240" t="str">
        <f t="shared" ca="1" si="466"/>
        <v>1.4807268741794-1.99652906833581i</v>
      </c>
      <c r="R311" s="240" t="str">
        <f t="shared" ca="1" si="467"/>
        <v>2.44909986063593+0.424959138341598i</v>
      </c>
      <c r="S311" s="240" t="str">
        <f t="shared" ca="1" si="468"/>
        <v>0.721559215415548+2.37866195481322i</v>
      </c>
      <c r="T311" s="240" t="str">
        <f t="shared" ca="1" si="469"/>
        <v>-1.80025746410092+1.71398759026309i</v>
      </c>
      <c r="U311" s="241" t="str">
        <f t="shared" ca="1" si="470"/>
        <v>-2.34039151972556-0.837405475873926i</v>
      </c>
      <c r="V311" s="240" t="str">
        <f t="shared" ca="1" si="471"/>
        <v>-0.304275622091567-2.46700156919848i</v>
      </c>
      <c r="W311" s="240" t="str">
        <f t="shared" ca="1" si="472"/>
        <v>2.06677998566551-1.38097823570085i</v>
      </c>
      <c r="X311" s="240" t="str">
        <f t="shared" ca="1" si="473"/>
        <v>2.16277101700868+1.22519464764347i</v>
      </c>
      <c r="Y311" s="240" t="str">
        <f t="shared" ca="1" si="474"/>
        <v>-0.12196728027417+2.48270102492618i</v>
      </c>
      <c r="Z311" s="240" t="str">
        <f t="shared" ca="1" si="475"/>
        <v>-2.27244675912542+1.00730637026047i</v>
      </c>
      <c r="AA311" s="240" t="str">
        <f t="shared" ca="1" si="476"/>
        <v>-1.92146833760535-1.5769083119215i</v>
      </c>
      <c r="AB311" s="240" t="str">
        <f t="shared" ca="1" si="477"/>
        <v>0.544618890805592-2.42529805599325i</v>
      </c>
      <c r="AC311" s="240" t="str">
        <f t="shared" ca="1" si="478"/>
        <v>2.41120198490555-0.603974655606101i</v>
      </c>
      <c r="AD311" s="240" t="str">
        <f t="shared" ca="1" si="479"/>
        <v>1.62358857019291+1.88219036002363i</v>
      </c>
      <c r="AE311" s="240" t="str">
        <f t="shared" ca="1" si="480"/>
        <v>-0.951234353192643+2.29648287647288i</v>
      </c>
      <c r="AF311" s="240" t="str">
        <f t="shared" ca="1" si="481"/>
        <v>-2.47896005489704+0.18285907921628i</v>
      </c>
      <c r="AG311" s="240" t="str">
        <f t="shared" ca="1" si="482"/>
        <v>-1.27790269969308-2.13205184898119i</v>
      </c>
      <c r="AH311" s="240" t="str">
        <f t="shared" ca="1" si="483"/>
        <v>1.32984099094045-2.10004841264231i</v>
      </c>
      <c r="AI311" s="240" t="str">
        <f t="shared" ca="1" si="484"/>
        <v>2.47372585202499+0.243640730688072i</v>
      </c>
      <c r="AJ311" s="240" t="str">
        <f t="shared" ca="1" si="485"/>
        <v>0.894589348118487+2.31913567840692i</v>
      </c>
      <c r="AK311" s="240" t="str">
        <f t="shared" ca="1" si="486"/>
        <v>-1.66929083942007+1.84177862134818i</v>
      </c>
      <c r="AL311" s="240" t="str">
        <f t="shared" ca="1" si="487"/>
        <v>-2.39565349590253-0.662966608659096i</v>
      </c>
      <c r="AM311" s="240" t="str">
        <f t="shared" ca="1" si="488"/>
        <v>-0.484935067949146-2.43793321821992i</v>
      </c>
      <c r="AN311" s="240" t="str">
        <f t="shared" ca="1" si="489"/>
        <v>1.95958889450896-1.52927818304719i</v>
      </c>
      <c r="AO311" s="240" t="str">
        <f t="shared" ca="1" si="490"/>
        <v>2.24704180482253+1.06277162363647i</v>
      </c>
      <c r="AP311" s="240" t="str">
        <f t="shared" ca="1" si="491"/>
        <v>0.0610020128028258+2.48494650869208i</v>
      </c>
      <c r="AQ311" s="240" t="str">
        <f t="shared" ca="1" si="492"/>
        <v>-2.19218741264675+1.17174858415111i</v>
      </c>
      <c r="AR311" s="240" t="str">
        <f t="shared" ca="1" si="493"/>
        <v>-2.19218741264675+1.17174858415111i</v>
      </c>
      <c r="AS311" s="240" t="str">
        <f t="shared" ca="1" si="494"/>
        <v>0.36472722923841-2.4587912568738i</v>
      </c>
      <c r="AT311" s="240" t="str">
        <f t="shared" ca="1" si="495"/>
        <v>2.36023759670581-0.779717181882873i</v>
      </c>
      <c r="AU311" s="240" t="str">
        <f t="shared" ca="1" si="496"/>
        <v>1.75765189907329+1.75765189907189i</v>
      </c>
      <c r="AV311" s="240" t="str">
        <f t="shared" ca="1" si="497"/>
        <v>-0.779717181880996+2.36023759670642i</v>
      </c>
      <c r="AW311" s="240" t="str">
        <f t="shared" ca="1" si="498"/>
        <v>-2.45879125687387+0.364727229237918i</v>
      </c>
      <c r="AX311" s="240" t="str">
        <f t="shared" ca="1" si="499"/>
        <v>-1.43128363080935-2.0322666077078i</v>
      </c>
      <c r="AY311" s="240" t="str">
        <f t="shared" ca="1" si="500"/>
        <v>1.17174858415155-2.19218741264651i</v>
      </c>
      <c r="AZ311" s="240" t="str">
        <f t="shared" ca="1" si="501"/>
        <v>2.48494650869207+0.0610020128033215i</v>
      </c>
      <c r="BA311" s="240" t="str">
        <f t="shared" ca="1" si="502"/>
        <v>1.06277162363602+2.24704180482274i</v>
      </c>
      <c r="BB311" s="240" t="str">
        <f t="shared" ca="1" si="503"/>
        <v>-1.52927818304758+1.95958889450866i</v>
      </c>
      <c r="BC311" s="240" t="str">
        <f t="shared" ca="1" si="504"/>
        <v>-2.43793321821983-0.484935067949598i</v>
      </c>
      <c r="BD311" s="240" t="str">
        <f t="shared" ca="1" si="505"/>
        <v>-0.662966608658654-2.39565349590265i</v>
      </c>
      <c r="BE311" s="240" t="str">
        <f t="shared" ca="1" si="506"/>
        <v>1.84177862134849-1.66929083941972i</v>
      </c>
      <c r="BF311" s="240" t="str">
        <f t="shared" ca="1" si="507"/>
        <v>2.31913567840675+0.894589348118917i</v>
      </c>
      <c r="BG311" s="240" t="str">
        <f t="shared" ca="1" si="508"/>
        <v>0.243640730687613+2.47372585202503i</v>
      </c>
      <c r="BH311" s="240" t="str">
        <f t="shared" ca="1" si="509"/>
        <v>-2.10004841264176+1.32984099094132i</v>
      </c>
      <c r="BI311" s="240" t="str">
        <f t="shared" ca="1" si="510"/>
        <v>-2.13205184898171-1.2779026996922i</v>
      </c>
      <c r="BJ311" s="240" t="str">
        <f t="shared" ca="1" si="511"/>
        <v>0.182859079217479-2.47896005489695i</v>
      </c>
      <c r="BK311" s="240" t="str">
        <f t="shared" ca="1" si="512"/>
        <v>2.29648287647324-0.951234353191761i</v>
      </c>
      <c r="BL311" s="240" t="str">
        <f t="shared" ca="1" si="513"/>
        <v>1.88219036002317+1.62358857019345i</v>
      </c>
      <c r="BM311" s="240" t="str">
        <f t="shared" ca="1" si="514"/>
        <v>-0.603974655606857+2.41120198490536i</v>
      </c>
      <c r="BN311" s="240" t="str">
        <f t="shared" ca="1" si="515"/>
        <v>-2.42529805599337+0.544618890805072i</v>
      </c>
      <c r="BO311" s="240" t="str">
        <f t="shared" ca="1" si="516"/>
        <v>-1.57690831192129-1.92146833760551i</v>
      </c>
      <c r="BP311" s="240" t="str">
        <f t="shared" ca="1" si="517"/>
        <v>1.00730637026049-2.27244675912541i</v>
      </c>
      <c r="BQ311" s="240" t="str">
        <f t="shared" ca="1" si="518"/>
        <v>2.48270102492618-0.121967280274151i</v>
      </c>
      <c r="BR311" s="240" t="str">
        <f t="shared" ca="1" si="519"/>
        <v>1.22519464764367+2.16277101700856i</v>
      </c>
      <c r="BS311" s="240" t="str">
        <f t="shared" ca="1" si="520"/>
        <v>-1.38097823570045+2.06677998566578i</v>
      </c>
      <c r="BT311" s="240" t="str">
        <f t="shared" ca="1" si="521"/>
        <v>-2.46700156919857-0.304275622090849i</v>
      </c>
      <c r="BU311" s="240" t="str">
        <f t="shared" ca="1" si="522"/>
        <v>-0.837405475874615-2.34039151972531i</v>
      </c>
      <c r="BV311" s="240" t="str">
        <f t="shared" ca="1" si="523"/>
        <v>1.71398759026238-1.8002574641016i</v>
      </c>
      <c r="BW311" s="240" t="str">
        <f t="shared" ca="1" si="524"/>
        <v>2.37866195481288+0.721559215416674i</v>
      </c>
      <c r="BX311" s="240" t="str">
        <f t="shared" ca="1" si="525"/>
        <v>0.424959138340688+2.44909986063609i</v>
      </c>
      <c r="BY311" s="240" t="str">
        <f t="shared" ca="1" si="526"/>
        <v>-1.99652906833636+1.48072687417866i</v>
      </c>
      <c r="BZ311" s="240" t="str">
        <f t="shared" ca="1" si="527"/>
        <v>-2.22028331655852-1.11759670312633i</v>
      </c>
      <c r="CA311" s="240" t="str">
        <f t="shared" ca="1" si="528"/>
        <v>4.25106257056956E-13-2.48569515359928i</v>
      </c>
      <c r="CB311" s="240" t="str">
        <f t="shared" ca="1" si="529"/>
        <v>2.22028331655891-1.11759670312557i</v>
      </c>
      <c r="CC311" s="240" t="str">
        <f t="shared" ca="1" si="530"/>
        <v>1.99652906833585+1.48072687417934i</v>
      </c>
      <c r="CD311" s="240" t="str">
        <f t="shared" ca="1" si="531"/>
        <v>-0.424959138341526+2.44909986063594i</v>
      </c>
      <c r="CE311" s="240" t="str">
        <f t="shared" ca="1" si="532"/>
        <v>-2.37866195481313+0.721559215415862i</v>
      </c>
      <c r="CF311" s="240" t="str">
        <f t="shared" ca="1" si="533"/>
        <v>-1.71398759026351-1.80025746410053i</v>
      </c>
      <c r="CG311" s="240" t="str">
        <f t="shared" ca="1" si="534"/>
        <v>0.837405475873156-2.34039151972584i</v>
      </c>
      <c r="CH311" s="240" t="str">
        <f t="shared" ca="1" si="535"/>
        <v>2.46700156919838-0.30427562209239i</v>
      </c>
      <c r="CI311" s="240" t="str">
        <f t="shared" ca="1" si="536"/>
        <v>1.38097823570174+2.06677998566491i</v>
      </c>
      <c r="CJ311" s="240" t="str">
        <f t="shared" ca="1" si="537"/>
        <v>-1.22519464764454+2.16277101700808i</v>
      </c>
      <c r="CK311" s="240" t="str">
        <f t="shared" ca="1" si="538"/>
        <v>-2.48270102492613-0.121967280275142i</v>
      </c>
      <c r="CL311" s="240" t="str">
        <f t="shared" ca="1" si="539"/>
        <v>-1.00730637025958-2.27244675912582i</v>
      </c>
      <c r="CM311" s="240" t="str">
        <f t="shared" ca="1" si="540"/>
        <v>1.57690831192206-1.92146833760489i</v>
      </c>
      <c r="CN311" s="240" t="str">
        <f t="shared" ca="1" si="541"/>
        <v>2.42529805599315+0.544618890806039i</v>
      </c>
      <c r="CO311" s="240" t="str">
        <f t="shared" ca="1" si="542"/>
        <v>0.603974655605895+2.4112019849056i</v>
      </c>
      <c r="CP311" s="240" t="str">
        <f t="shared" ca="1" si="543"/>
        <v>-1.88219036002377+1.62358857019275i</v>
      </c>
      <c r="CQ311" s="240" t="str">
        <f t="shared" ca="1" si="544"/>
        <v>-2.29648287647289-0.951234353192611i</v>
      </c>
      <c r="CR311" s="240" t="str">
        <f t="shared" ca="1" si="545"/>
        <v>-0.18285907921656-2.47896005489702i</v>
      </c>
      <c r="CS311" s="240" t="str">
        <f t="shared" ca="1" si="546"/>
        <v>2.13205184898091-1.27790269969353i</v>
      </c>
      <c r="CT311" s="240" t="str">
        <f t="shared" ca="1" si="547"/>
        <v>2.10004841264259+1.32984099094i</v>
      </c>
      <c r="CU311" s="240" t="str">
        <f t="shared" ca="1" si="548"/>
        <v>-0.243640730686069+2.47372585202518i</v>
      </c>
      <c r="CV311" s="240" t="str">
        <f t="shared" ca="1" si="549"/>
        <v>-2.31913567840619+0.894589348120364i</v>
      </c>
      <c r="CW311" s="240" t="str">
        <f t="shared" ca="1" si="550"/>
        <v>-1.84177862134783-1.66929083942046i</v>
      </c>
      <c r="CX311" s="240" t="str">
        <f t="shared" ca="1" si="551"/>
        <v>0.662966608659608-2.39565349590239i</v>
      </c>
      <c r="CY311" s="240" t="str">
        <f t="shared" ca="1" si="552"/>
        <v>2.43793321822002-0.484935067948624i</v>
      </c>
      <c r="CZ311" s="240" t="str">
        <f t="shared" ca="1" si="553"/>
        <v>1.5292781830468+1.95958889450927i</v>
      </c>
      <c r="DA311" s="240" t="str">
        <f t="shared" ca="1" si="554"/>
        <v>-1.06277162363691+2.24704180482231i</v>
      </c>
      <c r="DB311" s="240" t="str">
        <f t="shared" ca="1" si="555"/>
        <v>-2.4849465086921+0.0610020128023302i</v>
      </c>
      <c r="DC311" s="240" t="str">
        <f t="shared" ca="1" si="556"/>
        <v>-1.17174858415067-2.19218741264698i</v>
      </c>
      <c r="DD311" s="240" t="str">
        <f t="shared" ca="1" si="557"/>
        <v>1.43128363081016-2.03226660770723i</v>
      </c>
      <c r="DE311" s="240" t="str">
        <f t="shared" ca="1" si="558"/>
        <v>2.45879125687373+0.3647272292389i</v>
      </c>
      <c r="DF311" s="240" t="str">
        <f t="shared" ca="1" si="559"/>
        <v>0.779717181882403+2.36023759670596i</v>
      </c>
      <c r="DG311" s="240" t="str">
        <f t="shared" ca="1" si="560"/>
        <v>-1.75765189907224+1.75765189907294i</v>
      </c>
      <c r="DH311" s="240" t="str">
        <f t="shared" ca="1" si="561"/>
        <v>-2.36023759670627-0.779717181881468i</v>
      </c>
      <c r="DI311" s="240" t="str">
        <f t="shared" ca="1" si="562"/>
        <v>-0.364727229239874-2.45879125687358i</v>
      </c>
      <c r="DJ311" s="240" t="str">
        <f t="shared" ca="1" si="563"/>
        <v>2.03226660770666-1.43128363081097i</v>
      </c>
      <c r="DK311" s="240" t="str">
        <f t="shared" ca="1" si="564"/>
        <v>2.19218741264744+1.1717485841498i</v>
      </c>
      <c r="DL311" s="240" t="str">
        <f t="shared" ca="1" si="565"/>
        <v>-0.0610020128038877+2.48494650869206i</v>
      </c>
      <c r="DM311" s="240" t="str">
        <f t="shared" ca="1" si="566"/>
        <v>-2.24704180482298+1.06277162363551i</v>
      </c>
      <c r="DN311" s="240" t="str">
        <f t="shared" ca="1" si="567"/>
        <v>-1.95958889450831-1.52927818304802i</v>
      </c>
      <c r="DO311" s="240" t="str">
        <f t="shared" ca="1" si="568"/>
        <v>0.484935067950152-2.43793321821972i</v>
      </c>
      <c r="DP311" s="240" t="str">
        <f t="shared" ca="1" si="569"/>
        <v>2.39565349590281-0.662966608658107i</v>
      </c>
      <c r="DQ311" s="240" t="str">
        <f t="shared" ca="1" si="570"/>
        <v>1.6692908394193+1.84177862134887i</v>
      </c>
      <c r="DR311" s="240" t="str">
        <f t="shared" ca="1" si="571"/>
        <v>-0.894589348119444+2.31913567840655i</v>
      </c>
      <c r="DS311" s="240" t="str">
        <f t="shared" ca="1" si="572"/>
        <v>-2.47372585202509+0.24364073068705i</v>
      </c>
      <c r="DT311" s="240" t="str">
        <f t="shared" ca="1" si="573"/>
        <v>-1.32984099094084-2.10004841264206i</v>
      </c>
      <c r="DU311" s="240" t="str">
        <f t="shared" ca="1" si="574"/>
        <v>1.27790269969269-2.13205184898142i</v>
      </c>
      <c r="DV311" s="240" t="str">
        <f t="shared" ca="1" si="575"/>
        <v>2.47896005489709+0.182859079215578i</v>
      </c>
      <c r="DW311" s="240" t="str">
        <f t="shared" ca="1" si="576"/>
        <v>0.951234353193521+2.29648287647251i</v>
      </c>
      <c r="DX311" s="240" t="str">
        <f t="shared" ca="1" si="577"/>
        <v>-1.62358857019201+1.88219036002442i</v>
      </c>
      <c r="DY311" s="240" t="str">
        <f t="shared" ca="1" si="578"/>
        <v>-2.41120198490529-0.60397465560713i</v>
      </c>
      <c r="DZ311" s="240" t="str">
        <f t="shared" ca="1" si="579"/>
        <v>-0.544618890804796-2.42529805599343i</v>
      </c>
      <c r="EA311" s="240" t="str">
        <f t="shared" ca="1" si="580"/>
        <v>1.9214683376057-1.57690831192108i</v>
      </c>
      <c r="EB311" s="240" t="str">
        <f t="shared" ca="1" si="581"/>
        <v>2.2724467591253+1.00730637026075i</v>
      </c>
      <c r="EC311" s="240" t="str">
        <f t="shared" ca="1" si="582"/>
        <v>0.121967280273868+2.48270102492619i</v>
      </c>
      <c r="ED311" s="240" t="str">
        <f t="shared" ca="1" si="583"/>
        <v>-2.16277101700871+1.22519464764343i</v>
      </c>
      <c r="EE311" s="240" t="str">
        <f t="shared" ca="1" si="584"/>
        <v>-2.06677998566562-1.38097823570069i</v>
      </c>
      <c r="EF311" s="240" t="str">
        <f t="shared" ca="1" si="585"/>
        <v>0.304275622091132-2.46700156919853i</v>
      </c>
      <c r="EG311" s="240" t="str">
        <f t="shared" ca="1" si="586"/>
        <v>2.34039151972541-0.837405475874349i</v>
      </c>
      <c r="EH311" s="240" t="str">
        <f t="shared" ca="1" si="587"/>
        <v>1.8002574641014+1.71398759026259i</v>
      </c>
      <c r="EI311" s="240" t="str">
        <f t="shared" ca="1" si="588"/>
        <v>-0.721559215414649+2.3786619548135i</v>
      </c>
      <c r="EJ311" s="240" t="str">
        <f t="shared" ca="1" si="589"/>
        <v>-2.44909986063616+0.424959138340268i</v>
      </c>
      <c r="EK311" s="240" t="str">
        <f t="shared" ca="1" si="590"/>
        <v>-1.48072687417832-1.99652906833661i</v>
      </c>
      <c r="EL311" s="240" t="str">
        <f t="shared" ca="1" si="591"/>
        <v>1.11759670312671-2.22028331655833i</v>
      </c>
      <c r="EM311" s="240" t="str">
        <f t="shared" ca="1" si="592"/>
        <v>2.48569515359928+8.50212514113911E-13i</v>
      </c>
      <c r="EN311" s="240"/>
      <c r="EO311" s="240"/>
      <c r="EP311" s="240"/>
    </row>
    <row r="312" spans="1:146">
      <c r="A312" s="268">
        <f t="shared" si="461"/>
        <v>4.1406249999999976E-3</v>
      </c>
      <c r="B312" s="267">
        <v>212</v>
      </c>
      <c r="C312" s="266">
        <f t="shared" si="462"/>
        <v>42400</v>
      </c>
      <c r="N312" s="265">
        <f t="shared" ca="1" si="463"/>
        <v>2.513666509494402</v>
      </c>
      <c r="O312" s="240">
        <f t="shared" ca="1" si="464"/>
        <v>-2.486333490505598</v>
      </c>
      <c r="P312" s="240" t="str">
        <f t="shared" ca="1" si="465"/>
        <v>-1.17204949408552-2.19275037553836i</v>
      </c>
      <c r="Q312" s="240" t="str">
        <f t="shared" ca="1" si="466"/>
        <v>1.38133287668462-2.06731074340554i</v>
      </c>
      <c r="R312" s="240" t="str">
        <f t="shared" ca="1" si="467"/>
        <v>2.47436111516475+0.243703298644935i</v>
      </c>
      <c r="S312" s="240" t="str">
        <f t="shared" ca="1" si="468"/>
        <v>0.951478634151004+2.29707262287545i</v>
      </c>
      <c r="T312" s="240" t="str">
        <f t="shared" ca="1" si="469"/>
        <v>-1.57731326856786+1.92196177870673i</v>
      </c>
      <c r="U312" s="241" t="str">
        <f t="shared" ca="1" si="470"/>
        <v>-2.43855928966149-0.485059601302144i</v>
      </c>
      <c r="V312" s="240" t="str">
        <f t="shared" ca="1" si="471"/>
        <v>-0.721744514838462-2.37927280514664i</v>
      </c>
      <c r="W312" s="240" t="str">
        <f t="shared" ca="1" si="472"/>
        <v>1.75810327142765-1.7581032714278i</v>
      </c>
      <c r="X312" s="240" t="str">
        <f t="shared" ca="1" si="473"/>
        <v>2.37927280514669+0.721744514838278i</v>
      </c>
      <c r="Y312" s="240" t="str">
        <f t="shared" ca="1" si="474"/>
        <v>0.485059601302099+2.4385592896615i</v>
      </c>
      <c r="Z312" s="240" t="str">
        <f t="shared" ca="1" si="475"/>
        <v>-1.92196177870676+1.57731326856782i</v>
      </c>
      <c r="AA312" s="240" t="str">
        <f t="shared" ca="1" si="476"/>
        <v>-2.29707262287543-0.951478634151057i</v>
      </c>
      <c r="AB312" s="240" t="str">
        <f t="shared" ca="1" si="477"/>
        <v>-0.243703298644883-2.47436111516475i</v>
      </c>
      <c r="AC312" s="240" t="str">
        <f t="shared" ca="1" si="478"/>
        <v>2.06731074340557-1.38133287668458i</v>
      </c>
      <c r="AD312" s="240" t="str">
        <f t="shared" ca="1" si="479"/>
        <v>2.19275037553833+1.17204949408558i</v>
      </c>
      <c r="AE312" s="240" t="str">
        <f t="shared" ca="1" si="480"/>
        <v>-3.89885467370699E-14+2.4863334905056i</v>
      </c>
      <c r="AF312" s="240" t="str">
        <f t="shared" ca="1" si="481"/>
        <v>-2.19275037553838+1.17204949408548i</v>
      </c>
      <c r="AG312" s="240" t="str">
        <f t="shared" ca="1" si="482"/>
        <v>-2.0673107434055-1.38133287668467i</v>
      </c>
      <c r="AH312" s="240" t="str">
        <f t="shared" ca="1" si="483"/>
        <v>0.243703298644995-2.47436111516474i</v>
      </c>
      <c r="AI312" s="240" t="str">
        <f t="shared" ca="1" si="484"/>
        <v>2.29707262287537-0.951478634151181i</v>
      </c>
      <c r="AJ312" s="240" t="str">
        <f t="shared" ca="1" si="485"/>
        <v>1.9219617787067+1.5773132685679i</v>
      </c>
      <c r="AK312" s="240" t="str">
        <f t="shared" ca="1" si="486"/>
        <v>-0.485059601302435+2.43855928966143i</v>
      </c>
      <c r="AL312" s="240" t="str">
        <f t="shared" ca="1" si="487"/>
        <v>-2.37927280514679+0.72174451483795i</v>
      </c>
      <c r="AM312" s="240" t="str">
        <f t="shared" ca="1" si="488"/>
        <v>-1.75810327142722-1.75810327142823i</v>
      </c>
      <c r="AN312" s="240" t="str">
        <f t="shared" ca="1" si="489"/>
        <v>0.721744514839245-2.3792728051464i</v>
      </c>
      <c r="AO312" s="240" t="str">
        <f t="shared" ca="1" si="490"/>
        <v>2.4385592896617-0.485059601301072i</v>
      </c>
      <c r="AP312" s="240" t="str">
        <f t="shared" ca="1" si="491"/>
        <v>1.57731326856876+1.92196177870599i</v>
      </c>
      <c r="AQ312" s="240" t="str">
        <f t="shared" ca="1" si="492"/>
        <v>-0.951478634150179+2.29707262287579i</v>
      </c>
      <c r="AR312" s="240" t="str">
        <f t="shared" ca="1" si="493"/>
        <v>-0.951478634150179+2.29707262287579i</v>
      </c>
      <c r="AS312" s="240" t="str">
        <f t="shared" ca="1" si="494"/>
        <v>-1.38133287668495-2.06731074340531i</v>
      </c>
      <c r="AT312" s="240" t="str">
        <f t="shared" ca="1" si="495"/>
        <v>1.17204949408543-2.19275037553841i</v>
      </c>
      <c r="AU312" s="240" t="str">
        <f t="shared" ca="1" si="496"/>
        <v>2.4863334905056+7.79770934741398E-14i</v>
      </c>
      <c r="AV312" s="240" t="str">
        <f t="shared" ca="1" si="497"/>
        <v>1.17204949408523+2.19275037553852i</v>
      </c>
      <c r="AW312" s="240" t="str">
        <f t="shared" ca="1" si="498"/>
        <v>-1.38133287668514+2.06731074340518i</v>
      </c>
      <c r="AX312" s="240" t="str">
        <f t="shared" ca="1" si="499"/>
        <v>-2.47436111516466-0.243703298645773i</v>
      </c>
      <c r="AY312" s="240" t="str">
        <f t="shared" ca="1" si="500"/>
        <v>-0.95147863414997-2.29707262287588i</v>
      </c>
      <c r="AZ312" s="240" t="str">
        <f t="shared" ca="1" si="501"/>
        <v>1.57731326856697-1.92196177870746i</v>
      </c>
      <c r="BA312" s="240" t="str">
        <f t="shared" ca="1" si="502"/>
        <v>2.43855928966166+0.485059601301293i</v>
      </c>
      <c r="BB312" s="240" t="str">
        <f t="shared" ca="1" si="503"/>
        <v>0.721744514839096+2.37927280514644i</v>
      </c>
      <c r="BC312" s="240" t="str">
        <f t="shared" ca="1" si="504"/>
        <v>-1.75810327142738+1.75810327142807i</v>
      </c>
      <c r="BD312" s="240" t="str">
        <f t="shared" ca="1" si="505"/>
        <v>-2.37927280514675-0.721744514838099i</v>
      </c>
      <c r="BE312" s="240" t="str">
        <f t="shared" ca="1" si="506"/>
        <v>-0.485059601302246-2.43855928966147i</v>
      </c>
      <c r="BF312" s="240" t="str">
        <f t="shared" ca="1" si="507"/>
        <v>1.92196177870684-1.57731326856772i</v>
      </c>
      <c r="BG312" s="240" t="str">
        <f t="shared" ca="1" si="508"/>
        <v>2.2970726228753+0.951478634151357i</v>
      </c>
      <c r="BH312" s="240" t="str">
        <f t="shared" ca="1" si="509"/>
        <v>0.243703298644278+2.47436111516481i</v>
      </c>
      <c r="BI312" s="240" t="str">
        <f t="shared" ca="1" si="510"/>
        <v>-2.06731074340602+1.38133287668389i</v>
      </c>
      <c r="BJ312" s="240" t="str">
        <f t="shared" ca="1" si="511"/>
        <v>-2.19275037553781-1.17204949408655i</v>
      </c>
      <c r="BK312" s="240" t="str">
        <f t="shared" ca="1" si="512"/>
        <v>-1.11968670003785E-12-2.4863334905056i</v>
      </c>
      <c r="BL312" s="240" t="str">
        <f t="shared" ca="1" si="513"/>
        <v>2.19275037553795-1.17204949408629i</v>
      </c>
      <c r="BM312" s="240" t="str">
        <f t="shared" ca="1" si="514"/>
        <v>2.06731074340585+1.38133287668415i</v>
      </c>
      <c r="BN312" s="240" t="str">
        <f t="shared" ca="1" si="515"/>
        <v>-0.243703298644581+2.47436111516478i</v>
      </c>
      <c r="BO312" s="240" t="str">
        <f t="shared" ca="1" si="516"/>
        <v>-2.29707262287539+0.951478634151141i</v>
      </c>
      <c r="BP312" s="240" t="str">
        <f t="shared" ca="1" si="517"/>
        <v>-1.9219617787066-1.57731326856801i</v>
      </c>
      <c r="BQ312" s="240" t="str">
        <f t="shared" ca="1" si="518"/>
        <v>0.485059601302546-2.43855928966141i</v>
      </c>
      <c r="BR312" s="240" t="str">
        <f t="shared" ca="1" si="519"/>
        <v>2.37927280514681-0.721744514837875i</v>
      </c>
      <c r="BS312" s="240" t="str">
        <f t="shared" ca="1" si="520"/>
        <v>1.75810327142712+1.75810327142833i</v>
      </c>
      <c r="BT312" s="240" t="str">
        <f t="shared" ca="1" si="521"/>
        <v>-0.721744514839389+2.37927280514636i</v>
      </c>
      <c r="BU312" s="240" t="str">
        <f t="shared" ca="1" si="522"/>
        <v>-2.43855928966125+0.485059601303352i</v>
      </c>
      <c r="BV312" s="240" t="str">
        <f t="shared" ca="1" si="523"/>
        <v>-1.57731326856865-1.92196177870608i</v>
      </c>
      <c r="BW312" s="240" t="str">
        <f t="shared" ca="1" si="524"/>
        <v>0.951478634150251-2.29707262287576i</v>
      </c>
      <c r="BX312" s="240" t="str">
        <f t="shared" ca="1" si="525"/>
        <v>2.47436111516469-0.24370329864554i</v>
      </c>
      <c r="BY312" s="240" t="str">
        <f t="shared" ca="1" si="526"/>
        <v>1.38133287668483+2.06731074340539i</v>
      </c>
      <c r="BZ312" s="240" t="str">
        <f t="shared" ca="1" si="527"/>
        <v>-1.1720494940855+2.19275037553837i</v>
      </c>
      <c r="CA312" s="240" t="str">
        <f t="shared" ca="1" si="528"/>
        <v>-2.4863334905056-1.5595418694828E-13i</v>
      </c>
      <c r="CB312" s="240" t="str">
        <f t="shared" ca="1" si="529"/>
        <v>-1.1720494940851-2.19275037553859i</v>
      </c>
      <c r="CC312" s="240" t="str">
        <f t="shared" ca="1" si="530"/>
        <v>1.38133287668521-2.06731074340514i</v>
      </c>
      <c r="CD312" s="240" t="str">
        <f t="shared" ca="1" si="531"/>
        <v>2.47436111516466+0.24370329864585i</v>
      </c>
      <c r="CE312" s="240" t="str">
        <f t="shared" ca="1" si="532"/>
        <v>0.951478634149833+2.29707262287593i</v>
      </c>
      <c r="CF312" s="240" t="str">
        <f t="shared" ca="1" si="533"/>
        <v>-1.57731326856703+1.92196177870741i</v>
      </c>
      <c r="CG312" s="240" t="str">
        <f t="shared" ca="1" si="534"/>
        <v>-2.43855928966163-0.48505960130144i</v>
      </c>
      <c r="CH312" s="240" t="str">
        <f t="shared" ca="1" si="535"/>
        <v>-0.721744514838954-2.37927280514649i</v>
      </c>
      <c r="CI312" s="240" t="str">
        <f t="shared" ca="1" si="536"/>
        <v>1.75810327142744-1.75810327142801i</v>
      </c>
      <c r="CJ312" s="240" t="str">
        <f t="shared" ca="1" si="537"/>
        <v>2.37927280514672+0.721744514838174i</v>
      </c>
      <c r="CK312" s="240" t="str">
        <f t="shared" ca="1" si="538"/>
        <v>0.485059601302101+2.4385592896615i</v>
      </c>
      <c r="CL312" s="240" t="str">
        <f t="shared" ca="1" si="539"/>
        <v>-1.92196177870689+1.57731326856766i</v>
      </c>
      <c r="CM312" s="240" t="str">
        <f t="shared" ca="1" si="540"/>
        <v>-2.29707262287527-0.95147863415143i</v>
      </c>
      <c r="CN312" s="240" t="str">
        <f t="shared" ca="1" si="541"/>
        <v>-0.24370329864413-2.47436111516483i</v>
      </c>
      <c r="CO312" s="240" t="str">
        <f t="shared" ca="1" si="542"/>
        <v>2.0673107434061-1.38133287668377i</v>
      </c>
      <c r="CP312" s="240" t="str">
        <f t="shared" ca="1" si="543"/>
        <v>2.19275037553891+1.1720494940845i</v>
      </c>
      <c r="CQ312" s="240" t="str">
        <f t="shared" ca="1" si="544"/>
        <v>9.71043758549483E-13+2.4863334905056i</v>
      </c>
      <c r="CR312" s="240" t="str">
        <f t="shared" ca="1" si="545"/>
        <v>-2.19275037553799+1.17204949408622i</v>
      </c>
      <c r="CS312" s="240" t="str">
        <f t="shared" ca="1" si="546"/>
        <v>-2.06731074340585-1.38133287668415i</v>
      </c>
      <c r="CT312" s="240" t="str">
        <f t="shared" ca="1" si="547"/>
        <v>0.243703298644729-2.47436111516477i</v>
      </c>
      <c r="CU312" s="240" t="str">
        <f t="shared" ca="1" si="548"/>
        <v>2.29707262287545-0.951478634151004i</v>
      </c>
      <c r="CV312" s="240" t="str">
        <f t="shared" ca="1" si="549"/>
        <v>1.9219617787066+1.57731326856802i</v>
      </c>
      <c r="CW312" s="240" t="str">
        <f t="shared" ca="1" si="550"/>
        <v>-0.485059601302691+2.43855928966138i</v>
      </c>
      <c r="CX312" s="240" t="str">
        <f t="shared" ca="1" si="551"/>
        <v>-2.37927280514686+0.721744514837733i</v>
      </c>
      <c r="CY312" s="240" t="str">
        <f t="shared" ca="1" si="552"/>
        <v>-1.75810327142711-1.75810327142834i</v>
      </c>
      <c r="CZ312" s="240" t="str">
        <f t="shared" ca="1" si="553"/>
        <v>0.721744514839531-2.37927280514631i</v>
      </c>
      <c r="DA312" s="240" t="str">
        <f t="shared" ca="1" si="554"/>
        <v>2.43855928966125-0.485059601303344i</v>
      </c>
      <c r="DB312" s="240" t="str">
        <f t="shared" ca="1" si="555"/>
        <v>1.57731326856853+1.92196177870617i</v>
      </c>
      <c r="DC312" s="240" t="str">
        <f t="shared" ca="1" si="556"/>
        <v>-0.951478634150388+2.2970726228757i</v>
      </c>
      <c r="DD312" s="240" t="str">
        <f t="shared" ca="1" si="557"/>
        <v>-2.4743611151647+0.243703298645392i</v>
      </c>
      <c r="DE312" s="240" t="str">
        <f t="shared" ca="1" si="558"/>
        <v>-1.38133287668482-2.0673107434054i</v>
      </c>
      <c r="DF312" s="240" t="str">
        <f t="shared" ca="1" si="559"/>
        <v>1.17204949408563-2.1927503755383i</v>
      </c>
      <c r="DG312" s="240" t="str">
        <f t="shared" ca="1" si="560"/>
        <v>2.4863334905056+3.04597128436653E-13i</v>
      </c>
      <c r="DH312" s="240" t="str">
        <f t="shared" ca="1" si="561"/>
        <v>1.17204949408509+2.19275037553859i</v>
      </c>
      <c r="DI312" s="240" t="str">
        <f t="shared" ca="1" si="562"/>
        <v>-1.38133287668533+2.06731074340506i</v>
      </c>
      <c r="DJ312" s="240" t="str">
        <f t="shared" ca="1" si="563"/>
        <v>-2.47436111516466-0.243703298645857i</v>
      </c>
      <c r="DK312" s="240" t="str">
        <f t="shared" ca="1" si="564"/>
        <v>-0.951478634152046-2.29707262287502i</v>
      </c>
      <c r="DL312" s="240" t="str">
        <f t="shared" ca="1" si="565"/>
        <v>1.57731326856715-1.92196177870731i</v>
      </c>
      <c r="DM312" s="240" t="str">
        <f t="shared" ca="1" si="566"/>
        <v>2.43855928966163+0.485059601301447i</v>
      </c>
      <c r="DN312" s="240" t="str">
        <f t="shared" ca="1" si="567"/>
        <v>0.721744514838947+2.37927280514649i</v>
      </c>
      <c r="DO312" s="240" t="str">
        <f t="shared" ca="1" si="568"/>
        <v>-1.75810327142744+1.75810327142801i</v>
      </c>
      <c r="DP312" s="240" t="str">
        <f t="shared" ca="1" si="569"/>
        <v>-2.37927280514664-0.721744514838452i</v>
      </c>
      <c r="DQ312" s="240" t="str">
        <f t="shared" ca="1" si="570"/>
        <v>-0.485059601301955-2.43855928966153i</v>
      </c>
      <c r="DR312" s="240" t="str">
        <f t="shared" ca="1" si="571"/>
        <v>1.92196177870698-1.57731326856755i</v>
      </c>
      <c r="DS312" s="240" t="str">
        <f t="shared" ca="1" si="572"/>
        <v>2.29707262287521+0.951478634151566i</v>
      </c>
      <c r="DT312" s="240" t="str">
        <f t="shared" ca="1" si="573"/>
        <v>0.243703298644122+2.47436111516483i</v>
      </c>
      <c r="DU312" s="240" t="str">
        <f t="shared" ca="1" si="574"/>
        <v>-2.06731074340611+1.38133287668376i</v>
      </c>
      <c r="DV312" s="240" t="str">
        <f t="shared" ca="1" si="575"/>
        <v>-2.19275037553884-1.17204949408463i</v>
      </c>
      <c r="DW312" s="240" t="str">
        <f t="shared" ca="1" si="576"/>
        <v>-8.22400817061111E-13-2.4863334905056i</v>
      </c>
      <c r="DX312" s="240" t="str">
        <f t="shared" ca="1" si="577"/>
        <v>2.19275037553806-1.17204949408608i</v>
      </c>
      <c r="DY312" s="240" t="str">
        <f t="shared" ca="1" si="578"/>
        <v>2.06731074340576+1.38133287668427i</v>
      </c>
      <c r="DZ312" s="240" t="str">
        <f t="shared" ca="1" si="579"/>
        <v>-0.243703298644736+2.47436111516477i</v>
      </c>
      <c r="EA312" s="240" t="str">
        <f t="shared" ca="1" si="580"/>
        <v>-2.29707262287545+0.951478634150997i</v>
      </c>
      <c r="EB312" s="240" t="str">
        <f t="shared" ca="1" si="581"/>
        <v>-1.92196177870641-1.57731326856824i</v>
      </c>
      <c r="EC312" s="240" t="str">
        <f t="shared" ca="1" si="582"/>
        <v>0.485059601302837-2.43855928966135i</v>
      </c>
      <c r="ED312" s="240" t="str">
        <f t="shared" ca="1" si="583"/>
        <v>2.3792728051469-0.721744514837592i</v>
      </c>
      <c r="EE312" s="240" t="str">
        <f t="shared" ca="1" si="584"/>
        <v>1.75810327142701+1.75810327142845i</v>
      </c>
      <c r="EF312" s="240" t="str">
        <f t="shared" ca="1" si="585"/>
        <v>-0.721744514839539+2.37927280514631i</v>
      </c>
      <c r="EG312" s="240" t="str">
        <f t="shared" ca="1" si="586"/>
        <v>-2.43855928966125+0.485059601303337i</v>
      </c>
      <c r="EH312" s="240" t="str">
        <f t="shared" ca="1" si="587"/>
        <v>-1.57731326856842-1.92196177870627i</v>
      </c>
      <c r="EI312" s="240" t="str">
        <f t="shared" ca="1" si="588"/>
        <v>0.951478634150524-2.29707262287565i</v>
      </c>
      <c r="EJ312" s="240" t="str">
        <f t="shared" ca="1" si="589"/>
        <v>2.47436111516472-0.243703298645244i</v>
      </c>
      <c r="EK312" s="240" t="str">
        <f t="shared" ca="1" si="590"/>
        <v>1.3813328766847+2.06731074340548i</v>
      </c>
      <c r="EL312" s="240" t="str">
        <f t="shared" ca="1" si="591"/>
        <v>-1.17204949408563+2.1927503755383i</v>
      </c>
      <c r="EM312" s="240" t="str">
        <f t="shared" ca="1" si="592"/>
        <v>-2.4863334905056-3.1190837389656E-13i</v>
      </c>
      <c r="EN312" s="240"/>
      <c r="EO312" s="240"/>
      <c r="EP312" s="240"/>
    </row>
    <row r="313" spans="1:146">
      <c r="A313" s="268">
        <f t="shared" si="461"/>
        <v>4.1601562499999972E-3</v>
      </c>
      <c r="B313" s="267">
        <v>213</v>
      </c>
      <c r="C313" s="266">
        <f t="shared" si="462"/>
        <v>42600</v>
      </c>
      <c r="N313" s="265">
        <f t="shared" ca="1" si="463"/>
        <v>2.5130917720028547</v>
      </c>
      <c r="O313" s="240">
        <f t="shared" ca="1" si="464"/>
        <v>-2.4869082279971453</v>
      </c>
      <c r="P313" s="240" t="str">
        <f t="shared" ca="1" si="465"/>
        <v>-1.22579256982118-2.16382649726153i</v>
      </c>
      <c r="Q313" s="240" t="str">
        <f t="shared" ca="1" si="466"/>
        <v>1.2785263445701-2.13309233759819i</v>
      </c>
      <c r="R313" s="240" t="str">
        <f t="shared" ca="1" si="467"/>
        <v>2.48615921773462+0.0610317831387791i</v>
      </c>
      <c r="S313" s="240" t="str">
        <f t="shared" ca="1" si="468"/>
        <v>1.17232042346366+2.19325724875352i</v>
      </c>
      <c r="T313" s="240" t="str">
        <f t="shared" ca="1" si="469"/>
        <v>-1.33048998285617+2.10107328287218i</v>
      </c>
      <c r="U313" s="241" t="str">
        <f t="shared" ca="1" si="470"/>
        <v>-2.48391263812281-0.122026803013521i</v>
      </c>
      <c r="V313" s="240" t="str">
        <f t="shared" ca="1" si="471"/>
        <v>-1.11814211511888-2.22136686409008i</v>
      </c>
      <c r="W313" s="240" t="str">
        <f t="shared" ca="1" si="472"/>
        <v>1.38165218372679-2.06778862016477i</v>
      </c>
      <c r="X313" s="240" t="str">
        <f t="shared" ca="1" si="473"/>
        <v>2.48016984241727+0.182948318504994i</v>
      </c>
      <c r="Y313" s="240" t="str">
        <f t="shared" ca="1" si="474"/>
        <v>1.06329027977374+2.24813841109007i</v>
      </c>
      <c r="Z313" s="240" t="str">
        <f t="shared" ca="1" si="475"/>
        <v>-1.43198212898523+2.03325839891216i</v>
      </c>
      <c r="AA313" s="240" t="str">
        <f t="shared" ca="1" si="476"/>
        <v>-2.47493308513818-0.243759632770296i</v>
      </c>
      <c r="AB313" s="240" t="str">
        <f t="shared" ca="1" si="477"/>
        <v>-1.00779795812328-2.27355576357442i</v>
      </c>
      <c r="AC313" s="240" t="str">
        <f t="shared" ca="1" si="478"/>
        <v>1.48144950175443-1.99750341882848i</v>
      </c>
      <c r="AD313" s="240" t="str">
        <f t="shared" ca="1" si="479"/>
        <v>2.46820552071231+0.304424115347577i</v>
      </c>
      <c r="AE313" s="240" t="str">
        <f t="shared" ca="1" si="480"/>
        <v>0.951698576666827+2.29760361108052i</v>
      </c>
      <c r="AF313" s="240" t="str">
        <f t="shared" ca="1" si="481"/>
        <v>-1.53002450473875+1.96054521737675i</v>
      </c>
      <c r="AG313" s="240" t="str">
        <f t="shared" ca="1" si="482"/>
        <v>-2.45999120157292-0.364905224220888i</v>
      </c>
      <c r="AH313" s="240" t="str">
        <f t="shared" ca="1" si="483"/>
        <v>-0.89502592757409-2.32026746808424i</v>
      </c>
      <c r="AI313" s="240" t="str">
        <f t="shared" ca="1" si="484"/>
        <v>1.57767787817329-1.92240605679511i</v>
      </c>
      <c r="AJ313" s="240" t="str">
        <f t="shared" ca="1" si="485"/>
        <v>2.45029507571887+0.425166527830876i</v>
      </c>
      <c r="AK313" s="240" t="str">
        <f t="shared" ca="1" si="486"/>
        <v>0.837814148330259+2.34153368272539i</v>
      </c>
      <c r="AL313" s="240" t="str">
        <f t="shared" ca="1" si="487"/>
        <v>-1.62438091744623+1.88310891068903i</v>
      </c>
      <c r="AM313" s="240" t="str">
        <f t="shared" ca="1" si="488"/>
        <v>-2.4391229837331-0.485171727025417i</v>
      </c>
      <c r="AN313" s="240" t="str">
        <f t="shared" ca="1" si="489"/>
        <v>-0.780097701171337-2.36138944503169i</v>
      </c>
      <c r="AO313" s="240" t="str">
        <f t="shared" ca="1" si="490"/>
        <v>1.67010549039402-1.84267745018917i</v>
      </c>
      <c r="AP313" s="240" t="str">
        <f t="shared" ca="1" si="491"/>
        <v>2.42648165526707+0.544884676910869i</v>
      </c>
      <c r="AQ313" s="240" t="str">
        <f t="shared" ca="1" si="492"/>
        <v>0.721911352324568+2.3798227946351i</v>
      </c>
      <c r="AR313" s="240" t="str">
        <f t="shared" ca="1" si="493"/>
        <v>0.721911352324568+2.3798227946351i</v>
      </c>
      <c r="AS313" s="240" t="str">
        <f t="shared" ca="1" si="494"/>
        <v>-2.41237870498391-0.604269408641577i</v>
      </c>
      <c r="AT313" s="240" t="str">
        <f t="shared" ca="1" si="495"/>
        <v>-0.663290151075584-2.39682262797355i</v>
      </c>
      <c r="AU313" s="240" t="str">
        <f t="shared" ca="1" si="496"/>
        <v>1.75850967220626-1.75850967220454i</v>
      </c>
      <c r="AV313" s="240" t="str">
        <f t="shared" ca="1" si="497"/>
        <v>2.39682262797356+0.663290151075544i</v>
      </c>
      <c r="AW313" s="240" t="str">
        <f t="shared" ca="1" si="498"/>
        <v>0.604269408641616+2.4123787049839i</v>
      </c>
      <c r="AX313" s="240" t="str">
        <f t="shared" ca="1" si="499"/>
        <v>-1.80113602969541+1.71482405424375i</v>
      </c>
      <c r="AY313" s="240" t="str">
        <f t="shared" ca="1" si="500"/>
        <v>-2.37982279463511-0.721911352324526i</v>
      </c>
      <c r="AZ313" s="240" t="str">
        <f t="shared" ca="1" si="501"/>
        <v>-0.544884676910911-2.42648165526706i</v>
      </c>
      <c r="BA313" s="240" t="str">
        <f t="shared" ca="1" si="502"/>
        <v>1.84267745018914-1.67010549039405i</v>
      </c>
      <c r="BB313" s="240" t="str">
        <f t="shared" ca="1" si="503"/>
        <v>2.36138944503171+0.780097701171295i</v>
      </c>
      <c r="BC313" s="240" t="str">
        <f t="shared" ca="1" si="504"/>
        <v>0.485171727025459+2.4391229837331i</v>
      </c>
      <c r="BD313" s="240" t="str">
        <f t="shared" ca="1" si="505"/>
        <v>-1.883108910689+1.62438091744627i</v>
      </c>
      <c r="BE313" s="240" t="str">
        <f t="shared" ca="1" si="506"/>
        <v>-2.34153368272542-0.837814148330185i</v>
      </c>
      <c r="BF313" s="240" t="str">
        <f t="shared" ca="1" si="507"/>
        <v>-0.425166527830953-2.45029507571886i</v>
      </c>
      <c r="BG313" s="240" t="str">
        <f t="shared" ca="1" si="508"/>
        <v>1.92240605679506-1.57767787817335i</v>
      </c>
      <c r="BH313" s="240" t="str">
        <f t="shared" ca="1" si="509"/>
        <v>2.32026746808424+0.895025927574083i</v>
      </c>
      <c r="BI313" s="240" t="str">
        <f t="shared" ca="1" si="510"/>
        <v>0.364905224220442+2.45999120157299i</v>
      </c>
      <c r="BJ313" s="240" t="str">
        <f t="shared" ca="1" si="511"/>
        <v>-1.96054521737749+1.5300245047378i</v>
      </c>
      <c r="BK313" s="240" t="str">
        <f t="shared" ca="1" si="512"/>
        <v>-2.29760361108072-0.95169857666633i</v>
      </c>
      <c r="BL313" s="240" t="str">
        <f t="shared" ca="1" si="513"/>
        <v>-0.304424115347619-2.46820552071231i</v>
      </c>
      <c r="BM313" s="240" t="str">
        <f t="shared" ca="1" si="514"/>
        <v>1.99750341882892-1.48144950175383i</v>
      </c>
      <c r="BN313" s="240" t="str">
        <f t="shared" ca="1" si="515"/>
        <v>2.27355576357482+1.00779795812237i</v>
      </c>
      <c r="BO313" s="240" t="str">
        <f t="shared" ca="1" si="516"/>
        <v>0.243759632770866+2.47493308513812i</v>
      </c>
      <c r="BP313" s="240" t="str">
        <f t="shared" ca="1" si="517"/>
        <v>-2.03325839891229+1.43198212898504i</v>
      </c>
      <c r="BQ313" s="240" t="str">
        <f t="shared" ca="1" si="518"/>
        <v>-2.24813841108969-1.06329027977455i</v>
      </c>
      <c r="BR313" s="240" t="str">
        <f t="shared" ca="1" si="519"/>
        <v>-0.182948318506094-2.48016984241719i</v>
      </c>
      <c r="BS313" s="240" t="str">
        <f t="shared" ca="1" si="520"/>
        <v>2.0677886201646-1.38165218372703i</v>
      </c>
      <c r="BT313" s="240" t="str">
        <f t="shared" ca="1" si="521"/>
        <v>2.22136686408996+1.11814211511911i</v>
      </c>
      <c r="BU313" s="240" t="str">
        <f t="shared" ca="1" si="522"/>
        <v>0.122026803012593+2.48391263812285i</v>
      </c>
      <c r="BV313" s="240" t="str">
        <f t="shared" ca="1" si="523"/>
        <v>-2.10107328287175+1.33048998285685i</v>
      </c>
      <c r="BW313" s="240" t="str">
        <f t="shared" ca="1" si="524"/>
        <v>-2.19325724875364-1.17232042346344i</v>
      </c>
      <c r="BX313" s="240" t="str">
        <f t="shared" ca="1" si="525"/>
        <v>-0.0610317831383713-2.48615921773463i</v>
      </c>
      <c r="BY313" s="240" t="str">
        <f t="shared" ca="1" si="526"/>
        <v>2.13309233759882-1.27852634456906i</v>
      </c>
      <c r="BZ313" s="240" t="str">
        <f t="shared" ca="1" si="527"/>
        <v>2.16382649726187+1.22579256982057i</v>
      </c>
      <c r="CA313" s="240" t="str">
        <f t="shared" ca="1" si="528"/>
        <v>1.13333244129423E-13+2.48690822799715i</v>
      </c>
      <c r="CB313" s="240" t="str">
        <f t="shared" ca="1" si="529"/>
        <v>-2.16382649726183+1.22579256982064i</v>
      </c>
      <c r="CC313" s="240" t="str">
        <f t="shared" ca="1" si="530"/>
        <v>-2.13309233759755-1.27852634457117i</v>
      </c>
      <c r="CD313" s="240" t="str">
        <f t="shared" ca="1" si="531"/>
        <v>0.061031783138286-2.48615921773463i</v>
      </c>
      <c r="CE313" s="240" t="str">
        <f t="shared" ca="1" si="532"/>
        <v>2.1932572487536-1.17232042346351i</v>
      </c>
      <c r="CF313" s="240" t="str">
        <f t="shared" ca="1" si="533"/>
        <v>2.1010732828718+1.33048998285678i</v>
      </c>
      <c r="CG313" s="240" t="str">
        <f t="shared" ca="1" si="534"/>
        <v>-0.122026803012507+2.48391263812286i</v>
      </c>
      <c r="CH313" s="240" t="str">
        <f t="shared" ca="1" si="535"/>
        <v>-2.22136686408992+1.11814211511919i</v>
      </c>
      <c r="CI313" s="240" t="str">
        <f t="shared" ca="1" si="536"/>
        <v>-2.06778862016465-1.38165218372696i</v>
      </c>
      <c r="CJ313" s="240" t="str">
        <f t="shared" ca="1" si="537"/>
        <v>0.182948318506009-2.48016984241719i</v>
      </c>
      <c r="CK313" s="240" t="str">
        <f t="shared" ca="1" si="538"/>
        <v>2.24813841108965-1.06329027977462i</v>
      </c>
      <c r="CL313" s="240" t="str">
        <f t="shared" ca="1" si="539"/>
        <v>2.03325839891234+1.43198212898498i</v>
      </c>
      <c r="CM313" s="240" t="str">
        <f t="shared" ca="1" si="540"/>
        <v>-0.243759632770781+2.47493308513813i</v>
      </c>
      <c r="CN313" s="240" t="str">
        <f t="shared" ca="1" si="541"/>
        <v>-2.27355576357479+1.00779795812245i</v>
      </c>
      <c r="CO313" s="240" t="str">
        <f t="shared" ca="1" si="542"/>
        <v>-1.99750341882897-1.48144950175377i</v>
      </c>
      <c r="CP313" s="240" t="str">
        <f t="shared" ca="1" si="543"/>
        <v>0.304424115347534-2.46820552071232i</v>
      </c>
      <c r="CQ313" s="240" t="str">
        <f t="shared" ca="1" si="544"/>
        <v>2.29760361108066-0.951698576666474i</v>
      </c>
      <c r="CR313" s="240" t="str">
        <f t="shared" ca="1" si="545"/>
        <v>1.96054521737602+1.53002450473969i</v>
      </c>
      <c r="CS313" s="240" t="str">
        <f t="shared" ca="1" si="546"/>
        <v>-0.364905224220358+2.459991201573i</v>
      </c>
      <c r="CT313" s="240" t="str">
        <f t="shared" ca="1" si="547"/>
        <v>-2.32026746808423+0.895025927574098i</v>
      </c>
      <c r="CU313" s="240" t="str">
        <f t="shared" ca="1" si="548"/>
        <v>-1.92240605679516-1.57767787817323i</v>
      </c>
      <c r="CV313" s="240" t="str">
        <f t="shared" ca="1" si="549"/>
        <v>0.425166527830799-2.45029507571888i</v>
      </c>
      <c r="CW313" s="240" t="str">
        <f t="shared" ca="1" si="550"/>
        <v>2.34153368272539-0.837814148330264i</v>
      </c>
      <c r="CX313" s="240" t="str">
        <f t="shared" ca="1" si="551"/>
        <v>1.88310891068911+1.62438091744615i</v>
      </c>
      <c r="CY313" s="240" t="str">
        <f t="shared" ca="1" si="552"/>
        <v>-0.485171727025374+2.43912298373311i</v>
      </c>
      <c r="CZ313" s="240" t="str">
        <f t="shared" ca="1" si="553"/>
        <v>-2.36138944503168+0.780097701171377i</v>
      </c>
      <c r="DA313" s="240" t="str">
        <f t="shared" ca="1" si="554"/>
        <v>-1.84267745018915-1.67010549039404i</v>
      </c>
      <c r="DB313" s="240" t="str">
        <f t="shared" ca="1" si="555"/>
        <v>0.544884676910827-2.42648165526708i</v>
      </c>
      <c r="DC313" s="240" t="str">
        <f t="shared" ca="1" si="556"/>
        <v>2.37982279463509-0.721911352324608i</v>
      </c>
      <c r="DD313" s="240" t="str">
        <f t="shared" ca="1" si="557"/>
        <v>1.80113602969546+1.71482405424369i</v>
      </c>
      <c r="DE313" s="240" t="str">
        <f t="shared" ca="1" si="558"/>
        <v>-0.604269408641467+2.41237870498394i</v>
      </c>
      <c r="DF313" s="240" t="str">
        <f t="shared" ca="1" si="559"/>
        <v>-2.39682262797354+0.663290151075626i</v>
      </c>
      <c r="DG313" s="240" t="str">
        <f t="shared" ca="1" si="560"/>
        <v>-1.75850967220462-1.75850967220618i</v>
      </c>
      <c r="DH313" s="240" t="str">
        <f t="shared" ca="1" si="561"/>
        <v>0.663290151075435-2.39682262797359i</v>
      </c>
      <c r="DI313" s="240" t="str">
        <f t="shared" ca="1" si="562"/>
        <v>2.41237870498389-0.604269408641659i</v>
      </c>
      <c r="DJ313" s="240" t="str">
        <f t="shared" ca="1" si="563"/>
        <v>1.71482405424383+1.80113602969533i</v>
      </c>
      <c r="DK313" s="240" t="str">
        <f t="shared" ca="1" si="564"/>
        <v>-0.721911352324553+2.3798227946351i</v>
      </c>
      <c r="DL313" s="240" t="str">
        <f t="shared" ca="1" si="565"/>
        <v>-2.42648165526704+0.544884676911021i</v>
      </c>
      <c r="DM313" s="240" t="str">
        <f t="shared" ca="1" si="566"/>
        <v>-1.67010549039418-1.84267745018902i</v>
      </c>
      <c r="DN313" s="240" t="str">
        <f t="shared" ca="1" si="567"/>
        <v>0.780097701171322-2.3613894450317i</v>
      </c>
      <c r="DO313" s="240" t="str">
        <f t="shared" ca="1" si="568"/>
        <v>2.43912298373307-0.485171727025568i</v>
      </c>
      <c r="DP313" s="240" t="str">
        <f t="shared" ca="1" si="569"/>
        <v>1.62438091744641+1.88310891068888i</v>
      </c>
      <c r="DQ313" s="240" t="str">
        <f t="shared" ca="1" si="570"/>
        <v>-0.837814148330212+2.34153368272541i</v>
      </c>
      <c r="DR313" s="240" t="str">
        <f t="shared" ca="1" si="571"/>
        <v>-2.45029507571885+0.425166527830993i</v>
      </c>
      <c r="DS313" s="240" t="str">
        <f t="shared" ca="1" si="572"/>
        <v>-1.57767787817327-1.92240605679512i</v>
      </c>
      <c r="DT313" s="240" t="str">
        <f t="shared" ca="1" si="573"/>
        <v>0.895025927574043-2.32026746808426i</v>
      </c>
      <c r="DU313" s="240" t="str">
        <f t="shared" ca="1" si="574"/>
        <v>2.45999120157297-0.364905224220554i</v>
      </c>
      <c r="DV313" s="240" t="str">
        <f t="shared" ca="1" si="575"/>
        <v>1.53002450473795+1.96054521737737i</v>
      </c>
      <c r="DW313" s="240" t="str">
        <f t="shared" ca="1" si="576"/>
        <v>-0.95169857666629+2.29760361108074i</v>
      </c>
      <c r="DX313" s="240" t="str">
        <f t="shared" ca="1" si="577"/>
        <v>-2.46820552071229+0.304424115347733i</v>
      </c>
      <c r="DY313" s="240" t="str">
        <f t="shared" ca="1" si="578"/>
        <v>-1.48144950175381-1.99750341882893i</v>
      </c>
      <c r="DZ313" s="240" t="str">
        <f t="shared" ca="1" si="579"/>
        <v>1.00779795812227-2.27355576357487i</v>
      </c>
      <c r="EA313" s="240" t="str">
        <f t="shared" ca="1" si="580"/>
        <v>2.47493308513811-0.243759632770979i</v>
      </c>
      <c r="EB313" s="240" t="str">
        <f t="shared" ca="1" si="581"/>
        <v>1.43198212898502+2.0332583989123i</v>
      </c>
      <c r="EC313" s="240" t="str">
        <f t="shared" ca="1" si="582"/>
        <v>-1.06329027977457+2.24813841108968i</v>
      </c>
      <c r="ED313" s="240" t="str">
        <f t="shared" ca="1" si="583"/>
        <v>-2.48016984241737+0.18294831850367i</v>
      </c>
      <c r="EE313" s="240" t="str">
        <f t="shared" ca="1" si="584"/>
        <v>-1.38165218372701-2.06778862016462i</v>
      </c>
      <c r="EF313" s="240" t="str">
        <f t="shared" ca="1" si="585"/>
        <v>1.11814211511901-2.22136686409001i</v>
      </c>
      <c r="EG313" s="240" t="str">
        <f t="shared" ca="1" si="586"/>
        <v>2.48391263812285-0.122026803012706i</v>
      </c>
      <c r="EH313" s="240" t="str">
        <f t="shared" ca="1" si="587"/>
        <v>1.33048998285683+2.10107328287176i</v>
      </c>
      <c r="EI313" s="240" t="str">
        <f t="shared" ca="1" si="588"/>
        <v>-1.17232042346334+2.1932572487537i</v>
      </c>
      <c r="EJ313" s="240" t="str">
        <f t="shared" ca="1" si="589"/>
        <v>-2.48615921773462+0.0610317831384844i</v>
      </c>
      <c r="EK313" s="240" t="str">
        <f t="shared" ca="1" si="590"/>
        <v>-1.27852634456904-2.13309233759883i</v>
      </c>
      <c r="EL313" s="240" t="str">
        <f t="shared" ca="1" si="591"/>
        <v>1.22579256982047-2.16382649726193i</v>
      </c>
      <c r="EM313" s="240" t="str">
        <f t="shared" ca="1" si="592"/>
        <v>2.48690822799715-2.26666488258846E-13i</v>
      </c>
      <c r="EN313" s="240"/>
      <c r="EO313" s="240"/>
      <c r="EP313" s="240"/>
    </row>
    <row r="314" spans="1:146">
      <c r="A314" s="268">
        <f t="shared" si="461"/>
        <v>4.1796874999999968E-3</v>
      </c>
      <c r="B314" s="267">
        <v>214</v>
      </c>
      <c r="C314" s="266">
        <f t="shared" si="462"/>
        <v>42800</v>
      </c>
      <c r="N314" s="265">
        <f t="shared" ca="1" si="463"/>
        <v>2.5125720105298317</v>
      </c>
      <c r="O314" s="240">
        <f t="shared" ca="1" si="464"/>
        <v>-2.4874279894701683</v>
      </c>
      <c r="P314" s="240" t="str">
        <f t="shared" ca="1" si="465"/>
        <v>-1.27879355536965-2.13353815188401i</v>
      </c>
      <c r="Q314" s="240" t="str">
        <f t="shared" ca="1" si="466"/>
        <v>1.17256543732582-2.19371563744905i</v>
      </c>
      <c r="R314" s="240" t="str">
        <f t="shared" ca="1" si="467"/>
        <v>2.48443177352037-0.122052306500211i</v>
      </c>
      <c r="S314" s="240" t="str">
        <f t="shared" ca="1" si="468"/>
        <v>1.38194094772933+2.06822078603532i</v>
      </c>
      <c r="T314" s="240" t="str">
        <f t="shared" ca="1" si="469"/>
        <v>-1.06351250643897+2.24860826989663i</v>
      </c>
      <c r="U314" s="241" t="str">
        <f t="shared" ca="1" si="470"/>
        <v>-2.47545034381764+0.243810578303544i</v>
      </c>
      <c r="V314" s="240" t="str">
        <f t="shared" ca="1" si="471"/>
        <v>-1.48175912330229-1.99792089515827i</v>
      </c>
      <c r="W314" s="240" t="str">
        <f t="shared" ca="1" si="472"/>
        <v>0.951897480771412-2.2980838080672i</v>
      </c>
      <c r="X314" s="240" t="str">
        <f t="shared" ca="1" si="473"/>
        <v>2.46050533741282-0.36498148906846i</v>
      </c>
      <c r="Y314" s="240" t="str">
        <f t="shared" ca="1" si="474"/>
        <v>1.57800761136064+1.92280783784743i</v>
      </c>
      <c r="Z314" s="240" t="str">
        <f t="shared" ca="1" si="475"/>
        <v>-0.837989250696295+2.34202306105578i</v>
      </c>
      <c r="AA314" s="240" t="str">
        <f t="shared" ca="1" si="476"/>
        <v>-2.43963275813535+0.485273127457605i</v>
      </c>
      <c r="AB314" s="240" t="str">
        <f t="shared" ca="1" si="477"/>
        <v>-1.67045454086589-1.84306256803727i</v>
      </c>
      <c r="AC314" s="240" t="str">
        <f t="shared" ca="1" si="478"/>
        <v>0.722062231117063-2.38032017535328i</v>
      </c>
      <c r="AD314" s="240" t="str">
        <f t="shared" ca="1" si="479"/>
        <v>2.41288288985695-0.604395700377801i</v>
      </c>
      <c r="AE314" s="240" t="str">
        <f t="shared" ca="1" si="480"/>
        <v>1.75887719906762+1.75887719906753i</v>
      </c>
      <c r="AF314" s="240" t="str">
        <f t="shared" ca="1" si="481"/>
        <v>-0.604395700377891+2.41288288985693i</v>
      </c>
      <c r="AG314" s="240" t="str">
        <f t="shared" ca="1" si="482"/>
        <v>-2.3803201753533+0.722062231116976i</v>
      </c>
      <c r="AH314" s="240" t="str">
        <f t="shared" ca="1" si="483"/>
        <v>-1.84306256803737-1.67045454086577i</v>
      </c>
      <c r="AI314" s="240" t="str">
        <f t="shared" ca="1" si="484"/>
        <v>0.485273127456968-2.43963275813548i</v>
      </c>
      <c r="AJ314" s="240" t="str">
        <f t="shared" ca="1" si="485"/>
        <v>2.34202306105589-0.837989250695976i</v>
      </c>
      <c r="AK314" s="240" t="str">
        <f t="shared" ca="1" si="486"/>
        <v>1.92280783784817+1.57800761135974i</v>
      </c>
      <c r="AL314" s="240" t="str">
        <f t="shared" ca="1" si="487"/>
        <v>-0.36498148906855+2.46050533741281i</v>
      </c>
      <c r="AM314" s="240" t="str">
        <f t="shared" ca="1" si="488"/>
        <v>-2.29808380806762+0.951897480770412i</v>
      </c>
      <c r="AN314" s="240" t="str">
        <f t="shared" ca="1" si="489"/>
        <v>-1.99792089515835-1.48175912330218i</v>
      </c>
      <c r="AO314" s="240" t="str">
        <f t="shared" ca="1" si="490"/>
        <v>0.243810578304409-2.47545034381756i</v>
      </c>
      <c r="AP314" s="240" t="str">
        <f t="shared" ca="1" si="491"/>
        <v>2.24860826989635-1.06351250643956i</v>
      </c>
      <c r="AQ314" s="240" t="str">
        <f t="shared" ca="1" si="492"/>
        <v>2.06822078603499+1.38194094772983i</v>
      </c>
      <c r="AR314" s="240" t="str">
        <f t="shared" ca="1" si="493"/>
        <v>2.06822078603499+1.38194094772983i</v>
      </c>
      <c r="AS314" s="240" t="str">
        <f t="shared" ca="1" si="494"/>
        <v>-2.19371563744909+1.17256543732576i</v>
      </c>
      <c r="AT314" s="240" t="str">
        <f t="shared" ca="1" si="495"/>
        <v>-2.13353815188337-1.27879355537072i</v>
      </c>
      <c r="AU314" s="240" t="str">
        <f t="shared" ca="1" si="496"/>
        <v>-1.20671394584662E-13-2.48742798947017i</v>
      </c>
      <c r="AV314" s="240" t="str">
        <f t="shared" ca="1" si="497"/>
        <v>2.13353815188449-1.27879355536886i</v>
      </c>
      <c r="AW314" s="240" t="str">
        <f t="shared" ca="1" si="498"/>
        <v>2.19371563744924+1.17256543732548i</v>
      </c>
      <c r="AX314" s="240" t="str">
        <f t="shared" ca="1" si="499"/>
        <v>0.12205230649959+2.4844317735204i</v>
      </c>
      <c r="AY314" s="240" t="str">
        <f t="shared" ca="1" si="500"/>
        <v>-2.06822078603481+1.38194094773009i</v>
      </c>
      <c r="AZ314" s="240" t="str">
        <f t="shared" ca="1" si="501"/>
        <v>-2.24860826989648-1.06351250643928i</v>
      </c>
      <c r="BA314" s="240" t="str">
        <f t="shared" ca="1" si="502"/>
        <v>-0.243810578304649-2.47545034381753i</v>
      </c>
      <c r="BB314" s="240" t="str">
        <f t="shared" ca="1" si="503"/>
        <v>1.99792089515817-1.48175912330243i</v>
      </c>
      <c r="BC314" s="240" t="str">
        <f t="shared" ca="1" si="504"/>
        <v>2.29808380806679+0.951897480772409i</v>
      </c>
      <c r="BD314" s="240" t="str">
        <f t="shared" ca="1" si="505"/>
        <v>0.364981489068823+2.46050533741277i</v>
      </c>
      <c r="BE314" s="240" t="str">
        <f t="shared" ca="1" si="506"/>
        <v>-1.92280783784794+1.57800761136001i</v>
      </c>
      <c r="BF314" s="240" t="str">
        <f t="shared" ca="1" si="507"/>
        <v>-2.34202306105599-0.837989250695683i</v>
      </c>
      <c r="BG314" s="240" t="str">
        <f t="shared" ca="1" si="508"/>
        <v>-0.48527312745724-2.43963275813543i</v>
      </c>
      <c r="BH314" s="240" t="str">
        <f t="shared" ca="1" si="509"/>
        <v>1.84306256803667-1.67045454086655i</v>
      </c>
      <c r="BI314" s="240" t="str">
        <f t="shared" ca="1" si="510"/>
        <v>2.38032017535325+0.722062231117153i</v>
      </c>
      <c r="BJ314" s="240" t="str">
        <f t="shared" ca="1" si="511"/>
        <v>0.604395700376719+2.41288288985722i</v>
      </c>
      <c r="BK314" s="240" t="str">
        <f t="shared" ca="1" si="512"/>
        <v>-1.7588771990674+1.75887719906775i</v>
      </c>
      <c r="BL314" s="240" t="str">
        <f t="shared" ca="1" si="513"/>
        <v>-2.41288288985671-0.604395700378769i</v>
      </c>
      <c r="BM314" s="240" t="str">
        <f t="shared" ca="1" si="514"/>
        <v>-0.722062231117566-2.38032017535312i</v>
      </c>
      <c r="BN314" s="240" t="str">
        <f t="shared" ca="1" si="515"/>
        <v>1.67045454086623-1.84306256803696i</v>
      </c>
      <c r="BO314" s="240" t="str">
        <f t="shared" ca="1" si="516"/>
        <v>2.43963275813551+0.485273127456814i</v>
      </c>
      <c r="BP314" s="240" t="str">
        <f t="shared" ca="1" si="517"/>
        <v>0.837989250696091+2.34202306105585i</v>
      </c>
      <c r="BQ314" s="240" t="str">
        <f t="shared" ca="1" si="518"/>
        <v>-1.57800761136159+1.92280783784665i</v>
      </c>
      <c r="BR314" s="240" t="str">
        <f t="shared" ca="1" si="519"/>
        <v>-2.46050533741283-0.364981489068396i</v>
      </c>
      <c r="BS314" s="240" t="str">
        <f t="shared" ca="1" si="520"/>
        <v>-0.951897480770524-2.29808380806757i</v>
      </c>
      <c r="BT314" s="240" t="str">
        <f t="shared" ca="1" si="521"/>
        <v>1.48175912330203-1.99792089515847i</v>
      </c>
      <c r="BU314" s="240" t="str">
        <f t="shared" ca="1" si="522"/>
        <v>2.47545034381758+0.243810578304219i</v>
      </c>
      <c r="BV314" s="240" t="str">
        <f t="shared" ca="1" si="523"/>
        <v>1.06351250643974+2.24860826989626i</v>
      </c>
      <c r="BW314" s="240" t="str">
        <f t="shared" ca="1" si="524"/>
        <v>-1.38194094772968+2.06822078603509i</v>
      </c>
      <c r="BX314" s="240" t="str">
        <f t="shared" ca="1" si="525"/>
        <v>-2.48443177352043-0.122052306499088i</v>
      </c>
      <c r="BY314" s="240" t="str">
        <f t="shared" ca="1" si="526"/>
        <v>-1.17256543732593-2.193715637449i</v>
      </c>
      <c r="BZ314" s="240" t="str">
        <f t="shared" ca="1" si="527"/>
        <v>1.27879355537055-2.13353815188347i</v>
      </c>
      <c r="CA314" s="240" t="str">
        <f t="shared" ca="1" si="528"/>
        <v>2.48742798947017-2.41342789169323E-13i</v>
      </c>
      <c r="CB314" s="240" t="str">
        <f t="shared" ca="1" si="529"/>
        <v>1.27879355536903+2.13353815188439i</v>
      </c>
      <c r="CC314" s="240" t="str">
        <f t="shared" ca="1" si="530"/>
        <v>-1.17256543732537+2.19371563744929i</v>
      </c>
      <c r="CD314" s="240" t="str">
        <f t="shared" ca="1" si="531"/>
        <v>-2.4844317735204+0.122052306499711i</v>
      </c>
      <c r="CE314" s="240" t="str">
        <f t="shared" ca="1" si="532"/>
        <v>-1.38194094773019-2.06822078603475i</v>
      </c>
      <c r="CF314" s="240" t="str">
        <f t="shared" ca="1" si="533"/>
        <v>1.06351250643917-2.24860826989653i</v>
      </c>
      <c r="CG314" s="240" t="str">
        <f t="shared" ca="1" si="534"/>
        <v>2.47545034381777-0.243810578302307i</v>
      </c>
      <c r="CH314" s="240" t="str">
        <f t="shared" ca="1" si="535"/>
        <v>1.48175912330253+1.9979208951581i</v>
      </c>
      <c r="CI314" s="240" t="str">
        <f t="shared" ca="1" si="536"/>
        <v>-0.951897480772297+2.29808380806683i</v>
      </c>
      <c r="CJ314" s="240" t="str">
        <f t="shared" ca="1" si="537"/>
        <v>-2.46050533741274+0.364981489069012i</v>
      </c>
      <c r="CK314" s="240" t="str">
        <f t="shared" ca="1" si="538"/>
        <v>-1.5780076113601-1.92280783784787i</v>
      </c>
      <c r="CL314" s="240" t="str">
        <f t="shared" ca="1" si="539"/>
        <v>0.837989250695504-2.34202306105606i</v>
      </c>
      <c r="CM314" s="240" t="str">
        <f t="shared" ca="1" si="540"/>
        <v>2.43963275813539-0.485273127457426i</v>
      </c>
      <c r="CN314" s="240" t="str">
        <f t="shared" ca="1" si="541"/>
        <v>1.6704545408667+1.84306256803654i</v>
      </c>
      <c r="CO314" s="240" t="str">
        <f t="shared" ca="1" si="542"/>
        <v>-0.722062231116969+2.3803201753533i</v>
      </c>
      <c r="CP314" s="240" t="str">
        <f t="shared" ca="1" si="543"/>
        <v>-2.41288288985718+0.604395700376903i</v>
      </c>
      <c r="CQ314" s="240" t="str">
        <f t="shared" ca="1" si="544"/>
        <v>-1.75887719906789-1.75887719906726i</v>
      </c>
      <c r="CR314" s="240" t="str">
        <f t="shared" ca="1" si="545"/>
        <v>0.604395700378513-2.41288288985677i</v>
      </c>
      <c r="CS314" s="240" t="str">
        <f t="shared" ca="1" si="546"/>
        <v>2.38032017535309-0.722062231117683i</v>
      </c>
      <c r="CT314" s="240" t="str">
        <f t="shared" ca="1" si="547"/>
        <v>1.84306256803713+1.67045454086604i</v>
      </c>
      <c r="CU314" s="240" t="str">
        <f t="shared" ca="1" si="548"/>
        <v>-0.485273127456697+2.43963275813554i</v>
      </c>
      <c r="CV314" s="240" t="str">
        <f t="shared" ca="1" si="549"/>
        <v>-2.34202306105581+0.837989250696203i</v>
      </c>
      <c r="CW314" s="240" t="str">
        <f t="shared" ca="1" si="550"/>
        <v>-1.92280783784682-1.57800761136138i</v>
      </c>
      <c r="CX314" s="240" t="str">
        <f t="shared" ca="1" si="551"/>
        <v>0.364981489068276-2.46050533741285i</v>
      </c>
      <c r="CY314" s="240" t="str">
        <f t="shared" ca="1" si="552"/>
        <v>2.29808380806752-0.951897480770636i</v>
      </c>
      <c r="CZ314" s="240" t="str">
        <f t="shared" ca="1" si="553"/>
        <v>1.99792089515854+1.48175912330193i</v>
      </c>
      <c r="DA314" s="240" t="str">
        <f t="shared" ca="1" si="554"/>
        <v>-0.243810578304098+2.47545034381759i</v>
      </c>
      <c r="DB314" s="240" t="str">
        <f t="shared" ca="1" si="555"/>
        <v>-2.24860826989621+1.06351250643985i</v>
      </c>
      <c r="DC314" s="240" t="str">
        <f t="shared" ca="1" si="556"/>
        <v>-2.06822078603516-1.38194094772957i</v>
      </c>
      <c r="DD314" s="240" t="str">
        <f t="shared" ca="1" si="557"/>
        <v>0.122052306501509-2.48443177352031i</v>
      </c>
      <c r="DE314" s="240" t="str">
        <f t="shared" ca="1" si="558"/>
        <v>2.19371563744894-1.17256543732603i</v>
      </c>
      <c r="DF314" s="240" t="str">
        <f t="shared" ca="1" si="559"/>
        <v>2.13353815188354+1.27879355537045i</v>
      </c>
      <c r="DG314" s="240" t="str">
        <f t="shared" ca="1" si="560"/>
        <v>5.03408094845535E-13+2.48742798947017i</v>
      </c>
      <c r="DH314" s="240" t="str">
        <f t="shared" ca="1" si="561"/>
        <v>-2.13353815188433+1.27879355536913i</v>
      </c>
      <c r="DI314" s="240" t="str">
        <f t="shared" ca="1" si="562"/>
        <v>-2.19371563744935-1.17256543732527i</v>
      </c>
      <c r="DJ314" s="240" t="str">
        <f t="shared" ca="1" si="563"/>
        <v>-0.122052306499973-2.48443177352038i</v>
      </c>
      <c r="DK314" s="240" t="str">
        <f t="shared" ca="1" si="564"/>
        <v>2.06822078603468-1.38194094773029i</v>
      </c>
      <c r="DL314" s="240" t="str">
        <f t="shared" ca="1" si="565"/>
        <v>2.24860826989664+1.06351250643894i</v>
      </c>
      <c r="DM314" s="240" t="str">
        <f t="shared" ca="1" si="566"/>
        <v>0.243810578302427+2.47545034381775i</v>
      </c>
      <c r="DN314" s="240" t="str">
        <f t="shared" ca="1" si="567"/>
        <v>-1.99792089515794+1.48175912330274i</v>
      </c>
      <c r="DO314" s="240" t="str">
        <f t="shared" ca="1" si="568"/>
        <v>-2.29808380806688-0.951897480772185i</v>
      </c>
      <c r="DP314" s="240" t="str">
        <f t="shared" ca="1" si="569"/>
        <v>-0.364981489069271-2.4605053374127i</v>
      </c>
      <c r="DQ314" s="240" t="str">
        <f t="shared" ca="1" si="570"/>
        <v>1.92280783784779-1.57800761136019i</v>
      </c>
      <c r="DR314" s="240" t="str">
        <f t="shared" ca="1" si="571"/>
        <v>2.34202306105615+0.837989250695255i</v>
      </c>
      <c r="DS314" s="240" t="str">
        <f t="shared" ca="1" si="572"/>
        <v>0.485273127457546+2.43963275813537i</v>
      </c>
      <c r="DT314" s="240" t="str">
        <f t="shared" ca="1" si="573"/>
        <v>-1.84306256803807+1.670454540865i</v>
      </c>
      <c r="DU314" s="240" t="str">
        <f t="shared" ca="1" si="574"/>
        <v>-2.38032017535334-0.722062231116854i</v>
      </c>
      <c r="DV314" s="240" t="str">
        <f t="shared" ca="1" si="575"/>
        <v>-0.604395700377159-2.41288288985711i</v>
      </c>
      <c r="DW314" s="240" t="str">
        <f t="shared" ca="1" si="576"/>
        <v>1.75887719906718-1.75887719906798i</v>
      </c>
      <c r="DX314" s="240" t="str">
        <f t="shared" ca="1" si="577"/>
        <v>2.41288288985677+0.604395700378532i</v>
      </c>
      <c r="DY314" s="240" t="str">
        <f t="shared" ca="1" si="578"/>
        <v>0.722062231117931+2.38032017535301i</v>
      </c>
      <c r="DZ314" s="240" t="str">
        <f t="shared" ca="1" si="579"/>
        <v>-1.67045454086605+1.84306256803712i</v>
      </c>
      <c r="EA314" s="240" t="str">
        <f t="shared" ca="1" si="580"/>
        <v>-2.43963275813559-0.485273127456439i</v>
      </c>
      <c r="EB314" s="240" t="str">
        <f t="shared" ca="1" si="581"/>
        <v>-0.837989250696317-2.34202306105577i</v>
      </c>
      <c r="EC314" s="240" t="str">
        <f t="shared" ca="1" si="582"/>
        <v>1.57800761136129-1.92280783784689i</v>
      </c>
      <c r="ED314" s="240" t="str">
        <f t="shared" ca="1" si="583"/>
        <v>2.46050533741287+0.364981489068157i</v>
      </c>
      <c r="EE314" s="240" t="str">
        <f t="shared" ca="1" si="584"/>
        <v>0.951897480770877+2.29808380806742i</v>
      </c>
      <c r="EF314" s="240" t="str">
        <f t="shared" ca="1" si="585"/>
        <v>-1.48175912330183+1.99792089515861i</v>
      </c>
      <c r="EG314" s="240" t="str">
        <f t="shared" ca="1" si="586"/>
        <v>-2.47545034381761-0.243810578303838i</v>
      </c>
      <c r="EH314" s="240" t="str">
        <f t="shared" ca="1" si="587"/>
        <v>-1.06351250643995-2.24860826989616i</v>
      </c>
      <c r="EI314" s="240" t="str">
        <f t="shared" ca="1" si="588"/>
        <v>1.38194094772936-2.0682207860353i</v>
      </c>
      <c r="EJ314" s="240" t="str">
        <f t="shared" ca="1" si="589"/>
        <v>2.48443177352031+0.122052306501388i</v>
      </c>
      <c r="EK314" s="240" t="str">
        <f t="shared" ca="1" si="590"/>
        <v>1.17256543732626+2.19371563744882i</v>
      </c>
      <c r="EL314" s="240" t="str">
        <f t="shared" ca="1" si="591"/>
        <v>-1.27879355537035+2.1335381518836i</v>
      </c>
      <c r="EM314" s="240" t="str">
        <f t="shared" ca="1" si="592"/>
        <v>-2.48742798947017+4.82685578338648E-13i</v>
      </c>
      <c r="EN314" s="240"/>
      <c r="EO314" s="240"/>
      <c r="EP314" s="240"/>
    </row>
    <row r="315" spans="1:146">
      <c r="A315" s="268">
        <f t="shared" si="461"/>
        <v>4.1992187499999964E-3</v>
      </c>
      <c r="B315" s="267">
        <v>215</v>
      </c>
      <c r="C315" s="266">
        <f t="shared" si="462"/>
        <v>43000</v>
      </c>
      <c r="N315" s="265">
        <f t="shared" ca="1" si="463"/>
        <v>2.5121001033464978</v>
      </c>
      <c r="O315" s="240">
        <f t="shared" ca="1" si="464"/>
        <v>-2.4878998966535022</v>
      </c>
      <c r="P315" s="240" t="str">
        <f t="shared" ca="1" si="465"/>
        <v>-1.33102052322699-2.10191109767208i</v>
      </c>
      <c r="Q315" s="240" t="str">
        <f t="shared" ca="1" si="466"/>
        <v>1.0637142727589-2.24903486893767i</v>
      </c>
      <c r="R315" s="240" t="str">
        <f t="shared" ca="1" si="467"/>
        <v>2.46918973155885-0.30454550617737i</v>
      </c>
      <c r="S315" s="240" t="str">
        <f t="shared" ca="1" si="468"/>
        <v>1.57830698610837+1.92317262703326i</v>
      </c>
      <c r="T315" s="240" t="str">
        <f t="shared" ca="1" si="469"/>
        <v>-0.780408769520561+2.36233106236698i</v>
      </c>
      <c r="U315" s="241" t="str">
        <f t="shared" ca="1" si="470"/>
        <v>-2.4133406545734+0.604510364470093i</v>
      </c>
      <c r="V315" s="240" t="str">
        <f t="shared" ca="1" si="471"/>
        <v>-1.80185424282649-1.71550784998982i</v>
      </c>
      <c r="W315" s="240" t="str">
        <f t="shared" ca="1" si="472"/>
        <v>0.485365191982135-2.44009559775445i</v>
      </c>
      <c r="X315" s="240" t="str">
        <f t="shared" ca="1" si="473"/>
        <v>2.32119268779937-0.895382824201615i</v>
      </c>
      <c r="Y315" s="240" t="str">
        <f t="shared" ca="1" si="474"/>
        <v>1.99829993456207+1.48204023808321i</v>
      </c>
      <c r="Z315" s="240" t="str">
        <f t="shared" ca="1" si="475"/>
        <v>-0.183021270176887+2.48115882410444i</v>
      </c>
      <c r="AA315" s="240" t="str">
        <f t="shared" ca="1" si="476"/>
        <v>-2.19413182242877+1.17278789283226i</v>
      </c>
      <c r="AB315" s="240" t="str">
        <f t="shared" ca="1" si="477"/>
        <v>-2.16468933525895-1.22628136150913i</v>
      </c>
      <c r="AC315" s="240" t="str">
        <f t="shared" ca="1" si="478"/>
        <v>-0.122075461888265-2.48490311227083i</v>
      </c>
      <c r="AD315" s="240" t="str">
        <f t="shared" ca="1" si="479"/>
        <v>2.03406917214529-1.43255313992071i</v>
      </c>
      <c r="AE315" s="240" t="str">
        <f t="shared" ca="1" si="480"/>
        <v>2.29851979345512+0.952078071832095i</v>
      </c>
      <c r="AF315" s="240" t="str">
        <f t="shared" ca="1" si="481"/>
        <v>0.425336065378428+2.45127214467445i</v>
      </c>
      <c r="AG315" s="240" t="str">
        <f t="shared" ca="1" si="482"/>
        <v>-1.84341222819591+1.67077145436062i</v>
      </c>
      <c r="AH315" s="240" t="str">
        <f t="shared" ca="1" si="483"/>
        <v>-2.39777837448992-0.663554641756788i</v>
      </c>
      <c r="AI315" s="240" t="str">
        <f t="shared" ca="1" si="484"/>
        <v>-0.722199218541193-2.38077176237182i</v>
      </c>
      <c r="AJ315" s="240" t="str">
        <f t="shared" ca="1" si="485"/>
        <v>1.62502864848105-1.88385981096906i</v>
      </c>
      <c r="AK315" s="240" t="str">
        <f t="shared" ca="1" si="486"/>
        <v>2.46097213691333+0.365050732234223i</v>
      </c>
      <c r="AL315" s="240" t="str">
        <f t="shared" ca="1" si="487"/>
        <v>1.0081998232329+2.27446235673437i</v>
      </c>
      <c r="AM315" s="240" t="str">
        <f t="shared" ca="1" si="488"/>
        <v>-1.38220312531229+2.06861316251866i</v>
      </c>
      <c r="AN315" s="240" t="str">
        <f t="shared" ca="1" si="489"/>
        <v>-2.4871505877189-0.0610561199062938i</v>
      </c>
      <c r="AO315" s="240" t="str">
        <f t="shared" ca="1" si="490"/>
        <v>-1.27903616414811-2.13394292017612i</v>
      </c>
      <c r="AP315" s="240" t="str">
        <f t="shared" ca="1" si="491"/>
        <v>1.11858798058273-2.22225264663232i</v>
      </c>
      <c r="AQ315" s="240" t="str">
        <f t="shared" ca="1" si="492"/>
        <v>2.47591997863889-0.243856833296294i</v>
      </c>
      <c r="AR315" s="240" t="str">
        <f t="shared" ca="1" si="493"/>
        <v>2.47591997863889-0.243856833296294i</v>
      </c>
      <c r="AS315" s="240" t="str">
        <f t="shared" ca="1" si="494"/>
        <v>-0.838148231438546+2.3424673824634i</v>
      </c>
      <c r="AT315" s="240" t="str">
        <f t="shared" ca="1" si="495"/>
        <v>-2.42744922848734+0.545101952743454i</v>
      </c>
      <c r="AU315" s="240" t="str">
        <f t="shared" ca="1" si="496"/>
        <v>-1.75921088783633-1.75921088783767i</v>
      </c>
      <c r="AV315" s="240" t="str">
        <f t="shared" ca="1" si="497"/>
        <v>0.545101952742886-2.42744922848747i</v>
      </c>
      <c r="AW315" s="240" t="str">
        <f t="shared" ca="1" si="498"/>
        <v>2.34246738246323-0.838148231439026i</v>
      </c>
      <c r="AX315" s="240" t="str">
        <f t="shared" ca="1" si="499"/>
        <v>1.96132699581907+1.53063461062392i</v>
      </c>
      <c r="AY315" s="240" t="str">
        <f t="shared" ca="1" si="500"/>
        <v>-0.243856833295715+2.47591997863895i</v>
      </c>
      <c r="AZ315" s="240" t="str">
        <f t="shared" ca="1" si="501"/>
        <v>-2.22225264663317+1.11858798058104i</v>
      </c>
      <c r="BA315" s="240" t="str">
        <f t="shared" ca="1" si="502"/>
        <v>-2.13394292017642-1.27903616414761i</v>
      </c>
      <c r="BB315" s="240" t="str">
        <f t="shared" ca="1" si="503"/>
        <v>-0.0610561199068044-2.48715058771889i</v>
      </c>
      <c r="BC315" s="240" t="str">
        <f t="shared" ca="1" si="504"/>
        <v>2.06861316251835-1.38220312531275i</v>
      </c>
      <c r="BD315" s="240" t="str">
        <f t="shared" ca="1" si="505"/>
        <v>2.2744623567346+1.00819982323237i</v>
      </c>
      <c r="BE315" s="240" t="str">
        <f t="shared" ca="1" si="506"/>
        <v>0.365050732232352+2.46097213691361i</v>
      </c>
      <c r="BF315" s="240" t="str">
        <f t="shared" ca="1" si="507"/>
        <v>-1.8838598109687+1.62502864848146i</v>
      </c>
      <c r="BG315" s="240" t="str">
        <f t="shared" ca="1" si="508"/>
        <v>-2.38077176237197-0.72219921854067i</v>
      </c>
      <c r="BH315" s="240" t="str">
        <f t="shared" ca="1" si="509"/>
        <v>-0.663554641757347-2.39777837448977i</v>
      </c>
      <c r="BI315" s="240" t="str">
        <f t="shared" ca="1" si="510"/>
        <v>1.67077145436038-1.84341222819613i</v>
      </c>
      <c r="BJ315" s="240" t="str">
        <f t="shared" ca="1" si="511"/>
        <v>2.45127214467425+0.425336065379632i</v>
      </c>
      <c r="BK315" s="240" t="str">
        <f t="shared" ca="1" si="512"/>
        <v>0.952078071831913+2.2985197934552i</v>
      </c>
      <c r="BL315" s="240" t="str">
        <f t="shared" ca="1" si="513"/>
        <v>-1.43255313992001+2.03406917214578i</v>
      </c>
      <c r="BM315" s="240" t="str">
        <f t="shared" ca="1" si="514"/>
        <v>-2.4849031122708-0.122075461888991i</v>
      </c>
      <c r="BN315" s="240" t="str">
        <f t="shared" ca="1" si="515"/>
        <v>-1.22628136150942-2.16468933525878i</v>
      </c>
      <c r="BO315" s="240" t="str">
        <f t="shared" ca="1" si="516"/>
        <v>1.17278789283114-2.19413182242937i</v>
      </c>
      <c r="BP315" s="240" t="str">
        <f t="shared" ca="1" si="517"/>
        <v>2.48115882410446-0.183021270176691i</v>
      </c>
      <c r="BQ315" s="240" t="str">
        <f t="shared" ca="1" si="518"/>
        <v>1.48204023808391+1.99829993456155i</v>
      </c>
      <c r="BR315" s="240" t="str">
        <f t="shared" ca="1" si="519"/>
        <v>-0.895382824202294+2.32119268779911i</v>
      </c>
      <c r="BS315" s="240" t="str">
        <f t="shared" ca="1" si="520"/>
        <v>-2.44009559775443+0.485365191982237i</v>
      </c>
      <c r="BT315" s="240" t="str">
        <f t="shared" ca="1" si="521"/>
        <v>-1.71550784998883-1.80185424282743i</v>
      </c>
      <c r="BU315" s="240" t="str">
        <f t="shared" ca="1" si="522"/>
        <v>0.604510364470516-2.41334065457329i</v>
      </c>
      <c r="BV315" s="240" t="str">
        <f t="shared" ca="1" si="523"/>
        <v>2.36233106236682-0.780408769521039i</v>
      </c>
      <c r="BW315" s="240" t="str">
        <f t="shared" ca="1" si="524"/>
        <v>1.92317262703265+1.57830698610911i</v>
      </c>
      <c r="BX315" s="240" t="str">
        <f t="shared" ca="1" si="525"/>
        <v>-0.304545506177263+2.46918973155887i</v>
      </c>
      <c r="BY315" s="240" t="str">
        <f t="shared" ca="1" si="526"/>
        <v>-2.24903486893723+1.06371427275985i</v>
      </c>
      <c r="BZ315" s="240" t="str">
        <f t="shared" ca="1" si="527"/>
        <v>-2.10191109767187-1.33102052322732i</v>
      </c>
      <c r="CA315" s="240" t="str">
        <f t="shared" ca="1" si="528"/>
        <v>-5.10819451471838E-13-2.4878998966535i</v>
      </c>
      <c r="CB315" s="240" t="str">
        <f t="shared" ca="1" si="529"/>
        <v>2.10191109767261-1.33102052322616i</v>
      </c>
      <c r="CC315" s="240" t="str">
        <f t="shared" ca="1" si="530"/>
        <v>2.24903486893773+1.0637142727588i</v>
      </c>
      <c r="CD315" s="240" t="str">
        <f t="shared" ca="1" si="531"/>
        <v>0.304545506178418+2.46918973155872i</v>
      </c>
      <c r="CE315" s="240" t="str">
        <f t="shared" ca="1" si="532"/>
        <v>-1.92317262703353+1.57830698610804i</v>
      </c>
      <c r="CF315" s="240" t="str">
        <f t="shared" ca="1" si="533"/>
        <v>-2.36233106236714-0.780408769520069i</v>
      </c>
      <c r="CG315" s="240" t="str">
        <f t="shared" ca="1" si="534"/>
        <v>-0.604510364469175-2.41334065457362i</v>
      </c>
      <c r="CH315" s="240" t="str">
        <f t="shared" ca="1" si="535"/>
        <v>1.71550784998973-1.80185424282657i</v>
      </c>
      <c r="CI315" s="240" t="str">
        <f t="shared" ca="1" si="536"/>
        <v>2.44009559775466+0.485365191981095i</v>
      </c>
      <c r="CJ315" s="240" t="str">
        <f t="shared" ca="1" si="537"/>
        <v>0.895382824201002+2.3211926877996i</v>
      </c>
      <c r="CK315" s="240" t="str">
        <f t="shared" ca="1" si="538"/>
        <v>-1.48204023808298+1.99829993456224i</v>
      </c>
      <c r="CL315" s="240" t="str">
        <f t="shared" ca="1" si="539"/>
        <v>-2.48115882410436-0.18302127017807i</v>
      </c>
      <c r="CM315" s="240" t="str">
        <f t="shared" ca="1" si="540"/>
        <v>-1.17278789283216-2.19413182242882i</v>
      </c>
      <c r="CN315" s="240" t="str">
        <f t="shared" ca="1" si="541"/>
        <v>1.22628136150841-2.16468933525935i</v>
      </c>
      <c r="CO315" s="240" t="str">
        <f t="shared" ca="1" si="542"/>
        <v>2.48490311227086-0.12207546188761i</v>
      </c>
      <c r="CP315" s="240" t="str">
        <f t="shared" ca="1" si="543"/>
        <v>1.43255313992096+2.03406917214511i</v>
      </c>
      <c r="CQ315" s="240" t="str">
        <f t="shared" ca="1" si="544"/>
        <v>-0.95207807183319+2.29851979345467i</v>
      </c>
      <c r="CR315" s="240" t="str">
        <f t="shared" ca="1" si="545"/>
        <v>-2.45127214467449+0.425336065378202i</v>
      </c>
      <c r="CS315" s="240" t="str">
        <f t="shared" ca="1" si="546"/>
        <v>-1.67077145436124-1.84341222819535i</v>
      </c>
      <c r="CT315" s="240" t="str">
        <f t="shared" ca="1" si="547"/>
        <v>0.663554641758611-2.39777837448942i</v>
      </c>
      <c r="CU315" s="240" t="str">
        <f t="shared" ca="1" si="548"/>
        <v>2.38077176237166-0.722199218541715i</v>
      </c>
      <c r="CV315" s="240" t="str">
        <f t="shared" ca="1" si="549"/>
        <v>1.8838598109678+1.62502864848251i</v>
      </c>
      <c r="CW315" s="240" t="str">
        <f t="shared" ca="1" si="550"/>
        <v>-0.365050732233718+2.46097213691341i</v>
      </c>
      <c r="CX315" s="240" t="str">
        <f t="shared" ca="1" si="551"/>
        <v>-2.27446235673413+1.00819982323343i</v>
      </c>
      <c r="CY315" s="240" t="str">
        <f t="shared" ca="1" si="552"/>
        <v>-2.06861316251762-1.38220312531384i</v>
      </c>
      <c r="CZ315" s="240" t="str">
        <f t="shared" ca="1" si="553"/>
        <v>0.0610561199057124-2.48715058771892i</v>
      </c>
      <c r="DA315" s="240" t="str">
        <f t="shared" ca="1" si="554"/>
        <v>2.13394292017578-1.27903616414867i</v>
      </c>
      <c r="DB315" s="240" t="str">
        <f t="shared" ca="1" si="555"/>
        <v>2.22225264663255+1.11858798058227i</v>
      </c>
      <c r="DC315" s="240" t="str">
        <f t="shared" ca="1" si="556"/>
        <v>0.243856833296872+2.47591997863884i</v>
      </c>
      <c r="DD315" s="240" t="str">
        <f t="shared" ca="1" si="557"/>
        <v>-1.96132699581988+1.53063461062288i</v>
      </c>
      <c r="DE315" s="240" t="str">
        <f t="shared" ca="1" si="558"/>
        <v>-2.3424673824636-0.838148231437998i</v>
      </c>
      <c r="DF315" s="240" t="str">
        <f t="shared" ca="1" si="559"/>
        <v>-0.545101952743954-2.42744922848723i</v>
      </c>
      <c r="DG315" s="240" t="str">
        <f t="shared" ca="1" si="560"/>
        <v>1.75921088783731-1.75921088783669i</v>
      </c>
      <c r="DH315" s="240" t="str">
        <f t="shared" ca="1" si="561"/>
        <v>2.42744922848759+0.545101952742319i</v>
      </c>
      <c r="DI315" s="240" t="str">
        <f t="shared" ca="1" si="562"/>
        <v>0.838148231437312+2.34246738246385i</v>
      </c>
      <c r="DJ315" s="240" t="str">
        <f t="shared" ca="1" si="563"/>
        <v>-1.53063461062346+1.96132699581943i</v>
      </c>
      <c r="DK315" s="240" t="str">
        <f t="shared" ca="1" si="564"/>
        <v>-2.475919978639-0.243856833295207i</v>
      </c>
      <c r="DL315" s="240" t="str">
        <f t="shared" ca="1" si="565"/>
        <v>-1.11858798058162-2.22225264663288i</v>
      </c>
      <c r="DM315" s="240" t="str">
        <f t="shared" ca="1" si="566"/>
        <v>1.27903616414712-2.13394292017672i</v>
      </c>
      <c r="DN315" s="240" t="str">
        <f t="shared" ca="1" si="567"/>
        <v>2.48715058771894-0.0610561199048409i</v>
      </c>
      <c r="DO315" s="240" t="str">
        <f t="shared" ca="1" si="568"/>
        <v>1.38220312531311+2.06861316251811i</v>
      </c>
      <c r="DP315" s="240" t="str">
        <f t="shared" ca="1" si="569"/>
        <v>-1.00819982323177+2.27446235673487i</v>
      </c>
      <c r="DQ315" s="240" t="str">
        <f t="shared" ca="1" si="570"/>
        <v>-2.46097213691353+0.365050732232857i</v>
      </c>
      <c r="DR315" s="240" t="str">
        <f t="shared" ca="1" si="571"/>
        <v>-1.62502864848184-1.88385981096837i</v>
      </c>
      <c r="DS315" s="240" t="str">
        <f t="shared" ca="1" si="572"/>
        <v>0.722199218542414-2.38077176237144i</v>
      </c>
      <c r="DT315" s="240" t="str">
        <f t="shared" ca="1" si="573"/>
        <v>2.39777837448961-0.663554641757907i</v>
      </c>
      <c r="DU315" s="240" t="str">
        <f t="shared" ca="1" si="574"/>
        <v>1.84341222819647+1.67077145436i</v>
      </c>
      <c r="DV315" s="240" t="str">
        <f t="shared" ca="1" si="575"/>
        <v>-0.425336065378921+2.45127214467437i</v>
      </c>
      <c r="DW315" s="240" t="str">
        <f t="shared" ca="1" si="576"/>
        <v>-2.29851979345495+0.952078071832515i</v>
      </c>
      <c r="DX315" s="240" t="str">
        <f t="shared" ca="1" si="577"/>
        <v>-2.03406917214461-1.43255313992167i</v>
      </c>
      <c r="DY315" s="240" t="str">
        <f t="shared" ca="1" si="578"/>
        <v>0.122075461888481-2.48490311227082i</v>
      </c>
      <c r="DZ315" s="240" t="str">
        <f t="shared" ca="1" si="579"/>
        <v>2.16468933525846-1.22628136150999i</v>
      </c>
      <c r="EA315" s="240" t="str">
        <f t="shared" ca="1" si="580"/>
        <v>2.19413182242847+1.17278789283281i</v>
      </c>
      <c r="EB315" s="240" t="str">
        <f t="shared" ca="1" si="581"/>
        <v>0.183021270177201+2.48115882410442i</v>
      </c>
      <c r="EC315" s="240" t="str">
        <f t="shared" ca="1" si="582"/>
        <v>-1.99829993456268+1.48204023808239i</v>
      </c>
      <c r="ED315" s="240" t="str">
        <f t="shared" ca="1" si="583"/>
        <v>-2.32119268779934-0.895382824201684i</v>
      </c>
      <c r="EE315" s="240" t="str">
        <f t="shared" ca="1" si="584"/>
        <v>-0.485365191982737-2.44009559775433i</v>
      </c>
      <c r="EF315" s="240" t="str">
        <f t="shared" ca="1" si="585"/>
        <v>1.80185424282717-1.7155078499891i</v>
      </c>
      <c r="EG315" s="240" t="str">
        <f t="shared" ca="1" si="586"/>
        <v>2.41334065457345+0.604510364469881i</v>
      </c>
      <c r="EH315" s="240" t="str">
        <f t="shared" ca="1" si="587"/>
        <v>0.78040876951924+2.36233106236742i</v>
      </c>
      <c r="EI315" s="240" t="str">
        <f t="shared" ca="1" si="588"/>
        <v>-1.57830698610872+1.92317262703298i</v>
      </c>
      <c r="EJ315" s="240" t="str">
        <f t="shared" ca="1" si="589"/>
        <v>-2.46918973155895-0.304545506176616i</v>
      </c>
      <c r="EK315" s="240" t="str">
        <f t="shared" ca="1" si="590"/>
        <v>-1.06371427275814-2.24903486893804i</v>
      </c>
      <c r="EL315" s="240" t="str">
        <f t="shared" ca="1" si="591"/>
        <v>1.33102052322689-2.10191109767214i</v>
      </c>
      <c r="EM315" s="240" t="str">
        <f t="shared" ca="1" si="592"/>
        <v>2.4878998966535-1.02163890294368E-12i</v>
      </c>
      <c r="EN315" s="240"/>
      <c r="EO315" s="240"/>
      <c r="EP315" s="240"/>
    </row>
    <row r="316" spans="1:146">
      <c r="A316" s="268">
        <f t="shared" si="461"/>
        <v>4.2187499999999959E-3</v>
      </c>
      <c r="B316" s="267">
        <v>216</v>
      </c>
      <c r="C316" s="266">
        <f t="shared" si="462"/>
        <v>43200</v>
      </c>
      <c r="N316" s="265">
        <f t="shared" ca="1" si="463"/>
        <v>2.5116701178235248</v>
      </c>
      <c r="O316" s="240">
        <f t="shared" ca="1" si="464"/>
        <v>-2.4883298821764752</v>
      </c>
      <c r="P316" s="240" t="str">
        <f t="shared" ca="1" si="465"/>
        <v>-1.38244201247043-2.06897068241411i</v>
      </c>
      <c r="Q316" s="240" t="str">
        <f t="shared" ca="1" si="466"/>
        <v>0.952242620167804-2.29891704827911i</v>
      </c>
      <c r="R316" s="240" t="str">
        <f t="shared" ca="1" si="467"/>
        <v>2.44051732122621-0.485449077996095i</v>
      </c>
      <c r="S316" s="240" t="str">
        <f t="shared" ca="1" si="468"/>
        <v>1.7595149335161+1.75951493351612i</v>
      </c>
      <c r="T316" s="240" t="str">
        <f t="shared" ca="1" si="469"/>
        <v>-0.485449077996115+2.4405173212262i</v>
      </c>
      <c r="U316" s="241" t="str">
        <f t="shared" ca="1" si="470"/>
        <v>-2.29891704827903+0.952242620168013i</v>
      </c>
      <c r="V316" s="240" t="str">
        <f t="shared" ca="1" si="471"/>
        <v>-2.06897068241406-1.3824420124705i</v>
      </c>
      <c r="W316" s="240" t="str">
        <f t="shared" ca="1" si="472"/>
        <v>2.62163832635505E-14-2.48832988217648i</v>
      </c>
      <c r="X316" s="240" t="str">
        <f t="shared" ca="1" si="473"/>
        <v>2.06897068241409-1.38244201247045i</v>
      </c>
      <c r="Y316" s="240" t="str">
        <f t="shared" ca="1" si="474"/>
        <v>2.2989170482791+0.952242620167824i</v>
      </c>
      <c r="Z316" s="240" t="str">
        <f t="shared" ca="1" si="475"/>
        <v>0.485449077996073+2.44051732122621i</v>
      </c>
      <c r="AA316" s="240" t="str">
        <f t="shared" ca="1" si="476"/>
        <v>-1.75951493351613+1.75951493351609i</v>
      </c>
      <c r="AB316" s="240" t="str">
        <f t="shared" ca="1" si="477"/>
        <v>-2.4405173212262-0.485449077996133i</v>
      </c>
      <c r="AC316" s="240" t="str">
        <f t="shared" ca="1" si="478"/>
        <v>-0.952242620167981-2.29891704827904i</v>
      </c>
      <c r="AD316" s="240" t="str">
        <f t="shared" ca="1" si="479"/>
        <v>1.3824420124705-2.06897068241406i</v>
      </c>
      <c r="AE316" s="240" t="str">
        <f t="shared" ca="1" si="480"/>
        <v>2.48832988217648+5.2432766527101E-14i</v>
      </c>
      <c r="AF316" s="240" t="str">
        <f t="shared" ca="1" si="481"/>
        <v>1.38244201247045+2.0689706824141i</v>
      </c>
      <c r="AG316" s="240" t="str">
        <f t="shared" ca="1" si="482"/>
        <v>-0.952242620167849+2.29891704827909i</v>
      </c>
      <c r="AH316" s="240" t="str">
        <f t="shared" ca="1" si="483"/>
        <v>-2.44051732122607+0.485449077996794i</v>
      </c>
      <c r="AI316" s="240" t="str">
        <f t="shared" ca="1" si="484"/>
        <v>-1.75951493351694-1.75951493351527i</v>
      </c>
      <c r="AJ316" s="240" t="str">
        <f t="shared" ca="1" si="485"/>
        <v>0.485449077996904-2.44051732122604i</v>
      </c>
      <c r="AK316" s="240" t="str">
        <f t="shared" ca="1" si="486"/>
        <v>2.29891704827914-0.952242620167744i</v>
      </c>
      <c r="AL316" s="240" t="str">
        <f t="shared" ca="1" si="487"/>
        <v>2.06897068241431+1.38244201247013i</v>
      </c>
      <c r="AM316" s="240" t="str">
        <f t="shared" ca="1" si="488"/>
        <v>9.29147741723857E-13+2.48832988217648i</v>
      </c>
      <c r="AN316" s="240" t="str">
        <f t="shared" ca="1" si="489"/>
        <v>-2.06897068241465+1.38244201246961i</v>
      </c>
      <c r="AO316" s="240" t="str">
        <f t="shared" ca="1" si="490"/>
        <v>-2.2989170482789-0.952242620168314i</v>
      </c>
      <c r="AP316" s="240" t="str">
        <f t="shared" ca="1" si="491"/>
        <v>-0.485449077996264-2.44051732122617i</v>
      </c>
      <c r="AQ316" s="240" t="str">
        <f t="shared" ca="1" si="492"/>
        <v>1.75951493351565-1.75951493351656i</v>
      </c>
      <c r="AR316" s="240" t="str">
        <f t="shared" ca="1" si="493"/>
        <v>1.75951493351565-1.75951493351656i</v>
      </c>
      <c r="AS316" s="240" t="str">
        <f t="shared" ca="1" si="494"/>
        <v>0.952242620167279+2.29891704827933i</v>
      </c>
      <c r="AT316" s="240" t="str">
        <f t="shared" ca="1" si="495"/>
        <v>-1.38244201247055+2.06897068241403i</v>
      </c>
      <c r="AU316" s="240" t="str">
        <f t="shared" ca="1" si="496"/>
        <v>-2.48832988217648+3.90192589093275E-13i</v>
      </c>
      <c r="AV316" s="240" t="str">
        <f t="shared" ca="1" si="497"/>
        <v>-1.38244201247125-2.06897068241356i</v>
      </c>
      <c r="AW316" s="240" t="str">
        <f t="shared" ca="1" si="498"/>
        <v>0.952242620168779-2.29891704827871i</v>
      </c>
      <c r="AX316" s="240" t="str">
        <f t="shared" ca="1" si="499"/>
        <v>2.44051732122627-0.485449077995772i</v>
      </c>
      <c r="AY316" s="240" t="str">
        <f t="shared" ca="1" si="500"/>
        <v>1.75951493351621+1.75951493351601i</v>
      </c>
      <c r="AZ316" s="240" t="str">
        <f t="shared" ca="1" si="501"/>
        <v>-0.4854490779955+2.44051732122632i</v>
      </c>
      <c r="BA316" s="240" t="str">
        <f t="shared" ca="1" si="502"/>
        <v>-2.29891704827952+0.952242620166814i</v>
      </c>
      <c r="BB316" s="240" t="str">
        <f t="shared" ca="1" si="503"/>
        <v>-2.06897068241375-1.38244201247097i</v>
      </c>
      <c r="BC316" s="240" t="str">
        <f t="shared" ca="1" si="504"/>
        <v>1.13401269098199E-13-2.48832988217648i</v>
      </c>
      <c r="BD316" s="240" t="str">
        <f t="shared" ca="1" si="505"/>
        <v>2.06897068241387-1.38244201247078i</v>
      </c>
      <c r="BE316" s="240" t="str">
        <f t="shared" ca="1" si="506"/>
        <v>2.29891704827946+0.952242620166958i</v>
      </c>
      <c r="BF316" s="240" t="str">
        <f t="shared" ca="1" si="507"/>
        <v>0.485449077995277+2.44051732122637i</v>
      </c>
      <c r="BG316" s="240" t="str">
        <f t="shared" ca="1" si="508"/>
        <v>-1.75951493351637+1.75951493351585i</v>
      </c>
      <c r="BH316" s="240" t="str">
        <f t="shared" ca="1" si="509"/>
        <v>-2.44051732122623-0.485449077995993i</v>
      </c>
      <c r="BI316" s="240" t="str">
        <f t="shared" ca="1" si="510"/>
        <v>-0.952242620168571-2.29891704827879i</v>
      </c>
      <c r="BJ316" s="240" t="str">
        <f t="shared" ca="1" si="511"/>
        <v>1.38244201247138-2.06897068241347i</v>
      </c>
      <c r="BK316" s="240" t="str">
        <f t="shared" ca="1" si="512"/>
        <v>2.48832988217648+6.16995127289675E-13i</v>
      </c>
      <c r="BL316" s="240" t="str">
        <f t="shared" ca="1" si="513"/>
        <v>1.38244201247036+2.06897068241416i</v>
      </c>
      <c r="BM316" s="240" t="str">
        <f t="shared" ca="1" si="514"/>
        <v>-0.952242620167488+2.29891704827924i</v>
      </c>
      <c r="BN316" s="240" t="str">
        <f t="shared" ca="1" si="515"/>
        <v>-2.440517321226+0.48544907799714i</v>
      </c>
      <c r="BO316" s="240" t="str">
        <f t="shared" ca="1" si="516"/>
        <v>-1.75951493351549-1.75951493351672i</v>
      </c>
      <c r="BP316" s="240" t="str">
        <f t="shared" ca="1" si="517"/>
        <v>0.485449077996488-2.44051732122613i</v>
      </c>
      <c r="BQ316" s="240" t="str">
        <f t="shared" ca="1" si="518"/>
        <v>2.29891704827899-0.952242620168105i</v>
      </c>
      <c r="BR316" s="240" t="str">
        <f t="shared" ca="1" si="519"/>
        <v>2.06897068241453+1.3824420124698i</v>
      </c>
      <c r="BS316" s="240" t="str">
        <f t="shared" ca="1" si="520"/>
        <v>-1.12058898548115E-12+2.48832988217648i</v>
      </c>
      <c r="BT316" s="240" t="str">
        <f t="shared" ca="1" si="521"/>
        <v>-2.06897068241443+1.38244201246994i</v>
      </c>
      <c r="BU316" s="240" t="str">
        <f t="shared" ca="1" si="522"/>
        <v>-2.29891704827905-0.952242620167953i</v>
      </c>
      <c r="BV316" s="240" t="str">
        <f t="shared" ca="1" si="523"/>
        <v>-0.485449077996648-2.4405173212261i</v>
      </c>
      <c r="BW316" s="240" t="str">
        <f t="shared" ca="1" si="524"/>
        <v>1.75951493351538-1.75951493351684i</v>
      </c>
      <c r="BX316" s="240" t="str">
        <f t="shared" ca="1" si="525"/>
        <v>2.44051732122603+0.485449077996981i</v>
      </c>
      <c r="BY316" s="240" t="str">
        <f t="shared" ca="1" si="526"/>
        <v>0.95224262016764+2.29891704827918i</v>
      </c>
      <c r="BZ316" s="240" t="str">
        <f t="shared" ca="1" si="527"/>
        <v>-1.38244201247022+2.06897068241425i</v>
      </c>
      <c r="CA316" s="240" t="str">
        <f t="shared" ca="1" si="528"/>
        <v>-2.48832988217648+7.80385178186553E-13i</v>
      </c>
      <c r="CB316" s="240" t="str">
        <f t="shared" ca="1" si="529"/>
        <v>-1.38244201246952-2.06897068241472i</v>
      </c>
      <c r="CC316" s="240" t="str">
        <f t="shared" ca="1" si="530"/>
        <v>0.952242620168419-2.29891704827886i</v>
      </c>
      <c r="CD316" s="240" t="str">
        <f t="shared" ca="1" si="531"/>
        <v>2.44051732122619-0.485449077996152i</v>
      </c>
      <c r="CE316" s="240" t="str">
        <f t="shared" ca="1" si="532"/>
        <v>1.75951493351648+1.75951493351573i</v>
      </c>
      <c r="CF316" s="240" t="str">
        <f t="shared" ca="1" si="533"/>
        <v>-0.485449077995117+2.4405173212264i</v>
      </c>
      <c r="CG316" s="240" t="str">
        <f t="shared" ca="1" si="534"/>
        <v>-2.29891704827937+0.952242620167175i</v>
      </c>
      <c r="CH316" s="240" t="str">
        <f t="shared" ca="1" si="535"/>
        <v>-2.06897068241397-1.38244201247064i</v>
      </c>
      <c r="CI316" s="240" t="str">
        <f t="shared" ca="1" si="536"/>
        <v>-2.76791319995077E-13-2.48832988217648i</v>
      </c>
      <c r="CJ316" s="240" t="str">
        <f t="shared" ca="1" si="537"/>
        <v>2.06897068241366-1.3824420124711i</v>
      </c>
      <c r="CK316" s="240" t="str">
        <f t="shared" ca="1" si="538"/>
        <v>2.29891704827866+0.952242620168884i</v>
      </c>
      <c r="CL316" s="240" t="str">
        <f t="shared" ca="1" si="539"/>
        <v>0.48544907799566+2.44051732122629i</v>
      </c>
      <c r="CM316" s="240" t="str">
        <f t="shared" ca="1" si="540"/>
        <v>-1.75951493351609+1.75951493351613i</v>
      </c>
      <c r="CN316" s="240" t="str">
        <f t="shared" ca="1" si="541"/>
        <v>-2.4405173212263-0.48544907799561i</v>
      </c>
      <c r="CO316" s="240" t="str">
        <f t="shared" ca="1" si="542"/>
        <v>-0.952242620168931-2.29891704827864i</v>
      </c>
      <c r="CP316" s="240" t="str">
        <f t="shared" ca="1" si="543"/>
        <v>1.38244201247106-2.06897068241369i</v>
      </c>
      <c r="CQ316" s="240" t="str">
        <f t="shared" ca="1" si="544"/>
        <v>2.48832988217648+2.26802538196399E-13i</v>
      </c>
      <c r="CR316" s="240" t="str">
        <f t="shared" ca="1" si="545"/>
        <v>1.38244201247068+2.06897068241394i</v>
      </c>
      <c r="CS316" s="240" t="str">
        <f t="shared" ca="1" si="546"/>
        <v>-0.952242620167127+2.29891704827939i</v>
      </c>
      <c r="CT316" s="240" t="str">
        <f t="shared" ca="1" si="547"/>
        <v>-2.44051732122639+0.485449077995165i</v>
      </c>
      <c r="CU316" s="240" t="str">
        <f t="shared" ca="1" si="548"/>
        <v>-1.75951493351577-1.75951493351645i</v>
      </c>
      <c r="CV316" s="240" t="str">
        <f t="shared" ca="1" si="549"/>
        <v>0.485449077996105-2.4405173212262i</v>
      </c>
      <c r="CW316" s="240" t="str">
        <f t="shared" ca="1" si="550"/>
        <v>2.29891704827884-0.952242620168466i</v>
      </c>
      <c r="CX316" s="240" t="str">
        <f t="shared" ca="1" si="551"/>
        <v>2.06897068241341+1.38244201247148i</v>
      </c>
      <c r="CY316" s="240" t="str">
        <f t="shared" ca="1" si="552"/>
        <v>-7.30396396387876E-13+2.48832988217648i</v>
      </c>
      <c r="CZ316" s="240" t="str">
        <f t="shared" ca="1" si="553"/>
        <v>-2.06897068241422+1.38244201247026i</v>
      </c>
      <c r="DA316" s="240" t="str">
        <f t="shared" ca="1" si="554"/>
        <v>-2.2989170482792-0.952242620167593i</v>
      </c>
      <c r="DB316" s="240" t="str">
        <f t="shared" ca="1" si="555"/>
        <v>-0.485449077997031-2.44051732122602i</v>
      </c>
      <c r="DC316" s="240" t="str">
        <f t="shared" ca="1" si="556"/>
        <v>1.7595149335168-1.75951493351541i</v>
      </c>
      <c r="DD316" s="240" t="str">
        <f t="shared" ca="1" si="557"/>
        <v>2.44051732122611+0.485449077996598i</v>
      </c>
      <c r="DE316" s="240" t="str">
        <f t="shared" ca="1" si="558"/>
        <v>0.952242620168001+2.29891704827903i</v>
      </c>
      <c r="DF316" s="240" t="str">
        <f t="shared" ca="1" si="559"/>
        <v>-1.3824420124699+2.06897068241446i</v>
      </c>
      <c r="DG316" s="240" t="str">
        <f t="shared" ca="1" si="560"/>
        <v>-2.48832988217648-1.23399025457935E-12i</v>
      </c>
      <c r="DH316" s="240" t="str">
        <f t="shared" ca="1" si="561"/>
        <v>-1.38244201246985-2.0689706824145i</v>
      </c>
      <c r="DI316" s="240" t="str">
        <f t="shared" ca="1" si="562"/>
        <v>0.952242620168058-2.29891704827901i</v>
      </c>
      <c r="DJ316" s="240" t="str">
        <f t="shared" ca="1" si="563"/>
        <v>2.44051732122612-0.485449077996536i</v>
      </c>
      <c r="DK316" s="240" t="str">
        <f t="shared" ca="1" si="564"/>
        <v>1.75951493351676+1.75951493351546i</v>
      </c>
      <c r="DL316" s="240" t="str">
        <f t="shared" ca="1" si="565"/>
        <v>-0.485449077997232+2.44051732122598i</v>
      </c>
      <c r="DM316" s="240" t="str">
        <f t="shared" ca="1" si="566"/>
        <v>-2.29891704827917+0.952242620167665i</v>
      </c>
      <c r="DN316" s="240" t="str">
        <f t="shared" ca="1" si="567"/>
        <v>-2.06897068241426-1.3824420124702i</v>
      </c>
      <c r="DO316" s="240" t="str">
        <f t="shared" ca="1" si="568"/>
        <v>-8.08429086844777E-13-2.48832988217648i</v>
      </c>
      <c r="DP316" s="240" t="str">
        <f t="shared" ca="1" si="569"/>
        <v>2.06897068241478-1.38244201246943i</v>
      </c>
      <c r="DQ316" s="240" t="str">
        <f t="shared" ca="1" si="570"/>
        <v>2.29891704827881+0.952242620168523i</v>
      </c>
      <c r="DR316" s="240" t="str">
        <f t="shared" ca="1" si="571"/>
        <v>0.485449077996043+2.44051732122622i</v>
      </c>
      <c r="DS316" s="240" t="str">
        <f t="shared" ca="1" si="572"/>
        <v>-1.75951493351582+1.7595149335164i</v>
      </c>
      <c r="DT316" s="240" t="str">
        <f t="shared" ca="1" si="573"/>
        <v>-2.44051732122638-0.485449077995227i</v>
      </c>
      <c r="DU316" s="240" t="str">
        <f t="shared" ca="1" si="574"/>
        <v>-0.952242620166938-2.29891704827947i</v>
      </c>
      <c r="DV316" s="240" t="str">
        <f t="shared" ca="1" si="575"/>
        <v>1.38244201247062-2.06897068241398i</v>
      </c>
      <c r="DW316" s="240" t="str">
        <f t="shared" ca="1" si="576"/>
        <v>2.48832988217648-3.04835228653301E-13i</v>
      </c>
      <c r="DX316" s="240" t="str">
        <f t="shared" ca="1" si="577"/>
        <v>1.38244201247112+2.06897068241364i</v>
      </c>
      <c r="DY316" s="240" t="str">
        <f t="shared" ca="1" si="578"/>
        <v>-0.952242620168988+2.29891704827862i</v>
      </c>
      <c r="DZ316" s="240" t="str">
        <f t="shared" ca="1" si="579"/>
        <v>-2.44051732122631+0.485449077995548i</v>
      </c>
      <c r="EA316" s="240" t="str">
        <f t="shared" ca="1" si="580"/>
        <v>-1.75951493351604-1.75951493351617i</v>
      </c>
      <c r="EB316" s="240" t="str">
        <f t="shared" ca="1" si="581"/>
        <v>0.485449077995722-2.44051732122628i</v>
      </c>
      <c r="EC316" s="240" t="str">
        <f t="shared" ca="1" si="582"/>
        <v>2.29891704827869-0.952242620168827i</v>
      </c>
      <c r="ED316" s="240" t="str">
        <f t="shared" ca="1" si="583"/>
        <v>2.06897068241355+1.38244201247127i</v>
      </c>
      <c r="EE316" s="240" t="str">
        <f t="shared" ca="1" si="584"/>
        <v>-1.98758629538176E-13+2.48832988217648i</v>
      </c>
      <c r="EF316" s="240" t="str">
        <f t="shared" ca="1" si="585"/>
        <v>-2.06897068241392+1.38244201247071i</v>
      </c>
      <c r="EG316" s="240" t="str">
        <f t="shared" ca="1" si="586"/>
        <v>-2.2989170482794-0.952242620167102i</v>
      </c>
      <c r="EH316" s="240" t="str">
        <f t="shared" ca="1" si="587"/>
        <v>-0.485449077995055-2.44051732122641i</v>
      </c>
      <c r="EI316" s="240" t="str">
        <f t="shared" ca="1" si="588"/>
        <v>1.75951493351653-1.75951493351569i</v>
      </c>
      <c r="EJ316" s="240" t="str">
        <f t="shared" ca="1" si="589"/>
        <v>2.44051732122618+0.485449077996215i</v>
      </c>
      <c r="EK316" s="240" t="str">
        <f t="shared" ca="1" si="590"/>
        <v>0.952242620168361+2.29891704827888i</v>
      </c>
      <c r="EL316" s="240" t="str">
        <f t="shared" ca="1" si="591"/>
        <v>-1.38244201246957+2.06897068241468i</v>
      </c>
      <c r="EM316" s="240" t="str">
        <f t="shared" ca="1" si="592"/>
        <v>-2.48832988217648-9.85242843242497E-13i</v>
      </c>
      <c r="EN316" s="240"/>
      <c r="EO316" s="240"/>
      <c r="EP316" s="240"/>
    </row>
    <row r="317" spans="1:146">
      <c r="A317" s="268">
        <f t="shared" si="461"/>
        <v>4.2382812499999955E-3</v>
      </c>
      <c r="B317" s="267">
        <v>217</v>
      </c>
      <c r="C317" s="266">
        <f t="shared" si="462"/>
        <v>43400</v>
      </c>
      <c r="N317" s="265">
        <f t="shared" ca="1" si="463"/>
        <v>2.5112770728377978</v>
      </c>
      <c r="O317" s="240">
        <f t="shared" ca="1" si="464"/>
        <v>-2.4887229271622022</v>
      </c>
      <c r="P317" s="240" t="str">
        <f t="shared" ca="1" si="465"/>
        <v>-1.4330270476294-2.03474206938996i</v>
      </c>
      <c r="Q317" s="240" t="str">
        <f t="shared" ca="1" si="466"/>
        <v>0.838425502065513-2.34324230195449i</v>
      </c>
      <c r="R317" s="240" t="str">
        <f t="shared" ca="1" si="467"/>
        <v>2.39857159159532-0.663774154494336i</v>
      </c>
      <c r="S317" s="240" t="str">
        <f t="shared" ca="1" si="468"/>
        <v>1.92380883821992+1.57882911113576i</v>
      </c>
      <c r="T317" s="240" t="str">
        <f t="shared" ca="1" si="469"/>
        <v>-0.183081816057253+2.48197962457631i</v>
      </c>
      <c r="U317" s="241" t="str">
        <f t="shared" ca="1" si="470"/>
        <v>-2.13464885699061+1.27945928639073i</v>
      </c>
      <c r="V317" s="240" t="str">
        <f t="shared" ca="1" si="471"/>
        <v>-2.27521477925471-1.00853334919761i</v>
      </c>
      <c r="W317" s="240" t="str">
        <f t="shared" ca="1" si="472"/>
        <v>-0.485525757269072-2.44090281396271i</v>
      </c>
      <c r="X317" s="240" t="str">
        <f t="shared" ca="1" si="473"/>
        <v>1.71607536289509-1.80245032027163i</v>
      </c>
      <c r="Y317" s="240" t="str">
        <f t="shared" ca="1" si="474"/>
        <v>2.46178625935965+0.365171495890358i</v>
      </c>
      <c r="Z317" s="240" t="str">
        <f t="shared" ca="1" si="475"/>
        <v>1.11895802442328+2.22298779748372i</v>
      </c>
      <c r="AA317" s="240" t="str">
        <f t="shared" ca="1" si="476"/>
        <v>-1.1731758667282+2.19485767053568i</v>
      </c>
      <c r="AB317" s="240" t="str">
        <f t="shared" ca="1" si="477"/>
        <v>-2.47000657249508+0.304646253897702i</v>
      </c>
      <c r="AC317" s="240" t="str">
        <f t="shared" ca="1" si="478"/>
        <v>-1.67132416786877-1.8440220535776i</v>
      </c>
      <c r="AD317" s="240" t="str">
        <f t="shared" ca="1" si="479"/>
        <v>0.545282279748072-2.42825226110788i</v>
      </c>
      <c r="AE317" s="240" t="str">
        <f t="shared" ca="1" si="480"/>
        <v>2.29928017449677-0.952393031972041i</v>
      </c>
      <c r="AF317" s="240" t="str">
        <f t="shared" ca="1" si="481"/>
        <v>2.10260643793169+1.3314608425902i</v>
      </c>
      <c r="AG317" s="240" t="str">
        <f t="shared" ca="1" si="482"/>
        <v>0.122115846081075+2.48572515140325i</v>
      </c>
      <c r="AH317" s="240" t="str">
        <f t="shared" ca="1" si="483"/>
        <v>-1.96197582898072+1.53114096499252i</v>
      </c>
      <c r="AI317" s="240" t="str">
        <f t="shared" ca="1" si="484"/>
        <v>-2.3815593534631-0.722438131686891i</v>
      </c>
      <c r="AJ317" s="240" t="str">
        <f t="shared" ca="1" si="485"/>
        <v>-0.780666939163146-2.36311255302841i</v>
      </c>
      <c r="AK317" s="240" t="str">
        <f t="shared" ca="1" si="486"/>
        <v>1.48253051678453-1.99896099886551i</v>
      </c>
      <c r="AL317" s="240" t="str">
        <f t="shared" ca="1" si="487"/>
        <v>2.48797337034623+0.0610763180851249i</v>
      </c>
      <c r="AM317" s="240" t="str">
        <f t="shared" ca="1" si="488"/>
        <v>1.38266037656534+2.06929748737561i</v>
      </c>
      <c r="AN317" s="240" t="str">
        <f t="shared" ca="1" si="489"/>
        <v>-0.895679028795709+2.32196056933755i</v>
      </c>
      <c r="AO317" s="240" t="str">
        <f t="shared" ca="1" si="490"/>
        <v>-2.4141390198889+0.604710344572225i</v>
      </c>
      <c r="AP317" s="240" t="str">
        <f t="shared" ca="1" si="491"/>
        <v>-1.88448301695145-1.62556622965796i</v>
      </c>
      <c r="AQ317" s="240" t="str">
        <f t="shared" ca="1" si="492"/>
        <v>0.243937504394276-2.47673904603063i</v>
      </c>
      <c r="AR317" s="240" t="str">
        <f t="shared" ca="1" si="493"/>
        <v>0.243937504394276-2.47673904603063i</v>
      </c>
      <c r="AS317" s="240" t="str">
        <f t="shared" ca="1" si="494"/>
        <v>2.24977887970504+1.06406616364581i</v>
      </c>
      <c r="AT317" s="240" t="str">
        <f t="shared" ca="1" si="495"/>
        <v>0.425476772227894+2.45208305823382i</v>
      </c>
      <c r="AU317" s="240" t="str">
        <f t="shared" ca="1" si="496"/>
        <v>-1.75979285829131+1.75979285829035i</v>
      </c>
      <c r="AV317" s="240" t="str">
        <f t="shared" ca="1" si="497"/>
        <v>-2.45208305823358-0.4254767722293i</v>
      </c>
      <c r="AW317" s="240" t="str">
        <f t="shared" ca="1" si="498"/>
        <v>-1.06406616364452-2.24977887970565i</v>
      </c>
      <c r="AX317" s="240" t="str">
        <f t="shared" ca="1" si="499"/>
        <v>1.22668703175931-2.16540544339769i</v>
      </c>
      <c r="AY317" s="240" t="str">
        <f t="shared" ca="1" si="500"/>
        <v>2.47673904603077-0.243937504392857i</v>
      </c>
      <c r="AZ317" s="240" t="str">
        <f t="shared" ca="1" si="501"/>
        <v>1.62556622965875+1.88448301695076i</v>
      </c>
      <c r="BA317" s="240" t="str">
        <f t="shared" ca="1" si="502"/>
        <v>-0.604710344571138+2.41413901988917i</v>
      </c>
      <c r="BB317" s="240" t="str">
        <f t="shared" ca="1" si="503"/>
        <v>-2.32196056933717+0.89567902879669i</v>
      </c>
      <c r="BC317" s="240" t="str">
        <f t="shared" ca="1" si="504"/>
        <v>-2.06929748737621-1.38266037656443i</v>
      </c>
      <c r="BD317" s="240" t="str">
        <f t="shared" ca="1" si="505"/>
        <v>-0.06107631808621-2.4879733703462i</v>
      </c>
      <c r="BE317" s="240" t="str">
        <f t="shared" ca="1" si="506"/>
        <v>1.99896099886488-1.48253051678538i</v>
      </c>
      <c r="BF317" s="240" t="str">
        <f t="shared" ca="1" si="507"/>
        <v>2.36311255302874+0.78066693916215i</v>
      </c>
      <c r="BG317" s="240" t="str">
        <f t="shared" ca="1" si="508"/>
        <v>0.722438131687928+2.38155935346278i</v>
      </c>
      <c r="BH317" s="240" t="str">
        <f t="shared" ca="1" si="509"/>
        <v>-1.53114096499164+1.96197582898141i</v>
      </c>
      <c r="BI317" s="240" t="str">
        <f t="shared" ca="1" si="510"/>
        <v>-2.4857251514033-0.122115846080027i</v>
      </c>
      <c r="BJ317" s="240" t="str">
        <f t="shared" ca="1" si="511"/>
        <v>-1.33146084258924-2.1026064379323i</v>
      </c>
      <c r="BK317" s="240" t="str">
        <f t="shared" ca="1" si="512"/>
        <v>0.952393031973128-2.29928017449632i</v>
      </c>
      <c r="BL317" s="240" t="str">
        <f t="shared" ca="1" si="513"/>
        <v>2.42825226110807-0.545282279747233i</v>
      </c>
      <c r="BM317" s="240" t="str">
        <f t="shared" ca="1" si="514"/>
        <v>1.84402205357695+1.67132416786949i</v>
      </c>
      <c r="BN317" s="240" t="str">
        <f t="shared" ca="1" si="515"/>
        <v>-0.304646253898381+2.470006572495i</v>
      </c>
      <c r="BO317" s="240" t="str">
        <f t="shared" ca="1" si="516"/>
        <v>-2.19485767053588+1.17317586672784i</v>
      </c>
      <c r="BP317" s="240" t="str">
        <f t="shared" ca="1" si="517"/>
        <v>-2.22298779748355-1.11895802442364i</v>
      </c>
      <c r="BQ317" s="240" t="str">
        <f t="shared" ca="1" si="518"/>
        <v>-0.365171495890226-2.46178625935967i</v>
      </c>
      <c r="BR317" s="240" t="str">
        <f t="shared" ca="1" si="519"/>
        <v>1.80245032027171-1.716075362895i</v>
      </c>
      <c r="BS317" s="240" t="str">
        <f t="shared" ca="1" si="520"/>
        <v>2.44090281396272+0.485525757269047i</v>
      </c>
      <c r="BT317" s="240" t="str">
        <f t="shared" ca="1" si="521"/>
        <v>1.00853334919765+2.27521477925469i</v>
      </c>
      <c r="BU317" s="240" t="str">
        <f t="shared" ca="1" si="522"/>
        <v>-1.27945928639045+2.13464885699078i</v>
      </c>
      <c r="BV317" s="240" t="str">
        <f t="shared" ca="1" si="523"/>
        <v>-2.48197962457629+0.183081816057586i</v>
      </c>
      <c r="BW317" s="240" t="str">
        <f t="shared" ca="1" si="524"/>
        <v>-1.57882911113623-1.92380883821953i</v>
      </c>
      <c r="BX317" s="240" t="str">
        <f t="shared" ca="1" si="525"/>
        <v>0.663774154493734-2.39857159159549i</v>
      </c>
      <c r="BY317" s="240" t="str">
        <f t="shared" ca="1" si="526"/>
        <v>2.34324230195419-0.83842550206636i</v>
      </c>
      <c r="BZ317" s="240" t="str">
        <f t="shared" ca="1" si="527"/>
        <v>2.03474206939049+1.43302704762866i</v>
      </c>
      <c r="CA317" s="240" t="str">
        <f t="shared" ca="1" si="528"/>
        <v>1.05002845101336E-12+2.4887229271622i</v>
      </c>
      <c r="CB317" s="240" t="str">
        <f t="shared" ca="1" si="529"/>
        <v>-2.03474206939074+1.4330270476283i</v>
      </c>
      <c r="CC317" s="240" t="str">
        <f t="shared" ca="1" si="530"/>
        <v>-2.34324230195409-0.838425502066646i</v>
      </c>
      <c r="CD317" s="240" t="str">
        <f t="shared" ca="1" si="531"/>
        <v>-0.66377415449344-2.39857159159557i</v>
      </c>
      <c r="CE317" s="240" t="str">
        <f t="shared" ca="1" si="532"/>
        <v>1.57882911113647-1.92380883821934i</v>
      </c>
      <c r="CF317" s="240" t="str">
        <f t="shared" ca="1" si="533"/>
        <v>2.48197962457627+0.18308181605789i</v>
      </c>
      <c r="CG317" s="240" t="str">
        <f t="shared" ca="1" si="534"/>
        <v>1.27945928639019+2.13464885699093i</v>
      </c>
      <c r="CH317" s="240" t="str">
        <f t="shared" ca="1" si="535"/>
        <v>-1.00853334919793+2.27521477925457i</v>
      </c>
      <c r="CI317" s="240" t="str">
        <f t="shared" ca="1" si="536"/>
        <v>-2.44090281396281+0.485525757268611i</v>
      </c>
      <c r="CJ317" s="240" t="str">
        <f t="shared" ca="1" si="537"/>
        <v>-1.8024503202715-1.71607536289522i</v>
      </c>
      <c r="CK317" s="240" t="str">
        <f t="shared" ca="1" si="538"/>
        <v>0.365171495890527-2.46178625935963i</v>
      </c>
      <c r="CL317" s="240" t="str">
        <f t="shared" ca="1" si="539"/>
        <v>2.22298779748368-1.11895802442337i</v>
      </c>
      <c r="CM317" s="240" t="str">
        <f t="shared" ca="1" si="540"/>
        <v>2.19485767053574+1.1731758667281i</v>
      </c>
      <c r="CN317" s="240" t="str">
        <f t="shared" ca="1" si="541"/>
        <v>0.304646253898078+2.47000657249503i</v>
      </c>
      <c r="CO317" s="240" t="str">
        <f t="shared" ca="1" si="542"/>
        <v>-1.84402205357725+1.67132416786916i</v>
      </c>
      <c r="CP317" s="240" t="str">
        <f t="shared" ca="1" si="543"/>
        <v>-2.428252261108-0.545282279747532i</v>
      </c>
      <c r="CQ317" s="240" t="str">
        <f t="shared" ca="1" si="544"/>
        <v>-0.952393031972782-2.29928017449646i</v>
      </c>
      <c r="CR317" s="240" t="str">
        <f t="shared" ca="1" si="545"/>
        <v>1.3314608425895-2.10260643793214i</v>
      </c>
      <c r="CS317" s="240" t="str">
        <f t="shared" ca="1" si="546"/>
        <v>2.48572515140319-0.122115846082195i</v>
      </c>
      <c r="CT317" s="240" t="str">
        <f t="shared" ca="1" si="547"/>
        <v>1.5311409649934+1.96197582898003i</v>
      </c>
      <c r="CU317" s="240" t="str">
        <f t="shared" ca="1" si="548"/>
        <v>-0.72243813168592+2.38155935346339i</v>
      </c>
      <c r="CV317" s="240" t="str">
        <f t="shared" ca="1" si="549"/>
        <v>-2.36311255302883+0.780666939161859i</v>
      </c>
      <c r="CW317" s="240" t="str">
        <f t="shared" ca="1" si="550"/>
        <v>-1.9989609988647-1.48253051678562i</v>
      </c>
      <c r="CX317" s="240" t="str">
        <f t="shared" ca="1" si="551"/>
        <v>0.0610763180865856-2.48797337034619i</v>
      </c>
      <c r="CY317" s="240" t="str">
        <f t="shared" ca="1" si="552"/>
        <v>2.06929748737642-1.38266037656412i</v>
      </c>
      <c r="CZ317" s="240" t="str">
        <f t="shared" ca="1" si="553"/>
        <v>2.32196056933704+0.895679028797041i</v>
      </c>
      <c r="DA317" s="240" t="str">
        <f t="shared" ca="1" si="554"/>
        <v>0.604710344570841+2.41413901988925i</v>
      </c>
      <c r="DB317" s="240" t="str">
        <f t="shared" ca="1" si="555"/>
        <v>-1.62556622965898+1.88448301695056i</v>
      </c>
      <c r="DC317" s="240" t="str">
        <f t="shared" ca="1" si="556"/>
        <v>-2.47673904603074-0.24393750439316i</v>
      </c>
      <c r="DD317" s="240" t="str">
        <f t="shared" ca="1" si="557"/>
        <v>-1.22668703175898-2.16540544339787i</v>
      </c>
      <c r="DE317" s="240" t="str">
        <f t="shared" ca="1" si="558"/>
        <v>1.06406616364487-2.24977887970549i</v>
      </c>
      <c r="DF317" s="240" t="str">
        <f t="shared" ca="1" si="559"/>
        <v>2.45208305823364-0.425476772228929i</v>
      </c>
      <c r="DG317" s="240" t="str">
        <f t="shared" ca="1" si="560"/>
        <v>1.75979285829109+1.75979285829056i</v>
      </c>
      <c r="DH317" s="240" t="str">
        <f t="shared" ca="1" si="561"/>
        <v>-0.425476772228334+2.45208305823375i</v>
      </c>
      <c r="DI317" s="240" t="str">
        <f t="shared" ca="1" si="562"/>
        <v>-2.24977887970523+1.06406616364541i</v>
      </c>
      <c r="DJ317" s="240" t="str">
        <f t="shared" ca="1" si="563"/>
        <v>-2.16540544339817-1.22668703175846i</v>
      </c>
      <c r="DK317" s="240" t="str">
        <f t="shared" ca="1" si="564"/>
        <v>-0.243937504393902-2.47673904603066i</v>
      </c>
      <c r="DL317" s="240" t="str">
        <f t="shared" ca="1" si="565"/>
        <v>1.88448301695007-1.62556622965955i</v>
      </c>
      <c r="DM317" s="240" t="str">
        <f t="shared" ca="1" si="566"/>
        <v>2.41413901988943+0.60471034457012i</v>
      </c>
      <c r="DN317" s="240" t="str">
        <f t="shared" ca="1" si="567"/>
        <v>0.895679028795361+2.32196056933769i</v>
      </c>
      <c r="DO317" s="240" t="str">
        <f t="shared" ca="1" si="568"/>
        <v>-1.38266037656562+2.06929748737542i</v>
      </c>
      <c r="DP317" s="240" t="str">
        <f t="shared" ca="1" si="569"/>
        <v>-2.48797337034623+0.0610763180847847i</v>
      </c>
      <c r="DQ317" s="240" t="str">
        <f t="shared" ca="1" si="570"/>
        <v>-1.48253051678429-1.99896099886569i</v>
      </c>
      <c r="DR317" s="240" t="str">
        <f t="shared" ca="1" si="571"/>
        <v>0.780666939163437-2.36311255302831i</v>
      </c>
      <c r="DS317" s="240" t="str">
        <f t="shared" ca="1" si="572"/>
        <v>2.38155935346317-0.722438131686632i</v>
      </c>
      <c r="DT317" s="240" t="str">
        <f t="shared" ca="1" si="573"/>
        <v>1.96197582898057+1.5311409649927i</v>
      </c>
      <c r="DU317" s="240" t="str">
        <f t="shared" ca="1" si="574"/>
        <v>-0.122115846081309+2.48572515140324i</v>
      </c>
      <c r="DV317" s="240" t="str">
        <f t="shared" ca="1" si="575"/>
        <v>-2.10260643793166+1.33146084259024i</v>
      </c>
      <c r="DW317" s="240" t="str">
        <f t="shared" ca="1" si="576"/>
        <v>-2.29928017449669-0.952393031972225i</v>
      </c>
      <c r="DX317" s="240" t="str">
        <f t="shared" ca="1" si="577"/>
        <v>-0.545282279748121-2.42825226110787i</v>
      </c>
      <c r="DY317" s="240" t="str">
        <f t="shared" ca="1" si="578"/>
        <v>1.67132416786871-1.84402205357766i</v>
      </c>
      <c r="DZ317" s="240" t="str">
        <f t="shared" ca="1" si="579"/>
        <v>2.47000657249513+0.304646253897339i</v>
      </c>
      <c r="EA317" s="240" t="str">
        <f t="shared" ca="1" si="580"/>
        <v>1.17317586672876+2.19485767053538i</v>
      </c>
      <c r="EB317" s="240" t="str">
        <f t="shared" ca="1" si="581"/>
        <v>-1.1189580244227+2.22298779748402i</v>
      </c>
      <c r="EC317" s="240" t="str">
        <f t="shared" ca="1" si="582"/>
        <v>-2.46178625935952+0.365171495891264i</v>
      </c>
      <c r="ED317" s="240" t="str">
        <f t="shared" ca="1" si="583"/>
        <v>-1.71607536289576-1.80245032027098i</v>
      </c>
      <c r="EE317" s="240" t="str">
        <f t="shared" ca="1" si="584"/>
        <v>0.485525757270376-2.44090281396245i</v>
      </c>
      <c r="EF317" s="240" t="str">
        <f t="shared" ca="1" si="585"/>
        <v>2.27521477925524-1.00853334919641i</v>
      </c>
      <c r="EG317" s="240" t="str">
        <f t="shared" ca="1" si="586"/>
        <v>2.13464885699008+1.27945928639162i</v>
      </c>
      <c r="EH317" s="240" t="str">
        <f t="shared" ca="1" si="587"/>
        <v>0.183081816056235+2.48197962457639i</v>
      </c>
      <c r="EI317" s="240" t="str">
        <f t="shared" ca="1" si="588"/>
        <v>-1.92380883822039+1.57882911113518i</v>
      </c>
      <c r="EJ317" s="240" t="str">
        <f t="shared" ca="1" si="589"/>
        <v>-2.39857159159513-0.66377415449504i</v>
      </c>
      <c r="EK317" s="240" t="str">
        <f t="shared" ca="1" si="590"/>
        <v>-0.838425502065083-2.34324230195465i</v>
      </c>
      <c r="EL317" s="240" t="str">
        <f t="shared" ca="1" si="591"/>
        <v>1.43302704762989-2.03474206938962i</v>
      </c>
      <c r="EM317" s="240" t="str">
        <f t="shared" ca="1" si="592"/>
        <v>2.4887229271622+4.46358453962478E-13i</v>
      </c>
      <c r="EN317" s="240"/>
      <c r="EO317" s="240"/>
      <c r="EP317" s="240"/>
    </row>
    <row r="318" spans="1:146">
      <c r="A318" s="268">
        <f t="shared" si="461"/>
        <v>4.2578124999999951E-3</v>
      </c>
      <c r="B318" s="267">
        <v>218</v>
      </c>
      <c r="C318" s="266">
        <f t="shared" si="462"/>
        <v>43600</v>
      </c>
      <c r="N318" s="265">
        <f t="shared" ca="1" si="463"/>
        <v>2.5109167559825005</v>
      </c>
      <c r="O318" s="240">
        <f t="shared" ca="1" si="464"/>
        <v>-2.4890832440174995</v>
      </c>
      <c r="P318" s="240" t="str">
        <f t="shared" ca="1" si="465"/>
        <v>-1.482745157285-1.99925040807713i</v>
      </c>
      <c r="Q318" s="240" t="str">
        <f t="shared" ca="1" si="466"/>
        <v>0.722542726149189-2.3819041551955i</v>
      </c>
      <c r="R318" s="240" t="str">
        <f t="shared" ca="1" si="467"/>
        <v>2.34358155615122-0.83854688915797i</v>
      </c>
      <c r="S318" s="240" t="str">
        <f t="shared" ca="1" si="468"/>
        <v>2.06959707989204+1.38286055788392i</v>
      </c>
      <c r="T318" s="240" t="str">
        <f t="shared" ca="1" si="469"/>
        <v>0.122133525991325+2.48608503424111i</v>
      </c>
      <c r="U318" s="241" t="str">
        <f t="shared" ca="1" si="470"/>
        <v>-1.92408736691556+1.57905769372896i</v>
      </c>
      <c r="V318" s="240" t="str">
        <f t="shared" ca="1" si="471"/>
        <v>-2.41448853849983-0.604797894425604i</v>
      </c>
      <c r="W318" s="240" t="str">
        <f t="shared" ca="1" si="472"/>
        <v>-0.952530919262972-2.2996130638646i</v>
      </c>
      <c r="X318" s="240" t="str">
        <f t="shared" ca="1" si="473"/>
        <v>1.27964452627486-2.13495791106604i</v>
      </c>
      <c r="Y318" s="240" t="str">
        <f t="shared" ca="1" si="474"/>
        <v>2.47709762786189-0.243972821620903i</v>
      </c>
      <c r="Z318" s="240" t="str">
        <f t="shared" ca="1" si="475"/>
        <v>1.67156614187965+1.84428903075691i</v>
      </c>
      <c r="AA318" s="240" t="str">
        <f t="shared" ca="1" si="476"/>
        <v>-0.485596051600322+2.44125620743068i</v>
      </c>
      <c r="AB318" s="240" t="str">
        <f t="shared" ca="1" si="477"/>
        <v>-2.25010460228481+1.06422021895161i</v>
      </c>
      <c r="AC318" s="240" t="str">
        <f t="shared" ca="1" si="478"/>
        <v>-2.19517544163219-1.17334571891818i</v>
      </c>
      <c r="AD318" s="240" t="str">
        <f t="shared" ca="1" si="479"/>
        <v>-0.365224365353465-2.46214267632906i</v>
      </c>
      <c r="AE318" s="240" t="str">
        <f t="shared" ca="1" si="480"/>
        <v>1.76004764078253-1.76004764078264i</v>
      </c>
      <c r="AF318" s="240" t="str">
        <f t="shared" ca="1" si="481"/>
        <v>2.46214267632905+0.365224365353547i</v>
      </c>
      <c r="AG318" s="240" t="str">
        <f t="shared" ca="1" si="482"/>
        <v>1.17334571891813+2.19517544163221i</v>
      </c>
      <c r="AH318" s="240" t="str">
        <f t="shared" ca="1" si="483"/>
        <v>-1.06422021895213+2.25010460228456i</v>
      </c>
      <c r="AI318" s="240" t="str">
        <f t="shared" ca="1" si="484"/>
        <v>-2.44125620743085+0.485596051599514i</v>
      </c>
      <c r="AJ318" s="240" t="str">
        <f t="shared" ca="1" si="485"/>
        <v>-1.84428903075618-1.67156614188045i</v>
      </c>
      <c r="AK318" s="240" t="str">
        <f t="shared" ca="1" si="486"/>
        <v>0.243972821619736-2.47709762786201i</v>
      </c>
      <c r="AL318" s="240" t="str">
        <f t="shared" ca="1" si="487"/>
        <v>2.13495791106569-1.27964452627544i</v>
      </c>
      <c r="AM318" s="240" t="str">
        <f t="shared" ca="1" si="488"/>
        <v>2.29961306386475+0.952530919262592i</v>
      </c>
      <c r="AN318" s="240" t="str">
        <f t="shared" ca="1" si="489"/>
        <v>0.604797894425764+2.41448853849979i</v>
      </c>
      <c r="AO318" s="240" t="str">
        <f t="shared" ca="1" si="490"/>
        <v>-1.57905769372904+1.92408736691549i</v>
      </c>
      <c r="AP318" s="240" t="str">
        <f t="shared" ca="1" si="491"/>
        <v>-2.48608503424109-0.122133525991682i</v>
      </c>
      <c r="AQ318" s="240" t="str">
        <f t="shared" ca="1" si="492"/>
        <v>-1.38286055788347-2.06959707989234i</v>
      </c>
      <c r="AR318" s="240" t="str">
        <f t="shared" ca="1" si="493"/>
        <v>-1.38286055788347-2.06959707989234i</v>
      </c>
      <c r="AS318" s="240" t="str">
        <f t="shared" ca="1" si="494"/>
        <v>2.38190415519588-0.722542726147942i</v>
      </c>
      <c r="AT318" s="240" t="str">
        <f t="shared" ca="1" si="495"/>
        <v>1.9992504080777+1.48274515728422i</v>
      </c>
      <c r="AU318" s="240" t="str">
        <f t="shared" ca="1" si="496"/>
        <v>6.59869750911616E-13+2.4890832440175i</v>
      </c>
      <c r="AV318" s="240" t="str">
        <f t="shared" ca="1" si="497"/>
        <v>-1.99925040807692+1.48274515728528i</v>
      </c>
      <c r="AW318" s="240" t="str">
        <f t="shared" ca="1" si="498"/>
        <v>-2.38190415519554-0.722542726149049i</v>
      </c>
      <c r="AX318" s="240" t="str">
        <f t="shared" ca="1" si="499"/>
        <v>-0.838546889157868-2.34358155615126i</v>
      </c>
      <c r="AY318" s="240" t="str">
        <f t="shared" ca="1" si="500"/>
        <v>1.38286055788437-2.06959707989174i</v>
      </c>
      <c r="AZ318" s="240" t="str">
        <f t="shared" ca="1" si="501"/>
        <v>2.48608503424115-0.122133525990527i</v>
      </c>
      <c r="BA318" s="240" t="str">
        <f t="shared" ca="1" si="502"/>
        <v>1.57905769372815+1.92408736691623i</v>
      </c>
      <c r="BB318" s="240" t="str">
        <f t="shared" ca="1" si="503"/>
        <v>-0.604797894424482+2.41448853850011i</v>
      </c>
      <c r="BC318" s="240" t="str">
        <f t="shared" ca="1" si="504"/>
        <v>-2.29961306386425+0.952530919263811i</v>
      </c>
      <c r="BD318" s="240" t="str">
        <f t="shared" ca="1" si="505"/>
        <v>-2.13495791106637-1.27964452627431i</v>
      </c>
      <c r="BE318" s="240" t="str">
        <f t="shared" ca="1" si="506"/>
        <v>-0.243972821621049-2.47709762786188i</v>
      </c>
      <c r="BF318" s="240" t="str">
        <f t="shared" ca="1" si="507"/>
        <v>1.84428903075699-1.67156614187957i</v>
      </c>
      <c r="BG318" s="240" t="str">
        <f t="shared" ca="1" si="508"/>
        <v>2.44125620743063+0.485596051600614i</v>
      </c>
      <c r="BH318" s="240" t="str">
        <f t="shared" ca="1" si="509"/>
        <v>1.06422021895112+2.25010460228504i</v>
      </c>
      <c r="BI318" s="240" t="str">
        <f t="shared" ca="1" si="510"/>
        <v>-1.1733457189189+2.1951754416318i</v>
      </c>
      <c r="BJ318" s="240" t="str">
        <f t="shared" ca="1" si="511"/>
        <v>-2.46214267632922+0.365224365352402i</v>
      </c>
      <c r="BK318" s="240" t="str">
        <f t="shared" ca="1" si="512"/>
        <v>-1.76004764078328-1.76004764078188i</v>
      </c>
      <c r="BL318" s="240" t="str">
        <f t="shared" ca="1" si="513"/>
        <v>0.365224365352825-2.46214267632916i</v>
      </c>
      <c r="BM318" s="240" t="str">
        <f t="shared" ca="1" si="514"/>
        <v>2.19517544163203-1.17334571891846i</v>
      </c>
      <c r="BN318" s="240" t="str">
        <f t="shared" ca="1" si="515"/>
        <v>2.25010460228486+1.0642202189515i</v>
      </c>
      <c r="BO318" s="240" t="str">
        <f t="shared" ca="1" si="516"/>
        <v>0.485596051600126+2.44125620743072i</v>
      </c>
      <c r="BP318" s="240" t="str">
        <f t="shared" ca="1" si="517"/>
        <v>-1.67156614187994+1.84428903075665i</v>
      </c>
      <c r="BQ318" s="240" t="str">
        <f t="shared" ca="1" si="518"/>
        <v>-2.47709762786182-0.243972821621614i</v>
      </c>
      <c r="BR318" s="240" t="str">
        <f t="shared" ca="1" si="519"/>
        <v>-1.27964452627389-2.13495791106663i</v>
      </c>
      <c r="BS318" s="240" t="str">
        <f t="shared" ca="1" si="520"/>
        <v>0.952530919261982-2.29961306386501i</v>
      </c>
      <c r="BT318" s="240" t="str">
        <f t="shared" ca="1" si="521"/>
        <v>2.41448853849961-0.604797894426471i</v>
      </c>
      <c r="BU318" s="240" t="str">
        <f t="shared" ca="1" si="522"/>
        <v>1.92408736691592+1.57905769372853i</v>
      </c>
      <c r="BV318" s="240" t="str">
        <f t="shared" ca="1" si="523"/>
        <v>-0.122133525990952+2.48608503424113i</v>
      </c>
      <c r="BW318" s="240" t="str">
        <f t="shared" ca="1" si="524"/>
        <v>-2.06959707989201+1.38286055788396i</v>
      </c>
      <c r="BX318" s="240" t="str">
        <f t="shared" ca="1" si="525"/>
        <v>-2.34358155615109-0.838546889158336i</v>
      </c>
      <c r="BY318" s="240" t="str">
        <f t="shared" ca="1" si="526"/>
        <v>-0.722542726148507-2.38190415519571i</v>
      </c>
      <c r="BZ318" s="240" t="str">
        <f t="shared" ca="1" si="527"/>
        <v>1.48274515728568-1.99925040807662i</v>
      </c>
      <c r="CA318" s="240" t="str">
        <f t="shared" ca="1" si="528"/>
        <v>2.4890832440175+1.08555652230156E-12i</v>
      </c>
      <c r="CB318" s="240" t="str">
        <f t="shared" ca="1" si="529"/>
        <v>1.48274515728587+1.99925040807648i</v>
      </c>
      <c r="CC318" s="240" t="str">
        <f t="shared" ca="1" si="530"/>
        <v>-0.722542726148417+2.38190415519573i</v>
      </c>
      <c r="CD318" s="240" t="str">
        <f t="shared" ca="1" si="531"/>
        <v>-2.34358155615101+0.838546889158555i</v>
      </c>
      <c r="CE318" s="240" t="str">
        <f t="shared" ca="1" si="532"/>
        <v>-2.06959707989206-1.38286055788388i</v>
      </c>
      <c r="CF318" s="240" t="str">
        <f t="shared" ca="1" si="533"/>
        <v>-0.122133525991186-2.48608503424111i</v>
      </c>
      <c r="CG318" s="240" t="str">
        <f t="shared" ca="1" si="534"/>
        <v>1.92408736691586-1.5790576937286i</v>
      </c>
      <c r="CH318" s="240" t="str">
        <f t="shared" ca="1" si="535"/>
        <v>2.41448853849967+0.604797894426244i</v>
      </c>
      <c r="CI318" s="240" t="str">
        <f t="shared" ca="1" si="536"/>
        <v>0.952530919262198+2.29961306386492i</v>
      </c>
      <c r="CJ318" s="240" t="str">
        <f t="shared" ca="1" si="537"/>
        <v>-1.27964452627368+2.13495791106674i</v>
      </c>
      <c r="CK318" s="240" t="str">
        <f t="shared" ca="1" si="538"/>
        <v>-2.47709762786181+0.243972821621706i</v>
      </c>
      <c r="CL318" s="240" t="str">
        <f t="shared" ca="1" si="539"/>
        <v>-1.67156614188011-1.84428903075649i</v>
      </c>
      <c r="CM318" s="240" t="str">
        <f t="shared" ca="1" si="540"/>
        <v>0.485596051600036-2.44125620743074i</v>
      </c>
      <c r="CN318" s="240" t="str">
        <f t="shared" ca="1" si="541"/>
        <v>2.25010460228476-1.06422021895171i</v>
      </c>
      <c r="CO318" s="240" t="str">
        <f t="shared" ca="1" si="542"/>
        <v>2.19517544163208+1.17334571891838i</v>
      </c>
      <c r="CP318" s="240" t="str">
        <f t="shared" ca="1" si="543"/>
        <v>0.365224365353057+2.46214267632912i</v>
      </c>
      <c r="CQ318" s="240" t="str">
        <f t="shared" ca="1" si="544"/>
        <v>-1.76004764078312+1.76004764078205i</v>
      </c>
      <c r="CR318" s="240" t="str">
        <f t="shared" ca="1" si="545"/>
        <v>-2.46214267632888-0.365224365354689i</v>
      </c>
      <c r="CS318" s="240" t="str">
        <f t="shared" ca="1" si="546"/>
        <v>-1.17334571891905-2.19517544163172i</v>
      </c>
      <c r="CT318" s="240" t="str">
        <f t="shared" ca="1" si="547"/>
        <v>1.0642202189509-2.25010460228514i</v>
      </c>
      <c r="CU318" s="240" t="str">
        <f t="shared" ca="1" si="548"/>
        <v>2.4412562074306-0.485596051600773i</v>
      </c>
      <c r="CV318" s="240" t="str">
        <f t="shared" ca="1" si="549"/>
        <v>1.8442890307571+1.67156614187945i</v>
      </c>
      <c r="CW318" s="240" t="str">
        <f t="shared" ca="1" si="550"/>
        <v>-0.243972821620957+2.47709762786189i</v>
      </c>
      <c r="CX318" s="240" t="str">
        <f t="shared" ca="1" si="551"/>
        <v>-2.13495791106628+1.27964452627445i</v>
      </c>
      <c r="CY318" s="240" t="str">
        <f t="shared" ca="1" si="552"/>
        <v>-2.29961306386434-0.952530919263595i</v>
      </c>
      <c r="CZ318" s="240" t="str">
        <f t="shared" ca="1" si="553"/>
        <v>-0.604797894424641-2.41448853850007i</v>
      </c>
      <c r="DA318" s="240" t="str">
        <f t="shared" ca="1" si="554"/>
        <v>1.57905769372988-1.92408736691481i</v>
      </c>
      <c r="DB318" s="240" t="str">
        <f t="shared" ca="1" si="555"/>
        <v>2.48608503424116+0.122133525990293i</v>
      </c>
      <c r="DC318" s="240" t="str">
        <f t="shared" ca="1" si="556"/>
        <v>1.38286055788451+2.06959707989165i</v>
      </c>
      <c r="DD318" s="240" t="str">
        <f t="shared" ca="1" si="557"/>
        <v>-0.838546889157713+2.34358155615131i</v>
      </c>
      <c r="DE318" s="240" t="str">
        <f t="shared" ca="1" si="558"/>
        <v>-2.38190415519551+0.722542726149137i</v>
      </c>
      <c r="DF318" s="240" t="str">
        <f t="shared" ca="1" si="559"/>
        <v>-1.99925040807701-1.48274515728515i</v>
      </c>
      <c r="DG318" s="240" t="str">
        <f t="shared" ca="1" si="560"/>
        <v>5.67174772809047E-13-2.4890832440175i</v>
      </c>
      <c r="DH318" s="240" t="str">
        <f t="shared" ca="1" si="561"/>
        <v>1.9992504080776-1.48274515728436i</v>
      </c>
      <c r="DI318" s="240" t="str">
        <f t="shared" ca="1" si="562"/>
        <v>2.38190415519523+0.722542726150087i</v>
      </c>
      <c r="DJ318" s="240" t="str">
        <f t="shared" ca="1" si="563"/>
        <v>0.838546889159043+2.34358155615083i</v>
      </c>
      <c r="DK318" s="240" t="str">
        <f t="shared" ca="1" si="564"/>
        <v>-1.38286055788333+2.06959707989243i</v>
      </c>
      <c r="DL318" s="240" t="str">
        <f t="shared" ca="1" si="565"/>
        <v>-2.48608503424108+0.122133525991845i</v>
      </c>
      <c r="DM318" s="240" t="str">
        <f t="shared" ca="1" si="566"/>
        <v>-1.57905769372922-1.92408736691535i</v>
      </c>
      <c r="DN318" s="240" t="str">
        <f t="shared" ca="1" si="567"/>
        <v>0.604797894425467-2.41448853849986i</v>
      </c>
      <c r="DO318" s="240" t="str">
        <f t="shared" ca="1" si="568"/>
        <v>2.29961306386472-0.952530919262676i</v>
      </c>
      <c r="DP318" s="240" t="str">
        <f t="shared" ca="1" si="569"/>
        <v>2.13495791106577+1.2796445262753i</v>
      </c>
      <c r="DQ318" s="240" t="str">
        <f t="shared" ca="1" si="570"/>
        <v>0.243972821619969+2.47709762786199i</v>
      </c>
      <c r="DR318" s="240" t="str">
        <f t="shared" ca="1" si="571"/>
        <v>-1.84428903075766+1.67156614187882i</v>
      </c>
      <c r="DS318" s="240" t="str">
        <f t="shared" ca="1" si="572"/>
        <v>-2.44125620743087-0.485596051599387i</v>
      </c>
      <c r="DT318" s="240" t="str">
        <f t="shared" ca="1" si="573"/>
        <v>-1.06422021895231-2.25010460228448i</v>
      </c>
      <c r="DU318" s="240" t="str">
        <f t="shared" ca="1" si="574"/>
        <v>1.17334571891768-2.19517544163245i</v>
      </c>
      <c r="DV318" s="240" t="str">
        <f t="shared" ca="1" si="575"/>
        <v>2.46214267632901-0.365224365353848i</v>
      </c>
      <c r="DW318" s="240" t="str">
        <f t="shared" ca="1" si="576"/>
        <v>1.76004764078242+1.76004764078275i</v>
      </c>
      <c r="DX318" s="240" t="str">
        <f t="shared" ca="1" si="577"/>
        <v>-0.365224365354037+2.46214267632898i</v>
      </c>
      <c r="DY318" s="240" t="str">
        <f t="shared" ca="1" si="578"/>
        <v>-2.19517544163254+1.17334571891751i</v>
      </c>
      <c r="DZ318" s="240" t="str">
        <f t="shared" ca="1" si="579"/>
        <v>-2.2501046022844-1.06422021895248i</v>
      </c>
      <c r="EA318" s="240" t="str">
        <f t="shared" ca="1" si="580"/>
        <v>-0.48559605160142-2.44125620743047i</v>
      </c>
      <c r="EB318" s="240" t="str">
        <f t="shared" ca="1" si="581"/>
        <v>1.67156614187896-1.84428903075754i</v>
      </c>
      <c r="EC318" s="240" t="str">
        <f t="shared" ca="1" si="582"/>
        <v>2.47709762786197+0.24397282162016i</v>
      </c>
      <c r="ED318" s="240" t="str">
        <f t="shared" ca="1" si="583"/>
        <v>1.27964452627514+2.13495791106587i</v>
      </c>
      <c r="EE318" s="240" t="str">
        <f t="shared" ca="1" si="584"/>
        <v>-0.952530919263117+2.29961306386454i</v>
      </c>
      <c r="EF318" s="240" t="str">
        <f t="shared" ca="1" si="585"/>
        <v>-2.41448853849991+0.604797894425281i</v>
      </c>
      <c r="EG318" s="240" t="str">
        <f t="shared" ca="1" si="586"/>
        <v>-1.92408736691523-1.57905769372937i</v>
      </c>
      <c r="EH318" s="240" t="str">
        <f t="shared" ca="1" si="587"/>
        <v>0.122133525992036-2.48608503424107i</v>
      </c>
      <c r="EI318" s="240" t="str">
        <f t="shared" ca="1" si="588"/>
        <v>2.06959707989269-1.38286055788294i</v>
      </c>
      <c r="EJ318" s="240" t="str">
        <f t="shared" ca="1" si="589"/>
        <v>2.34358155615153+0.838546889157091i</v>
      </c>
      <c r="EK318" s="240" t="str">
        <f t="shared" ca="1" si="590"/>
        <v>0.722542726149903+2.38190415519528i</v>
      </c>
      <c r="EL318" s="240" t="str">
        <f t="shared" ca="1" si="591"/>
        <v>-1.48274515728451+1.99925040807749i</v>
      </c>
      <c r="EM318" s="240" t="str">
        <f t="shared" ca="1" si="592"/>
        <v>-2.4890832440175+9.26949781025697E-14i</v>
      </c>
      <c r="EN318" s="240"/>
      <c r="EO318" s="240"/>
      <c r="EP318" s="240"/>
    </row>
    <row r="319" spans="1:146">
      <c r="A319" s="268">
        <f t="shared" si="461"/>
        <v>4.2773437499999947E-3</v>
      </c>
      <c r="B319" s="267">
        <v>219</v>
      </c>
      <c r="C319" s="266">
        <f t="shared" si="462"/>
        <v>43800</v>
      </c>
      <c r="N319" s="265">
        <f t="shared" ca="1" si="463"/>
        <v>2.5105855813815268</v>
      </c>
      <c r="O319" s="240">
        <f t="shared" ca="1" si="464"/>
        <v>-2.4894144186184732</v>
      </c>
      <c r="P319" s="240" t="str">
        <f t="shared" ca="1" si="465"/>
        <v>-1.531566392381-1.96252096380003i</v>
      </c>
      <c r="Q319" s="240" t="str">
        <f t="shared" ca="1" si="466"/>
        <v>0.604878363289631-2.41480978821306i</v>
      </c>
      <c r="R319" s="240" t="str">
        <f t="shared" ca="1" si="467"/>
        <v>2.27584694749-1.00881357010401i</v>
      </c>
      <c r="S319" s="240" t="str">
        <f t="shared" ca="1" si="468"/>
        <v>2.19546751155497+1.17350183354444i</v>
      </c>
      <c r="T319" s="240" t="str">
        <f t="shared" ca="1" si="469"/>
        <v>0.425594990914056+2.45276436930546i</v>
      </c>
      <c r="U319" s="241" t="str">
        <f t="shared" ca="1" si="470"/>
        <v>-1.67178854514856+1.84453441495019i</v>
      </c>
      <c r="V319" s="240" t="str">
        <f t="shared" ca="1" si="471"/>
        <v>-2.48266924240653-0.183132685324411i</v>
      </c>
      <c r="W319" s="240" t="str">
        <f t="shared" ca="1" si="472"/>
        <v>-1.38304454863423-2.06987244150907i</v>
      </c>
      <c r="X319" s="240" t="str">
        <f t="shared" ca="1" si="473"/>
        <v>0.780883847406291-2.36376914365289i</v>
      </c>
      <c r="Y319" s="240" t="str">
        <f t="shared" ca="1" si="474"/>
        <v>2.34389337163124-0.838658458520928i</v>
      </c>
      <c r="Z319" s="240" t="str">
        <f t="shared" ca="1" si="475"/>
        <v>2.10319064695377+1.33183078887363i</v>
      </c>
      <c r="AA319" s="240" t="str">
        <f t="shared" ca="1" si="476"/>
        <v>0.244005282408059+2.47742720776666i</v>
      </c>
      <c r="AB319" s="240" t="str">
        <f t="shared" ca="1" si="477"/>
        <v>-1.8029511309418+1.71655217429044i</v>
      </c>
      <c r="AC319" s="240" t="str">
        <f t="shared" ca="1" si="478"/>
        <v>-2.46247026646502-0.365272958759953i</v>
      </c>
      <c r="AD319" s="240" t="str">
        <f t="shared" ca="1" si="479"/>
        <v>-1.22702786664779-2.1660071011184i</v>
      </c>
      <c r="AE319" s="240" t="str">
        <f t="shared" ca="1" si="480"/>
        <v>0.952657654296055-2.29991902930009i</v>
      </c>
      <c r="AF319" s="240" t="str">
        <f t="shared" ca="1" si="481"/>
        <v>2.39923803451053-0.663958584087573i</v>
      </c>
      <c r="AG319" s="240" t="str">
        <f t="shared" ca="1" si="482"/>
        <v>1.99951641001093+1.48294243776438i</v>
      </c>
      <c r="AH319" s="240" t="str">
        <f t="shared" ca="1" si="483"/>
        <v>0.0610932881344358+2.48866465353821i</v>
      </c>
      <c r="AI319" s="240" t="str">
        <f t="shared" ca="1" si="484"/>
        <v>-1.92434336834359+1.5792677886722i</v>
      </c>
      <c r="AJ319" s="240" t="str">
        <f t="shared" ca="1" si="485"/>
        <v>-2.42892695079465-0.545433786383768i</v>
      </c>
      <c r="AK319" s="240" t="str">
        <f t="shared" ca="1" si="486"/>
        <v>-1.0643618143384-2.25040398057856i</v>
      </c>
      <c r="AL319" s="240" t="str">
        <f t="shared" ca="1" si="487"/>
        <v>1.1192689268155-2.22360545445698i</v>
      </c>
      <c r="AM319" s="240" t="str">
        <f t="shared" ca="1" si="488"/>
        <v>2.44158101860451-0.485660660560161i</v>
      </c>
      <c r="AN319" s="240" t="str">
        <f t="shared" ca="1" si="489"/>
        <v>1.88500662039841+1.6260178930995i</v>
      </c>
      <c r="AO319" s="240" t="str">
        <f t="shared" ca="1" si="490"/>
        <v>-0.122149775959885+2.48641580992772i</v>
      </c>
      <c r="AP319" s="240" t="str">
        <f t="shared" ca="1" si="491"/>
        <v>-2.03530742230266+1.43342521407475i</v>
      </c>
      <c r="AQ319" s="240" t="str">
        <f t="shared" ca="1" si="492"/>
        <v>-2.38222106952934-0.722638861061357i</v>
      </c>
      <c r="AR319" s="240" t="str">
        <f t="shared" ca="1" si="493"/>
        <v>-2.38222106952934-0.722638861061357i</v>
      </c>
      <c r="AS319" s="240" t="str">
        <f t="shared" ca="1" si="494"/>
        <v>1.27981478404511-2.13524196899675i</v>
      </c>
      <c r="AT319" s="240" t="str">
        <f t="shared" ca="1" si="495"/>
        <v>2.47069286361375-0.304730899834022i</v>
      </c>
      <c r="AU319" s="240" t="str">
        <f t="shared" ca="1" si="496"/>
        <v>1.76028181658835+1.76028181658903i</v>
      </c>
      <c r="AV319" s="240" t="str">
        <f t="shared" ca="1" si="497"/>
        <v>-0.304730899834901+2.47069286361364i</v>
      </c>
      <c r="AW319" s="240" t="str">
        <f t="shared" ca="1" si="498"/>
        <v>-2.13524196899593+1.27981478404648i</v>
      </c>
      <c r="AX319" s="240" t="str">
        <f t="shared" ca="1" si="499"/>
        <v>-2.32260572588636-0.895927893139528i</v>
      </c>
      <c r="AY319" s="240" t="str">
        <f t="shared" ca="1" si="500"/>
        <v>-0.722638861060508-2.38222106952959i</v>
      </c>
      <c r="AZ319" s="240" t="str">
        <f t="shared" ca="1" si="501"/>
        <v>1.43342521407345-2.03530742230358i</v>
      </c>
      <c r="BA319" s="240" t="str">
        <f t="shared" ca="1" si="502"/>
        <v>2.48641580992776-0.122149775958999i</v>
      </c>
      <c r="BB319" s="240" t="str">
        <f t="shared" ca="1" si="503"/>
        <v>1.62601789309877+1.88500662039903i</v>
      </c>
      <c r="BC319" s="240" t="str">
        <f t="shared" ca="1" si="504"/>
        <v>-0.48566066056103+2.44158101860433i</v>
      </c>
      <c r="BD319" s="240" t="str">
        <f t="shared" ca="1" si="505"/>
        <v>-2.22360545445625+1.11926892681695i</v>
      </c>
      <c r="BE319" s="240" t="str">
        <f t="shared" ca="1" si="506"/>
        <v>-2.25040398057816-1.06436181433924i</v>
      </c>
      <c r="BF319" s="240" t="str">
        <f t="shared" ca="1" si="507"/>
        <v>-0.545433786382902-2.42892695079485i</v>
      </c>
      <c r="BG319" s="240" t="str">
        <f t="shared" ca="1" si="508"/>
        <v>1.579267788671-1.92434336834458i</v>
      </c>
      <c r="BH319" s="240" t="str">
        <f t="shared" ca="1" si="509"/>
        <v>2.48866465353819+0.0610932881353223i</v>
      </c>
      <c r="BI319" s="240" t="str">
        <f t="shared" ca="1" si="510"/>
        <v>1.4829424377641+1.99951641001114i</v>
      </c>
      <c r="BJ319" s="240" t="str">
        <f t="shared" ca="1" si="511"/>
        <v>-0.663958584088666+2.39923803451023i</v>
      </c>
      <c r="BK319" s="240" t="str">
        <f t="shared" ca="1" si="512"/>
        <v>-2.29991902929987+0.952657654296608i</v>
      </c>
      <c r="BL319" s="240" t="str">
        <f t="shared" ca="1" si="513"/>
        <v>-2.16600710111831-1.22702786664794i</v>
      </c>
      <c r="BM319" s="240" t="str">
        <f t="shared" ca="1" si="514"/>
        <v>-0.365272958759004-2.46247026646516i</v>
      </c>
      <c r="BN319" s="240" t="str">
        <f t="shared" ca="1" si="515"/>
        <v>1.71655217428985-1.80295113094236i</v>
      </c>
      <c r="BO319" s="240" t="str">
        <f t="shared" ca="1" si="516"/>
        <v>2.47742720776668+0.244005282407885i</v>
      </c>
      <c r="BP319" s="240" t="str">
        <f t="shared" ca="1" si="517"/>
        <v>1.3318307888731+2.1031906469541i</v>
      </c>
      <c r="BQ319" s="240" t="str">
        <f t="shared" ca="1" si="518"/>
        <v>-0.838658458522014+2.34389337163085i</v>
      </c>
      <c r="BR319" s="240" t="str">
        <f t="shared" ca="1" si="519"/>
        <v>-2.36376914365269+0.780883847406876i</v>
      </c>
      <c r="BS319" s="240" t="str">
        <f t="shared" ca="1" si="520"/>
        <v>-2.06987244150897-1.38304454863437i</v>
      </c>
      <c r="BT319" s="240" t="str">
        <f t="shared" ca="1" si="521"/>
        <v>-0.183132685323456-2.4826692424066i</v>
      </c>
      <c r="BU319" s="240" t="str">
        <f t="shared" ca="1" si="522"/>
        <v>1.84453441494964-1.67178854514916i</v>
      </c>
      <c r="BV319" s="240" t="str">
        <f t="shared" ca="1" si="523"/>
        <v>2.45276436930549+0.425594990913894i</v>
      </c>
      <c r="BW319" s="240" t="str">
        <f t="shared" ca="1" si="524"/>
        <v>1.1735018335439+2.19546751155527i</v>
      </c>
      <c r="BX319" s="240" t="str">
        <f t="shared" ca="1" si="525"/>
        <v>-1.00881357010273+2.27584694749057i</v>
      </c>
      <c r="BY319" s="240" t="str">
        <f t="shared" ca="1" si="526"/>
        <v>-2.41480978821291+0.604878363290224i</v>
      </c>
      <c r="BZ319" s="240" t="str">
        <f t="shared" ca="1" si="527"/>
        <v>-1.96252096379991-1.53156639238115i</v>
      </c>
      <c r="CA319" s="240" t="str">
        <f t="shared" ca="1" si="528"/>
        <v>9.5761289008358E-13-2.48941441861847i</v>
      </c>
      <c r="CB319" s="240" t="str">
        <f t="shared" ca="1" si="529"/>
        <v>1.96252096379952-1.53156639238165i</v>
      </c>
      <c r="CC319" s="240" t="str">
        <f t="shared" ca="1" si="530"/>
        <v>2.4148097882131+0.604878363289474i</v>
      </c>
      <c r="CD319" s="240" t="str">
        <f t="shared" ca="1" si="531"/>
        <v>1.00881357010344+2.27584694749025i</v>
      </c>
      <c r="CE319" s="240" t="str">
        <f t="shared" ca="1" si="532"/>
        <v>-1.17350183354321+2.19546751155563i</v>
      </c>
      <c r="CF319" s="240" t="str">
        <f t="shared" ca="1" si="533"/>
        <v>-2.45276436930536+0.425594990914656i</v>
      </c>
      <c r="CG319" s="240" t="str">
        <f t="shared" ca="1" si="534"/>
        <v>-1.84453441495006-1.67178854514869i</v>
      </c>
      <c r="CH319" s="240" t="str">
        <f t="shared" ca="1" si="535"/>
        <v>0.183132685325366-2.48266924240646i</v>
      </c>
      <c r="CI319" s="240" t="str">
        <f t="shared" ca="1" si="536"/>
        <v>2.06987244150861-1.3830445486349i</v>
      </c>
      <c r="CJ319" s="240" t="str">
        <f t="shared" ca="1" si="537"/>
        <v>2.36376914365294+0.780883847406142i</v>
      </c>
      <c r="CK319" s="240" t="str">
        <f t="shared" ca="1" si="538"/>
        <v>0.838658458520343+2.34389337163145i</v>
      </c>
      <c r="CL319" s="240" t="str">
        <f t="shared" ca="1" si="539"/>
        <v>-1.33183078887245+2.10319064695451i</v>
      </c>
      <c r="CM319" s="240" t="str">
        <f t="shared" ca="1" si="540"/>
        <v>-2.4774272077666+0.244005282408655i</v>
      </c>
      <c r="CN319" s="240" t="str">
        <f t="shared" ca="1" si="541"/>
        <v>-1.71655217429031-1.80295113094193i</v>
      </c>
      <c r="CO319" s="240" t="str">
        <f t="shared" ca="1" si="542"/>
        <v>0.365272958760899-2.46247026646488i</v>
      </c>
      <c r="CP319" s="240" t="str">
        <f t="shared" ca="1" si="543"/>
        <v>2.166007101118-1.22702786664849i</v>
      </c>
      <c r="CQ319" s="240" t="str">
        <f t="shared" ca="1" si="544"/>
        <v>2.29991902930016+0.952657654295893i</v>
      </c>
      <c r="CR319" s="240" t="str">
        <f t="shared" ca="1" si="545"/>
        <v>0.663958584086955+2.39923803451071i</v>
      </c>
      <c r="CS319" s="240" t="str">
        <f t="shared" ca="1" si="546"/>
        <v>-1.48294243776552+1.99951641001008i</v>
      </c>
      <c r="CT319" s="240" t="str">
        <f t="shared" ca="1" si="547"/>
        <v>-2.48866465353817+0.0610932881360248i</v>
      </c>
      <c r="CU319" s="240" t="str">
        <f t="shared" ca="1" si="548"/>
        <v>-1.57926778867149-1.92434336834417i</v>
      </c>
      <c r="CV319" s="240" t="str">
        <f t="shared" ca="1" si="549"/>
        <v>0.545433786384565-2.42892695079448i</v>
      </c>
      <c r="CW319" s="240" t="str">
        <f t="shared" ca="1" si="550"/>
        <v>2.25040398057789-1.06436181433981i</v>
      </c>
      <c r="CX319" s="240" t="str">
        <f t="shared" ca="1" si="551"/>
        <v>2.2236054544566+1.11926892681626i</v>
      </c>
      <c r="CY319" s="240" t="str">
        <f t="shared" ca="1" si="552"/>
        <v>0.48566066055929+2.44158101860468i</v>
      </c>
      <c r="CZ319" s="240" t="str">
        <f t="shared" ca="1" si="553"/>
        <v>-1.62601789309824+1.88500662039949i</v>
      </c>
      <c r="DA319" s="240" t="str">
        <f t="shared" ca="1" si="554"/>
        <v>-2.48641580992779-0.122149775958297i</v>
      </c>
      <c r="DB319" s="240" t="str">
        <f t="shared" ca="1" si="555"/>
        <v>-1.43342521407397-2.03530742230322i</v>
      </c>
      <c r="DC319" s="240" t="str">
        <f t="shared" ca="1" si="556"/>
        <v>0.722638861062136-2.3822210695291i</v>
      </c>
      <c r="DD319" s="240" t="str">
        <f t="shared" ca="1" si="557"/>
        <v>2.32260572588614-0.895927893140118i</v>
      </c>
      <c r="DE319" s="240" t="str">
        <f t="shared" ca="1" si="558"/>
        <v>2.13524196899633+1.27981478404581i</v>
      </c>
      <c r="DF319" s="240" t="str">
        <f t="shared" ca="1" si="559"/>
        <v>0.304730899833141+2.47069286361386i</v>
      </c>
      <c r="DG319" s="240" t="str">
        <f t="shared" ca="1" si="560"/>
        <v>-1.76028181658785+1.76028181658952i</v>
      </c>
      <c r="DH319" s="240" t="str">
        <f t="shared" ca="1" si="561"/>
        <v>-2.47069286361385-0.304730899833183i</v>
      </c>
      <c r="DI319" s="240" t="str">
        <f t="shared" ca="1" si="562"/>
        <v>-1.27981478404566-2.13524196899642i</v>
      </c>
      <c r="DJ319" s="240" t="str">
        <f t="shared" ca="1" si="563"/>
        <v>0.89592789314029-2.32260572588607i</v>
      </c>
      <c r="DK319" s="240" t="str">
        <f t="shared" ca="1" si="564"/>
        <v>2.38222106952915-0.722638861061962i</v>
      </c>
      <c r="DL319" s="240" t="str">
        <f t="shared" ca="1" si="565"/>
        <v>2.03530742230311+1.43342521407412i</v>
      </c>
      <c r="DM319" s="240" t="str">
        <f t="shared" ca="1" si="566"/>
        <v>0.122149775957972+2.48641580992781i</v>
      </c>
      <c r="DN319" s="240" t="str">
        <f t="shared" ca="1" si="567"/>
        <v>-1.88500662039961+1.6260178930981i</v>
      </c>
      <c r="DO319" s="240" t="str">
        <f t="shared" ca="1" si="568"/>
        <v>-2.44158101860467-0.485660660559332i</v>
      </c>
      <c r="DP319" s="240" t="str">
        <f t="shared" ca="1" si="569"/>
        <v>-1.11926892681609-2.22360545445668i</v>
      </c>
      <c r="DQ319" s="240" t="str">
        <f t="shared" ca="1" si="570"/>
        <v>1.06436181433997-2.25040398057781i</v>
      </c>
      <c r="DR319" s="240" t="str">
        <f t="shared" ca="1" si="571"/>
        <v>2.42892695079452-0.545433786384383i</v>
      </c>
      <c r="DS319" s="240" t="str">
        <f t="shared" ca="1" si="572"/>
        <v>1.92434336834406+1.57926778867163i</v>
      </c>
      <c r="DT319" s="240" t="str">
        <f t="shared" ca="1" si="573"/>
        <v>-0.0610932881363504+2.48866465353817i</v>
      </c>
      <c r="DU319" s="240" t="str">
        <f t="shared" ca="1" si="574"/>
        <v>-1.99951641001019+1.48294243776537i</v>
      </c>
      <c r="DV319" s="240" t="str">
        <f t="shared" ca="1" si="575"/>
        <v>-2.39923803451069-0.663958584086998i</v>
      </c>
      <c r="DW319" s="240" t="str">
        <f t="shared" ca="1" si="576"/>
        <v>-0.952657654295724-2.29991902930023i</v>
      </c>
      <c r="DX319" s="240" t="str">
        <f t="shared" ca="1" si="577"/>
        <v>1.22702786664865-2.16600710111791i</v>
      </c>
      <c r="DY319" s="240" t="str">
        <f t="shared" ca="1" si="578"/>
        <v>2.46247026646493-0.365272958760577i</v>
      </c>
      <c r="DZ319" s="240" t="str">
        <f t="shared" ca="1" si="579"/>
        <v>1.8029511309418+1.71655217429044i</v>
      </c>
      <c r="EA319" s="240" t="str">
        <f t="shared" ca="1" si="580"/>
        <v>-0.244005282408979+2.47742720776657i</v>
      </c>
      <c r="EB319" s="240" t="str">
        <f t="shared" ca="1" si="581"/>
        <v>-2.10319064695325+1.33183078887445i</v>
      </c>
      <c r="EC319" s="240" t="str">
        <f t="shared" ca="1" si="582"/>
        <v>-2.34389337163143-0.838658458520383i</v>
      </c>
      <c r="ED319" s="240" t="str">
        <f t="shared" ca="1" si="583"/>
        <v>-0.780883847405968-2.36376914365299i</v>
      </c>
      <c r="EE319" s="240" t="str">
        <f t="shared" ca="1" si="584"/>
        <v>1.38304454863505-2.06987244150851i</v>
      </c>
      <c r="EF319" s="240" t="str">
        <f t="shared" ca="1" si="585"/>
        <v>2.48266924240649-0.183132685325041i</v>
      </c>
      <c r="EG319" s="240" t="str">
        <f t="shared" ca="1" si="586"/>
        <v>1.67178854514855+1.84453441495019i</v>
      </c>
      <c r="EH319" s="240" t="str">
        <f t="shared" ca="1" si="587"/>
        <v>-0.425594990914977+2.4527643693053i</v>
      </c>
      <c r="EI319" s="240" t="str">
        <f t="shared" ca="1" si="588"/>
        <v>-2.19546751155452+1.1735018335453i</v>
      </c>
      <c r="EJ319" s="240" t="str">
        <f t="shared" ca="1" si="589"/>
        <v>-2.27584694749024-1.00881357010348i</v>
      </c>
      <c r="EK319" s="240" t="str">
        <f t="shared" ca="1" si="590"/>
        <v>-0.604878363289295-2.41480978821314i</v>
      </c>
      <c r="EL319" s="240" t="str">
        <f t="shared" ca="1" si="591"/>
        <v>1.5315663923818-1.96252096379941i</v>
      </c>
      <c r="EM319" s="240" t="str">
        <f t="shared" ca="1" si="592"/>
        <v>2.48941441861847-6.31897097114806E-13i</v>
      </c>
      <c r="EN319" s="240"/>
      <c r="EO319" s="240"/>
      <c r="EP319" s="240"/>
    </row>
    <row r="320" spans="1:146">
      <c r="A320" s="268">
        <f t="shared" si="461"/>
        <v>4.2968749999999943E-3</v>
      </c>
      <c r="B320" s="267">
        <v>220</v>
      </c>
      <c r="C320" s="266">
        <f t="shared" si="462"/>
        <v>44000</v>
      </c>
      <c r="N320" s="265">
        <f t="shared" ca="1" si="463"/>
        <v>2.5102804779640246</v>
      </c>
      <c r="O320" s="240">
        <f t="shared" ca="1" si="464"/>
        <v>-2.4897195220359754</v>
      </c>
      <c r="P320" s="240" t="str">
        <f t="shared" ca="1" si="465"/>
        <v>-1.57946134423075-1.92457921647508i</v>
      </c>
      <c r="Q320" s="240" t="str">
        <f t="shared" ca="1" si="466"/>
        <v>0.485720183283874-2.44188025954544i</v>
      </c>
      <c r="R320" s="240" t="str">
        <f t="shared" ca="1" si="467"/>
        <v>2.19573658874671-1.17364565829981i</v>
      </c>
      <c r="S320" s="240" t="str">
        <f t="shared" ca="1" si="468"/>
        <v>2.30020090810279+0.952774412319163i</v>
      </c>
      <c r="T320" s="240" t="str">
        <f t="shared" ca="1" si="469"/>
        <v>0.722727427908381+2.38251303529613i</v>
      </c>
      <c r="U320" s="241" t="str">
        <f t="shared" ca="1" si="470"/>
        <v>-1.38321405501106+2.07012612572928i</v>
      </c>
      <c r="V320" s="240" t="str">
        <f t="shared" ca="1" si="471"/>
        <v>-2.47773084202781+0.244035187772651i</v>
      </c>
      <c r="W320" s="240" t="str">
        <f t="shared" ca="1" si="472"/>
        <v>-1.76049755728424-1.76049755728409i</v>
      </c>
      <c r="X320" s="240" t="str">
        <f t="shared" ca="1" si="473"/>
        <v>0.244035187772681-2.4777308420278i</v>
      </c>
      <c r="Y320" s="240" t="str">
        <f t="shared" ca="1" si="474"/>
        <v>2.07012612572929-1.38321405501104i</v>
      </c>
      <c r="Z320" s="240" t="str">
        <f t="shared" ca="1" si="475"/>
        <v>2.38251303529612+0.722727427908419i</v>
      </c>
      <c r="AA320" s="240" t="str">
        <f t="shared" ca="1" si="476"/>
        <v>0.952774412319143+2.3002009081028i</v>
      </c>
      <c r="AB320" s="240" t="str">
        <f t="shared" ca="1" si="477"/>
        <v>-1.17364565829983+2.1957365887467i</v>
      </c>
      <c r="AC320" s="240" t="str">
        <f t="shared" ca="1" si="478"/>
        <v>-2.44188025954545+0.485720183283849i</v>
      </c>
      <c r="AD320" s="240" t="str">
        <f t="shared" ca="1" si="479"/>
        <v>-1.924579216475-1.57946134423085i</v>
      </c>
      <c r="AE320" s="240" t="str">
        <f t="shared" ca="1" si="480"/>
        <v>3.05014105761248E-14-2.48971952203598i</v>
      </c>
      <c r="AF320" s="240" t="str">
        <f t="shared" ca="1" si="481"/>
        <v>1.92457921647504-1.5794613442308i</v>
      </c>
      <c r="AG320" s="240" t="str">
        <f t="shared" ca="1" si="482"/>
        <v>2.44188025954544+0.485720183283908i</v>
      </c>
      <c r="AH320" s="240" t="str">
        <f t="shared" ca="1" si="483"/>
        <v>1.17364565830043+2.19573658874638i</v>
      </c>
      <c r="AI320" s="240" t="str">
        <f t="shared" ca="1" si="484"/>
        <v>-0.952774412319427+2.30020090810268i</v>
      </c>
      <c r="AJ320" s="240" t="str">
        <f t="shared" ca="1" si="485"/>
        <v>-2.38251303529586+0.72272742790929i</v>
      </c>
      <c r="AK320" s="240" t="str">
        <f t="shared" ca="1" si="486"/>
        <v>-2.07012612572925-1.3832140550111i</v>
      </c>
      <c r="AL320" s="240" t="str">
        <f t="shared" ca="1" si="487"/>
        <v>-0.244035187771371-2.47773084202793i</v>
      </c>
      <c r="AM320" s="240" t="str">
        <f t="shared" ca="1" si="488"/>
        <v>1.7604975572841-1.76049755728424i</v>
      </c>
      <c r="AN320" s="240" t="str">
        <f t="shared" ca="1" si="489"/>
        <v>2.4777308420277+0.24403518777368i</v>
      </c>
      <c r="AO320" s="240" t="str">
        <f t="shared" ca="1" si="490"/>
        <v>1.38321405501123+2.07012612572916i</v>
      </c>
      <c r="AP320" s="240" t="str">
        <f t="shared" ca="1" si="491"/>
        <v>-0.722727427909141+2.3825130352959i</v>
      </c>
      <c r="AQ320" s="240" t="str">
        <f t="shared" ca="1" si="492"/>
        <v>-2.30020090810263+0.952774412319571i</v>
      </c>
      <c r="AR320" s="240" t="str">
        <f t="shared" ca="1" si="493"/>
        <v>-2.30020090810263+0.952774412319571i</v>
      </c>
      <c r="AS320" s="240" t="str">
        <f t="shared" ca="1" si="494"/>
        <v>-0.485720183284546-2.44188025954531i</v>
      </c>
      <c r="AT320" s="240" t="str">
        <f t="shared" ca="1" si="495"/>
        <v>1.57946134423106-1.92457921647482i</v>
      </c>
      <c r="AU320" s="240" t="str">
        <f t="shared" ca="1" si="496"/>
        <v>2.48971952203598-9.29666366306902E-13i</v>
      </c>
      <c r="AV320" s="240" t="str">
        <f t="shared" ca="1" si="497"/>
        <v>1.57946134423059+1.92457921647522i</v>
      </c>
      <c r="AW320" s="240" t="str">
        <f t="shared" ca="1" si="498"/>
        <v>-0.485720183282723+2.44188025954567i</v>
      </c>
      <c r="AX320" s="240" t="str">
        <f t="shared" ca="1" si="499"/>
        <v>-2.19573658874675+1.17364565829974i</v>
      </c>
      <c r="AY320" s="240" t="str">
        <f t="shared" ca="1" si="500"/>
        <v>-2.30020090810239-0.952774412320142i</v>
      </c>
      <c r="AZ320" s="240" t="str">
        <f t="shared" ca="1" si="501"/>
        <v>-0.722727427908551-2.38251303529608i</v>
      </c>
      <c r="BA320" s="240" t="str">
        <f t="shared" ca="1" si="502"/>
        <v>1.38321405501175-2.07012612572882i</v>
      </c>
      <c r="BB320" s="240" t="str">
        <f t="shared" ca="1" si="503"/>
        <v>2.47773084202776-0.244035187773066i</v>
      </c>
      <c r="BC320" s="240" t="str">
        <f t="shared" ca="1" si="504"/>
        <v>1.76049755728366+1.76049755728467i</v>
      </c>
      <c r="BD320" s="240" t="str">
        <f t="shared" ca="1" si="505"/>
        <v>-0.24403518777202+2.47773084202787i</v>
      </c>
      <c r="BE320" s="240" t="str">
        <f t="shared" ca="1" si="506"/>
        <v>-2.07012612572961+1.38321405501056i</v>
      </c>
      <c r="BF320" s="240" t="str">
        <f t="shared" ca="1" si="507"/>
        <v>-2.38251303529639-0.722727427907545i</v>
      </c>
      <c r="BG320" s="240" t="str">
        <f t="shared" ca="1" si="508"/>
        <v>-0.952774412318824-2.30020090810293i</v>
      </c>
      <c r="BH320" s="240" t="str">
        <f t="shared" ca="1" si="509"/>
        <v>1.17364565829882-2.19573658874724i</v>
      </c>
      <c r="BI320" s="240" t="str">
        <f t="shared" ca="1" si="510"/>
        <v>2.44188025954547-0.485720183283754i</v>
      </c>
      <c r="BJ320" s="240" t="str">
        <f t="shared" ca="1" si="511"/>
        <v>1.92457921647588+1.57946134422977i</v>
      </c>
      <c r="BK320" s="240" t="str">
        <f t="shared" ca="1" si="512"/>
        <v>1.91544107545669E-13+2.48971952203598i</v>
      </c>
      <c r="BL320" s="240" t="str">
        <f t="shared" ca="1" si="513"/>
        <v>-1.92457921647568+1.57946134423002i</v>
      </c>
      <c r="BM320" s="240" t="str">
        <f t="shared" ca="1" si="514"/>
        <v>-2.44188025954551-0.485720183283518i</v>
      </c>
      <c r="BN320" s="240" t="str">
        <f t="shared" ca="1" si="515"/>
        <v>-1.17364565829903-2.19573658874713i</v>
      </c>
      <c r="BO320" s="240" t="str">
        <f t="shared" ca="1" si="516"/>
        <v>0.952774412318536-2.30020090810305i</v>
      </c>
      <c r="BP320" s="240" t="str">
        <f t="shared" ca="1" si="517"/>
        <v>2.38251303529629-0.722727427907844i</v>
      </c>
      <c r="BQ320" s="240" t="str">
        <f t="shared" ca="1" si="518"/>
        <v>2.07012612572975+1.38321405501036i</v>
      </c>
      <c r="BR320" s="240" t="str">
        <f t="shared" ca="1" si="519"/>
        <v>0.244035187772261+2.47773084202784i</v>
      </c>
      <c r="BS320" s="240" t="str">
        <f t="shared" ca="1" si="520"/>
        <v>-1.76049755728344+1.76049755728489i</v>
      </c>
      <c r="BT320" s="240" t="str">
        <f t="shared" ca="1" si="521"/>
        <v>-2.4777308420278-0.244035187772755i</v>
      </c>
      <c r="BU320" s="240" t="str">
        <f t="shared" ca="1" si="522"/>
        <v>-1.38321405501195-2.07012612572869i</v>
      </c>
      <c r="BV320" s="240" t="str">
        <f t="shared" ca="1" si="523"/>
        <v>0.722727427908319-2.38251303529615i</v>
      </c>
      <c r="BW320" s="240" t="str">
        <f t="shared" ca="1" si="524"/>
        <v>2.30020090810325-0.952774412318078i</v>
      </c>
      <c r="BX320" s="240" t="str">
        <f t="shared" ca="1" si="525"/>
        <v>2.19573658874689+1.17364565829947i</v>
      </c>
      <c r="BY320" s="240" t="str">
        <f t="shared" ca="1" si="526"/>
        <v>0.48572018328303+2.44188025954561i</v>
      </c>
      <c r="BZ320" s="240" t="str">
        <f t="shared" ca="1" si="527"/>
        <v>-1.5794613442304+1.92457921647537i</v>
      </c>
      <c r="CA320" s="240" t="str">
        <f t="shared" ca="1" si="528"/>
        <v>-2.48971952203598-6.88102320852586E-13i</v>
      </c>
      <c r="CB320" s="240" t="str">
        <f t="shared" ca="1" si="529"/>
        <v>-1.57946134423131-1.92457921647463i</v>
      </c>
      <c r="CC320" s="240" t="str">
        <f t="shared" ca="1" si="530"/>
        <v>0.48572018328424-2.44188025954537i</v>
      </c>
      <c r="CD320" s="240" t="str">
        <f t="shared" ca="1" si="531"/>
        <v>2.19573658874634-1.1736456583005i</v>
      </c>
      <c r="CE320" s="240" t="str">
        <f t="shared" ca="1" si="532"/>
        <v>2.30020090810272+0.952774412319347i</v>
      </c>
      <c r="CF320" s="240" t="str">
        <f t="shared" ca="1" si="533"/>
        <v>0.722727427909439+2.38251303529581i</v>
      </c>
      <c r="CG320" s="240" t="str">
        <f t="shared" ca="1" si="534"/>
        <v>-1.38321405501097+2.07012612572934i</v>
      </c>
      <c r="CH320" s="240" t="str">
        <f t="shared" ca="1" si="535"/>
        <v>-2.47773084202791+0.244035187771526i</v>
      </c>
      <c r="CI320" s="240" t="str">
        <f t="shared" ca="1" si="536"/>
        <v>-1.76049755728427-1.76049755728406i</v>
      </c>
      <c r="CJ320" s="240" t="str">
        <f t="shared" ca="1" si="537"/>
        <v>0.24403518777363-2.47773084202771i</v>
      </c>
      <c r="CK320" s="240" t="str">
        <f t="shared" ca="1" si="538"/>
        <v>2.07012612572909-1.38321405501133i</v>
      </c>
      <c r="CL320" s="240" t="str">
        <f t="shared" ca="1" si="539"/>
        <v>2.38251303529593+0.722727427909026i</v>
      </c>
      <c r="CM320" s="240" t="str">
        <f t="shared" ca="1" si="540"/>
        <v>0.952774412319748+2.30020090810255i</v>
      </c>
      <c r="CN320" s="240" t="str">
        <f t="shared" ca="1" si="541"/>
        <v>-1.17364565830012+2.19573658874655i</v>
      </c>
      <c r="CO320" s="240" t="str">
        <f t="shared" ca="1" si="542"/>
        <v>-2.44188025954529+0.485720183284665i</v>
      </c>
      <c r="CP320" s="240" t="str">
        <f t="shared" ca="1" si="543"/>
        <v>-1.9245792164749-1.57946134423097i</v>
      </c>
      <c r="CQ320" s="240" t="str">
        <f t="shared" ca="1" si="544"/>
        <v>-1.12121047385257E-12-2.48971952203598i</v>
      </c>
      <c r="CR320" s="240" t="str">
        <f t="shared" ca="1" si="545"/>
        <v>1.92457921647509-1.57946134423073i</v>
      </c>
      <c r="CS320" s="240" t="str">
        <f t="shared" ca="1" si="546"/>
        <v>2.44188025954523+0.485720183284964i</v>
      </c>
      <c r="CT320" s="240" t="str">
        <f t="shared" ca="1" si="547"/>
        <v>1.17364565829985+2.19573658874669i</v>
      </c>
      <c r="CU320" s="240" t="str">
        <f t="shared" ca="1" si="548"/>
        <v>-0.952774412320029+2.30020090810244i</v>
      </c>
      <c r="CV320" s="240" t="str">
        <f t="shared" ca="1" si="549"/>
        <v>-2.38251303529602+0.722727427908735i</v>
      </c>
      <c r="CW320" s="240" t="str">
        <f t="shared" ca="1" si="550"/>
        <v>-2.07012612572892-1.38321405501159i</v>
      </c>
      <c r="CX320" s="240" t="str">
        <f t="shared" ca="1" si="551"/>
        <v>-0.244035187773186-2.47773084202775i</v>
      </c>
      <c r="CY320" s="240" t="str">
        <f t="shared" ca="1" si="552"/>
        <v>1.76049755728459-1.76049755728375i</v>
      </c>
      <c r="CZ320" s="240" t="str">
        <f t="shared" ca="1" si="553"/>
        <v>2.47773084202788+0.24403518777183i</v>
      </c>
      <c r="DA320" s="240" t="str">
        <f t="shared" ca="1" si="554"/>
        <v>1.38321405501072+2.0701261257295i</v>
      </c>
      <c r="DB320" s="240" t="str">
        <f t="shared" ca="1" si="555"/>
        <v>-0.72272742790743+2.38251303529642i</v>
      </c>
      <c r="DC320" s="240" t="str">
        <f t="shared" ca="1" si="556"/>
        <v>-2.30020090810289+0.952774412318937i</v>
      </c>
      <c r="DD320" s="240" t="str">
        <f t="shared" ca="1" si="557"/>
        <v>-2.19573658874613-1.17364565830089i</v>
      </c>
      <c r="DE320" s="240" t="str">
        <f t="shared" ca="1" si="558"/>
        <v>-0.485720183283941-2.44188025954543i</v>
      </c>
      <c r="DF320" s="240" t="str">
        <f t="shared" ca="1" si="559"/>
        <v>1.57946134423165-1.92457921647434i</v>
      </c>
      <c r="DG320" s="240" t="str">
        <f t="shared" ca="1" si="560"/>
        <v>2.48971952203598-3.83088215091338E-13i</v>
      </c>
      <c r="DH320" s="240" t="str">
        <f t="shared" ca="1" si="561"/>
        <v>1.57946134423005+1.92457921647565i</v>
      </c>
      <c r="DI320" s="240" t="str">
        <f t="shared" ca="1" si="562"/>
        <v>-0.485720183283468+2.44188025954552i</v>
      </c>
      <c r="DJ320" s="240" t="str">
        <f t="shared" ca="1" si="563"/>
        <v>-2.19573658874704+1.1736456582992i</v>
      </c>
      <c r="DK320" s="240" t="str">
        <f t="shared" ca="1" si="564"/>
        <v>-2.30020090810307-0.952774412318488i</v>
      </c>
      <c r="DL320" s="240" t="str">
        <f t="shared" ca="1" si="565"/>
        <v>-0.722727427908028-2.38251303529624i</v>
      </c>
      <c r="DM320" s="240" t="str">
        <f t="shared" ca="1" si="566"/>
        <v>1.3832140550102-2.07012612572985i</v>
      </c>
      <c r="DN320" s="240" t="str">
        <f t="shared" ca="1" si="567"/>
        <v>2.47773084202784-0.24403518777231i</v>
      </c>
      <c r="DO320" s="240" t="str">
        <f t="shared" ca="1" si="568"/>
        <v>1.76049755728503+1.76049755728331i</v>
      </c>
      <c r="DP320" s="240" t="str">
        <f t="shared" ca="1" si="569"/>
        <v>-0.244035187772705+2.4777308420278i</v>
      </c>
      <c r="DQ320" s="240" t="str">
        <f t="shared" ca="1" si="570"/>
        <v>-2.07012612572992+1.38321405501011i</v>
      </c>
      <c r="DR320" s="240" t="str">
        <f t="shared" ca="1" si="571"/>
        <v>-2.38251303529621-0.722727427908137i</v>
      </c>
      <c r="DS320" s="240" t="str">
        <f t="shared" ca="1" si="572"/>
        <v>-0.952774412318122-2.30020090810323i</v>
      </c>
      <c r="DT320" s="240" t="str">
        <f t="shared" ca="1" si="573"/>
        <v>1.1736456582993-2.19573658874699i</v>
      </c>
      <c r="DU320" s="240" t="str">
        <f t="shared" ca="1" si="574"/>
        <v>2.4418802595456-0.485720183283079i</v>
      </c>
      <c r="DV320" s="240" t="str">
        <f t="shared" ca="1" si="575"/>
        <v>1.92457921647558+1.57946134423014i</v>
      </c>
      <c r="DW320" s="240" t="str">
        <f t="shared" ca="1" si="576"/>
        <v>-4.96558213306917E-13+2.48971952203598i</v>
      </c>
      <c r="DX320" s="240" t="str">
        <f t="shared" ca="1" si="577"/>
        <v>-1.92457921647459+1.57946134423134i</v>
      </c>
      <c r="DY320" s="240" t="str">
        <f t="shared" ca="1" si="578"/>
        <v>-2.44188025954541-0.485720183284053i</v>
      </c>
      <c r="DZ320" s="240" t="str">
        <f t="shared" ca="1" si="579"/>
        <v>-1.17364565830067-2.19573658874625i</v>
      </c>
      <c r="EA320" s="240" t="str">
        <f t="shared" ca="1" si="580"/>
        <v>0.952774412319041-2.30020090810284i</v>
      </c>
      <c r="EB320" s="240" t="str">
        <f t="shared" ca="1" si="581"/>
        <v>2.38251303529649-0.722727427907186i</v>
      </c>
      <c r="EC320" s="240" t="str">
        <f t="shared" ca="1" si="582"/>
        <v>2.07012612572936+1.38321405501093i</v>
      </c>
      <c r="ED320" s="240" t="str">
        <f t="shared" ca="1" si="583"/>
        <v>0.244035187771717+2.4777308420279i</v>
      </c>
      <c r="EE320" s="240" t="str">
        <f t="shared" ca="1" si="584"/>
        <v>-1.76049755728393+1.76049755728441i</v>
      </c>
      <c r="EF320" s="240" t="str">
        <f t="shared" ca="1" si="585"/>
        <v>-2.47773084202774-0.244035187773299i</v>
      </c>
      <c r="EG320" s="240" t="str">
        <f t="shared" ca="1" si="586"/>
        <v>-1.38321405501149-2.07012612572899i</v>
      </c>
      <c r="EH320" s="240" t="str">
        <f t="shared" ca="1" si="587"/>
        <v>0.722727427908979-2.38251303529595i</v>
      </c>
      <c r="EI320" s="240" t="str">
        <f t="shared" ca="1" si="588"/>
        <v>2.30020090810248-0.952774412319925i</v>
      </c>
      <c r="EJ320" s="240" t="str">
        <f t="shared" ca="1" si="589"/>
        <v>2.19573658874657+1.17364565830008i</v>
      </c>
      <c r="EK320" s="240" t="str">
        <f t="shared" ca="1" si="590"/>
        <v>0.485720183284715+2.44188025954528i</v>
      </c>
      <c r="EL320" s="240" t="str">
        <f t="shared" ca="1" si="591"/>
        <v>-1.57946134423082+1.92457921647502i</v>
      </c>
      <c r="EM320" s="240" t="str">
        <f t="shared" ca="1" si="592"/>
        <v>-2.48971952203598+1.17123041176122E-12i</v>
      </c>
      <c r="EN320" s="240"/>
      <c r="EO320" s="240"/>
      <c r="EP320" s="240"/>
    </row>
    <row r="321" spans="1:146">
      <c r="A321" s="268">
        <f t="shared" si="461"/>
        <v>4.3164062499999939E-3</v>
      </c>
      <c r="B321" s="267">
        <v>221</v>
      </c>
      <c r="C321" s="266">
        <f t="shared" si="462"/>
        <v>44200</v>
      </c>
      <c r="N321" s="265">
        <f t="shared" ca="1" si="463"/>
        <v>2.5099988008510854</v>
      </c>
      <c r="O321" s="240">
        <f t="shared" ca="1" si="464"/>
        <v>-2.4900011991489146</v>
      </c>
      <c r="P321" s="240" t="str">
        <f t="shared" ca="1" si="465"/>
        <v>-1.62640116220642-1.88545093580731i</v>
      </c>
      <c r="Q321" s="240" t="str">
        <f t="shared" ca="1" si="466"/>
        <v>0.365359057345431-2.46305069598226i</v>
      </c>
      <c r="R321" s="240" t="str">
        <f t="shared" ca="1" si="467"/>
        <v>2.10368639057698-1.33214471506072i</v>
      </c>
      <c r="S321" s="240" t="str">
        <f t="shared" ca="1" si="468"/>
        <v>2.38278258348716+0.722809194458191i</v>
      </c>
      <c r="T321" s="240" t="str">
        <f t="shared" ca="1" si="469"/>
        <v>1.00905135781702+2.27638338797547i</v>
      </c>
      <c r="U321" s="241" t="str">
        <f t="shared" ca="1" si="470"/>
        <v>-1.06461269534356+2.25093442389519i</v>
      </c>
      <c r="V321" s="240" t="str">
        <f t="shared" ca="1" si="471"/>
        <v>-2.39980355954166+0.664115085940825i</v>
      </c>
      <c r="W321" s="240" t="str">
        <f t="shared" ca="1" si="472"/>
        <v>-2.07036033168919-1.3833705464303i</v>
      </c>
      <c r="X321" s="240" t="str">
        <f t="shared" ca="1" si="473"/>
        <v>-0.304802728034559-2.47127523128156i</v>
      </c>
      <c r="Y321" s="240" t="str">
        <f t="shared" ca="1" si="474"/>
        <v>1.67218260286822-1.84496919064463i</v>
      </c>
      <c r="Z321" s="240" t="str">
        <f t="shared" ca="1" si="475"/>
        <v>2.4892512573413+0.0611076884506424i</v>
      </c>
      <c r="AA321" s="240" t="str">
        <f t="shared" ca="1" si="476"/>
        <v>1.57964003829943+1.92479695582792i</v>
      </c>
      <c r="AB321" s="240" t="str">
        <f t="shared" ca="1" si="477"/>
        <v>-0.425695308021821+2.4533425110431i</v>
      </c>
      <c r="AC321" s="240" t="str">
        <f t="shared" ca="1" si="478"/>
        <v>-2.13574526744499+1.28011644952689i</v>
      </c>
      <c r="AD321" s="240" t="str">
        <f t="shared" ca="1" si="479"/>
        <v>-2.36432630830234-0.781067909744394i</v>
      </c>
      <c r="AE321" s="240" t="str">
        <f t="shared" ca="1" si="480"/>
        <v>-0.9528822054834-2.30046114382228i</v>
      </c>
      <c r="AF321" s="240" t="str">
        <f t="shared" ca="1" si="481"/>
        <v>1.11953274999084-2.22412958108582i</v>
      </c>
      <c r="AG321" s="240" t="str">
        <f t="shared" ca="1" si="482"/>
        <v>2.41537898366634-0.605020939328556i</v>
      </c>
      <c r="AH321" s="240" t="str">
        <f t="shared" ca="1" si="483"/>
        <v>2.03578716515349+1.43376308711004i</v>
      </c>
      <c r="AI321" s="240" t="str">
        <f t="shared" ca="1" si="484"/>
        <v>0.244062796958864+2.47801116278835i</v>
      </c>
      <c r="AJ321" s="240" t="str">
        <f t="shared" ca="1" si="485"/>
        <v>-1.71695678325741+1.80337610502895i</v>
      </c>
      <c r="AK321" s="240" t="str">
        <f t="shared" ca="1" si="486"/>
        <v>-2.48700188365539-0.122178567914231i</v>
      </c>
      <c r="AL321" s="240" t="str">
        <f t="shared" ca="1" si="487"/>
        <v>-1.53192739829922-1.96298355013567i</v>
      </c>
      <c r="AM321" s="240" t="str">
        <f t="shared" ca="1" si="488"/>
        <v>0.485775135762678-2.44215652431161i</v>
      </c>
      <c r="AN321" s="240" t="str">
        <f t="shared" ca="1" si="489"/>
        <v>2.16651765122418-1.22731708971118i</v>
      </c>
      <c r="AO321" s="240" t="str">
        <f t="shared" ca="1" si="490"/>
        <v>2.34444585135699+0.838856138928487i</v>
      </c>
      <c r="AP321" s="240" t="str">
        <f t="shared" ca="1" si="491"/>
        <v>0.896139072540009+2.32315318789574i</v>
      </c>
      <c r="AQ321" s="240" t="str">
        <f t="shared" ca="1" si="492"/>
        <v>-1.1737784399707+2.19598500578282i</v>
      </c>
      <c r="AR321" s="240" t="str">
        <f t="shared" ca="1" si="493"/>
        <v>-1.1737784399707+2.19598500578282i</v>
      </c>
      <c r="AS321" s="240" t="str">
        <f t="shared" ca="1" si="494"/>
        <v>-1.99998771655249-1.483291982518i</v>
      </c>
      <c r="AT321" s="240" t="str">
        <f t="shared" ca="1" si="495"/>
        <v>-0.183175851576943-2.48325443302979i</v>
      </c>
      <c r="AU321" s="240" t="str">
        <f t="shared" ca="1" si="496"/>
        <v>1.76069673308098-1.76069673308068i</v>
      </c>
      <c r="AV321" s="240" t="str">
        <f t="shared" ca="1" si="497"/>
        <v>2.48325443302976+0.18317585157729i</v>
      </c>
      <c r="AW321" s="240" t="str">
        <f t="shared" ca="1" si="498"/>
        <v>1.48329198251766+1.99998771655274i</v>
      </c>
      <c r="AX321" s="240" t="str">
        <f t="shared" ca="1" si="499"/>
        <v>-0.545562350725501+2.42949947380811i</v>
      </c>
      <c r="AY321" s="240" t="str">
        <f t="shared" ca="1" si="500"/>
        <v>-2.19598500578185+1.17377843997251i</v>
      </c>
      <c r="AZ321" s="240" t="str">
        <f t="shared" ca="1" si="501"/>
        <v>-2.32315318789562-0.896139072540333i</v>
      </c>
      <c r="BA321" s="240" t="str">
        <f t="shared" ca="1" si="502"/>
        <v>-0.838856138928091-2.34444585135714i</v>
      </c>
      <c r="BB321" s="240" t="str">
        <f t="shared" ca="1" si="503"/>
        <v>1.22731708971148-2.166517651224i</v>
      </c>
      <c r="BC321" s="240" t="str">
        <f t="shared" ca="1" si="504"/>
        <v>2.4421565243117-0.485775135762268i</v>
      </c>
      <c r="BD321" s="240" t="str">
        <f t="shared" ca="1" si="505"/>
        <v>1.96298355013545+1.53192739829949i</v>
      </c>
      <c r="BE321" s="240" t="str">
        <f t="shared" ca="1" si="506"/>
        <v>0.122178567913848+2.48700188365541i</v>
      </c>
      <c r="BF321" s="240" t="str">
        <f t="shared" ca="1" si="507"/>
        <v>-1.80337610502919+1.71695678325716i</v>
      </c>
      <c r="BG321" s="240" t="str">
        <f t="shared" ca="1" si="508"/>
        <v>-2.47801116278855-0.244062796956781i</v>
      </c>
      <c r="BH321" s="240" t="str">
        <f t="shared" ca="1" si="509"/>
        <v>-1.4337630871097-2.03578716515374i</v>
      </c>
      <c r="BI321" s="240" t="str">
        <f t="shared" ca="1" si="510"/>
        <v>0.605020939328208-2.41537898366642i</v>
      </c>
      <c r="BJ321" s="240" t="str">
        <f t="shared" ca="1" si="511"/>
        <v>2.2241295810852-1.11953274999208i</v>
      </c>
      <c r="BK321" s="240" t="str">
        <f t="shared" ca="1" si="512"/>
        <v>2.30046114382211+0.952882205483818i</v>
      </c>
      <c r="BL321" s="240" t="str">
        <f t="shared" ca="1" si="513"/>
        <v>0.781067909745005+2.36432630830214i</v>
      </c>
      <c r="BM321" s="240" t="str">
        <f t="shared" ca="1" si="514"/>
        <v>-1.28011644952771+2.13574526744451i</v>
      </c>
      <c r="BN321" s="240" t="str">
        <f t="shared" ca="1" si="515"/>
        <v>-2.45334251104307+0.425695308021965i</v>
      </c>
      <c r="BO321" s="240" t="str">
        <f t="shared" ca="1" si="516"/>
        <v>-1.92479695582846-1.57964003829877i</v>
      </c>
      <c r="BP321" s="240" t="str">
        <f t="shared" ca="1" si="517"/>
        <v>-0.061107688450065-2.48925125734132i</v>
      </c>
      <c r="BQ321" s="240" t="str">
        <f t="shared" ca="1" si="518"/>
        <v>1.84496919064437-1.6721826028685i</v>
      </c>
      <c r="BR321" s="240" t="str">
        <f t="shared" ca="1" si="519"/>
        <v>2.47127523128169+0.304802728033481i</v>
      </c>
      <c r="BS321" s="240" t="str">
        <f t="shared" ca="1" si="520"/>
        <v>1.38337054642999+2.07036033168939i</v>
      </c>
      <c r="BT321" s="240" t="str">
        <f t="shared" ca="1" si="521"/>
        <v>-0.664115085940254+2.39980355954182i</v>
      </c>
      <c r="BU321" s="240" t="str">
        <f t="shared" ca="1" si="522"/>
        <v>-2.25093442389556+1.06461269534278i</v>
      </c>
      <c r="BV321" s="240" t="str">
        <f t="shared" ca="1" si="523"/>
        <v>-2.27638338797541-1.00905135781715i</v>
      </c>
      <c r="BW321" s="240" t="str">
        <f t="shared" ca="1" si="524"/>
        <v>-0.722809194458968-2.38278258348692i</v>
      </c>
      <c r="BX321" s="240" t="str">
        <f t="shared" ca="1" si="525"/>
        <v>1.33214471506126-2.10368639057664i</v>
      </c>
      <c r="BY321" s="240" t="str">
        <f t="shared" ca="1" si="526"/>
        <v>2.46305069598221-0.365359057345747i</v>
      </c>
      <c r="BZ321" s="240" t="str">
        <f t="shared" ca="1" si="527"/>
        <v>1.88545093580812+1.62640116220547i</v>
      </c>
      <c r="CA321" s="240" t="str">
        <f t="shared" ca="1" si="528"/>
        <v>-4.18521730835931E-13+2.49000119914891i</v>
      </c>
      <c r="CB321" s="240" t="str">
        <f t="shared" ca="1" si="529"/>
        <v>-1.88545093580691+1.62640116220687i</v>
      </c>
      <c r="CC321" s="240" t="str">
        <f t="shared" ca="1" si="530"/>
        <v>-2.46305069598209-0.365359057346574i</v>
      </c>
      <c r="CD321" s="240" t="str">
        <f t="shared" ca="1" si="531"/>
        <v>-1.33214471506055-2.10368639057709i</v>
      </c>
      <c r="CE321" s="240" t="str">
        <f t="shared" ca="1" si="532"/>
        <v>0.722809194457332-2.38278258348742i</v>
      </c>
      <c r="CF321" s="240" t="str">
        <f t="shared" ca="1" si="533"/>
        <v>2.27638338797574-1.00905135781639i</v>
      </c>
      <c r="CG321" s="240" t="str">
        <f t="shared" ca="1" si="534"/>
        <v>2.25093442389526+1.06461269534341i</v>
      </c>
      <c r="CH321" s="240" t="str">
        <f t="shared" ca="1" si="535"/>
        <v>0.664115085941905+2.39980355954137i</v>
      </c>
      <c r="CI321" s="240" t="str">
        <f t="shared" ca="1" si="536"/>
        <v>-1.38337054643057+2.07036033168901i</v>
      </c>
      <c r="CJ321" s="240" t="str">
        <f t="shared" ca="1" si="537"/>
        <v>-2.47127523128148+0.304802728035179i</v>
      </c>
      <c r="CK321" s="240" t="str">
        <f t="shared" ca="1" si="538"/>
        <v>-1.84496919064391-1.67218260286902i</v>
      </c>
      <c r="CL321" s="240" t="str">
        <f t="shared" ca="1" si="539"/>
        <v>0.0611076884507602-2.4892512573413i</v>
      </c>
      <c r="CM321" s="240" t="str">
        <f t="shared" ca="1" si="540"/>
        <v>1.92479695582737-1.57964003830009i</v>
      </c>
      <c r="CN321" s="240" t="str">
        <f t="shared" ca="1" si="541"/>
        <v>2.45334251104295+0.425695308022652i</v>
      </c>
      <c r="CO321" s="240" t="str">
        <f t="shared" ca="1" si="542"/>
        <v>1.28011644952699+2.13574526744494i</v>
      </c>
      <c r="CP321" s="240" t="str">
        <f t="shared" ca="1" si="543"/>
        <v>-0.781067909743381+2.36432630830267i</v>
      </c>
      <c r="CQ321" s="240" t="str">
        <f t="shared" ca="1" si="544"/>
        <v>-2.30046114382243+0.952882205483046i</v>
      </c>
      <c r="CR321" s="240" t="str">
        <f t="shared" ca="1" si="545"/>
        <v>-2.22412958108597-1.11953274999055i</v>
      </c>
      <c r="CS321" s="240" t="str">
        <f t="shared" ca="1" si="546"/>
        <v>-0.605020939327463-2.41537898366661i</v>
      </c>
      <c r="CT321" s="240" t="str">
        <f t="shared" ca="1" si="547"/>
        <v>1.43376308711039-2.03578716515325i</v>
      </c>
      <c r="CU321" s="240" t="str">
        <f t="shared" ca="1" si="548"/>
        <v>2.47801116278838-0.244062796958554i</v>
      </c>
      <c r="CV321" s="240" t="str">
        <f t="shared" ca="1" si="549"/>
        <v>1.80337610502867+1.71695678325771i</v>
      </c>
      <c r="CW321" s="240" t="str">
        <f t="shared" ca="1" si="550"/>
        <v>-0.122178567914543+2.48700188365538i</v>
      </c>
      <c r="CX321" s="240" t="str">
        <f t="shared" ca="1" si="551"/>
        <v>-1.96298355013436+1.53192739830089i</v>
      </c>
      <c r="CY321" s="240" t="str">
        <f t="shared" ca="1" si="552"/>
        <v>-2.44215652431153-0.485775135763089i</v>
      </c>
      <c r="CZ321" s="240" t="str">
        <f t="shared" ca="1" si="553"/>
        <v>-1.22731708971088-2.16651765122435i</v>
      </c>
      <c r="DA321" s="240" t="str">
        <f t="shared" ca="1" si="554"/>
        <v>0.83885613892888-2.34444585135686i</v>
      </c>
      <c r="DB321" s="240" t="str">
        <f t="shared" ca="1" si="555"/>
        <v>2.32315318789587-0.896139072539686i</v>
      </c>
      <c r="DC321" s="240" t="str">
        <f t="shared" ca="1" si="556"/>
        <v>2.19598500578266+1.173778439971i</v>
      </c>
      <c r="DD321" s="240" t="str">
        <f t="shared" ca="1" si="557"/>
        <v>0.545562350724821+2.42949947380827i</v>
      </c>
      <c r="DE321" s="240" t="str">
        <f t="shared" ca="1" si="558"/>
        <v>-1.48329198251828+1.99998771655229i</v>
      </c>
      <c r="DF321" s="240" t="str">
        <f t="shared" ca="1" si="559"/>
        <v>-2.48325443302964+0.183175851578996i</v>
      </c>
      <c r="DG321" s="240" t="str">
        <f t="shared" ca="1" si="560"/>
        <v>-1.76069673308034-1.76069673308133i</v>
      </c>
      <c r="DH321" s="240" t="str">
        <f t="shared" ca="1" si="561"/>
        <v>0.183175851577566-2.48325443302974i</v>
      </c>
      <c r="DI321" s="240" t="str">
        <f t="shared" ca="1" si="562"/>
        <v>1.99998771655295-1.48329198251738i</v>
      </c>
      <c r="DJ321" s="240" t="str">
        <f t="shared" ca="1" si="563"/>
        <v>2.42949947380802+0.54556235072591i</v>
      </c>
      <c r="DK321" s="240" t="str">
        <f t="shared" ca="1" si="564"/>
        <v>1.17377843997214+2.19598500578205i</v>
      </c>
      <c r="DL321" s="240" t="str">
        <f t="shared" ca="1" si="565"/>
        <v>-0.896139072540592+2.32315318789552i</v>
      </c>
      <c r="DM321" s="240" t="str">
        <f t="shared" ca="1" si="566"/>
        <v>-2.34444585135723+0.838856138927832i</v>
      </c>
      <c r="DN321" s="240" t="str">
        <f t="shared" ca="1" si="567"/>
        <v>-2.16651765122505-1.22731708970963i</v>
      </c>
      <c r="DO321" s="240" t="str">
        <f t="shared" ca="1" si="568"/>
        <v>-0.485775135761857-2.44215652431178i</v>
      </c>
      <c r="DP321" s="240" t="str">
        <f t="shared" ca="1" si="569"/>
        <v>1.53192739829988-1.96298355013515i</v>
      </c>
      <c r="DQ321" s="240" t="str">
        <f t="shared" ca="1" si="570"/>
        <v>2.48700188365542-0.122178567913572i</v>
      </c>
      <c r="DR321" s="240" t="str">
        <f t="shared" ca="1" si="571"/>
        <v>1.7169567832569+1.80337610502944i</v>
      </c>
      <c r="DS321" s="240" t="str">
        <f t="shared" ca="1" si="572"/>
        <v>-0.244062796957127+2.47801116278852i</v>
      </c>
      <c r="DT321" s="240" t="str">
        <f t="shared" ca="1" si="573"/>
        <v>-2.03578716515398+1.43376308710936i</v>
      </c>
      <c r="DU321" s="240" t="str">
        <f t="shared" ca="1" si="574"/>
        <v>-2.4153789836663-0.605020939328681i</v>
      </c>
      <c r="DV321" s="240" t="str">
        <f t="shared" ca="1" si="575"/>
        <v>-1.11953274999183-2.22412958108532i</v>
      </c>
      <c r="DW321" s="240" t="str">
        <f t="shared" ca="1" si="576"/>
        <v>0.952882205484074-2.300461143822i</v>
      </c>
      <c r="DX321" s="240" t="str">
        <f t="shared" ca="1" si="577"/>
        <v>2.36432630830227-0.781067909744609i</v>
      </c>
      <c r="DY321" s="240" t="str">
        <f t="shared" ca="1" si="578"/>
        <v>2.13574526744429+1.28011644952807i</v>
      </c>
      <c r="DZ321" s="240" t="str">
        <f t="shared" ca="1" si="579"/>
        <v>0.425695308021415+2.45334251104317i</v>
      </c>
      <c r="EA321" s="240" t="str">
        <f t="shared" ca="1" si="580"/>
        <v>-1.57964003829898+1.92479695582828i</v>
      </c>
      <c r="EB321" s="240" t="str">
        <f t="shared" ca="1" si="581"/>
        <v>-2.48925125734133+0.0611076884496467i</v>
      </c>
      <c r="EC321" s="240" t="str">
        <f t="shared" ca="1" si="582"/>
        <v>-1.67218260286819-1.84496919064466i</v>
      </c>
      <c r="ED321" s="240" t="str">
        <f t="shared" ca="1" si="583"/>
        <v>0.304802728033897-2.47127523128164i</v>
      </c>
      <c r="EE321" s="240" t="str">
        <f t="shared" ca="1" si="584"/>
        <v>2.07036033168955-1.38337054642976i</v>
      </c>
      <c r="EF321" s="240" t="str">
        <f t="shared" ca="1" si="585"/>
        <v>2.39980355954175+0.664115085940523i</v>
      </c>
      <c r="EG321" s="240" t="str">
        <f t="shared" ca="1" si="586"/>
        <v>1.0646126953447+2.25093442389464i</v>
      </c>
      <c r="EH321" s="240" t="str">
        <f t="shared" ca="1" si="587"/>
        <v>-1.00905135781754+2.27638338797524i</v>
      </c>
      <c r="EI321" s="240" t="str">
        <f t="shared" ca="1" si="588"/>
        <v>-2.38278258348704+0.722809194458567i</v>
      </c>
      <c r="EJ321" s="240" t="str">
        <f t="shared" ca="1" si="589"/>
        <v>-2.1036863905765-1.3321447150615i</v>
      </c>
      <c r="EK321" s="240" t="str">
        <f t="shared" ca="1" si="590"/>
        <v>-0.365359057345473-2.46305069598225i</v>
      </c>
      <c r="EL321" s="240" t="str">
        <f t="shared" ca="1" si="591"/>
        <v>1.62640116220579-1.88545093580785i</v>
      </c>
      <c r="EM321" s="240" t="str">
        <f t="shared" ca="1" si="592"/>
        <v>2.49000119914891+8.37043461671861E-13i</v>
      </c>
      <c r="EN321" s="240"/>
      <c r="EO321" s="240"/>
      <c r="EP321" s="240"/>
    </row>
    <row r="322" spans="1:146">
      <c r="A322" s="268">
        <f t="shared" si="461"/>
        <v>4.3359374999999934E-3</v>
      </c>
      <c r="B322" s="267">
        <v>222</v>
      </c>
      <c r="C322" s="266">
        <f t="shared" si="462"/>
        <v>44400</v>
      </c>
      <c r="N322" s="265">
        <f t="shared" ca="1" si="463"/>
        <v>2.5097382604645029</v>
      </c>
      <c r="O322" s="240">
        <f t="shared" ca="1" si="464"/>
        <v>-2.4902617395354971</v>
      </c>
      <c r="P322" s="240" t="str">
        <f t="shared" ca="1" si="465"/>
        <v>-1.67235757109798-1.84516223833722i</v>
      </c>
      <c r="Q322" s="240" t="str">
        <f t="shared" ca="1" si="466"/>
        <v>0.244088334381374-2.47827044860186i</v>
      </c>
      <c r="R322" s="240" t="str">
        <f t="shared" ca="1" si="467"/>
        <v>2.00019698455299-1.48344718624542i</v>
      </c>
      <c r="S322" s="240" t="str">
        <f t="shared" ca="1" si="468"/>
        <v>2.44241205848777+0.485825964670398i</v>
      </c>
      <c r="T322" s="240" t="str">
        <f t="shared" ca="1" si="469"/>
        <v>1.28025039405461+2.13596874038863i</v>
      </c>
      <c r="U322" s="241" t="str">
        <f t="shared" ca="1" si="470"/>
        <v>-0.72288482534017+2.38303190509218i</v>
      </c>
      <c r="V322" s="240" t="str">
        <f t="shared" ca="1" si="471"/>
        <v>-2.25116994961503+1.06472409071299i</v>
      </c>
      <c r="W322" s="240" t="str">
        <f t="shared" ca="1" si="472"/>
        <v>-2.30070185175282-0.952981909972854i</v>
      </c>
      <c r="X322" s="240" t="str">
        <f t="shared" ca="1" si="473"/>
        <v>-0.838943912340411-2.34469116161198i</v>
      </c>
      <c r="Y322" s="240" t="str">
        <f t="shared" ca="1" si="474"/>
        <v>1.17390125785962-2.19621478188951i</v>
      </c>
      <c r="Z322" s="240" t="str">
        <f t="shared" ca="1" si="475"/>
        <v>2.41563171598403-0.605084245478615i</v>
      </c>
      <c r="AA322" s="240" t="str">
        <f t="shared" ca="1" si="476"/>
        <v>2.07057696310348+1.38351529491349i</v>
      </c>
      <c r="AB322" s="240" t="str">
        <f t="shared" ca="1" si="477"/>
        <v>0.365397286560148+2.46330841641254i</v>
      </c>
      <c r="AC322" s="240" t="str">
        <f t="shared" ca="1" si="478"/>
        <v>-1.57980532337093+1.92499835627027i</v>
      </c>
      <c r="AD322" s="240" t="str">
        <f t="shared" ca="1" si="479"/>
        <v>-2.48726211020964+0.122191352025651i</v>
      </c>
      <c r="AE322" s="240" t="str">
        <f t="shared" ca="1" si="480"/>
        <v>-1.76088096295503-1.76088096295488i</v>
      </c>
      <c r="AF322" s="240" t="str">
        <f t="shared" ca="1" si="481"/>
        <v>0.122191352025442-2.48726211020965i</v>
      </c>
      <c r="AG322" s="240" t="str">
        <f t="shared" ca="1" si="482"/>
        <v>1.92499835627016-1.57980532337107i</v>
      </c>
      <c r="AH322" s="240" t="str">
        <f t="shared" ca="1" si="483"/>
        <v>2.46330841641249+0.365397286560467i</v>
      </c>
      <c r="AI322" s="240" t="str">
        <f t="shared" ca="1" si="484"/>
        <v>1.38351529491363+2.07057696310338i</v>
      </c>
      <c r="AJ322" s="240" t="str">
        <f t="shared" ca="1" si="485"/>
        <v>-0.60508424547795+2.41563171598419i</v>
      </c>
      <c r="AK322" s="240" t="str">
        <f t="shared" ca="1" si="486"/>
        <v>-2.19621478188895+1.17390125786066i</v>
      </c>
      <c r="AL322" s="240" t="str">
        <f t="shared" ca="1" si="487"/>
        <v>-2.34469116161171-0.838943912341165i</v>
      </c>
      <c r="AM322" s="240" t="str">
        <f t="shared" ca="1" si="488"/>
        <v>-0.952981909972558-2.30070185175294i</v>
      </c>
      <c r="AN322" s="240" t="str">
        <f t="shared" ca="1" si="489"/>
        <v>1.06472409071284-2.25116994961511i</v>
      </c>
      <c r="AO322" s="240" t="str">
        <f t="shared" ca="1" si="490"/>
        <v>2.38303190509199-0.72288482534081i</v>
      </c>
      <c r="AP322" s="240" t="str">
        <f t="shared" ca="1" si="491"/>
        <v>2.13596874038923+1.2802503940536i</v>
      </c>
      <c r="AQ322" s="240" t="str">
        <f t="shared" ca="1" si="492"/>
        <v>0.485825964669614+2.44241205848792i</v>
      </c>
      <c r="AR322" s="240" t="str">
        <f t="shared" ca="1" si="493"/>
        <v>0.485825964669614+2.44241205848792i</v>
      </c>
      <c r="AS322" s="240" t="str">
        <f t="shared" ca="1" si="494"/>
        <v>-2.47827044860184+0.244088334381573i</v>
      </c>
      <c r="AT322" s="240" t="str">
        <f t="shared" ca="1" si="495"/>
        <v>-1.84516223833769-1.67235757109746i</v>
      </c>
      <c r="AU322" s="240" t="str">
        <f t="shared" ca="1" si="496"/>
        <v>-1.19955548626325E-12-2.4902617395355i</v>
      </c>
      <c r="AV322" s="240" t="str">
        <f t="shared" ca="1" si="497"/>
        <v>1.84516223833774-1.67235757109741i</v>
      </c>
      <c r="AW322" s="240" t="str">
        <f t="shared" ca="1" si="498"/>
        <v>2.47827044860184+0.24408833438165i</v>
      </c>
      <c r="AX322" s="240" t="str">
        <f t="shared" ca="1" si="499"/>
        <v>1.48344718624555+2.0001969845529i</v>
      </c>
      <c r="AY322" s="240" t="str">
        <f t="shared" ca="1" si="500"/>
        <v>-0.485825964669761+2.44241205848789i</v>
      </c>
      <c r="AZ322" s="240" t="str">
        <f t="shared" ca="1" si="501"/>
        <v>-2.13596874038803+1.2802503940556i</v>
      </c>
      <c r="BA322" s="240" t="str">
        <f t="shared" ca="1" si="502"/>
        <v>-2.38303190509194-0.722884825340951i</v>
      </c>
      <c r="BB322" s="240" t="str">
        <f t="shared" ca="1" si="503"/>
        <v>-1.0647240907127-2.25116994961517i</v>
      </c>
      <c r="BC322" s="240" t="str">
        <f t="shared" ca="1" si="504"/>
        <v>0.952981909972695-2.30070185175288i</v>
      </c>
      <c r="BD322" s="240" t="str">
        <f t="shared" ca="1" si="505"/>
        <v>2.34469116161175-0.838943912341058i</v>
      </c>
      <c r="BE322" s="240" t="str">
        <f t="shared" ca="1" si="506"/>
        <v>2.19621478189006+1.17390125785857i</v>
      </c>
      <c r="BF322" s="240" t="str">
        <f t="shared" ca="1" si="507"/>
        <v>0.60508424547784+2.41563171598422i</v>
      </c>
      <c r="BG322" s="240" t="str">
        <f t="shared" ca="1" si="508"/>
        <v>-1.38351529491372+2.07057696310332i</v>
      </c>
      <c r="BH322" s="240" t="str">
        <f t="shared" ca="1" si="509"/>
        <v>-2.46330841641251+0.365397286560355i</v>
      </c>
      <c r="BI322" s="240" t="str">
        <f t="shared" ca="1" si="510"/>
        <v>-1.92499835627071-1.57980532337039i</v>
      </c>
      <c r="BJ322" s="240" t="str">
        <f t="shared" ca="1" si="511"/>
        <v>-0.122191352024304-2.4872621102097i</v>
      </c>
      <c r="BK322" s="240" t="str">
        <f t="shared" ca="1" si="512"/>
        <v>1.76088096295549-1.76088096295443i</v>
      </c>
      <c r="BL322" s="240" t="str">
        <f t="shared" ca="1" si="513"/>
        <v>2.48726211020963+0.122191352025799i</v>
      </c>
      <c r="BM322" s="240" t="str">
        <f t="shared" ca="1" si="514"/>
        <v>1.5798053233712+1.92499835627005i</v>
      </c>
      <c r="BN322" s="240" t="str">
        <f t="shared" ca="1" si="515"/>
        <v>-0.365397286559317+2.46330841641266i</v>
      </c>
      <c r="BO322" s="240" t="str">
        <f t="shared" ca="1" si="516"/>
        <v>-2.07057696310407+1.3835152949126i</v>
      </c>
      <c r="BP322" s="240" t="str">
        <f t="shared" ca="1" si="517"/>
        <v>-2.41563171598389-0.605084245479155i</v>
      </c>
      <c r="BQ322" s="240" t="str">
        <f t="shared" ca="1" si="518"/>
        <v>-1.17390125785956-2.19621478188953i</v>
      </c>
      <c r="BR322" s="240" t="str">
        <f t="shared" ca="1" si="519"/>
        <v>0.838943912340002-2.34469116161213i</v>
      </c>
      <c r="BS322" s="240" t="str">
        <f t="shared" ca="1" si="520"/>
        <v>2.30070185175246-0.952981909973731i</v>
      </c>
      <c r="BT322" s="240" t="str">
        <f t="shared" ca="1" si="521"/>
        <v>2.25116994961456+1.06472409071399i</v>
      </c>
      <c r="BU322" s="240" t="str">
        <f t="shared" ca="1" si="522"/>
        <v>0.722884825339587+2.38303190509236i</v>
      </c>
      <c r="BV322" s="240" t="str">
        <f t="shared" ca="1" si="523"/>
        <v>-1.2802503940547+2.13596874038857i</v>
      </c>
      <c r="BW322" s="240" t="str">
        <f t="shared" ca="1" si="524"/>
        <v>-2.44241205848769+0.485825964670789i</v>
      </c>
      <c r="BX322" s="240" t="str">
        <f t="shared" ca="1" si="525"/>
        <v>-2.00019698455353-1.4834471862447i</v>
      </c>
      <c r="BY322" s="240" t="str">
        <f t="shared" ca="1" si="526"/>
        <v>-0.244088334380231-2.47827044860198i</v>
      </c>
      <c r="BZ322" s="240" t="str">
        <f t="shared" ca="1" si="527"/>
        <v>1.67235757109846-1.84516223833678i</v>
      </c>
      <c r="CA322" s="240" t="str">
        <f t="shared" ca="1" si="528"/>
        <v>2.4902617395355+1.48878867875797E-13i</v>
      </c>
      <c r="CB322" s="240" t="str">
        <f t="shared" ca="1" si="529"/>
        <v>1.67235757109824+1.84516223833699i</v>
      </c>
      <c r="CC322" s="240" t="str">
        <f t="shared" ca="1" si="530"/>
        <v>-0.244088334380527+2.47827044860195i</v>
      </c>
      <c r="CD322" s="240" t="str">
        <f t="shared" ca="1" si="531"/>
        <v>-2.00019698455362+1.48344718624458i</v>
      </c>
      <c r="CE322" s="240" t="str">
        <f t="shared" ca="1" si="532"/>
        <v>-2.44241205848766-0.485825964670944i</v>
      </c>
      <c r="CF322" s="240" t="str">
        <f t="shared" ca="1" si="533"/>
        <v>-1.28025039405457-2.13596874038865i</v>
      </c>
      <c r="CG322" s="240" t="str">
        <f t="shared" ca="1" si="534"/>
        <v>0.722884825339871-2.38303190509227i</v>
      </c>
      <c r="CH322" s="240" t="str">
        <f t="shared" ca="1" si="535"/>
        <v>2.25116994961469-1.06472409071372i</v>
      </c>
      <c r="CI322" s="240" t="str">
        <f t="shared" ca="1" si="536"/>
        <v>2.3007018517524+0.952981909973875i</v>
      </c>
      <c r="CJ322" s="240" t="str">
        <f t="shared" ca="1" si="537"/>
        <v>0.838943912339855+2.34469116161218i</v>
      </c>
      <c r="CK322" s="240" t="str">
        <f t="shared" ca="1" si="538"/>
        <v>-1.1739012578597+2.19621478188946i</v>
      </c>
      <c r="CL322" s="240" t="str">
        <f t="shared" ca="1" si="539"/>
        <v>-2.41563171598393+0.605084245479004i</v>
      </c>
      <c r="CM322" s="240" t="str">
        <f t="shared" ca="1" si="540"/>
        <v>-2.07057696310398-1.38351529491273i</v>
      </c>
      <c r="CN322" s="240" t="str">
        <f t="shared" ca="1" si="541"/>
        <v>-0.36539728655902-2.4633084164127i</v>
      </c>
      <c r="CO322" s="240" t="str">
        <f t="shared" ca="1" si="542"/>
        <v>1.57980532337143-1.92499835626986i</v>
      </c>
      <c r="CP322" s="240" t="str">
        <f t="shared" ca="1" si="543"/>
        <v>2.48726211020965-0.122191352025502i</v>
      </c>
      <c r="CQ322" s="240" t="str">
        <f t="shared" ca="1" si="544"/>
        <v>1.76088096295528+1.76088096295464i</v>
      </c>
      <c r="CR322" s="240" t="str">
        <f t="shared" ca="1" si="545"/>
        <v>-0.122191352024601+2.48726211020969i</v>
      </c>
      <c r="CS322" s="240" t="str">
        <f t="shared" ca="1" si="546"/>
        <v>-1.9249983562709+1.57980532337016i</v>
      </c>
      <c r="CT322" s="240" t="str">
        <f t="shared" ca="1" si="547"/>
        <v>-2.46330841641246-0.365397286560649i</v>
      </c>
      <c r="CU322" s="240" t="str">
        <f t="shared" ca="1" si="548"/>
        <v>-1.38351529491348-2.07057696310348i</v>
      </c>
      <c r="CV322" s="240" t="str">
        <f t="shared" ca="1" si="549"/>
        <v>0.605084245478129-2.41563171598415i</v>
      </c>
      <c r="CW322" s="240" t="str">
        <f t="shared" ca="1" si="550"/>
        <v>2.19621478188904-1.1739012578605i</v>
      </c>
      <c r="CX322" s="240" t="str">
        <f t="shared" ca="1" si="551"/>
        <v>2.34469116161167+0.838943912341272i</v>
      </c>
      <c r="CY322" s="240" t="str">
        <f t="shared" ca="1" si="552"/>
        <v>0.952981909972485+2.30070185175297i</v>
      </c>
      <c r="CZ322" s="240" t="str">
        <f t="shared" ca="1" si="553"/>
        <v>-1.06472409071291+2.25116994961507i</v>
      </c>
      <c r="DA322" s="240" t="str">
        <f t="shared" ca="1" si="554"/>
        <v>-2.38303190509201+0.722884825340735i</v>
      </c>
      <c r="DB322" s="240" t="str">
        <f t="shared" ca="1" si="555"/>
        <v>-2.13596874038919-1.28025039405367i</v>
      </c>
      <c r="DC322" s="240" t="str">
        <f t="shared" ca="1" si="556"/>
        <v>-0.485825964669467-2.44241205848795i</v>
      </c>
      <c r="DD322" s="240" t="str">
        <f t="shared" ca="1" si="557"/>
        <v>1.48344718624579-2.00019698455272i</v>
      </c>
      <c r="DE322" s="240" t="str">
        <f t="shared" ca="1" si="558"/>
        <v>2.47827044860186-0.244088334381424i</v>
      </c>
      <c r="DF322" s="240" t="str">
        <f t="shared" ca="1" si="559"/>
        <v>1.84516223833759+1.67235757109757i</v>
      </c>
      <c r="DG322" s="240" t="str">
        <f t="shared" ca="1" si="560"/>
        <v>1.05067661838745E-12+2.4902617395355i</v>
      </c>
      <c r="DH322" s="240" t="str">
        <f t="shared" ca="1" si="561"/>
        <v>-1.84516223833789+1.67235757109724i</v>
      </c>
      <c r="DI322" s="240" t="str">
        <f t="shared" ca="1" si="562"/>
        <v>-2.47827044860182-0.244088334381869i</v>
      </c>
      <c r="DJ322" s="240" t="str">
        <f t="shared" ca="1" si="563"/>
        <v>-1.48344718624543-2.00019698455299i</v>
      </c>
      <c r="DK322" s="240" t="str">
        <f t="shared" ca="1" si="564"/>
        <v>0.485825964669905-2.44241205848786i</v>
      </c>
      <c r="DL322" s="240" t="str">
        <f t="shared" ca="1" si="565"/>
        <v>2.13596874038811-1.28025039405547i</v>
      </c>
      <c r="DM322" s="240" t="str">
        <f t="shared" ca="1" si="566"/>
        <v>2.38303190509188+0.722884825341161i</v>
      </c>
      <c r="DN322" s="240" t="str">
        <f t="shared" ca="1" si="567"/>
        <v>1.0647240907125+2.25116994961526i</v>
      </c>
      <c r="DO322" s="240" t="str">
        <f t="shared" ca="1" si="568"/>
        <v>-0.952981909972899+2.3007018517528i</v>
      </c>
      <c r="DP322" s="240" t="str">
        <f t="shared" ca="1" si="569"/>
        <v>-2.34469116161182+0.838943912340852i</v>
      </c>
      <c r="DQ322" s="240" t="str">
        <f t="shared" ca="1" si="570"/>
        <v>-2.19621478188996-1.17390125785877i</v>
      </c>
      <c r="DR322" s="240" t="str">
        <f t="shared" ca="1" si="571"/>
        <v>-0.605084245477833-2.41563171598422i</v>
      </c>
      <c r="DS322" s="240" t="str">
        <f t="shared" ca="1" si="572"/>
        <v>1.38351529491373-2.07057696310331i</v>
      </c>
      <c r="DT322" s="240" t="str">
        <f t="shared" ca="1" si="573"/>
        <v>2.46330841641251-0.365397286560348i</v>
      </c>
      <c r="DU322" s="240" t="str">
        <f t="shared" ca="1" si="574"/>
        <v>1.92499835627071+1.5798053233704i</v>
      </c>
      <c r="DV322" s="240" t="str">
        <f t="shared" ca="1" si="575"/>
        <v>0.122191352024296+2.4872621102097i</v>
      </c>
      <c r="DW322" s="240" t="str">
        <f t="shared" ca="1" si="576"/>
        <v>-1.76088096295549+1.76088096295442i</v>
      </c>
      <c r="DX322" s="240" t="str">
        <f t="shared" ca="1" si="577"/>
        <v>-2.48726211020963-0.122191352025806i</v>
      </c>
      <c r="DY322" s="240" t="str">
        <f t="shared" ca="1" si="578"/>
        <v>-1.57980532337119-1.92499835627005i</v>
      </c>
      <c r="DZ322" s="240" t="str">
        <f t="shared" ca="1" si="579"/>
        <v>0.365397286559324-2.46330841641266i</v>
      </c>
      <c r="EA322" s="240" t="str">
        <f t="shared" ca="1" si="580"/>
        <v>2.07057696310274-1.38351529491459i</v>
      </c>
      <c r="EB322" s="240" t="str">
        <f t="shared" ca="1" si="581"/>
        <v>2.41563171598386+0.6050842454793i</v>
      </c>
      <c r="EC322" s="240" t="str">
        <f t="shared" ca="1" si="582"/>
        <v>1.17390125785943+2.1962147818896i</v>
      </c>
      <c r="ED322" s="240" t="str">
        <f t="shared" ca="1" si="583"/>
        <v>-0.838943912340142+2.34469116161207i</v>
      </c>
      <c r="EE322" s="240" t="str">
        <f t="shared" ca="1" si="584"/>
        <v>-2.30070185175251+0.952981909973594i</v>
      </c>
      <c r="EF322" s="240" t="str">
        <f t="shared" ca="1" si="585"/>
        <v>-2.25116994961559-1.06472409071182i</v>
      </c>
      <c r="EG322" s="240" t="str">
        <f t="shared" ca="1" si="586"/>
        <v>-0.722884825339445-2.3830319050924i</v>
      </c>
      <c r="EH322" s="240" t="str">
        <f t="shared" ca="1" si="587"/>
        <v>1.28025039405483-2.1359687403885i</v>
      </c>
      <c r="EI322" s="240" t="str">
        <f t="shared" ca="1" si="588"/>
        <v>2.44241205848772-0.485825964670645i</v>
      </c>
      <c r="EJ322" s="240" t="str">
        <f t="shared" ca="1" si="589"/>
        <v>2.00019698455344+1.48344718624483i</v>
      </c>
      <c r="EK322" s="240" t="str">
        <f t="shared" ca="1" si="590"/>
        <v>0.244088334382618+2.47827044860174i</v>
      </c>
      <c r="EL322" s="240" t="str">
        <f t="shared" ca="1" si="591"/>
        <v>-1.67235757109857+1.84516223833668i</v>
      </c>
      <c r="EM322" s="240" t="str">
        <f t="shared" ca="1" si="592"/>
        <v>-2.4902617395355-2.97757735751594E-13i</v>
      </c>
      <c r="EN322" s="240"/>
      <c r="EO322" s="240"/>
      <c r="EP322" s="240"/>
    </row>
    <row r="323" spans="1:146">
      <c r="A323" s="268">
        <f t="shared" si="461"/>
        <v>4.355468749999993E-3</v>
      </c>
      <c r="B323" s="267">
        <v>223</v>
      </c>
      <c r="C323" s="266">
        <f t="shared" si="462"/>
        <v>44600</v>
      </c>
      <c r="N323" s="265">
        <f t="shared" ca="1" si="463"/>
        <v>2.5094968653585878</v>
      </c>
      <c r="O323" s="240">
        <f t="shared" ca="1" si="464"/>
        <v>-2.4905031346414122</v>
      </c>
      <c r="P323" s="240" t="str">
        <f t="shared" ca="1" si="465"/>
        <v>-1.71730288813002-1.80373963034552i</v>
      </c>
      <c r="Q323" s="240" t="str">
        <f t="shared" ca="1" si="466"/>
        <v>0.122203196722088-2.48750321454458i</v>
      </c>
      <c r="R323" s="240" t="str">
        <f t="shared" ca="1" si="467"/>
        <v>1.88583100580261-1.62672901283902i</v>
      </c>
      <c r="S323" s="240" t="str">
        <f t="shared" ca="1" si="468"/>
        <v>2.47851068132437+0.244111995239289i</v>
      </c>
      <c r="T323" s="240" t="str">
        <f t="shared" ca="1" si="469"/>
        <v>1.5322362048714+1.96337924918748i</v>
      </c>
      <c r="U323" s="241" t="str">
        <f t="shared" ca="1" si="470"/>
        <v>-0.365432706578521+2.46354719878094i</v>
      </c>
      <c r="V323" s="240" t="str">
        <f t="shared" ca="1" si="471"/>
        <v>-2.03619753998919+1.4340521056784i</v>
      </c>
      <c r="W323" s="240" t="str">
        <f t="shared" ca="1" si="472"/>
        <v>-2.44264881525438-0.485873058519476i</v>
      </c>
      <c r="X323" s="240" t="str">
        <f t="shared" ca="1" si="473"/>
        <v>-1.33241324935449-2.10411045256738i</v>
      </c>
      <c r="Y323" s="240" t="str">
        <f t="shared" ca="1" si="474"/>
        <v>0.605142899704763-2.41586587678116i</v>
      </c>
      <c r="Z323" s="240" t="str">
        <f t="shared" ca="1" si="475"/>
        <v>2.16695437876701-1.22756449280727i</v>
      </c>
      <c r="AA323" s="240" t="str">
        <f t="shared" ca="1" si="476"/>
        <v>2.38326290580586+0.722954898640646i</v>
      </c>
      <c r="AB323" s="240" t="str">
        <f t="shared" ca="1" si="477"/>
        <v>1.11975842587513+2.22457792206529i</v>
      </c>
      <c r="AC323" s="240" t="str">
        <f t="shared" ca="1" si="478"/>
        <v>-0.839025235902314+2.34491844574129i</v>
      </c>
      <c r="AD323" s="240" t="str">
        <f t="shared" ca="1" si="479"/>
        <v>-2.27684226229943+1.00925476281558i</v>
      </c>
      <c r="AE323" s="240" t="str">
        <f t="shared" ca="1" si="480"/>
        <v>-2.30092487175041-0.953074287880564i</v>
      </c>
      <c r="AF323" s="240" t="str">
        <f t="shared" ca="1" si="481"/>
        <v>-0.896319716632383-2.32362149009574i</v>
      </c>
      <c r="AG323" s="240" t="str">
        <f t="shared" ca="1" si="482"/>
        <v>1.06482730042006-2.25138816820619i</v>
      </c>
      <c r="AH323" s="240" t="str">
        <f t="shared" ca="1" si="483"/>
        <v>2.36480291019762-0.781225357742283i</v>
      </c>
      <c r="AI323" s="240" t="str">
        <f t="shared" ca="1" si="484"/>
        <v>2.19642767336607+1.17401505072567i</v>
      </c>
      <c r="AJ323" s="240" t="str">
        <f t="shared" ca="1" si="485"/>
        <v>0.664248958539316+2.40028731295613i</v>
      </c>
      <c r="AK323" s="240" t="str">
        <f t="shared" ca="1" si="486"/>
        <v>-1.28037449594158+2.13617579187693i</v>
      </c>
      <c r="AL323" s="240" t="str">
        <f t="shared" ca="1" si="487"/>
        <v>-2.4299892133374+0.545672325413858i</v>
      </c>
      <c r="AM323" s="240" t="str">
        <f t="shared" ca="1" si="488"/>
        <v>-2.07077767579825-1.38364940684926i</v>
      </c>
      <c r="AN323" s="240" t="str">
        <f t="shared" ca="1" si="489"/>
        <v>-0.425781119861233-2.45383705686185i</v>
      </c>
      <c r="AO323" s="240" t="str">
        <f t="shared" ca="1" si="490"/>
        <v>1.48359098514243-2.0003908749199i</v>
      </c>
      <c r="AP323" s="240" t="str">
        <f t="shared" ca="1" si="491"/>
        <v>2.47177339198558-0.304864170296878i</v>
      </c>
      <c r="AQ323" s="240" t="str">
        <f t="shared" ca="1" si="492"/>
        <v>1.92518495721034+1.57995846280519i</v>
      </c>
      <c r="AR323" s="240" t="str">
        <f t="shared" ca="1" si="493"/>
        <v>1.92518495721034+1.57995846280519i</v>
      </c>
      <c r="AS323" s="240" t="str">
        <f t="shared" ca="1" si="494"/>
        <v>-1.6725196821431+1.84534110031253i</v>
      </c>
      <c r="AT323" s="240" t="str">
        <f t="shared" ca="1" si="495"/>
        <v>-2.48975304166021+0.061120006564272i</v>
      </c>
      <c r="AU323" s="240" t="str">
        <f t="shared" ca="1" si="496"/>
        <v>-1.76105165507134-1.76105165507125i</v>
      </c>
      <c r="AV323" s="240" t="str">
        <f t="shared" ca="1" si="497"/>
        <v>0.0611200065641513-2.48975304166022i</v>
      </c>
      <c r="AW323" s="240" t="str">
        <f t="shared" ca="1" si="498"/>
        <v>1.84534110031245-1.67251968214319i</v>
      </c>
      <c r="AX323" s="240" t="str">
        <f t="shared" ca="1" si="499"/>
        <v>2.48375500850627+0.183212776243211i</v>
      </c>
      <c r="AY323" s="240" t="str">
        <f t="shared" ca="1" si="500"/>
        <v>1.57995846280534+1.92518495721021i</v>
      </c>
      <c r="AZ323" s="240" t="str">
        <f t="shared" ca="1" si="501"/>
        <v>-0.304864170296758+2.47177339198559i</v>
      </c>
      <c r="BA323" s="240" t="str">
        <f t="shared" ca="1" si="502"/>
        <v>-2.00039087491983+1.48359098514253i</v>
      </c>
      <c r="BB323" s="240" t="str">
        <f t="shared" ca="1" si="503"/>
        <v>-2.45383705686187-0.425781119861113i</v>
      </c>
      <c r="BC323" s="240" t="str">
        <f t="shared" ca="1" si="504"/>
        <v>-1.38364940684936-2.07077767579818i</v>
      </c>
      <c r="BD323" s="240" t="str">
        <f t="shared" ca="1" si="505"/>
        <v>0.545672325413706-2.42998921333744i</v>
      </c>
      <c r="BE323" s="240" t="str">
        <f t="shared" ca="1" si="506"/>
        <v>2.13617579187685-1.28037449594172i</v>
      </c>
      <c r="BF323" s="240" t="str">
        <f t="shared" ca="1" si="507"/>
        <v>2.40028731295616+0.664248958539199i</v>
      </c>
      <c r="BG323" s="240" t="str">
        <f t="shared" ca="1" si="508"/>
        <v>1.1740150507258+2.196427673366i</v>
      </c>
      <c r="BH323" s="240" t="str">
        <f t="shared" ca="1" si="509"/>
        <v>-0.781225357742168+2.36480291019766i</v>
      </c>
      <c r="BI323" s="240" t="str">
        <f t="shared" ca="1" si="510"/>
        <v>-2.25138816820572+1.06482730042106i</v>
      </c>
      <c r="BJ323" s="240" t="str">
        <f t="shared" ca="1" si="511"/>
        <v>-2.32362149009532-0.896319716633461i</v>
      </c>
      <c r="BK323" s="240" t="str">
        <f t="shared" ca="1" si="512"/>
        <v>-0.953074287879531-2.30092487175084i</v>
      </c>
      <c r="BL323" s="240" t="str">
        <f t="shared" ca="1" si="513"/>
        <v>1.00925476281657-2.27684226229899i</v>
      </c>
      <c r="BM323" s="240" t="str">
        <f t="shared" ca="1" si="514"/>
        <v>2.34491844574168-0.839025235901228i</v>
      </c>
      <c r="BN323" s="240" t="str">
        <f t="shared" ca="1" si="515"/>
        <v>2.2245779220649+1.11975842587591i</v>
      </c>
      <c r="BO323" s="240" t="str">
        <f t="shared" ca="1" si="516"/>
        <v>0.722954898639849+2.3832629058061i</v>
      </c>
      <c r="BP323" s="240" t="str">
        <f t="shared" ca="1" si="517"/>
        <v>-1.22756449280807+2.16695437876656i</v>
      </c>
      <c r="BQ323" s="240" t="str">
        <f t="shared" ca="1" si="518"/>
        <v>-2.41586587678132+0.605142899704143i</v>
      </c>
      <c r="BR323" s="240" t="str">
        <f t="shared" ca="1" si="519"/>
        <v>-2.10411045256706-1.33241324935499i</v>
      </c>
      <c r="BS323" s="240" t="str">
        <f t="shared" ca="1" si="520"/>
        <v>-0.485873058518936-2.44264881525449i</v>
      </c>
      <c r="BT323" s="240" t="str">
        <f t="shared" ca="1" si="521"/>
        <v>1.43405210567872-2.03619753998897i</v>
      </c>
      <c r="BU323" s="240" t="str">
        <f t="shared" ca="1" si="522"/>
        <v>2.46354719878099-0.365432706578167i</v>
      </c>
      <c r="BV323" s="240" t="str">
        <f t="shared" ca="1" si="523"/>
        <v>1.96337924918729+1.53223620487164i</v>
      </c>
      <c r="BW323" s="240" t="str">
        <f t="shared" ca="1" si="524"/>
        <v>0.244111995239127+2.47851068132439i</v>
      </c>
      <c r="BX323" s="240" t="str">
        <f t="shared" ca="1" si="525"/>
        <v>-1.62672901283911+1.88583100580254i</v>
      </c>
      <c r="BY323" s="240" t="str">
        <f t="shared" ca="1" si="526"/>
        <v>-2.48750321454458+0.122203196722014i</v>
      </c>
      <c r="BZ323" s="240" t="str">
        <f t="shared" ca="1" si="527"/>
        <v>-1.80373963034552-1.71730288813001i</v>
      </c>
      <c r="CA323" s="240" t="str">
        <f t="shared" ca="1" si="528"/>
        <v>-1.20819497535918E-13-2.49050313464141i</v>
      </c>
      <c r="CB323" s="240" t="str">
        <f t="shared" ca="1" si="529"/>
        <v>1.80373963034536-1.71730288813019i</v>
      </c>
      <c r="CC323" s="240" t="str">
        <f t="shared" ca="1" si="530"/>
        <v>2.48750321454459+0.122203196721772i</v>
      </c>
      <c r="CD323" s="240" t="str">
        <f t="shared" ca="1" si="531"/>
        <v>1.62672901283929+1.88583100580238i</v>
      </c>
      <c r="CE323" s="240" t="str">
        <f t="shared" ca="1" si="532"/>
        <v>-0.244111995238887+2.47851068132441i</v>
      </c>
      <c r="CF323" s="240" t="str">
        <f t="shared" ca="1" si="533"/>
        <v>-1.96337924918706+1.53223620487194i</v>
      </c>
      <c r="CG323" s="240" t="str">
        <f t="shared" ca="1" si="534"/>
        <v>-2.46354719878102-0.365432706577928i</v>
      </c>
      <c r="CH323" s="240" t="str">
        <f t="shared" ca="1" si="535"/>
        <v>-1.43405210567892-2.03619753998883i</v>
      </c>
      <c r="CI323" s="240" t="str">
        <f t="shared" ca="1" si="536"/>
        <v>0.48587305851856-2.44264881525456i</v>
      </c>
      <c r="CJ323" s="240" t="str">
        <f t="shared" ca="1" si="537"/>
        <v>2.10411045256693-1.33241324935519i</v>
      </c>
      <c r="CK323" s="240" t="str">
        <f t="shared" ca="1" si="538"/>
        <v>2.41586587678138+0.605142899703909i</v>
      </c>
      <c r="CL323" s="240" t="str">
        <f t="shared" ca="1" si="539"/>
        <v>1.22756449280828+2.16695437876644i</v>
      </c>
      <c r="CM323" s="240" t="str">
        <f t="shared" ca="1" si="540"/>
        <v>-0.722954898639617+2.38326290580617i</v>
      </c>
      <c r="CN323" s="240" t="str">
        <f t="shared" ca="1" si="541"/>
        <v>-2.22457792206479+1.11975842587613i</v>
      </c>
      <c r="CO323" s="240" t="str">
        <f t="shared" ca="1" si="542"/>
        <v>-2.34491844574091-0.8390252359034i</v>
      </c>
      <c r="CP323" s="240" t="str">
        <f t="shared" ca="1" si="543"/>
        <v>-1.00925476281459-2.27684226229986i</v>
      </c>
      <c r="CQ323" s="240" t="str">
        <f t="shared" ca="1" si="544"/>
        <v>0.95307428788153-2.30092487175001i</v>
      </c>
      <c r="CR323" s="240" t="str">
        <f t="shared" ca="1" si="545"/>
        <v>2.32362149009615-0.896319716631307i</v>
      </c>
      <c r="CS323" s="240" t="str">
        <f t="shared" ca="1" si="546"/>
        <v>2.25138816820582+1.06482730042084i</v>
      </c>
      <c r="CT323" s="240" t="str">
        <f t="shared" ca="1" si="547"/>
        <v>0.781225357742464+2.36480291019756i</v>
      </c>
      <c r="CU323" s="240" t="str">
        <f t="shared" ca="1" si="548"/>
        <v>-1.17401505072559+2.19642767336612i</v>
      </c>
      <c r="CV323" s="240" t="str">
        <f t="shared" ca="1" si="549"/>
        <v>-2.40028731295609+0.664248958539431i</v>
      </c>
      <c r="CW323" s="240" t="str">
        <f t="shared" ca="1" si="550"/>
        <v>-2.13617579187701-1.28037449594145i</v>
      </c>
      <c r="CX323" s="240" t="str">
        <f t="shared" ca="1" si="551"/>
        <v>-0.545672325413943-2.42998921333738i</v>
      </c>
      <c r="CY323" s="240" t="str">
        <f t="shared" ca="1" si="552"/>
        <v>1.38364940684916-2.07077767579832i</v>
      </c>
      <c r="CZ323" s="240" t="str">
        <f t="shared" ca="1" si="553"/>
        <v>2.45383705686182-0.425781119861422i</v>
      </c>
      <c r="DA323" s="240" t="str">
        <f t="shared" ca="1" si="554"/>
        <v>2.00039087491993+1.48359098514239i</v>
      </c>
      <c r="DB323" s="240" t="str">
        <f t="shared" ca="1" si="555"/>
        <v>0.304864170296998+2.47177339198556i</v>
      </c>
      <c r="DC323" s="240" t="str">
        <f t="shared" ca="1" si="556"/>
        <v>-1.5799584628051+1.92518495721041i</v>
      </c>
      <c r="DD323" s="240" t="str">
        <f t="shared" ca="1" si="557"/>
        <v>-2.48375500850624+0.183212776243522i</v>
      </c>
      <c r="DE323" s="240" t="str">
        <f t="shared" ca="1" si="558"/>
        <v>-1.84534110031261-1.67251968214301i</v>
      </c>
      <c r="DF323" s="240" t="str">
        <f t="shared" ca="1" si="559"/>
        <v>-0.0611200065643928-2.48975304166021i</v>
      </c>
      <c r="DG323" s="240" t="str">
        <f t="shared" ca="1" si="560"/>
        <v>1.76105165507112-1.76105165507147i</v>
      </c>
      <c r="DH323" s="240" t="str">
        <f t="shared" ca="1" si="561"/>
        <v>2.48975304166022+0.0611200065638887i</v>
      </c>
      <c r="DI323" s="240" t="str">
        <f t="shared" ca="1" si="562"/>
        <v>1.67251968214338+1.84534110031227i</v>
      </c>
      <c r="DJ323" s="240" t="str">
        <f t="shared" ca="1" si="563"/>
        <v>-0.183212776243161+2.48375500850627i</v>
      </c>
      <c r="DK323" s="240" t="str">
        <f t="shared" ca="1" si="564"/>
        <v>-1.92518495721018+1.57995846280538i</v>
      </c>
      <c r="DL323" s="240" t="str">
        <f t="shared" ca="1" si="565"/>
        <v>-2.47177339198561-0.304864170296636i</v>
      </c>
      <c r="DM323" s="240" t="str">
        <f t="shared" ca="1" si="566"/>
        <v>-1.48359098514268-2.00039087491971i</v>
      </c>
      <c r="DN323" s="240" t="str">
        <f t="shared" ca="1" si="567"/>
        <v>0.425781119860924-2.4538370568619i</v>
      </c>
      <c r="DO323" s="240" t="str">
        <f t="shared" ca="1" si="568"/>
        <v>2.07077767579804-1.38364940684958i</v>
      </c>
      <c r="DP323" s="240" t="str">
        <f t="shared" ca="1" si="569"/>
        <v>2.42998921333743+0.545672325413726i</v>
      </c>
      <c r="DQ323" s="240" t="str">
        <f t="shared" ca="1" si="570"/>
        <v>1.28037449594176+2.13617579187683i</v>
      </c>
      <c r="DR323" s="240" t="str">
        <f t="shared" ca="1" si="571"/>
        <v>-0.664248958539082+2.40028731295619i</v>
      </c>
      <c r="DS323" s="240" t="str">
        <f t="shared" ca="1" si="572"/>
        <v>-2.19642767336715+1.17401505072366i</v>
      </c>
      <c r="DT323" s="240" t="str">
        <f t="shared" ca="1" si="573"/>
        <v>-2.36480291019692-0.781225357744405i</v>
      </c>
      <c r="DU323" s="240" t="str">
        <f t="shared" ca="1" si="574"/>
        <v>-1.064827300419-2.25138816820669i</v>
      </c>
      <c r="DV323" s="240" t="str">
        <f t="shared" ca="1" si="575"/>
        <v>0.896319716633215-2.32362149009542i</v>
      </c>
      <c r="DW323" s="240" t="str">
        <f t="shared" ca="1" si="576"/>
        <v>2.30092487175074-0.953074287879772i</v>
      </c>
      <c r="DX323" s="240" t="str">
        <f t="shared" ca="1" si="577"/>
        <v>2.27684226229898+1.00925476281659i</v>
      </c>
      <c r="DY323" s="240" t="str">
        <f t="shared" ca="1" si="578"/>
        <v>0.839025235901343+2.34491844574164i</v>
      </c>
      <c r="DZ323" s="240" t="str">
        <f t="shared" ca="1" si="579"/>
        <v>-1.1197584258758+2.22457792206496i</v>
      </c>
      <c r="EA323" s="240" t="str">
        <f t="shared" ca="1" si="580"/>
        <v>-2.38326290580607+0.722954898639963i</v>
      </c>
      <c r="EB323" s="240" t="str">
        <f t="shared" ca="1" si="581"/>
        <v>-2.16695437876669-1.22756449280784i</v>
      </c>
      <c r="EC323" s="240" t="str">
        <f t="shared" ca="1" si="582"/>
        <v>-0.605142899704397-2.41586587678125i</v>
      </c>
      <c r="ED323" s="240" t="str">
        <f t="shared" ca="1" si="583"/>
        <v>1.33241324935501-2.10411045256705i</v>
      </c>
      <c r="EE323" s="240" t="str">
        <f t="shared" ca="1" si="584"/>
        <v>2.44264881525449-0.485873058518916i</v>
      </c>
      <c r="EF323" s="240" t="str">
        <f t="shared" ca="1" si="585"/>
        <v>2.03619753998904+1.43405210567862i</v>
      </c>
      <c r="EG323" s="240" t="str">
        <f t="shared" ca="1" si="586"/>
        <v>0.365432706578287+2.46354719878097i</v>
      </c>
      <c r="EH323" s="240" t="str">
        <f t="shared" ca="1" si="587"/>
        <v>-1.53223620487155+1.96337924918736i</v>
      </c>
      <c r="EI323" s="240" t="str">
        <f t="shared" ca="1" si="588"/>
        <v>-2.47851068132436+0.244111995239388i</v>
      </c>
      <c r="EJ323" s="240" t="str">
        <f t="shared" ca="1" si="589"/>
        <v>-1.88583100580271-1.62672901283891i</v>
      </c>
      <c r="EK323" s="240" t="str">
        <f t="shared" ca="1" si="590"/>
        <v>-0.122203196721993-2.48750321454458i</v>
      </c>
      <c r="EL323" s="240" t="str">
        <f t="shared" ca="1" si="591"/>
        <v>1.71730288812993-1.80373963034561i</v>
      </c>
      <c r="EM323" s="240" t="str">
        <f t="shared" ca="1" si="592"/>
        <v>2.49050313464141-2.41638995071835E-13i</v>
      </c>
      <c r="EN323" s="240"/>
      <c r="EO323" s="240"/>
      <c r="EP323" s="240"/>
    </row>
    <row r="324" spans="1:146">
      <c r="A324" s="268">
        <f t="shared" si="461"/>
        <v>4.3749999999999926E-3</v>
      </c>
      <c r="B324" s="267">
        <v>224</v>
      </c>
      <c r="C324" s="266">
        <f t="shared" si="462"/>
        <v>44800</v>
      </c>
      <c r="N324" s="265">
        <f t="shared" ca="1" si="463"/>
        <v>2.5092728757752178</v>
      </c>
      <c r="O324" s="240">
        <f t="shared" ca="1" si="464"/>
        <v>-2.4907271242247822</v>
      </c>
      <c r="P324" s="240" t="str">
        <f t="shared" ca="1" si="465"/>
        <v>-1.76121003962462-1.76121003962461i</v>
      </c>
      <c r="Q324" s="240" t="str">
        <f t="shared" ca="1" si="466"/>
        <v>-6.08738536000047E-14-2.49072712422478i</v>
      </c>
      <c r="R324" s="240" t="str">
        <f t="shared" ca="1" si="467"/>
        <v>1.76121003962464-1.76121003962459i</v>
      </c>
      <c r="S324" s="240" t="str">
        <f t="shared" ca="1" si="468"/>
        <v>2.49072712422478-1.21747707200009E-13i</v>
      </c>
      <c r="T324" s="240" t="str">
        <f t="shared" ca="1" si="469"/>
        <v>1.76121003962463+1.7612100396246i</v>
      </c>
      <c r="U324" s="241" t="str">
        <f t="shared" ca="1" si="470"/>
        <v>-6.95703884451812E-14+2.49072712422478i</v>
      </c>
      <c r="V324" s="240" t="str">
        <f t="shared" ca="1" si="471"/>
        <v>-1.76121003962456+1.76121003962467i</v>
      </c>
      <c r="W324" s="240" t="str">
        <f t="shared" ca="1" si="472"/>
        <v>-2.49072712422478-2.19697953317658E-14i</v>
      </c>
      <c r="X324" s="240" t="str">
        <f t="shared" ca="1" si="473"/>
        <v>-1.76121003962454-1.76121003962469i</v>
      </c>
      <c r="Y324" s="240" t="str">
        <f t="shared" ca="1" si="474"/>
        <v>-4.33284784304354E-14-2.49072712422478i</v>
      </c>
      <c r="Z324" s="240" t="str">
        <f t="shared" ca="1" si="475"/>
        <v>1.76121003962465-1.76121003962457i</v>
      </c>
      <c r="AA324" s="240" t="str">
        <f t="shared" ca="1" si="476"/>
        <v>2.49072712422478-1.08626752192636E-13i</v>
      </c>
      <c r="AB324" s="240" t="str">
        <f t="shared" ca="1" si="477"/>
        <v>1.76121003962463+1.76121003962459i</v>
      </c>
      <c r="AC324" s="240" t="str">
        <f t="shared" ca="1" si="478"/>
        <v>-9.15401837769471E-14+2.49072712422478i</v>
      </c>
      <c r="AD324" s="240" t="str">
        <f t="shared" ca="1" si="479"/>
        <v>-1.76121003962456+1.76121003962466i</v>
      </c>
      <c r="AE324" s="240" t="str">
        <f t="shared" ca="1" si="480"/>
        <v>-2.49072712422478-4.39395906635315E-14i</v>
      </c>
      <c r="AF324" s="240" t="str">
        <f t="shared" ca="1" si="481"/>
        <v>-1.7612100396247-1.76121003962453i</v>
      </c>
      <c r="AG324" s="240" t="str">
        <f t="shared" ca="1" si="482"/>
        <v>-3.90563637474551E-14-2.49072712422478i</v>
      </c>
      <c r="AH324" s="240" t="str">
        <f t="shared" ca="1" si="483"/>
        <v>1.76121003962394-1.76121003962528i</v>
      </c>
      <c r="AI324" s="240" t="str">
        <f t="shared" ca="1" si="484"/>
        <v>2.49072712422478-5.82192015026867E-13i</v>
      </c>
      <c r="AJ324" s="240" t="str">
        <f t="shared" ca="1" si="485"/>
        <v>1.76121003962479+1.76121003962443i</v>
      </c>
      <c r="AK324" s="240" t="str">
        <f t="shared" ca="1" si="486"/>
        <v>-1.13509979108713E-13+2.49072712422478i</v>
      </c>
      <c r="AL324" s="240" t="str">
        <f t="shared" ca="1" si="487"/>
        <v>-1.76121003962492+1.7612100396243i</v>
      </c>
      <c r="AM324" s="240" t="str">
        <f t="shared" ca="1" si="488"/>
        <v>-2.49072712422478-7.73816611946722E-13i</v>
      </c>
      <c r="AN324" s="240" t="str">
        <f t="shared" ca="1" si="489"/>
        <v>-1.76121003962383-1.76121003962539i</v>
      </c>
      <c r="AO324" s="240" t="str">
        <f t="shared" ca="1" si="490"/>
        <v>-1.04355204604526E-12-2.49072712422478i</v>
      </c>
      <c r="AP324" s="240" t="str">
        <f t="shared" ca="1" si="491"/>
        <v>1.76121003962416-1.76121003962507i</v>
      </c>
      <c r="AQ324" s="240" t="str">
        <f t="shared" ca="1" si="492"/>
        <v>2.49072712422478-3.12454690612103E-13i</v>
      </c>
      <c r="AR324" s="240" t="str">
        <f t="shared" ca="1" si="493"/>
        <v>2.49072712422478-3.12454690612103E-13i</v>
      </c>
      <c r="AS324" s="240" t="str">
        <f t="shared" ca="1" si="494"/>
        <v>-3.47851942225906E-13+2.49072712422478i</v>
      </c>
      <c r="AT324" s="240" t="str">
        <f t="shared" ca="1" si="495"/>
        <v>-1.76121003962509+1.76121003962413i</v>
      </c>
      <c r="AU324" s="240" t="str">
        <f t="shared" ca="1" si="496"/>
        <v>-2.49072712422478-1.07894929765906E-12i</v>
      </c>
      <c r="AV324" s="240" t="str">
        <f t="shared" ca="1" si="497"/>
        <v>-1.76121003962537-1.76121003962386i</v>
      </c>
      <c r="AW324" s="240" t="str">
        <f t="shared" ca="1" si="498"/>
        <v>-7.38419360332921E-13-2.49072712422478i</v>
      </c>
      <c r="AX324" s="240" t="str">
        <f t="shared" ca="1" si="499"/>
        <v>1.76121003962432-1.7612100396249i</v>
      </c>
      <c r="AY324" s="240" t="str">
        <f t="shared" ca="1" si="500"/>
        <v>2.49072712422478-7.81127274949102E-14i</v>
      </c>
      <c r="AZ324" s="240" t="str">
        <f t="shared" ca="1" si="501"/>
        <v>1.76121003962443+1.76121003962479i</v>
      </c>
      <c r="BA324" s="240" t="str">
        <f t="shared" ca="1" si="502"/>
        <v>-6.52984627938242E-13+2.49072712422478i</v>
      </c>
      <c r="BB324" s="240" t="str">
        <f t="shared" ca="1" si="503"/>
        <v>-1.76121003962531+1.76121003962392i</v>
      </c>
      <c r="BC324" s="240" t="str">
        <f t="shared" ca="1" si="504"/>
        <v>-2.49072712422478+1.16438403005374E-12i</v>
      </c>
      <c r="BD324" s="240" t="str">
        <f t="shared" ca="1" si="505"/>
        <v>-1.7612100396252-1.76121003962402i</v>
      </c>
      <c r="BE324" s="240" t="str">
        <f t="shared" ca="1" si="506"/>
        <v>-5.04077397215726E-13-2.49072712422478i</v>
      </c>
      <c r="BF324" s="240" t="str">
        <f t="shared" ca="1" si="507"/>
        <v>1.76121003962449-1.76121003962473i</v>
      </c>
      <c r="BG324" s="240" t="str">
        <f t="shared" ca="1" si="508"/>
        <v>2.49072712422478+2.27019958217426E-13i</v>
      </c>
      <c r="BH324" s="240" t="str">
        <f t="shared" ca="1" si="509"/>
        <v>1.76121003962422+1.76121003962501i</v>
      </c>
      <c r="BI324" s="240" t="str">
        <f t="shared" ca="1" si="510"/>
        <v>-8.87326591055435E-13+2.49072712422478i</v>
      </c>
      <c r="BJ324" s="240" t="str">
        <f t="shared" ca="1" si="511"/>
        <v>-1.76121003962552+1.7612100396237i</v>
      </c>
      <c r="BK324" s="240" t="str">
        <f t="shared" ca="1" si="512"/>
        <v>-2.49072712422478+8.59251344341401E-13i</v>
      </c>
      <c r="BL324" s="240" t="str">
        <f t="shared" ca="1" si="513"/>
        <v>-1.76121003962504-1.76121003962419i</v>
      </c>
      <c r="BM324" s="240" t="str">
        <f t="shared" ca="1" si="514"/>
        <v>-1.98944711503391E-13-2.49072712422478i</v>
      </c>
      <c r="BN324" s="240" t="str">
        <f t="shared" ca="1" si="515"/>
        <v>1.76121003962466-1.76121003962457i</v>
      </c>
      <c r="BO324" s="240" t="str">
        <f t="shared" ca="1" si="516"/>
        <v>2.49072712422478+4.61361921334619E-13i</v>
      </c>
      <c r="BP324" s="240" t="str">
        <f t="shared" ca="1" si="517"/>
        <v>1.761210039624+1.76121003962522i</v>
      </c>
      <c r="BQ324" s="240" t="str">
        <f t="shared" ca="1" si="518"/>
        <v>-1.12166855417263E-12+2.49072712422478i</v>
      </c>
      <c r="BR324" s="240" t="str">
        <f t="shared" ca="1" si="519"/>
        <v>-1.76121003962389+1.76121003962534i</v>
      </c>
      <c r="BS324" s="240" t="str">
        <f t="shared" ca="1" si="520"/>
        <v>-2.49072712422478+6.24909381224208E-13i</v>
      </c>
      <c r="BT324" s="240" t="str">
        <f t="shared" ca="1" si="521"/>
        <v>-1.76121003962487-1.76121003962435i</v>
      </c>
      <c r="BU324" s="240" t="str">
        <f t="shared" ca="1" si="522"/>
        <v>3.53972516138026E-14-2.49072712422478i</v>
      </c>
      <c r="BV324" s="240" t="str">
        <f t="shared" ca="1" si="523"/>
        <v>1.76121003962492-1.7612100396243i</v>
      </c>
      <c r="BW324" s="240" t="str">
        <f t="shared" ca="1" si="524"/>
        <v>2.49072712422478+6.95703884451812E-13i</v>
      </c>
      <c r="BX324" s="240" t="str">
        <f t="shared" ca="1" si="525"/>
        <v>1.76121003962384+1.76121003962539i</v>
      </c>
      <c r="BY324" s="240" t="str">
        <f t="shared" ca="1" si="526"/>
        <v>1.05087405094502E-12+2.49072712422478i</v>
      </c>
      <c r="BZ324" s="240" t="str">
        <f t="shared" ca="1" si="527"/>
        <v>-1.76121003962405+1.76121003962517i</v>
      </c>
      <c r="CA324" s="240" t="str">
        <f t="shared" ca="1" si="528"/>
        <v>-2.49072712422478+3.90567418107015E-13i</v>
      </c>
      <c r="CB324" s="240" t="str">
        <f t="shared" ca="1" si="529"/>
        <v>-1.76121003962461-1.76121003962462i</v>
      </c>
      <c r="CC324" s="240" t="str">
        <f t="shared" ca="1" si="530"/>
        <v>2.69739214730997E-13-2.49072712422478i</v>
      </c>
      <c r="CD324" s="240" t="str">
        <f t="shared" ca="1" si="531"/>
        <v>1.76121003962509-1.76121003962414i</v>
      </c>
      <c r="CE324" s="240" t="str">
        <f t="shared" ca="1" si="532"/>
        <v>2.49072712422478+9.30045847569006E-13i</v>
      </c>
      <c r="CF324" s="240" t="str">
        <f t="shared" ca="1" si="533"/>
        <v>1.76121003962547+1.76121003962375i</v>
      </c>
      <c r="CG324" s="240" t="str">
        <f t="shared" ca="1" si="534"/>
        <v>8.16532087827831E-13+2.49072712422478i</v>
      </c>
      <c r="CH324" s="240" t="str">
        <f t="shared" ca="1" si="535"/>
        <v>-1.76121003962432+1.7612100396249i</v>
      </c>
      <c r="CI324" s="240" t="str">
        <f t="shared" ca="1" si="536"/>
        <v>-2.49072712422478+1.5622545498982E-13i</v>
      </c>
      <c r="CJ324" s="240" t="str">
        <f t="shared" ca="1" si="537"/>
        <v>-1.76121003962444-1.76121003962478i</v>
      </c>
      <c r="CK324" s="240" t="str">
        <f t="shared" ca="1" si="538"/>
        <v>5.0408117784819E-13-2.49072712422478i</v>
      </c>
      <c r="CL324" s="240" t="str">
        <f t="shared" ca="1" si="539"/>
        <v>1.76121003962525-1.76121003962397i</v>
      </c>
      <c r="CM324" s="240" t="str">
        <f t="shared" ca="1" si="540"/>
        <v>2.49072712422478+1.30596925587648E-12i</v>
      </c>
      <c r="CN324" s="240" t="str">
        <f t="shared" ca="1" si="541"/>
        <v>1.76121003962521+1.76121003962402i</v>
      </c>
      <c r="CO324" s="240" t="str">
        <f t="shared" ca="1" si="542"/>
        <v>5.82190124710638E-13+2.49072712422478i</v>
      </c>
      <c r="CP324" s="240" t="str">
        <f t="shared" ca="1" si="543"/>
        <v>-1.76121003962448+1.76121003962474i</v>
      </c>
      <c r="CQ324" s="240" t="str">
        <f t="shared" ca="1" si="544"/>
        <v>-2.49072712422478-7.81165081273731E-14i</v>
      </c>
      <c r="CR324" s="240" t="str">
        <f t="shared" ca="1" si="545"/>
        <v>-1.76121003962427-1.76121003962495i</v>
      </c>
      <c r="CS324" s="240" t="str">
        <f t="shared" ca="1" si="546"/>
        <v>8.80004586155668E-13-2.49072712422478i</v>
      </c>
      <c r="CT324" s="240" t="str">
        <f t="shared" ca="1" si="547"/>
        <v>1.76121003962542-1.76121003962381i</v>
      </c>
      <c r="CU324" s="240" t="str">
        <f t="shared" ca="1" si="548"/>
        <v>2.49072712422478-1.00815479443145E-12i</v>
      </c>
      <c r="CV324" s="240" t="str">
        <f t="shared" ca="1" si="549"/>
        <v>1.76121003962504+1.76121003962418i</v>
      </c>
      <c r="CW324" s="240" t="str">
        <f t="shared" ca="1" si="550"/>
        <v>3.47848161593445E-13+2.49072712422478i</v>
      </c>
      <c r="CX324" s="240" t="str">
        <f t="shared" ca="1" si="551"/>
        <v>-1.76121003962465+1.76121003962457i</v>
      </c>
      <c r="CY324" s="240" t="str">
        <f t="shared" ca="1" si="552"/>
        <v>-2.49072712422478-4.54039916434852E-13i</v>
      </c>
      <c r="CZ324" s="240" t="str">
        <f t="shared" ca="1" si="553"/>
        <v>-1.76121003962411-1.76121003962512i</v>
      </c>
      <c r="DA324" s="240" t="str">
        <f t="shared" ca="1" si="554"/>
        <v>1.11434654927286E-12-2.49072712422478i</v>
      </c>
      <c r="DB324" s="240" t="str">
        <f t="shared" ca="1" si="555"/>
        <v>1.76121003962388-1.76121003962534i</v>
      </c>
      <c r="DC324" s="240" t="str">
        <f t="shared" ca="1" si="556"/>
        <v>2.49072712422478-7.73812831314261E-13i</v>
      </c>
      <c r="DD324" s="240" t="str">
        <f t="shared" ca="1" si="557"/>
        <v>1.76121003962487+1.76121003962435i</v>
      </c>
      <c r="DE324" s="240" t="str">
        <f t="shared" ca="1" si="558"/>
        <v>-2.80752467140349E-14+2.49072712422478i</v>
      </c>
      <c r="DF324" s="240" t="str">
        <f t="shared" ca="1" si="559"/>
        <v>-1.76121003962481+1.76121003962441i</v>
      </c>
      <c r="DG324" s="240" t="str">
        <f t="shared" ca="1" si="560"/>
        <v>-2.49072712422478-5.4680043436176E-13i</v>
      </c>
      <c r="DH324" s="240" t="str">
        <f t="shared" ca="1" si="561"/>
        <v>-1.76121003962384-1.76121003962538i</v>
      </c>
      <c r="DI324" s="240" t="str">
        <f t="shared" ca="1" si="562"/>
        <v>1.34868851239005E-12-2.49072712422478i</v>
      </c>
      <c r="DJ324" s="240" t="str">
        <f t="shared" ca="1" si="563"/>
        <v>1.76121003962395-1.76121003962528i</v>
      </c>
      <c r="DK324" s="240" t="str">
        <f t="shared" ca="1" si="564"/>
        <v>2.49072712422478-3.97889423006782E-13i</v>
      </c>
      <c r="DL324" s="240" t="str">
        <f t="shared" ca="1" si="565"/>
        <v>1.76121003962471+1.76121003962451i</v>
      </c>
      <c r="DM324" s="240" t="str">
        <f t="shared" ca="1" si="566"/>
        <v>-1.20835764640943E-13+2.49072712422478i</v>
      </c>
      <c r="DN324" s="240" t="str">
        <f t="shared" ca="1" si="567"/>
        <v>-1.76121003962508+1.76121003962414i</v>
      </c>
      <c r="DO324" s="240" t="str">
        <f t="shared" ca="1" si="568"/>
        <v>-2.49072712422478-9.22723842669238E-13i</v>
      </c>
      <c r="DP324" s="240" t="str">
        <f t="shared" ca="1" si="569"/>
        <v>-1.76121003962378-1.76121003962545i</v>
      </c>
      <c r="DQ324" s="240" t="str">
        <f t="shared" ca="1" si="570"/>
        <v>-8.23854092727598E-13-2.49072712422478i</v>
      </c>
      <c r="DR324" s="240" t="str">
        <f t="shared" ca="1" si="571"/>
        <v>1.76121003962421-1.76121003962501i</v>
      </c>
      <c r="DS324" s="240" t="str">
        <f t="shared" ca="1" si="572"/>
        <v>2.49072712422478-3.05128905079874E-13i</v>
      </c>
      <c r="DT324" s="240" t="str">
        <f t="shared" ca="1" si="573"/>
        <v>1.76121003962444+1.76121003962478i</v>
      </c>
      <c r="DU324" s="240" t="str">
        <f t="shared" ca="1" si="574"/>
        <v>-4.96759172948423E-13+2.49072712422478i</v>
      </c>
      <c r="DV324" s="240" t="str">
        <f t="shared" ca="1" si="575"/>
        <v>-1.76121003962515+1.76121003962408i</v>
      </c>
      <c r="DW324" s="240" t="str">
        <f t="shared" ca="1" si="576"/>
        <v>-2.49072712422478-1.29864725097672E-12i</v>
      </c>
      <c r="DX324" s="240" t="str">
        <f t="shared" ca="1" si="577"/>
        <v>-1.76121003962531-1.76121003962391i</v>
      </c>
      <c r="DY324" s="240" t="str">
        <f t="shared" ca="1" si="578"/>
        <v>-7.3109357480069E-13-2.49072712422478i</v>
      </c>
      <c r="DZ324" s="240" t="str">
        <f t="shared" ca="1" si="579"/>
        <v>1.76121003962448-1.76121003962474i</v>
      </c>
      <c r="EA324" s="240" t="str">
        <f t="shared" ca="1" si="580"/>
        <v>2.49072712422478+7.07945032276054E-14i</v>
      </c>
      <c r="EB324" s="240" t="str">
        <f t="shared" ca="1" si="581"/>
        <v>1.76121003962438+1.76121003962484i</v>
      </c>
      <c r="EC324" s="240" t="str">
        <f t="shared" ca="1" si="582"/>
        <v>-8.72682581255901E-13+2.49072712422478i</v>
      </c>
      <c r="ED324" s="240" t="str">
        <f t="shared" ca="1" si="583"/>
        <v>-1.76121003962541+1.76121003962381i</v>
      </c>
      <c r="EE324" s="240" t="str">
        <f t="shared" ca="1" si="584"/>
        <v>-2.49072712422478-1.39140776890362E-12i</v>
      </c>
      <c r="EF324" s="240" t="str">
        <f t="shared" ca="1" si="585"/>
        <v>-1.76121003962505-1.76121003962418i</v>
      </c>
      <c r="EG324" s="240" t="str">
        <f t="shared" ca="1" si="586"/>
        <v>-3.55170166493212E-13-2.49072712422478i</v>
      </c>
      <c r="EH324" s="240" t="str">
        <f t="shared" ca="1" si="587"/>
        <v>1.76121003962454-1.76121003962468i</v>
      </c>
      <c r="EI324" s="240" t="str">
        <f t="shared" ca="1" si="588"/>
        <v>2.49072712422478+4.46717911535085E-13i</v>
      </c>
      <c r="EJ324" s="240" t="str">
        <f t="shared" ca="1" si="589"/>
        <v>1.76121003962411+1.76121003962511i</v>
      </c>
      <c r="EK324" s="240" t="str">
        <f t="shared" ca="1" si="590"/>
        <v>-9.65443099182809E-13+2.49072712422478i</v>
      </c>
      <c r="EL324" s="240" t="str">
        <f t="shared" ca="1" si="591"/>
        <v>-1.76121003962388+1.76121003962535i</v>
      </c>
      <c r="EM324" s="240" t="str">
        <f t="shared" ca="1" si="592"/>
        <v>-2.49072712422478+7.81134836214028E-13i</v>
      </c>
      <c r="EN324" s="240"/>
      <c r="EO324" s="240"/>
      <c r="EP324" s="240"/>
    </row>
    <row r="325" spans="1:146">
      <c r="A325" s="268">
        <f t="shared" si="461"/>
        <v>4.3945312499999922E-3</v>
      </c>
      <c r="B325" s="267">
        <v>225</v>
      </c>
      <c r="C325" s="266">
        <f t="shared" si="462"/>
        <v>45000</v>
      </c>
      <c r="N325" s="265">
        <f t="shared" ca="1" si="463"/>
        <v>2.5090647656485334</v>
      </c>
      <c r="O325" s="240">
        <f t="shared" ca="1" si="464"/>
        <v>-2.4909352343514666</v>
      </c>
      <c r="P325" s="240" t="str">
        <f t="shared" ca="1" si="465"/>
        <v>-1.80405257730008-1.71760083839946i</v>
      </c>
      <c r="Q325" s="240" t="str">
        <f t="shared" ca="1" si="466"/>
        <v>-0.122224398849807-2.48793479377161i</v>
      </c>
      <c r="R325" s="240" t="str">
        <f t="shared" ca="1" si="467"/>
        <v>1.62701124863512-1.8861581955256i</v>
      </c>
      <c r="S325" s="240" t="str">
        <f t="shared" ca="1" si="468"/>
        <v>2.47894070035622-0.244154348417192i</v>
      </c>
      <c r="T325" s="240" t="str">
        <f t="shared" ca="1" si="469"/>
        <v>1.96371989345016+1.53250204626346i</v>
      </c>
      <c r="U325" s="241" t="str">
        <f t="shared" ca="1" si="470"/>
        <v>0.365496108774096+2.46397462166407i</v>
      </c>
      <c r="V325" s="240" t="str">
        <f t="shared" ca="1" si="471"/>
        <v>-1.43430091223082+2.03655081815i</v>
      </c>
      <c r="W325" s="240" t="str">
        <f t="shared" ca="1" si="472"/>
        <v>-2.44307261228967+0.485957356991029i</v>
      </c>
      <c r="X325" s="240" t="str">
        <f t="shared" ca="1" si="473"/>
        <v>-2.10447551354798-1.33264442167089i</v>
      </c>
      <c r="Y325" s="240" t="str">
        <f t="shared" ca="1" si="474"/>
        <v>-0.605247891370133-2.41628502700439i</v>
      </c>
      <c r="Z325" s="240" t="str">
        <f t="shared" ca="1" si="475"/>
        <v>1.2277774739733-2.16733034310355i</v>
      </c>
      <c r="AA325" s="240" t="str">
        <f t="shared" ca="1" si="476"/>
        <v>2.38367639944748-0.723080330565493i</v>
      </c>
      <c r="AB325" s="240" t="str">
        <f t="shared" ca="1" si="477"/>
        <v>2.22496388402686+1.1199527028003i</v>
      </c>
      <c r="AC325" s="240" t="str">
        <f t="shared" ca="1" si="478"/>
        <v>0.839170805910146+2.34532528665891i</v>
      </c>
      <c r="AD325" s="240" t="str">
        <f t="shared" ca="1" si="479"/>
        <v>-1.00942986746999+2.27723729206974i</v>
      </c>
      <c r="AE325" s="240" t="str">
        <f t="shared" ca="1" si="480"/>
        <v>-2.30132407982856+0.953239645280682i</v>
      </c>
      <c r="AF325" s="240" t="str">
        <f t="shared" ca="1" si="481"/>
        <v>-2.32402463601369-0.896475227173093i</v>
      </c>
      <c r="AG325" s="240" t="str">
        <f t="shared" ca="1" si="482"/>
        <v>-1.06501204685181-2.25177878171771i</v>
      </c>
      <c r="AH325" s="240" t="str">
        <f t="shared" ca="1" si="483"/>
        <v>0.781360899531946-2.36521320104895i</v>
      </c>
      <c r="AI325" s="240" t="str">
        <f t="shared" ca="1" si="484"/>
        <v>2.19680875128931-1.17421874111781i</v>
      </c>
      <c r="AJ325" s="240" t="str">
        <f t="shared" ca="1" si="485"/>
        <v>2.40070376031418+0.664364205046389i</v>
      </c>
      <c r="AK325" s="240" t="str">
        <f t="shared" ca="1" si="486"/>
        <v>1.28059663958812+2.13654641616072i</v>
      </c>
      <c r="AL325" s="240" t="str">
        <f t="shared" ca="1" si="487"/>
        <v>-0.545766998997069+2.4304108139447i</v>
      </c>
      <c r="AM325" s="240" t="str">
        <f t="shared" ca="1" si="488"/>
        <v>-2.0711369535775+1.38388946858457i</v>
      </c>
      <c r="AN325" s="240" t="str">
        <f t="shared" ca="1" si="489"/>
        <v>-2.45426279504548-0.4258549924436i</v>
      </c>
      <c r="AO325" s="240" t="str">
        <f t="shared" ca="1" si="490"/>
        <v>-1.48384838663881-2.00073794066164i</v>
      </c>
      <c r="AP325" s="240" t="str">
        <f t="shared" ca="1" si="491"/>
        <v>0.304917063915322-2.47220224210457i</v>
      </c>
      <c r="AQ325" s="240" t="str">
        <f t="shared" ca="1" si="492"/>
        <v>1.92551897480266-1.58023258395988i</v>
      </c>
      <c r="AR325" s="240" t="str">
        <f t="shared" ca="1" si="493"/>
        <v>1.92551897480266-1.58023258395988i</v>
      </c>
      <c r="AS325" s="240" t="str">
        <f t="shared" ca="1" si="494"/>
        <v>1.6728098625722+1.84566126507948i</v>
      </c>
      <c r="AT325" s="240" t="str">
        <f t="shared" ca="1" si="495"/>
        <v>-0.0611306108208798+2.49018501122994i</v>
      </c>
      <c r="AU325" s="240" t="str">
        <f t="shared" ca="1" si="496"/>
        <v>-1.76135719570619+1.76135719570666i</v>
      </c>
      <c r="AV325" s="240" t="str">
        <f t="shared" ca="1" si="497"/>
        <v>-2.49018501122993+0.0611306108215399i</v>
      </c>
      <c r="AW325" s="240" t="str">
        <f t="shared" ca="1" si="498"/>
        <v>-1.84566126507992-1.67280986257171i</v>
      </c>
      <c r="AX325" s="240" t="str">
        <f t="shared" ca="1" si="499"/>
        <v>-0.183244563470626-2.48418593742338i</v>
      </c>
      <c r="AY325" s="240" t="str">
        <f t="shared" ca="1" si="500"/>
        <v>1.58023258395936-1.92551897480308i</v>
      </c>
      <c r="AZ325" s="240" t="str">
        <f t="shared" ca="1" si="501"/>
        <v>2.4722022421048-0.304917063913447i</v>
      </c>
      <c r="BA325" s="240" t="str">
        <f t="shared" ca="1" si="502"/>
        <v>2.00073794066203+1.48384838663828i</v>
      </c>
      <c r="BB325" s="240" t="str">
        <f t="shared" ca="1" si="503"/>
        <v>0.42585499244425+2.45426279504537i</v>
      </c>
      <c r="BC325" s="240" t="str">
        <f t="shared" ca="1" si="504"/>
        <v>-1.38388946858608+2.07113695357649i</v>
      </c>
      <c r="BD325" s="240" t="str">
        <f t="shared" ca="1" si="505"/>
        <v>-2.43041081394456+0.545766998997679i</v>
      </c>
      <c r="BE325" s="240" t="str">
        <f t="shared" ca="1" si="506"/>
        <v>-2.13654641616106-1.28059663958756i</v>
      </c>
      <c r="BF325" s="240" t="str">
        <f t="shared" ca="1" si="507"/>
        <v>-0.664364205044638-2.40070376031467i</v>
      </c>
      <c r="BG325" s="240" t="str">
        <f t="shared" ca="1" si="508"/>
        <v>1.17421874111726-2.1968087512896i</v>
      </c>
      <c r="BH325" s="240" t="str">
        <f t="shared" ca="1" si="509"/>
        <v>2.36521320104873-0.781360899532606i</v>
      </c>
      <c r="BI325" s="240" t="str">
        <f t="shared" ca="1" si="510"/>
        <v>2.25177878171747+1.06501204685233i</v>
      </c>
      <c r="BJ325" s="240" t="str">
        <f t="shared" ca="1" si="511"/>
        <v>0.896475227171992+2.32402463601411i</v>
      </c>
      <c r="BK325" s="240" t="str">
        <f t="shared" ca="1" si="512"/>
        <v>-0.953239645280333+2.3013240798287i</v>
      </c>
      <c r="BL325" s="240" t="str">
        <f t="shared" ca="1" si="513"/>
        <v>-2.2772372920699+1.00942986746962i</v>
      </c>
      <c r="BM325" s="240" t="str">
        <f t="shared" ca="1" si="514"/>
        <v>-2.34532528665853-0.839170805911224i</v>
      </c>
      <c r="BN325" s="240" t="str">
        <f t="shared" ca="1" si="515"/>
        <v>-1.11995270280086-2.22496388402658i</v>
      </c>
      <c r="BO325" s="240" t="str">
        <f t="shared" ca="1" si="516"/>
        <v>0.723080330565605-2.38367639944744i</v>
      </c>
      <c r="BP325" s="240" t="str">
        <f t="shared" ca="1" si="517"/>
        <v>2.16733034310399-1.22777747397252i</v>
      </c>
      <c r="BQ325" s="240" t="str">
        <f t="shared" ca="1" si="518"/>
        <v>2.41628502700461+0.605247891369269i</v>
      </c>
      <c r="BR325" s="240" t="str">
        <f t="shared" ca="1" si="519"/>
        <v>1.332644421671+2.10447551354791i</v>
      </c>
      <c r="BS325" s="240" t="str">
        <f t="shared" ca="1" si="520"/>
        <v>-0.485957356991647+2.44307261228955i</v>
      </c>
      <c r="BT325" s="240" t="str">
        <f t="shared" ca="1" si="521"/>
        <v>-2.03655081814934+1.43430091223176i</v>
      </c>
      <c r="BU325" s="240" t="str">
        <f t="shared" ca="1" si="522"/>
        <v>-2.46397462166413-0.365496108773705i</v>
      </c>
      <c r="BV325" s="240" t="str">
        <f t="shared" ca="1" si="523"/>
        <v>-1.53250204626297-1.96371989345054i</v>
      </c>
      <c r="BW325" s="240" t="str">
        <f t="shared" ca="1" si="524"/>
        <v>0.24415434841857-2.47894070035608i</v>
      </c>
      <c r="BX325" s="240" t="str">
        <f t="shared" ca="1" si="525"/>
        <v>1.88615819552533-1.62701124863543i</v>
      </c>
      <c r="BY325" s="240" t="str">
        <f t="shared" ca="1" si="526"/>
        <v>2.4879347937716+0.122224398850168i</v>
      </c>
      <c r="BZ325" s="240" t="str">
        <f t="shared" ca="1" si="527"/>
        <v>1.71760083839866+1.80405257730084i</v>
      </c>
      <c r="CA325" s="240" t="str">
        <f t="shared" ca="1" si="528"/>
        <v>6.60359643533311E-13+2.49093523435147i</v>
      </c>
      <c r="CB325" s="240" t="str">
        <f t="shared" ca="1" si="529"/>
        <v>-1.71760083839955+1.80405257729999i</v>
      </c>
      <c r="CC325" s="240" t="str">
        <f t="shared" ca="1" si="530"/>
        <v>-2.48793479377165+0.122224398848942i</v>
      </c>
      <c r="CD325" s="240" t="str">
        <f t="shared" ca="1" si="531"/>
        <v>-1.88615819552619-1.62701124863443i</v>
      </c>
      <c r="CE325" s="240" t="str">
        <f t="shared" ca="1" si="532"/>
        <v>-0.244154348417348-2.4789407003562i</v>
      </c>
      <c r="CF325" s="240" t="str">
        <f t="shared" ca="1" si="533"/>
        <v>1.53250204626394-1.96371989344979i</v>
      </c>
      <c r="CG325" s="240" t="str">
        <f t="shared" ca="1" si="534"/>
        <v>2.46397462166393-0.36549610877501i</v>
      </c>
      <c r="CH325" s="240" t="str">
        <f t="shared" ca="1" si="535"/>
        <v>2.0365508181501+1.43430091223068i</v>
      </c>
      <c r="CI325" s="240" t="str">
        <f t="shared" ca="1" si="536"/>
        <v>0.485957356990444+2.44307261228979i</v>
      </c>
      <c r="CJ325" s="240" t="str">
        <f t="shared" ca="1" si="537"/>
        <v>-1.33264442166989+2.10447551354862i</v>
      </c>
      <c r="CK325" s="240" t="str">
        <f t="shared" ca="1" si="538"/>
        <v>-2.41628502700428+0.605247891370552i</v>
      </c>
      <c r="CL325" s="240" t="str">
        <f t="shared" ca="1" si="539"/>
        <v>-2.16733034310339-1.22777747397359i</v>
      </c>
      <c r="CM325" s="240" t="str">
        <f t="shared" ca="1" si="540"/>
        <v>-0.723080330564432-2.3836763994478i</v>
      </c>
      <c r="CN325" s="240" t="str">
        <f t="shared" ca="1" si="541"/>
        <v>1.11995270279968-2.22496388402717i</v>
      </c>
      <c r="CO325" s="240" t="str">
        <f t="shared" ca="1" si="542"/>
        <v>2.34532528665894-0.839170805910069i</v>
      </c>
      <c r="CP325" s="240" t="str">
        <f t="shared" ca="1" si="543"/>
        <v>2.27723729206941+1.00942986747074i</v>
      </c>
      <c r="CQ325" s="240" t="str">
        <f t="shared" ca="1" si="544"/>
        <v>0.953239645281554+2.3013240798282i</v>
      </c>
      <c r="CR325" s="240" t="str">
        <f t="shared" ca="1" si="545"/>
        <v>-0.896475227173138+2.32402463601367i</v>
      </c>
      <c r="CS325" s="240" t="str">
        <f t="shared" ca="1" si="546"/>
        <v>-2.25177878171796+1.06501204685128i</v>
      </c>
      <c r="CT325" s="240" t="str">
        <f t="shared" ca="1" si="547"/>
        <v>-2.36521320104917-0.781360899531284i</v>
      </c>
      <c r="CU325" s="240" t="str">
        <f t="shared" ca="1" si="548"/>
        <v>-1.17421874111843-2.19680875128898i</v>
      </c>
      <c r="CV325" s="240" t="str">
        <f t="shared" ca="1" si="549"/>
        <v>0.664364205045754-2.40070376031436i</v>
      </c>
      <c r="CW325" s="240" t="str">
        <f t="shared" ca="1" si="550"/>
        <v>2.13654641616034-1.28059663958875i</v>
      </c>
      <c r="CX325" s="240" t="str">
        <f t="shared" ca="1" si="551"/>
        <v>2.43041081394485+0.545766998996389i</v>
      </c>
      <c r="CY325" s="240" t="str">
        <f t="shared" ca="1" si="552"/>
        <v>1.38388946858512+2.07113695357714i</v>
      </c>
      <c r="CZ325" s="240" t="str">
        <f t="shared" ca="1" si="553"/>
        <v>-0.425854992445391+2.45426279504517i</v>
      </c>
      <c r="DA325" s="240" t="str">
        <f t="shared" ca="1" si="554"/>
        <v>-2.0007379406612+1.4838483866394i</v>
      </c>
      <c r="DB325" s="240" t="str">
        <f t="shared" ca="1" si="555"/>
        <v>-2.47220224210466-0.304917063914597i</v>
      </c>
      <c r="DC325" s="240" t="str">
        <f t="shared" ca="1" si="556"/>
        <v>-1.58023258395847-1.92551897480381i</v>
      </c>
      <c r="DD325" s="240" t="str">
        <f t="shared" ca="1" si="557"/>
        <v>0.183244563469239-2.48418593742348i</v>
      </c>
      <c r="DE325" s="240" t="str">
        <f t="shared" ca="1" si="558"/>
        <v>1.84566126507908-1.67280986257264i</v>
      </c>
      <c r="DF325" s="240" t="str">
        <f t="shared" ca="1" si="559"/>
        <v>2.4901850112299+0.0611306108226966i</v>
      </c>
      <c r="DG325" s="240" t="str">
        <f t="shared" ca="1" si="560"/>
        <v>1.76135719570708+1.76135719570577i</v>
      </c>
      <c r="DH325" s="240" t="str">
        <f t="shared" ca="1" si="561"/>
        <v>0.0611306108222707+2.49018501122991i</v>
      </c>
      <c r="DI325" s="240" t="str">
        <f t="shared" ca="1" si="562"/>
        <v>-1.67280986257316+1.8456612650786i</v>
      </c>
      <c r="DJ325" s="240" t="str">
        <f t="shared" ca="1" si="563"/>
        <v>-2.48418593742332+0.183244563471356i</v>
      </c>
      <c r="DK325" s="240" t="str">
        <f t="shared" ca="1" si="564"/>
        <v>-1.92551897480345-1.58023258395891i</v>
      </c>
      <c r="DL325" s="240" t="str">
        <f t="shared" ca="1" si="565"/>
        <v>-0.304917063914174-2.47220224210471i</v>
      </c>
      <c r="DM325" s="240" t="str">
        <f t="shared" ca="1" si="566"/>
        <v>1.48384838663986-2.00073794066087i</v>
      </c>
      <c r="DN325" s="240" t="str">
        <f t="shared" ca="1" si="567"/>
        <v>2.45426279504524-0.425854992444972i</v>
      </c>
      <c r="DO325" s="240" t="str">
        <f t="shared" ca="1" si="568"/>
        <v>2.07113695357682+1.38388946858559i</v>
      </c>
      <c r="DP325" s="240" t="str">
        <f t="shared" ca="1" si="569"/>
        <v>0.545766998995976+2.43041081394494i</v>
      </c>
      <c r="DQ325" s="240" t="str">
        <f t="shared" ca="1" si="570"/>
        <v>-1.28059663958705+2.13654641616136i</v>
      </c>
      <c r="DR325" s="240" t="str">
        <f t="shared" ca="1" si="571"/>
        <v>-2.40070376031448+0.664364205045343i</v>
      </c>
      <c r="DS325" s="240" t="str">
        <f t="shared" ca="1" si="572"/>
        <v>-2.19680875128872-1.17421874111893i</v>
      </c>
      <c r="DT325" s="240" t="str">
        <f t="shared" ca="1" si="573"/>
        <v>-0.781360899533299-2.3652132010485i</v>
      </c>
      <c r="DU325" s="240" t="str">
        <f t="shared" ca="1" si="574"/>
        <v>1.0650120468518-2.25177878171772i</v>
      </c>
      <c r="DV325" s="240" t="str">
        <f t="shared" ca="1" si="575"/>
        <v>2.32402463601382-0.896475227172742i</v>
      </c>
      <c r="DW325" s="240" t="str">
        <f t="shared" ca="1" si="576"/>
        <v>2.30132407982895+0.953239645279723i</v>
      </c>
      <c r="DX325" s="240" t="str">
        <f t="shared" ca="1" si="577"/>
        <v>1.00942986747035+2.27723729206958i</v>
      </c>
      <c r="DY325" s="240" t="str">
        <f t="shared" ca="1" si="578"/>
        <v>-0.839170805910602+2.34532528665875i</v>
      </c>
      <c r="DZ325" s="240" t="str">
        <f t="shared" ca="1" si="579"/>
        <v>-2.22496388402737+1.1199527027993i</v>
      </c>
      <c r="EA325" s="240" t="str">
        <f t="shared" ca="1" si="580"/>
        <v>-2.38367639944764-0.723080330564975i</v>
      </c>
      <c r="EB325" s="240" t="str">
        <f t="shared" ca="1" si="581"/>
        <v>-1.22777747397322-2.16733034310359i</v>
      </c>
      <c r="EC325" s="240" t="str">
        <f t="shared" ca="1" si="582"/>
        <v>0.605247891371102-2.41628502700415i</v>
      </c>
      <c r="ED325" s="240" t="str">
        <f t="shared" ca="1" si="583"/>
        <v>2.10447551354749-1.33264442167168i</v>
      </c>
      <c r="EE325" s="240" t="str">
        <f t="shared" ca="1" si="584"/>
        <v>2.44307261228968+0.485957356990999i</v>
      </c>
      <c r="EF325" s="240" t="str">
        <f t="shared" ca="1" si="585"/>
        <v>1.43430091223034+2.03655081815034i</v>
      </c>
      <c r="EG325" s="240" t="str">
        <f t="shared" ca="1" si="586"/>
        <v>-0.365496108773052+2.46397462166422i</v>
      </c>
      <c r="EH325" s="240" t="str">
        <f t="shared" ca="1" si="587"/>
        <v>-1.96371989345005+1.5325020462636i</v>
      </c>
      <c r="EI325" s="240" t="str">
        <f t="shared" ca="1" si="588"/>
        <v>-2.47894070035615-0.244154348417913i</v>
      </c>
      <c r="EJ325" s="240" t="str">
        <f t="shared" ca="1" si="589"/>
        <v>-1.62701124863411-1.88615819552647i</v>
      </c>
      <c r="EK325" s="240" t="str">
        <f t="shared" ca="1" si="590"/>
        <v>0.122224398849509-2.48793479377163i</v>
      </c>
      <c r="EL325" s="240" t="str">
        <f t="shared" ca="1" si="591"/>
        <v>1.80405257730029-1.71760083839924i</v>
      </c>
      <c r="EM325" s="240" t="str">
        <f t="shared" ca="1" si="592"/>
        <v>2.49093523435147+1.22795966079831E-12i</v>
      </c>
      <c r="EN325" s="240"/>
      <c r="EO325" s="240"/>
      <c r="EP325" s="240"/>
    </row>
    <row r="326" spans="1:146">
      <c r="A326" s="268">
        <f t="shared" si="461"/>
        <v>4.4140624999999918E-3</v>
      </c>
      <c r="B326" s="267">
        <v>226</v>
      </c>
      <c r="C326" s="266">
        <f t="shared" si="462"/>
        <v>45200</v>
      </c>
      <c r="N326" s="265">
        <f t="shared" ca="1" si="463"/>
        <v>2.5088711913210142</v>
      </c>
      <c r="O326" s="240">
        <f t="shared" ca="1" si="464"/>
        <v>-2.4911288086789858</v>
      </c>
      <c r="P326" s="240" t="str">
        <f t="shared" ca="1" si="465"/>
        <v>-1.84580469419486-1.67293985914575i</v>
      </c>
      <c r="Q326" s="240" t="str">
        <f t="shared" ca="1" si="466"/>
        <v>-0.244173322019403-2.47913334257042i</v>
      </c>
      <c r="R326" s="240" t="str">
        <f t="shared" ca="1" si="467"/>
        <v>1.48396369873121-2.00089342101931i</v>
      </c>
      <c r="S326" s="240" t="str">
        <f t="shared" ca="1" si="468"/>
        <v>2.44326246714079-0.485995121468799i</v>
      </c>
      <c r="T326" s="240" t="str">
        <f t="shared" ca="1" si="469"/>
        <v>2.13671245039987+1.28069615668065i</v>
      </c>
      <c r="U326" s="241" t="str">
        <f t="shared" ca="1" si="470"/>
        <v>0.723136522226732+2.38386163852943i</v>
      </c>
      <c r="V326" s="240" t="str">
        <f t="shared" ca="1" si="471"/>
        <v>-1.06509481054173+2.25195377083711i</v>
      </c>
      <c r="W326" s="240" t="str">
        <f t="shared" ca="1" si="472"/>
        <v>-2.30150291918777+0.95331372296876i</v>
      </c>
      <c r="X326" s="240" t="str">
        <f t="shared" ca="1" si="473"/>
        <v>-2.34550754541814-0.839236019137022i</v>
      </c>
      <c r="Y326" s="240" t="str">
        <f t="shared" ca="1" si="474"/>
        <v>-1.17430999142453-2.19697946860477i</v>
      </c>
      <c r="Z326" s="240" t="str">
        <f t="shared" ca="1" si="475"/>
        <v>0.605294926094942-2.41647280015193i</v>
      </c>
      <c r="AA326" s="240" t="str">
        <f t="shared" ca="1" si="476"/>
        <v>2.07129790474809-1.38399701271952i</v>
      </c>
      <c r="AB326" s="240" t="str">
        <f t="shared" ca="1" si="477"/>
        <v>2.46416610084179+0.365524512026941i</v>
      </c>
      <c r="AC326" s="240" t="str">
        <f t="shared" ca="1" si="478"/>
        <v>1.58035538621252+1.92566860978193i</v>
      </c>
      <c r="AD326" s="240" t="str">
        <f t="shared" ca="1" si="479"/>
        <v>-0.122233897091855+2.48812813493038i</v>
      </c>
      <c r="AE326" s="240" t="str">
        <f t="shared" ca="1" si="480"/>
        <v>-1.76149407342601+1.76149407342614i</v>
      </c>
      <c r="AF326" s="240" t="str">
        <f t="shared" ca="1" si="481"/>
        <v>-2.48812813493038+0.122233897091825i</v>
      </c>
      <c r="AG326" s="240" t="str">
        <f t="shared" ca="1" si="482"/>
        <v>-1.92566860978189-1.58035538621257i</v>
      </c>
      <c r="AH326" s="240" t="str">
        <f t="shared" ca="1" si="483"/>
        <v>-0.365524512026667-2.46416610084183i</v>
      </c>
      <c r="AI326" s="240" t="str">
        <f t="shared" ca="1" si="484"/>
        <v>1.38399701271875-2.0712979047486i</v>
      </c>
      <c r="AJ326" s="240" t="str">
        <f t="shared" ca="1" si="485"/>
        <v>2.41647280015194-0.605294926094912i</v>
      </c>
      <c r="AK326" s="240" t="str">
        <f t="shared" ca="1" si="486"/>
        <v>2.19697946860533+1.17430999142349i</v>
      </c>
      <c r="AL326" s="240" t="str">
        <f t="shared" ca="1" si="487"/>
        <v>0.839236019136959+2.34550754541816i</v>
      </c>
      <c r="AM326" s="240" t="str">
        <f t="shared" ca="1" si="488"/>
        <v>-0.95331372296998+2.30150291918726i</v>
      </c>
      <c r="AN326" s="240" t="str">
        <f t="shared" ca="1" si="489"/>
        <v>-2.25195377083713+1.06509481054167i</v>
      </c>
      <c r="AO326" s="240" t="str">
        <f t="shared" ca="1" si="490"/>
        <v>-2.38386163852913-0.723136522227726i</v>
      </c>
      <c r="AP326" s="240" t="str">
        <f t="shared" ca="1" si="491"/>
        <v>-1.28069615668084-2.13671245039975i</v>
      </c>
      <c r="AQ326" s="240" t="str">
        <f t="shared" ca="1" si="492"/>
        <v>0.485995121469846-2.44326246714058i</v>
      </c>
      <c r="AR326" s="240" t="str">
        <f t="shared" ca="1" si="493"/>
        <v>0.485995121469846-2.44326246714058i</v>
      </c>
      <c r="AS326" s="240" t="str">
        <f t="shared" ca="1" si="494"/>
        <v>2.47913334257035+0.244173322020178i</v>
      </c>
      <c r="AT326" s="240" t="str">
        <f t="shared" ca="1" si="495"/>
        <v>1.67293985914608+1.84580469419457i</v>
      </c>
      <c r="AU326" s="240" t="str">
        <f t="shared" ca="1" si="496"/>
        <v>-8.09342746536944E-13+2.49112880867899i</v>
      </c>
      <c r="AV326" s="240" t="str">
        <f t="shared" ca="1" si="497"/>
        <v>-1.67293985914539+1.84580469419519i</v>
      </c>
      <c r="AW326" s="240" t="str">
        <f t="shared" ca="1" si="498"/>
        <v>-2.4791333425705+0.244173322018637i</v>
      </c>
      <c r="AX326" s="240" t="str">
        <f t="shared" ca="1" si="499"/>
        <v>-2.00089342101975-1.48396369873062i</v>
      </c>
      <c r="AY326" s="240" t="str">
        <f t="shared" ca="1" si="500"/>
        <v>-0.485995121468256-2.4432624671409i</v>
      </c>
      <c r="AZ326" s="240" t="str">
        <f t="shared" ca="1" si="501"/>
        <v>1.28069615668004-2.13671245040023i</v>
      </c>
      <c r="BA326" s="240" t="str">
        <f t="shared" ca="1" si="502"/>
        <v>2.38386163852958-0.723136522226243i</v>
      </c>
      <c r="BB326" s="240" t="str">
        <f t="shared" ca="1" si="503"/>
        <v>2.2519537708375+1.06509481054089i</v>
      </c>
      <c r="BC326" s="240" t="str">
        <f t="shared" ca="1" si="504"/>
        <v>0.953313722968486+2.30150291918788i</v>
      </c>
      <c r="BD326" s="240" t="str">
        <f t="shared" ca="1" si="505"/>
        <v>-0.839236019136117+2.34550754541846i</v>
      </c>
      <c r="BE326" s="240" t="str">
        <f t="shared" ca="1" si="506"/>
        <v>-2.19697946860489+1.17430999142431i</v>
      </c>
      <c r="BF326" s="240" t="str">
        <f t="shared" ca="1" si="507"/>
        <v>-2.41647280015215-0.605294926094045i</v>
      </c>
      <c r="BG326" s="240" t="str">
        <f t="shared" ca="1" si="508"/>
        <v>-1.3839970127195-2.0712979047481i</v>
      </c>
      <c r="BH326" s="240" t="str">
        <f t="shared" ca="1" si="509"/>
        <v>0.365524512025747-2.46416610084197i</v>
      </c>
      <c r="BI326" s="240" t="str">
        <f t="shared" ca="1" si="510"/>
        <v>1.92566860978197-1.58035538621247i</v>
      </c>
      <c r="BJ326" s="240" t="str">
        <f t="shared" ca="1" si="511"/>
        <v>2.48812813493032+0.122233897093088i</v>
      </c>
      <c r="BK326" s="240" t="str">
        <f t="shared" ca="1" si="512"/>
        <v>1.76149407342612+1.76149407342603i</v>
      </c>
      <c r="BL326" s="240" t="str">
        <f t="shared" ca="1" si="513"/>
        <v>0.122233897090804+2.48812813493043i</v>
      </c>
      <c r="BM326" s="240" t="str">
        <f t="shared" ca="1" si="514"/>
        <v>-1.58035538621243+1.925668609782i</v>
      </c>
      <c r="BN326" s="240" t="str">
        <f t="shared" ca="1" si="515"/>
        <v>-2.46416610084195+0.365524512025864i</v>
      </c>
      <c r="BO326" s="240" t="str">
        <f t="shared" ca="1" si="516"/>
        <v>-2.07129790474813-1.38399701271946i</v>
      </c>
      <c r="BP326" s="240" t="str">
        <f t="shared" ca="1" si="517"/>
        <v>-0.605294926094092-2.41647280015214i</v>
      </c>
      <c r="BQ326" s="240" t="str">
        <f t="shared" ca="1" si="518"/>
        <v>1.17430999142414-2.19697946860498i</v>
      </c>
      <c r="BR326" s="240" t="str">
        <f t="shared" ca="1" si="519"/>
        <v>2.34550754541845-0.839236019136165i</v>
      </c>
      <c r="BS326" s="240" t="str">
        <f t="shared" ca="1" si="520"/>
        <v>2.30150291918793+0.953313722968373i</v>
      </c>
      <c r="BT326" s="240" t="str">
        <f t="shared" ca="1" si="521"/>
        <v>1.065094810541+2.25195377083745i</v>
      </c>
      <c r="BU326" s="240" t="str">
        <f t="shared" ca="1" si="522"/>
        <v>-0.723136522226129+2.38386163852961i</v>
      </c>
      <c r="BV326" s="240" t="str">
        <f t="shared" ca="1" si="523"/>
        <v>-2.13671245040017+1.28069615668015i</v>
      </c>
      <c r="BW326" s="240" t="str">
        <f t="shared" ca="1" si="524"/>
        <v>-2.44326246714091-0.485995121468209i</v>
      </c>
      <c r="BX326" s="240" t="str">
        <f t="shared" ca="1" si="525"/>
        <v>-1.48396369873071-2.00089342101968i</v>
      </c>
      <c r="BY326" s="240" t="str">
        <f t="shared" ca="1" si="526"/>
        <v>0.244173322018447-2.47913334257052i</v>
      </c>
      <c r="BZ326" s="240" t="str">
        <f t="shared" ca="1" si="527"/>
        <v>1.84580469419516-1.67293985914542i</v>
      </c>
      <c r="CA326" s="240" t="str">
        <f t="shared" ca="1" si="528"/>
        <v>2.49112880867899-9.30191516469488E-13i</v>
      </c>
      <c r="CB326" s="240" t="str">
        <f t="shared" ca="1" si="529"/>
        <v>1.84580469419469+1.67293985914593i</v>
      </c>
      <c r="CC326" s="240" t="str">
        <f t="shared" ca="1" si="530"/>
        <v>0.244173322020298+2.47913334257033i</v>
      </c>
      <c r="CD326" s="240" t="str">
        <f t="shared" ca="1" si="531"/>
        <v>-1.48396369873127+2.00089342101927i</v>
      </c>
      <c r="CE326" s="240" t="str">
        <f t="shared" ca="1" si="532"/>
        <v>-2.44326246714057+0.485995121469893i</v>
      </c>
      <c r="CF326" s="240" t="str">
        <f t="shared" ca="1" si="533"/>
        <v>-2.13671245039981-1.28069615668074i</v>
      </c>
      <c r="CG326" s="240" t="str">
        <f t="shared" ca="1" si="534"/>
        <v>-0.723136522225469-2.38386163852981i</v>
      </c>
      <c r="CH326" s="240" t="str">
        <f t="shared" ca="1" si="535"/>
        <v>1.06509481054163-2.25195377083715i</v>
      </c>
      <c r="CI326" s="240" t="str">
        <f t="shared" ca="1" si="536"/>
        <v>2.30150291918819-0.953313722967738i</v>
      </c>
      <c r="CJ326" s="240" t="str">
        <f t="shared" ca="1" si="537"/>
        <v>2.34550754541822+0.839236019136812i</v>
      </c>
      <c r="CK326" s="240" t="str">
        <f t="shared" ca="1" si="538"/>
        <v>1.17430999142353+2.19697946860531i</v>
      </c>
      <c r="CL326" s="240" t="str">
        <f t="shared" ca="1" si="539"/>
        <v>-0.60529492609476+2.41647280015198i</v>
      </c>
      <c r="CM326" s="240" t="str">
        <f t="shared" ca="1" si="540"/>
        <v>-2.07129790474852+1.38399701271888i</v>
      </c>
      <c r="CN326" s="240" t="str">
        <f t="shared" ca="1" si="541"/>
        <v>-2.46416610084185-0.365524512026547i</v>
      </c>
      <c r="CO326" s="240" t="str">
        <f t="shared" ca="1" si="542"/>
        <v>-1.5803553862119-1.92566860978244i</v>
      </c>
      <c r="CP326" s="240" t="str">
        <f t="shared" ca="1" si="543"/>
        <v>0.122233897091492-2.4881281349304i</v>
      </c>
      <c r="CQ326" s="240" t="str">
        <f t="shared" ca="1" si="544"/>
        <v>1.76149407342661-1.76149407342555i</v>
      </c>
      <c r="CR326" s="240" t="str">
        <f t="shared" ca="1" si="545"/>
        <v>2.48812813493034-0.122233897092541i</v>
      </c>
      <c r="CS326" s="240" t="str">
        <f t="shared" ca="1" si="546"/>
        <v>1.92566860978149+1.58035538621305i</v>
      </c>
      <c r="CT326" s="240" t="str">
        <f t="shared" ca="1" si="547"/>
        <v>0.365524512027586+2.4641661008417i</v>
      </c>
      <c r="CU326" s="240" t="str">
        <f t="shared" ca="1" si="548"/>
        <v>-1.38399701272001+2.07129790474776i</v>
      </c>
      <c r="CV326" s="240" t="str">
        <f t="shared" ca="1" si="549"/>
        <v>-2.41647280015172+0.605294926095779i</v>
      </c>
      <c r="CW326" s="240" t="str">
        <f t="shared" ca="1" si="550"/>
        <v>-2.1969794686046-1.17430999142485i</v>
      </c>
      <c r="CX326" s="240" t="str">
        <f t="shared" ca="1" si="551"/>
        <v>-0.839236019137801-2.34550754541786i</v>
      </c>
      <c r="CY326" s="240" t="str">
        <f t="shared" ca="1" si="552"/>
        <v>0.953313722969121-2.30150291918762i</v>
      </c>
      <c r="CZ326" s="240" t="str">
        <f t="shared" ca="1" si="553"/>
        <v>2.25195377083676-1.06509481054245i</v>
      </c>
      <c r="DA326" s="240" t="str">
        <f t="shared" ca="1" si="554"/>
        <v>2.38386163852938+0.723136522226903i</v>
      </c>
      <c r="DB326" s="240" t="str">
        <f t="shared" ca="1" si="555"/>
        <v>1.28069615668164+2.13671245039927i</v>
      </c>
      <c r="DC326" s="240" t="str">
        <f t="shared" ca="1" si="556"/>
        <v>-0.485995121469001+2.44326246714075i</v>
      </c>
      <c r="DD326" s="240" t="str">
        <f t="shared" ca="1" si="557"/>
        <v>-2.00089342102016+1.48396369873006i</v>
      </c>
      <c r="DE326" s="240" t="str">
        <f t="shared" ca="1" si="558"/>
        <v>-2.47913334257042-0.244173322019393i</v>
      </c>
      <c r="DF326" s="240" t="str">
        <f t="shared" ca="1" si="559"/>
        <v>-1.67293985914493-1.84580469419561i</v>
      </c>
      <c r="DG326" s="240" t="str">
        <f t="shared" ca="1" si="560"/>
        <v>-1.20848769932545E-13-2.49112880867899i</v>
      </c>
      <c r="DH326" s="240" t="str">
        <f t="shared" ca="1" si="561"/>
        <v>1.67293985914664-1.84580469419406i</v>
      </c>
      <c r="DI326" s="240" t="str">
        <f t="shared" ca="1" si="562"/>
        <v>2.4791333425704-0.244173322019633i</v>
      </c>
      <c r="DJ326" s="240" t="str">
        <f t="shared" ca="1" si="563"/>
        <v>2.00089342101879+1.48396369873192i</v>
      </c>
      <c r="DK326" s="240" t="str">
        <f t="shared" ca="1" si="564"/>
        <v>0.485995121469101+2.44326246714073i</v>
      </c>
      <c r="DL326" s="240" t="str">
        <f t="shared" ca="1" si="565"/>
        <v>-1.28069615668131+2.13671245039947i</v>
      </c>
      <c r="DM326" s="240" t="str">
        <f t="shared" ca="1" si="566"/>
        <v>-2.38386163852931+0.723136522227135i</v>
      </c>
      <c r="DN326" s="240" t="str">
        <f t="shared" ca="1" si="567"/>
        <v>-2.25195377083681-1.06509481054236i</v>
      </c>
      <c r="DO326" s="240" t="str">
        <f t="shared" ca="1" si="568"/>
        <v>-0.953313722969213-2.30150291918758i</v>
      </c>
      <c r="DP326" s="240" t="str">
        <f t="shared" ca="1" si="569"/>
        <v>0.839236019137575-2.34550754541794i</v>
      </c>
      <c r="DQ326" s="240" t="str">
        <f t="shared" ca="1" si="570"/>
        <v>2.19697946860449-1.17430999142506i</v>
      </c>
      <c r="DR326" s="240" t="str">
        <f t="shared" ca="1" si="571"/>
        <v>2.41647280015174+0.605294926095681i</v>
      </c>
      <c r="DS326" s="240" t="str">
        <f t="shared" ca="1" si="572"/>
        <v>1.38399701272033+2.07129790474755i</v>
      </c>
      <c r="DT326" s="240" t="str">
        <f t="shared" ca="1" si="573"/>
        <v>-0.365524512027347+2.46416610084173i</v>
      </c>
      <c r="DU326" s="240" t="str">
        <f t="shared" ca="1" si="574"/>
        <v>-1.92566860978142+1.58035538621313i</v>
      </c>
      <c r="DV326" s="240" t="str">
        <f t="shared" ca="1" si="575"/>
        <v>-2.48812813493036-0.122233897092159i</v>
      </c>
      <c r="DW326" s="240" t="str">
        <f t="shared" ca="1" si="576"/>
        <v>-1.76149407342678-1.76149407342538i</v>
      </c>
      <c r="DX326" s="240" t="str">
        <f t="shared" ca="1" si="577"/>
        <v>-0.122233897091592-2.48812813493039i</v>
      </c>
      <c r="DY326" s="240" t="str">
        <f t="shared" ca="1" si="578"/>
        <v>1.58035538621357-1.92566860978107i</v>
      </c>
      <c r="DZ326" s="240" t="str">
        <f t="shared" ca="1" si="579"/>
        <v>2.46416610084182-0.365524512026786i</v>
      </c>
      <c r="EA326" s="240" t="str">
        <f t="shared" ca="1" si="580"/>
        <v>2.07129790474865+1.38399701271868i</v>
      </c>
      <c r="EB326" s="240" t="str">
        <f t="shared" ca="1" si="581"/>
        <v>0.605294926095131+2.41647280015188i</v>
      </c>
      <c r="EC326" s="240" t="str">
        <f t="shared" ca="1" si="582"/>
        <v>-1.17430999142556+2.19697946860422i</v>
      </c>
      <c r="ED326" s="240" t="str">
        <f t="shared" ca="1" si="583"/>
        <v>-2.34550754541813+0.839236019137041i</v>
      </c>
      <c r="EE326" s="240" t="str">
        <f t="shared" ca="1" si="584"/>
        <v>-2.30150291918736-0.953313722969739i</v>
      </c>
      <c r="EF326" s="240" t="str">
        <f t="shared" ca="1" si="585"/>
        <v>-1.06509481054184-2.25195377083705i</v>
      </c>
      <c r="EG326" s="240" t="str">
        <f t="shared" ca="1" si="586"/>
        <v>0.723136522227678-2.38386163852914i</v>
      </c>
      <c r="EH326" s="240" t="str">
        <f t="shared" ca="1" si="587"/>
        <v>2.13671245039976-1.28069615668082i</v>
      </c>
      <c r="EI326" s="240" t="str">
        <f t="shared" ca="1" si="588"/>
        <v>2.44326246714062+0.485995121469656i</v>
      </c>
      <c r="EJ326" s="240" t="str">
        <f t="shared" ca="1" si="589"/>
        <v>1.48396369873146+2.00089342101913i</v>
      </c>
      <c r="EK326" s="240" t="str">
        <f t="shared" ca="1" si="590"/>
        <v>-0.244173322020198+2.47913334257034i</v>
      </c>
      <c r="EL326" s="240" t="str">
        <f t="shared" ca="1" si="591"/>
        <v>-1.84580469419444+1.67293985914622i</v>
      </c>
      <c r="EM326" s="240" t="str">
        <f t="shared" ca="1" si="592"/>
        <v>-2.49112880867899-6.88493976604398E-13i</v>
      </c>
      <c r="EN326" s="240"/>
      <c r="EO326" s="240"/>
      <c r="EP326" s="240"/>
    </row>
    <row r="327" spans="1:146">
      <c r="A327" s="268">
        <f t="shared" si="461"/>
        <v>4.4335937499999914E-3</v>
      </c>
      <c r="B327" s="267">
        <v>227</v>
      </c>
      <c r="C327" s="266">
        <f t="shared" si="462"/>
        <v>45400</v>
      </c>
      <c r="N327" s="265">
        <f t="shared" ca="1" si="463"/>
        <v>2.5086909656298699</v>
      </c>
      <c r="O327" s="240">
        <f t="shared" ca="1" si="464"/>
        <v>-2.4913090343701301</v>
      </c>
      <c r="P327" s="240" t="str">
        <f t="shared" ca="1" si="465"/>
        <v>-1.88644124020659-1.62725540465596i</v>
      </c>
      <c r="Q327" s="240" t="str">
        <f t="shared" ca="1" si="466"/>
        <v>-0.365550956628064-2.46434437586197i</v>
      </c>
      <c r="R327" s="240" t="str">
        <f t="shared" ca="1" si="467"/>
        <v>1.33284440379134-2.10479131982635i</v>
      </c>
      <c r="S327" s="240" t="str">
        <f t="shared" ca="1" si="468"/>
        <v>2.38403410376283-0.723188838983271i</v>
      </c>
      <c r="T327" s="240" t="str">
        <f t="shared" ca="1" si="469"/>
        <v>2.27757902369347+1.00958134668076i</v>
      </c>
      <c r="U327" s="241" t="str">
        <f t="shared" ca="1" si="470"/>
        <v>1.06517186695384+2.2521166929323i</v>
      </c>
      <c r="V327" s="240" t="str">
        <f t="shared" ca="1" si="471"/>
        <v>-0.664463902279085+2.40106401982585i</v>
      </c>
      <c r="W327" s="240" t="str">
        <f t="shared" ca="1" si="472"/>
        <v>-2.07144775693354+1.38409714074888i</v>
      </c>
      <c r="X327" s="240" t="str">
        <f t="shared" ca="1" si="473"/>
        <v>-2.47257323097322-0.304962821027262i</v>
      </c>
      <c r="Y327" s="240" t="str">
        <f t="shared" ca="1" si="474"/>
        <v>-1.67306089132256-1.84593823262351i</v>
      </c>
      <c r="Z327" s="240" t="str">
        <f t="shared" ca="1" si="475"/>
        <v>-0.0611397843335809-2.490558698667i</v>
      </c>
      <c r="AA327" s="240" t="str">
        <f t="shared" ca="1" si="476"/>
        <v>1.58046972018061-1.92580792612515i</v>
      </c>
      <c r="AB327" s="240" t="str">
        <f t="shared" ca="1" si="477"/>
        <v>2.45463109184649-0.425918898001444i</v>
      </c>
      <c r="AC327" s="240" t="str">
        <f t="shared" ca="1" si="478"/>
        <v>2.13686703513143+1.28078881120302i</v>
      </c>
      <c r="AD327" s="240" t="str">
        <f t="shared" ca="1" si="479"/>
        <v>0.781478153772611+2.3655681347005i</v>
      </c>
      <c r="AE327" s="240" t="str">
        <f t="shared" ca="1" si="480"/>
        <v>-0.95338269235487+2.30166942601504i</v>
      </c>
      <c r="AF327" s="240" t="str">
        <f t="shared" ca="1" si="481"/>
        <v>-2.22529777128737+1.12012076752361i</v>
      </c>
      <c r="AG327" s="240" t="str">
        <f t="shared" ca="1" si="482"/>
        <v>-2.41664762470514-0.605338717365094i</v>
      </c>
      <c r="AH327" s="240" t="str">
        <f t="shared" ca="1" si="483"/>
        <v>-1.43451614934294-2.03685643136882i</v>
      </c>
      <c r="AI327" s="240" t="str">
        <f t="shared" ca="1" si="484"/>
        <v>0.244190987226112-2.47931270042562i</v>
      </c>
      <c r="AJ327" s="240" t="str">
        <f t="shared" ca="1" si="485"/>
        <v>1.80432330087255-1.71785858866864i</v>
      </c>
      <c r="AK327" s="240" t="str">
        <f t="shared" ca="1" si="486"/>
        <v>2.48830814353182-0.122242740346748i</v>
      </c>
      <c r="AL327" s="240" t="str">
        <f t="shared" ca="1" si="487"/>
        <v>1.96401457735969+1.53273201984328i</v>
      </c>
      <c r="AM327" s="240" t="str">
        <f t="shared" ca="1" si="488"/>
        <v>0.486030281757972+2.44343922984561i</v>
      </c>
      <c r="AN327" s="240" t="str">
        <f t="shared" ca="1" si="489"/>
        <v>-1.22796171932728+2.16765558163677i</v>
      </c>
      <c r="AO327" s="240" t="str">
        <f t="shared" ca="1" si="490"/>
        <v>-2.34567723584792+0.839296735343988i</v>
      </c>
      <c r="AP327" s="240" t="str">
        <f t="shared" ca="1" si="491"/>
        <v>-2.32437338873969-0.896609755943465i</v>
      </c>
      <c r="AQ327" s="240" t="str">
        <f t="shared" ca="1" si="492"/>
        <v>-1.17439494922683-2.19713841347438i</v>
      </c>
      <c r="AR327" s="240" t="str">
        <f t="shared" ca="1" si="493"/>
        <v>-1.17439494922683-2.19713841347438i</v>
      </c>
      <c r="AS327" s="240" t="str">
        <f t="shared" ca="1" si="494"/>
        <v>2.00103817965257-1.48407105904905i</v>
      </c>
      <c r="AT327" s="240" t="str">
        <f t="shared" ca="1" si="495"/>
        <v>2.48455872461472+0.183272061905604i</v>
      </c>
      <c r="AU327" s="240" t="str">
        <f t="shared" ca="1" si="496"/>
        <v>1.76162151223485+1.761621512234i</v>
      </c>
      <c r="AV327" s="240" t="str">
        <f t="shared" ca="1" si="497"/>
        <v>0.183272061904329+2.48455872461481i</v>
      </c>
      <c r="AW327" s="240" t="str">
        <f t="shared" ca="1" si="498"/>
        <v>-1.48407105905013+2.00103817965176i</v>
      </c>
      <c r="AX327" s="240" t="str">
        <f t="shared" ca="1" si="499"/>
        <v>-2.43077553141901+0.545848899045187i</v>
      </c>
      <c r="AY327" s="240" t="str">
        <f t="shared" ca="1" si="500"/>
        <v>-2.19713841347375-1.17439494922802i</v>
      </c>
      <c r="AZ327" s="240" t="str">
        <f t="shared" ca="1" si="501"/>
        <v>-0.896609755944586-2.32437338873926i</v>
      </c>
      <c r="BA327" s="240" t="str">
        <f t="shared" ca="1" si="502"/>
        <v>0.839296735342859-2.34567723584833i</v>
      </c>
      <c r="BB327" s="240" t="str">
        <f t="shared" ca="1" si="503"/>
        <v>2.16765558163743-1.2279617193261i</v>
      </c>
      <c r="BC327" s="240" t="str">
        <f t="shared" ca="1" si="504"/>
        <v>2.44343922984583+0.486030281756865i</v>
      </c>
      <c r="BD327" s="240" t="str">
        <f t="shared" ca="1" si="505"/>
        <v>1.53273201984417+1.964014577359i</v>
      </c>
      <c r="BE327" s="240" t="str">
        <f t="shared" ca="1" si="506"/>
        <v>-0.122242740348095+2.48830814353175i</v>
      </c>
      <c r="BF327" s="240" t="str">
        <f t="shared" ca="1" si="507"/>
        <v>-1.71785858866777+1.80432330087338i</v>
      </c>
      <c r="BG327" s="240" t="str">
        <f t="shared" ca="1" si="508"/>
        <v>-2.4793127004255+0.244190987227271i</v>
      </c>
      <c r="BH327" s="240" t="str">
        <f t="shared" ca="1" si="509"/>
        <v>-2.03685643136806-1.43451614934402i</v>
      </c>
      <c r="BI327" s="240" t="str">
        <f t="shared" ca="1" si="510"/>
        <v>-0.605338717366225-2.41664762470486i</v>
      </c>
      <c r="BJ327" s="240" t="str">
        <f t="shared" ca="1" si="511"/>
        <v>1.12012076752261-2.22529777128788i</v>
      </c>
      <c r="BK327" s="240" t="str">
        <f t="shared" ca="1" si="512"/>
        <v>2.30166942601515-0.953382692354605i</v>
      </c>
      <c r="BL327" s="240" t="str">
        <f t="shared" ca="1" si="513"/>
        <v>2.36556813470063+0.781478153772212i</v>
      </c>
      <c r="BM327" s="240" t="str">
        <f t="shared" ca="1" si="514"/>
        <v>1.28078881120204+2.13686703513201i</v>
      </c>
      <c r="BN327" s="240" t="str">
        <f t="shared" ca="1" si="515"/>
        <v>-0.425918898001691+2.45463109184644i</v>
      </c>
      <c r="BO327" s="240" t="str">
        <f t="shared" ca="1" si="516"/>
        <v>-1.9258079261247+1.58046972018115i</v>
      </c>
      <c r="BP327" s="240" t="str">
        <f t="shared" ca="1" si="517"/>
        <v>-2.49055869866697-0.0611397843346818i</v>
      </c>
      <c r="BQ327" s="240" t="str">
        <f t="shared" ca="1" si="518"/>
        <v>-1.84593823262342-1.67306089132265i</v>
      </c>
      <c r="BR327" s="240" t="str">
        <f t="shared" ca="1" si="519"/>
        <v>-0.304962821027854-2.47257323097314i</v>
      </c>
      <c r="BS327" s="240" t="str">
        <f t="shared" ca="1" si="520"/>
        <v>1.38409714074956-2.07144775693309i</v>
      </c>
      <c r="BT327" s="240" t="str">
        <f t="shared" ca="1" si="521"/>
        <v>2.40106401982588-0.664463902278998i</v>
      </c>
      <c r="BU327" s="240" t="str">
        <f t="shared" ca="1" si="522"/>
        <v>2.25211669293267+1.06517186695304i</v>
      </c>
      <c r="BV327" s="240" t="str">
        <f t="shared" ca="1" si="523"/>
        <v>1.00958134668003+2.27757902369379i</v>
      </c>
      <c r="BW327" s="240" t="str">
        <f t="shared" ca="1" si="524"/>
        <v>-0.723188838983089+2.38403410376289i</v>
      </c>
      <c r="BX327" s="240" t="str">
        <f t="shared" ca="1" si="525"/>
        <v>-2.10479131982586+1.33284440379212i</v>
      </c>
      <c r="BY327" s="240" t="str">
        <f t="shared" ca="1" si="526"/>
        <v>-2.4643443758619-0.365550956628567i</v>
      </c>
      <c r="BZ327" s="240" t="str">
        <f t="shared" ca="1" si="527"/>
        <v>-1.62725540465623-1.88644124020637i</v>
      </c>
      <c r="CA327" s="240" t="str">
        <f t="shared" ca="1" si="528"/>
        <v>-1.20005888624068E-12-2.49130903437013i</v>
      </c>
      <c r="CB327" s="240" t="str">
        <f t="shared" ca="1" si="529"/>
        <v>1.62725540465634-1.88644124020627i</v>
      </c>
      <c r="CC327" s="240" t="str">
        <f t="shared" ca="1" si="530"/>
        <v>2.46434437586192-0.36555095662842i</v>
      </c>
      <c r="CD327" s="240" t="str">
        <f t="shared" ca="1" si="531"/>
        <v>2.10479131982578+1.33284440379224i</v>
      </c>
      <c r="CE327" s="240" t="str">
        <f t="shared" ca="1" si="532"/>
        <v>0.723188838982947+2.38403410376293i</v>
      </c>
      <c r="CF327" s="240" t="str">
        <f t="shared" ca="1" si="533"/>
        <v>-1.00958134668017+2.27757902369373i</v>
      </c>
      <c r="CG327" s="240" t="str">
        <f t="shared" ca="1" si="534"/>
        <v>-2.25211669293274+1.0651718669529i</v>
      </c>
      <c r="CH327" s="240" t="str">
        <f t="shared" ca="1" si="535"/>
        <v>-2.40106401982584-0.66446390227914i</v>
      </c>
      <c r="CI327" s="240" t="str">
        <f t="shared" ca="1" si="536"/>
        <v>-1.38409714074943-2.07144775693317i</v>
      </c>
      <c r="CJ327" s="240" t="str">
        <f t="shared" ca="1" si="537"/>
        <v>0.304962821028143-2.47257323097311i</v>
      </c>
      <c r="CK327" s="240" t="str">
        <f t="shared" ca="1" si="538"/>
        <v>1.84593823262352-1.67306089132254i</v>
      </c>
      <c r="CL327" s="240" t="str">
        <f t="shared" ca="1" si="539"/>
        <v>2.49055869866698-0.0611397843345328i</v>
      </c>
      <c r="CM327" s="240" t="str">
        <f t="shared" ca="1" si="540"/>
        <v>1.92580792612461+1.58046972018127i</v>
      </c>
      <c r="CN327" s="240" t="str">
        <f t="shared" ca="1" si="541"/>
        <v>0.425918898001544+2.45463109184647i</v>
      </c>
      <c r="CO327" s="240" t="str">
        <f t="shared" ca="1" si="542"/>
        <v>-1.28078881120229+2.13686703513187i</v>
      </c>
      <c r="CP327" s="240" t="str">
        <f t="shared" ca="1" si="543"/>
        <v>-2.36556813470067+0.78147815377207i</v>
      </c>
      <c r="CQ327" s="240" t="str">
        <f t="shared" ca="1" si="544"/>
        <v>-2.30166942601509-0.953382692354742i</v>
      </c>
      <c r="CR327" s="240" t="str">
        <f t="shared" ca="1" si="545"/>
        <v>-1.12012076752462-2.22529777128686i</v>
      </c>
      <c r="CS327" s="240" t="str">
        <f t="shared" ca="1" si="546"/>
        <v>0.605338717366369-2.41664762470482i</v>
      </c>
      <c r="CT327" s="240" t="str">
        <f t="shared" ca="1" si="547"/>
        <v>2.03685643136815-1.43451614934389i</v>
      </c>
      <c r="CU327" s="240" t="str">
        <f t="shared" ca="1" si="548"/>
        <v>2.47931270042573+0.244190987224953i</v>
      </c>
      <c r="CV327" s="240" t="str">
        <f t="shared" ca="1" si="549"/>
        <v>1.71785858866771+1.80432330087343i</v>
      </c>
      <c r="CW327" s="240" t="str">
        <f t="shared" ca="1" si="550"/>
        <v>0.122242740347947+2.48830814353176i</v>
      </c>
      <c r="CX327" s="240" t="str">
        <f t="shared" ca="1" si="551"/>
        <v>-1.53273201984435+1.96401457735886i</v>
      </c>
      <c r="CY327" s="240" t="str">
        <f t="shared" ca="1" si="552"/>
        <v>-2.44343922984587+0.486030281756649i</v>
      </c>
      <c r="CZ327" s="240" t="str">
        <f t="shared" ca="1" si="553"/>
        <v>-2.16765558163732-1.2279617193263i</v>
      </c>
      <c r="DA327" s="240" t="str">
        <f t="shared" ca="1" si="554"/>
        <v>-0.839296735342717-2.34567723584838i</v>
      </c>
      <c r="DB327" s="240" t="str">
        <f t="shared" ca="1" si="555"/>
        <v>0.896609755944723-2.3243733887392i</v>
      </c>
      <c r="DC327" s="240" t="str">
        <f t="shared" ca="1" si="556"/>
        <v>2.19713841347385-1.17439494922783i</v>
      </c>
      <c r="DD327" s="240" t="str">
        <f t="shared" ca="1" si="557"/>
        <v>2.43077553141895+0.545848899045469i</v>
      </c>
      <c r="DE327" s="240" t="str">
        <f t="shared" ca="1" si="558"/>
        <v>1.4840710590499+2.00103817965194i</v>
      </c>
      <c r="DF327" s="240" t="str">
        <f t="shared" ca="1" si="559"/>
        <v>-0.183272061904337+2.48455872461481i</v>
      </c>
      <c r="DG327" s="240" t="str">
        <f t="shared" ca="1" si="560"/>
        <v>-1.76162151223491+1.76162151223395i</v>
      </c>
      <c r="DH327" s="240" t="str">
        <f t="shared" ca="1" si="561"/>
        <v>-2.48455872461472+0.183272061905526i</v>
      </c>
      <c r="DI327" s="240" t="str">
        <f t="shared" ca="1" si="562"/>
        <v>-2.00103817965248-1.48407105904917i</v>
      </c>
      <c r="DJ327" s="240" t="str">
        <f t="shared" ca="1" si="563"/>
        <v>-0.545848899043869-2.43077553141931i</v>
      </c>
      <c r="DK327" s="240" t="str">
        <f t="shared" ca="1" si="564"/>
        <v>1.17439494922703-2.19713841347428i</v>
      </c>
      <c r="DL327" s="240" t="str">
        <f t="shared" ca="1" si="565"/>
        <v>2.32437338873888-0.896609755945573i</v>
      </c>
      <c r="DM327" s="240" t="str">
        <f t="shared" ca="1" si="566"/>
        <v>2.34567723584792+0.839296735343995i</v>
      </c>
      <c r="DN327" s="240" t="str">
        <f t="shared" ca="1" si="567"/>
        <v>1.22796171932721+2.16765558163681i</v>
      </c>
      <c r="DO327" s="240" t="str">
        <f t="shared" ca="1" si="568"/>
        <v>-0.486030281758118+2.44343922984558i</v>
      </c>
      <c r="DP327" s="240" t="str">
        <f t="shared" ca="1" si="569"/>
        <v>-1.96401457735978+1.53273201984316i</v>
      </c>
      <c r="DQ327" s="240" t="str">
        <f t="shared" ca="1" si="570"/>
        <v>-2.48830814353181-0.122242740346897i</v>
      </c>
      <c r="DR327" s="240" t="str">
        <f t="shared" ca="1" si="571"/>
        <v>-1.8043233008724-1.7178585886688i</v>
      </c>
      <c r="DS327" s="240" t="str">
        <f t="shared" ca="1" si="572"/>
        <v>-0.244190987225858-2.47931270042564i</v>
      </c>
      <c r="DT327" s="240" t="str">
        <f t="shared" ca="1" si="573"/>
        <v>1.43451614934315-2.03685643136867i</v>
      </c>
      <c r="DU327" s="240" t="str">
        <f t="shared" ca="1" si="574"/>
        <v>2.41664762470515-0.605338717365052i</v>
      </c>
      <c r="DV327" s="240" t="str">
        <f t="shared" ca="1" si="575"/>
        <v>2.22529777128734+1.12012076752368i</v>
      </c>
      <c r="DW327" s="240" t="str">
        <f t="shared" ca="1" si="576"/>
        <v>0.953382692355714+2.30166942601469i</v>
      </c>
      <c r="DX327" s="240" t="str">
        <f t="shared" ca="1" si="577"/>
        <v>-0.781478153773493+2.3655681347002i</v>
      </c>
      <c r="DY327" s="240" t="str">
        <f t="shared" ca="1" si="578"/>
        <v>-2.1368670351314+1.28078881120307i</v>
      </c>
      <c r="DZ327" s="240" t="str">
        <f t="shared" ca="1" si="579"/>
        <v>-2.45463109184662-0.42591889800065i</v>
      </c>
      <c r="EA327" s="240" t="str">
        <f t="shared" ca="1" si="580"/>
        <v>-1.58046972018-1.92580792612565i</v>
      </c>
      <c r="EB327" s="240" t="str">
        <f t="shared" ca="1" si="581"/>
        <v>0.0611397843336235-2.490558698667i</v>
      </c>
      <c r="EC327" s="240" t="str">
        <f t="shared" ca="1" si="582"/>
        <v>1.67306089132355-1.84593823262261i</v>
      </c>
      <c r="ED327" s="240" t="str">
        <f t="shared" ca="1" si="583"/>
        <v>2.47257323097329-0.304962821026656i</v>
      </c>
      <c r="EE327" s="240" t="str">
        <f t="shared" ca="1" si="584"/>
        <v>2.07144775693376+1.38409714074856i</v>
      </c>
      <c r="EF327" s="240" t="str">
        <f t="shared" ca="1" si="585"/>
        <v>0.664463902280154+2.40106401982556i</v>
      </c>
      <c r="EG327" s="240" t="str">
        <f t="shared" ca="1" si="586"/>
        <v>-1.06517186695426+2.2521166929321i</v>
      </c>
      <c r="EH327" s="240" t="str">
        <f t="shared" ca="1" si="587"/>
        <v>-2.27757902369336+1.009581346681i</v>
      </c>
      <c r="EI327" s="240" t="str">
        <f t="shared" ca="1" si="588"/>
        <v>-2.38403410376254-0.723188838984245i</v>
      </c>
      <c r="EJ327" s="240" t="str">
        <f t="shared" ca="1" si="589"/>
        <v>-1.3328444037911-2.1047913198265i</v>
      </c>
      <c r="EK327" s="240" t="str">
        <f t="shared" ca="1" si="590"/>
        <v>0.365550956627381-2.46434437586207i</v>
      </c>
      <c r="EL327" s="240" t="str">
        <f t="shared" ca="1" si="591"/>
        <v>1.88644124020725-1.6272554046552i</v>
      </c>
      <c r="EM327" s="240" t="str">
        <f t="shared" ca="1" si="592"/>
        <v>2.49130903437013+1.48943640662131E-13i</v>
      </c>
      <c r="EN327" s="240"/>
      <c r="EO327" s="240"/>
      <c r="EP327" s="240"/>
    </row>
    <row r="328" spans="1:146">
      <c r="A328" s="268">
        <f t="shared" si="461"/>
        <v>4.4531249999999909E-3</v>
      </c>
      <c r="B328" s="267">
        <v>228</v>
      </c>
      <c r="C328" s="266">
        <f t="shared" si="462"/>
        <v>45600</v>
      </c>
      <c r="N328" s="265">
        <f t="shared" ca="1" si="463"/>
        <v>2.5085230363207041</v>
      </c>
      <c r="O328" s="240">
        <f t="shared" ca="1" si="464"/>
        <v>-2.4914769636792959</v>
      </c>
      <c r="P328" s="240" t="str">
        <f t="shared" ca="1" si="465"/>
        <v>-1.92593773723655-1.58057625340658i</v>
      </c>
      <c r="Q328" s="240" t="str">
        <f t="shared" ca="1" si="466"/>
        <v>-0.486063043139866-2.44360393244041i</v>
      </c>
      <c r="R328" s="240" t="str">
        <f t="shared" ca="1" si="467"/>
        <v>1.17447411055547-2.19728651390289i</v>
      </c>
      <c r="S328" s="240" t="str">
        <f t="shared" ca="1" si="468"/>
        <v>2.30182457246665-0.953446956119398i</v>
      </c>
      <c r="T328" s="240" t="str">
        <f t="shared" ca="1" si="469"/>
        <v>2.38419480209233+0.723237586288564i</v>
      </c>
      <c r="U328" s="241" t="str">
        <f t="shared" ca="1" si="470"/>
        <v>1.38419043727424+2.07158738505117i</v>
      </c>
      <c r="V328" s="240" t="str">
        <f t="shared" ca="1" si="471"/>
        <v>-0.244207447176899+2.47947982110925i</v>
      </c>
      <c r="W328" s="240" t="str">
        <f t="shared" ca="1" si="472"/>
        <v>-1.7617402561878+1.7617402561876i</v>
      </c>
      <c r="X328" s="240" t="str">
        <f t="shared" ca="1" si="473"/>
        <v>-2.47947982110925+0.244207447176895i</v>
      </c>
      <c r="Y328" s="240" t="str">
        <f t="shared" ca="1" si="474"/>
        <v>-2.07158738505116-1.38419043727426i</v>
      </c>
      <c r="Z328" s="240" t="str">
        <f t="shared" ca="1" si="475"/>
        <v>-0.723237586288551-2.38419480209234i</v>
      </c>
      <c r="AA328" s="240" t="str">
        <f t="shared" ca="1" si="476"/>
        <v>0.953446956119418-2.30182457246664i</v>
      </c>
      <c r="AB328" s="240" t="str">
        <f t="shared" ca="1" si="477"/>
        <v>2.19728651390279-1.17447411055567i</v>
      </c>
      <c r="AC328" s="240" t="str">
        <f t="shared" ca="1" si="478"/>
        <v>2.44360393244041+0.486063043139869i</v>
      </c>
      <c r="AD328" s="240" t="str">
        <f t="shared" ca="1" si="479"/>
        <v>1.5805762534066+1.92593773723653i</v>
      </c>
      <c r="AE328" s="240" t="str">
        <f t="shared" ca="1" si="480"/>
        <v>-2.19766795185222E-14+2.4914769636793i</v>
      </c>
      <c r="AF328" s="240" t="str">
        <f t="shared" ca="1" si="481"/>
        <v>-1.58057625340664+1.9259377372365i</v>
      </c>
      <c r="AG328" s="240" t="str">
        <f t="shared" ca="1" si="482"/>
        <v>-2.44360393244026+0.486063043140592i</v>
      </c>
      <c r="AH328" s="240" t="str">
        <f t="shared" ca="1" si="483"/>
        <v>-2.19728651390336-1.17447411055461i</v>
      </c>
      <c r="AI328" s="240" t="str">
        <f t="shared" ca="1" si="484"/>
        <v>-0.953446956118461-2.30182457246703i</v>
      </c>
      <c r="AJ328" s="240" t="str">
        <f t="shared" ca="1" si="485"/>
        <v>0.723237586289067-2.38419480209218i</v>
      </c>
      <c r="AK328" s="240" t="str">
        <f t="shared" ca="1" si="486"/>
        <v>2.07158738505117-1.38419043727424i</v>
      </c>
      <c r="AL328" s="240" t="str">
        <f t="shared" ca="1" si="487"/>
        <v>2.47947982110929+0.244207447176463i</v>
      </c>
      <c r="AM328" s="240" t="str">
        <f t="shared" ca="1" si="488"/>
        <v>1.76174025618829+1.76174025618711i</v>
      </c>
      <c r="AN328" s="240" t="str">
        <f t="shared" ca="1" si="489"/>
        <v>0.244207447175657+2.47947982110937i</v>
      </c>
      <c r="AO328" s="240" t="str">
        <f t="shared" ca="1" si="490"/>
        <v>-1.38419043727491+2.07158738505072i</v>
      </c>
      <c r="AP328" s="240" t="str">
        <f t="shared" ca="1" si="491"/>
        <v>-2.38419480209242+0.723237586288292i</v>
      </c>
      <c r="AQ328" s="240" t="str">
        <f t="shared" ca="1" si="492"/>
        <v>-2.30182457246674-0.953446956119176i</v>
      </c>
      <c r="AR328" s="240" t="str">
        <f t="shared" ca="1" si="493"/>
        <v>-2.30182457246674-0.953446956119176i</v>
      </c>
      <c r="AS328" s="240" t="str">
        <f t="shared" ca="1" si="494"/>
        <v>0.48606304313892-2.44360393244059i</v>
      </c>
      <c r="AT328" s="240" t="str">
        <f t="shared" ca="1" si="495"/>
        <v>1.92593773723719-1.58057625340579i</v>
      </c>
      <c r="AU328" s="240" t="str">
        <f t="shared" ca="1" si="496"/>
        <v>2.4914769636793+5.39637599236712E-13i</v>
      </c>
      <c r="AV328" s="240" t="str">
        <f t="shared" ca="1" si="497"/>
        <v>1.92593773723651+1.58057625340663i</v>
      </c>
      <c r="AW328" s="240" t="str">
        <f t="shared" ca="1" si="498"/>
        <v>0.48606304314029+2.44360393244032i</v>
      </c>
      <c r="AX328" s="240" t="str">
        <f t="shared" ca="1" si="499"/>
        <v>-1.17447411055485+2.19728651390323i</v>
      </c>
      <c r="AY328" s="240" t="str">
        <f t="shared" ca="1" si="500"/>
        <v>-2.30182457246712+0.953446956118244i</v>
      </c>
      <c r="AZ328" s="240" t="str">
        <f t="shared" ca="1" si="501"/>
        <v>-2.3841948020921-0.723237586289326i</v>
      </c>
      <c r="BA328" s="240" t="str">
        <f t="shared" ca="1" si="502"/>
        <v>-1.38419043727402-2.07158738505132i</v>
      </c>
      <c r="BB328" s="240" t="str">
        <f t="shared" ca="1" si="503"/>
        <v>0.244207447176661-2.47947982110927i</v>
      </c>
      <c r="BC328" s="240" t="str">
        <f t="shared" ca="1" si="504"/>
        <v>1.7617402561873-1.7617402561881i</v>
      </c>
      <c r="BD328" s="240" t="str">
        <f t="shared" ca="1" si="505"/>
        <v>2.47947982110915-0.244207447177855i</v>
      </c>
      <c r="BE328" s="240" t="str">
        <f t="shared" ca="1" si="506"/>
        <v>2.07158738505057+1.38419043727514i</v>
      </c>
      <c r="BF328" s="240" t="str">
        <f t="shared" ca="1" si="507"/>
        <v>0.723237586288036+2.38419480209249i</v>
      </c>
      <c r="BG328" s="240" t="str">
        <f t="shared" ca="1" si="508"/>
        <v>-0.953446956119425+2.30182457246663i</v>
      </c>
      <c r="BH328" s="240" t="str">
        <f t="shared" ca="1" si="509"/>
        <v>-2.1972865139027+1.17447411055584i</v>
      </c>
      <c r="BI328" s="240" t="str">
        <f t="shared" ca="1" si="510"/>
        <v>-2.44360393244053-0.486063043139254i</v>
      </c>
      <c r="BJ328" s="240" t="str">
        <f t="shared" ca="1" si="511"/>
        <v>-1.5805762534075-1.92593773723579i</v>
      </c>
      <c r="BK328" s="240" t="str">
        <f t="shared" ca="1" si="512"/>
        <v>7.38644364540829E-13-2.4914769636793i</v>
      </c>
      <c r="BL328" s="240" t="str">
        <f t="shared" ca="1" si="513"/>
        <v>1.58057625340689-1.92593773723629i</v>
      </c>
      <c r="BM328" s="240" t="str">
        <f t="shared" ca="1" si="514"/>
        <v>2.44360393244037-0.486063043140026i</v>
      </c>
      <c r="BN328" s="240" t="str">
        <f t="shared" ca="1" si="515"/>
        <v>2.1972865139031+1.17447411055508i</v>
      </c>
      <c r="BO328" s="240" t="str">
        <f t="shared" ca="1" si="516"/>
        <v>0.953446956120285+2.30182457246628i</v>
      </c>
      <c r="BP328" s="240" t="str">
        <f t="shared" ca="1" si="517"/>
        <v>-0.723237586289585+2.38419480209202i</v>
      </c>
      <c r="BQ328" s="240" t="str">
        <f t="shared" ca="1" si="518"/>
        <v>-2.07158738505147+1.38419043727379i</v>
      </c>
      <c r="BR328" s="240" t="str">
        <f t="shared" ca="1" si="519"/>
        <v>-2.47947982110925-0.244207447176929i</v>
      </c>
      <c r="BS328" s="240" t="str">
        <f t="shared" ca="1" si="520"/>
        <v>-1.76174025618796-1.76174025618744i</v>
      </c>
      <c r="BT328" s="240" t="str">
        <f t="shared" ca="1" si="521"/>
        <v>-0.244207447177516-2.47947982110919i</v>
      </c>
      <c r="BU328" s="240" t="str">
        <f t="shared" ca="1" si="522"/>
        <v>1.3841904372733-2.0715873850518i</v>
      </c>
      <c r="BV328" s="240" t="str">
        <f t="shared" ca="1" si="523"/>
        <v>2.38419480209255-0.723237586287844i</v>
      </c>
      <c r="BW328" s="240" t="str">
        <f t="shared" ca="1" si="524"/>
        <v>2.3018245724665+0.953446956119739i</v>
      </c>
      <c r="BX328" s="240" t="str">
        <f t="shared" ca="1" si="525"/>
        <v>1.17447411055561+2.19728651390282i</v>
      </c>
      <c r="BY328" s="240" t="str">
        <f t="shared" ca="1" si="526"/>
        <v>-0.486063043139448+2.44360393244049i</v>
      </c>
      <c r="BZ328" s="240" t="str">
        <f t="shared" ca="1" si="527"/>
        <v>-1.92593773723591+1.58057625340734i</v>
      </c>
      <c r="CA328" s="240" t="str">
        <f t="shared" ca="1" si="528"/>
        <v>-2.4914769636793-1.07927519847342E-12i</v>
      </c>
      <c r="CB328" s="240" t="str">
        <f t="shared" ca="1" si="529"/>
        <v>-1.92593773723616-1.58057625340704i</v>
      </c>
      <c r="CC328" s="240" t="str">
        <f t="shared" ca="1" si="530"/>
        <v>-0.486063043139832-2.44360393244041i</v>
      </c>
      <c r="CD328" s="240" t="str">
        <f t="shared" ca="1" si="531"/>
        <v>1.17447411055526-2.19728651390301i</v>
      </c>
      <c r="CE328" s="240" t="str">
        <f t="shared" ca="1" si="532"/>
        <v>2.30182457246641-0.953446956119971i</v>
      </c>
      <c r="CF328" s="240" t="str">
        <f t="shared" ca="1" si="533"/>
        <v>2.38419480209266+0.72323758628747i</v>
      </c>
      <c r="CG328" s="240" t="str">
        <f t="shared" ca="1" si="534"/>
        <v>1.38419043727351+2.07158738505166i</v>
      </c>
      <c r="CH328" s="240" t="str">
        <f t="shared" ca="1" si="535"/>
        <v>-0.244207447177268+2.47947982110921i</v>
      </c>
      <c r="CI328" s="240" t="str">
        <f t="shared" ca="1" si="536"/>
        <v>-1.76174025618768+1.76174025618772i</v>
      </c>
      <c r="CJ328" s="240" t="str">
        <f t="shared" ca="1" si="537"/>
        <v>-2.47947982110921+0.244207447177318i</v>
      </c>
      <c r="CK328" s="240" t="str">
        <f t="shared" ca="1" si="538"/>
        <v>-2.07158738505169-1.38419043727347i</v>
      </c>
      <c r="CL328" s="240" t="str">
        <f t="shared" ca="1" si="539"/>
        <v>-0.72323758628752-2.38419480209265i</v>
      </c>
      <c r="CM328" s="240" t="str">
        <f t="shared" ca="1" si="540"/>
        <v>0.953446956119924-2.30182457246643i</v>
      </c>
      <c r="CN328" s="240" t="str">
        <f t="shared" ca="1" si="541"/>
        <v>2.19728651390292-1.17447411055543i</v>
      </c>
      <c r="CO328" s="240" t="str">
        <f t="shared" ca="1" si="542"/>
        <v>2.44360393244045+0.486063043139642i</v>
      </c>
      <c r="CP328" s="240" t="str">
        <f t="shared" ca="1" si="543"/>
        <v>1.58057625340708+1.92593773723613i</v>
      </c>
      <c r="CQ328" s="240" t="str">
        <f t="shared" ca="1" si="544"/>
        <v>1.12932720290656E-12+2.4914769636793i</v>
      </c>
      <c r="CR328" s="240" t="str">
        <f t="shared" ca="1" si="545"/>
        <v>-1.58057625340731+1.92593773723595i</v>
      </c>
      <c r="CS328" s="240" t="str">
        <f t="shared" ca="1" si="546"/>
        <v>-2.44360393244048+0.486063043139498i</v>
      </c>
      <c r="CT328" s="240" t="str">
        <f t="shared" ca="1" si="547"/>
        <v>-2.19728651390285-1.17447411055556i</v>
      </c>
      <c r="CU328" s="240" t="str">
        <f t="shared" ca="1" si="548"/>
        <v>-0.953446956119787-2.30182457246648i</v>
      </c>
      <c r="CV328" s="240" t="str">
        <f t="shared" ca="1" si="549"/>
        <v>0.723237586287662-2.38419480209261i</v>
      </c>
      <c r="CW328" s="240" t="str">
        <f t="shared" ca="1" si="550"/>
        <v>2.07158738505177-1.38419043727334i</v>
      </c>
      <c r="CX328" s="240" t="str">
        <f t="shared" ca="1" si="551"/>
        <v>2.47947982110919+0.244207447177466i</v>
      </c>
      <c r="CY328" s="240" t="str">
        <f t="shared" ca="1" si="552"/>
        <v>1.76174025618758+1.76174025618782i</v>
      </c>
      <c r="CZ328" s="240" t="str">
        <f t="shared" ca="1" si="553"/>
        <v>0.244207447176979+2.47947982110924i</v>
      </c>
      <c r="DA328" s="240" t="str">
        <f t="shared" ca="1" si="554"/>
        <v>-1.38419043727375+2.0715873850515i</v>
      </c>
      <c r="DB328" s="240" t="str">
        <f t="shared" ca="1" si="555"/>
        <v>-2.38419480209201+0.723237586289633i</v>
      </c>
      <c r="DC328" s="240" t="str">
        <f t="shared" ca="1" si="556"/>
        <v>-2.30182457246635-0.953446956120108i</v>
      </c>
      <c r="DD328" s="240" t="str">
        <f t="shared" ca="1" si="557"/>
        <v>-1.17447411055525-2.19728651390301i</v>
      </c>
      <c r="DE328" s="240" t="str">
        <f t="shared" ca="1" si="558"/>
        <v>0.486063043139839-2.44360393244041i</v>
      </c>
      <c r="DF328" s="240" t="str">
        <f t="shared" ca="1" si="559"/>
        <v>1.92593773723635-1.58057625340682i</v>
      </c>
      <c r="DG328" s="240" t="str">
        <f t="shared" ca="1" si="560"/>
        <v>2.4914769636793-7.88696368973963E-13i</v>
      </c>
      <c r="DH328" s="240" t="str">
        <f t="shared" ca="1" si="561"/>
        <v>1.92593773723573+1.58057625340757i</v>
      </c>
      <c r="DI328" s="240" t="str">
        <f t="shared" ca="1" si="562"/>
        <v>0.486063043139164+2.44360393244055i</v>
      </c>
      <c r="DJ328" s="240" t="str">
        <f t="shared" ca="1" si="563"/>
        <v>-1.17447411055586+2.19728651390269i</v>
      </c>
      <c r="DK328" s="240" t="str">
        <f t="shared" ca="1" si="564"/>
        <v>-2.30182457246662+0.953446956119473i</v>
      </c>
      <c r="DL328" s="240" t="str">
        <f t="shared" ca="1" si="565"/>
        <v>-2.38419480209251-0.723237586287988i</v>
      </c>
      <c r="DM328" s="240" t="str">
        <f t="shared" ca="1" si="566"/>
        <v>-1.38419043727518-2.07158738505054i</v>
      </c>
      <c r="DN328" s="240" t="str">
        <f t="shared" ca="1" si="567"/>
        <v>0.244207447177805-2.47947982110916i</v>
      </c>
      <c r="DO328" s="240" t="str">
        <f t="shared" ca="1" si="568"/>
        <v>1.76174025618806-1.76174025618733i</v>
      </c>
      <c r="DP328" s="240" t="str">
        <f t="shared" ca="1" si="569"/>
        <v>2.47947982110926-0.244207447176781i</v>
      </c>
      <c r="DQ328" s="240" t="str">
        <f t="shared" ca="1" si="570"/>
        <v>2.07158738505139+1.38419043727392i</v>
      </c>
      <c r="DR328" s="240" t="str">
        <f t="shared" ca="1" si="571"/>
        <v>0.723237586289441+2.38419480209207i</v>
      </c>
      <c r="DS328" s="240" t="str">
        <f t="shared" ca="1" si="572"/>
        <v>-0.953446956120422+2.30182457246622i</v>
      </c>
      <c r="DT328" s="240" t="str">
        <f t="shared" ca="1" si="573"/>
        <v>-2.19728651390317+1.17447411055496i</v>
      </c>
      <c r="DU328" s="240" t="str">
        <f t="shared" ca="1" si="574"/>
        <v>-2.44360393244034-0.486063043140173i</v>
      </c>
      <c r="DV328" s="240" t="str">
        <f t="shared" ca="1" si="575"/>
        <v>-1.58057625340677-1.92593773723638i</v>
      </c>
      <c r="DW328" s="240" t="str">
        <f t="shared" ca="1" si="576"/>
        <v>-7.31313672298323E-13-2.4914769636793i</v>
      </c>
      <c r="DX328" s="240" t="str">
        <f t="shared" ca="1" si="577"/>
        <v>1.58057625340761-1.9259377372357i</v>
      </c>
      <c r="DY328" s="240" t="str">
        <f t="shared" ca="1" si="578"/>
        <v>2.44360393244056-0.486063043139107i</v>
      </c>
      <c r="DZ328" s="240" t="str">
        <f t="shared" ca="1" si="579"/>
        <v>2.19728651390266+1.17447411055591i</v>
      </c>
      <c r="EA328" s="240" t="str">
        <f t="shared" ca="1" si="580"/>
        <v>0.953446956119156+2.30182457246675i</v>
      </c>
      <c r="EB328" s="240" t="str">
        <f t="shared" ca="1" si="581"/>
        <v>-0.723237586288312+2.38419480209241i</v>
      </c>
      <c r="EC328" s="240" t="str">
        <f t="shared" ca="1" si="582"/>
        <v>-2.07158738505073+1.3841904372749i</v>
      </c>
      <c r="ED328" s="240" t="str">
        <f t="shared" ca="1" si="583"/>
        <v>-2.47947982110913-0.244207447178144i</v>
      </c>
      <c r="EE328" s="240" t="str">
        <f t="shared" ca="1" si="584"/>
        <v>-1.7617402561871-1.7617402561883i</v>
      </c>
      <c r="EF328" s="240" t="str">
        <f t="shared" ca="1" si="585"/>
        <v>-0.244207447176442-2.47947982110929i</v>
      </c>
      <c r="EG328" s="240" t="str">
        <f t="shared" ca="1" si="586"/>
        <v>1.3841904372742-2.0715873850512i</v>
      </c>
      <c r="EH328" s="240" t="str">
        <f t="shared" ca="1" si="587"/>
        <v>2.38419480209217-0.723237586289114i</v>
      </c>
      <c r="EI328" s="240" t="str">
        <f t="shared" ca="1" si="588"/>
        <v>2.30182457246707+0.953446956118381i</v>
      </c>
      <c r="EJ328" s="240" t="str">
        <f t="shared" ca="1" si="589"/>
        <v>1.17447411055465+2.19728651390333i</v>
      </c>
      <c r="EK328" s="240" t="str">
        <f t="shared" ca="1" si="590"/>
        <v>-0.486063043140507+2.44360393244028i</v>
      </c>
      <c r="EL328" s="240" t="str">
        <f t="shared" ca="1" si="591"/>
        <v>-1.9259377372366+1.58057625340651i</v>
      </c>
      <c r="EM328" s="240" t="str">
        <f t="shared" ca="1" si="592"/>
        <v>-2.4914769636793+3.90682838365729E-13i</v>
      </c>
      <c r="EN328" s="240"/>
      <c r="EO328" s="240"/>
      <c r="EP328" s="240"/>
    </row>
    <row r="329" spans="1:146">
      <c r="A329" s="268">
        <f t="shared" si="461"/>
        <v>4.4726562499999905E-3</v>
      </c>
      <c r="B329" s="267">
        <v>229</v>
      </c>
      <c r="C329" s="266">
        <f t="shared" si="462"/>
        <v>45800</v>
      </c>
      <c r="N329" s="265">
        <f t="shared" ca="1" si="463"/>
        <v>2.508366467970073</v>
      </c>
      <c r="O329" s="240">
        <f t="shared" ca="1" si="464"/>
        <v>-2.491633532029927</v>
      </c>
      <c r="P329" s="240" t="str">
        <f t="shared" ca="1" si="465"/>
        <v>-1.96427039393046-1.5329316610548i</v>
      </c>
      <c r="Q329" s="240" t="str">
        <f t="shared" ca="1" si="466"/>
        <v>-0.605417563865689-2.41696239757653i</v>
      </c>
      <c r="R329" s="240" t="str">
        <f t="shared" ca="1" si="467"/>
        <v>1.00971284653863-2.27787568261984i</v>
      </c>
      <c r="S329" s="240" t="str">
        <f t="shared" ca="1" si="468"/>
        <v>2.19742459486054-1.17454791636524i</v>
      </c>
      <c r="T329" s="240" t="str">
        <f t="shared" ca="1" si="469"/>
        <v>2.45495081213566+0.425974374734453i</v>
      </c>
      <c r="U329" s="241" t="str">
        <f t="shared" ca="1" si="470"/>
        <v>1.67327881063174+1.84617866952979i</v>
      </c>
      <c r="V329" s="240" t="str">
        <f t="shared" ca="1" si="471"/>
        <v>0.183295933434011+2.48488234303407i</v>
      </c>
      <c r="W329" s="240" t="str">
        <f t="shared" ca="1" si="472"/>
        <v>-1.38427742198935+2.07171756687693i</v>
      </c>
      <c r="X329" s="240" t="str">
        <f t="shared" ca="1" si="473"/>
        <v>-2.36587625437298+0.781579942763376i</v>
      </c>
      <c r="Y329" s="240" t="str">
        <f t="shared" ca="1" si="474"/>
        <v>-2.34598276469379-0.839406055312691i</v>
      </c>
      <c r="Z329" s="240" t="str">
        <f t="shared" ca="1" si="475"/>
        <v>-1.33301800926692-2.10506547283119i</v>
      </c>
      <c r="AA329" s="240" t="str">
        <f t="shared" ca="1" si="476"/>
        <v>0.244222793558747-2.47963563554049i</v>
      </c>
      <c r="AB329" s="240" t="str">
        <f t="shared" ca="1" si="477"/>
        <v>1.71808234296099-1.8045583173568i</v>
      </c>
      <c r="AC329" s="240" t="str">
        <f t="shared" ca="1" si="478"/>
        <v>2.46466536132457-0.36559857032375i</v>
      </c>
      <c r="AD329" s="240" t="str">
        <f t="shared" ca="1" si="479"/>
        <v>2.16793792282943+1.22812166363676i</v>
      </c>
      <c r="AE329" s="240" t="str">
        <f t="shared" ca="1" si="480"/>
        <v>0.953506872233108+2.30196922276128i</v>
      </c>
      <c r="AF329" s="240" t="str">
        <f t="shared" ca="1" si="481"/>
        <v>-0.664550449944661+2.40137676290379i</v>
      </c>
      <c r="AG329" s="240" t="str">
        <f t="shared" ca="1" si="482"/>
        <v>-2.00129881861587+1.48426436208064i</v>
      </c>
      <c r="AH329" s="240" t="str">
        <f t="shared" ca="1" si="483"/>
        <v>-2.49088309859418-0.061147747904401i</v>
      </c>
      <c r="AI329" s="240" t="str">
        <f t="shared" ca="1" si="484"/>
        <v>-1.92605876620858-1.58067557931633i</v>
      </c>
      <c r="AJ329" s="240" t="str">
        <f t="shared" ca="1" si="485"/>
        <v>-0.545919996884722-2.4310921444769i</v>
      </c>
      <c r="AK329" s="240" t="str">
        <f t="shared" ca="1" si="486"/>
        <v>1.06531060758054-2.25241003534266i</v>
      </c>
      <c r="AL329" s="240" t="str">
        <f t="shared" ca="1" si="487"/>
        <v>2.22558762048247-1.12026666534853i</v>
      </c>
      <c r="AM329" s="240" t="str">
        <f t="shared" ca="1" si="488"/>
        <v>2.44375749237419+0.486093588109278i</v>
      </c>
      <c r="AN329" s="240" t="str">
        <f t="shared" ca="1" si="489"/>
        <v>1.62746735771544+1.88668695270483i</v>
      </c>
      <c r="AO329" s="240" t="str">
        <f t="shared" ca="1" si="490"/>
        <v>0.122258662693594+2.4886322503199i</v>
      </c>
      <c r="AP329" s="240" t="str">
        <f t="shared" ca="1" si="491"/>
        <v>-1.43470299775364+2.03712173572731i</v>
      </c>
      <c r="AQ329" s="240" t="str">
        <f t="shared" ca="1" si="492"/>
        <v>-2.38434462866214+0.72328303568239i</v>
      </c>
      <c r="AR329" s="240" t="str">
        <f t="shared" ca="1" si="493"/>
        <v>-2.38434462866214+0.72328303568239i</v>
      </c>
      <c r="AS329" s="240" t="str">
        <f t="shared" ca="1" si="494"/>
        <v>-1.28095563634109-2.13714536605771i</v>
      </c>
      <c r="AT329" s="240" t="str">
        <f t="shared" ca="1" si="495"/>
        <v>0.305002543004018-2.4728952882597i</v>
      </c>
      <c r="AU329" s="240" t="str">
        <f t="shared" ca="1" si="496"/>
        <v>1.76185096672954-1.76185096673076i</v>
      </c>
      <c r="AV329" s="240" t="str">
        <f t="shared" ca="1" si="497"/>
        <v>2.47289528825949-0.305002543005675i</v>
      </c>
      <c r="AW329" s="240" t="str">
        <f t="shared" ca="1" si="498"/>
        <v>2.13714536605857+1.28095563633965i</v>
      </c>
      <c r="AX329" s="240" t="str">
        <f t="shared" ca="1" si="499"/>
        <v>0.896726541042581+2.32467614271875i</v>
      </c>
      <c r="AY329" s="240" t="str">
        <f t="shared" ca="1" si="500"/>
        <v>-0.723283035680793+2.38434462866262i</v>
      </c>
      <c r="AZ329" s="240" t="str">
        <f t="shared" ca="1" si="501"/>
        <v>-2.03712173572635+1.434702997755i</v>
      </c>
      <c r="BA329" s="240" t="str">
        <f t="shared" ca="1" si="502"/>
        <v>-2.48863225031998-0.122258662691927i</v>
      </c>
      <c r="BB329" s="240" t="str">
        <f t="shared" ca="1" si="503"/>
        <v>-1.88668695270592-1.62746735771418i</v>
      </c>
      <c r="BC329" s="240" t="str">
        <f t="shared" ca="1" si="504"/>
        <v>-0.486093588110915-2.44375749237386i</v>
      </c>
      <c r="BD329" s="240" t="str">
        <f t="shared" ca="1" si="505"/>
        <v>1.12026666534704-2.22558762048322i</v>
      </c>
      <c r="BE329" s="240" t="str">
        <f t="shared" ca="1" si="506"/>
        <v>2.25241003534194-1.06531060758205i</v>
      </c>
      <c r="BF329" s="240" t="str">
        <f t="shared" ca="1" si="507"/>
        <v>2.43109214447726+0.54591999688313i</v>
      </c>
      <c r="BG329" s="240" t="str">
        <f t="shared" ca="1" si="508"/>
        <v>1.58067557931765+1.9260587662075i</v>
      </c>
      <c r="BH329" s="240" t="str">
        <f t="shared" ca="1" si="509"/>
        <v>0.061147747906105+2.49088309859414i</v>
      </c>
      <c r="BI329" s="240" t="str">
        <f t="shared" ca="1" si="510"/>
        <v>-1.48426436208131+2.00129881861537i</v>
      </c>
      <c r="BJ329" s="240" t="str">
        <f t="shared" ca="1" si="511"/>
        <v>-2.40137676290349+0.664550449945758i</v>
      </c>
      <c r="BK329" s="240" t="str">
        <f t="shared" ca="1" si="512"/>
        <v>-2.30196922276077-0.953506872234346i</v>
      </c>
      <c r="BL329" s="240" t="str">
        <f t="shared" ca="1" si="513"/>
        <v>-1.22812166363563-2.16793792283007i</v>
      </c>
      <c r="BM329" s="240" t="str">
        <f t="shared" ca="1" si="514"/>
        <v>0.365598570324866-2.4646653613244i</v>
      </c>
      <c r="BN329" s="240" t="str">
        <f t="shared" ca="1" si="515"/>
        <v>1.80455831735753-1.71808234296023i</v>
      </c>
      <c r="BO329" s="240" t="str">
        <f t="shared" ca="1" si="516"/>
        <v>2.47963563554059-0.244222793557765i</v>
      </c>
      <c r="BP329" s="240" t="str">
        <f t="shared" ca="1" si="517"/>
        <v>2.10506547283061+1.33301800926783i</v>
      </c>
      <c r="BQ329" s="240" t="str">
        <f t="shared" ca="1" si="518"/>
        <v>0.839406055311747+2.34598276469413i</v>
      </c>
      <c r="BR329" s="240" t="str">
        <f t="shared" ca="1" si="519"/>
        <v>-0.781579942764395+2.36587625437265i</v>
      </c>
      <c r="BS329" s="240" t="str">
        <f t="shared" ca="1" si="520"/>
        <v>-2.07171756687748+1.38427742198851i</v>
      </c>
      <c r="BT329" s="240" t="str">
        <f t="shared" ca="1" si="521"/>
        <v>-2.48488234303399-0.183295933435101i</v>
      </c>
      <c r="BU329" s="240" t="str">
        <f t="shared" ca="1" si="522"/>
        <v>-1.8461786695291-1.67327881063249i</v>
      </c>
      <c r="BV329" s="240" t="str">
        <f t="shared" ca="1" si="523"/>
        <v>-0.42597437473337-2.45495081213585i</v>
      </c>
      <c r="BW329" s="240" t="str">
        <f t="shared" ca="1" si="524"/>
        <v>1.17454791636593-2.19742459486017i</v>
      </c>
      <c r="BX329" s="240" t="str">
        <f t="shared" ca="1" si="525"/>
        <v>2.27787568262019-1.00971284653784i</v>
      </c>
      <c r="BY329" s="240" t="str">
        <f t="shared" ca="1" si="526"/>
        <v>2.41696239757633+0.605417563866462i</v>
      </c>
      <c r="BZ329" s="240" t="str">
        <f t="shared" ca="1" si="527"/>
        <v>1.53293166105409+1.96427039393101i</v>
      </c>
      <c r="CA329" s="240" t="str">
        <f t="shared" ca="1" si="528"/>
        <v>-8.09507806661564E-13+2.49163353202993i</v>
      </c>
      <c r="CB329" s="240" t="str">
        <f t="shared" ca="1" si="529"/>
        <v>-1.53293166105536+1.96427039393001i</v>
      </c>
      <c r="CC329" s="240" t="str">
        <f t="shared" ca="1" si="530"/>
        <v>-2.41696239757673+0.605417563864892i</v>
      </c>
      <c r="CD329" s="240" t="str">
        <f t="shared" ca="1" si="531"/>
        <v>-2.27787568261953-1.00971284653932i</v>
      </c>
      <c r="CE329" s="240" t="str">
        <f t="shared" ca="1" si="532"/>
        <v>-1.1745479163645-2.19742459486093i</v>
      </c>
      <c r="CF329" s="240" t="str">
        <f t="shared" ca="1" si="533"/>
        <v>0.425974374734964-2.45495081213557i</v>
      </c>
      <c r="CG329" s="240" t="str">
        <f t="shared" ca="1" si="534"/>
        <v>1.84617866953019-1.67327881063129i</v>
      </c>
      <c r="CH329" s="240" t="str">
        <f t="shared" ca="1" si="535"/>
        <v>2.48488234303411-0.183295933433486i</v>
      </c>
      <c r="CI329" s="240" t="str">
        <f t="shared" ca="1" si="536"/>
        <v>2.07171756687659+1.38427742198986i</v>
      </c>
      <c r="CJ329" s="240" t="str">
        <f t="shared" ca="1" si="537"/>
        <v>0.781579942762858+2.36587625437315i</v>
      </c>
      <c r="CK329" s="240" t="str">
        <f t="shared" ca="1" si="538"/>
        <v>-0.839406055313269+2.34598276469358i</v>
      </c>
      <c r="CL329" s="240" t="str">
        <f t="shared" ca="1" si="539"/>
        <v>-2.10506547283148+1.33301800926646i</v>
      </c>
      <c r="CM329" s="240" t="str">
        <f t="shared" ca="1" si="540"/>
        <v>-2.47963563554043-0.244222793559376i</v>
      </c>
      <c r="CN329" s="240" t="str">
        <f t="shared" ca="1" si="541"/>
        <v>-1.80455831735641-1.7180823429614i</v>
      </c>
      <c r="CO329" s="240" t="str">
        <f t="shared" ca="1" si="542"/>
        <v>-0.365598570323264-2.46466536132464i</v>
      </c>
      <c r="CP329" s="240" t="str">
        <f t="shared" ca="1" si="543"/>
        <v>1.22812166363704-2.16793792282928i</v>
      </c>
      <c r="CQ329" s="240" t="str">
        <f t="shared" ca="1" si="544"/>
        <v>2.30196922276139-0.953506872232851i</v>
      </c>
      <c r="CR329" s="240" t="str">
        <f t="shared" ca="1" si="545"/>
        <v>2.40137676290369+0.664550449944998i</v>
      </c>
      <c r="CS329" s="240" t="str">
        <f t="shared" ca="1" si="546"/>
        <v>1.48426436208001+2.00129881861633i</v>
      </c>
      <c r="CT329" s="240" t="str">
        <f t="shared" ca="1" si="547"/>
        <v>-0.0611477479052456+2.49088309859416i</v>
      </c>
      <c r="CU329" s="240" t="str">
        <f t="shared" ca="1" si="548"/>
        <v>-1.58067557931693+1.92605876620809i</v>
      </c>
      <c r="CV329" s="240" t="str">
        <f t="shared" ca="1" si="549"/>
        <v>-2.43109214447709+0.5459199968839i</v>
      </c>
      <c r="CW329" s="240" t="str">
        <f t="shared" ca="1" si="550"/>
        <v>-2.25241003534231-1.06531060758127i</v>
      </c>
      <c r="CX329" s="240" t="str">
        <f t="shared" ca="1" si="551"/>
        <v>-1.12026666534774-2.22558762048286i</v>
      </c>
      <c r="CY329" s="240" t="str">
        <f t="shared" ca="1" si="552"/>
        <v>0.486093588110073-2.44375749237403i</v>
      </c>
      <c r="CZ329" s="240" t="str">
        <f t="shared" ca="1" si="553"/>
        <v>1.88668695270541-1.62746735771478i</v>
      </c>
      <c r="DA329" s="240" t="str">
        <f t="shared" ca="1" si="554"/>
        <v>2.48863225031994-0.122258662692785i</v>
      </c>
      <c r="DB329" s="240" t="str">
        <f t="shared" ca="1" si="555"/>
        <v>2.03712173572688+1.43470299775424i</v>
      </c>
      <c r="DC329" s="240" t="str">
        <f t="shared" ca="1" si="556"/>
        <v>0.723283035681615+2.38434462866238i</v>
      </c>
      <c r="DD329" s="240" t="str">
        <f t="shared" ca="1" si="557"/>
        <v>-0.896726541041714+2.32467614271909i</v>
      </c>
      <c r="DE329" s="240" t="str">
        <f t="shared" ca="1" si="558"/>
        <v>-2.13714536605805+1.28095563634051i</v>
      </c>
      <c r="DF329" s="240" t="str">
        <f t="shared" ca="1" si="559"/>
        <v>-2.47289528825959-0.305002543004893i</v>
      </c>
      <c r="DG329" s="240" t="str">
        <f t="shared" ca="1" si="560"/>
        <v>-1.76185096673014-1.76185096673016i</v>
      </c>
      <c r="DH329" s="240" t="str">
        <f t="shared" ca="1" si="561"/>
        <v>-0.305002543004871-2.47289528825959i</v>
      </c>
      <c r="DI329" s="240" t="str">
        <f t="shared" ca="1" si="562"/>
        <v>1.28095563634029-2.13714536605819i</v>
      </c>
      <c r="DJ329" s="240" t="str">
        <f t="shared" ca="1" si="563"/>
        <v>2.3246761427191-0.896726541041694i</v>
      </c>
      <c r="DK329" s="240" t="str">
        <f t="shared" ca="1" si="564"/>
        <v>2.38434462866237+0.723283035681635i</v>
      </c>
      <c r="DL329" s="240" t="str">
        <f t="shared" ca="1" si="565"/>
        <v>1.43470299775434+2.03712173572681i</v>
      </c>
      <c r="DM329" s="240" t="str">
        <f t="shared" ca="1" si="566"/>
        <v>-0.122258662692665+2.48863225031995i</v>
      </c>
      <c r="DN329" s="240" t="str">
        <f t="shared" ca="1" si="567"/>
        <v>-1.62746735771469+1.88668695270548i</v>
      </c>
      <c r="DO329" s="240" t="str">
        <f t="shared" ca="1" si="568"/>
        <v>-2.44375749237403+0.486093588110053i</v>
      </c>
      <c r="DP329" s="240" t="str">
        <f t="shared" ca="1" si="569"/>
        <v>-2.22558762048286-1.12026666534776i</v>
      </c>
      <c r="DQ329" s="240" t="str">
        <f t="shared" ca="1" si="570"/>
        <v>-1.06531060758138-2.25241003534226i</v>
      </c>
      <c r="DR329" s="240" t="str">
        <f t="shared" ca="1" si="571"/>
        <v>0.545919996883781-2.43109214447712i</v>
      </c>
      <c r="DS329" s="240" t="str">
        <f t="shared" ca="1" si="572"/>
        <v>1.9260587662081-1.58067557931691i</v>
      </c>
      <c r="DT329" s="240" t="str">
        <f t="shared" ca="1" si="573"/>
        <v>2.49088309859416-0.061147747905225i</v>
      </c>
      <c r="DU329" s="240" t="str">
        <f t="shared" ca="1" si="574"/>
        <v>2.00129881861641+1.48426436207992i</v>
      </c>
      <c r="DV329" s="240" t="str">
        <f t="shared" ca="1" si="575"/>
        <v>0.664550449945115+2.40137676290366i</v>
      </c>
      <c r="DW329" s="240" t="str">
        <f t="shared" ca="1" si="576"/>
        <v>-0.953506872232871+2.30196922276138i</v>
      </c>
      <c r="DX329" s="240" t="str">
        <f t="shared" ca="1" si="577"/>
        <v>-2.16793792282929+1.22812166363702i</v>
      </c>
      <c r="DY329" s="240" t="str">
        <f t="shared" ca="1" si="578"/>
        <v>-2.46466536132466-0.365598570323145i</v>
      </c>
      <c r="DZ329" s="240" t="str">
        <f t="shared" ca="1" si="579"/>
        <v>-1.71808234296149-1.80455831735633i</v>
      </c>
      <c r="EA329" s="240" t="str">
        <f t="shared" ca="1" si="580"/>
        <v>-0.244222793559497-2.47963563554042i</v>
      </c>
      <c r="EB329" s="240" t="str">
        <f t="shared" ca="1" si="581"/>
        <v>1.33301800926648-2.10506547283147i</v>
      </c>
      <c r="EC329" s="240" t="str">
        <f t="shared" ca="1" si="582"/>
        <v>2.34598276469359-0.83940605531325i</v>
      </c>
      <c r="ED329" s="240" t="str">
        <f t="shared" ca="1" si="583"/>
        <v>2.36587625437319+0.781579942762743i</v>
      </c>
      <c r="EE329" s="240" t="str">
        <f t="shared" ca="1" si="584"/>
        <v>1.38427742198996+2.07171756687652i</v>
      </c>
      <c r="EF329" s="240" t="str">
        <f t="shared" ca="1" si="585"/>
        <v>-0.183295933433507+2.48488234303411i</v>
      </c>
      <c r="EG329" s="240" t="str">
        <f t="shared" ca="1" si="586"/>
        <v>-1.67327881063131+1.84617866953017i</v>
      </c>
      <c r="EH329" s="240" t="str">
        <f t="shared" ca="1" si="587"/>
        <v>-2.45495081213555+0.425974374735084i</v>
      </c>
      <c r="EI329" s="240" t="str">
        <f t="shared" ca="1" si="588"/>
        <v>-2.19742459486099-1.17454791636439i</v>
      </c>
      <c r="EJ329" s="240" t="str">
        <f t="shared" ca="1" si="589"/>
        <v>-1.0097128465393-2.27787568261954i</v>
      </c>
      <c r="EK329" s="240" t="str">
        <f t="shared" ca="1" si="590"/>
        <v>0.605417563864912-2.41696239757672i</v>
      </c>
      <c r="EL329" s="240" t="str">
        <f t="shared" ca="1" si="591"/>
        <v>1.96427039392994-1.53293166105546i</v>
      </c>
      <c r="EM329" s="240" t="str">
        <f t="shared" ca="1" si="592"/>
        <v>2.49163353202993-9.30377819835484E-13i</v>
      </c>
      <c r="EN329" s="240"/>
      <c r="EO329" s="240"/>
      <c r="EP329" s="240"/>
    </row>
    <row r="330" spans="1:146">
      <c r="A330" s="268">
        <f t="shared" si="461"/>
        <v>4.4921874999999901E-3</v>
      </c>
      <c r="B330" s="267">
        <v>230</v>
      </c>
      <c r="C330" s="266">
        <f t="shared" si="462"/>
        <v>46000</v>
      </c>
      <c r="N330" s="265">
        <f t="shared" ca="1" si="463"/>
        <v>2.5082204267723265</v>
      </c>
      <c r="O330" s="240">
        <f t="shared" ca="1" si="464"/>
        <v>-2.4917795732276735</v>
      </c>
      <c r="P330" s="240" t="str">
        <f t="shared" ca="1" si="465"/>
        <v>-2.00141612000609-1.48435135872018i</v>
      </c>
      <c r="Q330" s="240" t="str">
        <f t="shared" ca="1" si="466"/>
        <v>-0.723325429203611-2.38448438137516i</v>
      </c>
      <c r="R330" s="240" t="str">
        <f t="shared" ca="1" si="467"/>
        <v>0.83945525511035-2.34612026891681i</v>
      </c>
      <c r="S330" s="240" t="str">
        <f t="shared" ca="1" si="468"/>
        <v>2.07183899569507-1.3843585581315i</v>
      </c>
      <c r="T330" s="240" t="str">
        <f t="shared" ca="1" si="469"/>
        <v>2.48877811560466+0.122265828594846i</v>
      </c>
      <c r="U330" s="241" t="str">
        <f t="shared" ca="1" si="470"/>
        <v>1.9261716575808+1.58076822687171i</v>
      </c>
      <c r="V330" s="240" t="str">
        <f t="shared" ca="1" si="471"/>
        <v>0.605453048982099+2.41710406210262i</v>
      </c>
      <c r="W330" s="240" t="str">
        <f t="shared" ca="1" si="472"/>
        <v>-0.953562759779933+2.30210414723478i</v>
      </c>
      <c r="X330" s="240" t="str">
        <f t="shared" ca="1" si="473"/>
        <v>-2.13727062977169+1.28103071652088i</v>
      </c>
      <c r="Y330" s="240" t="str">
        <f t="shared" ca="1" si="474"/>
        <v>-2.47978097350995-0.244237108099385i</v>
      </c>
      <c r="Z330" s="240" t="str">
        <f t="shared" ca="1" si="475"/>
        <v>-1.84628687891945-1.67337688590603i</v>
      </c>
      <c r="AA330" s="240" t="str">
        <f t="shared" ca="1" si="476"/>
        <v>-0.486122079334167-2.44390072743115i</v>
      </c>
      <c r="AB330" s="240" t="str">
        <f t="shared" ca="1" si="477"/>
        <v>1.06537304823897-2.25254205502155i</v>
      </c>
      <c r="AC330" s="240" t="str">
        <f t="shared" ca="1" si="478"/>
        <v>2.19755339169839-1.17461675970913i</v>
      </c>
      <c r="AD330" s="240" t="str">
        <f t="shared" ca="1" si="479"/>
        <v>2.46480982184688+0.365619999017861i</v>
      </c>
      <c r="AE330" s="240" t="str">
        <f t="shared" ca="1" si="480"/>
        <v>1.76195423345149+1.76195423345133i</v>
      </c>
      <c r="AF330" s="240" t="str">
        <f t="shared" ca="1" si="481"/>
        <v>0.365619999017839+2.46480982184689i</v>
      </c>
      <c r="AG330" s="240" t="str">
        <f t="shared" ca="1" si="482"/>
        <v>-1.17461675970893+2.1975533916985i</v>
      </c>
      <c r="AH330" s="240" t="str">
        <f t="shared" ca="1" si="483"/>
        <v>-2.25254205502156+1.06537304823895i</v>
      </c>
      <c r="AI330" s="240" t="str">
        <f t="shared" ca="1" si="484"/>
        <v>-2.44390072743105-0.486122079334675i</v>
      </c>
      <c r="AJ330" s="240" t="str">
        <f t="shared" ca="1" si="485"/>
        <v>-1.67337688590527-1.84628687892014i</v>
      </c>
      <c r="AK330" s="240" t="str">
        <f t="shared" ca="1" si="486"/>
        <v>-0.244237108098112-2.47978097351007i</v>
      </c>
      <c r="AL330" s="240" t="str">
        <f t="shared" ca="1" si="487"/>
        <v>1.28103071652028-2.13727062977205i</v>
      </c>
      <c r="AM330" s="240" t="str">
        <f t="shared" ca="1" si="488"/>
        <v>2.30210414723459-0.953562759780386i</v>
      </c>
      <c r="AN330" s="240" t="str">
        <f t="shared" ca="1" si="489"/>
        <v>2.41710406210261+0.605453048982136i</v>
      </c>
      <c r="AO330" s="240" t="str">
        <f t="shared" ca="1" si="490"/>
        <v>1.58076822687151+1.92617165758096i</v>
      </c>
      <c r="AP330" s="240" t="str">
        <f t="shared" ca="1" si="491"/>
        <v>0.122265828594055+2.4887781156047i</v>
      </c>
      <c r="AQ330" s="240" t="str">
        <f t="shared" ca="1" si="492"/>
        <v>-1.38435855813254+2.07183899569437i</v>
      </c>
      <c r="AR330" s="240" t="str">
        <f t="shared" ca="1" si="493"/>
        <v>-1.38435855813254+2.07183899569437i</v>
      </c>
      <c r="AS330" s="240" t="str">
        <f t="shared" ca="1" si="494"/>
        <v>-2.3844843813753-0.723325429203153i</v>
      </c>
      <c r="AT330" s="240" t="str">
        <f t="shared" ca="1" si="495"/>
        <v>-1.48435135872025-2.00141612000604i</v>
      </c>
      <c r="AU330" s="240" t="str">
        <f t="shared" ca="1" si="496"/>
        <v>2.69852111560455E-13-2.49177957322767i</v>
      </c>
      <c r="AV330" s="240" t="str">
        <f t="shared" ca="1" si="497"/>
        <v>1.48435135872074-2.00141612000568i</v>
      </c>
      <c r="AW330" s="240" t="str">
        <f t="shared" ca="1" si="498"/>
        <v>2.38448438137546-0.723325429202637i</v>
      </c>
      <c r="AX330" s="240" t="str">
        <f t="shared" ca="1" si="499"/>
        <v>2.34612026891715+0.83945525510941i</v>
      </c>
      <c r="AY330" s="240" t="str">
        <f t="shared" ca="1" si="500"/>
        <v>1.3843585581321+2.07183899569467i</v>
      </c>
      <c r="AZ330" s="240" t="str">
        <f t="shared" ca="1" si="501"/>
        <v>-0.122265828594594+2.48877811560468i</v>
      </c>
      <c r="BA330" s="240" t="str">
        <f t="shared" ca="1" si="502"/>
        <v>-1.58076822687193+1.92617165758062i</v>
      </c>
      <c r="BB330" s="240" t="str">
        <f t="shared" ca="1" si="503"/>
        <v>-2.41710406210274+0.605453048981613i</v>
      </c>
      <c r="BC330" s="240" t="str">
        <f t="shared" ca="1" si="504"/>
        <v>-2.30210414723438-0.953562759780885i</v>
      </c>
      <c r="BD330" s="240" t="str">
        <f t="shared" ca="1" si="505"/>
        <v>-1.28103071652194-2.13727062977106i</v>
      </c>
      <c r="BE330" s="240" t="str">
        <f t="shared" ca="1" si="506"/>
        <v>0.244237108098685-2.47978097351002i</v>
      </c>
      <c r="BF330" s="240" t="str">
        <f t="shared" ca="1" si="507"/>
        <v>1.67337688590567-1.84628687891978i</v>
      </c>
      <c r="BG330" s="240" t="str">
        <f t="shared" ca="1" si="508"/>
        <v>2.44390072743116-0.486122079334112i</v>
      </c>
      <c r="BH330" s="240" t="str">
        <f t="shared" ca="1" si="509"/>
        <v>2.25254205502133+1.06537304823943i</v>
      </c>
      <c r="BI330" s="240" t="str">
        <f t="shared" ca="1" si="510"/>
        <v>1.17461675970849+2.19755339169874i</v>
      </c>
      <c r="BJ330" s="240" t="str">
        <f t="shared" ca="1" si="511"/>
        <v>-0.365619999016727+2.46480982184705i</v>
      </c>
      <c r="BK330" s="240" t="str">
        <f t="shared" ca="1" si="512"/>
        <v>-1.76195423345079+1.76195423345202i</v>
      </c>
      <c r="BL330" s="240" t="str">
        <f t="shared" ca="1" si="513"/>
        <v>-2.46480982184682+0.365619999018307i</v>
      </c>
      <c r="BM330" s="240" t="str">
        <f t="shared" ca="1" si="514"/>
        <v>-2.19755339169836-1.1746167597092i</v>
      </c>
      <c r="BN330" s="240" t="str">
        <f t="shared" ca="1" si="515"/>
        <v>-1.06537304823864-2.2525420550217i</v>
      </c>
      <c r="BO330" s="240" t="str">
        <f t="shared" ca="1" si="516"/>
        <v>0.486122079334904-2.443900727431i</v>
      </c>
      <c r="BP330" s="240" t="str">
        <f t="shared" ca="1" si="517"/>
        <v>1.84628687892032-1.67337688590507i</v>
      </c>
      <c r="BQ330" s="240" t="str">
        <f t="shared" ca="1" si="518"/>
        <v>2.47978097350985-0.244237108100346i</v>
      </c>
      <c r="BR330" s="240" t="str">
        <f t="shared" ca="1" si="519"/>
        <v>2.13727062977192+1.28103071652051i</v>
      </c>
      <c r="BS330" s="240" t="str">
        <f t="shared" ca="1" si="520"/>
        <v>0.953562759780072+2.30210414723472i</v>
      </c>
      <c r="BT330" s="240" t="str">
        <f t="shared" ca="1" si="521"/>
        <v>-0.60545304898233+2.41710406210256i</v>
      </c>
      <c r="BU330" s="240" t="str">
        <f t="shared" ca="1" si="522"/>
        <v>-1.92617165758113+1.5807682268713i</v>
      </c>
      <c r="BV330" s="240" t="str">
        <f t="shared" ca="1" si="523"/>
        <v>-2.48877811560472+0.122265828593785i</v>
      </c>
      <c r="BW330" s="240" t="str">
        <f t="shared" ca="1" si="524"/>
        <v>-2.0718389956956-1.38435855813071i</v>
      </c>
      <c r="BX330" s="240" t="str">
        <f t="shared" ca="1" si="525"/>
        <v>-0.839455255110983-2.34612026891659i</v>
      </c>
      <c r="BY330" s="240" t="str">
        <f t="shared" ca="1" si="526"/>
        <v>0.723325429203479-2.3844843813752i</v>
      </c>
      <c r="BZ330" s="240" t="str">
        <f t="shared" ca="1" si="527"/>
        <v>2.00141612000616-1.48435135872009i</v>
      </c>
      <c r="CA330" s="240" t="str">
        <f t="shared" ca="1" si="528"/>
        <v>2.49177957322767+5.3970422312091E-13i</v>
      </c>
      <c r="CB330" s="240" t="str">
        <f t="shared" ca="1" si="529"/>
        <v>2.00141612000551+1.48435135872096i</v>
      </c>
      <c r="CC330" s="240" t="str">
        <f t="shared" ca="1" si="530"/>
        <v>0.72332542920475+2.38448438137482i</v>
      </c>
      <c r="CD330" s="240" t="str">
        <f t="shared" ca="1" si="531"/>
        <v>-0.839455255109732+2.34612026891704i</v>
      </c>
      <c r="CE330" s="240" t="str">
        <f t="shared" ca="1" si="532"/>
        <v>-2.07183899569486+1.38435855813181i</v>
      </c>
      <c r="CF330" s="240" t="str">
        <f t="shared" ca="1" si="533"/>
        <v>-2.48877811560466-0.122265828594863i</v>
      </c>
      <c r="CG330" s="240" t="str">
        <f t="shared" ca="1" si="534"/>
        <v>-1.92617165758045-1.58076822687214i</v>
      </c>
      <c r="CH330" s="240" t="str">
        <f t="shared" ca="1" si="535"/>
        <v>-0.605453048981284-2.41710406210282i</v>
      </c>
      <c r="CI330" s="240" t="str">
        <f t="shared" ca="1" si="536"/>
        <v>0.953562759781199-2.30210414723425i</v>
      </c>
      <c r="CJ330" s="240" t="str">
        <f t="shared" ca="1" si="537"/>
        <v>2.13727062977123-1.28103071652165i</v>
      </c>
      <c r="CK330" s="240" t="str">
        <f t="shared" ca="1" si="538"/>
        <v>2.47978097351+0.244237108098883i</v>
      </c>
      <c r="CL330" s="240" t="str">
        <f t="shared" ca="1" si="539"/>
        <v>1.8462868789196+1.67337688590587i</v>
      </c>
      <c r="CM330" s="240" t="str">
        <f t="shared" ca="1" si="540"/>
        <v>0.486122079333845+2.44390072743121i</v>
      </c>
      <c r="CN330" s="240" t="str">
        <f t="shared" ca="1" si="541"/>
        <v>-1.06537304823974+2.25254205502118i</v>
      </c>
      <c r="CO330" s="240" t="str">
        <f t="shared" ca="1" si="542"/>
        <v>-2.19755339169886+1.17461675970825i</v>
      </c>
      <c r="CP330" s="240" t="str">
        <f t="shared" ca="1" si="543"/>
        <v>-2.46480982184701-0.365619999016994i</v>
      </c>
      <c r="CQ330" s="240" t="str">
        <f t="shared" ca="1" si="544"/>
        <v>-1.76195423345183-1.76195423345098i</v>
      </c>
      <c r="CR330" s="240" t="str">
        <f t="shared" ca="1" si="545"/>
        <v>-0.36561999901804-2.46480982184686i</v>
      </c>
      <c r="CS330" s="240" t="str">
        <f t="shared" ca="1" si="546"/>
        <v>1.17461675970944-2.19755339169823i</v>
      </c>
      <c r="CT330" s="240" t="str">
        <f t="shared" ca="1" si="547"/>
        <v>2.25254205502182-1.06537304823839i</v>
      </c>
      <c r="CU330" s="240" t="str">
        <f t="shared" ca="1" si="548"/>
        <v>2.44390072743095+0.486122079335171i</v>
      </c>
      <c r="CV330" s="240" t="str">
        <f t="shared" ca="1" si="549"/>
        <v>1.67337688590676+1.84628687891879i</v>
      </c>
      <c r="CW330" s="240" t="str">
        <f t="shared" ca="1" si="550"/>
        <v>0.244237108100077+2.47978097350988i</v>
      </c>
      <c r="CX330" s="240" t="str">
        <f t="shared" ca="1" si="551"/>
        <v>-1.28103071652074+2.13727062977178i</v>
      </c>
      <c r="CY330" s="240" t="str">
        <f t="shared" ca="1" si="552"/>
        <v>-2.30210414723482+0.953562759779823i</v>
      </c>
      <c r="CZ330" s="240" t="str">
        <f t="shared" ca="1" si="553"/>
        <v>-2.41710406210249-0.605453048982592i</v>
      </c>
      <c r="DA330" s="240" t="str">
        <f t="shared" ca="1" si="554"/>
        <v>-1.58076822687109-1.9261716575813i</v>
      </c>
      <c r="DB330" s="240" t="str">
        <f t="shared" ca="1" si="555"/>
        <v>-0.122265828593516-2.48877811560473i</v>
      </c>
      <c r="DC330" s="240" t="str">
        <f t="shared" ca="1" si="556"/>
        <v>1.38435855813105-2.07183899569537i</v>
      </c>
      <c r="DD330" s="240" t="str">
        <f t="shared" ca="1" si="557"/>
        <v>2.34612026891668-0.839455255110728i</v>
      </c>
      <c r="DE330" s="240" t="str">
        <f t="shared" ca="1" si="558"/>
        <v>2.38448438137517+0.723325429203601i</v>
      </c>
      <c r="DF330" s="240" t="str">
        <f t="shared" ca="1" si="559"/>
        <v>1.48435135871976+2.0014161200064i</v>
      </c>
      <c r="DG330" s="240" t="str">
        <f t="shared" ca="1" si="560"/>
        <v>-8.09556334681365E-13+2.49177957322767i</v>
      </c>
      <c r="DH330" s="240" t="str">
        <f t="shared" ca="1" si="561"/>
        <v>-1.48435135871924+2.00141612000679i</v>
      </c>
      <c r="DI330" s="240" t="str">
        <f t="shared" ca="1" si="562"/>
        <v>-2.3844843813749+0.723325429204493i</v>
      </c>
      <c r="DJ330" s="240" t="str">
        <f t="shared" ca="1" si="563"/>
        <v>-2.34612026891699-0.839455255109851i</v>
      </c>
      <c r="DK330" s="240" t="str">
        <f t="shared" ca="1" si="564"/>
        <v>-1.38435855813159-2.07183899569501i</v>
      </c>
      <c r="DL330" s="240" t="str">
        <f t="shared" ca="1" si="565"/>
        <v>0.122265828595133-2.48877811560465i</v>
      </c>
      <c r="DM330" s="240" t="str">
        <f t="shared" ca="1" si="566"/>
        <v>1.58076822687245-1.92617165758019i</v>
      </c>
      <c r="DN330" s="240" t="str">
        <f t="shared" ca="1" si="567"/>
        <v>2.41710406210289-0.60545304898102i</v>
      </c>
      <c r="DO330" s="240" t="str">
        <f t="shared" ca="1" si="568"/>
        <v>2.30210414723518+0.953562759778964i</v>
      </c>
      <c r="DP330" s="240" t="str">
        <f t="shared" ca="1" si="569"/>
        <v>1.28103071652142+2.13727062977137i</v>
      </c>
      <c r="DQ330" s="240" t="str">
        <f t="shared" ca="1" si="570"/>
        <v>-0.244237108099152+2.47978097350997i</v>
      </c>
      <c r="DR330" s="240" t="str">
        <f t="shared" ca="1" si="571"/>
        <v>-1.67337688590617+1.84628687891932i</v>
      </c>
      <c r="DS330" s="240" t="str">
        <f t="shared" ca="1" si="572"/>
        <v>-2.44390072743127+0.486122079333581i</v>
      </c>
      <c r="DT330" s="240" t="str">
        <f t="shared" ca="1" si="573"/>
        <v>-2.25254205502113-1.06537304823986i</v>
      </c>
      <c r="DU330" s="240" t="str">
        <f t="shared" ca="1" si="574"/>
        <v>-1.17461675971013-2.19755339169786i</v>
      </c>
      <c r="DV330" s="240" t="str">
        <f t="shared" ca="1" si="575"/>
        <v>0.365619999017121-2.46480982184699i</v>
      </c>
      <c r="DW330" s="240" t="str">
        <f t="shared" ca="1" si="576"/>
        <v>1.76195423345128-1.76195423345154i</v>
      </c>
      <c r="DX330" s="240" t="str">
        <f t="shared" ca="1" si="577"/>
        <v>2.4648098218469-0.365619999017774i</v>
      </c>
      <c r="DY330" s="240" t="str">
        <f t="shared" ca="1" si="578"/>
        <v>2.19755339169817+1.17461675970955i</v>
      </c>
      <c r="DZ330" s="240" t="str">
        <f t="shared" ca="1" si="579"/>
        <v>1.06537304823815+2.25254205502194i</v>
      </c>
      <c r="EA330" s="240" t="str">
        <f t="shared" ca="1" si="580"/>
        <v>-0.486122079335435+2.4439007274309i</v>
      </c>
      <c r="EB330" s="240" t="str">
        <f t="shared" ca="1" si="581"/>
        <v>-1.84628687891907+1.67337688590645i</v>
      </c>
      <c r="EC330" s="240" t="str">
        <f t="shared" ca="1" si="582"/>
        <v>-2.4797809735099+0.244237108099809i</v>
      </c>
      <c r="ED330" s="240" t="str">
        <f t="shared" ca="1" si="583"/>
        <v>-2.13727062977156-1.28103071652109i</v>
      </c>
      <c r="EE330" s="240" t="str">
        <f t="shared" ca="1" si="584"/>
        <v>-0.953562759779574-2.30210414723493i</v>
      </c>
      <c r="EF330" s="240" t="str">
        <f t="shared" ca="1" si="585"/>
        <v>0.605453048982854-2.41710406210243i</v>
      </c>
      <c r="EG330" s="240" t="str">
        <f t="shared" ca="1" si="586"/>
        <v>1.92617165757995-1.58076822687275i</v>
      </c>
      <c r="EH330" s="240" t="str">
        <f t="shared" ca="1" si="587"/>
        <v>2.48877811560462-0.122265828595793i</v>
      </c>
      <c r="EI330" s="240" t="str">
        <f t="shared" ca="1" si="588"/>
        <v>2.07183899569522+1.38435855813127i</v>
      </c>
      <c r="EJ330" s="240" t="str">
        <f t="shared" ca="1" si="589"/>
        <v>0.839455255110474+2.34612026891677i</v>
      </c>
      <c r="EK330" s="240" t="str">
        <f t="shared" ca="1" si="590"/>
        <v>-0.723325429203861+2.38448438137509i</v>
      </c>
      <c r="EL330" s="240" t="str">
        <f t="shared" ca="1" si="591"/>
        <v>-2.00141612000656+1.48435135871954i</v>
      </c>
      <c r="EM330" s="240" t="str">
        <f t="shared" ca="1" si="592"/>
        <v>-2.49177957322767-1.07940844624182E-12i</v>
      </c>
      <c r="EN330" s="240"/>
      <c r="EO330" s="240"/>
      <c r="EP330" s="240"/>
    </row>
    <row r="331" spans="1:146">
      <c r="A331" s="268">
        <f t="shared" si="461"/>
        <v>4.5117187499999897E-3</v>
      </c>
      <c r="B331" s="267">
        <v>231</v>
      </c>
      <c r="C331" s="266">
        <f t="shared" si="462"/>
        <v>46200</v>
      </c>
      <c r="N331" s="265">
        <f t="shared" ca="1" si="463"/>
        <v>2.5080841676768202</v>
      </c>
      <c r="O331" s="240">
        <f t="shared" ca="1" si="464"/>
        <v>-2.4919158323231798</v>
      </c>
      <c r="P331" s="240" t="str">
        <f t="shared" ca="1" si="465"/>
        <v>-2.03735254015942-1.4348655485755i</v>
      </c>
      <c r="Q331" s="240" t="str">
        <f t="shared" ca="1" si="466"/>
        <v>-0.8395011594172-2.34624856285947i</v>
      </c>
      <c r="R331" s="240" t="str">
        <f t="shared" ca="1" si="467"/>
        <v>0.664625743034243-2.40164883716981i</v>
      </c>
      <c r="S331" s="240" t="str">
        <f t="shared" ca="1" si="468"/>
        <v>1.92627698728596-1.58085466872684i</v>
      </c>
      <c r="T331" s="240" t="str">
        <f t="shared" ca="1" si="469"/>
        <v>2.48516387842245-0.183316700731832i</v>
      </c>
      <c r="U331" s="241" t="str">
        <f t="shared" ca="1" si="470"/>
        <v>2.13738750309626+1.28110076769583i</v>
      </c>
      <c r="V331" s="240" t="str">
        <f t="shared" ca="1" si="471"/>
        <v>1.00982724628045+2.27813376430195i</v>
      </c>
      <c r="W331" s="240" t="str">
        <f t="shared" ca="1" si="472"/>
        <v>-0.486148662165119+2.44403436834632i</v>
      </c>
      <c r="X331" s="240" t="str">
        <f t="shared" ca="1" si="473"/>
        <v>-1.80476277252059+1.7182770004591i</v>
      </c>
      <c r="Y331" s="240" t="str">
        <f t="shared" ca="1" si="474"/>
        <v>-2.46494460614343+0.365639992379606i</v>
      </c>
      <c r="Z331" s="240" t="str">
        <f t="shared" ca="1" si="475"/>
        <v>-2.22583977796488-1.12039359075826i</v>
      </c>
      <c r="AA331" s="240" t="str">
        <f t="shared" ca="1" si="476"/>
        <v>-1.17468099180229-2.19767356149209i</v>
      </c>
      <c r="AB331" s="240" t="str">
        <f t="shared" ca="1" si="477"/>
        <v>0.305037099574287-2.47317546552327i</v>
      </c>
      <c r="AC331" s="240" t="str">
        <f t="shared" ca="1" si="478"/>
        <v>1.67346839192174-1.84638784024966i</v>
      </c>
      <c r="AD331" s="240" t="str">
        <f t="shared" ca="1" si="479"/>
        <v>2.43136758547449-0.545981849228413i</v>
      </c>
      <c r="AE331" s="240" t="str">
        <f t="shared" ca="1" si="480"/>
        <v>2.30223003422423+0.953614903878307i</v>
      </c>
      <c r="AF331" s="240" t="str">
        <f t="shared" ca="1" si="481"/>
        <v>1.33316903925185+2.10530397524045i</v>
      </c>
      <c r="AG331" s="240" t="str">
        <f t="shared" ca="1" si="482"/>
        <v>-0.12227251451163+2.48891421057013i</v>
      </c>
      <c r="AH331" s="240" t="str">
        <f t="shared" ca="1" si="483"/>
        <v>-1.53310534111377+1.96449294435774i</v>
      </c>
      <c r="AI331" s="240" t="str">
        <f t="shared" ca="1" si="484"/>
        <v>-2.38461477319946+0.723364983132163i</v>
      </c>
      <c r="AJ331" s="240" t="str">
        <f t="shared" ca="1" si="485"/>
        <v>-2.36614430645686-0.781668495210527i</v>
      </c>
      <c r="AK331" s="240" t="str">
        <f t="shared" ca="1" si="486"/>
        <v>-1.48443252816808-2.00152556433822i</v>
      </c>
      <c r="AL331" s="240" t="str">
        <f t="shared" ca="1" si="487"/>
        <v>-0.0611546759019577-2.49116531386383i</v>
      </c>
      <c r="AM331" s="240" t="str">
        <f t="shared" ca="1" si="488"/>
        <v>1.38443425962883-2.07195229099246i</v>
      </c>
      <c r="AN331" s="240" t="str">
        <f t="shared" ca="1" si="489"/>
        <v>2.32493952686004-0.896828139515458i</v>
      </c>
      <c r="AO331" s="240" t="str">
        <f t="shared" ca="1" si="490"/>
        <v>2.41723623768404+0.605486157240629i</v>
      </c>
      <c r="AP331" s="240" t="str">
        <f t="shared" ca="1" si="491"/>
        <v>1.62765174860021+1.88690071298456i</v>
      </c>
      <c r="AQ331" s="240" t="str">
        <f t="shared" ca="1" si="492"/>
        <v>0.244250463825655+2.47991657648072i</v>
      </c>
      <c r="AR331" s="240" t="str">
        <f t="shared" ca="1" si="493"/>
        <v>0.244250463825655+2.47991657648072i</v>
      </c>
      <c r="AS331" s="240" t="str">
        <f t="shared" ca="1" si="494"/>
        <v>-2.25266523178485+1.06543130650954i</v>
      </c>
      <c r="AT331" s="240" t="str">
        <f t="shared" ca="1" si="495"/>
        <v>-2.45522895630296-0.426022637326254i</v>
      </c>
      <c r="AU331" s="240" t="str">
        <f t="shared" ca="1" si="496"/>
        <v>-1.7620505831826-1.76205058318108i</v>
      </c>
      <c r="AV331" s="240" t="str">
        <f t="shared" ca="1" si="497"/>
        <v>-0.426022637325918-2.45522895630302i</v>
      </c>
      <c r="AW331" s="240" t="str">
        <f t="shared" ca="1" si="498"/>
        <v>1.06543130650985-2.25266523178471i</v>
      </c>
      <c r="AX331" s="240" t="str">
        <f t="shared" ca="1" si="499"/>
        <v>2.16818354864169-1.22826080894183i</v>
      </c>
      <c r="AY331" s="240" t="str">
        <f t="shared" ca="1" si="500"/>
        <v>2.47991657648069+0.244250463825994i</v>
      </c>
      <c r="AZ331" s="240" t="str">
        <f t="shared" ca="1" si="501"/>
        <v>1.88690071298433+1.62765174860046i</v>
      </c>
      <c r="BA331" s="240" t="str">
        <f t="shared" ca="1" si="502"/>
        <v>0.605486157242772+2.41723623768351i</v>
      </c>
      <c r="BB331" s="240" t="str">
        <f t="shared" ca="1" si="503"/>
        <v>-0.896828139515777+2.32493952685991i</v>
      </c>
      <c r="BC331" s="240" t="str">
        <f t="shared" ca="1" si="504"/>
        <v>-2.07195229099261+1.38443425962861i</v>
      </c>
      <c r="BD331" s="240" t="str">
        <f t="shared" ca="1" si="505"/>
        <v>-2.49116531386388-0.0611546758997494i</v>
      </c>
      <c r="BE331" s="240" t="str">
        <f t="shared" ca="1" si="506"/>
        <v>-2.00152556433804-1.48443252816833i</v>
      </c>
      <c r="BF331" s="240" t="str">
        <f t="shared" ca="1" si="507"/>
        <v>-0.781668495210235-2.36614430645696i</v>
      </c>
      <c r="BG331" s="240" t="str">
        <f t="shared" ca="1" si="508"/>
        <v>0.723364983132457-2.38461477319937i</v>
      </c>
      <c r="BH331" s="240" t="str">
        <f t="shared" ca="1" si="509"/>
        <v>1.96449294435793-1.53310534111353i</v>
      </c>
      <c r="BI331" s="240" t="str">
        <f t="shared" ca="1" si="510"/>
        <v>2.48891421057014-0.122272514511325i</v>
      </c>
      <c r="BJ331" s="240" t="str">
        <f t="shared" ca="1" si="511"/>
        <v>2.10530397524112+1.33316903925079i</v>
      </c>
      <c r="BK331" s="240" t="str">
        <f t="shared" ca="1" si="512"/>
        <v>0.953614903878778+2.30223003422403i</v>
      </c>
      <c r="BL331" s="240" t="str">
        <f t="shared" ca="1" si="513"/>
        <v>-0.545981849229024+2.43136758547435i</v>
      </c>
      <c r="BM331" s="240" t="str">
        <f t="shared" ca="1" si="514"/>
        <v>-1.84638784025058+1.67346839192073i</v>
      </c>
      <c r="BN331" s="240" t="str">
        <f t="shared" ca="1" si="515"/>
        <v>-2.47317546552321+0.305037099574723i</v>
      </c>
      <c r="BO331" s="240" t="str">
        <f t="shared" ca="1" si="516"/>
        <v>-2.19767356149196-1.17468099180253i</v>
      </c>
      <c r="BP331" s="240" t="str">
        <f t="shared" ca="1" si="517"/>
        <v>-1.12039359075711-2.22583977796546i</v>
      </c>
      <c r="BQ331" s="240" t="str">
        <f t="shared" ca="1" si="518"/>
        <v>0.365639992379225-2.46494460614348i</v>
      </c>
      <c r="BR331" s="240" t="str">
        <f t="shared" ca="1" si="519"/>
        <v>1.71827700045936-1.80476277252034i</v>
      </c>
      <c r="BS331" s="240" t="str">
        <f t="shared" ca="1" si="520"/>
        <v>2.44403436834658-0.486148662163796i</v>
      </c>
      <c r="BT331" s="240" t="str">
        <f t="shared" ca="1" si="521"/>
        <v>2.27813376430213+1.00982724628004i</v>
      </c>
      <c r="BU331" s="240" t="str">
        <f t="shared" ca="1" si="522"/>
        <v>1.2811007676956+2.1373875030964i</v>
      </c>
      <c r="BV331" s="240" t="str">
        <f t="shared" ca="1" si="523"/>
        <v>-0.183316700733099+2.48516387842236i</v>
      </c>
      <c r="BW331" s="240" t="str">
        <f t="shared" ca="1" si="524"/>
        <v>-1.58085466872654+1.92627698728621i</v>
      </c>
      <c r="BX331" s="240" t="str">
        <f t="shared" ca="1" si="525"/>
        <v>-2.4016488371699+0.664625743033914i</v>
      </c>
      <c r="BY331" s="240" t="str">
        <f t="shared" ca="1" si="526"/>
        <v>-2.3462485628591-0.839501159418224i</v>
      </c>
      <c r="BZ331" s="240" t="str">
        <f t="shared" ca="1" si="527"/>
        <v>-1.43486554857595-2.0373525401591i</v>
      </c>
      <c r="CA331" s="240" t="str">
        <f t="shared" ca="1" si="528"/>
        <v>2.69867948700241E-13-2.49191583232318i</v>
      </c>
      <c r="CB331" s="240" t="str">
        <f t="shared" ca="1" si="529"/>
        <v>1.43486554857639-2.0373525401588i</v>
      </c>
      <c r="CC331" s="240" t="str">
        <f t="shared" ca="1" si="530"/>
        <v>2.34624856285933-0.839501159417584i</v>
      </c>
      <c r="CD331" s="240" t="str">
        <f t="shared" ca="1" si="531"/>
        <v>2.40164883716972+0.664625743034572i</v>
      </c>
      <c r="CE331" s="240" t="str">
        <f t="shared" ca="1" si="532"/>
        <v>1.58085466872602+1.92627698728664i</v>
      </c>
      <c r="CF331" s="240" t="str">
        <f t="shared" ca="1" si="533"/>
        <v>0.18331670073256+2.4851638784224i</v>
      </c>
      <c r="CG331" s="240" t="str">
        <f t="shared" ca="1" si="534"/>
        <v>-1.28110076769606+2.13738750309612i</v>
      </c>
      <c r="CH331" s="240" t="str">
        <f t="shared" ca="1" si="535"/>
        <v>-2.27813376430235+1.00982724627954i</v>
      </c>
      <c r="CI331" s="240" t="str">
        <f t="shared" ca="1" si="536"/>
        <v>-2.44403436834645-0.486148662164464i</v>
      </c>
      <c r="CJ331" s="240" t="str">
        <f t="shared" ca="1" si="537"/>
        <v>-1.71827700045887-1.80476277252081i</v>
      </c>
      <c r="CK331" s="240" t="str">
        <f t="shared" ca="1" si="538"/>
        <v>-0.365639992378549-2.46494460614358i</v>
      </c>
      <c r="CL331" s="240" t="str">
        <f t="shared" ca="1" si="539"/>
        <v>1.1203935907576-2.22583977796521i</v>
      </c>
      <c r="CM331" s="240" t="str">
        <f t="shared" ca="1" si="540"/>
        <v>2.19767356149221-1.17468099180205i</v>
      </c>
      <c r="CN331" s="240" t="str">
        <f t="shared" ca="1" si="541"/>
        <v>2.47317546552315+0.305037099575259i</v>
      </c>
      <c r="CO331" s="240" t="str">
        <f t="shared" ca="1" si="542"/>
        <v>1.84638784025012+1.67346839192123i</v>
      </c>
      <c r="CP331" s="240" t="str">
        <f t="shared" ca="1" si="543"/>
        <v>0.545981849228358+2.4313675854745i</v>
      </c>
      <c r="CQ331" s="240" t="str">
        <f t="shared" ca="1" si="544"/>
        <v>-0.953614903879276+2.30223003422383i</v>
      </c>
      <c r="CR331" s="240" t="str">
        <f t="shared" ca="1" si="545"/>
        <v>-2.10530397524004+1.33316903925249i</v>
      </c>
      <c r="CS331" s="240" t="str">
        <f t="shared" ca="1" si="546"/>
        <v>-2.48891421057012-0.122272514511864i</v>
      </c>
      <c r="CT331" s="240" t="str">
        <f t="shared" ca="1" si="547"/>
        <v>-1.9644929443576-1.53310534111395i</v>
      </c>
      <c r="CU331" s="240" t="str">
        <f t="shared" ca="1" si="548"/>
        <v>-0.723364983131871-2.38461477319955i</v>
      </c>
      <c r="CV331" s="240" t="str">
        <f t="shared" ca="1" si="549"/>
        <v>0.781668495210816-2.36614430645677i</v>
      </c>
      <c r="CW331" s="240" t="str">
        <f t="shared" ca="1" si="550"/>
        <v>2.0015255643384-1.48443252816784i</v>
      </c>
      <c r="CX331" s="240" t="str">
        <f t="shared" ca="1" si="551"/>
        <v>2.49116531386383-0.0611546759016878i</v>
      </c>
      <c r="CY331" s="240" t="str">
        <f t="shared" ca="1" si="552"/>
        <v>2.07195229099231+1.38443425962905i</v>
      </c>
      <c r="CZ331" s="240" t="str">
        <f t="shared" ca="1" si="553"/>
        <v>0.896828139515271+2.32493952686011i</v>
      </c>
      <c r="DA331" s="240" t="str">
        <f t="shared" ca="1" si="554"/>
        <v>-0.60548615724096+2.41723623768396i</v>
      </c>
      <c r="DB331" s="240" t="str">
        <f t="shared" ca="1" si="555"/>
        <v>-1.88690071298464+1.62765174860011i</v>
      </c>
      <c r="DC331" s="240" t="str">
        <f t="shared" ca="1" si="556"/>
        <v>-2.47991657648075+0.244250463825387i</v>
      </c>
      <c r="DD331" s="240" t="str">
        <f t="shared" ca="1" si="557"/>
        <v>-2.16818354864258-1.22826080894026i</v>
      </c>
      <c r="DE331" s="240" t="str">
        <f t="shared" ca="1" si="558"/>
        <v>-1.06543130650936-2.25266523178494i</v>
      </c>
      <c r="DF331" s="240" t="str">
        <f t="shared" ca="1" si="559"/>
        <v>0.42602263732659-2.4552289563029i</v>
      </c>
      <c r="DG331" s="240" t="str">
        <f t="shared" ca="1" si="560"/>
        <v>1.76205058318118-1.7620505831825i</v>
      </c>
      <c r="DH331" s="240" t="str">
        <f t="shared" ca="1" si="561"/>
        <v>2.45522895630306-0.426022637325651i</v>
      </c>
      <c r="DI331" s="240" t="str">
        <f t="shared" ca="1" si="562"/>
        <v>2.25266523178453+1.06543130651022i</v>
      </c>
      <c r="DJ331" s="240" t="str">
        <f t="shared" ca="1" si="563"/>
        <v>1.22826080894166+2.16818354864179i</v>
      </c>
      <c r="DK331" s="240" t="str">
        <f t="shared" ca="1" si="564"/>
        <v>-0.244250463826333+2.47991657648066i</v>
      </c>
      <c r="DL331" s="240" t="str">
        <f t="shared" ca="1" si="565"/>
        <v>-1.62765174860061+1.8869007129842i</v>
      </c>
      <c r="DM331" s="240" t="str">
        <f t="shared" ca="1" si="566"/>
        <v>-2.41723623768357+0.60548615724251i</v>
      </c>
      <c r="DN331" s="240" t="str">
        <f t="shared" ca="1" si="567"/>
        <v>-2.32493952685976-0.896828139516161i</v>
      </c>
      <c r="DO331" s="240" t="str">
        <f t="shared" ca="1" si="568"/>
        <v>-1.38443425962838-2.07195229099276i</v>
      </c>
      <c r="DP331" s="240" t="str">
        <f t="shared" ca="1" si="569"/>
        <v>0.06115467590009-2.49116531386387i</v>
      </c>
      <c r="DQ331" s="240" t="str">
        <f t="shared" ca="1" si="570"/>
        <v>1.48443252816849-2.00152556433792i</v>
      </c>
      <c r="DR331" s="240" t="str">
        <f t="shared" ca="1" si="571"/>
        <v>2.36614430645707-0.781668495209911i</v>
      </c>
      <c r="DS331" s="240" t="str">
        <f t="shared" ca="1" si="572"/>
        <v>2.38461477319997+0.723364983130478i</v>
      </c>
      <c r="DT331" s="240" t="str">
        <f t="shared" ca="1" si="573"/>
        <v>1.53310534111332+1.9644929443581i</v>
      </c>
      <c r="DU331" s="240" t="str">
        <f t="shared" ca="1" si="574"/>
        <v>0.122272514510914+2.48891421057016i</v>
      </c>
      <c r="DV331" s="240" t="str">
        <f t="shared" ca="1" si="575"/>
        <v>-1.33316903925102+2.10530397524097i</v>
      </c>
      <c r="DW331" s="240" t="str">
        <f t="shared" ca="1" si="576"/>
        <v>-2.30223003422419+0.953614903878399i</v>
      </c>
      <c r="DX331" s="240" t="str">
        <f t="shared" ca="1" si="577"/>
        <v>-2.43136758547432-0.545981849229148i</v>
      </c>
      <c r="DY331" s="240" t="str">
        <f t="shared" ca="1" si="578"/>
        <v>-1.67346839192242-1.84638784024904i</v>
      </c>
      <c r="DZ331" s="240" t="str">
        <f t="shared" ca="1" si="579"/>
        <v>-0.305037099574314-2.47317546552326i</v>
      </c>
      <c r="EA331" s="240" t="str">
        <f t="shared" ca="1" si="580"/>
        <v>1.17468099180277-2.19767356149183i</v>
      </c>
      <c r="EB331" s="240" t="str">
        <f t="shared" ca="1" si="581"/>
        <v>2.22583977796449-1.12039359075902i</v>
      </c>
      <c r="EC331" s="240" t="str">
        <f t="shared" ca="1" si="582"/>
        <v>2.46494460614346+0.365639992379352i</v>
      </c>
      <c r="ED331" s="240" t="str">
        <f t="shared" ca="1" si="583"/>
        <v>1.80476277252016+1.71827700045955i</v>
      </c>
      <c r="EE331" s="240" t="str">
        <f t="shared" ca="1" si="584"/>
        <v>0.486148662165894+2.44403436834617i</v>
      </c>
      <c r="EF331" s="240" t="str">
        <f t="shared" ca="1" si="585"/>
        <v>-1.00982724628028+2.27813376430202i</v>
      </c>
      <c r="EG331" s="240" t="str">
        <f t="shared" ca="1" si="586"/>
        <v>-2.13738750309661+1.28110076769525i</v>
      </c>
      <c r="EH331" s="240" t="str">
        <f t="shared" ca="1" si="587"/>
        <v>-2.48516387842253-0.183316700730825i</v>
      </c>
      <c r="EI331" s="240" t="str">
        <f t="shared" ca="1" si="588"/>
        <v>-1.92627698728604-1.58085466872675i</v>
      </c>
      <c r="EJ331" s="240" t="str">
        <f t="shared" ca="1" si="589"/>
        <v>-0.664625743033792-2.40164883716994i</v>
      </c>
      <c r="EK331" s="240" t="str">
        <f t="shared" ca="1" si="590"/>
        <v>0.839501159416079-2.34624856285987i</v>
      </c>
      <c r="EL331" s="240" t="str">
        <f t="shared" ca="1" si="591"/>
        <v>2.03735254015934-1.43486554857562i</v>
      </c>
      <c r="EM331" s="240" t="str">
        <f t="shared" ca="1" si="592"/>
        <v>2.49191583232318+5.39735897400482E-13i</v>
      </c>
      <c r="EN331" s="240"/>
      <c r="EO331" s="240"/>
      <c r="EP331" s="240"/>
    </row>
    <row r="332" spans="1:146">
      <c r="A332" s="268">
        <f t="shared" si="461"/>
        <v>4.5312499999999893E-3</v>
      </c>
      <c r="B332" s="267">
        <v>232</v>
      </c>
      <c r="C332" s="266">
        <f t="shared" si="462"/>
        <v>46400</v>
      </c>
      <c r="N332" s="265">
        <f t="shared" ca="1" si="463"/>
        <v>2.5079570234656572</v>
      </c>
      <c r="O332" s="240">
        <f t="shared" ca="1" si="464"/>
        <v>-2.4920429765343428</v>
      </c>
      <c r="P332" s="240" t="str">
        <f t="shared" ca="1" si="465"/>
        <v>-2.07205800754029-1.38450489716805i</v>
      </c>
      <c r="Q332" s="240" t="str">
        <f t="shared" ca="1" si="466"/>
        <v>-0.953663559861478-2.30234750015858i</v>
      </c>
      <c r="R332" s="240" t="str">
        <f t="shared" ca="1" si="467"/>
        <v>0.48617346677012-2.44415906951714i</v>
      </c>
      <c r="S332" s="240" t="str">
        <f t="shared" ca="1" si="468"/>
        <v>1.76214048771574-1.76214048771574i</v>
      </c>
      <c r="T332" s="240" t="str">
        <f t="shared" ca="1" si="469"/>
        <v>2.44415906951714-0.486173466770113i</v>
      </c>
      <c r="U332" s="241" t="str">
        <f t="shared" ca="1" si="470"/>
        <v>2.30234750015858+0.953663559861485i</v>
      </c>
      <c r="V332" s="240" t="str">
        <f t="shared" ca="1" si="471"/>
        <v>1.38450489716804+2.07205800754029i</v>
      </c>
      <c r="W332" s="240" t="str">
        <f t="shared" ca="1" si="472"/>
        <v>-2.70187840908577E-19+2.49204297653434i</v>
      </c>
      <c r="X332" s="240" t="str">
        <f t="shared" ca="1" si="473"/>
        <v>-1.38450489716806+2.07205800754028i</v>
      </c>
      <c r="Y332" s="240" t="str">
        <f t="shared" ca="1" si="474"/>
        <v>-2.30234750015859+0.95366355986147i</v>
      </c>
      <c r="Z332" s="240" t="str">
        <f t="shared" ca="1" si="475"/>
        <v>-2.44415906951714-0.48617346677012i</v>
      </c>
      <c r="AA332" s="240" t="str">
        <f t="shared" ca="1" si="476"/>
        <v>-1.76214048771573-1.76214048771576i</v>
      </c>
      <c r="AB332" s="240" t="str">
        <f t="shared" ca="1" si="477"/>
        <v>-0.486173466770103-2.44415906951714i</v>
      </c>
      <c r="AC332" s="240" t="str">
        <f t="shared" ca="1" si="478"/>
        <v>0.953663559861485-2.30234750015858i</v>
      </c>
      <c r="AD332" s="240" t="str">
        <f t="shared" ca="1" si="479"/>
        <v>2.07205800754029-1.38450489716804i</v>
      </c>
      <c r="AE332" s="240" t="str">
        <f t="shared" ca="1" si="480"/>
        <v>2.49204297653434+5.40375681817156E-19i</v>
      </c>
      <c r="AF332" s="240" t="str">
        <f t="shared" ca="1" si="481"/>
        <v>2.07205800754029+1.38450489716804i</v>
      </c>
      <c r="AG332" s="240" t="str">
        <f t="shared" ca="1" si="482"/>
        <v>0.953663559861453+2.30234750015859i</v>
      </c>
      <c r="AH332" s="240" t="str">
        <f t="shared" ca="1" si="483"/>
        <v>-0.486173466771354+2.44415906951689i</v>
      </c>
      <c r="AI332" s="240" t="str">
        <f t="shared" ca="1" si="484"/>
        <v>-1.76214048771576+1.76214048771573i</v>
      </c>
      <c r="AJ332" s="240" t="str">
        <f t="shared" ca="1" si="485"/>
        <v>-2.4441590695169+0.486173466771319i</v>
      </c>
      <c r="AK332" s="240" t="str">
        <f t="shared" ca="1" si="486"/>
        <v>-2.30234750015858-0.953663559861485i</v>
      </c>
      <c r="AL332" s="240" t="str">
        <f t="shared" ca="1" si="487"/>
        <v>-1.38450489716701-2.07205800754098i</v>
      </c>
      <c r="AM332" s="240" t="str">
        <f t="shared" ca="1" si="488"/>
        <v>3.54148712470917E-14-2.49204297653434i</v>
      </c>
      <c r="AN332" s="240" t="str">
        <f t="shared" ca="1" si="489"/>
        <v>1.38450489716907-2.07205800753961i</v>
      </c>
      <c r="AO332" s="240" t="str">
        <f t="shared" ca="1" si="490"/>
        <v>2.30234750015859-0.953663559861453i</v>
      </c>
      <c r="AP332" s="240" t="str">
        <f t="shared" ca="1" si="491"/>
        <v>2.44415906951688+0.486173466771389i</v>
      </c>
      <c r="AQ332" s="240" t="str">
        <f t="shared" ca="1" si="492"/>
        <v>1.76214048771573+1.76214048771576i</v>
      </c>
      <c r="AR332" s="240" t="str">
        <f t="shared" ca="1" si="493"/>
        <v>1.76214048771573+1.76214048771576i</v>
      </c>
      <c r="AS332" s="240" t="str">
        <f t="shared" ca="1" si="494"/>
        <v>-0.953663559861485+2.30234750015858i</v>
      </c>
      <c r="AT332" s="240" t="str">
        <f t="shared" ca="1" si="495"/>
        <v>-2.07205800753963+1.38450489716905i</v>
      </c>
      <c r="AU332" s="240" t="str">
        <f t="shared" ca="1" si="496"/>
        <v>-2.49204297653434-1.08075136363431E-18i</v>
      </c>
      <c r="AV332" s="240" t="str">
        <f t="shared" ca="1" si="497"/>
        <v>-2.07205800754096-1.38450489716704i</v>
      </c>
      <c r="AW332" s="240" t="str">
        <f t="shared" ca="1" si="498"/>
        <v>-0.953663559861485-2.30234750015858i</v>
      </c>
      <c r="AX332" s="240" t="str">
        <f t="shared" ca="1" si="499"/>
        <v>0.486173466771354-2.44415906951689i</v>
      </c>
      <c r="AY332" s="240" t="str">
        <f t="shared" ca="1" si="500"/>
        <v>1.76214048771578-1.7621404877157i</v>
      </c>
      <c r="AZ332" s="240" t="str">
        <f t="shared" ca="1" si="501"/>
        <v>2.4441590695169-0.486173466771319i</v>
      </c>
      <c r="BA332" s="240" t="str">
        <f t="shared" ca="1" si="502"/>
        <v>2.30234750015857+0.953663559861518i</v>
      </c>
      <c r="BB332" s="240" t="str">
        <f t="shared" ca="1" si="503"/>
        <v>1.38450489716701+2.07205800754098i</v>
      </c>
      <c r="BC332" s="240" t="str">
        <f t="shared" ca="1" si="504"/>
        <v>-3.54154116227735E-14+2.49204297653434i</v>
      </c>
      <c r="BD332" s="240" t="str">
        <f t="shared" ca="1" si="505"/>
        <v>-1.38450489716913+2.07205800753957i</v>
      </c>
      <c r="BE332" s="240" t="str">
        <f t="shared" ca="1" si="506"/>
        <v>-2.30234750015859+0.953663559861453i</v>
      </c>
      <c r="BF332" s="240" t="str">
        <f t="shared" ca="1" si="507"/>
        <v>-2.44415906951738-0.486173466768887i</v>
      </c>
      <c r="BG332" s="240" t="str">
        <f t="shared" ca="1" si="508"/>
        <v>-1.76214048771573-1.76214048771576i</v>
      </c>
      <c r="BH332" s="240" t="str">
        <f t="shared" ca="1" si="509"/>
        <v>-0.486173466771354-2.44415906951689i</v>
      </c>
      <c r="BI332" s="240" t="str">
        <f t="shared" ca="1" si="510"/>
        <v>0.95366355986155-2.30234750015855i</v>
      </c>
      <c r="BJ332" s="240" t="str">
        <f t="shared" ca="1" si="511"/>
        <v>2.07205800753959-1.3845048971691i</v>
      </c>
      <c r="BK332" s="240" t="str">
        <f t="shared" ca="1" si="512"/>
        <v>2.49204297653434+7.08297424941837E-14i</v>
      </c>
      <c r="BL332" s="240" t="str">
        <f t="shared" ca="1" si="513"/>
        <v>2.07205800753959+1.3845048971691i</v>
      </c>
      <c r="BM332" s="240" t="str">
        <f t="shared" ca="1" si="514"/>
        <v>0.95366355986142+2.30234750015861i</v>
      </c>
      <c r="BN332" s="240" t="str">
        <f t="shared" ca="1" si="515"/>
        <v>-0.486173466768991+2.44415906951736i</v>
      </c>
      <c r="BO332" s="240" t="str">
        <f t="shared" ca="1" si="516"/>
        <v>-1.76214048771578+1.7621404877157i</v>
      </c>
      <c r="BP332" s="240" t="str">
        <f t="shared" ca="1" si="517"/>
        <v>-2.44415906951691+0.486173466771249i</v>
      </c>
      <c r="BQ332" s="240" t="str">
        <f t="shared" ca="1" si="518"/>
        <v>-2.30234750015857-0.953663559861518i</v>
      </c>
      <c r="BR332" s="240" t="str">
        <f t="shared" ca="1" si="519"/>
        <v>-1.38450489716902-2.07205800753964i</v>
      </c>
      <c r="BS332" s="240" t="str">
        <f t="shared" ca="1" si="520"/>
        <v>3.54159519984554E-14-2.49204297653434i</v>
      </c>
      <c r="BT332" s="240" t="str">
        <f t="shared" ca="1" si="521"/>
        <v>1.38450489716907-2.07205800753961i</v>
      </c>
      <c r="BU332" s="240" t="str">
        <f t="shared" ca="1" si="522"/>
        <v>2.30234750015859-0.953663559861453i</v>
      </c>
      <c r="BV332" s="240" t="str">
        <f t="shared" ca="1" si="523"/>
        <v>2.4441590695169+0.486173466771319i</v>
      </c>
      <c r="BW332" s="240" t="str">
        <f t="shared" ca="1" si="524"/>
        <v>1.76214048771573+1.76214048771576i</v>
      </c>
      <c r="BX332" s="240" t="str">
        <f t="shared" ca="1" si="525"/>
        <v>0.486173466768921+2.44415906951737i</v>
      </c>
      <c r="BY332" s="240" t="str">
        <f t="shared" ca="1" si="526"/>
        <v>-0.953663559861485+2.30234750015858i</v>
      </c>
      <c r="BZ332" s="240" t="str">
        <f t="shared" ca="1" si="527"/>
        <v>-2.07205800753963+1.38450489716905i</v>
      </c>
      <c r="CA332" s="240" t="str">
        <f t="shared" ca="1" si="528"/>
        <v>-2.49204297653434-2.16150272726862E-18i</v>
      </c>
      <c r="CB332" s="240" t="str">
        <f t="shared" ca="1" si="529"/>
        <v>-2.07205800753955-1.38450489716916i</v>
      </c>
      <c r="CC332" s="240" t="str">
        <f t="shared" ca="1" si="530"/>
        <v>-0.953663559861485-2.30234750015858i</v>
      </c>
      <c r="CD332" s="240" t="str">
        <f t="shared" ca="1" si="531"/>
        <v>0.486173466771423-2.44415906951688i</v>
      </c>
      <c r="CE332" s="240" t="str">
        <f t="shared" ca="1" si="532"/>
        <v>1.76214048771573-1.76214048771576i</v>
      </c>
      <c r="CF332" s="240" t="str">
        <f t="shared" ca="1" si="533"/>
        <v>2.44415906951739-0.486173466768817i</v>
      </c>
      <c r="CG332" s="240" t="str">
        <f t="shared" ca="1" si="534"/>
        <v>2.30234750015859+0.953663559861453i</v>
      </c>
      <c r="CH332" s="240" t="str">
        <f t="shared" ca="1" si="535"/>
        <v>1.38450489716907+2.07205800753961i</v>
      </c>
      <c r="CI332" s="240" t="str">
        <f t="shared" ca="1" si="536"/>
        <v>-1.06244613741275E-13+2.49204297653434i</v>
      </c>
      <c r="CJ332" s="240" t="str">
        <f t="shared" ca="1" si="537"/>
        <v>-1.38450489716701+2.07205800754098i</v>
      </c>
      <c r="CK332" s="240" t="str">
        <f t="shared" ca="1" si="538"/>
        <v>-2.30234750015862+0.953663559861388i</v>
      </c>
      <c r="CL332" s="240" t="str">
        <f t="shared" ca="1" si="539"/>
        <v>-2.44415906951738-0.486173466768887i</v>
      </c>
      <c r="CM332" s="240" t="str">
        <f t="shared" ca="1" si="540"/>
        <v>-1.76214048771568-1.76214048771581i</v>
      </c>
      <c r="CN332" s="240" t="str">
        <f t="shared" ca="1" si="541"/>
        <v>-0.486173466771354-2.44415906951689i</v>
      </c>
      <c r="CO332" s="240" t="str">
        <f t="shared" ca="1" si="542"/>
        <v>0.95366355986155-2.30234750015855i</v>
      </c>
      <c r="CP332" s="240" t="str">
        <f t="shared" ca="1" si="543"/>
        <v>2.07205800753966-1.38450489716899i</v>
      </c>
      <c r="CQ332" s="240" t="str">
        <f t="shared" ca="1" si="544"/>
        <v>2.49204297653434+7.08308232455473E-14i</v>
      </c>
      <c r="CR332" s="240" t="str">
        <f t="shared" ca="1" si="545"/>
        <v>2.07205800753959+1.3845048971691i</v>
      </c>
      <c r="CS332" s="240" t="str">
        <f t="shared" ca="1" si="546"/>
        <v>0.95366355986142+2.30234750015861i</v>
      </c>
      <c r="CT332" s="240" t="str">
        <f t="shared" ca="1" si="547"/>
        <v>-0.486173466768991+2.44415906951736i</v>
      </c>
      <c r="CU332" s="240" t="str">
        <f t="shared" ca="1" si="548"/>
        <v>-1.76214048771578+1.7621404877157i</v>
      </c>
      <c r="CV332" s="240" t="str">
        <f t="shared" ca="1" si="549"/>
        <v>-2.44415906951691+0.486173466771249i</v>
      </c>
      <c r="CW332" s="240" t="str">
        <f t="shared" ca="1" si="550"/>
        <v>-2.30234750015857-0.953663559861518i</v>
      </c>
      <c r="CX332" s="240" t="str">
        <f t="shared" ca="1" si="551"/>
        <v>-1.38450489716701-2.07205800754098i</v>
      </c>
      <c r="CY332" s="240" t="str">
        <f t="shared" ca="1" si="552"/>
        <v>3.5417032749819E-14-2.49204297653434i</v>
      </c>
      <c r="CZ332" s="240" t="str">
        <f t="shared" ca="1" si="553"/>
        <v>1.38450489716707-2.07205800754094i</v>
      </c>
      <c r="DA332" s="240" t="str">
        <f t="shared" ca="1" si="554"/>
        <v>2.30234750015859-0.953663559861453i</v>
      </c>
      <c r="DB332" s="240" t="str">
        <f t="shared" ca="1" si="555"/>
        <v>2.44415906951737+0.486173466768956i</v>
      </c>
      <c r="DC332" s="240" t="str">
        <f t="shared" ca="1" si="556"/>
        <v>1.76214048771563+1.76214048771586i</v>
      </c>
      <c r="DD332" s="240" t="str">
        <f t="shared" ca="1" si="557"/>
        <v>0.486173466768921+2.44415906951737i</v>
      </c>
      <c r="DE332" s="240" t="str">
        <f t="shared" ca="1" si="558"/>
        <v>-0.953663559861485+2.30234750015858i</v>
      </c>
      <c r="DF332" s="240" t="str">
        <f t="shared" ca="1" si="559"/>
        <v>-2.07205800753963+1.38450489716905i</v>
      </c>
      <c r="DG332" s="240" t="str">
        <f t="shared" ca="1" si="560"/>
        <v>-2.49204297653434-1.41659484988367E-13i</v>
      </c>
      <c r="DH332" s="240" t="str">
        <f t="shared" ca="1" si="561"/>
        <v>-2.07205800753963-1.38450489716905i</v>
      </c>
      <c r="DI332" s="240" t="str">
        <f t="shared" ca="1" si="562"/>
        <v>-0.953663559861485-2.30234750015858i</v>
      </c>
      <c r="DJ332" s="240" t="str">
        <f t="shared" ca="1" si="563"/>
        <v>0.486173466768921-2.44415906951737i</v>
      </c>
      <c r="DK332" s="240" t="str">
        <f t="shared" ca="1" si="564"/>
        <v>1.76214048771583-1.76214048771565i</v>
      </c>
      <c r="DL332" s="240" t="str">
        <f t="shared" ca="1" si="565"/>
        <v>2.44415906951692-0.486173466771179i</v>
      </c>
      <c r="DM332" s="240" t="str">
        <f t="shared" ca="1" si="566"/>
        <v>2.30234750015859+0.953663559861453i</v>
      </c>
      <c r="DN332" s="240" t="str">
        <f t="shared" ca="1" si="567"/>
        <v>1.38450489716696+2.07205800754102i</v>
      </c>
      <c r="DO332" s="240" t="str">
        <f t="shared" ca="1" si="568"/>
        <v>-1.06245694492639E-13+2.49204297653434i</v>
      </c>
      <c r="DP332" s="240" t="str">
        <f t="shared" ca="1" si="569"/>
        <v>-1.38450489716713+2.0720580075409i</v>
      </c>
      <c r="DQ332" s="240" t="str">
        <f t="shared" ca="1" si="570"/>
        <v>-2.30234750015857+0.953663559861518i</v>
      </c>
      <c r="DR332" s="240" t="str">
        <f t="shared" ca="1" si="571"/>
        <v>-2.44415906951688-0.486173466771389i</v>
      </c>
      <c r="DS332" s="240" t="str">
        <f t="shared" ca="1" si="572"/>
        <v>-1.76214048771568-1.76214048771581i</v>
      </c>
      <c r="DT332" s="240" t="str">
        <f t="shared" ca="1" si="573"/>
        <v>-0.486173466768715-2.44415906951741i</v>
      </c>
      <c r="DU332" s="240" t="str">
        <f t="shared" ca="1" si="574"/>
        <v>0.95366355986142-2.30234750015861i</v>
      </c>
      <c r="DV332" s="240" t="str">
        <f t="shared" ca="1" si="575"/>
        <v>2.072058007541-1.38450489716698i</v>
      </c>
      <c r="DW332" s="240" t="str">
        <f t="shared" ca="1" si="576"/>
        <v>2.49204297653434+7.0831903996911E-14i</v>
      </c>
      <c r="DX332" s="240" t="str">
        <f t="shared" ca="1" si="577"/>
        <v>2.07205800754092+1.3845048971671i</v>
      </c>
      <c r="DY332" s="240" t="str">
        <f t="shared" ca="1" si="578"/>
        <v>0.953663559861288+2.30234750015866i</v>
      </c>
      <c r="DZ332" s="240" t="str">
        <f t="shared" ca="1" si="579"/>
        <v>-0.486173466768852+2.44415906951739i</v>
      </c>
      <c r="EA332" s="240" t="str">
        <f t="shared" ca="1" si="580"/>
        <v>-1.76214048771578+1.7621404877157i</v>
      </c>
      <c r="EB332" s="240" t="str">
        <f t="shared" ca="1" si="581"/>
        <v>-2.44415906951691+0.486173466771249i</v>
      </c>
      <c r="EC332" s="240" t="str">
        <f t="shared" ca="1" si="582"/>
        <v>-2.30234750015851-0.95366355986165i</v>
      </c>
      <c r="ED332" s="240" t="str">
        <f t="shared" ca="1" si="583"/>
        <v>-1.38450489716701-2.07205800754098i</v>
      </c>
      <c r="EE332" s="240" t="str">
        <f t="shared" ca="1" si="584"/>
        <v>3.54181135011827E-14-2.49204297653434i</v>
      </c>
      <c r="EF332" s="240" t="str">
        <f t="shared" ca="1" si="585"/>
        <v>1.38450489716707-2.07205800754094i</v>
      </c>
      <c r="EG332" s="240" t="str">
        <f t="shared" ca="1" si="586"/>
        <v>2.30234750015865-0.953663559861321i</v>
      </c>
      <c r="EH332" s="240" t="str">
        <f t="shared" ca="1" si="587"/>
        <v>2.4441590695169+0.486173466771319i</v>
      </c>
      <c r="EI332" s="240" t="str">
        <f t="shared" ca="1" si="588"/>
        <v>1.76214048771573+1.76214048771576i</v>
      </c>
      <c r="EJ332" s="240" t="str">
        <f t="shared" ca="1" si="589"/>
        <v>0.486173466768782+2.4441590695174i</v>
      </c>
      <c r="EK332" s="240" t="str">
        <f t="shared" ca="1" si="590"/>
        <v>-0.953663559861617+2.30234750015853i</v>
      </c>
      <c r="EL332" s="240" t="str">
        <f t="shared" ca="1" si="591"/>
        <v>-2.0720580075397+1.38450489716893i</v>
      </c>
      <c r="EM332" s="240" t="str">
        <f t="shared" ca="1" si="592"/>
        <v>-2.49204297653434-4.32300545453725E-18i</v>
      </c>
      <c r="EN332" s="240"/>
      <c r="EO332" s="240"/>
      <c r="EP332" s="240"/>
    </row>
    <row r="333" spans="1:146">
      <c r="A333" s="268">
        <f t="shared" si="461"/>
        <v>4.5507812499999889E-3</v>
      </c>
      <c r="B333" s="267">
        <v>233</v>
      </c>
      <c r="C333" s="266">
        <f t="shared" si="462"/>
        <v>46600</v>
      </c>
      <c r="N333" s="265">
        <f t="shared" ca="1" si="463"/>
        <v>2.507838395441329</v>
      </c>
      <c r="O333" s="240">
        <f t="shared" ca="1" si="464"/>
        <v>-2.492161604558671</v>
      </c>
      <c r="P333" s="240" t="str">
        <f t="shared" ca="1" si="465"/>
        <v>-2.10551161678982-1.3333005268129i</v>
      </c>
      <c r="Q333" s="240" t="str">
        <f t="shared" ca="1" si="466"/>
        <v>-1.06553638768035-2.25288740725442i</v>
      </c>
      <c r="R333" s="240" t="str">
        <f t="shared" ca="1" si="467"/>
        <v>0.305067184719618-2.47341938943716i</v>
      </c>
      <c r="S333" s="240" t="str">
        <f t="shared" ca="1" si="468"/>
        <v>1.58101058498248-1.92646697179313i</v>
      </c>
      <c r="T333" s="240" t="str">
        <f t="shared" ca="1" si="469"/>
        <v>2.36637767412038-0.781745589473369i</v>
      </c>
      <c r="U333" s="241" t="str">
        <f t="shared" ca="1" si="470"/>
        <v>2.41747464443336+0.60554587502373i</v>
      </c>
      <c r="V333" s="240" t="str">
        <f t="shared" ca="1" si="471"/>
        <v>1.71844647038021+1.80494077234525i</v>
      </c>
      <c r="W333" s="240" t="str">
        <f t="shared" ca="1" si="472"/>
        <v>0.486196609949666+2.44427541813722i</v>
      </c>
      <c r="X333" s="240" t="str">
        <f t="shared" ca="1" si="473"/>
        <v>-0.896916591723812+2.32516883058564i</v>
      </c>
      <c r="Y333" s="240" t="str">
        <f t="shared" ca="1" si="474"/>
        <v>-2.00172297044842+1.48457893451833i</v>
      </c>
      <c r="Z333" s="240" t="str">
        <f t="shared" ca="1" si="475"/>
        <v>-2.48540898472741+0.183334780859272i</v>
      </c>
      <c r="AA333" s="240" t="str">
        <f t="shared" ca="1" si="476"/>
        <v>-2.19789031325275-1.1747968480321i</v>
      </c>
      <c r="AB333" s="240" t="str">
        <f t="shared" ca="1" si="477"/>
        <v>-1.22838194963141-2.16839739186713i</v>
      </c>
      <c r="AC333" s="240" t="str">
        <f t="shared" ca="1" si="478"/>
        <v>0.122284573983735-2.48915968676219i</v>
      </c>
      <c r="AD333" s="240" t="str">
        <f t="shared" ca="1" si="479"/>
        <v>1.43500706624185-2.0375534798067i</v>
      </c>
      <c r="AE333" s="240" t="str">
        <f t="shared" ca="1" si="480"/>
        <v>2.30245709816227-0.953708956840933i</v>
      </c>
      <c r="AF333" s="240" t="str">
        <f t="shared" ca="1" si="481"/>
        <v>2.45547111019181+0.426064655011245i</v>
      </c>
      <c r="AG333" s="240" t="str">
        <f t="shared" ca="1" si="482"/>
        <v>1.84656994546406+1.67363344246741i</v>
      </c>
      <c r="AH333" s="240" t="str">
        <f t="shared" ca="1" si="483"/>
        <v>0.664691293625552+2.40188570656783i</v>
      </c>
      <c r="AI333" s="240" t="str">
        <f t="shared" ca="1" si="484"/>
        <v>-0.723436327046255+2.384849962565i</v>
      </c>
      <c r="AJ333" s="240" t="str">
        <f t="shared" ca="1" si="485"/>
        <v>-1.88708681389575+1.62781228034968i</v>
      </c>
      <c r="AK333" s="240" t="str">
        <f t="shared" ca="1" si="486"/>
        <v>-2.46518771826548+0.365676054656951i</v>
      </c>
      <c r="AL333" s="240" t="str">
        <f t="shared" ca="1" si="487"/>
        <v>-2.27835845167687-1.00992684334511i</v>
      </c>
      <c r="AM333" s="240" t="str">
        <f t="shared" ca="1" si="488"/>
        <v>-1.38457080336697-2.07215664313782i</v>
      </c>
      <c r="AN333" s="240" t="str">
        <f t="shared" ca="1" si="489"/>
        <v>-0.061160707454092-2.49141101207732i</v>
      </c>
      <c r="AO333" s="240" t="str">
        <f t="shared" ca="1" si="490"/>
        <v>1.28122711987751-2.13759830897361i</v>
      </c>
      <c r="AP333" s="240" t="str">
        <f t="shared" ca="1" si="491"/>
        <v>2.22605930769832-1.12050409273957i</v>
      </c>
      <c r="AQ333" s="240" t="str">
        <f t="shared" ca="1" si="492"/>
        <v>2.48016116525572+0.244274553717386i</v>
      </c>
      <c r="AR333" s="240" t="str">
        <f t="shared" ca="1" si="493"/>
        <v>2.48016116525572+0.244274553717386i</v>
      </c>
      <c r="AS333" s="240" t="str">
        <f t="shared" ca="1" si="494"/>
        <v>0.839583957589196+2.34647996824932i</v>
      </c>
      <c r="AT333" s="240" t="str">
        <f t="shared" ca="1" si="495"/>
        <v>-0.546035698229639+2.43160738596825i</v>
      </c>
      <c r="AU333" s="240" t="str">
        <f t="shared" ca="1" si="496"/>
        <v>-1.76222437039699+1.76222437039538i</v>
      </c>
      <c r="AV333" s="240" t="str">
        <f t="shared" ca="1" si="497"/>
        <v>-2.4316073859682+0.546035698229833i</v>
      </c>
      <c r="AW333" s="240" t="str">
        <f t="shared" ca="1" si="498"/>
        <v>-2.34647996824938-0.839583957589009i</v>
      </c>
      <c r="AX333" s="240" t="str">
        <f t="shared" ca="1" si="499"/>
        <v>-1.5332565479557-1.96468669802272i</v>
      </c>
      <c r="AY333" s="240" t="str">
        <f t="shared" ca="1" si="500"/>
        <v>-0.244274553717654-2.48016116525569i</v>
      </c>
      <c r="AZ333" s="240" t="str">
        <f t="shared" ca="1" si="501"/>
        <v>1.12050409273933-2.22605930769844i</v>
      </c>
      <c r="BA333" s="240" t="str">
        <f t="shared" ca="1" si="502"/>
        <v>2.13759830897478-1.28122711987555i</v>
      </c>
      <c r="BB333" s="240" t="str">
        <f t="shared" ca="1" si="503"/>
        <v>2.49141101207733+0.0611607074538932i</v>
      </c>
      <c r="BC333" s="240" t="str">
        <f t="shared" ca="1" si="504"/>
        <v>2.07215664313793+1.3845708033668i</v>
      </c>
      <c r="BD333" s="240" t="str">
        <f t="shared" ca="1" si="505"/>
        <v>1.00992684334303+2.2783584516778i</v>
      </c>
      <c r="BE333" s="240" t="str">
        <f t="shared" ca="1" si="506"/>
        <v>-0.365676054656719+2.46518771826552i</v>
      </c>
      <c r="BF333" s="240" t="str">
        <f t="shared" ca="1" si="507"/>
        <v>-1.62781228034951+1.8870868138959i</v>
      </c>
      <c r="BG333" s="240" t="str">
        <f t="shared" ca="1" si="508"/>
        <v>-2.38484996256565+0.723436327044107i</v>
      </c>
      <c r="BH333" s="240" t="str">
        <f t="shared" ca="1" si="509"/>
        <v>-2.4018857065679-0.664691293625293i</v>
      </c>
      <c r="BI333" s="240" t="str">
        <f t="shared" ca="1" si="510"/>
        <v>-1.67363344246761-1.84656994546388i</v>
      </c>
      <c r="BJ333" s="240" t="str">
        <f t="shared" ca="1" si="511"/>
        <v>-0.426064655012489-2.45547111019159i</v>
      </c>
      <c r="BK333" s="240" t="str">
        <f t="shared" ca="1" si="512"/>
        <v>0.953708956841436-2.30245709816206i</v>
      </c>
      <c r="BL333" s="240" t="str">
        <f t="shared" ca="1" si="513"/>
        <v>2.03755347980645-1.43500706624221i</v>
      </c>
      <c r="BM333" s="240" t="str">
        <f t="shared" ca="1" si="514"/>
        <v>2.48915968676213-0.122284573984959i</v>
      </c>
      <c r="BN333" s="240" t="str">
        <f t="shared" ca="1" si="515"/>
        <v>2.16839739186684+1.22838194963192i</v>
      </c>
      <c r="BO333" s="240" t="str">
        <f t="shared" ca="1" si="516"/>
        <v>1.17479684803225+2.19789031325268i</v>
      </c>
      <c r="BP333" s="240" t="str">
        <f t="shared" ca="1" si="517"/>
        <v>-0.183334780858102+2.4854089847275i</v>
      </c>
      <c r="BQ333" s="240" t="str">
        <f t="shared" ca="1" si="518"/>
        <v>-1.48457893451873+2.00172297044813i</v>
      </c>
      <c r="BR333" s="240" t="str">
        <f t="shared" ca="1" si="519"/>
        <v>-2.32516883058554+0.896916591724064i</v>
      </c>
      <c r="BS333" s="240" t="str">
        <f t="shared" ca="1" si="520"/>
        <v>-2.44427541813747-0.48619660994843i</v>
      </c>
      <c r="BT333" s="240" t="str">
        <f t="shared" ca="1" si="521"/>
        <v>-1.80494077234489-1.71844647038059i</v>
      </c>
      <c r="BU333" s="240" t="str">
        <f t="shared" ca="1" si="522"/>
        <v>-0.60554587502394-2.41747464443331i</v>
      </c>
      <c r="BV333" s="240" t="str">
        <f t="shared" ca="1" si="523"/>
        <v>0.781745589472213-2.36637767412076i</v>
      </c>
      <c r="BW333" s="240" t="str">
        <f t="shared" ca="1" si="524"/>
        <v>1.9264669717935-1.58101058498203i</v>
      </c>
      <c r="BX333" s="240" t="str">
        <f t="shared" ca="1" si="525"/>
        <v>2.47341938943714-0.30506718471979i</v>
      </c>
      <c r="BY333" s="240" t="str">
        <f t="shared" ca="1" si="526"/>
        <v>2.25288740725482+1.06553638767951i</v>
      </c>
      <c r="BZ333" s="240" t="str">
        <f t="shared" ca="1" si="527"/>
        <v>1.33330052681243+2.10551161679012i</v>
      </c>
      <c r="CA333" s="240" t="str">
        <f t="shared" ca="1" si="528"/>
        <v>2.69890241977478E-13+2.49216160455867i</v>
      </c>
      <c r="CB333" s="240" t="str">
        <f t="shared" ca="1" si="529"/>
        <v>-1.33330052681197+2.10551161679041i</v>
      </c>
      <c r="CC333" s="240" t="str">
        <f t="shared" ca="1" si="530"/>
        <v>-2.25288740725465+1.06553638767988i</v>
      </c>
      <c r="CD333" s="240" t="str">
        <f t="shared" ca="1" si="531"/>
        <v>-2.47341938943719-0.305067184719394i</v>
      </c>
      <c r="CE333" s="240" t="str">
        <f t="shared" ca="1" si="532"/>
        <v>-1.92646697179375-1.58101058498173i</v>
      </c>
      <c r="CF333" s="240" t="str">
        <f t="shared" ca="1" si="533"/>
        <v>-0.781745589472591-2.36637767412064i</v>
      </c>
      <c r="CG333" s="240" t="str">
        <f t="shared" ca="1" si="534"/>
        <v>0.605545875023553-2.4174746444334i</v>
      </c>
      <c r="CH333" s="240" t="str">
        <f t="shared" ca="1" si="535"/>
        <v>1.80494077234461-1.71844647038087i</v>
      </c>
      <c r="CI333" s="240" t="str">
        <f t="shared" ca="1" si="536"/>
        <v>2.44427541813736-0.486196609948958i</v>
      </c>
      <c r="CJ333" s="240" t="str">
        <f t="shared" ca="1" si="537"/>
        <v>2.32516883058574+0.89691659172356i</v>
      </c>
      <c r="CK333" s="240" t="str">
        <f t="shared" ca="1" si="538"/>
        <v>1.48457893451916+2.00172297044781i</v>
      </c>
      <c r="CL333" s="240" t="str">
        <f t="shared" ca="1" si="539"/>
        <v>0.183334780858499+2.48540898472747i</v>
      </c>
      <c r="CM333" s="240" t="str">
        <f t="shared" ca="1" si="540"/>
        <v>-1.1747968480319+2.19789031325286i</v>
      </c>
      <c r="CN333" s="240" t="str">
        <f t="shared" ca="1" si="541"/>
        <v>-2.16839739186665+1.22838194963227i</v>
      </c>
      <c r="CO333" s="240" t="str">
        <f t="shared" ca="1" si="542"/>
        <v>-2.48915968676215-0.122284573984562i</v>
      </c>
      <c r="CP333" s="240" t="str">
        <f t="shared" ca="1" si="543"/>
        <v>-2.03755347980668-1.43500706624189i</v>
      </c>
      <c r="CQ333" s="240" t="str">
        <f t="shared" ca="1" si="544"/>
        <v>-0.953708956841805-2.30245709816191i</v>
      </c>
      <c r="CR333" s="240" t="str">
        <f t="shared" ca="1" si="545"/>
        <v>0.426064655011958-2.45547111019169i</v>
      </c>
      <c r="CS333" s="240" t="str">
        <f t="shared" ca="1" si="546"/>
        <v>1.67363344246721-1.84656994546424i</v>
      </c>
      <c r="CT333" s="240" t="str">
        <f t="shared" ca="1" si="547"/>
        <v>2.40188570656776-0.664691293625814i</v>
      </c>
      <c r="CU333" s="240" t="str">
        <f t="shared" ca="1" si="548"/>
        <v>2.38484996256507+0.723436327046031i</v>
      </c>
      <c r="CV333" s="240" t="str">
        <f t="shared" ca="1" si="549"/>
        <v>1.62781228034986+1.8870868138956i</v>
      </c>
      <c r="CW333" s="240" t="str">
        <f t="shared" ca="1" si="550"/>
        <v>0.365676054657182+2.46518771826545i</v>
      </c>
      <c r="CX333" s="240" t="str">
        <f t="shared" ca="1" si="551"/>
        <v>-1.00992684334493+2.27835845167695i</v>
      </c>
      <c r="CY333" s="240" t="str">
        <f t="shared" ca="1" si="552"/>
        <v>-2.07215664313771+1.38457080336714i</v>
      </c>
      <c r="CZ333" s="240" t="str">
        <f t="shared" ca="1" si="553"/>
        <v>-2.49141101207732+0.0611607074542912i</v>
      </c>
      <c r="DA333" s="240" t="str">
        <f t="shared" ca="1" si="554"/>
        <v>-2.13759830897375-1.28122711987728i</v>
      </c>
      <c r="DB333" s="240" t="str">
        <f t="shared" ca="1" si="555"/>
        <v>-1.12050409273981-2.2260593076982i</v>
      </c>
      <c r="DC333" s="240" t="str">
        <f t="shared" ca="1" si="556"/>
        <v>0.244274553717117-2.48016116525575i</v>
      </c>
      <c r="DD333" s="240" t="str">
        <f t="shared" ca="1" si="557"/>
        <v>1.53325654795728-1.96468669802149i</v>
      </c>
      <c r="DE333" s="240" t="str">
        <f t="shared" ca="1" si="558"/>
        <v>2.34647996824922-0.839583957589451i</v>
      </c>
      <c r="DF333" s="240" t="str">
        <f t="shared" ca="1" si="559"/>
        <v>2.4316073859683+0.546035698229375i</v>
      </c>
      <c r="DG333" s="240" t="str">
        <f t="shared" ca="1" si="560"/>
        <v>1.76222437039552+1.76222437039685i</v>
      </c>
      <c r="DH333" s="240" t="str">
        <f t="shared" ca="1" si="561"/>
        <v>0.546035698230028+2.43160738596816i</v>
      </c>
      <c r="DI333" s="240" t="str">
        <f t="shared" ca="1" si="562"/>
        <v>-0.839583957588823+2.34647996824945i</v>
      </c>
      <c r="DJ333" s="240" t="str">
        <f t="shared" ca="1" si="563"/>
        <v>-1.96468669802264+1.5332565479558i</v>
      </c>
      <c r="DK333" s="240" t="str">
        <f t="shared" ca="1" si="564"/>
        <v>-2.48016116525568+0.244274553717782i</v>
      </c>
      <c r="DL333" s="240" t="str">
        <f t="shared" ca="1" si="565"/>
        <v>-2.2260593076985-1.12050409273921i</v>
      </c>
      <c r="DM333" s="240" t="str">
        <f t="shared" ca="1" si="566"/>
        <v>-1.28122711987566-2.13759830897472i</v>
      </c>
      <c r="DN333" s="240" t="str">
        <f t="shared" ca="1" si="567"/>
        <v>0.0611607074537648-2.49141101207733i</v>
      </c>
      <c r="DO333" s="240" t="str">
        <f t="shared" ca="1" si="568"/>
        <v>1.3845708033667-2.072156643138i</v>
      </c>
      <c r="DP333" s="240" t="str">
        <f t="shared" ca="1" si="569"/>
        <v>2.27835845167766-1.00992684334334i</v>
      </c>
      <c r="DQ333" s="240" t="str">
        <f t="shared" ca="1" si="570"/>
        <v>2.46518771826557+0.365676054656382i</v>
      </c>
      <c r="DR333" s="240" t="str">
        <f t="shared" ca="1" si="571"/>
        <v>1.88708681389613+1.62781228034925i</v>
      </c>
      <c r="DS333" s="240" t="str">
        <f t="shared" ca="1" si="572"/>
        <v>0.723436327044366+2.38484996256557i</v>
      </c>
      <c r="DT333" s="240" t="str">
        <f t="shared" ca="1" si="573"/>
        <v>-0.664691293625032+2.40188570656797i</v>
      </c>
      <c r="DU333" s="240" t="str">
        <f t="shared" ca="1" si="574"/>
        <v>-1.8465699454637+1.67363344246781i</v>
      </c>
      <c r="DV333" s="240" t="str">
        <f t="shared" ca="1" si="575"/>
        <v>-2.45547111019198+0.426064655010243i</v>
      </c>
      <c r="DW333" s="240" t="str">
        <f t="shared" ca="1" si="576"/>
        <v>-2.30245709816217-0.953708956841187i</v>
      </c>
      <c r="DX333" s="240" t="str">
        <f t="shared" ca="1" si="577"/>
        <v>-1.43500706624243-2.03755347980629i</v>
      </c>
      <c r="DY333" s="240" t="str">
        <f t="shared" ca="1" si="578"/>
        <v>-0.122284573982682-2.48915968676225i</v>
      </c>
      <c r="DZ333" s="240" t="str">
        <f t="shared" ca="1" si="579"/>
        <v>1.22838194963169-2.16839739186698i</v>
      </c>
      <c r="EA333" s="240" t="str">
        <f t="shared" ca="1" si="580"/>
        <v>2.19789031325255-1.17479684803249i</v>
      </c>
      <c r="EB333" s="240" t="str">
        <f t="shared" ca="1" si="581"/>
        <v>2.48540898472733+0.183334780860376i</v>
      </c>
      <c r="EC333" s="240" t="str">
        <f t="shared" ca="1" si="582"/>
        <v>2.00172297044821+1.48457893451863i</v>
      </c>
      <c r="ED333" s="240" t="str">
        <f t="shared" ca="1" si="583"/>
        <v>0.896916591724183+2.3251688305855i</v>
      </c>
      <c r="EE333" s="240" t="str">
        <f t="shared" ca="1" si="584"/>
        <v>-0.486196609950805+2.444275418137i</v>
      </c>
      <c r="EF333" s="240" t="str">
        <f t="shared" ca="1" si="585"/>
        <v>-1.71844647038049+1.80494077234497i</v>
      </c>
      <c r="EG333" s="240" t="str">
        <f t="shared" ca="1" si="586"/>
        <v>-2.41747464443328+0.605545875024064i</v>
      </c>
      <c r="EH333" s="240" t="str">
        <f t="shared" ca="1" si="587"/>
        <v>-2.36637767412009-0.781745589474244i</v>
      </c>
      <c r="EI333" s="240" t="str">
        <f t="shared" ca="1" si="588"/>
        <v>-1.58101058498213-1.92646697179342i</v>
      </c>
      <c r="EJ333" s="240" t="str">
        <f t="shared" ca="1" si="589"/>
        <v>-0.305067184719917-2.47341938943712i</v>
      </c>
      <c r="EK333" s="240" t="str">
        <f t="shared" ca="1" si="590"/>
        <v>1.06553638768145-2.25288740725391i</v>
      </c>
      <c r="EL333" s="240" t="str">
        <f t="shared" ca="1" si="591"/>
        <v>2.10551161678998-1.33330052681266i</v>
      </c>
      <c r="EM333" s="240" t="str">
        <f t="shared" ca="1" si="592"/>
        <v>2.49216160455867-5.39780483954955E-13i</v>
      </c>
      <c r="EN333" s="240"/>
      <c r="EO333" s="240"/>
      <c r="EP333" s="240"/>
    </row>
    <row r="334" spans="1:146">
      <c r="A334" s="268">
        <f t="shared" si="461"/>
        <v>4.5703124999999884E-3</v>
      </c>
      <c r="B334" s="267">
        <v>234</v>
      </c>
      <c r="C334" s="266">
        <f t="shared" si="462"/>
        <v>46800</v>
      </c>
      <c r="N334" s="265">
        <f t="shared" ca="1" si="463"/>
        <v>2.5077277454568616</v>
      </c>
      <c r="O334" s="240">
        <f t="shared" ca="1" si="464"/>
        <v>-2.4922722545431384</v>
      </c>
      <c r="P334" s="240" t="str">
        <f t="shared" ca="1" si="465"/>
        <v>-2.13769321663153-1.28128400533726i</v>
      </c>
      <c r="Q334" s="240" t="str">
        <f t="shared" ca="1" si="466"/>
        <v>-1.17484900807365-2.19798789782699i</v>
      </c>
      <c r="R334" s="240" t="str">
        <f t="shared" ca="1" si="467"/>
        <v>0.122290003321237-2.4892702034639i</v>
      </c>
      <c r="S334" s="240" t="str">
        <f t="shared" ca="1" si="468"/>
        <v>1.38463227720474-2.07224864523743i</v>
      </c>
      <c r="T334" s="240" t="str">
        <f t="shared" ca="1" si="469"/>
        <v>2.25298743365563-1.06558369664488i</v>
      </c>
      <c r="U334" s="241" t="str">
        <f t="shared" ca="1" si="470"/>
        <v>2.4802712824302+0.244285399313133i</v>
      </c>
      <c r="V334" s="240" t="str">
        <f t="shared" ca="1" si="471"/>
        <v>2.00181184534932+1.48464484863711i</v>
      </c>
      <c r="W334" s="240" t="str">
        <f t="shared" ca="1" si="472"/>
        <v>0.953751300756797+2.30255932541819i</v>
      </c>
      <c r="X334" s="240" t="str">
        <f t="shared" ca="1" si="473"/>
        <v>-0.365692290380965+2.46529717063105i</v>
      </c>
      <c r="Y334" s="240" t="str">
        <f t="shared" ca="1" si="474"/>
        <v>-1.58108078058957+1.92655250538775i</v>
      </c>
      <c r="Z334" s="240" t="str">
        <f t="shared" ca="1" si="475"/>
        <v>-2.34658415008544+0.839621234446413i</v>
      </c>
      <c r="AA334" s="240" t="str">
        <f t="shared" ca="1" si="476"/>
        <v>-2.44438394201329-0.486218196690652i</v>
      </c>
      <c r="AB334" s="240" t="str">
        <f t="shared" ca="1" si="477"/>
        <v>-1.84665193169464-1.67370775045526i</v>
      </c>
      <c r="AC334" s="240" t="str">
        <f t="shared" ca="1" si="478"/>
        <v>-0.723468447040368-2.38495584799856i</v>
      </c>
      <c r="AD334" s="240" t="str">
        <f t="shared" ca="1" si="479"/>
        <v>0.605572760776828-2.41758197837647i</v>
      </c>
      <c r="AE334" s="240" t="str">
        <f t="shared" ca="1" si="480"/>
        <v>1.76230261175062-1.76230261175046i</v>
      </c>
      <c r="AF334" s="240" t="str">
        <f t="shared" ca="1" si="481"/>
        <v>2.41758197837647-0.605572760776815i</v>
      </c>
      <c r="AG334" s="240" t="str">
        <f t="shared" ca="1" si="482"/>
        <v>2.38495584799849+0.723468447040619i</v>
      </c>
      <c r="AH334" s="240" t="str">
        <f t="shared" ca="1" si="483"/>
        <v>1.67370775045527+1.84665193169462i</v>
      </c>
      <c r="AI334" s="240" t="str">
        <f t="shared" ca="1" si="484"/>
        <v>0.486218196691126+2.4443839420132i</v>
      </c>
      <c r="AJ334" s="240" t="str">
        <f t="shared" ca="1" si="485"/>
        <v>-0.839621234445728+2.34658415008569i</v>
      </c>
      <c r="AK334" s="240" t="str">
        <f t="shared" ca="1" si="486"/>
        <v>-1.92655250538855+1.58108078058859i</v>
      </c>
      <c r="AL334" s="240" t="str">
        <f t="shared" ca="1" si="487"/>
        <v>-2.46529717063116+0.365692290380252i</v>
      </c>
      <c r="AM334" s="240" t="str">
        <f t="shared" ca="1" si="488"/>
        <v>-2.302559325418-0.953751300757251i</v>
      </c>
      <c r="AN334" s="240" t="str">
        <f t="shared" ca="1" si="489"/>
        <v>-1.48464484863709-2.00181184534933i</v>
      </c>
      <c r="AO334" s="240" t="str">
        <f t="shared" ca="1" si="490"/>
        <v>-0.244285399313402-2.48027128243018i</v>
      </c>
      <c r="AP334" s="240" t="str">
        <f t="shared" ca="1" si="491"/>
        <v>1.06558369664421-2.25298743365594i</v>
      </c>
      <c r="AQ334" s="240" t="str">
        <f t="shared" ca="1" si="492"/>
        <v>2.07224864523675-1.38463227720575i</v>
      </c>
      <c r="AR334" s="240" t="str">
        <f t="shared" ca="1" si="493"/>
        <v>2.07224864523675-1.38463227720575i</v>
      </c>
      <c r="AS334" s="240" t="str">
        <f t="shared" ca="1" si="494"/>
        <v>2.19798789782675+1.17484900807409i</v>
      </c>
      <c r="AT334" s="240" t="str">
        <f t="shared" ca="1" si="495"/>
        <v>1.28128400533711+2.13769321663162i</v>
      </c>
      <c r="AU334" s="240" t="str">
        <f t="shared" ca="1" si="496"/>
        <v>2.69903305739426E-13+2.49227225454314i</v>
      </c>
      <c r="AV334" s="240" t="str">
        <f t="shared" ca="1" si="497"/>
        <v>-1.2812840053367+2.13769321663186i</v>
      </c>
      <c r="AW334" s="240" t="str">
        <f t="shared" ca="1" si="498"/>
        <v>-2.19798789782653+1.1748490080745i</v>
      </c>
      <c r="AX334" s="240" t="str">
        <f t="shared" ca="1" si="499"/>
        <v>-2.48927020346385-0.122290003322276i</v>
      </c>
      <c r="AY334" s="240" t="str">
        <f t="shared" ca="1" si="500"/>
        <v>-2.07224864523701-1.38463227720536i</v>
      </c>
      <c r="AZ334" s="240" t="str">
        <f t="shared" ca="1" si="501"/>
        <v>-1.06558369664464-2.25298743365574i</v>
      </c>
      <c r="BA334" s="240" t="str">
        <f t="shared" ca="1" si="502"/>
        <v>0.244285399312865-2.48027128243023i</v>
      </c>
      <c r="BB334" s="240" t="str">
        <f t="shared" ca="1" si="503"/>
        <v>1.48464484863671-2.00181184534961i</v>
      </c>
      <c r="BC334" s="240" t="str">
        <f t="shared" ca="1" si="504"/>
        <v>2.30255932541782-0.953751300757684i</v>
      </c>
      <c r="BD334" s="240" t="str">
        <f t="shared" ca="1" si="505"/>
        <v>2.46529717063086+0.365692290382241i</v>
      </c>
      <c r="BE334" s="240" t="str">
        <f t="shared" ca="1" si="506"/>
        <v>1.92655250538728+1.58108078059014i</v>
      </c>
      <c r="BF334" s="240" t="str">
        <f t="shared" ca="1" si="507"/>
        <v>0.839621234446169+2.34658415008553i</v>
      </c>
      <c r="BG334" s="240" t="str">
        <f t="shared" ca="1" si="508"/>
        <v>-0.486218196690702+2.44438394201328i</v>
      </c>
      <c r="BH334" s="240" t="str">
        <f t="shared" ca="1" si="509"/>
        <v>-1.67370775045495+1.84665193169492i</v>
      </c>
      <c r="BI334" s="240" t="str">
        <f t="shared" ca="1" si="510"/>
        <v>-2.38495584799835+0.723468447041068i</v>
      </c>
      <c r="BJ334" s="240" t="str">
        <f t="shared" ca="1" si="511"/>
        <v>-2.41758197837677-0.605572760775604i</v>
      </c>
      <c r="BK334" s="240" t="str">
        <f t="shared" ca="1" si="512"/>
        <v>-1.76230261174992-1.76230261175115i</v>
      </c>
      <c r="BL334" s="240" t="str">
        <f t="shared" ca="1" si="513"/>
        <v>-0.605572760776389-2.41758197837658i</v>
      </c>
      <c r="BM334" s="240" t="str">
        <f t="shared" ca="1" si="514"/>
        <v>0.723468447040427-2.38495584799854i</v>
      </c>
      <c r="BN334" s="240" t="str">
        <f t="shared" ca="1" si="515"/>
        <v>1.84665193169447-1.67370775045545i</v>
      </c>
      <c r="BO334" s="240" t="str">
        <f t="shared" ca="1" si="516"/>
        <v>2.44438394201314-0.486218196691425i</v>
      </c>
      <c r="BP334" s="240" t="str">
        <f t="shared" ca="1" si="517"/>
        <v>2.34658415008576+0.839621234445538i</v>
      </c>
      <c r="BQ334" s="240" t="str">
        <f t="shared" ca="1" si="518"/>
        <v>1.58108078058874+1.92655250538843i</v>
      </c>
      <c r="BR334" s="240" t="str">
        <f t="shared" ca="1" si="519"/>
        <v>0.365692290380449+2.46529717063113i</v>
      </c>
      <c r="BS334" s="240" t="str">
        <f t="shared" ca="1" si="520"/>
        <v>-0.953751300757002+2.3025593254181i</v>
      </c>
      <c r="BT334" s="240" t="str">
        <f t="shared" ca="1" si="521"/>
        <v>-2.00181184534922+1.48464484863725i</v>
      </c>
      <c r="BU334" s="240" t="str">
        <f t="shared" ca="1" si="522"/>
        <v>-2.48027128243016+0.2442853993136i</v>
      </c>
      <c r="BV334" s="240" t="str">
        <f t="shared" ca="1" si="523"/>
        <v>-2.25298743365606-1.06558369664397i</v>
      </c>
      <c r="BW334" s="240" t="str">
        <f t="shared" ca="1" si="524"/>
        <v>-1.38463227720392-2.07224864523798i</v>
      </c>
      <c r="BX334" s="240" t="str">
        <f t="shared" ca="1" si="525"/>
        <v>-0.122290003320538-2.48927020346394i</v>
      </c>
      <c r="BY334" s="240" t="str">
        <f t="shared" ca="1" si="526"/>
        <v>1.17484900807391-2.19798789782685i</v>
      </c>
      <c r="BZ334" s="240" t="str">
        <f t="shared" ca="1" si="527"/>
        <v>2.13769321663148-1.28128400533734i</v>
      </c>
      <c r="CA334" s="240" t="str">
        <f t="shared" ca="1" si="528"/>
        <v>2.49227225454314-5.39806611478853E-13i</v>
      </c>
      <c r="CB334" s="240" t="str">
        <f t="shared" ca="1" si="529"/>
        <v>2.13769321663196+1.28128400533653i</v>
      </c>
      <c r="CC334" s="240" t="str">
        <f t="shared" ca="1" si="530"/>
        <v>1.17484900807249+2.19798789782761i</v>
      </c>
      <c r="CD334" s="240" t="str">
        <f t="shared" ca="1" si="531"/>
        <v>-0.122290003322006+2.48927020346387i</v>
      </c>
      <c r="CE334" s="240" t="str">
        <f t="shared" ca="1" si="532"/>
        <v>-1.38463227720514+2.07224864523716i</v>
      </c>
      <c r="CF334" s="240" t="str">
        <f t="shared" ca="1" si="533"/>
        <v>-2.25298743365566+1.06558369664482i</v>
      </c>
      <c r="CG334" s="240" t="str">
        <f t="shared" ca="1" si="534"/>
        <v>-2.48027128243025-0.244285399312667i</v>
      </c>
      <c r="CH334" s="240" t="str">
        <f t="shared" ca="1" si="535"/>
        <v>-2.00181184534977-1.48464484863649i</v>
      </c>
      <c r="CI334" s="240" t="str">
        <f t="shared" ca="1" si="536"/>
        <v>-0.953751300757869-2.30255932541774i</v>
      </c>
      <c r="CJ334" s="240" t="str">
        <f t="shared" ca="1" si="537"/>
        <v>0.365692290382041-2.46529717063089i</v>
      </c>
      <c r="CK334" s="240" t="str">
        <f t="shared" ca="1" si="538"/>
        <v>1.58108078058999-1.92655250538741i</v>
      </c>
      <c r="CL334" s="240" t="str">
        <f t="shared" ca="1" si="539"/>
        <v>2.34658415008544-0.839621234446423i</v>
      </c>
      <c r="CM334" s="240" t="str">
        <f t="shared" ca="1" si="540"/>
        <v>2.44438394201335+0.486218196690366i</v>
      </c>
      <c r="CN334" s="240" t="str">
        <f t="shared" ca="1" si="541"/>
        <v>1.8466519316951+1.67370775045475i</v>
      </c>
      <c r="CO334" s="240" t="str">
        <f t="shared" ca="1" si="542"/>
        <v>0.723468447041325+2.38495584799827i</v>
      </c>
      <c r="CP334" s="240" t="str">
        <f t="shared" ca="1" si="543"/>
        <v>-0.605572760777817+2.41758197837622i</v>
      </c>
      <c r="CQ334" s="240" t="str">
        <f t="shared" ca="1" si="544"/>
        <v>-1.76230261175096+1.76230261175011i</v>
      </c>
      <c r="CR334" s="240" t="str">
        <f t="shared" ca="1" si="545"/>
        <v>-2.41758197837654+0.605572760776514i</v>
      </c>
      <c r="CS334" s="240" t="str">
        <f t="shared" ca="1" si="546"/>
        <v>-2.38495584799862-0.723468447040171i</v>
      </c>
      <c r="CT334" s="240" t="str">
        <f t="shared" ca="1" si="547"/>
        <v>-1.67370775045564-1.84665193169429i</v>
      </c>
      <c r="CU334" s="240" t="str">
        <f t="shared" ca="1" si="548"/>
        <v>-0.486218196691552-2.44438394201311i</v>
      </c>
      <c r="CV334" s="240" t="str">
        <f t="shared" ca="1" si="549"/>
        <v>0.839621234447687-2.34658415008499i</v>
      </c>
      <c r="CW334" s="240" t="str">
        <f t="shared" ca="1" si="550"/>
        <v>1.92655250538826-1.58108078058895i</v>
      </c>
      <c r="CX334" s="240" t="str">
        <f t="shared" ca="1" si="551"/>
        <v>2.46529717063109-0.365692290380715i</v>
      </c>
      <c r="CY334" s="240" t="str">
        <f t="shared" ca="1" si="552"/>
        <v>2.30255932541815+0.953751300756882i</v>
      </c>
      <c r="CZ334" s="240" t="str">
        <f t="shared" ca="1" si="553"/>
        <v>1.48464484863746+2.00181184534905i</v>
      </c>
      <c r="DA334" s="240" t="str">
        <f t="shared" ca="1" si="554"/>
        <v>0.244285399313728+2.48027128243014i</v>
      </c>
      <c r="DB334" s="240" t="str">
        <f t="shared" ca="1" si="555"/>
        <v>-1.06558369664385+2.25298743365611i</v>
      </c>
      <c r="DC334" s="240" t="str">
        <f t="shared" ca="1" si="556"/>
        <v>-2.07224864523791+1.38463227720402i</v>
      </c>
      <c r="DD334" s="240" t="str">
        <f t="shared" ca="1" si="557"/>
        <v>-2.48927020346393+0.122290003320666i</v>
      </c>
      <c r="DE334" s="240" t="str">
        <f t="shared" ca="1" si="558"/>
        <v>-2.19798789782697-1.17484900807367i</v>
      </c>
      <c r="DF334" s="240" t="str">
        <f t="shared" ca="1" si="559"/>
        <v>-1.28128400533757-2.13769321663134i</v>
      </c>
      <c r="DG334" s="240" t="str">
        <f t="shared" ca="1" si="560"/>
        <v>-8.09709917218279E-13-2.49227225454314i</v>
      </c>
      <c r="DH334" s="240" t="str">
        <f t="shared" ca="1" si="561"/>
        <v>1.28128400533837-2.13769321663086i</v>
      </c>
      <c r="DI334" s="240" t="str">
        <f t="shared" ca="1" si="562"/>
        <v>2.19798789782741-1.17484900807285i</v>
      </c>
      <c r="DJ334" s="240" t="str">
        <f t="shared" ca="1" si="563"/>
        <v>2.48927020346387+0.122290003321879i</v>
      </c>
      <c r="DK334" s="240" t="str">
        <f t="shared" ca="1" si="564"/>
        <v>2.07224864523723+1.38463227720503i</v>
      </c>
      <c r="DL334" s="240" t="str">
        <f t="shared" ca="1" si="565"/>
        <v>1.06558369664506+2.25298743365554i</v>
      </c>
      <c r="DM334" s="240" t="str">
        <f t="shared" ca="1" si="566"/>
        <v>-0.244285399312398+2.48027128243028i</v>
      </c>
      <c r="DN334" s="240" t="str">
        <f t="shared" ca="1" si="567"/>
        <v>-1.48464484863628+2.00181184534993i</v>
      </c>
      <c r="DO334" s="240" t="str">
        <f t="shared" ca="1" si="568"/>
        <v>-2.30255932541856+0.953751300755892i</v>
      </c>
      <c r="DP334" s="240" t="str">
        <f t="shared" ca="1" si="569"/>
        <v>-2.46529717063095-0.365692290381635i</v>
      </c>
      <c r="DQ334" s="240" t="str">
        <f t="shared" ca="1" si="570"/>
        <v>-1.92655250538749-1.58108078058989i</v>
      </c>
      <c r="DR334" s="240" t="str">
        <f t="shared" ca="1" si="571"/>
        <v>-0.839621234446543-2.3465841500854i</v>
      </c>
      <c r="DS334" s="240" t="str">
        <f t="shared" ca="1" si="572"/>
        <v>0.486218196690241-2.44438394201337i</v>
      </c>
      <c r="DT334" s="240" t="str">
        <f t="shared" ca="1" si="573"/>
        <v>1.67370775045455-1.84665193169528i</v>
      </c>
      <c r="DU334" s="240" t="str">
        <f t="shared" ca="1" si="574"/>
        <v>2.38495584799893-0.723468447039144i</v>
      </c>
      <c r="DV334" s="240" t="str">
        <f t="shared" ca="1" si="575"/>
        <v>2.41758197837629+0.605572760777555i</v>
      </c>
      <c r="DW334" s="240" t="str">
        <f t="shared" ca="1" si="576"/>
        <v>1.76230261175031+1.76230261175077i</v>
      </c>
      <c r="DX334" s="240" t="str">
        <f t="shared" ca="1" si="577"/>
        <v>0.605572760776912+2.41758197837644i</v>
      </c>
      <c r="DY334" s="240" t="str">
        <f t="shared" ca="1" si="578"/>
        <v>-0.723468447040046+2.38495584799866i</v>
      </c>
      <c r="DZ334" s="240" t="str">
        <f t="shared" ca="1" si="579"/>
        <v>-1.8466519316942+1.67370775045574i</v>
      </c>
      <c r="EA334" s="240" t="str">
        <f t="shared" ca="1" si="580"/>
        <v>-2.44438394201306+0.486218196691816i</v>
      </c>
      <c r="EB334" s="240" t="str">
        <f t="shared" ca="1" si="581"/>
        <v>-2.34658415008508-0.839621234447433i</v>
      </c>
      <c r="EC334" s="240" t="str">
        <f t="shared" ca="1" si="582"/>
        <v>-1.58108078058916-1.92655250538809i</v>
      </c>
      <c r="ED334" s="240" t="str">
        <f t="shared" ca="1" si="583"/>
        <v>-0.365692290380982-2.46529717063105i</v>
      </c>
      <c r="EE334" s="240" t="str">
        <f t="shared" ca="1" si="584"/>
        <v>0.953751300756503-2.30255932541831i</v>
      </c>
      <c r="EF334" s="240" t="str">
        <f t="shared" ca="1" si="585"/>
        <v>2.00181184534898-1.48464484863756i</v>
      </c>
      <c r="EG334" s="240" t="str">
        <f t="shared" ca="1" si="586"/>
        <v>2.48027128243012-0.244285399313996i</v>
      </c>
      <c r="EH334" s="240" t="str">
        <f t="shared" ca="1" si="587"/>
        <v>2.25298743365514+1.06558369664592i</v>
      </c>
      <c r="EI334" s="240" t="str">
        <f t="shared" ca="1" si="588"/>
        <v>1.38463227720425+2.07224864523776i</v>
      </c>
      <c r="EJ334" s="240" t="str">
        <f t="shared" ca="1" si="589"/>
        <v>0.122290003320936+2.48927020346392i</v>
      </c>
      <c r="EK334" s="240" t="str">
        <f t="shared" ca="1" si="590"/>
        <v>-1.17484900807344+2.1979878978271i</v>
      </c>
      <c r="EL334" s="240" t="str">
        <f t="shared" ca="1" si="591"/>
        <v>-2.1376932166312+1.2812840053378i</v>
      </c>
      <c r="EM334" s="240" t="str">
        <f t="shared" ca="1" si="592"/>
        <v>-2.49227225454314+1.0796132229577E-12i</v>
      </c>
      <c r="EN334" s="240"/>
      <c r="EO334" s="240"/>
      <c r="EP334" s="240"/>
    </row>
    <row r="335" spans="1:146">
      <c r="A335" s="268">
        <f t="shared" si="461"/>
        <v>4.589843749999988E-3</v>
      </c>
      <c r="B335" s="267">
        <v>235</v>
      </c>
      <c r="C335" s="266">
        <f t="shared" si="462"/>
        <v>47000</v>
      </c>
      <c r="N335" s="265">
        <f t="shared" ca="1" si="463"/>
        <v>2.5076245890712148</v>
      </c>
      <c r="O335" s="240">
        <f t="shared" ca="1" si="464"/>
        <v>-2.4923754109287852</v>
      </c>
      <c r="P335" s="240" t="str">
        <f t="shared" ca="1" si="465"/>
        <v>-2.16858342200836-1.22848733440477i</v>
      </c>
      <c r="Q335" s="240" t="str">
        <f t="shared" ca="1" si="466"/>
        <v>-1.28133703831815-2.13778169681483i</v>
      </c>
      <c r="R335" s="240" t="str">
        <f t="shared" ca="1" si="467"/>
        <v>-0.0611659545244115-2.49162475405298i</v>
      </c>
      <c r="S335" s="240" t="str">
        <f t="shared" ca="1" si="468"/>
        <v>1.17489763565728-2.19807887363702i</v>
      </c>
      <c r="T335" s="240" t="str">
        <f t="shared" ca="1" si="469"/>
        <v>2.10569225186383-1.33341491271212i</v>
      </c>
      <c r="U335" s="241" t="str">
        <f t="shared" ca="1" si="470"/>
        <v>2.48937323559317-0.122295064965207i</v>
      </c>
      <c r="V335" s="240" t="str">
        <f t="shared" ca="1" si="471"/>
        <v>2.22625028474378+1.12060022250608i</v>
      </c>
      <c r="W335" s="240" t="str">
        <f t="shared" ca="1" si="472"/>
        <v>1.38468958782206+2.07233441663734i</v>
      </c>
      <c r="X335" s="240" t="str">
        <f t="shared" ca="1" si="473"/>
        <v>0.183350509431519+2.48562221177991i</v>
      </c>
      <c r="Y335" s="240" t="str">
        <f t="shared" ca="1" si="474"/>
        <v>-1.06562780168302+2.25308068592375i</v>
      </c>
      <c r="Z335" s="240" t="str">
        <f t="shared" ca="1" si="475"/>
        <v>-2.03772828464785+1.43513017770116i</v>
      </c>
      <c r="AA335" s="240" t="str">
        <f t="shared" ca="1" si="476"/>
        <v>-2.48037394208968+0.244295510406884i</v>
      </c>
      <c r="AB335" s="240" t="str">
        <f t="shared" ca="1" si="477"/>
        <v>-2.27855391554674-1.01001348651839i</v>
      </c>
      <c r="AC335" s="240" t="str">
        <f t="shared" ca="1" si="478"/>
        <v>-1.48470629882422-2.00189470133525i</v>
      </c>
      <c r="AD335" s="240" t="str">
        <f t="shared" ca="1" si="479"/>
        <v>-0.305093356901788-2.47363158788386i</v>
      </c>
      <c r="AE335" s="240" t="str">
        <f t="shared" ca="1" si="480"/>
        <v>0.953790776996522-2.30265462949154i</v>
      </c>
      <c r="AF335" s="240" t="str">
        <f t="shared" ca="1" si="481"/>
        <v>1.96485525151007-1.5333880883898i</v>
      </c>
      <c r="AG335" s="240" t="str">
        <f t="shared" ca="1" si="482"/>
        <v>2.46539921050464-0.36570742656597i</v>
      </c>
      <c r="AH335" s="240" t="str">
        <f t="shared" ca="1" si="483"/>
        <v>2.32536831038915+0.896993539575592i</v>
      </c>
      <c r="AI335" s="240" t="str">
        <f t="shared" ca="1" si="484"/>
        <v>1.5811462223074+1.92663224635255i</v>
      </c>
      <c r="AJ335" s="240" t="str">
        <f t="shared" ca="1" si="485"/>
        <v>0.426101207751561+2.45568176882818i</v>
      </c>
      <c r="AK335" s="240" t="str">
        <f t="shared" ca="1" si="486"/>
        <v>-0.839655986786748+2.34668127636788i</v>
      </c>
      <c r="AL335" s="240" t="str">
        <f t="shared" ca="1" si="487"/>
        <v>-1.88724870997092+1.62795193286397i</v>
      </c>
      <c r="AM335" s="240" t="str">
        <f t="shared" ca="1" si="488"/>
        <v>-2.44448511627803+0.486238321502553i</v>
      </c>
      <c r="AN335" s="240" t="str">
        <f t="shared" ca="1" si="489"/>
        <v>-2.36658068929381-0.781812656628225i</v>
      </c>
      <c r="AO335" s="240" t="str">
        <f t="shared" ca="1" si="490"/>
        <v>-1.6737770260492-1.8467283655352i</v>
      </c>
      <c r="AP335" s="240" t="str">
        <f t="shared" ca="1" si="491"/>
        <v>-0.546082543470263-2.43181599729903i</v>
      </c>
      <c r="AQ335" s="240" t="str">
        <f t="shared" ca="1" si="492"/>
        <v>0.72349839175914-2.38505456250467i</v>
      </c>
      <c r="AR335" s="240" t="str">
        <f t="shared" ca="1" si="493"/>
        <v>0.72349839175914-2.38505456250467i</v>
      </c>
      <c r="AS335" s="240" t="str">
        <f t="shared" ca="1" si="494"/>
        <v>2.41768204329472-0.605597825733125i</v>
      </c>
      <c r="AT335" s="240" t="str">
        <f t="shared" ca="1" si="495"/>
        <v>2.40209176803001+0.664748318512276i</v>
      </c>
      <c r="AU335" s="240" t="str">
        <f t="shared" ca="1" si="496"/>
        <v>1.76237555432974+1.76237555433097i</v>
      </c>
      <c r="AV335" s="240" t="str">
        <f t="shared" ca="1" si="497"/>
        <v>0.664748318510598+2.40209176803047i</v>
      </c>
      <c r="AW335" s="240" t="str">
        <f t="shared" ca="1" si="498"/>
        <v>-0.605597825734882+2.41768204329428i</v>
      </c>
      <c r="AX335" s="240" t="str">
        <f t="shared" ca="1" si="499"/>
        <v>-1.71859389854181+1.80509562098446i</v>
      </c>
      <c r="AY335" s="240" t="str">
        <f t="shared" ca="1" si="500"/>
        <v>-2.38505456250518+0.723498391757475i</v>
      </c>
      <c r="AZ335" s="240" t="str">
        <f t="shared" ca="1" si="501"/>
        <v>-2.43181599729865-0.54608254347196i</v>
      </c>
      <c r="BA335" s="240" t="str">
        <f t="shared" ca="1" si="502"/>
        <v>-1.84672836553403-1.67377702605049i</v>
      </c>
      <c r="BB335" s="240" t="str">
        <f t="shared" ca="1" si="503"/>
        <v>-0.781812656626506-2.36658068929437i</v>
      </c>
      <c r="BC335" s="240" t="str">
        <f t="shared" ca="1" si="504"/>
        <v>0.48623832150426-2.44448511627769i</v>
      </c>
      <c r="BD335" s="240" t="str">
        <f t="shared" ca="1" si="505"/>
        <v>1.62795193286529-1.88724870996978i</v>
      </c>
      <c r="BE335" s="240" t="str">
        <f t="shared" ca="1" si="506"/>
        <v>2.34668127636847-0.839655986785111i</v>
      </c>
      <c r="BF335" s="240" t="str">
        <f t="shared" ca="1" si="507"/>
        <v>2.45568176882787+0.42610120775331i</v>
      </c>
      <c r="BG335" s="240" t="str">
        <f t="shared" ca="1" si="508"/>
        <v>1.92663224635142+1.58114622230877i</v>
      </c>
      <c r="BH335" s="240" t="str">
        <f t="shared" ca="1" si="509"/>
        <v>0.896993539573902+2.3253683103898i</v>
      </c>
      <c r="BI335" s="240" t="str">
        <f t="shared" ca="1" si="510"/>
        <v>-0.36570742656769+2.46539921050439i</v>
      </c>
      <c r="BJ335" s="240" t="str">
        <f t="shared" ca="1" si="511"/>
        <v>-1.5333880883888+1.96485525151085i</v>
      </c>
      <c r="BK335" s="240" t="str">
        <f t="shared" ca="1" si="512"/>
        <v>-2.30265462949108+0.953790776997631i</v>
      </c>
      <c r="BL335" s="240" t="str">
        <f t="shared" ca="1" si="513"/>
        <v>-2.47363158788402-0.305093356900527i</v>
      </c>
      <c r="BM335" s="240" t="str">
        <f t="shared" ca="1" si="514"/>
        <v>-2.00189470133583-1.48470629882342i</v>
      </c>
      <c r="BN335" s="240" t="str">
        <f t="shared" ca="1" si="515"/>
        <v>-1.01001348651945-2.27855391554627i</v>
      </c>
      <c r="BO335" s="240" t="str">
        <f t="shared" ca="1" si="516"/>
        <v>0.244295510405867-2.48037394208977i</v>
      </c>
      <c r="BP335" s="240" t="str">
        <f t="shared" ca="1" si="517"/>
        <v>1.43513017770039-2.03772828464839i</v>
      </c>
      <c r="BQ335" s="240" t="str">
        <f t="shared" ca="1" si="518"/>
        <v>2.25308068592331-1.06562780168396i</v>
      </c>
      <c r="BR335" s="240" t="str">
        <f t="shared" ca="1" si="519"/>
        <v>2.48562221177998+0.183350509430535i</v>
      </c>
      <c r="BS335" s="240" t="str">
        <f t="shared" ca="1" si="520"/>
        <v>2.07233441663786+1.38468958782128i</v>
      </c>
      <c r="BT335" s="240" t="str">
        <f t="shared" ca="1" si="521"/>
        <v>1.120600222507+2.22625028474332i</v>
      </c>
      <c r="BU335" s="240" t="str">
        <f t="shared" ca="1" si="522"/>
        <v>-0.122295064964239+2.48937323559321i</v>
      </c>
      <c r="BV335" s="240" t="str">
        <f t="shared" ca="1" si="523"/>
        <v>-1.33341491271123+2.10569225186439i</v>
      </c>
      <c r="BW335" s="240" t="str">
        <f t="shared" ca="1" si="524"/>
        <v>-2.19807887363666+1.17489763565794i</v>
      </c>
      <c r="BX335" s="240" t="str">
        <f t="shared" ca="1" si="525"/>
        <v>-2.49162475405299-0.0611659545237169i</v>
      </c>
      <c r="BY335" s="240" t="str">
        <f t="shared" ca="1" si="526"/>
        <v>-2.13778169681523-1.28133703831748i</v>
      </c>
      <c r="BZ335" s="240" t="str">
        <f t="shared" ca="1" si="527"/>
        <v>-1.22848733440542-2.168583422008i</v>
      </c>
      <c r="CA335" s="240" t="str">
        <f t="shared" ca="1" si="528"/>
        <v>-6.6806937296738E-13-2.49237541092879i</v>
      </c>
      <c r="CB335" s="240" t="str">
        <f t="shared" ca="1" si="529"/>
        <v>1.22848733440413-2.16858342200872i</v>
      </c>
      <c r="CC335" s="240" t="str">
        <f t="shared" ca="1" si="530"/>
        <v>2.13778169681447-1.28133703831875i</v>
      </c>
      <c r="CD335" s="240" t="str">
        <f t="shared" ca="1" si="531"/>
        <v>2.49162475405296-0.0611659545251944i</v>
      </c>
      <c r="CE335" s="240" t="str">
        <f t="shared" ca="1" si="532"/>
        <v>2.19807887363736+1.17489763565664i</v>
      </c>
      <c r="CF335" s="240" t="str">
        <f t="shared" ca="1" si="533"/>
        <v>1.33341491271248+2.1056922518636i</v>
      </c>
      <c r="CG335" s="240" t="str">
        <f t="shared" ca="1" si="534"/>
        <v>0.122295064965715+2.48937323559314i</v>
      </c>
      <c r="CH335" s="240" t="str">
        <f t="shared" ca="1" si="535"/>
        <v>-1.12060022250568+2.22625028474398i</v>
      </c>
      <c r="CI335" s="240" t="str">
        <f t="shared" ca="1" si="536"/>
        <v>-2.07233441663703+1.38468958782251i</v>
      </c>
      <c r="CJ335" s="240" t="str">
        <f t="shared" ca="1" si="537"/>
        <v>-2.48562221177987+0.183350509432009i</v>
      </c>
      <c r="CK335" s="240" t="str">
        <f t="shared" ca="1" si="538"/>
        <v>-2.25308068592394-1.06562780168263i</v>
      </c>
      <c r="CL335" s="240" t="str">
        <f t="shared" ca="1" si="539"/>
        <v>-1.4351301777016-2.03772828464754i</v>
      </c>
      <c r="CM335" s="240" t="str">
        <f t="shared" ca="1" si="540"/>
        <v>-0.244295510407337-2.48037394208963i</v>
      </c>
      <c r="CN335" s="240" t="str">
        <f t="shared" ca="1" si="541"/>
        <v>1.0100134865181-2.27855391554687i</v>
      </c>
      <c r="CO335" s="240" t="str">
        <f t="shared" ca="1" si="542"/>
        <v>2.00189470133495-1.48470629882461i</v>
      </c>
      <c r="CP335" s="240" t="str">
        <f t="shared" ca="1" si="543"/>
        <v>2.47363158788383-0.305093356901995i</v>
      </c>
      <c r="CQ335" s="240" t="str">
        <f t="shared" ca="1" si="544"/>
        <v>2.30265462949164+0.953790776996265i</v>
      </c>
      <c r="CR335" s="240" t="str">
        <f t="shared" ca="1" si="545"/>
        <v>1.53338808838996+1.96485525150994i</v>
      </c>
      <c r="CS335" s="240" t="str">
        <f t="shared" ca="1" si="546"/>
        <v>0.36570742656663+2.46539921050455i</v>
      </c>
      <c r="CT335" s="240" t="str">
        <f t="shared" ca="1" si="547"/>
        <v>-0.896993539574904+2.32536831038941i</v>
      </c>
      <c r="CU335" s="240" t="str">
        <f t="shared" ca="1" si="548"/>
        <v>-1.9266322463521+1.58114622230794i</v>
      </c>
      <c r="CV335" s="240" t="str">
        <f t="shared" ca="1" si="549"/>
        <v>-2.45568176882805+0.426101207752323i</v>
      </c>
      <c r="CW335" s="240" t="str">
        <f t="shared" ca="1" si="550"/>
        <v>-2.34668127636813-0.839655986786053i</v>
      </c>
      <c r="CX335" s="240" t="str">
        <f t="shared" ca="1" si="551"/>
        <v>-1.62795193286448-1.88724870997048i</v>
      </c>
      <c r="CY335" s="240" t="str">
        <f t="shared" ca="1" si="552"/>
        <v>-0.486238321503278-2.44448511627788i</v>
      </c>
      <c r="CZ335" s="240" t="str">
        <f t="shared" ca="1" si="553"/>
        <v>0.781812656627388-2.36658068929408i</v>
      </c>
      <c r="DA335" s="240" t="str">
        <f t="shared" ca="1" si="554"/>
        <v>1.84672836553475-1.6737770260497i</v>
      </c>
      <c r="DB335" s="240" t="str">
        <f t="shared" ca="1" si="555"/>
        <v>2.43181599729887-0.546082543470983i</v>
      </c>
      <c r="DC335" s="240" t="str">
        <f t="shared" ca="1" si="556"/>
        <v>2.38505456250491+0.723498391758365i</v>
      </c>
      <c r="DD335" s="240" t="str">
        <f t="shared" ca="1" si="557"/>
        <v>1.71859389854098+1.80509562098525i</v>
      </c>
      <c r="DE335" s="240" t="str">
        <f t="shared" ca="1" si="558"/>
        <v>0.605597825733843+2.41768204329454i</v>
      </c>
      <c r="DF335" s="240" t="str">
        <f t="shared" ca="1" si="559"/>
        <v>-0.664748318511496+2.40209176803023i</v>
      </c>
      <c r="DG335" s="240" t="str">
        <f t="shared" ca="1" si="560"/>
        <v>-1.76237555433055+1.76237555433016i</v>
      </c>
      <c r="DH335" s="240" t="str">
        <f t="shared" ca="1" si="561"/>
        <v>-2.4020917680303+0.664748318511244i</v>
      </c>
      <c r="DI335" s="240" t="str">
        <f t="shared" ca="1" si="562"/>
        <v>-2.41768204329448-0.605597825734097i</v>
      </c>
      <c r="DJ335" s="240" t="str">
        <f t="shared" ca="1" si="563"/>
        <v>-1.80509562098507-1.71859389854118i</v>
      </c>
      <c r="DK335" s="240" t="str">
        <f t="shared" ca="1" si="564"/>
        <v>-0.723498391758115-2.38505456250499i</v>
      </c>
      <c r="DL335" s="240" t="str">
        <f t="shared" ca="1" si="565"/>
        <v>0.54608254347124-2.43181599729881i</v>
      </c>
      <c r="DM335" s="240" t="str">
        <f t="shared" ca="1" si="566"/>
        <v>1.67377702604989-1.84672836553458i</v>
      </c>
      <c r="DN335" s="240" t="str">
        <f t="shared" ca="1" si="567"/>
        <v>2.36658068929416-0.781812656627139i</v>
      </c>
      <c r="DO335" s="240" t="str">
        <f t="shared" ca="1" si="568"/>
        <v>2.44448511627783+0.486238321503537i</v>
      </c>
      <c r="DP335" s="240" t="str">
        <f t="shared" ca="1" si="569"/>
        <v>1.88724870997031+1.62795193286467i</v>
      </c>
      <c r="DQ335" s="240" t="str">
        <f t="shared" ca="1" si="570"/>
        <v>0.839655986785672+2.34668127636827i</v>
      </c>
      <c r="DR335" s="240" t="str">
        <f t="shared" ca="1" si="571"/>
        <v>-0.426101207752583+2.455681768828i</v>
      </c>
      <c r="DS335" s="240" t="str">
        <f t="shared" ca="1" si="572"/>
        <v>-1.58114622230815+1.92663224635194i</v>
      </c>
      <c r="DT335" s="240" t="str">
        <f t="shared" ca="1" si="573"/>
        <v>-2.32536831038956+0.896993539574525i</v>
      </c>
      <c r="DU335" s="240" t="str">
        <f t="shared" ca="1" si="574"/>
        <v>-2.46539921050449-0.365707426567029i</v>
      </c>
      <c r="DV335" s="240" t="str">
        <f t="shared" ca="1" si="575"/>
        <v>-1.96485525150978-1.53338808839017i</v>
      </c>
      <c r="DW335" s="240" t="str">
        <f t="shared" ca="1" si="576"/>
        <v>-0.953790776996153-2.30265462949169i</v>
      </c>
      <c r="DX335" s="240" t="str">
        <f t="shared" ca="1" si="577"/>
        <v>0.305093356902396-2.47363158788378i</v>
      </c>
      <c r="DY335" s="240" t="str">
        <f t="shared" ca="1" si="578"/>
        <v>1.48470629882482-2.0018947013348i</v>
      </c>
      <c r="DZ335" s="240" t="str">
        <f t="shared" ca="1" si="579"/>
        <v>2.27855391554692-1.01001348651799i</v>
      </c>
      <c r="EA335" s="240" t="str">
        <f t="shared" ca="1" si="580"/>
        <v>2.48037394208959+0.24429551040774i</v>
      </c>
      <c r="EB335" s="240" t="str">
        <f t="shared" ca="1" si="581"/>
        <v>2.03772828464739+1.43513017770181i</v>
      </c>
      <c r="EC335" s="240" t="str">
        <f t="shared" ca="1" si="582"/>
        <v>1.06562780168239+2.25308068592405i</v>
      </c>
      <c r="ED335" s="240" t="str">
        <f t="shared" ca="1" si="583"/>
        <v>-0.183350509432412+2.48562221177984i</v>
      </c>
      <c r="EE335" s="240" t="str">
        <f t="shared" ca="1" si="584"/>
        <v>-1.38468958782273+2.07233441663689i</v>
      </c>
      <c r="EF335" s="240" t="str">
        <f t="shared" ca="1" si="585"/>
        <v>-2.2262502847441+1.12060022250544i</v>
      </c>
      <c r="EG335" s="240" t="str">
        <f t="shared" ca="1" si="586"/>
        <v>-2.48937323559313-0.122295064965836i</v>
      </c>
      <c r="EH335" s="240" t="str">
        <f t="shared" ca="1" si="587"/>
        <v>-2.10569225186338-1.33341491271282i</v>
      </c>
      <c r="EI335" s="240" t="str">
        <f t="shared" ca="1" si="588"/>
        <v>-1.17489763565641-2.19807887363748i</v>
      </c>
      <c r="EJ335" s="240" t="str">
        <f t="shared" ca="1" si="589"/>
        <v>0.0611659545253152-2.49162475405295i</v>
      </c>
      <c r="EK335" s="240" t="str">
        <f t="shared" ca="1" si="590"/>
        <v>1.2813370383191-2.13778169681427i</v>
      </c>
      <c r="EL335" s="240" t="str">
        <f t="shared" ca="1" si="591"/>
        <v>2.16858342200885-1.2284873344039i</v>
      </c>
      <c r="EM335" s="240" t="str">
        <f t="shared" ca="1" si="592"/>
        <v>2.49237541092879+9.30663485134096E-13i</v>
      </c>
      <c r="EN335" s="240"/>
      <c r="EO335" s="240"/>
      <c r="EP335" s="240"/>
    </row>
    <row r="336" spans="1:146">
      <c r="A336" s="268">
        <f t="shared" si="461"/>
        <v>4.6093749999999876E-3</v>
      </c>
      <c r="B336" s="267">
        <v>236</v>
      </c>
      <c r="C336" s="266">
        <f t="shared" si="462"/>
        <v>47200</v>
      </c>
      <c r="N336" s="265">
        <f t="shared" ca="1" si="463"/>
        <v>2.507528489652044</v>
      </c>
      <c r="O336" s="240">
        <f t="shared" ca="1" si="464"/>
        <v>-2.492471510347956</v>
      </c>
      <c r="P336" s="240" t="str">
        <f t="shared" ca="1" si="465"/>
        <v>-2.19816362575832-1.1749429366098i</v>
      </c>
      <c r="Q336" s="240" t="str">
        <f t="shared" ca="1" si="466"/>
        <v>-1.38474297779881-2.0724143203841i</v>
      </c>
      <c r="R336" s="240" t="str">
        <f t="shared" ca="1" si="467"/>
        <v>-0.244304929797095-2.48046957876388i</v>
      </c>
      <c r="S336" s="240" t="str">
        <f t="shared" ca="1" si="468"/>
        <v>0.953827552652216-2.30274341377795i</v>
      </c>
      <c r="T336" s="240" t="str">
        <f t="shared" ca="1" si="469"/>
        <v>1.92670653220779-1.58120718713395i</v>
      </c>
      <c r="U336" s="241" t="str">
        <f t="shared" ca="1" si="470"/>
        <v>2.44457936917367-0.486257069569848i</v>
      </c>
      <c r="V336" s="240" t="str">
        <f t="shared" ca="1" si="471"/>
        <v>2.38514652391536+0.723526287947233i</v>
      </c>
      <c r="W336" s="240" t="str">
        <f t="shared" ca="1" si="472"/>
        <v>1.76244350688122+1.76244350688141i</v>
      </c>
      <c r="X336" s="240" t="str">
        <f t="shared" ca="1" si="473"/>
        <v>0.723526287947221+2.38514652391536i</v>
      </c>
      <c r="Y336" s="240" t="str">
        <f t="shared" ca="1" si="474"/>
        <v>-0.486257069569842+2.44457936917368i</v>
      </c>
      <c r="Z336" s="240" t="str">
        <f t="shared" ca="1" si="475"/>
        <v>-1.58120718713395+1.92670653220779i</v>
      </c>
      <c r="AA336" s="240" t="str">
        <f t="shared" ca="1" si="476"/>
        <v>-2.30274341377794+0.953827552652228i</v>
      </c>
      <c r="AB336" s="240" t="str">
        <f t="shared" ca="1" si="477"/>
        <v>-2.48046957876388-0.244304929797099i</v>
      </c>
      <c r="AC336" s="240" t="str">
        <f t="shared" ca="1" si="478"/>
        <v>-2.07241432038409-1.38474297779883i</v>
      </c>
      <c r="AD336" s="240" t="str">
        <f t="shared" ca="1" si="479"/>
        <v>-1.17494293660975-2.19816362575834i</v>
      </c>
      <c r="AE336" s="240" t="str">
        <f t="shared" ca="1" si="480"/>
        <v>1.34357792928462E-14-2.49247151034796i</v>
      </c>
      <c r="AF336" s="240" t="str">
        <f t="shared" ca="1" si="481"/>
        <v>1.17494293660975-2.19816362575835i</v>
      </c>
      <c r="AG336" s="240" t="str">
        <f t="shared" ca="1" si="482"/>
        <v>2.07241432038452-1.38474297779819i</v>
      </c>
      <c r="AH336" s="240" t="str">
        <f t="shared" ca="1" si="483"/>
        <v>2.48046957876398-0.244304929796121i</v>
      </c>
      <c r="AI336" s="240" t="str">
        <f t="shared" ca="1" si="484"/>
        <v>2.30274341377832+0.953827552651303i</v>
      </c>
      <c r="AJ336" s="240" t="str">
        <f t="shared" ca="1" si="485"/>
        <v>1.58120718713434+1.92670653220747i</v>
      </c>
      <c r="AK336" s="240" t="str">
        <f t="shared" ca="1" si="486"/>
        <v>0.486257069569833+2.44457936917368i</v>
      </c>
      <c r="AL336" s="240" t="str">
        <f t="shared" ca="1" si="487"/>
        <v>-0.723526287947719+2.38514652391521i</v>
      </c>
      <c r="AM336" s="240" t="str">
        <f t="shared" ca="1" si="488"/>
        <v>-1.76244350688196+1.76244350688068i</v>
      </c>
      <c r="AN336" s="240" t="str">
        <f t="shared" ca="1" si="489"/>
        <v>-2.385146523915+0.723526287948427i</v>
      </c>
      <c r="AO336" s="240" t="str">
        <f t="shared" ca="1" si="490"/>
        <v>-2.44457936917382-0.48625706956911i</v>
      </c>
      <c r="AP336" s="240" t="str">
        <f t="shared" ca="1" si="491"/>
        <v>-1.92670653220794-1.58120718713377i</v>
      </c>
      <c r="AQ336" s="240" t="str">
        <f t="shared" ca="1" si="492"/>
        <v>-0.953827552651954-2.30274341377805i</v>
      </c>
      <c r="AR336" s="240" t="str">
        <f t="shared" ca="1" si="493"/>
        <v>-0.953827552651954-2.30274341377805i</v>
      </c>
      <c r="AS336" s="240" t="str">
        <f t="shared" ca="1" si="494"/>
        <v>1.38474297779963-2.07241432038356i</v>
      </c>
      <c r="AT336" s="240" t="str">
        <f t="shared" ca="1" si="495"/>
        <v>2.19816362575788-1.17494293661062i</v>
      </c>
      <c r="AU336" s="240" t="str">
        <f t="shared" ca="1" si="496"/>
        <v>2.49247151034796-4.69010548628997E-13i</v>
      </c>
      <c r="AV336" s="240" t="str">
        <f t="shared" ca="1" si="497"/>
        <v>2.19816362575836+1.17494293660973i</v>
      </c>
      <c r="AW336" s="240" t="str">
        <f t="shared" ca="1" si="498"/>
        <v>1.38474297779841+2.07241432038437i</v>
      </c>
      <c r="AX336" s="240" t="str">
        <f t="shared" ca="1" si="499"/>
        <v>0.244304929796354+2.48046957876395i</v>
      </c>
      <c r="AY336" s="240" t="str">
        <f t="shared" ca="1" si="500"/>
        <v>-0.953827552651087+2.30274341377841i</v>
      </c>
      <c r="AZ336" s="240" t="str">
        <f t="shared" ca="1" si="501"/>
        <v>-1.9267065322073+1.58120718713455i</v>
      </c>
      <c r="BA336" s="240" t="str">
        <f t="shared" ca="1" si="502"/>
        <v>-2.44457936917363+0.486257069570099i</v>
      </c>
      <c r="BB336" s="240" t="str">
        <f t="shared" ca="1" si="503"/>
        <v>-2.38514652391529-0.723526287947462i</v>
      </c>
      <c r="BC336" s="240" t="str">
        <f t="shared" ca="1" si="504"/>
        <v>-1.76244350688087-1.76244350688177i</v>
      </c>
      <c r="BD336" s="240" t="str">
        <f t="shared" ca="1" si="505"/>
        <v>-0.723526287946246-2.38514652391566i</v>
      </c>
      <c r="BE336" s="240" t="str">
        <f t="shared" ca="1" si="506"/>
        <v>0.486257069568843-2.44457936917387i</v>
      </c>
      <c r="BF336" s="240" t="str">
        <f t="shared" ca="1" si="507"/>
        <v>1.58120718713356-1.92670653220811i</v>
      </c>
      <c r="BG336" s="240" t="str">
        <f t="shared" ca="1" si="508"/>
        <v>2.30274341377795-0.953827552652203i</v>
      </c>
      <c r="BH336" s="240" t="str">
        <f t="shared" ca="1" si="509"/>
        <v>2.48046957876383+0.24430492979762i</v>
      </c>
      <c r="BI336" s="240" t="str">
        <f t="shared" ca="1" si="510"/>
        <v>2.07241432038367+1.38474297779947i</v>
      </c>
      <c r="BJ336" s="240" t="str">
        <f t="shared" ca="1" si="511"/>
        <v>1.17494293661086+2.19816362575776i</v>
      </c>
      <c r="BK336" s="240" t="str">
        <f t="shared" ca="1" si="512"/>
        <v>7.38935973458829E-13+2.49247151034796i</v>
      </c>
      <c r="BL336" s="240" t="str">
        <f t="shared" ca="1" si="513"/>
        <v>-1.17494293660955+2.19816362575845i</v>
      </c>
      <c r="BM336" s="240" t="str">
        <f t="shared" ca="1" si="514"/>
        <v>-2.07241432038426+1.38474297779857i</v>
      </c>
      <c r="BN336" s="240" t="str">
        <f t="shared" ca="1" si="515"/>
        <v>-2.48046957876393+0.244304929796552i</v>
      </c>
      <c r="BO336" s="240" t="str">
        <f t="shared" ca="1" si="516"/>
        <v>-2.30274341377754-0.953827552653193i</v>
      </c>
      <c r="BP336" s="240" t="str">
        <f t="shared" ca="1" si="517"/>
        <v>-1.5812071871347-1.92670653220717i</v>
      </c>
      <c r="BQ336" s="240" t="str">
        <f t="shared" ca="1" si="518"/>
        <v>-0.486257069570294-2.44457936917359i</v>
      </c>
      <c r="BR336" s="240" t="str">
        <f t="shared" ca="1" si="519"/>
        <v>0.72352628794727-2.38514652391535i</v>
      </c>
      <c r="BS336" s="240" t="str">
        <f t="shared" ca="1" si="520"/>
        <v>1.76244350688162-1.76244350688101i</v>
      </c>
      <c r="BT336" s="240" t="str">
        <f t="shared" ca="1" si="521"/>
        <v>2.38514652391556-0.72352628794657i</v>
      </c>
      <c r="BU336" s="240" t="str">
        <f t="shared" ca="1" si="522"/>
        <v>2.44457936917391+0.486257069568649i</v>
      </c>
      <c r="BV336" s="240" t="str">
        <f t="shared" ca="1" si="523"/>
        <v>1.92670653220823+1.58120718713341i</v>
      </c>
      <c r="BW336" s="240" t="str">
        <f t="shared" ca="1" si="524"/>
        <v>0.953827552652388+2.30274341377787i</v>
      </c>
      <c r="BX336" s="240" t="str">
        <f t="shared" ca="1" si="525"/>
        <v>-0.244304929797422+2.48046957876385i</v>
      </c>
      <c r="BY336" s="240" t="str">
        <f t="shared" ca="1" si="526"/>
        <v>-1.38474297779918+2.07241432038385i</v>
      </c>
      <c r="BZ336" s="240" t="str">
        <f t="shared" ca="1" si="527"/>
        <v>-2.1981636257588+1.17494293660891i</v>
      </c>
      <c r="CA336" s="240" t="str">
        <f t="shared" ca="1" si="528"/>
        <v>-2.49247151034796+9.38021097257992E-13i</v>
      </c>
      <c r="CB336" s="240" t="str">
        <f t="shared" ca="1" si="529"/>
        <v>-2.19816362575855-1.17494293660938i</v>
      </c>
      <c r="CC336" s="240" t="str">
        <f t="shared" ca="1" si="530"/>
        <v>-1.38474297779886-2.07241432038407i</v>
      </c>
      <c r="CD336" s="240" t="str">
        <f t="shared" ca="1" si="531"/>
        <v>-0.244304929796891-2.4804695787639i</v>
      </c>
      <c r="CE336" s="240" t="str">
        <f t="shared" ca="1" si="532"/>
        <v>0.953827552652879-2.30274341377767i</v>
      </c>
      <c r="CF336" s="240" t="str">
        <f t="shared" ca="1" si="533"/>
        <v>1.92670653220704-1.58120718713486i</v>
      </c>
      <c r="CG336" s="240" t="str">
        <f t="shared" ca="1" si="534"/>
        <v>2.44457936917352-0.486257069570628i</v>
      </c>
      <c r="CH336" s="240" t="str">
        <f t="shared" ca="1" si="535"/>
        <v>2.38514652391545+0.723526287946944i</v>
      </c>
      <c r="CI336" s="240" t="str">
        <f t="shared" ca="1" si="536"/>
        <v>1.76244350688125+1.76244350688138i</v>
      </c>
      <c r="CJ336" s="240" t="str">
        <f t="shared" ca="1" si="537"/>
        <v>0.723526287946762+2.3851465239155i</v>
      </c>
      <c r="CK336" s="240" t="str">
        <f t="shared" ca="1" si="538"/>
        <v>-0.486257069570817+2.44457936917348i</v>
      </c>
      <c r="CL336" s="240" t="str">
        <f t="shared" ca="1" si="539"/>
        <v>-1.58120718713315+1.92670653220845i</v>
      </c>
      <c r="CM336" s="240" t="str">
        <f t="shared" ca="1" si="540"/>
        <v>-2.30274341377774+0.953827552652702i</v>
      </c>
      <c r="CN336" s="240" t="str">
        <f t="shared" ca="1" si="541"/>
        <v>-2.48046957876388-0.244304929797082i</v>
      </c>
      <c r="CO336" s="240" t="str">
        <f t="shared" ca="1" si="542"/>
        <v>-2.07241432038396-1.38474297779902i</v>
      </c>
      <c r="CP336" s="240" t="str">
        <f t="shared" ca="1" si="543"/>
        <v>-1.17494293660908-2.1981636257587i</v>
      </c>
      <c r="CQ336" s="240" t="str">
        <f t="shared" ca="1" si="544"/>
        <v>-1.2787868231185E-12-2.49247151034796i</v>
      </c>
      <c r="CR336" s="240" t="str">
        <f t="shared" ca="1" si="545"/>
        <v>1.17494293660908-2.19816362575871i</v>
      </c>
      <c r="CS336" s="240" t="str">
        <f t="shared" ca="1" si="546"/>
        <v>2.07241432038396-1.38474297779902i</v>
      </c>
      <c r="CT336" s="240" t="str">
        <f t="shared" ca="1" si="547"/>
        <v>2.48046957876388-0.24430492979709i</v>
      </c>
      <c r="CU336" s="240" t="str">
        <f t="shared" ca="1" si="548"/>
        <v>2.30274341377775+0.953827552652694i</v>
      </c>
      <c r="CV336" s="240" t="str">
        <f t="shared" ca="1" si="549"/>
        <v>1.58120718713315+1.92670653220844i</v>
      </c>
      <c r="CW336" s="240" t="str">
        <f t="shared" ca="1" si="550"/>
        <v>0.486257069570822+2.44457936917348i</v>
      </c>
      <c r="CX336" s="240" t="str">
        <f t="shared" ca="1" si="551"/>
        <v>-0.723526287946755+2.3851465239155i</v>
      </c>
      <c r="CY336" s="240" t="str">
        <f t="shared" ca="1" si="552"/>
        <v>-1.76244350688124+1.76244350688139i</v>
      </c>
      <c r="CZ336" s="240" t="str">
        <f t="shared" ca="1" si="553"/>
        <v>-2.3851465239154+0.723526287947089i</v>
      </c>
      <c r="DA336" s="240" t="str">
        <f t="shared" ca="1" si="554"/>
        <v>-2.44457936917352-0.48625706957062i</v>
      </c>
      <c r="DB336" s="240" t="str">
        <f t="shared" ca="1" si="555"/>
        <v>-1.92670653220705-1.58120718713485i</v>
      </c>
      <c r="DC336" s="240" t="str">
        <f t="shared" ca="1" si="556"/>
        <v>-0.953827552652886-2.30274341377767i</v>
      </c>
      <c r="DD336" s="240" t="str">
        <f t="shared" ca="1" si="557"/>
        <v>0.244304929796743-2.48046957876391i</v>
      </c>
      <c r="DE336" s="240" t="str">
        <f t="shared" ca="1" si="558"/>
        <v>1.38474297779885-2.07241432038408i</v>
      </c>
      <c r="DF336" s="240" t="str">
        <f t="shared" ca="1" si="559"/>
        <v>2.19816362575854-1.17494293660938i</v>
      </c>
      <c r="DG336" s="240" t="str">
        <f t="shared" ca="1" si="560"/>
        <v>2.49247151034796+1.07237889018645E-12i</v>
      </c>
      <c r="DH336" s="240" t="str">
        <f t="shared" ca="1" si="561"/>
        <v>2.19816362575887+1.17494293660877i</v>
      </c>
      <c r="DI336" s="240" t="str">
        <f t="shared" ca="1" si="562"/>
        <v>1.38474297779919+2.07241432038385i</v>
      </c>
      <c r="DJ336" s="240" t="str">
        <f t="shared" ca="1" si="563"/>
        <v>0.244304929797429+2.48046957876385i</v>
      </c>
      <c r="DK336" s="240" t="str">
        <f t="shared" ca="1" si="564"/>
        <v>-0.953827552652512+2.30274341377782i</v>
      </c>
      <c r="DL336" s="240" t="str">
        <f t="shared" ca="1" si="565"/>
        <v>-1.92670653220823+1.58120718713341i</v>
      </c>
      <c r="DM336" s="240" t="str">
        <f t="shared" ca="1" si="566"/>
        <v>-2.44457936917394+0.486257069568517i</v>
      </c>
      <c r="DN336" s="240" t="str">
        <f t="shared" ca="1" si="567"/>
        <v>-2.3851465239156-0.723526287946428i</v>
      </c>
      <c r="DO336" s="240" t="str">
        <f t="shared" ca="1" si="568"/>
        <v>-1.76244350688153-1.7624435068811i</v>
      </c>
      <c r="DP336" s="240" t="str">
        <f t="shared" ca="1" si="569"/>
        <v>-0.723526287947278-2.38514652391534i</v>
      </c>
      <c r="DQ336" s="240" t="str">
        <f t="shared" ca="1" si="570"/>
        <v>0.486257069570426-2.44457936917356i</v>
      </c>
      <c r="DR336" s="240" t="str">
        <f t="shared" ca="1" si="571"/>
        <v>1.5812071871347-1.92670653220717i</v>
      </c>
      <c r="DS336" s="240" t="str">
        <f t="shared" ca="1" si="572"/>
        <v>2.30274341377759-0.95382755265307i</v>
      </c>
      <c r="DT336" s="240" t="str">
        <f t="shared" ca="1" si="573"/>
        <v>2.48046957876393+0.244304929796545i</v>
      </c>
      <c r="DU336" s="240" t="str">
        <f t="shared" ca="1" si="574"/>
        <v>2.07241432038419+1.38474297779869i</v>
      </c>
      <c r="DV336" s="240" t="str">
        <f t="shared" ca="1" si="575"/>
        <v>1.17494293660956+2.19816362575845i</v>
      </c>
      <c r="DW336" s="240" t="str">
        <f t="shared" ca="1" si="576"/>
        <v>-8.73293766387292E-13+2.49247151034796i</v>
      </c>
      <c r="DX336" s="240" t="str">
        <f t="shared" ca="1" si="577"/>
        <v>-1.17494293661085+2.19816362575776i</v>
      </c>
      <c r="DY336" s="240" t="str">
        <f t="shared" ca="1" si="578"/>
        <v>-2.07241432038374+1.38474297779935i</v>
      </c>
      <c r="DZ336" s="240" t="str">
        <f t="shared" ca="1" si="579"/>
        <v>-2.48046957876383+0.244304929797627i</v>
      </c>
      <c r="EA336" s="240" t="str">
        <f t="shared" ca="1" si="580"/>
        <v>-2.3027434137779-0.953827552652328i</v>
      </c>
      <c r="EB336" s="240" t="str">
        <f t="shared" ca="1" si="581"/>
        <v>-1.58120718713357-1.9267065322081i</v>
      </c>
      <c r="EC336" s="240" t="str">
        <f t="shared" ca="1" si="582"/>
        <v>-0.48625706956899-2.44457936917385i</v>
      </c>
      <c r="ED336" s="240" t="str">
        <f t="shared" ca="1" si="583"/>
        <v>0.723526287946239-2.38514652391566i</v>
      </c>
      <c r="EE336" s="240" t="str">
        <f t="shared" ca="1" si="584"/>
        <v>1.76244350688096-1.76244350688167i</v>
      </c>
      <c r="EF336" s="240" t="str">
        <f t="shared" ca="1" si="585"/>
        <v>2.38514652391529-0.723526287947467i</v>
      </c>
      <c r="EG336" s="240" t="str">
        <f t="shared" ca="1" si="586"/>
        <v>2.4445793691736+0.486257069570231i</v>
      </c>
      <c r="EH336" s="240" t="str">
        <f t="shared" ca="1" si="587"/>
        <v>1.9267065322073+1.58120718713454i</v>
      </c>
      <c r="EI336" s="240" t="str">
        <f t="shared" ca="1" si="588"/>
        <v>0.953827552651159+2.30274341377838i</v>
      </c>
      <c r="EJ336" s="240" t="str">
        <f t="shared" ca="1" si="589"/>
        <v>-0.244304929796347+2.48046957876395i</v>
      </c>
      <c r="EK336" s="240" t="str">
        <f t="shared" ca="1" si="590"/>
        <v>-1.38474297779852+2.0724143203843i</v>
      </c>
      <c r="EL336" s="240" t="str">
        <f t="shared" ca="1" si="591"/>
        <v>-2.19816362575836+1.17494293660973i</v>
      </c>
      <c r="EM336" s="240" t="str">
        <f t="shared" ca="1" si="592"/>
        <v>-2.49247151034796-3.90847438465448E-13i</v>
      </c>
      <c r="EN336" s="240"/>
      <c r="EO336" s="240"/>
      <c r="EP336" s="240"/>
    </row>
    <row r="337" spans="1:146">
      <c r="A337" s="268">
        <f t="shared" si="461"/>
        <v>4.6289062499999872E-3</v>
      </c>
      <c r="B337" s="267">
        <v>237</v>
      </c>
      <c r="C337" s="266">
        <f t="shared" si="462"/>
        <v>47400</v>
      </c>
      <c r="N337" s="265">
        <f t="shared" ca="1" si="463"/>
        <v>2.5074390532791453</v>
      </c>
      <c r="O337" s="240">
        <f t="shared" ca="1" si="464"/>
        <v>-2.4925609467208547</v>
      </c>
      <c r="P337" s="240" t="str">
        <f t="shared" ca="1" si="465"/>
        <v>-2.22641600982197-1.12068364150031i</v>
      </c>
      <c r="Q337" s="240" t="str">
        <f t="shared" ca="1" si="466"/>
        <v>-1.48481682236661-2.00204372508072i</v>
      </c>
      <c r="R337" s="240" t="str">
        <f t="shared" ca="1" si="467"/>
        <v>-0.426132927301671-2.45586457309585i</v>
      </c>
      <c r="S337" s="240" t="str">
        <f t="shared" ca="1" si="468"/>
        <v>0.723552249955952-2.38523210918804i</v>
      </c>
      <c r="T337" s="240" t="str">
        <f t="shared" ca="1" si="469"/>
        <v>1.71872183299216-1.8052299947414i</v>
      </c>
      <c r="U337" s="241" t="str">
        <f t="shared" ca="1" si="470"/>
        <v>2.346855966492-0.839718491911934i</v>
      </c>
      <c r="V337" s="240" t="str">
        <f t="shared" ca="1" si="471"/>
        <v>2.47381572836045+0.305116068463202i</v>
      </c>
      <c r="W337" s="240" t="str">
        <f t="shared" ca="1" si="472"/>
        <v>2.07248868401044+1.38479266598529i</v>
      </c>
      <c r="X337" s="240" t="str">
        <f t="shared" ca="1" si="473"/>
        <v>1.22857878466134+2.16874485428739i</v>
      </c>
      <c r="Y337" s="240" t="str">
        <f t="shared" ca="1" si="474"/>
        <v>0.122304168774898+2.48955854789925i</v>
      </c>
      <c r="Z337" s="240" t="str">
        <f t="shared" ca="1" si="475"/>
        <v>-1.0100886732866+2.27872353417787i</v>
      </c>
      <c r="AA337" s="240" t="str">
        <f t="shared" ca="1" si="476"/>
        <v>-1.92677566745898+1.58126392496824i</v>
      </c>
      <c r="AB337" s="240" t="str">
        <f t="shared" ca="1" si="477"/>
        <v>-2.43199702496637+0.546123194593203i</v>
      </c>
      <c r="AC337" s="240" t="str">
        <f t="shared" ca="1" si="478"/>
        <v>-2.4178620188114-0.605642907254136i</v>
      </c>
      <c r="AD337" s="240" t="str">
        <f t="shared" ca="1" si="479"/>
        <v>-1.88738919931364-1.62807311980518i</v>
      </c>
      <c r="AE337" s="240" t="str">
        <f t="shared" ca="1" si="480"/>
        <v>-0.953861778470265-2.30282604221237i</v>
      </c>
      <c r="AF337" s="240" t="str">
        <f t="shared" ca="1" si="481"/>
        <v>0.183364158291038-2.48580724485471i</v>
      </c>
      <c r="AG337" s="240" t="str">
        <f t="shared" ca="1" si="482"/>
        <v>1.28143242277876-2.13794083617141i</v>
      </c>
      <c r="AH337" s="240" t="str">
        <f t="shared" ca="1" si="483"/>
        <v>2.10584900243887-1.33351417391986i</v>
      </c>
      <c r="AI337" s="240" t="str">
        <f t="shared" ca="1" si="484"/>
        <v>2.48055858447619-0.244313696094638i</v>
      </c>
      <c r="AJ337" s="240" t="str">
        <f t="shared" ca="1" si="485"/>
        <v>2.32554141394691+0.897060312986689i</v>
      </c>
      <c r="AK337" s="240" t="str">
        <f t="shared" ca="1" si="486"/>
        <v>1.67390162427284+1.84686583848819i</v>
      </c>
      <c r="AL337" s="240" t="str">
        <f t="shared" ca="1" si="487"/>
        <v>0.664797803273984+2.40227058298603i</v>
      </c>
      <c r="AM337" s="240" t="str">
        <f t="shared" ca="1" si="488"/>
        <v>-0.486274517741681+2.44466708705154i</v>
      </c>
      <c r="AN337" s="240" t="str">
        <f t="shared" ca="1" si="489"/>
        <v>-1.53350223586981+1.9650015179893i</v>
      </c>
      <c r="AO337" s="240" t="str">
        <f t="shared" ca="1" si="490"/>
        <v>-2.25324840829342+1.06570712845562i</v>
      </c>
      <c r="AP337" s="240" t="str">
        <f t="shared" ca="1" si="491"/>
        <v>-2.4918102339651-0.0611705078020064i</v>
      </c>
      <c r="AQ337" s="240" t="str">
        <f t="shared" ca="1" si="492"/>
        <v>-2.19824250159757-1.17498509662379i</v>
      </c>
      <c r="AR337" s="240" t="str">
        <f t="shared" ca="1" si="493"/>
        <v>-2.19824250159757-1.17498509662379i</v>
      </c>
      <c r="AS337" s="240" t="str">
        <f t="shared" ca="1" si="494"/>
        <v>-0.365734650322342-2.46558273815168i</v>
      </c>
      <c r="AT337" s="240" t="str">
        <f t="shared" ca="1" si="495"/>
        <v>0.781870855817471-2.36675686075719i</v>
      </c>
      <c r="AU337" s="240" t="str">
        <f t="shared" ca="1" si="496"/>
        <v>1.7625067479475-1.76250674794665i</v>
      </c>
      <c r="AV337" s="240" t="str">
        <f t="shared" ca="1" si="497"/>
        <v>2.36675686075681-0.781870855818617i</v>
      </c>
      <c r="AW337" s="240" t="str">
        <f t="shared" ca="1" si="498"/>
        <v>2.46558273815186+0.365734650321148i</v>
      </c>
      <c r="AX337" s="240" t="str">
        <f t="shared" ca="1" si="499"/>
        <v>2.03787997589328+1.43523701073069i</v>
      </c>
      <c r="AY337" s="240" t="str">
        <f t="shared" ca="1" si="500"/>
        <v>1.17498509662492+2.19824250159697i</v>
      </c>
      <c r="AZ337" s="240" t="str">
        <f t="shared" ca="1" si="501"/>
        <v>0.0611705078007355+2.49181023396513i</v>
      </c>
      <c r="BA337" s="240" t="str">
        <f t="shared" ca="1" si="502"/>
        <v>-1.0657071284567+2.25324840829291i</v>
      </c>
      <c r="BB337" s="240" t="str">
        <f t="shared" ca="1" si="503"/>
        <v>-1.96500151798851+1.53350223587082i</v>
      </c>
      <c r="BC337" s="240" t="str">
        <f t="shared" ca="1" si="504"/>
        <v>-2.44466708705179+0.486274517740434i</v>
      </c>
      <c r="BD337" s="240" t="str">
        <f t="shared" ca="1" si="505"/>
        <v>-2.40227058298571-0.664797803275141i</v>
      </c>
      <c r="BE337" s="240" t="str">
        <f t="shared" ca="1" si="506"/>
        <v>-1.84686583848905-1.67390162427189i</v>
      </c>
      <c r="BF337" s="240" t="str">
        <f t="shared" ca="1" si="507"/>
        <v>-0.897060312985502-2.32554141394737i</v>
      </c>
      <c r="BG337" s="240" t="str">
        <f t="shared" ca="1" si="508"/>
        <v>0.244313696095868-2.48055858447607i</v>
      </c>
      <c r="BH337" s="240" t="str">
        <f t="shared" ca="1" si="509"/>
        <v>1.33351417391878-2.10584900243956i</v>
      </c>
      <c r="BI337" s="240" t="str">
        <f t="shared" ca="1" si="510"/>
        <v>2.13794083617203-1.28143242277773i</v>
      </c>
      <c r="BJ337" s="240" t="str">
        <f t="shared" ca="1" si="511"/>
        <v>2.48580724485462-0.183364158292278i</v>
      </c>
      <c r="BK337" s="240" t="str">
        <f t="shared" ca="1" si="512"/>
        <v>2.30282604221248+0.953861778470001i</v>
      </c>
      <c r="BL337" s="240" t="str">
        <f t="shared" ca="1" si="513"/>
        <v>1.62807311980483+1.88738919931394i</v>
      </c>
      <c r="BM337" s="240" t="str">
        <f t="shared" ca="1" si="514"/>
        <v>0.605642907255103+2.41786201881116i</v>
      </c>
      <c r="BN337" s="240" t="str">
        <f t="shared" ca="1" si="515"/>
        <v>-0.546123194592924+2.43199702496643i</v>
      </c>
      <c r="BO337" s="240" t="str">
        <f t="shared" ca="1" si="516"/>
        <v>-1.58126392496879+1.92677566745853i</v>
      </c>
      <c r="BP337" s="240" t="str">
        <f t="shared" ca="1" si="517"/>
        <v>-2.27872353417746+1.01008867328751i</v>
      </c>
      <c r="BQ337" s="240" t="str">
        <f t="shared" ca="1" si="518"/>
        <v>-2.48955854789926-0.122304168774877i</v>
      </c>
      <c r="BR337" s="240" t="str">
        <f t="shared" ca="1" si="519"/>
        <v>-2.16874485428704-1.22857878466195i</v>
      </c>
      <c r="BS337" s="240" t="str">
        <f t="shared" ca="1" si="520"/>
        <v>-1.38479266598591-2.07248868401002i</v>
      </c>
      <c r="BT337" s="240" t="str">
        <f t="shared" ca="1" si="521"/>
        <v>-0.305116068463222-2.47381572836044i</v>
      </c>
      <c r="BU337" s="240" t="str">
        <f t="shared" ca="1" si="522"/>
        <v>0.839718491912832-2.34685596649168i</v>
      </c>
      <c r="BV337" s="240" t="str">
        <f t="shared" ca="1" si="523"/>
        <v>1.80522999474089-1.7187218329927i</v>
      </c>
      <c r="BW337" s="240" t="str">
        <f t="shared" ca="1" si="524"/>
        <v>2.38523210918811-0.723552249955735i</v>
      </c>
      <c r="BX337" s="240" t="str">
        <f t="shared" ca="1" si="525"/>
        <v>2.45586457309569+0.426132927302608i</v>
      </c>
      <c r="BY337" s="240" t="str">
        <f t="shared" ca="1" si="526"/>
        <v>2.00204372508101+1.48481682236621i</v>
      </c>
      <c r="BZ337" s="240" t="str">
        <f t="shared" ca="1" si="527"/>
        <v>1.1206836415+2.22641600982213i</v>
      </c>
      <c r="CA337" s="240" t="str">
        <f t="shared" ca="1" si="528"/>
        <v>-1.20066625397446E-12+2.49256094672085i</v>
      </c>
      <c r="CB337" s="240" t="str">
        <f t="shared" ca="1" si="529"/>
        <v>-1.12068364149999+2.22641600982213i</v>
      </c>
      <c r="CC337" s="240" t="str">
        <f t="shared" ca="1" si="530"/>
        <v>-2.00204372508101+1.48481682236622i</v>
      </c>
      <c r="CD337" s="240" t="str">
        <f t="shared" ca="1" si="531"/>
        <v>-2.45586457309569+0.426132927302616i</v>
      </c>
      <c r="CE337" s="240" t="str">
        <f t="shared" ca="1" si="532"/>
        <v>-2.38523210918811-0.72355224995573i</v>
      </c>
      <c r="CF337" s="240" t="str">
        <f t="shared" ca="1" si="533"/>
        <v>-1.80522999474089-1.71872183299269i</v>
      </c>
      <c r="CG337" s="240" t="str">
        <f t="shared" ca="1" si="534"/>
        <v>-0.839718491912839-2.34685596649168i</v>
      </c>
      <c r="CH337" s="240" t="str">
        <f t="shared" ca="1" si="535"/>
        <v>0.305116068463215-2.47381572836044i</v>
      </c>
      <c r="CI337" s="240" t="str">
        <f t="shared" ca="1" si="536"/>
        <v>1.3847926659859-2.07248868401003i</v>
      </c>
      <c r="CJ337" s="240" t="str">
        <f t="shared" ca="1" si="537"/>
        <v>2.16874485428704-1.22857878466196i</v>
      </c>
      <c r="CK337" s="240" t="str">
        <f t="shared" ca="1" si="538"/>
        <v>2.48955854789926-0.122304168774884i</v>
      </c>
      <c r="CL337" s="240" t="str">
        <f t="shared" ca="1" si="539"/>
        <v>2.27872353417747+1.01008867328751i</v>
      </c>
      <c r="CM337" s="240" t="str">
        <f t="shared" ca="1" si="540"/>
        <v>1.5812639249688+1.92677566745852i</v>
      </c>
      <c r="CN337" s="240" t="str">
        <f t="shared" ca="1" si="541"/>
        <v>0.546123194592932+2.43199702496643i</v>
      </c>
      <c r="CO337" s="240" t="str">
        <f t="shared" ca="1" si="542"/>
        <v>-0.605642907255095+2.41786201881116i</v>
      </c>
      <c r="CP337" s="240" t="str">
        <f t="shared" ca="1" si="543"/>
        <v>-1.62807311980483+1.88738919931395i</v>
      </c>
      <c r="CQ337" s="240" t="str">
        <f t="shared" ca="1" si="544"/>
        <v>-2.30282604221248+0.953861778470008i</v>
      </c>
      <c r="CR337" s="240" t="str">
        <f t="shared" ca="1" si="545"/>
        <v>-2.48580724485462-0.183364158292271i</v>
      </c>
      <c r="CS337" s="240" t="str">
        <f t="shared" ca="1" si="546"/>
        <v>-2.13794083617204-1.28143242277772i</v>
      </c>
      <c r="CT337" s="240" t="str">
        <f t="shared" ca="1" si="547"/>
        <v>-1.33351417391879-2.10584900243955i</v>
      </c>
      <c r="CU337" s="240" t="str">
        <f t="shared" ca="1" si="548"/>
        <v>-0.244313696095946-2.48055858447607i</v>
      </c>
      <c r="CV337" s="240" t="str">
        <f t="shared" ca="1" si="549"/>
        <v>0.897060312985562-2.32554141394734i</v>
      </c>
      <c r="CW337" s="240" t="str">
        <f t="shared" ca="1" si="550"/>
        <v>1.84686583848905-1.6739016242719i</v>
      </c>
      <c r="CX337" s="240" t="str">
        <f t="shared" ca="1" si="551"/>
        <v>2.40227058298569-0.664797803275216i</v>
      </c>
      <c r="CY337" s="240" t="str">
        <f t="shared" ca="1" si="552"/>
        <v>2.44466708705177+0.486274517740497i</v>
      </c>
      <c r="CZ337" s="240" t="str">
        <f t="shared" ca="1" si="553"/>
        <v>1.96500151798861+1.5335022358707i</v>
      </c>
      <c r="DA337" s="240" t="str">
        <f t="shared" ca="1" si="554"/>
        <v>1.06570712845677+2.25324840829288i</v>
      </c>
      <c r="DB337" s="240" t="str">
        <f t="shared" ca="1" si="555"/>
        <v>-0.0611705078007988+2.49181023396513i</v>
      </c>
      <c r="DC337" s="240" t="str">
        <f t="shared" ca="1" si="556"/>
        <v>-1.17498509662479+2.19824250159704i</v>
      </c>
      <c r="DD337" s="240" t="str">
        <f t="shared" ca="1" si="557"/>
        <v>-2.03787997589323+1.43523701073075i</v>
      </c>
      <c r="DE337" s="240" t="str">
        <f t="shared" ca="1" si="558"/>
        <v>-2.46558273815187+0.365734650321085i</v>
      </c>
      <c r="DF337" s="240" t="str">
        <f t="shared" ca="1" si="559"/>
        <v>-2.36675686075683-0.781870855818543i</v>
      </c>
      <c r="DG337" s="240" t="str">
        <f t="shared" ca="1" si="560"/>
        <v>-1.76250674794756-1.7625067479466i</v>
      </c>
      <c r="DH337" s="240" t="str">
        <f t="shared" ca="1" si="561"/>
        <v>-0.781870855817411-2.36675686075721i</v>
      </c>
      <c r="DI337" s="240" t="str">
        <f t="shared" ca="1" si="562"/>
        <v>0.365734650322264-2.4655827381517i</v>
      </c>
      <c r="DJ337" s="240" t="str">
        <f t="shared" ca="1" si="563"/>
        <v>1.43523701072965-2.03787997589402i</v>
      </c>
      <c r="DK337" s="240" t="str">
        <f t="shared" ca="1" si="564"/>
        <v>2.1982425015976-1.17498509662373i</v>
      </c>
      <c r="DL337" s="240" t="str">
        <f t="shared" ca="1" si="565"/>
        <v>2.49181023396516-0.0611705077996058i</v>
      </c>
      <c r="DM337" s="240" t="str">
        <f t="shared" ca="1" si="566"/>
        <v>2.25324840829346+1.06570712845554i</v>
      </c>
      <c r="DN337" s="240" t="str">
        <f t="shared" ca="1" si="567"/>
        <v>1.53350223586976+1.96500151798934i</v>
      </c>
      <c r="DO337" s="240" t="str">
        <f t="shared" ca="1" si="568"/>
        <v>0.486274517741549+2.44466708705156i</v>
      </c>
      <c r="DP337" s="240" t="str">
        <f t="shared" ca="1" si="569"/>
        <v>-0.664797803273907+2.40227058298605i</v>
      </c>
      <c r="DQ337" s="240" t="str">
        <f t="shared" ca="1" si="570"/>
        <v>-1.67390162427289+1.84686583848815i</v>
      </c>
      <c r="DR337" s="240" t="str">
        <f t="shared" ca="1" si="571"/>
        <v>-2.32554141394696+0.897060312986564i</v>
      </c>
      <c r="DS337" s="240" t="str">
        <f t="shared" ca="1" si="572"/>
        <v>-2.4805585844762-0.244313696094595i</v>
      </c>
      <c r="DT337" s="240" t="str">
        <f t="shared" ca="1" si="573"/>
        <v>-2.10584900243884-1.33351417391992i</v>
      </c>
      <c r="DU337" s="240" t="str">
        <f t="shared" ca="1" si="574"/>
        <v>-1.28143242277864-2.13794083617148i</v>
      </c>
      <c r="DV337" s="240" t="str">
        <f t="shared" ca="1" si="575"/>
        <v>-0.183364158291081-2.48580724485471i</v>
      </c>
      <c r="DW337" s="240" t="str">
        <f t="shared" ca="1" si="576"/>
        <v>0.953861778471242-2.30282604221197i</v>
      </c>
      <c r="DX337" s="240" t="str">
        <f t="shared" ca="1" si="577"/>
        <v>1.88738919931325-1.62807311980564i</v>
      </c>
      <c r="DY337" s="240" t="str">
        <f t="shared" ca="1" si="578"/>
        <v>2.41786201881145-0.605642907253936i</v>
      </c>
      <c r="DZ337" s="240" t="str">
        <f t="shared" ca="1" si="579"/>
        <v>2.43199702496614+0.546123194594235i</v>
      </c>
      <c r="EA337" s="240" t="str">
        <f t="shared" ca="1" si="580"/>
        <v>1.92677566745921+1.58126392496797i</v>
      </c>
      <c r="EB337" s="240" t="str">
        <f t="shared" ca="1" si="581"/>
        <v>1.01008867328642+2.27872353417795i</v>
      </c>
      <c r="EC337" s="240" t="str">
        <f t="shared" ca="1" si="582"/>
        <v>-0.122304168776218+2.48955854789919i</v>
      </c>
      <c r="ED337" s="240" t="str">
        <f t="shared" ca="1" si="583"/>
        <v>-1.22857878466102+2.16874485428757i</v>
      </c>
      <c r="EE337" s="240" t="str">
        <f t="shared" ca="1" si="584"/>
        <v>-2.07248868401069+1.38479266598491i</v>
      </c>
      <c r="EF337" s="240" t="str">
        <f t="shared" ca="1" si="585"/>
        <v>-2.47381572836029+0.305116068464421i</v>
      </c>
      <c r="EG337" s="240" t="str">
        <f t="shared" ca="1" si="586"/>
        <v>-2.34685596649204-0.839718491911827i</v>
      </c>
      <c r="EH337" s="240" t="str">
        <f t="shared" ca="1" si="587"/>
        <v>-1.71872183299183-1.80522999474171i</v>
      </c>
      <c r="EI337" s="240" t="str">
        <f t="shared" ca="1" si="588"/>
        <v>-0.723552249956892-2.38523210918776i</v>
      </c>
      <c r="EJ337" s="240" t="str">
        <f t="shared" ca="1" si="589"/>
        <v>0.426132927301559-2.45586457309587i</v>
      </c>
      <c r="EK337" s="240" t="str">
        <f t="shared" ca="1" si="590"/>
        <v>1.48481682236718-2.0020437250803i</v>
      </c>
      <c r="EL337" s="240" t="str">
        <f t="shared" ca="1" si="591"/>
        <v>2.22641600982158-1.12068364150107i</v>
      </c>
      <c r="EM337" s="240" t="str">
        <f t="shared" ca="1" si="592"/>
        <v>2.49256094672085+1.34361533060196E-13i</v>
      </c>
      <c r="EN337" s="240"/>
      <c r="EO337" s="240"/>
      <c r="EP337" s="240"/>
    </row>
    <row r="338" spans="1:146">
      <c r="A338" s="268">
        <f t="shared" si="461"/>
        <v>4.6484374999999868E-3</v>
      </c>
      <c r="B338" s="267">
        <v>238</v>
      </c>
      <c r="C338" s="266">
        <f t="shared" si="462"/>
        <v>47600</v>
      </c>
      <c r="N338" s="265">
        <f t="shared" ca="1" si="463"/>
        <v>2.5073559243287766</v>
      </c>
      <c r="O338" s="240">
        <f t="shared" ca="1" si="464"/>
        <v>-2.4926440756712234</v>
      </c>
      <c r="P338" s="240" t="str">
        <f t="shared" ca="1" si="465"/>
        <v>-2.25332355597437-1.06574267066205i</v>
      </c>
      <c r="Q338" s="240" t="str">
        <f t="shared" ca="1" si="466"/>
        <v>-1.58131666141604-1.92683992700662i</v>
      </c>
      <c r="R338" s="240" t="str">
        <f t="shared" ca="1" si="467"/>
        <v>-0.605663105941481-2.41794265649129i</v>
      </c>
      <c r="S338" s="240" t="str">
        <f t="shared" ca="1" si="468"/>
        <v>0.486290735394263-2.44474861870266i</v>
      </c>
      <c r="T338" s="240" t="str">
        <f t="shared" ca="1" si="469"/>
        <v>1.48486634222455-2.00211049487972i</v>
      </c>
      <c r="U338" s="241" t="str">
        <f t="shared" ca="1" si="470"/>
        <v>2.19831581478644-1.17502428334i</v>
      </c>
      <c r="V338" s="240" t="str">
        <f t="shared" ca="1" si="471"/>
        <v>2.48964157671715-0.122308247719327i</v>
      </c>
      <c r="W338" s="240" t="str">
        <f t="shared" ca="1" si="472"/>
        <v>2.30290284334818+0.953893590542314i</v>
      </c>
      <c r="X338" s="240" t="str">
        <f t="shared" ca="1" si="473"/>
        <v>1.67395745026339+1.84692743297795i</v>
      </c>
      <c r="Y338" s="240" t="str">
        <f t="shared" ca="1" si="474"/>
        <v>0.723576381016423+2.38531165863373i</v>
      </c>
      <c r="Z338" s="240" t="str">
        <f t="shared" ca="1" si="475"/>
        <v>-0.365746847871678+2.46566496735683i</v>
      </c>
      <c r="AA338" s="240" t="str">
        <f t="shared" ca="1" si="476"/>
        <v>-1.38483884995552+2.07255780320664i</v>
      </c>
      <c r="AB338" s="240" t="str">
        <f t="shared" ca="1" si="477"/>
        <v>-2.13801213825088+1.28147515959958i</v>
      </c>
      <c r="AC338" s="240" t="str">
        <f t="shared" ca="1" si="478"/>
        <v>-2.48064131313794+0.244321844156714i</v>
      </c>
      <c r="AD338" s="240" t="str">
        <f t="shared" ca="1" si="479"/>
        <v>-2.34693423606184-0.839746497211924i</v>
      </c>
      <c r="AE338" s="240" t="str">
        <f t="shared" ca="1" si="480"/>
        <v>-1.76256552899151-1.76256552899168i</v>
      </c>
      <c r="AF338" s="240" t="str">
        <f t="shared" ca="1" si="481"/>
        <v>-0.839746497211919-2.34693423606184i</v>
      </c>
      <c r="AG338" s="240" t="str">
        <f t="shared" ca="1" si="482"/>
        <v>0.244321844157671-2.48064131313784i</v>
      </c>
      <c r="AH338" s="240" t="str">
        <f t="shared" ca="1" si="483"/>
        <v>1.28147515959937-2.138012138251i</v>
      </c>
      <c r="AI338" s="240" t="str">
        <f t="shared" ca="1" si="484"/>
        <v>2.07255780320719-1.38483884995469i</v>
      </c>
      <c r="AJ338" s="240" t="str">
        <f t="shared" ca="1" si="485"/>
        <v>2.46566496735684-0.365746847871673i</v>
      </c>
      <c r="AK338" s="240" t="str">
        <f t="shared" ca="1" si="486"/>
        <v>2.38531165863338+0.723576381017597i</v>
      </c>
      <c r="AL338" s="240" t="str">
        <f t="shared" ca="1" si="487"/>
        <v>1.84692743297796+1.67395745026338i</v>
      </c>
      <c r="AM338" s="240" t="str">
        <f t="shared" ca="1" si="488"/>
        <v>0.953893590543455+2.30290284334771i</v>
      </c>
      <c r="AN338" s="240" t="str">
        <f t="shared" ca="1" si="489"/>
        <v>-0.122308247719332+2.48964157671715i</v>
      </c>
      <c r="AO338" s="240" t="str">
        <f t="shared" ca="1" si="490"/>
        <v>-1.17502428333915+2.1983158147869i</v>
      </c>
      <c r="AP338" s="240" t="str">
        <f t="shared" ca="1" si="491"/>
        <v>-2.00211049487989+1.48486634222433i</v>
      </c>
      <c r="AQ338" s="240" t="str">
        <f t="shared" ca="1" si="492"/>
        <v>-2.44474861870246+0.486290735395267i</v>
      </c>
      <c r="AR338" s="240" t="str">
        <f t="shared" ca="1" si="493"/>
        <v>-2.44474861870246+0.486290735395267i</v>
      </c>
      <c r="AS338" s="240" t="str">
        <f t="shared" ca="1" si="494"/>
        <v>-1.9268399270071-1.58131666141545i</v>
      </c>
      <c r="AT338" s="240" t="str">
        <f t="shared" ca="1" si="495"/>
        <v>-1.06574267066165-2.25332355597455i</v>
      </c>
      <c r="AU338" s="240" t="str">
        <f t="shared" ca="1" si="496"/>
        <v>-7.38987673917779E-13-2.49264407567122i</v>
      </c>
      <c r="AV338" s="240" t="str">
        <f t="shared" ca="1" si="497"/>
        <v>1.06574267066256-2.25332355597413i</v>
      </c>
      <c r="AW338" s="240" t="str">
        <f t="shared" ca="1" si="498"/>
        <v>1.92683992700616-1.58131666141659i</v>
      </c>
      <c r="AX338" s="240" t="str">
        <f t="shared" ca="1" si="499"/>
        <v>2.41794265649148-0.605663105940729i</v>
      </c>
      <c r="AY338" s="240" t="str">
        <f t="shared" ca="1" si="500"/>
        <v>2.44474861870276+0.486290735393747i</v>
      </c>
      <c r="AZ338" s="240" t="str">
        <f t="shared" ca="1" si="501"/>
        <v>2.00211049487929+1.48486634222513i</v>
      </c>
      <c r="BA338" s="240" t="str">
        <f t="shared" ca="1" si="502"/>
        <v>1.17502428334045+2.1983158147862i</v>
      </c>
      <c r="BB338" s="240" t="str">
        <f t="shared" ca="1" si="503"/>
        <v>0.122308247718332+2.4896415767172i</v>
      </c>
      <c r="BC338" s="240" t="str">
        <f t="shared" ca="1" si="504"/>
        <v>-0.953893590542089+2.30290284334827i</v>
      </c>
      <c r="BD338" s="240" t="str">
        <f t="shared" ca="1" si="505"/>
        <v>-1.84692743297864+1.67395745026264i</v>
      </c>
      <c r="BE338" s="240" t="str">
        <f t="shared" ca="1" si="506"/>
        <v>-2.38531165863367+0.723576381016637i</v>
      </c>
      <c r="BF338" s="240" t="str">
        <f t="shared" ca="1" si="507"/>
        <v>-2.46566496735668-0.365746847872698i</v>
      </c>
      <c r="BG338" s="240" t="str">
        <f t="shared" ca="1" si="508"/>
        <v>-2.07255780320662-1.38483884995555i</v>
      </c>
      <c r="BH338" s="240" t="str">
        <f t="shared" ca="1" si="509"/>
        <v>-1.28147515959854-2.1380121382515i</v>
      </c>
      <c r="BI338" s="240" t="str">
        <f t="shared" ca="1" si="510"/>
        <v>-0.244321844156709-2.48064131313794i</v>
      </c>
      <c r="BJ338" s="240" t="str">
        <f t="shared" ca="1" si="511"/>
        <v>0.83974649721076-2.34693423606225i</v>
      </c>
      <c r="BK338" s="240" t="str">
        <f t="shared" ca="1" si="512"/>
        <v>1.76256552899164-1.76256552899155i</v>
      </c>
      <c r="BL338" s="240" t="str">
        <f t="shared" ca="1" si="513"/>
        <v>2.34693423606148-0.839746497212916i</v>
      </c>
      <c r="BM338" s="240" t="str">
        <f t="shared" ca="1" si="514"/>
        <v>2.48064131313791+0.244321844156971i</v>
      </c>
      <c r="BN338" s="240" t="str">
        <f t="shared" ca="1" si="515"/>
        <v>2.13801213825136+1.28147515959877i</v>
      </c>
      <c r="BO338" s="240" t="str">
        <f t="shared" ca="1" si="516"/>
        <v>1.38483884995533+2.07255780320676i</v>
      </c>
      <c r="BP338" s="240" t="str">
        <f t="shared" ca="1" si="517"/>
        <v>0.365746847872438+2.46566496735672i</v>
      </c>
      <c r="BQ338" s="240" t="str">
        <f t="shared" ca="1" si="518"/>
        <v>-0.723576381016956+2.38531165863357i</v>
      </c>
      <c r="BR338" s="240" t="str">
        <f t="shared" ca="1" si="519"/>
        <v>-1.67395745026278+1.84692743297851i</v>
      </c>
      <c r="BS338" s="240" t="str">
        <f t="shared" ca="1" si="520"/>
        <v>-2.30290284334838+0.953893590541847i</v>
      </c>
      <c r="BT338" s="240" t="str">
        <f t="shared" ca="1" si="521"/>
        <v>-2.48964157671719-0.122308247718594i</v>
      </c>
      <c r="BU338" s="240" t="str">
        <f t="shared" ca="1" si="522"/>
        <v>-2.19831581478611-1.17502428334062i</v>
      </c>
      <c r="BV338" s="240" t="str">
        <f t="shared" ca="1" si="523"/>
        <v>-1.48486634222498-2.00211049487941i</v>
      </c>
      <c r="BW338" s="240" t="str">
        <f t="shared" ca="1" si="524"/>
        <v>-0.48629073539349-2.44474861870281i</v>
      </c>
      <c r="BX338" s="240" t="str">
        <f t="shared" ca="1" si="525"/>
        <v>0.605663105941053-2.4179426564914i</v>
      </c>
      <c r="BY338" s="240" t="str">
        <f t="shared" ca="1" si="526"/>
        <v>1.5813166614168-1.926839927006i</v>
      </c>
      <c r="BZ338" s="240" t="str">
        <f t="shared" ca="1" si="527"/>
        <v>2.25332355597424-1.06574267066232i</v>
      </c>
      <c r="CA338" s="240" t="str">
        <f t="shared" ca="1" si="528"/>
        <v>2.49264407567122+9.30761643657391E-13i</v>
      </c>
      <c r="CB338" s="240" t="str">
        <f t="shared" ca="1" si="529"/>
        <v>2.25332355597447+1.06574267066183i</v>
      </c>
      <c r="CC338" s="240" t="str">
        <f t="shared" ca="1" si="530"/>
        <v>1.58131666141525+1.92683992700727i</v>
      </c>
      <c r="CD338" s="240" t="str">
        <f t="shared" ca="1" si="531"/>
        <v>0.605663105941446+2.4179426564913i</v>
      </c>
      <c r="CE338" s="240" t="str">
        <f t="shared" ca="1" si="532"/>
        <v>-0.486290735393091+2.44474861870289i</v>
      </c>
      <c r="CF338" s="240" t="str">
        <f t="shared" ca="1" si="533"/>
        <v>-1.48486634222454+2.00211049487973i</v>
      </c>
      <c r="CG338" s="240" t="str">
        <f t="shared" ca="1" si="534"/>
        <v>-2.19831581478705+1.17502428333885i</v>
      </c>
      <c r="CH338" s="240" t="str">
        <f t="shared" ca="1" si="535"/>
        <v>-2.48964157671716+0.122308247719141i</v>
      </c>
      <c r="CI338" s="240" t="str">
        <f t="shared" ca="1" si="536"/>
        <v>-2.30290284334859-0.953893590541341i</v>
      </c>
      <c r="CJ338" s="240" t="str">
        <f t="shared" ca="1" si="537"/>
        <v>-1.67395745026319-1.84692743297814i</v>
      </c>
      <c r="CK338" s="240" t="str">
        <f t="shared" ca="1" si="538"/>
        <v>-0.723576381017345-2.38531165863346i</v>
      </c>
      <c r="CL338" s="240" t="str">
        <f t="shared" ca="1" si="539"/>
        <v>0.365746847871897-2.4656649673568i</v>
      </c>
      <c r="CM338" s="240" t="str">
        <f t="shared" ca="1" si="540"/>
        <v>1.38483884995488-2.07255780320707i</v>
      </c>
      <c r="CN338" s="240" t="str">
        <f t="shared" ca="1" si="541"/>
        <v>2.13801213825116-1.28147515959911i</v>
      </c>
      <c r="CO338" s="240" t="str">
        <f t="shared" ca="1" si="542"/>
        <v>2.48064131313786-0.244321844157515i</v>
      </c>
      <c r="CP338" s="240" t="str">
        <f t="shared" ca="1" si="543"/>
        <v>2.34693423606167+0.8397464972124i</v>
      </c>
      <c r="CQ338" s="240" t="str">
        <f t="shared" ca="1" si="544"/>
        <v>1.76256552899203+1.76256552899117i</v>
      </c>
      <c r="CR338" s="240" t="str">
        <f t="shared" ca="1" si="545"/>
        <v>0.839746497211276+2.34693423606207i</v>
      </c>
      <c r="CS338" s="240" t="str">
        <f t="shared" ca="1" si="546"/>
        <v>-0.244321844156165+2.48064131313799i</v>
      </c>
      <c r="CT338" s="240" t="str">
        <f t="shared" ca="1" si="547"/>
        <v>-1.28147515960026+2.13801213825047i</v>
      </c>
      <c r="CU338" s="240" t="str">
        <f t="shared" ca="1" si="548"/>
        <v>-2.07255780320639+1.38483884995589i</v>
      </c>
      <c r="CV338" s="240" t="str">
        <f t="shared" ca="1" si="549"/>
        <v>-2.46566496735698+0.365746847870718i</v>
      </c>
      <c r="CW338" s="240" t="str">
        <f t="shared" ca="1" si="550"/>
        <v>-2.38531165863381-0.723576381016184i</v>
      </c>
      <c r="CX338" s="240" t="str">
        <f t="shared" ca="1" si="551"/>
        <v>-1.84692743297734-1.67395745026407i</v>
      </c>
      <c r="CY338" s="240" t="str">
        <f t="shared" ca="1" si="552"/>
        <v>-0.953893590542463-2.30290284334812i</v>
      </c>
      <c r="CZ338" s="240" t="str">
        <f t="shared" ca="1" si="553"/>
        <v>0.122308247720191-2.48964157671711i</v>
      </c>
      <c r="DA338" s="240" t="str">
        <f t="shared" ca="1" si="554"/>
        <v>1.1750242833399-2.19831581478649i</v>
      </c>
      <c r="DB338" s="240" t="str">
        <f t="shared" ca="1" si="555"/>
        <v>2.00211049488044-1.48486634222358i</v>
      </c>
      <c r="DC338" s="240" t="str">
        <f t="shared" ca="1" si="556"/>
        <v>2.44474861870265-0.486290735394283i</v>
      </c>
      <c r="DD338" s="240" t="str">
        <f t="shared" ca="1" si="557"/>
        <v>2.41794265649098+0.60566310594274i</v>
      </c>
      <c r="DE338" s="240" t="str">
        <f t="shared" ca="1" si="558"/>
        <v>1.92683992700642+1.58131666141628i</v>
      </c>
      <c r="DF338" s="240" t="str">
        <f t="shared" ca="1" si="559"/>
        <v>1.06574267066293+2.25332355597395i</v>
      </c>
      <c r="DG338" s="240" t="str">
        <f t="shared" ca="1" si="560"/>
        <v>-1.20928764107468E-13+2.49264407567122i</v>
      </c>
      <c r="DH338" s="240" t="str">
        <f t="shared" ca="1" si="561"/>
        <v>-1.06574267066109+2.25332355597482i</v>
      </c>
      <c r="DI338" s="240" t="str">
        <f t="shared" ca="1" si="562"/>
        <v>-1.92683992700675+1.58131666141588i</v>
      </c>
      <c r="DJ338" s="240" t="str">
        <f t="shared" ca="1" si="563"/>
        <v>-2.4179426564911+0.605663105942232i</v>
      </c>
      <c r="DK338" s="240" t="str">
        <f t="shared" ca="1" si="564"/>
        <v>-2.44474861870255-0.486290735394799i</v>
      </c>
      <c r="DL338" s="240" t="str">
        <f t="shared" ca="1" si="565"/>
        <v>-2.00211049488013-1.484866342224i</v>
      </c>
      <c r="DM338" s="240" t="str">
        <f t="shared" ca="1" si="566"/>
        <v>-1.17502428333969-2.1983158147866i</v>
      </c>
      <c r="DN338" s="240" t="str">
        <f t="shared" ca="1" si="567"/>
        <v>-0.12230824771995-2.48964157671712i</v>
      </c>
      <c r="DO338" s="240" t="str">
        <f t="shared" ca="1" si="568"/>
        <v>0.953893590542949-2.30290284334792i</v>
      </c>
      <c r="DP338" s="240" t="str">
        <f t="shared" ca="1" si="569"/>
        <v>1.8469274329776-1.67395745026379i</v>
      </c>
      <c r="DQ338" s="240" t="str">
        <f t="shared" ca="1" si="570"/>
        <v>2.38531165863396-0.72357638101568i</v>
      </c>
      <c r="DR338" s="240" t="str">
        <f t="shared" ca="1" si="571"/>
        <v>2.4656649673569+0.365746847871237i</v>
      </c>
      <c r="DS338" s="240" t="str">
        <f t="shared" ca="1" si="572"/>
        <v>2.07255780320602+1.38483884995644i</v>
      </c>
      <c r="DT338" s="240" t="str">
        <f t="shared" ca="1" si="573"/>
        <v>1.28147515959993+2.13801213825067i</v>
      </c>
      <c r="DU338" s="240" t="str">
        <f t="shared" ca="1" si="574"/>
        <v>0.244321844155783+2.48064131313803i</v>
      </c>
      <c r="DV338" s="240" t="str">
        <f t="shared" ca="1" si="575"/>
        <v>-0.839746497211637+2.34693423606194i</v>
      </c>
      <c r="DW338" s="240" t="str">
        <f t="shared" ca="1" si="576"/>
        <v>-1.7625655289924+1.76256552899079i</v>
      </c>
      <c r="DX338" s="240" t="str">
        <f t="shared" ca="1" si="577"/>
        <v>-2.34693423606184+0.839746497211907i</v>
      </c>
      <c r="DY338" s="240" t="str">
        <f t="shared" ca="1" si="578"/>
        <v>-2.48064131313781-0.244321844158038i</v>
      </c>
      <c r="DZ338" s="240" t="str">
        <f t="shared" ca="1" si="579"/>
        <v>-2.13801213825081-1.28147515959969i</v>
      </c>
      <c r="EA338" s="240" t="str">
        <f t="shared" ca="1" si="580"/>
        <v>-1.38483884995456-2.07255780320728i</v>
      </c>
      <c r="EB338" s="240" t="str">
        <f t="shared" ca="1" si="581"/>
        <v>-0.365746847871519-2.46566496735686i</v>
      </c>
      <c r="EC338" s="240" t="str">
        <f t="shared" ca="1" si="582"/>
        <v>0.723576381015408-2.38531165863404i</v>
      </c>
      <c r="ED338" s="240" t="str">
        <f t="shared" ca="1" si="583"/>
        <v>1.67395745026358-1.84692743297779i</v>
      </c>
      <c r="EE338" s="240" t="str">
        <f t="shared" ca="1" si="584"/>
        <v>2.30290284334781-0.953893590543213i</v>
      </c>
      <c r="EF338" s="240" t="str">
        <f t="shared" ca="1" si="585"/>
        <v>2.48964157671714+0.122308247719665i</v>
      </c>
      <c r="EG338" s="240" t="str">
        <f t="shared" ca="1" si="586"/>
        <v>2.19831581478674+1.17502428333944i</v>
      </c>
      <c r="EH338" s="240" t="str">
        <f t="shared" ca="1" si="587"/>
        <v>1.48486634222423+2.00211049487996i</v>
      </c>
      <c r="EI338" s="240" t="str">
        <f t="shared" ca="1" si="588"/>
        <v>0.486290735395078+2.4447486187025i</v>
      </c>
      <c r="EJ338" s="240" t="str">
        <f t="shared" ca="1" si="589"/>
        <v>-0.605663105941955+2.41794265649117i</v>
      </c>
      <c r="EK338" s="240" t="str">
        <f t="shared" ca="1" si="590"/>
        <v>-1.58131666141566+1.92683992700693i</v>
      </c>
      <c r="EL338" s="240" t="str">
        <f t="shared" ca="1" si="591"/>
        <v>-2.2533235559747+1.06574267066135i</v>
      </c>
      <c r="EM338" s="240" t="str">
        <f t="shared" ca="1" si="592"/>
        <v>-2.49264407567122+4.05523292913874E-13i</v>
      </c>
      <c r="EN338" s="240"/>
      <c r="EO338" s="240"/>
      <c r="EP338" s="240"/>
    </row>
    <row r="339" spans="1:146">
      <c r="A339" s="268">
        <f t="shared" si="461"/>
        <v>4.6679687499999864E-3</v>
      </c>
      <c r="B339" s="267">
        <v>239</v>
      </c>
      <c r="C339" s="266">
        <f t="shared" si="462"/>
        <v>47800</v>
      </c>
      <c r="N339" s="265">
        <f t="shared" ca="1" si="463"/>
        <v>2.5072787816379609</v>
      </c>
      <c r="O339" s="240">
        <f t="shared" ca="1" si="464"/>
        <v>-2.4927212183620391</v>
      </c>
      <c r="P339" s="240" t="str">
        <f t="shared" ca="1" si="465"/>
        <v>-2.27887005607577-1.01015362197716i</v>
      </c>
      <c r="Q339" s="240" t="str">
        <f t="shared" ca="1" si="466"/>
        <v>-1.67400925612823-1.84698459194151i</v>
      </c>
      <c r="R339" s="240" t="str">
        <f t="shared" ca="1" si="467"/>
        <v>-0.781921130105106-2.36690904319695i</v>
      </c>
      <c r="S339" s="240" t="str">
        <f t="shared" ca="1" si="468"/>
        <v>0.244329405462583-2.48071808436562i</v>
      </c>
      <c r="T339" s="240" t="str">
        <f t="shared" ca="1" si="469"/>
        <v>1.22865778226339-2.16888430455752i</v>
      </c>
      <c r="U339" s="241" t="str">
        <f t="shared" ca="1" si="470"/>
        <v>2.00217245646993-1.48491229607189i</v>
      </c>
      <c r="V339" s="240" t="str">
        <f t="shared" ca="1" si="471"/>
        <v>2.4321534023481-0.546158310308354i</v>
      </c>
      <c r="W339" s="240" t="str">
        <f t="shared" ca="1" si="472"/>
        <v>2.44482427911828+0.486305785186767i</v>
      </c>
      <c r="X339" s="240" t="str">
        <f t="shared" ca="1" si="473"/>
        <v>2.03801101155348+1.43532929645399i</v>
      </c>
      <c r="Y339" s="240" t="str">
        <f t="shared" ca="1" si="474"/>
        <v>1.28151481886855+2.13807830574388i</v>
      </c>
      <c r="Z339" s="240" t="str">
        <f t="shared" ca="1" si="475"/>
        <v>0.305135687423087+2.47397479468429i</v>
      </c>
      <c r="AA339" s="240" t="str">
        <f t="shared" ca="1" si="476"/>
        <v>-0.723598774357584+2.38538547958617i</v>
      </c>
      <c r="AB339" s="240" t="str">
        <f t="shared" ca="1" si="477"/>
        <v>-1.62817780488873+1.88751055841816i</v>
      </c>
      <c r="AC339" s="240" t="str">
        <f t="shared" ca="1" si="478"/>
        <v>-2.2533932921409+1.06577565341245i</v>
      </c>
      <c r="AD339" s="240" t="str">
        <f t="shared" ca="1" si="479"/>
        <v>-2.49197045733549+0.0611744410637683i</v>
      </c>
      <c r="AE339" s="240" t="str">
        <f t="shared" ca="1" si="480"/>
        <v>-2.30297411390132-0.953923111771997i</v>
      </c>
      <c r="AF339" s="240" t="str">
        <f t="shared" ca="1" si="481"/>
        <v>-1.71883234678708-1.80534607100987i</v>
      </c>
      <c r="AG339" s="240" t="str">
        <f t="shared" ca="1" si="482"/>
        <v>-0.839772485800601-2.34700686930495i</v>
      </c>
      <c r="AH339" s="240" t="str">
        <f t="shared" ca="1" si="483"/>
        <v>0.183375948604805-2.48596708223291i</v>
      </c>
      <c r="AI339" s="240" t="str">
        <f t="shared" ca="1" si="484"/>
        <v>1.17506064815245-2.198383848566i</v>
      </c>
      <c r="AJ339" s="240" t="str">
        <f t="shared" ca="1" si="485"/>
        <v>1.96512786756403-1.53360084004789i</v>
      </c>
      <c r="AK339" s="240" t="str">
        <f t="shared" ca="1" si="486"/>
        <v>2.41801748731249-0.605681850085766i</v>
      </c>
      <c r="AL339" s="240" t="str">
        <f t="shared" ca="1" si="487"/>
        <v>2.45602248516067+0.426160327643876i</v>
      </c>
      <c r="AM339" s="240" t="str">
        <f t="shared" ca="1" si="488"/>
        <v>2.07262194501035+1.38488170813749i</v>
      </c>
      <c r="AN339" s="240" t="str">
        <f t="shared" ca="1" si="489"/>
        <v>1.3335999188651+2.10598440850718i</v>
      </c>
      <c r="AO339" s="240" t="str">
        <f t="shared" ca="1" si="490"/>
        <v>0.36575816705522+2.46574127509452i</v>
      </c>
      <c r="AP339" s="240" t="str">
        <f t="shared" ca="1" si="491"/>
        <v>-0.664840549764754+2.402425048958i</v>
      </c>
      <c r="AQ339" s="240" t="str">
        <f t="shared" ca="1" si="492"/>
        <v>-1.58136560022183+1.92689955911235i</v>
      </c>
      <c r="AR339" s="240" t="str">
        <f t="shared" ca="1" si="493"/>
        <v>-1.58136560022183+1.92689955911235i</v>
      </c>
      <c r="AS339" s="240" t="str">
        <f t="shared" ca="1" si="494"/>
        <v>-2.4897186264862+0.122312032932195i</v>
      </c>
      <c r="AT339" s="240" t="str">
        <f t="shared" ca="1" si="495"/>
        <v>-2.32569094623394-0.897117993954995i</v>
      </c>
      <c r="AU339" s="240" t="str">
        <f t="shared" ca="1" si="496"/>
        <v>-1.76262007711116-1.76262007711162i</v>
      </c>
      <c r="AV339" s="240" t="str">
        <f t="shared" ca="1" si="497"/>
        <v>-0.897117993954312-2.3256909462342i</v>
      </c>
      <c r="AW339" s="240" t="str">
        <f t="shared" ca="1" si="498"/>
        <v>0.122312032930449-2.48971862648628i</v>
      </c>
      <c r="AX339" s="240" t="str">
        <f t="shared" ca="1" si="499"/>
        <v>1.12075570144652-2.22655916834641i</v>
      </c>
      <c r="AY339" s="240" t="str">
        <f t="shared" ca="1" si="500"/>
        <v>1.92689955911281-1.58136560022127i</v>
      </c>
      <c r="AZ339" s="240" t="str">
        <f t="shared" ca="1" si="501"/>
        <v>2.40242504895751-0.664840549766506i</v>
      </c>
      <c r="BA339" s="240" t="str">
        <f t="shared" ca="1" si="502"/>
        <v>2.46574127509441+0.365758167055943i</v>
      </c>
      <c r="BB339" s="240" t="str">
        <f t="shared" ca="1" si="503"/>
        <v>2.10598440850679+1.33359991886571i</v>
      </c>
      <c r="BC339" s="240" t="str">
        <f t="shared" ca="1" si="504"/>
        <v>1.38488170813895+2.07262194500938i</v>
      </c>
      <c r="BD339" s="240" t="str">
        <f t="shared" ca="1" si="505"/>
        <v>0.426160327643156+2.4560224851608i</v>
      </c>
      <c r="BE339" s="240" t="str">
        <f t="shared" ca="1" si="506"/>
        <v>-0.605681850086476+2.41801748731231i</v>
      </c>
      <c r="BF339" s="240" t="str">
        <f t="shared" ca="1" si="507"/>
        <v>-1.53360084004648+1.96512786756513i</v>
      </c>
      <c r="BG339" s="240" t="str">
        <f t="shared" ca="1" si="508"/>
        <v>-2.19838384856633+1.17506064815183i</v>
      </c>
      <c r="BH339" s="240" t="str">
        <f t="shared" ca="1" si="509"/>
        <v>-2.48596708223296+0.183375948604146i</v>
      </c>
      <c r="BI339" s="240" t="str">
        <f t="shared" ca="1" si="510"/>
        <v>-2.34700686930469-0.839772485801322i</v>
      </c>
      <c r="BJ339" s="240" t="str">
        <f t="shared" ca="1" si="511"/>
        <v>-1.80534607101073-1.71883234678617i</v>
      </c>
      <c r="BK339" s="240" t="str">
        <f t="shared" ca="1" si="512"/>
        <v>-0.953923111771518-2.30297411390152i</v>
      </c>
      <c r="BL339" s="240" t="str">
        <f t="shared" ca="1" si="513"/>
        <v>0.0611744410635437-2.4919704573355i</v>
      </c>
      <c r="BM339" s="240" t="str">
        <f t="shared" ca="1" si="514"/>
        <v>1.06577565341154-2.25339329214133i</v>
      </c>
      <c r="BN339" s="240" t="str">
        <f t="shared" ca="1" si="515"/>
        <v>1.88751055841866-1.62817780488815i</v>
      </c>
      <c r="BO339" s="240" t="str">
        <f t="shared" ca="1" si="516"/>
        <v>2.38538547958616-0.723598774357594i</v>
      </c>
      <c r="BP339" s="240" t="str">
        <f t="shared" ca="1" si="517"/>
        <v>2.47397479468439+0.305135687422302i</v>
      </c>
      <c r="BQ339" s="240" t="str">
        <f t="shared" ca="1" si="518"/>
        <v>2.13807830574337+1.2815148188694i</v>
      </c>
      <c r="BR339" s="240" t="str">
        <f t="shared" ca="1" si="519"/>
        <v>1.43532929645381+2.0380110115536i</v>
      </c>
      <c r="BS339" s="240" t="str">
        <f t="shared" ca="1" si="520"/>
        <v>0.486305785187318+2.44482427911817i</v>
      </c>
      <c r="BT339" s="240" t="str">
        <f t="shared" ca="1" si="521"/>
        <v>-0.546158310309554+2.43215340234783i</v>
      </c>
      <c r="BU339" s="240" t="str">
        <f t="shared" ca="1" si="522"/>
        <v>-1.48491229607205+2.00217245646981i</v>
      </c>
      <c r="BV339" s="240" t="str">
        <f t="shared" ca="1" si="523"/>
        <v>-2.16888430455723+1.22865778226389i</v>
      </c>
      <c r="BW339" s="240" t="str">
        <f t="shared" ca="1" si="524"/>
        <v>-2.48071808436574+0.244329405461388i</v>
      </c>
      <c r="BX339" s="240" t="str">
        <f t="shared" ca="1" si="525"/>
        <v>-2.36690904319681-0.781921130105515i</v>
      </c>
      <c r="BY339" s="240" t="str">
        <f t="shared" ca="1" si="526"/>
        <v>-1.84698459194165-1.67400925612808i</v>
      </c>
      <c r="BZ339" s="240" t="str">
        <f t="shared" ca="1" si="527"/>
        <v>-1.01015362197802-2.27887005607538i</v>
      </c>
      <c r="CA339" s="240" t="str">
        <f t="shared" ca="1" si="528"/>
        <v>6.608374411916E-13-2.49272121836204i</v>
      </c>
      <c r="CB339" s="240" t="str">
        <f t="shared" ca="1" si="529"/>
        <v>1.01015362197716-2.27887005607576i</v>
      </c>
      <c r="CC339" s="240" t="str">
        <f t="shared" ca="1" si="530"/>
        <v>1.84698459194101-1.67400925612878i</v>
      </c>
      <c r="CD339" s="240" t="str">
        <f t="shared" ca="1" si="531"/>
        <v>2.36690904319727-0.781921130104126i</v>
      </c>
      <c r="CE339" s="240" t="str">
        <f t="shared" ca="1" si="532"/>
        <v>2.48071808436559+0.244329405462844i</v>
      </c>
      <c r="CF339" s="240" t="str">
        <f t="shared" ca="1" si="533"/>
        <v>2.16888430455777+1.22865778226294i</v>
      </c>
      <c r="CG339" s="240" t="str">
        <f t="shared" ca="1" si="534"/>
        <v>1.48491229607088+2.00217245647068i</v>
      </c>
      <c r="CH339" s="240" t="str">
        <f t="shared" ca="1" si="535"/>
        <v>0.546158310308125+2.43215340234815i</v>
      </c>
      <c r="CI339" s="240" t="str">
        <f t="shared" ca="1" si="536"/>
        <v>-0.486305785186251+2.44482427911838i</v>
      </c>
      <c r="CJ339" s="240" t="str">
        <f t="shared" ca="1" si="537"/>
        <v>-1.43532929645292+2.03801101155423i</v>
      </c>
      <c r="CK339" s="240" t="str">
        <f t="shared" ca="1" si="538"/>
        <v>-2.13807830574412+1.28151481886815i</v>
      </c>
      <c r="CL339" s="240" t="str">
        <f t="shared" ca="1" si="539"/>
        <v>-2.47397479468425+0.305135687423381i</v>
      </c>
      <c r="CM339" s="240" t="str">
        <f t="shared" ca="1" si="540"/>
        <v>-2.38538547958648-0.723598774356554i</v>
      </c>
      <c r="CN339" s="240" t="str">
        <f t="shared" ca="1" si="541"/>
        <v>-1.88751055841771-1.62817780488926i</v>
      </c>
      <c r="CO339" s="240" t="str">
        <f t="shared" ca="1" si="542"/>
        <v>-1.06577565341252-2.25339329214086i</v>
      </c>
      <c r="CP339" s="240" t="str">
        <f t="shared" ca="1" si="543"/>
        <v>-0.061174441064489-2.49197045733548i</v>
      </c>
      <c r="CQ339" s="240" t="str">
        <f t="shared" ca="1" si="544"/>
        <v>0.953923111772869-2.30297411390096i</v>
      </c>
      <c r="CR339" s="240" t="str">
        <f t="shared" ca="1" si="545"/>
        <v>1.80534607101008-1.71883234678685i</v>
      </c>
      <c r="CS339" s="240" t="str">
        <f t="shared" ca="1" si="546"/>
        <v>2.34700686930437-0.839772485802212i</v>
      </c>
      <c r="CT339" s="240" t="str">
        <f t="shared" ca="1" si="547"/>
        <v>2.48596708223286+0.183375948605464i</v>
      </c>
      <c r="CU339" s="240" t="str">
        <f t="shared" ca="1" si="548"/>
        <v>2.19838384856564+1.17506064815313i</v>
      </c>
      <c r="CV339" s="240" t="str">
        <f t="shared" ca="1" si="549"/>
        <v>1.53360084004728+1.9651278675645i</v>
      </c>
      <c r="CW339" s="240" t="str">
        <f t="shared" ca="1" si="550"/>
        <v>0.605681850084988+2.41801748731269i</v>
      </c>
      <c r="CX339" s="240" t="str">
        <f t="shared" ca="1" si="551"/>
        <v>-0.426160327644596+2.45602248516054i</v>
      </c>
      <c r="CY339" s="240" t="str">
        <f t="shared" ca="1" si="552"/>
        <v>-1.38488170813798+2.07262194501003i</v>
      </c>
      <c r="CZ339" s="240" t="str">
        <f t="shared" ca="1" si="553"/>
        <v>-2.10598440850628+1.33359991886651i</v>
      </c>
      <c r="DA339" s="240" t="str">
        <f t="shared" ca="1" si="554"/>
        <v>-2.4657412750946+0.365758167054637i</v>
      </c>
      <c r="DB339" s="240" t="str">
        <f t="shared" ca="1" si="555"/>
        <v>-2.40242504895776-0.664840549765594i</v>
      </c>
      <c r="DC339" s="240" t="str">
        <f t="shared" ca="1" si="556"/>
        <v>-1.92689955911341-1.58136560022054i</v>
      </c>
      <c r="DD339" s="240" t="str">
        <f t="shared" ca="1" si="557"/>
        <v>-1.12075570144508-2.22655916834713i</v>
      </c>
      <c r="DE339" s="240" t="str">
        <f t="shared" ca="1" si="558"/>
        <v>-0.122312032931394-2.48971862648624i</v>
      </c>
      <c r="DF339" s="240" t="str">
        <f t="shared" ca="1" si="559"/>
        <v>0.89711799395343-2.32569094623454i</v>
      </c>
      <c r="DG339" s="240" t="str">
        <f t="shared" ca="1" si="560"/>
        <v>1.76262007711224-1.76262007711054i</v>
      </c>
      <c r="DH339" s="240" t="str">
        <f t="shared" ca="1" si="561"/>
        <v>2.32569094623449-0.897117993953565i</v>
      </c>
      <c r="DI339" s="240" t="str">
        <f t="shared" ca="1" si="562"/>
        <v>2.48971862648624+0.122312032931251i</v>
      </c>
      <c r="DJ339" s="240" t="str">
        <f t="shared" ca="1" si="563"/>
        <v>2.22655916834719+1.12075570144496i</v>
      </c>
      <c r="DK339" s="240" t="str">
        <f t="shared" ca="1" si="564"/>
        <v>1.58136560022065+1.92689955911332i</v>
      </c>
      <c r="DL339" s="240" t="str">
        <f t="shared" ca="1" si="565"/>
        <v>0.664840549765734+2.40242504895772i</v>
      </c>
      <c r="DM339" s="240" t="str">
        <f t="shared" ca="1" si="566"/>
        <v>-0.365758167054215+2.46574127509467i</v>
      </c>
      <c r="DN339" s="240" t="str">
        <f t="shared" ca="1" si="567"/>
        <v>-1.33359991886639+2.10598440850636i</v>
      </c>
      <c r="DO339" s="240" t="str">
        <f t="shared" ca="1" si="568"/>
        <v>-2.07262194500979+1.38488170813834i</v>
      </c>
      <c r="DP339" s="240" t="str">
        <f t="shared" ca="1" si="569"/>
        <v>-2.4560224851605+0.426160327644876i</v>
      </c>
      <c r="DQ339" s="240" t="str">
        <f t="shared" ca="1" si="570"/>
        <v>-2.41801748731213-0.605681850087187i</v>
      </c>
      <c r="DR339" s="240" t="str">
        <f t="shared" ca="1" si="571"/>
        <v>-1.96512786756468-1.53360084004706i</v>
      </c>
      <c r="DS339" s="240" t="str">
        <f t="shared" ca="1" si="572"/>
        <v>-1.17506064815338-2.19838384856551i</v>
      </c>
      <c r="DT339" s="240" t="str">
        <f t="shared" ca="1" si="573"/>
        <v>-0.183375948603345-2.48596708223302i</v>
      </c>
      <c r="DU339" s="240" t="str">
        <f t="shared" ca="1" si="574"/>
        <v>0.839772485801945-2.34700686930446i</v>
      </c>
      <c r="DV339" s="240" t="str">
        <f t="shared" ca="1" si="575"/>
        <v>1.71883234678665-1.80534607101028i</v>
      </c>
      <c r="DW339" s="240" t="str">
        <f t="shared" ca="1" si="576"/>
        <v>2.30297411390177-0.953923111770907i</v>
      </c>
      <c r="DX339" s="240" t="str">
        <f t="shared" ca="1" si="577"/>
        <v>2.49197045733548+0.0611744410642043i</v>
      </c>
      <c r="DY339" s="240" t="str">
        <f t="shared" ca="1" si="578"/>
        <v>2.25339329214105+1.06577565341214i</v>
      </c>
      <c r="DZ339" s="240" t="str">
        <f t="shared" ca="1" si="579"/>
        <v>1.62817780488958+1.88751055841743i</v>
      </c>
      <c r="EA339" s="240" t="str">
        <f t="shared" ca="1" si="580"/>
        <v>0.723598774356963+2.38538547958636i</v>
      </c>
      <c r="EB339" s="240" t="str">
        <f t="shared" ca="1" si="581"/>
        <v>-0.305135687422957+2.47397479468431i</v>
      </c>
      <c r="EC339" s="240" t="str">
        <f t="shared" ca="1" si="582"/>
        <v>-1.28151481886778+2.13807830574434i</v>
      </c>
      <c r="ED339" s="240" t="str">
        <f t="shared" ca="1" si="583"/>
        <v>-2.03801101155398+1.43532929645327i</v>
      </c>
      <c r="EE339" s="240" t="str">
        <f t="shared" ca="1" si="584"/>
        <v>-2.4448242791183+0.48630578518667i</v>
      </c>
      <c r="EF339" s="240" t="str">
        <f t="shared" ca="1" si="585"/>
        <v>-2.43215340234825-0.546158310307709i</v>
      </c>
      <c r="EG339" s="240" t="str">
        <f t="shared" ca="1" si="586"/>
        <v>-2.00217245646942-1.48491229607258i</v>
      </c>
      <c r="EH339" s="240" t="str">
        <f t="shared" ca="1" si="587"/>
        <v>-1.22865778226331-2.16888430455756i</v>
      </c>
      <c r="EI339" s="240" t="str">
        <f t="shared" ca="1" si="588"/>
        <v>-0.244329405462986-2.48071808436558i</v>
      </c>
      <c r="EJ339" s="240" t="str">
        <f t="shared" ca="1" si="589"/>
        <v>0.781921130106143-2.3669090431966i</v>
      </c>
      <c r="EK339" s="240" t="str">
        <f t="shared" ca="1" si="590"/>
        <v>1.67400925612846-1.8469845919413i</v>
      </c>
      <c r="EL339" s="240" t="str">
        <f t="shared" ca="1" si="591"/>
        <v>2.27887005607571-1.01015362197729i</v>
      </c>
      <c r="EM339" s="240" t="str">
        <f t="shared" ca="1" si="592"/>
        <v>2.49272121836204-9.45441858714033E-13i</v>
      </c>
      <c r="EN339" s="240"/>
      <c r="EO339" s="240"/>
      <c r="EP339" s="240"/>
    </row>
    <row r="340" spans="1:146">
      <c r="A340" s="268">
        <f t="shared" si="461"/>
        <v>4.6874999999999859E-3</v>
      </c>
      <c r="B340" s="267">
        <v>240</v>
      </c>
      <c r="C340" s="266">
        <f t="shared" si="462"/>
        <v>48000</v>
      </c>
      <c r="N340" s="265">
        <f t="shared" ca="1" si="463"/>
        <v>2.5072073351664894</v>
      </c>
      <c r="O340" s="240">
        <f t="shared" ca="1" si="464"/>
        <v>-2.4927926648335106</v>
      </c>
      <c r="P340" s="240" t="str">
        <f t="shared" ca="1" si="465"/>
        <v>-2.30304012183395-0.953950453153012i</v>
      </c>
      <c r="Q340" s="240" t="str">
        <f t="shared" ca="1" si="466"/>
        <v>-1.76267059739582-1.7626705973959i</v>
      </c>
      <c r="R340" s="240" t="str">
        <f t="shared" ca="1" si="467"/>
        <v>-0.95395045315304-2.30304012183393i</v>
      </c>
      <c r="S340" s="240" t="str">
        <f t="shared" ca="1" si="468"/>
        <v>1.21848941894658E-13-2.49279266483351i</v>
      </c>
      <c r="T340" s="240" t="str">
        <f t="shared" ca="1" si="469"/>
        <v>0.953950453153035-2.30304012183394i</v>
      </c>
      <c r="U340" s="241" t="str">
        <f t="shared" ca="1" si="470"/>
        <v>1.76267059739581-1.76267059739591i</v>
      </c>
      <c r="V340" s="240" t="str">
        <f t="shared" ca="1" si="471"/>
        <v>2.30304012183398-0.953950453152927i</v>
      </c>
      <c r="W340" s="240" t="str">
        <f t="shared" ca="1" si="472"/>
        <v>2.49279266483351-4.27511697617509E-15i</v>
      </c>
      <c r="X340" s="240" t="str">
        <f t="shared" ca="1" si="473"/>
        <v>2.30304012183398+0.953950453152917i</v>
      </c>
      <c r="Y340" s="240" t="str">
        <f t="shared" ca="1" si="474"/>
        <v>1.76267059739582+1.7626705973959i</v>
      </c>
      <c r="Z340" s="240" t="str">
        <f t="shared" ca="1" si="475"/>
        <v>0.953950453153052+2.30304012183393i</v>
      </c>
      <c r="AA340" s="240" t="str">
        <f t="shared" ca="1" si="476"/>
        <v>-1.08717646319716E-13+2.49279266483351i</v>
      </c>
      <c r="AB340" s="240" t="str">
        <f t="shared" ca="1" si="477"/>
        <v>-0.953950453153022+2.30304012183394i</v>
      </c>
      <c r="AC340" s="240" t="str">
        <f t="shared" ca="1" si="478"/>
        <v>-1.76267059739581+1.76267059739591i</v>
      </c>
      <c r="AD340" s="240" t="str">
        <f t="shared" ca="1" si="479"/>
        <v>-2.30304012183398+0.95395045315293i</v>
      </c>
      <c r="AE340" s="240" t="str">
        <f t="shared" ca="1" si="480"/>
        <v>-2.49279266483351+8.55023395235018E-15i</v>
      </c>
      <c r="AF340" s="240" t="str">
        <f t="shared" ca="1" si="481"/>
        <v>-2.30304012183427-0.953950453152227i</v>
      </c>
      <c r="AG340" s="240" t="str">
        <f t="shared" ca="1" si="482"/>
        <v>-1.7626705973967-1.76267059739502i</v>
      </c>
      <c r="AH340" s="240" t="str">
        <f t="shared" ca="1" si="483"/>
        <v>-0.953950453152122-2.30304012183432i</v>
      </c>
      <c r="AI340" s="240" t="str">
        <f t="shared" ca="1" si="484"/>
        <v>6.1810088807206E-13-2.49279266483351i</v>
      </c>
      <c r="AJ340" s="240" t="str">
        <f t="shared" ca="1" si="485"/>
        <v>0.953950453153264-2.30304012183384i</v>
      </c>
      <c r="AK340" s="240" t="str">
        <f t="shared" ca="1" si="486"/>
        <v>1.76267059739579-1.76267059739593i</v>
      </c>
      <c r="AL340" s="240" t="str">
        <f t="shared" ca="1" si="487"/>
        <v>2.30304012183378-0.953950453153409i</v>
      </c>
      <c r="AM340" s="240" t="str">
        <f t="shared" ca="1" si="488"/>
        <v>2.49279266483351-7.74456710422536E-13i</v>
      </c>
      <c r="AN340" s="240" t="str">
        <f t="shared" ca="1" si="489"/>
        <v>2.30304012183438+0.953950453151978i</v>
      </c>
      <c r="AO340" s="240" t="str">
        <f t="shared" ca="1" si="490"/>
        <v>1.76267059739513+1.76267059739659i</v>
      </c>
      <c r="AP340" s="240" t="str">
        <f t="shared" ca="1" si="491"/>
        <v>0.953950453152371+2.30304012183421i</v>
      </c>
      <c r="AQ340" s="240" t="str">
        <f t="shared" ca="1" si="492"/>
        <v>-3.48140413132857E-13+2.49279266483351i</v>
      </c>
      <c r="AR340" s="240" t="str">
        <f t="shared" ca="1" si="493"/>
        <v>-3.48140413132857E-13+2.49279266483351i</v>
      </c>
      <c r="AS340" s="240" t="str">
        <f t="shared" ca="1" si="494"/>
        <v>-1.76267059739563+1.76267059739609i</v>
      </c>
      <c r="AT340" s="240" t="str">
        <f t="shared" ca="1" si="495"/>
        <v>-2.30304012183369+0.953950453153625i</v>
      </c>
      <c r="AU340" s="240" t="str">
        <f t="shared" ca="1" si="496"/>
        <v>-2.49279266483351+1.00899247096667E-12i</v>
      </c>
      <c r="AV340" s="240" t="str">
        <f t="shared" ca="1" si="497"/>
        <v>-2.30304012183352-0.953950453154052i</v>
      </c>
      <c r="AW340" s="240" t="str">
        <f t="shared" ca="1" si="498"/>
        <v>-1.7626705973953-1.76267059739642i</v>
      </c>
      <c r="AX340" s="240" t="str">
        <f t="shared" ca="1" si="499"/>
        <v>-0.953950453152589-2.30304012183412i</v>
      </c>
      <c r="AY340" s="240" t="str">
        <f t="shared" ca="1" si="500"/>
        <v>1.13604652588725E-13-2.49279266483351i</v>
      </c>
      <c r="AZ340" s="240" t="str">
        <f t="shared" ca="1" si="501"/>
        <v>0.953950453152798-2.30304012183403i</v>
      </c>
      <c r="BA340" s="240" t="str">
        <f t="shared" ca="1" si="502"/>
        <v>1.76267059739546-1.76267059739626i</v>
      </c>
      <c r="BB340" s="240" t="str">
        <f t="shared" ca="1" si="503"/>
        <v>2.3030401218336-0.953950453153842i</v>
      </c>
      <c r="BC340" s="240" t="str">
        <f t="shared" ca="1" si="504"/>
        <v>2.49279266483351+1.23620177614412E-12i</v>
      </c>
      <c r="BD340" s="240" t="str">
        <f t="shared" ca="1" si="505"/>
        <v>2.30304012183361+0.953950453153835i</v>
      </c>
      <c r="BE340" s="240" t="str">
        <f t="shared" ca="1" si="506"/>
        <v>1.76267059739546+1.76267059739625i</v>
      </c>
      <c r="BF340" s="240" t="str">
        <f t="shared" ca="1" si="507"/>
        <v>0.953950453152805+2.30304012183403i</v>
      </c>
      <c r="BG340" s="240" t="str">
        <f t="shared" ca="1" si="508"/>
        <v>1.91780536745547E-13+2.49279266483351i</v>
      </c>
      <c r="BH340" s="240" t="str">
        <f t="shared" ca="1" si="509"/>
        <v>-0.953950453152581+2.30304012183412i</v>
      </c>
      <c r="BI340" s="240" t="str">
        <f t="shared" ca="1" si="510"/>
        <v>-1.76267059739525+1.76267059739647i</v>
      </c>
      <c r="BJ340" s="240" t="str">
        <f t="shared" ca="1" si="511"/>
        <v>-2.30304012183351+0.953950453154059i</v>
      </c>
      <c r="BK340" s="240" t="str">
        <f t="shared" ca="1" si="512"/>
        <v>-2.49279266483351-1.00166601559999E-12i</v>
      </c>
      <c r="BL340" s="240" t="str">
        <f t="shared" ca="1" si="513"/>
        <v>-2.30304012183372-0.953950453153553i</v>
      </c>
      <c r="BM340" s="240" t="str">
        <f t="shared" ca="1" si="514"/>
        <v>-1.76267059739563-1.76267059739609i</v>
      </c>
      <c r="BN340" s="240" t="str">
        <f t="shared" ca="1" si="515"/>
        <v>-0.953950453153087-2.30304012183391i</v>
      </c>
      <c r="BO340" s="240" t="str">
        <f t="shared" ca="1" si="516"/>
        <v>-3.55466868499539E-13-2.49279266483351i</v>
      </c>
      <c r="BP340" s="240" t="str">
        <f t="shared" ca="1" si="517"/>
        <v>0.953950453152299-2.30304012183424i</v>
      </c>
      <c r="BQ340" s="240" t="str">
        <f t="shared" ca="1" si="518"/>
        <v>1.76267059739513-1.76267059739659i</v>
      </c>
      <c r="BR340" s="240" t="str">
        <f t="shared" ca="1" si="519"/>
        <v>2.30304012183437-0.953950453151985i</v>
      </c>
      <c r="BS340" s="240" t="str">
        <f t="shared" ca="1" si="520"/>
        <v>2.49279266483351+6.96280826265714E-13i</v>
      </c>
      <c r="BT340" s="240" t="str">
        <f t="shared" ca="1" si="521"/>
        <v>2.30304012183378+0.953950453153401i</v>
      </c>
      <c r="BU340" s="240" t="str">
        <f t="shared" ca="1" si="522"/>
        <v>1.76267059739585+1.76267059739587i</v>
      </c>
      <c r="BV340" s="240" t="str">
        <f t="shared" ca="1" si="523"/>
        <v>0.953950453153239+2.30304012183385i</v>
      </c>
      <c r="BW340" s="240" t="str">
        <f t="shared" ca="1" si="524"/>
        <v>6.60852057833809E-13+2.49279266483351i</v>
      </c>
      <c r="BX340" s="240" t="str">
        <f t="shared" ca="1" si="525"/>
        <v>-0.953950453152147+2.3030401218343i</v>
      </c>
      <c r="BY340" s="240" t="str">
        <f t="shared" ca="1" si="526"/>
        <v>-1.76267059739672+1.762670597395i</v>
      </c>
      <c r="BZ340" s="240" t="str">
        <f t="shared" ca="1" si="527"/>
        <v>-2.30304012183426+0.953950453152267i</v>
      </c>
      <c r="CA340" s="240" t="str">
        <f t="shared" ca="1" si="528"/>
        <v>-2.49279266483351-5.32594494511722E-13i</v>
      </c>
      <c r="CB340" s="240" t="str">
        <f t="shared" ca="1" si="529"/>
        <v>-2.3030401218339-0.953950453153119i</v>
      </c>
      <c r="CC340" s="240" t="str">
        <f t="shared" ca="1" si="530"/>
        <v>-1.76267059739596-1.76267059739576i</v>
      </c>
      <c r="CD340" s="240" t="str">
        <f t="shared" ca="1" si="531"/>
        <v>-0.953950453153521-2.30304012183373i</v>
      </c>
      <c r="CE340" s="240" t="str">
        <f t="shared" ca="1" si="532"/>
        <v>-9.66237247168083E-13-2.49279266483351i</v>
      </c>
      <c r="CF340" s="240" t="str">
        <f t="shared" ca="1" si="533"/>
        <v>0.953950453154221-2.30304012183345i</v>
      </c>
      <c r="CG340" s="240" t="str">
        <f t="shared" ca="1" si="534"/>
        <v>1.7626705973965-1.76267059739522i</v>
      </c>
      <c r="CH340" s="240" t="str">
        <f t="shared" ca="1" si="535"/>
        <v>2.30304012183414-0.953950453152548i</v>
      </c>
      <c r="CI340" s="240" t="str">
        <f t="shared" ca="1" si="536"/>
        <v>2.49279266483351+2.27209305177451E-13i</v>
      </c>
      <c r="CJ340" s="240" t="str">
        <f t="shared" ca="1" si="537"/>
        <v>2.30304012183402+0.953950453152838i</v>
      </c>
      <c r="CK340" s="240" t="str">
        <f t="shared" ca="1" si="538"/>
        <v>1.76267059739618+1.76267059739554i</v>
      </c>
      <c r="CL340" s="240" t="str">
        <f t="shared" ca="1" si="539"/>
        <v>0.953950453153802+2.30304012183362i</v>
      </c>
      <c r="CM340" s="240" t="str">
        <f t="shared" ca="1" si="540"/>
        <v>-1.2789569999427E-12+2.49279266483351i</v>
      </c>
      <c r="CN340" s="240" t="str">
        <f t="shared" ca="1" si="541"/>
        <v>-0.953950453153939+2.30304012183356i</v>
      </c>
      <c r="CO340" s="240" t="str">
        <f t="shared" ca="1" si="542"/>
        <v>-1.76267059739628+1.76267059739543i</v>
      </c>
      <c r="CP340" s="240" t="str">
        <f t="shared" ca="1" si="543"/>
        <v>-2.30304012183408+0.953950453152701i</v>
      </c>
      <c r="CQ340" s="240" t="str">
        <f t="shared" ca="1" si="544"/>
        <v>-2.49279266483351+7.81758841568211E-14i</v>
      </c>
      <c r="CR340" s="240" t="str">
        <f t="shared" ca="1" si="545"/>
        <v>-2.30304012183408-0.953950453152686i</v>
      </c>
      <c r="CS340" s="240" t="str">
        <f t="shared" ca="1" si="546"/>
        <v>-1.76267059739639-1.76267059739532i</v>
      </c>
      <c r="CT340" s="240" t="str">
        <f t="shared" ca="1" si="547"/>
        <v>-0.953950453153954-2.30304012183355i</v>
      </c>
      <c r="CU340" s="240" t="str">
        <f t="shared" ca="1" si="548"/>
        <v>1.11527066818871E-12-2.49279266483351i</v>
      </c>
      <c r="CV340" s="240" t="str">
        <f t="shared" ca="1" si="549"/>
        <v>0.953950453153658-2.30304012183368i</v>
      </c>
      <c r="CW340" s="240" t="str">
        <f t="shared" ca="1" si="550"/>
        <v>1.76267059739617-1.76267059739555i</v>
      </c>
      <c r="CX340" s="240" t="str">
        <f t="shared" ca="1" si="551"/>
        <v>2.30304012183396-0.953950453152982i</v>
      </c>
      <c r="CY340" s="240" t="str">
        <f t="shared" ca="1" si="552"/>
        <v>2.49279266483351-3.83561073491093E-13i</v>
      </c>
      <c r="CZ340" s="240" t="str">
        <f t="shared" ca="1" si="553"/>
        <v>2.30304012183414+0.953950453152536i</v>
      </c>
      <c r="DA340" s="240" t="str">
        <f t="shared" ca="1" si="554"/>
        <v>1.76267059739651+1.76267059739521i</v>
      </c>
      <c r="DB340" s="240" t="str">
        <f t="shared" ca="1" si="555"/>
        <v>0.95395045315188+2.30304012183442i</v>
      </c>
      <c r="DC340" s="240" t="str">
        <f t="shared" ca="1" si="556"/>
        <v>-8.09885478854441E-13+2.49279266483351i</v>
      </c>
      <c r="DD340" s="240" t="str">
        <f t="shared" ca="1" si="557"/>
        <v>-0.953950453153376+2.30304012183379i</v>
      </c>
      <c r="DE340" s="240" t="str">
        <f t="shared" ca="1" si="558"/>
        <v>-1.76267059739605+1.76267059739567i</v>
      </c>
      <c r="DF340" s="240" t="str">
        <f t="shared" ca="1" si="559"/>
        <v>-2.3030401218339+0.953950453153134i</v>
      </c>
      <c r="DG340" s="240" t="str">
        <f t="shared" ca="1" si="560"/>
        <v>-2.49279266483351+5.47247405245085E-13i</v>
      </c>
      <c r="DH340" s="240" t="str">
        <f t="shared" ca="1" si="561"/>
        <v>-2.30304012183432-0.953950453152122i</v>
      </c>
      <c r="DI340" s="240" t="str">
        <f t="shared" ca="1" si="562"/>
        <v>-1.76267059739502-1.7626705973967i</v>
      </c>
      <c r="DJ340" s="240" t="str">
        <f t="shared" ca="1" si="563"/>
        <v>-0.95395045315203-2.30304012183435i</v>
      </c>
      <c r="DK340" s="240" t="str">
        <f t="shared" ca="1" si="564"/>
        <v>6.46199147100449E-13-2.49279266483351i</v>
      </c>
      <c r="DL340" s="240" t="str">
        <f t="shared" ca="1" si="565"/>
        <v>0.953950453153224-2.30304012183386i</v>
      </c>
      <c r="DM340" s="240" t="str">
        <f t="shared" ca="1" si="566"/>
        <v>1.76267059739574-1.76267059739598i</v>
      </c>
      <c r="DN340" s="240" t="str">
        <f t="shared" ca="1" si="567"/>
        <v>2.30304012183372-0.953950453153546i</v>
      </c>
      <c r="DO340" s="240" t="str">
        <f t="shared" ca="1" si="568"/>
        <v>2.49279266483351-7.10933736999075E-13i</v>
      </c>
      <c r="DP340" s="240" t="str">
        <f t="shared" ca="1" si="569"/>
        <v>2.30304012183438+0.95395045315197i</v>
      </c>
      <c r="DQ340" s="240" t="str">
        <f t="shared" ca="1" si="570"/>
        <v>1.76267059739514+1.76267059739658i</v>
      </c>
      <c r="DR340" s="240" t="str">
        <f t="shared" ca="1" si="571"/>
        <v>0.953950453152444+2.30304012183418i</v>
      </c>
      <c r="DS340" s="240" t="str">
        <f t="shared" ca="1" si="572"/>
        <v>-1.99115100185896E-13+2.49279266483351i</v>
      </c>
      <c r="DT340" s="240" t="str">
        <f t="shared" ca="1" si="573"/>
        <v>-0.953950453153074+2.30304012183392i</v>
      </c>
      <c r="DU340" s="240" t="str">
        <f t="shared" ca="1" si="574"/>
        <v>-1.76267059739562+1.7626705973961i</v>
      </c>
      <c r="DV340" s="240" t="str">
        <f t="shared" ca="1" si="575"/>
        <v>-2.30304012183366+0.953950453153698i</v>
      </c>
      <c r="DW340" s="240" t="str">
        <f t="shared" ca="1" si="576"/>
        <v>-2.49279266483351+1.15801778391363E-12i</v>
      </c>
      <c r="DX340" s="240" t="str">
        <f t="shared" ca="1" si="577"/>
        <v>-2.30304012183357-0.953950453153915i</v>
      </c>
      <c r="DY340" s="240" t="str">
        <f t="shared" ca="1" si="578"/>
        <v>-1.76267059739526-1.76267059739646i</v>
      </c>
      <c r="DZ340" s="240" t="str">
        <f t="shared" ca="1" si="579"/>
        <v>-0.953950453152596-2.30304012183412i</v>
      </c>
      <c r="EA340" s="240" t="str">
        <f t="shared" ca="1" si="580"/>
        <v>3.54287684319043E-14-2.49279266483351i</v>
      </c>
      <c r="EB340" s="240" t="str">
        <f t="shared" ca="1" si="581"/>
        <v>0.953950453152661-2.30304012183409i</v>
      </c>
      <c r="EC340" s="240" t="str">
        <f t="shared" ca="1" si="582"/>
        <v>1.7626705973955-1.76267059739622i</v>
      </c>
      <c r="ED340" s="240" t="str">
        <f t="shared" ca="1" si="583"/>
        <v>2.3030401218336-0.95395045315385i</v>
      </c>
      <c r="EE340" s="240" t="str">
        <f t="shared" ca="1" si="584"/>
        <v>2.49279266483351+1.22887532077744E-12i</v>
      </c>
      <c r="EF340" s="240" t="str">
        <f t="shared" ca="1" si="585"/>
        <v>2.30304012183363+0.953950453153762i</v>
      </c>
      <c r="EG340" s="240" t="str">
        <f t="shared" ca="1" si="586"/>
        <v>1.76267059739557+1.76267059739615i</v>
      </c>
      <c r="EH340" s="240" t="str">
        <f t="shared" ca="1" si="587"/>
        <v>0.953950453152745+2.30304012183406i</v>
      </c>
      <c r="EI340" s="240" t="str">
        <f t="shared" ca="1" si="588"/>
        <v>1.28257563322087E-13+2.49279266483351i</v>
      </c>
      <c r="EJ340" s="240" t="str">
        <f t="shared" ca="1" si="589"/>
        <v>-0.953950453152509+2.30304012183415i</v>
      </c>
      <c r="EK340" s="240" t="str">
        <f t="shared" ca="1" si="590"/>
        <v>-1.76267059739519+1.76267059739653i</v>
      </c>
      <c r="EL340" s="240" t="str">
        <f t="shared" ca="1" si="591"/>
        <v>-2.30304012183441+0.953950453151905i</v>
      </c>
      <c r="EM340" s="240" t="str">
        <f t="shared" ca="1" si="592"/>
        <v>-2.49279266483351-1.06518898902345E-12i</v>
      </c>
      <c r="EN340" s="240"/>
      <c r="EO340" s="240"/>
      <c r="EP340" s="240"/>
    </row>
    <row r="341" spans="1:146">
      <c r="A341" s="268">
        <f t="shared" si="461"/>
        <v>4.7070312499999855E-3</v>
      </c>
      <c r="B341" s="267">
        <v>241</v>
      </c>
      <c r="C341" s="266">
        <f t="shared" si="462"/>
        <v>48200</v>
      </c>
      <c r="N341" s="265">
        <f t="shared" ca="1" si="463"/>
        <v>2.5071413230861737</v>
      </c>
      <c r="O341" s="240">
        <f t="shared" ca="1" si="464"/>
        <v>-2.4928586769138263</v>
      </c>
      <c r="P341" s="240" t="str">
        <f t="shared" ca="1" si="465"/>
        <v>-2.32581919407329-0.897167464604468i</v>
      </c>
      <c r="Q341" s="240" t="str">
        <f t="shared" ca="1" si="466"/>
        <v>-1.84708644201023-1.67410156764951i</v>
      </c>
      <c r="R341" s="240" t="str">
        <f t="shared" ca="1" si="467"/>
        <v>-1.12081750436826-2.22668194966553i</v>
      </c>
      <c r="S341" s="240" t="str">
        <f t="shared" ca="1" si="468"/>
        <v>-0.244342878756747-2.48085488101691i</v>
      </c>
      <c r="T341" s="240" t="str">
        <f t="shared" ca="1" si="469"/>
        <v>0.664877211714828-2.40255752822006i</v>
      </c>
      <c r="U341" s="241" t="str">
        <f t="shared" ca="1" si="470"/>
        <v>1.48499418003548-2.00228286421407i</v>
      </c>
      <c r="V341" s="240" t="str">
        <f t="shared" ca="1" si="471"/>
        <v>2.10610054085436-1.33367345886373i</v>
      </c>
      <c r="W341" s="240" t="str">
        <f t="shared" ca="1" si="472"/>
        <v>2.44495909644253-0.486332602019907i</v>
      </c>
      <c r="X341" s="240" t="str">
        <f t="shared" ca="1" si="473"/>
        <v>2.45615791999847+0.426183827817683i</v>
      </c>
      <c r="Y341" s="240" t="str">
        <f t="shared" ca="1" si="474"/>
        <v>2.13819620787638+1.28158548668734i</v>
      </c>
      <c r="Z341" s="240" t="str">
        <f t="shared" ca="1" si="475"/>
        <v>1.53368540889031+1.96523623252308i</v>
      </c>
      <c r="AA341" s="240" t="str">
        <f t="shared" ca="1" si="476"/>
        <v>0.723638676468953+2.38551701921886i</v>
      </c>
      <c r="AB341" s="240" t="str">
        <f t="shared" ca="1" si="477"/>
        <v>-0.183386060682885+2.48610416833482i</v>
      </c>
      <c r="AC341" s="240" t="str">
        <f t="shared" ca="1" si="478"/>
        <v>-1.0658344245163+2.25351755320001i</v>
      </c>
      <c r="AD341" s="240" t="str">
        <f t="shared" ca="1" si="479"/>
        <v>-1.80544562496508+1.71892713003169i</v>
      </c>
      <c r="AE341" s="240" t="str">
        <f t="shared" ca="1" si="480"/>
        <v>-2.30310110904388+0.953975714882418i</v>
      </c>
      <c r="AF341" s="240" t="str">
        <f t="shared" ca="1" si="481"/>
        <v>-2.49210787448731+0.0611778144665616i</v>
      </c>
      <c r="AG341" s="240" t="str">
        <f t="shared" ca="1" si="482"/>
        <v>-2.34713629258855-0.839818794192068i</v>
      </c>
      <c r="AH341" s="240" t="str">
        <f t="shared" ca="1" si="483"/>
        <v>-1.88761464325021-1.62826758908108i</v>
      </c>
      <c r="AI341" s="240" t="str">
        <f t="shared" ca="1" si="484"/>
        <v>-1.17512544566631-2.19850507618521i</v>
      </c>
      <c r="AJ341" s="240" t="str">
        <f t="shared" ca="1" si="485"/>
        <v>-0.305152513818019-2.4741112194837i</v>
      </c>
      <c r="AK341" s="240" t="str">
        <f t="shared" ca="1" si="486"/>
        <v>0.605715249789224-2.41815082640379i</v>
      </c>
      <c r="AL341" s="240" t="str">
        <f t="shared" ca="1" si="487"/>
        <v>1.43540844621353-2.03812339557825i</v>
      </c>
      <c r="AM341" s="240" t="str">
        <f t="shared" ca="1" si="488"/>
        <v>2.07273623761826-1.38495807601843i</v>
      </c>
      <c r="AN341" s="240" t="str">
        <f t="shared" ca="1" si="489"/>
        <v>2.43228752094975-0.546188427648082i</v>
      </c>
      <c r="AO341" s="240" t="str">
        <f t="shared" ca="1" si="490"/>
        <v>2.4658772458651+0.36577833641332i</v>
      </c>
      <c r="AP341" s="240" t="str">
        <f t="shared" ca="1" si="491"/>
        <v>2.16900390545534+1.22872553533489i</v>
      </c>
      <c r="AQ341" s="240" t="str">
        <f t="shared" ca="1" si="492"/>
        <v>1.58145280300335+1.92700581601027i</v>
      </c>
      <c r="AR341" s="240" t="str">
        <f t="shared" ca="1" si="493"/>
        <v>1.58145280300335+1.92700581601027i</v>
      </c>
      <c r="AS341" s="240" t="str">
        <f t="shared" ca="1" si="494"/>
        <v>-0.122318777703058+2.48985591946317i</v>
      </c>
      <c r="AT341" s="240" t="str">
        <f t="shared" ca="1" si="495"/>
        <v>-1.01020932586131+2.27899572202481i</v>
      </c>
      <c r="AU341" s="240" t="str">
        <f t="shared" ca="1" si="496"/>
        <v>-1.76271727498558+1.7627172749854i</v>
      </c>
      <c r="AV341" s="240" t="str">
        <f t="shared" ca="1" si="497"/>
        <v>-2.27899572202489+1.01020932586114i</v>
      </c>
      <c r="AW341" s="240" t="str">
        <f t="shared" ca="1" si="498"/>
        <v>-2.48985591946318+0.122318777702796i</v>
      </c>
      <c r="AX341" s="240" t="str">
        <f t="shared" ca="1" si="499"/>
        <v>-2.36703956396545-0.781964248343125i</v>
      </c>
      <c r="AY341" s="240" t="str">
        <f t="shared" ca="1" si="500"/>
        <v>-1.92700581601011-1.58145280300355i</v>
      </c>
      <c r="AZ341" s="240" t="str">
        <f t="shared" ca="1" si="501"/>
        <v>-1.22872553533473-2.16900390545544i</v>
      </c>
      <c r="BA341" s="240" t="str">
        <f t="shared" ca="1" si="502"/>
        <v>-0.365778336413131-2.46587724586513i</v>
      </c>
      <c r="BB341" s="240" t="str">
        <f t="shared" ca="1" si="503"/>
        <v>0.546188427648269-2.4322875209497i</v>
      </c>
      <c r="BC341" s="240" t="str">
        <f t="shared" ca="1" si="504"/>
        <v>1.38495807601859-2.07273623761815i</v>
      </c>
      <c r="BD341" s="240" t="str">
        <f t="shared" ca="1" si="505"/>
        <v>2.03812339557836-1.43540844621337i</v>
      </c>
      <c r="BE341" s="240" t="str">
        <f t="shared" ca="1" si="506"/>
        <v>2.41815082640384-0.605715249789037i</v>
      </c>
      <c r="BF341" s="240" t="str">
        <f t="shared" ca="1" si="507"/>
        <v>2.47411121948367+0.305152513818208i</v>
      </c>
      <c r="BG341" s="240" t="str">
        <f t="shared" ca="1" si="508"/>
        <v>2.1985050761851+1.17512544566651i</v>
      </c>
      <c r="BH341" s="240" t="str">
        <f t="shared" ca="1" si="509"/>
        <v>1.62826758908089+1.88761464325038i</v>
      </c>
      <c r="BI341" s="240" t="str">
        <f t="shared" ca="1" si="510"/>
        <v>0.839818794191786+2.34713629258865i</v>
      </c>
      <c r="BJ341" s="240" t="str">
        <f t="shared" ca="1" si="511"/>
        <v>-0.061177814464345+2.49210787448736i</v>
      </c>
      <c r="BK341" s="240" t="str">
        <f t="shared" ca="1" si="512"/>
        <v>-0.953975714881418+2.30310110904429i</v>
      </c>
      <c r="BL341" s="240" t="str">
        <f t="shared" ca="1" si="513"/>
        <v>-1.71892713003093+1.80544562496581i</v>
      </c>
      <c r="BM341" s="240" t="str">
        <f t="shared" ca="1" si="514"/>
        <v>-2.25351755319958+1.06583442451721i</v>
      </c>
      <c r="BN341" s="240" t="str">
        <f t="shared" ca="1" si="515"/>
        <v>-2.48610416833476+0.183386060683613i</v>
      </c>
      <c r="BO341" s="240" t="str">
        <f t="shared" ca="1" si="516"/>
        <v>-2.38551701921911-0.72363867646812i</v>
      </c>
      <c r="BP341" s="240" t="str">
        <f t="shared" ca="1" si="517"/>
        <v>-1.96523623252344-1.53368540888984i</v>
      </c>
      <c r="BQ341" s="240" t="str">
        <f t="shared" ca="1" si="518"/>
        <v>-1.2815854866878-2.1381962078761i</v>
      </c>
      <c r="BR341" s="240" t="str">
        <f t="shared" ca="1" si="519"/>
        <v>-0.426183827818174-2.45615791999839i</v>
      </c>
      <c r="BS341" s="240" t="str">
        <f t="shared" ca="1" si="520"/>
        <v>0.486332602019453-2.44495909644263i</v>
      </c>
      <c r="BT341" s="240" t="str">
        <f t="shared" ca="1" si="521"/>
        <v>1.33367345886346-2.10610054085453i</v>
      </c>
      <c r="BU341" s="240" t="str">
        <f t="shared" ca="1" si="522"/>
        <v>2.00228286421389-1.48499418003572i</v>
      </c>
      <c r="BV341" s="240" t="str">
        <f t="shared" ca="1" si="523"/>
        <v>2.40255752821999-0.664877211715077i</v>
      </c>
      <c r="BW341" s="240" t="str">
        <f t="shared" ca="1" si="524"/>
        <v>2.48085488101691+0.244342878756771i</v>
      </c>
      <c r="BX341" s="240" t="str">
        <f t="shared" ca="1" si="525"/>
        <v>2.22668194966557+1.12081750436817i</v>
      </c>
      <c r="BY341" s="240" t="str">
        <f t="shared" ca="1" si="526"/>
        <v>1.67410156764955+1.8470864420102i</v>
      </c>
      <c r="BZ341" s="240" t="str">
        <f t="shared" ca="1" si="527"/>
        <v>0.897167464604326+2.32581919407335i</v>
      </c>
      <c r="CA341" s="240" t="str">
        <f t="shared" ca="1" si="528"/>
        <v>-2.62640704153836E-13+2.49285867691383i</v>
      </c>
      <c r="CB341" s="240" t="str">
        <f t="shared" ca="1" si="529"/>
        <v>-0.897167464604683+2.32581919407321i</v>
      </c>
      <c r="CC341" s="240" t="str">
        <f t="shared" ca="1" si="530"/>
        <v>-1.67410156764983+1.84708644200994i</v>
      </c>
      <c r="CD341" s="240" t="str">
        <f t="shared" ca="1" si="531"/>
        <v>-2.22668194966574+1.12081750436783i</v>
      </c>
      <c r="CE341" s="240" t="str">
        <f t="shared" ca="1" si="532"/>
        <v>-2.48085488101696+0.244342878756248i</v>
      </c>
      <c r="CF341" s="240" t="str">
        <f t="shared" ca="1" si="533"/>
        <v>-2.40255752821989-0.664877211715446i</v>
      </c>
      <c r="CG341" s="240" t="str">
        <f t="shared" ca="1" si="534"/>
        <v>-2.00228286421366-1.48499418003603i</v>
      </c>
      <c r="CH341" s="240" t="str">
        <f t="shared" ca="1" si="535"/>
        <v>-1.33367345886313-2.10610054085473i</v>
      </c>
      <c r="CI341" s="240" t="str">
        <f t="shared" ca="1" si="536"/>
        <v>-0.486332602018937-2.44495909644273i</v>
      </c>
      <c r="CJ341" s="240" t="str">
        <f t="shared" ca="1" si="537"/>
        <v>0.42618382781869-2.4561579199983i</v>
      </c>
      <c r="CK341" s="240" t="str">
        <f t="shared" ca="1" si="538"/>
        <v>1.28158548668813-2.13819620787591i</v>
      </c>
      <c r="CL341" s="240" t="str">
        <f t="shared" ca="1" si="539"/>
        <v>1.96523623252368-1.53368540888954i</v>
      </c>
      <c r="CM341" s="240" t="str">
        <f t="shared" ca="1" si="540"/>
        <v>2.38551701921922-0.723638676467753i</v>
      </c>
      <c r="CN341" s="240" t="str">
        <f t="shared" ca="1" si="541"/>
        <v>2.48610416833473+0.183386060684136i</v>
      </c>
      <c r="CO341" s="240" t="str">
        <f t="shared" ca="1" si="542"/>
        <v>2.25351755320045+1.06583442451538i</v>
      </c>
      <c r="CP341" s="240" t="str">
        <f t="shared" ca="1" si="543"/>
        <v>1.7189271300325+1.80544562496431i</v>
      </c>
      <c r="CQ341" s="240" t="str">
        <f t="shared" ca="1" si="544"/>
        <v>0.95397571488342+2.30310110904346i</v>
      </c>
      <c r="CR341" s="240" t="str">
        <f t="shared" ca="1" si="545"/>
        <v>0.0611778144663697+2.49210787448731i</v>
      </c>
      <c r="CS341" s="240" t="str">
        <f t="shared" ca="1" si="546"/>
        <v>-0.83981879419228+2.34713629258848i</v>
      </c>
      <c r="CT341" s="240" t="str">
        <f t="shared" ca="1" si="547"/>
        <v>-1.62826758908128+1.88761464325004i</v>
      </c>
      <c r="CU341" s="240" t="str">
        <f t="shared" ca="1" si="548"/>
        <v>-2.19850507618528+1.17512544566617i</v>
      </c>
      <c r="CV341" s="240" t="str">
        <f t="shared" ca="1" si="549"/>
        <v>-2.47411121948372+0.305152513817827i</v>
      </c>
      <c r="CW341" s="240" t="str">
        <f t="shared" ca="1" si="550"/>
        <v>-2.41815082640373-0.605715249789478i</v>
      </c>
      <c r="CX341" s="240" t="str">
        <f t="shared" ca="1" si="551"/>
        <v>-2.0381233955781-1.43540844621374i</v>
      </c>
      <c r="CY341" s="240" t="str">
        <f t="shared" ca="1" si="552"/>
        <v>-1.38495807601827-2.07273623761836i</v>
      </c>
      <c r="CZ341" s="240" t="str">
        <f t="shared" ca="1" si="553"/>
        <v>-0.546188427647756-2.43228752094982i</v>
      </c>
      <c r="DA341" s="240" t="str">
        <f t="shared" ca="1" si="554"/>
        <v>0.36577833641358-2.46587724586506i</v>
      </c>
      <c r="DB341" s="240" t="str">
        <f t="shared" ca="1" si="555"/>
        <v>1.228725535335-2.16900390545528i</v>
      </c>
      <c r="DC341" s="240" t="str">
        <f t="shared" ca="1" si="556"/>
        <v>1.92700581601044-1.58145280300314i</v>
      </c>
      <c r="DD341" s="240" t="str">
        <f t="shared" ca="1" si="557"/>
        <v>2.36703956396557-0.781964248342761i</v>
      </c>
      <c r="DE341" s="240" t="str">
        <f t="shared" ca="1" si="558"/>
        <v>2.48985591946317+0.122318777703108i</v>
      </c>
      <c r="DF341" s="240" t="str">
        <f t="shared" ca="1" si="559"/>
        <v>2.2789957220247+1.01020932586155i</v>
      </c>
      <c r="DG341" s="240" t="str">
        <f t="shared" ca="1" si="560"/>
        <v>1.76271727498531+1.76271727498567i</v>
      </c>
      <c r="DH341" s="240" t="str">
        <f t="shared" ca="1" si="561"/>
        <v>1.01020932586083+2.27899572202502i</v>
      </c>
      <c r="DI341" s="240" t="str">
        <f t="shared" ca="1" si="562"/>
        <v>0.122318777702604+2.48985591946319i</v>
      </c>
      <c r="DJ341" s="240" t="str">
        <f t="shared" ca="1" si="563"/>
        <v>-0.78196424834324+2.36703956396541i</v>
      </c>
      <c r="DK341" s="240" t="str">
        <f t="shared" ca="1" si="564"/>
        <v>-1.58145280300375+1.92700581600994i</v>
      </c>
      <c r="DL341" s="240" t="str">
        <f t="shared" ca="1" si="565"/>
        <v>-2.16900390545553+1.22872553533456i</v>
      </c>
      <c r="DM341" s="240" t="str">
        <f t="shared" ca="1" si="566"/>
        <v>-2.46587724586518+0.365778336412799i</v>
      </c>
      <c r="DN341" s="240" t="str">
        <f t="shared" ca="1" si="567"/>
        <v>-2.43228752094965-0.546188427648526i</v>
      </c>
      <c r="DO341" s="240" t="str">
        <f t="shared" ca="1" si="568"/>
        <v>-2.07273623761808-1.38495807601869i</v>
      </c>
      <c r="DP341" s="240" t="str">
        <f t="shared" ca="1" si="569"/>
        <v>-1.4354084462131-2.03812339557855i</v>
      </c>
      <c r="DQ341" s="240" t="str">
        <f t="shared" ca="1" si="570"/>
        <v>-0.60571524978885-2.41815082640388i</v>
      </c>
      <c r="DR341" s="240" t="str">
        <f t="shared" ca="1" si="571"/>
        <v>0.305152513816079-2.47411121948394i</v>
      </c>
      <c r="DS341" s="240" t="str">
        <f t="shared" ca="1" si="572"/>
        <v>1.17512544566674-2.19850507618497i</v>
      </c>
      <c r="DT341" s="240" t="str">
        <f t="shared" ca="1" si="573"/>
        <v>1.88761464325046-1.6282675890808i</v>
      </c>
      <c r="DU341" s="240" t="str">
        <f t="shared" ca="1" si="574"/>
        <v>2.34713629258788-0.83981879419394i</v>
      </c>
      <c r="DV341" s="240" t="str">
        <f t="shared" ca="1" si="575"/>
        <v>2.49210787448736+0.0611778144644659i</v>
      </c>
      <c r="DW341" s="240" t="str">
        <f t="shared" ca="1" si="576"/>
        <v>2.30310110904414+0.953975714881792i</v>
      </c>
      <c r="DX341" s="240" t="str">
        <f t="shared" ca="1" si="577"/>
        <v>1.80544562496562+1.71892713003113i</v>
      </c>
      <c r="DY341" s="240" t="str">
        <f t="shared" ca="1" si="578"/>
        <v>1.0658344245171+2.25351755319963i</v>
      </c>
      <c r="DZ341" s="240" t="str">
        <f t="shared" ca="1" si="579"/>
        <v>0.183386060683351+2.48610416833478i</v>
      </c>
      <c r="EA341" s="240" t="str">
        <f t="shared" ca="1" si="580"/>
        <v>-0.723638676468372+2.38551701921903i</v>
      </c>
      <c r="EB341" s="240" t="str">
        <f t="shared" ca="1" si="581"/>
        <v>-1.53368540888994+1.96523623252337i</v>
      </c>
      <c r="EC341" s="240" t="str">
        <f t="shared" ca="1" si="582"/>
        <v>-2.13819620787624+1.28158548668757i</v>
      </c>
      <c r="ED341" s="240" t="str">
        <f t="shared" ca="1" si="583"/>
        <v>-2.45615791999841+0.426183827818054i</v>
      </c>
      <c r="EE341" s="240" t="str">
        <f t="shared" ca="1" si="584"/>
        <v>-2.44495909644257-0.48633260201971i</v>
      </c>
      <c r="EF341" s="240" t="str">
        <f t="shared" ca="1" si="585"/>
        <v>-2.10610054085439-1.33367345886368i</v>
      </c>
      <c r="EG341" s="240" t="str">
        <f t="shared" ca="1" si="586"/>
        <v>-1.48499418003563-2.00228286421396i</v>
      </c>
      <c r="EH341" s="240" t="str">
        <f t="shared" ca="1" si="587"/>
        <v>-0.664877211714823-2.40255752822006i</v>
      </c>
      <c r="EI341" s="240" t="str">
        <f t="shared" ca="1" si="588"/>
        <v>0.244342878756891-2.48085488101689i</v>
      </c>
      <c r="EJ341" s="240" t="str">
        <f t="shared" ca="1" si="589"/>
        <v>1.12081750436854-2.22668194966538i</v>
      </c>
      <c r="EK341" s="240" t="str">
        <f t="shared" ca="1" si="590"/>
        <v>1.84708644201037-1.67410156764935i</v>
      </c>
      <c r="EL341" s="240" t="str">
        <f t="shared" ca="1" si="591"/>
        <v>2.32581919407339-0.897167464604214i</v>
      </c>
      <c r="EM341" s="240" t="str">
        <f t="shared" ca="1" si="592"/>
        <v>2.49285867691383+5.2528140830767E-13i</v>
      </c>
      <c r="EN341" s="240"/>
      <c r="EO341" s="240"/>
      <c r="EP341" s="240"/>
    </row>
    <row r="342" spans="1:146">
      <c r="A342" s="268">
        <f t="shared" si="461"/>
        <v>4.7265624999999851E-3</v>
      </c>
      <c r="B342" s="267">
        <v>242</v>
      </c>
      <c r="C342" s="266">
        <f t="shared" si="462"/>
        <v>48400</v>
      </c>
      <c r="N342" s="265">
        <f t="shared" ca="1" si="463"/>
        <v>2.5070805092400121</v>
      </c>
      <c r="O342" s="240">
        <f t="shared" ca="1" si="464"/>
        <v>-2.4929194907599879</v>
      </c>
      <c r="P342" s="240" t="str">
        <f t="shared" ca="1" si="465"/>
        <v>-2.34719355150414-0.839839281760745i</v>
      </c>
      <c r="Q342" s="240" t="str">
        <f t="shared" ca="1" si="466"/>
        <v>-1.92705282574917-1.5814913828988i</v>
      </c>
      <c r="R342" s="240" t="str">
        <f t="shared" ca="1" si="467"/>
        <v>-1.28161675125246-2.13824836965216i</v>
      </c>
      <c r="S342" s="240" t="str">
        <f t="shared" ca="1" si="468"/>
        <v>-0.486344466212623-2.44501874176772i</v>
      </c>
      <c r="T342" s="240" t="str">
        <f t="shared" ca="1" si="469"/>
        <v>0.365787259658267-2.46593740149314i</v>
      </c>
      <c r="U342" s="241" t="str">
        <f t="shared" ca="1" si="470"/>
        <v>1.17515411311423-2.19855870920968i</v>
      </c>
      <c r="V342" s="240" t="str">
        <f t="shared" ca="1" si="471"/>
        <v>1.84713150209796-1.6741424077325i</v>
      </c>
      <c r="W342" s="240" t="str">
        <f t="shared" ca="1" si="472"/>
        <v>2.30315729371163-0.953998987333815i</v>
      </c>
      <c r="X342" s="240" t="str">
        <f t="shared" ca="1" si="473"/>
        <v>2.48991666005639-0.122321761697012i</v>
      </c>
      <c r="Y342" s="240" t="str">
        <f t="shared" ca="1" si="474"/>
        <v>2.38557521444121+0.723656329796693i</v>
      </c>
      <c r="Z342" s="240" t="str">
        <f t="shared" ca="1" si="475"/>
        <v>2.00233171035326+1.48503040680143i</v>
      </c>
      <c r="AA342" s="240" t="str">
        <f t="shared" ca="1" si="476"/>
        <v>1.38499186238055+2.07278680248372i</v>
      </c>
      <c r="AB342" s="240" t="str">
        <f t="shared" ca="1" si="477"/>
        <v>0.60573002634912+2.41820981773504i</v>
      </c>
      <c r="AC342" s="240" t="str">
        <f t="shared" ca="1" si="478"/>
        <v>-0.244348839556218+2.48091540202776i</v>
      </c>
      <c r="AD342" s="240" t="str">
        <f t="shared" ca="1" si="479"/>
        <v>-1.06586042578615+2.25357252826573i</v>
      </c>
      <c r="AE342" s="240" t="str">
        <f t="shared" ca="1" si="480"/>
        <v>-1.76276027686858+1.76276027686843i</v>
      </c>
      <c r="AF342" s="240" t="str">
        <f t="shared" ca="1" si="481"/>
        <v>-2.25357252826626+1.06586042578503i</v>
      </c>
      <c r="AG342" s="240" t="str">
        <f t="shared" ca="1" si="482"/>
        <v>-2.48091540202768+0.244348839556997i</v>
      </c>
      <c r="AH342" s="240" t="str">
        <f t="shared" ca="1" si="483"/>
        <v>-2.4182098177351-0.605730026348876i</v>
      </c>
      <c r="AI342" s="240" t="str">
        <f t="shared" ca="1" si="484"/>
        <v>-2.07278680248358-1.38499186238076i</v>
      </c>
      <c r="AJ342" s="240" t="str">
        <f t="shared" ca="1" si="485"/>
        <v>-1.48503040680084-2.0023317103537i</v>
      </c>
      <c r="AK342" s="240" t="str">
        <f t="shared" ca="1" si="486"/>
        <v>-0.723656329795492-2.38557521444157i</v>
      </c>
      <c r="AL342" s="240" t="str">
        <f t="shared" ca="1" si="487"/>
        <v>0.122321761696283-2.48991666005643i</v>
      </c>
      <c r="AM342" s="240" t="str">
        <f t="shared" ca="1" si="488"/>
        <v>0.953998987333583-2.30315729371173i</v>
      </c>
      <c r="AN342" s="240" t="str">
        <f t="shared" ca="1" si="489"/>
        <v>1.67414240773268-1.84713150209779i</v>
      </c>
      <c r="AO342" s="240" t="str">
        <f t="shared" ca="1" si="490"/>
        <v>2.19855870921003-1.17515411311358i</v>
      </c>
      <c r="AP342" s="240" t="str">
        <f t="shared" ca="1" si="491"/>
        <v>2.46593740149332-0.365787259657053i</v>
      </c>
      <c r="AQ342" s="240" t="str">
        <f t="shared" ca="1" si="492"/>
        <v>2.44501874176787+0.486344466211873i</v>
      </c>
      <c r="AR342" s="240" t="str">
        <f t="shared" ca="1" si="493"/>
        <v>2.44501874176787+0.486344466211873i</v>
      </c>
      <c r="AS342" s="240" t="str">
        <f t="shared" ca="1" si="494"/>
        <v>1.58149138289863+1.92705282574931i</v>
      </c>
      <c r="AT342" s="240" t="str">
        <f t="shared" ca="1" si="495"/>
        <v>0.839839281760079+2.34719355150438i</v>
      </c>
      <c r="AU342" s="240" t="str">
        <f t="shared" ca="1" si="496"/>
        <v>-1.20083788345569E-12+2.49291949075999i</v>
      </c>
      <c r="AV342" s="240" t="str">
        <f t="shared" ca="1" si="497"/>
        <v>-0.839839281760005+2.34719355150441i</v>
      </c>
      <c r="AW342" s="240" t="str">
        <f t="shared" ca="1" si="498"/>
        <v>-1.58149138289857+1.92705282574936i</v>
      </c>
      <c r="AX342" s="240" t="str">
        <f t="shared" ca="1" si="499"/>
        <v>-2.13824836965226+1.28161675125229i</v>
      </c>
      <c r="AY342" s="240" t="str">
        <f t="shared" ca="1" si="500"/>
        <v>-2.44501874176787+0.48634446621188i</v>
      </c>
      <c r="AZ342" s="240" t="str">
        <f t="shared" ca="1" si="501"/>
        <v>-2.46593740149333-0.365787259656976i</v>
      </c>
      <c r="BA342" s="240" t="str">
        <f t="shared" ca="1" si="502"/>
        <v>-2.19855870921003-1.17515411311357i</v>
      </c>
      <c r="BB342" s="240" t="str">
        <f t="shared" ca="1" si="503"/>
        <v>-1.67414240773269-1.84713150209779i</v>
      </c>
      <c r="BC342" s="240" t="str">
        <f t="shared" ca="1" si="504"/>
        <v>-0.95399898733359-2.30315729371173i</v>
      </c>
      <c r="BD342" s="240" t="str">
        <f t="shared" ca="1" si="505"/>
        <v>-0.12232176169629-2.48991666005643i</v>
      </c>
      <c r="BE342" s="240" t="str">
        <f t="shared" ca="1" si="506"/>
        <v>0.723656329795486-2.38557521444157i</v>
      </c>
      <c r="BF342" s="240" t="str">
        <f t="shared" ca="1" si="507"/>
        <v>1.4850304068008-2.00233171035373i</v>
      </c>
      <c r="BG342" s="240" t="str">
        <f t="shared" ca="1" si="508"/>
        <v>2.07278680248356-1.38499186238079i</v>
      </c>
      <c r="BH342" s="240" t="str">
        <f t="shared" ca="1" si="509"/>
        <v>2.41820981773509-0.605730026348916i</v>
      </c>
      <c r="BI342" s="240" t="str">
        <f t="shared" ca="1" si="510"/>
        <v>2.48091540202769+0.24434883955692i</v>
      </c>
      <c r="BJ342" s="240" t="str">
        <f t="shared" ca="1" si="511"/>
        <v>2.25357252826625+1.06586042578506i</v>
      </c>
      <c r="BK342" s="240" t="str">
        <f t="shared" ca="1" si="512"/>
        <v>1.76276027686893+1.76276027686807i</v>
      </c>
      <c r="BL342" s="240" t="str">
        <f t="shared" ca="1" si="513"/>
        <v>1.06586042578616+2.25357252826573i</v>
      </c>
      <c r="BM342" s="240" t="str">
        <f t="shared" ca="1" si="514"/>
        <v>0.244348839555732+2.48091540202781i</v>
      </c>
      <c r="BN342" s="240" t="str">
        <f t="shared" ca="1" si="515"/>
        <v>-0.605730026350075+2.4182098177348i</v>
      </c>
      <c r="BO342" s="240" t="str">
        <f t="shared" ca="1" si="516"/>
        <v>-1.38499186237966+2.07278680248431i</v>
      </c>
      <c r="BP342" s="240" t="str">
        <f t="shared" ca="1" si="517"/>
        <v>-2.00233171035292+1.48503040680189i</v>
      </c>
      <c r="BQ342" s="240" t="str">
        <f t="shared" ca="1" si="518"/>
        <v>-2.38557521444118+0.723656329796785i</v>
      </c>
      <c r="BR342" s="240" t="str">
        <f t="shared" ca="1" si="519"/>
        <v>-2.48991666005637-0.122321761697411i</v>
      </c>
      <c r="BS342" s="240" t="str">
        <f t="shared" ca="1" si="520"/>
        <v>-2.3031572937113-0.953998987334627i</v>
      </c>
      <c r="BT342" s="240" t="str">
        <f t="shared" ca="1" si="521"/>
        <v>-1.84713150209865-1.67414240773174i</v>
      </c>
      <c r="BU342" s="240" t="str">
        <f t="shared" ca="1" si="522"/>
        <v>-1.1751541131147-2.19855870920943i</v>
      </c>
      <c r="BV342" s="240" t="str">
        <f t="shared" ca="1" si="523"/>
        <v>-0.36578725965832-2.46593740149313i</v>
      </c>
      <c r="BW342" s="240" t="str">
        <f t="shared" ca="1" si="524"/>
        <v>0.486344466213049-2.44501874176763i</v>
      </c>
      <c r="BX342" s="240" t="str">
        <f t="shared" ca="1" si="525"/>
        <v>1.28161675125326-2.13824836965168i</v>
      </c>
      <c r="BY342" s="240" t="str">
        <f t="shared" ca="1" si="526"/>
        <v>1.92705282574855-1.58149138289957i</v>
      </c>
      <c r="BZ342" s="240" t="str">
        <f t="shared" ca="1" si="527"/>
        <v>2.34719355150398-0.839839281761216i</v>
      </c>
      <c r="CA342" s="240" t="str">
        <f t="shared" ca="1" si="528"/>
        <v>2.49291949075999-7.32736868083112E-15i</v>
      </c>
      <c r="CB342" s="240" t="str">
        <f t="shared" ca="1" si="529"/>
        <v>2.34719355150398+0.839839281761201i</v>
      </c>
      <c r="CC342" s="240" t="str">
        <f t="shared" ca="1" si="530"/>
        <v>1.92705282574855+1.58149138289956i</v>
      </c>
      <c r="CD342" s="240" t="str">
        <f t="shared" ca="1" si="531"/>
        <v>1.28161675125339+2.1382483696516i</v>
      </c>
      <c r="CE342" s="240" t="str">
        <f t="shared" ca="1" si="532"/>
        <v>0.486344466213204+2.4450187417676i</v>
      </c>
      <c r="CF342" s="240" t="str">
        <f t="shared" ca="1" si="533"/>
        <v>-0.365787259658165+2.46593740149315i</v>
      </c>
      <c r="CG342" s="240" t="str">
        <f t="shared" ca="1" si="534"/>
        <v>-1.17515411311457+2.1985587092095i</v>
      </c>
      <c r="CH342" s="240" t="str">
        <f t="shared" ca="1" si="535"/>
        <v>-1.84713150209864+1.67414240773175i</v>
      </c>
      <c r="CI342" s="240" t="str">
        <f t="shared" ca="1" si="536"/>
        <v>-2.30315729371124+0.953998987334772i</v>
      </c>
      <c r="CJ342" s="240" t="str">
        <f t="shared" ca="1" si="537"/>
        <v>-2.48991666005636+0.122321761697568i</v>
      </c>
      <c r="CK342" s="240" t="str">
        <f t="shared" ca="1" si="538"/>
        <v>-2.38557521444123-0.723656329796636i</v>
      </c>
      <c r="CL342" s="240" t="str">
        <f t="shared" ca="1" si="539"/>
        <v>-2.00233171035301-1.48503040680177i</v>
      </c>
      <c r="CM342" s="240" t="str">
        <f t="shared" ca="1" si="540"/>
        <v>-1.38499186237979-2.07278680248423i</v>
      </c>
      <c r="CN342" s="240" t="str">
        <f t="shared" ca="1" si="541"/>
        <v>-0.60573002635009-2.4182098177348i</v>
      </c>
      <c r="CO342" s="240" t="str">
        <f t="shared" ca="1" si="542"/>
        <v>0.244348839555717-2.48091540202781i</v>
      </c>
      <c r="CP342" s="240" t="str">
        <f t="shared" ca="1" si="543"/>
        <v>1.06586042578614-2.25357252826574i</v>
      </c>
      <c r="CQ342" s="240" t="str">
        <f t="shared" ca="1" si="544"/>
        <v>1.76276027686892-1.76276027686808i</v>
      </c>
      <c r="CR342" s="240" t="str">
        <f t="shared" ca="1" si="545"/>
        <v>2.25357252826624-1.06586042578507i</v>
      </c>
      <c r="CS342" s="240" t="str">
        <f t="shared" ca="1" si="546"/>
        <v>2.48091540202768-0.244348839557075i</v>
      </c>
      <c r="CT342" s="240" t="str">
        <f t="shared" ca="1" si="547"/>
        <v>2.41820981773513+0.605730026348766i</v>
      </c>
      <c r="CU342" s="240" t="str">
        <f t="shared" ca="1" si="548"/>
        <v>2.07278680248365+1.38499186238066i</v>
      </c>
      <c r="CV342" s="240" t="str">
        <f t="shared" ca="1" si="549"/>
        <v>1.48503040680093+2.00233171035363i</v>
      </c>
      <c r="CW342" s="240" t="str">
        <f t="shared" ca="1" si="550"/>
        <v>0.723656329795499+2.38557521444157i</v>
      </c>
      <c r="CX342" s="240" t="str">
        <f t="shared" ca="1" si="551"/>
        <v>-0.122321761696346+2.48991666005642i</v>
      </c>
      <c r="CY342" s="240" t="str">
        <f t="shared" ca="1" si="552"/>
        <v>-0.95399898733351+2.30315729371176i</v>
      </c>
      <c r="CZ342" s="240" t="str">
        <f t="shared" ca="1" si="553"/>
        <v>-1.67414240773273+1.84713150209775i</v>
      </c>
      <c r="DA342" s="240" t="str">
        <f t="shared" ca="1" si="554"/>
        <v>-2.19855870920999+1.17515411311364i</v>
      </c>
      <c r="DB342" s="240" t="str">
        <f t="shared" ca="1" si="555"/>
        <v>-2.46593740149333+0.365787259656991i</v>
      </c>
      <c r="DC342" s="240" t="str">
        <f t="shared" ca="1" si="556"/>
        <v>-2.4450187417679-0.486344466211725i</v>
      </c>
      <c r="DD342" s="240" t="str">
        <f t="shared" ca="1" si="557"/>
        <v>-2.1382483696523-1.28161675125222i</v>
      </c>
      <c r="DE342" s="240" t="str">
        <f t="shared" ca="1" si="558"/>
        <v>-1.58149138289875-1.92705282574922i</v>
      </c>
      <c r="DF342" s="240" t="str">
        <f t="shared" ca="1" si="559"/>
        <v>-0.839839281760084-2.34719355150438i</v>
      </c>
      <c r="DG342" s="240" t="str">
        <f t="shared" ca="1" si="560"/>
        <v>-1.21549262081735E-12-2.49291949075999i</v>
      </c>
      <c r="DH342" s="240" t="str">
        <f t="shared" ca="1" si="561"/>
        <v>0.839839281759932-2.34719355150443i</v>
      </c>
      <c r="DI342" s="240" t="str">
        <f t="shared" ca="1" si="562"/>
        <v>1.58149138289862-1.92705282574932i</v>
      </c>
      <c r="DJ342" s="240" t="str">
        <f t="shared" ca="1" si="563"/>
        <v>2.13824836965222-1.28161675125236i</v>
      </c>
      <c r="DK342" s="240" t="str">
        <f t="shared" ca="1" si="564"/>
        <v>2.44501874176786-0.486344466211887i</v>
      </c>
      <c r="DL342" s="240" t="str">
        <f t="shared" ca="1" si="565"/>
        <v>2.46593740149298+0.365787259659352i</v>
      </c>
      <c r="DM342" s="240" t="str">
        <f t="shared" ca="1" si="566"/>
        <v>2.19855870921007+1.1751541131135i</v>
      </c>
      <c r="DN342" s="240" t="str">
        <f t="shared" ca="1" si="567"/>
        <v>1.67414240773264+1.84713150209783i</v>
      </c>
      <c r="DO342" s="240" t="str">
        <f t="shared" ca="1" si="568"/>
        <v>0.953998987333663+2.3031572937117i</v>
      </c>
      <c r="DP342" s="240" t="str">
        <f t="shared" ca="1" si="569"/>
        <v>0.122321761696227+2.48991666005643i</v>
      </c>
      <c r="DQ342" s="240" t="str">
        <f t="shared" ca="1" si="570"/>
        <v>-0.723656329797785+2.38557521444088i</v>
      </c>
      <c r="DR342" s="240" t="str">
        <f t="shared" ca="1" si="571"/>
        <v>-1.4850304068008+2.00233171035373i</v>
      </c>
      <c r="DS342" s="240" t="str">
        <f t="shared" ca="1" si="572"/>
        <v>-2.07278680248348+1.38499186238092i</v>
      </c>
      <c r="DT342" s="240" t="str">
        <f t="shared" ca="1" si="573"/>
        <v>-2.41820981773509+0.605730026348923i</v>
      </c>
      <c r="DU342" s="240" t="str">
        <f t="shared" ca="1" si="574"/>
        <v>-2.48091540202771-0.244348839556771i</v>
      </c>
      <c r="DV342" s="240" t="str">
        <f t="shared" ca="1" si="575"/>
        <v>-2.25357252826631-1.06586042578492i</v>
      </c>
      <c r="DW342" s="240" t="str">
        <f t="shared" ca="1" si="576"/>
        <v>-1.76276027686894-1.76276027686807i</v>
      </c>
      <c r="DX342" s="240" t="str">
        <f t="shared" ca="1" si="577"/>
        <v>-1.06586042578629-2.25357252826567i</v>
      </c>
      <c r="DY342" s="240" t="str">
        <f t="shared" ca="1" si="578"/>
        <v>-0.244348839555739-2.48091540202781i</v>
      </c>
      <c r="DZ342" s="240" t="str">
        <f t="shared" ca="1" si="579"/>
        <v>0.605730026349931-2.41820981773484i</v>
      </c>
      <c r="EA342" s="240" t="str">
        <f t="shared" ca="1" si="580"/>
        <v>1.38499186237966-2.07278680248432i</v>
      </c>
      <c r="EB342" s="240" t="str">
        <f t="shared" ca="1" si="581"/>
        <v>2.002331710353-1.48503040680178i</v>
      </c>
      <c r="EC342" s="240" t="str">
        <f t="shared" ca="1" si="582"/>
        <v>2.38557521444118-0.72365632979679i</v>
      </c>
      <c r="ED342" s="240" t="str">
        <f t="shared" ca="1" si="583"/>
        <v>2.48991666005636+0.122321761697546i</v>
      </c>
      <c r="EE342" s="240" t="str">
        <f t="shared" ca="1" si="584"/>
        <v>2.3031572937113+0.95399898733462i</v>
      </c>
      <c r="EF342" s="240" t="str">
        <f t="shared" ca="1" si="585"/>
        <v>1.84713150209866+1.67414240773173i</v>
      </c>
      <c r="EG342" s="240" t="str">
        <f t="shared" ca="1" si="586"/>
        <v>1.17515411311484+2.19855870920936i</v>
      </c>
      <c r="EH342" s="240" t="str">
        <f t="shared" ca="1" si="587"/>
        <v>0.365787259658327+2.46593740149313i</v>
      </c>
      <c r="EI342" s="240" t="str">
        <f t="shared" ca="1" si="588"/>
        <v>-0.486344466212905+2.44501874176766i</v>
      </c>
      <c r="EJ342" s="240" t="str">
        <f t="shared" ca="1" si="589"/>
        <v>-1.28161675125325+2.13824836965169i</v>
      </c>
      <c r="EK342" s="240" t="str">
        <f t="shared" ca="1" si="590"/>
        <v>-1.92705282574854+1.58149138289957i</v>
      </c>
      <c r="EL342" s="240" t="str">
        <f t="shared" ca="1" si="591"/>
        <v>-2.34719355150392+0.839839281761356i</v>
      </c>
      <c r="EM342" s="240" t="str">
        <f t="shared" ca="1" si="592"/>
        <v>-2.49291949075999+1.46547373616623E-14i</v>
      </c>
      <c r="EN342" s="240"/>
      <c r="EO342" s="240"/>
      <c r="EP342" s="240"/>
    </row>
    <row r="343" spans="1:146">
      <c r="A343" s="268">
        <f t="shared" si="461"/>
        <v>4.7460937499999847E-3</v>
      </c>
      <c r="B343" s="267">
        <v>243</v>
      </c>
      <c r="C343" s="266">
        <f t="shared" si="462"/>
        <v>48600</v>
      </c>
      <c r="N343" s="265">
        <f t="shared" ca="1" si="463"/>
        <v>2.5070246809218242</v>
      </c>
      <c r="O343" s="240">
        <f t="shared" ca="1" si="464"/>
        <v>-2.4929753190781758</v>
      </c>
      <c r="P343" s="240" t="str">
        <f t="shared" ca="1" si="465"/>
        <v>-2.36715031898764-0.78200083685993i</v>
      </c>
      <c r="Q343" s="240" t="str">
        <f t="shared" ca="1" si="466"/>
        <v>-2.00237655207889-1.48506366369177i</v>
      </c>
      <c r="R343" s="240" t="str">
        <f t="shared" ca="1" si="467"/>
        <v>-1.43547560972769-2.03821876044007i</v>
      </c>
      <c r="S343" s="240" t="str">
        <f t="shared" ca="1" si="468"/>
        <v>-0.723672535901965-2.38562863881078i</v>
      </c>
      <c r="T343" s="240" t="str">
        <f t="shared" ca="1" si="469"/>
        <v>0.061180677007394-2.49222448152125i</v>
      </c>
      <c r="U343" s="241" t="str">
        <f t="shared" ca="1" si="470"/>
        <v>0.839858089754762-2.34724611632577i</v>
      </c>
      <c r="V343" s="240" t="str">
        <f t="shared" ca="1" si="471"/>
        <v>1.53375717083473-1.96532818695657i</v>
      </c>
      <c r="W343" s="240" t="str">
        <f t="shared" ca="1" si="472"/>
        <v>2.07283322203372-1.38502287893241i</v>
      </c>
      <c r="X343" s="240" t="str">
        <f t="shared" ca="1" si="473"/>
        <v>2.40266994514627-0.664908321668311i</v>
      </c>
      <c r="Y343" s="240" t="str">
        <f t="shared" ca="1" si="474"/>
        <v>2.48997242112692+0.122324501062899i</v>
      </c>
      <c r="Z343" s="240" t="str">
        <f t="shared" ca="1" si="475"/>
        <v>2.32592802037267+0.897209443540486i</v>
      </c>
      <c r="AA343" s="240" t="str">
        <f t="shared" ca="1" si="476"/>
        <v>1.92709598162277+1.58152680000887i</v>
      </c>
      <c r="AB343" s="240" t="str">
        <f t="shared" ca="1" si="477"/>
        <v>1.33373586214421+2.10619908640266i</v>
      </c>
      <c r="AC343" s="240" t="str">
        <f t="shared" ca="1" si="478"/>
        <v>0.605743591523967+2.41826397294848i</v>
      </c>
      <c r="AD343" s="240" t="str">
        <f t="shared" ca="1" si="479"/>
        <v>-0.183394641412734+2.48622049445218i</v>
      </c>
      <c r="AE343" s="240" t="str">
        <f t="shared" ca="1" si="480"/>
        <v>-0.954020351906227+2.30320887235215i</v>
      </c>
      <c r="AF343" s="240" t="str">
        <f t="shared" ca="1" si="481"/>
        <v>-1.62834377657653+1.88770296572777i</v>
      </c>
      <c r="AG343" s="240" t="str">
        <f t="shared" ca="1" si="482"/>
        <v>-2.13829625519754+1.28164545274468i</v>
      </c>
      <c r="AH343" s="240" t="str">
        <f t="shared" ca="1" si="483"/>
        <v>-2.43240132895811+0.546213984090265i</v>
      </c>
      <c r="AI343" s="240" t="str">
        <f t="shared" ca="1" si="484"/>
        <v>-2.48097096151724-0.244354311689364i</v>
      </c>
      <c r="AJ343" s="240" t="str">
        <f t="shared" ca="1" si="485"/>
        <v>-2.27910235742956-1.01025659408488i</v>
      </c>
      <c r="AK343" s="240" t="str">
        <f t="shared" ca="1" si="486"/>
        <v>-1.84717286815275-1.67417989973995i</v>
      </c>
      <c r="AL343" s="240" t="str">
        <f t="shared" ca="1" si="487"/>
        <v>-1.22878302804802-2.16910539428449i</v>
      </c>
      <c r="AM343" s="240" t="str">
        <f t="shared" ca="1" si="488"/>
        <v>-0.486355357777323-2.4450734973604i</v>
      </c>
      <c r="AN343" s="240" t="str">
        <f t="shared" ca="1" si="489"/>
        <v>0.305166792064183-2.47422698444467i</v>
      </c>
      <c r="AO343" s="240" t="str">
        <f t="shared" ca="1" si="490"/>
        <v>1.06588429546718-2.25362299646799i</v>
      </c>
      <c r="AP343" s="240" t="str">
        <f t="shared" ca="1" si="491"/>
        <v>1.71900755953338-1.80553010271223i</v>
      </c>
      <c r="AQ343" s="240" t="str">
        <f t="shared" ca="1" si="492"/>
        <v>2.19860794539118-1.17518043040025i</v>
      </c>
      <c r="AR343" s="240" t="str">
        <f t="shared" ca="1" si="493"/>
        <v>2.19860794539118-1.17518043040025i</v>
      </c>
      <c r="AS343" s="240" t="str">
        <f t="shared" ca="1" si="494"/>
        <v>2.46599262555401+0.365795451374349i</v>
      </c>
      <c r="AT343" s="240" t="str">
        <f t="shared" ca="1" si="495"/>
        <v>2.22678613728176+1.12086994800588i</v>
      </c>
      <c r="AU343" s="240" t="str">
        <f t="shared" ca="1" si="496"/>
        <v>1.76279975345097+1.76279975345078i</v>
      </c>
      <c r="AV343" s="240" t="str">
        <f t="shared" ca="1" si="497"/>
        <v>1.12086994800613+2.22678613728164i</v>
      </c>
      <c r="AW343" s="240" t="str">
        <f t="shared" ca="1" si="498"/>
        <v>0.365795451374624+2.46599262555397i</v>
      </c>
      <c r="AX343" s="240" t="str">
        <f t="shared" ca="1" si="499"/>
        <v>-0.426203769182584+2.45627284491514i</v>
      </c>
      <c r="AY343" s="240" t="str">
        <f t="shared" ca="1" si="500"/>
        <v>-1.17518043040213+2.19860794539018i</v>
      </c>
      <c r="AZ343" s="240" t="str">
        <f t="shared" ca="1" si="501"/>
        <v>-1.80553010271204+1.71900755953358i</v>
      </c>
      <c r="BA343" s="240" t="str">
        <f t="shared" ca="1" si="502"/>
        <v>-2.25362299646787+1.06588429546743i</v>
      </c>
      <c r="BB343" s="240" t="str">
        <f t="shared" ca="1" si="503"/>
        <v>-2.47422698444464+0.305166792064457i</v>
      </c>
      <c r="BC343" s="240" t="str">
        <f t="shared" ca="1" si="504"/>
        <v>-2.44507349736046-0.486355357777051i</v>
      </c>
      <c r="BD343" s="240" t="str">
        <f t="shared" ca="1" si="505"/>
        <v>-2.16910539428466-1.22878302804772i</v>
      </c>
      <c r="BE343" s="240" t="str">
        <f t="shared" ca="1" si="506"/>
        <v>-1.67417989974016-1.84717286815256i</v>
      </c>
      <c r="BF343" s="240" t="str">
        <f t="shared" ca="1" si="507"/>
        <v>-1.01025659408519-2.27910235742942i</v>
      </c>
      <c r="BG343" s="240" t="str">
        <f t="shared" ca="1" si="508"/>
        <v>-0.244354311687137-2.48097096151745i</v>
      </c>
      <c r="BH343" s="240" t="str">
        <f t="shared" ca="1" si="509"/>
        <v>0.546213984089926-2.43240132895818i</v>
      </c>
      <c r="BI343" s="240" t="str">
        <f t="shared" ca="1" si="510"/>
        <v>1.28164545274444-2.13829625519768i</v>
      </c>
      <c r="BJ343" s="240" t="str">
        <f t="shared" ca="1" si="511"/>
        <v>1.88770296572761-1.62834377657672i</v>
      </c>
      <c r="BK343" s="240" t="str">
        <f t="shared" ca="1" si="512"/>
        <v>2.30320887235204-0.954020351906484i</v>
      </c>
      <c r="BL343" s="240" t="str">
        <f t="shared" ca="1" si="513"/>
        <v>2.48622049445223-0.183394641412056i</v>
      </c>
      <c r="BM343" s="240" t="str">
        <f t="shared" ca="1" si="514"/>
        <v>2.41826397294868+0.605743591523182i</v>
      </c>
      <c r="BN343" s="240" t="str">
        <f t="shared" ca="1" si="515"/>
        <v>2.10619908640271+1.33373586214412i</v>
      </c>
      <c r="BO343" s="240" t="str">
        <f t="shared" ca="1" si="516"/>
        <v>1.5815268000081+1.9270959816234i</v>
      </c>
      <c r="BP343" s="240" t="str">
        <f t="shared" ca="1" si="517"/>
        <v>0.897209443541042+2.32592802037245i</v>
      </c>
      <c r="BQ343" s="240" t="str">
        <f t="shared" ca="1" si="518"/>
        <v>0.122324501062416+2.48997242112694i</v>
      </c>
      <c r="BR343" s="240" t="str">
        <f t="shared" ca="1" si="519"/>
        <v>-0.664908321666985+2.40266994514663i</v>
      </c>
      <c r="BS343" s="240" t="str">
        <f t="shared" ca="1" si="520"/>
        <v>-1.38502287893218+2.07283322203388i</v>
      </c>
      <c r="BT343" s="240" t="str">
        <f t="shared" ca="1" si="521"/>
        <v>-1.96532818695697+1.53375717083421i</v>
      </c>
      <c r="BU343" s="240" t="str">
        <f t="shared" ca="1" si="522"/>
        <v>-2.34724611632551+0.839858089755507i</v>
      </c>
      <c r="BV343" s="240" t="str">
        <f t="shared" ca="1" si="523"/>
        <v>-2.49222448152124+0.0611806770074855i</v>
      </c>
      <c r="BW343" s="240" t="str">
        <f t="shared" ca="1" si="524"/>
        <v>-2.38562863881049-0.72367253590292i</v>
      </c>
      <c r="BX343" s="240" t="str">
        <f t="shared" ca="1" si="525"/>
        <v>-2.03821876044042-1.4354756097272i</v>
      </c>
      <c r="BY343" s="240" t="str">
        <f t="shared" ca="1" si="526"/>
        <v>-1.48506366369137-2.00237655207917i</v>
      </c>
      <c r="BZ343" s="240" t="str">
        <f t="shared" ca="1" si="527"/>
        <v>-0.782000836861159-2.36715031898724i</v>
      </c>
      <c r="CA343" s="240" t="str">
        <f t="shared" ca="1" si="528"/>
        <v>-2.77308058800967E-13-2.49297531907818i</v>
      </c>
      <c r="CB343" s="240" t="str">
        <f t="shared" ca="1" si="529"/>
        <v>0.782000836860499-2.36715031898746i</v>
      </c>
      <c r="CC343" s="240" t="str">
        <f t="shared" ca="1" si="530"/>
        <v>1.48506366369093-2.00237655207951i</v>
      </c>
      <c r="CD343" s="240" t="str">
        <f t="shared" ca="1" si="531"/>
        <v>2.03821876044002-1.43547560972776i</v>
      </c>
      <c r="CE343" s="240" t="str">
        <f t="shared" ca="1" si="532"/>
        <v>2.38562863881106-0.72367253590101i</v>
      </c>
      <c r="CF343" s="240" t="str">
        <f t="shared" ca="1" si="533"/>
        <v>2.49222448152126+0.0611806770067892i</v>
      </c>
      <c r="CG343" s="240" t="str">
        <f t="shared" ca="1" si="534"/>
        <v>2.34724611632569+0.839858089754984i</v>
      </c>
      <c r="CH343" s="240" t="str">
        <f t="shared" ca="1" si="535"/>
        <v>1.9653281869574+1.53375717083366i</v>
      </c>
      <c r="CI343" s="240" t="str">
        <f t="shared" ca="1" si="536"/>
        <v>1.38502287893264+2.07283322203357i</v>
      </c>
      <c r="CJ343" s="240" t="str">
        <f t="shared" ca="1" si="537"/>
        <v>0.664908321667655+2.40266994514645i</v>
      </c>
      <c r="CK343" s="240" t="str">
        <f t="shared" ca="1" si="538"/>
        <v>-0.122324501061862+2.48997242112697i</v>
      </c>
      <c r="CL343" s="240" t="str">
        <f t="shared" ca="1" si="539"/>
        <v>-0.897209443540391+2.3259280203727i</v>
      </c>
      <c r="CM343" s="240" t="str">
        <f t="shared" ca="1" si="540"/>
        <v>-1.58152680000965+1.92709598162213i</v>
      </c>
      <c r="CN343" s="240" t="str">
        <f t="shared" ca="1" si="541"/>
        <v>-2.10619908640234+1.33373586214471i</v>
      </c>
      <c r="CO343" s="240" t="str">
        <f t="shared" ca="1" si="542"/>
        <v>-2.41826397294854+0.60574359152372i</v>
      </c>
      <c r="CP343" s="240" t="str">
        <f t="shared" ca="1" si="543"/>
        <v>-2.48622049445209-0.183394641413906i</v>
      </c>
      <c r="CQ343" s="240" t="str">
        <f t="shared" ca="1" si="544"/>
        <v>-2.30320887235225-0.95402035190597i</v>
      </c>
      <c r="CR343" s="240" t="str">
        <f t="shared" ca="1" si="545"/>
        <v>-1.88770296572797-1.6283437765763i</v>
      </c>
      <c r="CS343" s="240" t="str">
        <f t="shared" ca="1" si="546"/>
        <v>-1.28164545274491-2.1382962551974i</v>
      </c>
      <c r="CT343" s="240" t="str">
        <f t="shared" ca="1" si="547"/>
        <v>-0.546213984090604-2.43240132895803i</v>
      </c>
      <c r="CU343" s="240" t="str">
        <f t="shared" ca="1" si="548"/>
        <v>0.244354311689124-2.48097096151726i</v>
      </c>
      <c r="CV343" s="240" t="str">
        <f t="shared" ca="1" si="549"/>
        <v>1.01025659408456-2.2791023574297i</v>
      </c>
      <c r="CW343" s="240" t="str">
        <f t="shared" ca="1" si="550"/>
        <v>1.67417989973964-1.84717286815303i</v>
      </c>
      <c r="CX343" s="240" t="str">
        <f t="shared" ca="1" si="551"/>
        <v>2.16910539428557-1.2287830280461i</v>
      </c>
      <c r="CY343" s="240" t="str">
        <f t="shared" ca="1" si="552"/>
        <v>2.44507349736035-0.486355357777595i</v>
      </c>
      <c r="CZ343" s="240" t="str">
        <f t="shared" ca="1" si="553"/>
        <v>2.4742269844447+0.305166792063979i</v>
      </c>
      <c r="DA343" s="240" t="str">
        <f t="shared" ca="1" si="554"/>
        <v>2.25362299646817+1.0658842954668i</v>
      </c>
      <c r="DB343" s="240" t="str">
        <f t="shared" ca="1" si="555"/>
        <v>1.80553010271247+1.71900755953312i</v>
      </c>
      <c r="DC343" s="240" t="str">
        <f t="shared" ca="1" si="556"/>
        <v>1.17518043040043+2.19860794539108i</v>
      </c>
      <c r="DD343" s="240" t="str">
        <f t="shared" ca="1" si="557"/>
        <v>0.426203769183062+2.45627284491505i</v>
      </c>
      <c r="DE343" s="240" t="str">
        <f t="shared" ca="1" si="558"/>
        <v>-0.365795451373935+2.46599262555407i</v>
      </c>
      <c r="DF343" s="240" t="str">
        <f t="shared" ca="1" si="559"/>
        <v>-1.12086994800785+2.22678613728077i</v>
      </c>
      <c r="DG343" s="240" t="str">
        <f t="shared" ca="1" si="560"/>
        <v>-1.76279975345058+1.76279975345117i</v>
      </c>
      <c r="DH343" s="240" t="str">
        <f t="shared" ca="1" si="561"/>
        <v>-2.22678613728154+1.12086994800631i</v>
      </c>
      <c r="DI343" s="240" t="str">
        <f t="shared" ca="1" si="562"/>
        <v>-2.46599262555428+0.365795451372515i</v>
      </c>
      <c r="DJ343" s="240" t="str">
        <f t="shared" ca="1" si="563"/>
        <v>-2.4562728449152-0.426203769182242i</v>
      </c>
      <c r="DK343" s="240" t="str">
        <f t="shared" ca="1" si="564"/>
        <v>-2.19860794539027-1.17518043040195i</v>
      </c>
      <c r="DL343" s="240" t="str">
        <f t="shared" ca="1" si="565"/>
        <v>-1.71900755953372-1.8055301027119i</v>
      </c>
      <c r="DM343" s="240" t="str">
        <f t="shared" ca="1" si="566"/>
        <v>-1.06588429546781-2.2536229964677i</v>
      </c>
      <c r="DN343" s="240" t="str">
        <f t="shared" ca="1" si="567"/>
        <v>-0.305166792062271-2.47422698444491i</v>
      </c>
      <c r="DO343" s="240" t="str">
        <f t="shared" ca="1" si="568"/>
        <v>0.48635535777678-2.44507349736051i</v>
      </c>
      <c r="DP343" s="240" t="str">
        <f t="shared" ca="1" si="569"/>
        <v>1.2287830280476-2.16910539428473i</v>
      </c>
      <c r="DQ343" s="240" t="str">
        <f t="shared" ca="1" si="570"/>
        <v>1.84717286815228-1.67417989974047i</v>
      </c>
      <c r="DR343" s="240" t="str">
        <f t="shared" ca="1" si="571"/>
        <v>2.2791023574293-1.01025659408545i</v>
      </c>
      <c r="DS343" s="240" t="str">
        <f t="shared" ca="1" si="572"/>
        <v>2.48097096151743-0.244354311687413i</v>
      </c>
      <c r="DT343" s="240" t="str">
        <f t="shared" ca="1" si="573"/>
        <v>2.43240132895821+0.546213984089794i</v>
      </c>
      <c r="DU343" s="240" t="str">
        <f t="shared" ca="1" si="574"/>
        <v>2.1382962551979+1.28164545274408i</v>
      </c>
      <c r="DV343" s="240" t="str">
        <f t="shared" ca="1" si="575"/>
        <v>1.6283437765751+1.887702965729i</v>
      </c>
      <c r="DW343" s="240" t="str">
        <f t="shared" ca="1" si="576"/>
        <v>0.954020351906741+2.30320887235193i</v>
      </c>
      <c r="DX343" s="240" t="str">
        <f t="shared" ca="1" si="577"/>
        <v>0.183394641412191+2.48622049445222i</v>
      </c>
      <c r="DY343" s="240" t="str">
        <f t="shared" ca="1" si="578"/>
        <v>-0.605743591525251+2.41826397294816i</v>
      </c>
      <c r="DZ343" s="240" t="str">
        <f t="shared" ca="1" si="579"/>
        <v>-1.33373586214389+2.10619908640286i</v>
      </c>
      <c r="EA343" s="240" t="str">
        <f t="shared" ca="1" si="580"/>
        <v>-1.92709598162323+1.58152680000832i</v>
      </c>
      <c r="EB343" s="240" t="str">
        <f t="shared" ca="1" si="581"/>
        <v>-2.3259280203724+0.897209443541169i</v>
      </c>
      <c r="EC343" s="240" t="str">
        <f t="shared" ca="1" si="582"/>
        <v>-2.48997242112692+0.122324501062834i</v>
      </c>
      <c r="ED343" s="240" t="str">
        <f t="shared" ca="1" si="583"/>
        <v>-2.40266994514603-0.664908321669176i</v>
      </c>
      <c r="EE343" s="240" t="str">
        <f t="shared" ca="1" si="584"/>
        <v>-2.07283322203403-1.38502287893195i</v>
      </c>
      <c r="EF343" s="240" t="str">
        <f t="shared" ca="1" si="585"/>
        <v>-1.53375717083432-1.96532818695689i</v>
      </c>
      <c r="EG343" s="240" t="str">
        <f t="shared" ca="1" si="586"/>
        <v>-0.8398580897535-2.34724611632622i</v>
      </c>
      <c r="EH343" s="240" t="str">
        <f t="shared" ca="1" si="587"/>
        <v>-0.0611806770077627-2.49222448152124i</v>
      </c>
      <c r="EI343" s="240" t="str">
        <f t="shared" ca="1" si="588"/>
        <v>0.723672535902656-2.38562863881057i</v>
      </c>
      <c r="EJ343" s="240" t="str">
        <f t="shared" ca="1" si="589"/>
        <v>1.43547560972708-2.03821876044049i</v>
      </c>
      <c r="EK343" s="240" t="str">
        <f t="shared" ca="1" si="590"/>
        <v>2.00237655207892-1.48506366369171i</v>
      </c>
      <c r="EL343" s="240" t="str">
        <f t="shared" ca="1" si="591"/>
        <v>2.36715031898795-0.782000836859i</v>
      </c>
      <c r="EM343" s="240" t="str">
        <f t="shared" ca="1" si="592"/>
        <v>2.49297531907818-5.54616117601933E-13i</v>
      </c>
      <c r="EN343" s="240"/>
      <c r="EO343" s="240"/>
      <c r="EP343" s="240"/>
    </row>
    <row r="344" spans="1:146">
      <c r="A344" s="268">
        <f t="shared" si="461"/>
        <v>4.7656249999999843E-3</v>
      </c>
      <c r="B344" s="267">
        <v>244</v>
      </c>
      <c r="C344" s="266">
        <f t="shared" si="462"/>
        <v>48800</v>
      </c>
      <c r="N344" s="265">
        <f t="shared" ca="1" si="463"/>
        <v>2.5069736469353572</v>
      </c>
      <c r="O344" s="240">
        <f t="shared" ca="1" si="464"/>
        <v>-2.4930263530646428</v>
      </c>
      <c r="P344" s="240" t="str">
        <f t="shared" ca="1" si="465"/>
        <v>-2.38567747529092-0.723687350286248i</v>
      </c>
      <c r="Q344" s="240" t="str">
        <f t="shared" ca="1" si="466"/>
        <v>-2.07287565524271-1.3850512318961i</v>
      </c>
      <c r="R344" s="240" t="str">
        <f t="shared" ca="1" si="467"/>
        <v>-1.58155917562714-1.9271354314278i</v>
      </c>
      <c r="S344" s="240" t="str">
        <f t="shared" ca="1" si="468"/>
        <v>-0.954039881767465-2.30325602160765i</v>
      </c>
      <c r="T344" s="240" t="str">
        <f t="shared" ca="1" si="469"/>
        <v>-0.244359313893586-2.48102174976123i</v>
      </c>
      <c r="U344" s="241" t="str">
        <f t="shared" ca="1" si="470"/>
        <v>0.486365314013977-2.44512355074317i</v>
      </c>
      <c r="V344" s="240" t="str">
        <f t="shared" ca="1" si="471"/>
        <v>1.1752044876559-2.19865295334853i</v>
      </c>
      <c r="W344" s="240" t="str">
        <f t="shared" ca="1" si="472"/>
        <v>1.76283583992885-1.7628358399287i</v>
      </c>
      <c r="X344" s="240" t="str">
        <f t="shared" ca="1" si="473"/>
        <v>2.19865295334853-1.17520448765591i</v>
      </c>
      <c r="Y344" s="240" t="str">
        <f t="shared" ca="1" si="474"/>
        <v>2.44512355074317-0.48636531401399i</v>
      </c>
      <c r="Z344" s="240" t="str">
        <f t="shared" ca="1" si="475"/>
        <v>2.48102174976123+0.244359313893582i</v>
      </c>
      <c r="AA344" s="240" t="str">
        <f t="shared" ca="1" si="476"/>
        <v>2.30325602160766+0.954039881767445i</v>
      </c>
      <c r="AB344" s="240" t="str">
        <f t="shared" ca="1" si="477"/>
        <v>1.92713543142782+1.58155917562711i</v>
      </c>
      <c r="AC344" s="240" t="str">
        <f t="shared" ca="1" si="478"/>
        <v>1.38505123189611+2.0728756552427i</v>
      </c>
      <c r="AD344" s="240" t="str">
        <f t="shared" ca="1" si="479"/>
        <v>0.723687350286124+2.38567747529096i</v>
      </c>
      <c r="AE344" s="240" t="str">
        <f t="shared" ca="1" si="480"/>
        <v>3.0540841194907E-14+2.49302635306464i</v>
      </c>
      <c r="AF344" s="240" t="str">
        <f t="shared" ca="1" si="481"/>
        <v>-0.723687350286809+2.38567747529075i</v>
      </c>
      <c r="AG344" s="240" t="str">
        <f t="shared" ca="1" si="482"/>
        <v>-1.38505123189568+2.07287565524299i</v>
      </c>
      <c r="AH344" s="240" t="str">
        <f t="shared" ca="1" si="483"/>
        <v>-1.92713543142827+1.58155917562656i</v>
      </c>
      <c r="AI344" s="240" t="str">
        <f t="shared" ca="1" si="484"/>
        <v>-2.30325602160756+0.954039881767697i</v>
      </c>
      <c r="AJ344" s="240" t="str">
        <f t="shared" ca="1" si="485"/>
        <v>-2.48102174976132+0.244359313892621i</v>
      </c>
      <c r="AK344" s="240" t="str">
        <f t="shared" ca="1" si="486"/>
        <v>-2.44512355074317-0.486365314013982i</v>
      </c>
      <c r="AL344" s="240" t="str">
        <f t="shared" ca="1" si="487"/>
        <v>-2.19865295334795-1.17520448765698i</v>
      </c>
      <c r="AM344" s="240" t="str">
        <f t="shared" ca="1" si="488"/>
        <v>-1.76283583992871-1.76283583992885i</v>
      </c>
      <c r="AN344" s="240" t="str">
        <f t="shared" ca="1" si="489"/>
        <v>-1.17520448765682-2.19865295334804i</v>
      </c>
      <c r="AO344" s="240" t="str">
        <f t="shared" ca="1" si="490"/>
        <v>-0.486365314013793-2.4451235507432i</v>
      </c>
      <c r="AP344" s="240" t="str">
        <f t="shared" ca="1" si="491"/>
        <v>0.244359313892847-2.4810217497613i</v>
      </c>
      <c r="AQ344" s="240" t="str">
        <f t="shared" ca="1" si="492"/>
        <v>0.954039881767906-2.30325602160747i</v>
      </c>
      <c r="AR344" s="240" t="str">
        <f t="shared" ca="1" si="493"/>
        <v>0.954039881767906-2.30325602160747i</v>
      </c>
      <c r="AS344" s="240" t="str">
        <f t="shared" ca="1" si="494"/>
        <v>2.0728756552431-1.38505123189552i</v>
      </c>
      <c r="AT344" s="240" t="str">
        <f t="shared" ca="1" si="495"/>
        <v>2.38567747529081-0.723687350286627i</v>
      </c>
      <c r="AU344" s="240" t="str">
        <f t="shared" ca="1" si="496"/>
        <v>2.49302635306464+9.30903306138189E-13i</v>
      </c>
      <c r="AV344" s="240" t="str">
        <f t="shared" ca="1" si="497"/>
        <v>2.38567747529096+0.723687350286104i</v>
      </c>
      <c r="AW344" s="240" t="str">
        <f t="shared" ca="1" si="498"/>
        <v>2.07287565524202+1.38505123189712i</v>
      </c>
      <c r="AX344" s="240" t="str">
        <f t="shared" ca="1" si="499"/>
        <v>1.58155917562716+1.92713543142778i</v>
      </c>
      <c r="AY344" s="240" t="str">
        <f t="shared" ca="1" si="500"/>
        <v>0.954039881768412+2.30325602160726i</v>
      </c>
      <c r="AZ344" s="240" t="str">
        <f t="shared" ca="1" si="501"/>
        <v>0.244359313893392+2.48102174976124i</v>
      </c>
      <c r="BA344" s="240" t="str">
        <f t="shared" ca="1" si="502"/>
        <v>-0.486365314013187+2.44512355074332i</v>
      </c>
      <c r="BB344" s="240" t="str">
        <f t="shared" ca="1" si="503"/>
        <v>-1.17520448765633+2.1986529533483i</v>
      </c>
      <c r="BC344" s="240" t="str">
        <f t="shared" ca="1" si="504"/>
        <v>-1.76283583992832+1.76283583992923i</v>
      </c>
      <c r="BD344" s="240" t="str">
        <f t="shared" ca="1" si="505"/>
        <v>-2.19865295334886+1.17520448765528i</v>
      </c>
      <c r="BE344" s="240" t="str">
        <f t="shared" ca="1" si="506"/>
        <v>-2.44512355074306+0.486365314014518i</v>
      </c>
      <c r="BF344" s="240" t="str">
        <f t="shared" ca="1" si="507"/>
        <v>-2.48102174976113-0.244359313894579i</v>
      </c>
      <c r="BG344" s="240" t="str">
        <f t="shared" ca="1" si="508"/>
        <v>-2.30325602160775-0.954039881767223i</v>
      </c>
      <c r="BH344" s="240" t="str">
        <f t="shared" ca="1" si="509"/>
        <v>-1.92713543142707-1.58155917562803i</v>
      </c>
      <c r="BI344" s="240" t="str">
        <f t="shared" ca="1" si="510"/>
        <v>-1.38505123189619-2.07287565524265i</v>
      </c>
      <c r="BJ344" s="240" t="str">
        <f t="shared" ca="1" si="511"/>
        <v>-0.723687350287402-2.38567747529057i</v>
      </c>
      <c r="BK344" s="240" t="str">
        <f t="shared" ca="1" si="512"/>
        <v>1.91801758851851E-13-2.49302635306464i</v>
      </c>
      <c r="BL344" s="240" t="str">
        <f t="shared" ca="1" si="513"/>
        <v>0.723687350285328-2.3856774752912i</v>
      </c>
      <c r="BM344" s="240" t="str">
        <f t="shared" ca="1" si="514"/>
        <v>1.38505123189651-2.07287565524243i</v>
      </c>
      <c r="BN344" s="240" t="str">
        <f t="shared" ca="1" si="515"/>
        <v>1.92713543142731-1.58155917562773i</v>
      </c>
      <c r="BO344" s="240" t="str">
        <f t="shared" ca="1" si="516"/>
        <v>2.3032560216079-0.954039881766869i</v>
      </c>
      <c r="BP344" s="240" t="str">
        <f t="shared" ca="1" si="517"/>
        <v>2.48102174976117-0.244359313894198i</v>
      </c>
      <c r="BQ344" s="240" t="str">
        <f t="shared" ca="1" si="518"/>
        <v>2.44512355074299+0.486365314014895i</v>
      </c>
      <c r="BR344" s="240" t="str">
        <f t="shared" ca="1" si="519"/>
        <v>2.19865295334868+1.17520448765562i</v>
      </c>
      <c r="BS344" s="240" t="str">
        <f t="shared" ca="1" si="520"/>
        <v>1.762835839928+1.76283583992955i</v>
      </c>
      <c r="BT344" s="240" t="str">
        <f t="shared" ca="1" si="521"/>
        <v>1.17520448765593+2.19865295334852i</v>
      </c>
      <c r="BU344" s="240" t="str">
        <f t="shared" ca="1" si="522"/>
        <v>0.486365314015244+2.44512355074292i</v>
      </c>
      <c r="BV344" s="240" t="str">
        <f t="shared" ca="1" si="523"/>
        <v>-0.244359313893844+2.4810217497612i</v>
      </c>
      <c r="BW344" s="240" t="str">
        <f t="shared" ca="1" si="524"/>
        <v>-0.95403988176654+2.30325602160803i</v>
      </c>
      <c r="BX344" s="240" t="str">
        <f t="shared" ca="1" si="525"/>
        <v>-1.58155917562745+1.92713543142754i</v>
      </c>
      <c r="BY344" s="240" t="str">
        <f t="shared" ca="1" si="526"/>
        <v>-2.07287565524224+1.38505123189681i</v>
      </c>
      <c r="BZ344" s="240" t="str">
        <f t="shared" ca="1" si="527"/>
        <v>-2.3856774752911+0.723687350285667i</v>
      </c>
      <c r="CA344" s="240" t="str">
        <f t="shared" ca="1" si="528"/>
        <v>-2.49302635306464+5.47299788434486E-13i</v>
      </c>
      <c r="CB344" s="240" t="str">
        <f t="shared" ca="1" si="529"/>
        <v>-2.38567747529067-0.723687350287061i</v>
      </c>
      <c r="CC344" s="240" t="str">
        <f t="shared" ca="1" si="530"/>
        <v>-2.07287565524285-1.3850512318959i</v>
      </c>
      <c r="CD344" s="240" t="str">
        <f t="shared" ca="1" si="531"/>
        <v>-1.58155917562644-1.92713543142837i</v>
      </c>
      <c r="CE344" s="240" t="str">
        <f t="shared" ca="1" si="532"/>
        <v>-0.954039881767552-2.30325602160762i</v>
      </c>
      <c r="CF344" s="240" t="str">
        <f t="shared" ca="1" si="533"/>
        <v>-0.244359313894933-2.48102174976109i</v>
      </c>
      <c r="CG344" s="240" t="str">
        <f t="shared" ca="1" si="534"/>
        <v>0.486365314014169-2.44512355074313i</v>
      </c>
      <c r="CH344" s="240" t="str">
        <f t="shared" ca="1" si="535"/>
        <v>1.17520448765497-2.19865295334903i</v>
      </c>
      <c r="CI344" s="240" t="str">
        <f t="shared" ca="1" si="536"/>
        <v>1.76283583992903-1.76283583992852i</v>
      </c>
      <c r="CJ344" s="240" t="str">
        <f t="shared" ca="1" si="537"/>
        <v>2.19865295334817-1.17520448765658i</v>
      </c>
      <c r="CK344" s="240" t="str">
        <f t="shared" ca="1" si="538"/>
        <v>2.44512355074324-0.486365314013606i</v>
      </c>
      <c r="CL344" s="240" t="str">
        <f t="shared" ca="1" si="539"/>
        <v>2.48102174976129+0.244359313892967i</v>
      </c>
      <c r="CM344" s="240" t="str">
        <f t="shared" ca="1" si="540"/>
        <v>2.3032560216074+0.954039881768083i</v>
      </c>
      <c r="CN344" s="240" t="str">
        <f t="shared" ca="1" si="541"/>
        <v>1.92713543142801+1.58155917562688i</v>
      </c>
      <c r="CO344" s="240" t="str">
        <f t="shared" ca="1" si="542"/>
        <v>1.3850512318953+2.07287565524324i</v>
      </c>
      <c r="CP344" s="240" t="str">
        <f t="shared" ca="1" si="543"/>
        <v>0.723687350286375+2.38567747529088i</v>
      </c>
      <c r="CQ344" s="240" t="str">
        <f t="shared" ca="1" si="544"/>
        <v>-1.12270506499004E-12+2.49302635306464i</v>
      </c>
      <c r="CR344" s="240" t="str">
        <f t="shared" ca="1" si="545"/>
        <v>-0.723687350286218+2.38567747529093i</v>
      </c>
      <c r="CS344" s="240" t="str">
        <f t="shared" ca="1" si="546"/>
        <v>-1.38505123189516+2.07287565524333i</v>
      </c>
      <c r="CT344" s="240" t="str">
        <f t="shared" ca="1" si="547"/>
        <v>-1.9271354314279+1.58155917562701i</v>
      </c>
      <c r="CU344" s="240" t="str">
        <f t="shared" ca="1" si="548"/>
        <v>-2.30325602160733+0.954039881768235i</v>
      </c>
      <c r="CV344" s="240" t="str">
        <f t="shared" ca="1" si="549"/>
        <v>-2.48102174976127+0.24435931389313i</v>
      </c>
      <c r="CW344" s="240" t="str">
        <f t="shared" ca="1" si="550"/>
        <v>-2.44512355074327-0.486365314013446i</v>
      </c>
      <c r="CX344" s="240" t="str">
        <f t="shared" ca="1" si="551"/>
        <v>-2.19865295334818-1.17520448765656i</v>
      </c>
      <c r="CY344" s="240" t="str">
        <f t="shared" ca="1" si="552"/>
        <v>-1.76283583992904-1.76283583992851i</v>
      </c>
      <c r="CZ344" s="240" t="str">
        <f t="shared" ca="1" si="553"/>
        <v>-1.17520448765499-2.19865295334902i</v>
      </c>
      <c r="DA344" s="240" t="str">
        <f t="shared" ca="1" si="554"/>
        <v>-0.486365314014192-2.44512355074313i</v>
      </c>
      <c r="DB344" s="240" t="str">
        <f t="shared" ca="1" si="555"/>
        <v>0.244359313894629-2.48102174976112i</v>
      </c>
      <c r="DC344" s="240" t="str">
        <f t="shared" ca="1" si="556"/>
        <v>0.954039881767271-2.30325602160773i</v>
      </c>
      <c r="DD344" s="240" t="str">
        <f t="shared" ca="1" si="557"/>
        <v>1.58155917562817-1.92713543142695i</v>
      </c>
      <c r="DE344" s="240" t="str">
        <f t="shared" ca="1" si="558"/>
        <v>2.07287565524275-1.38505123189603i</v>
      </c>
      <c r="DF344" s="240" t="str">
        <f t="shared" ca="1" si="559"/>
        <v>2.38567747529063-0.723687350287218i</v>
      </c>
      <c r="DG344" s="240" t="str">
        <f t="shared" ca="1" si="560"/>
        <v>2.49302635306464+3.83603517703702E-13i</v>
      </c>
      <c r="DH344" s="240" t="str">
        <f t="shared" ca="1" si="561"/>
        <v>2.38567747529114+0.72368735028551i</v>
      </c>
      <c r="DI344" s="240" t="str">
        <f t="shared" ca="1" si="562"/>
        <v>2.07287565524233+1.38505123189667i</v>
      </c>
      <c r="DJ344" s="240" t="str">
        <f t="shared" ca="1" si="563"/>
        <v>1.58155917562758+1.92713543142743i</v>
      </c>
      <c r="DK344" s="240" t="str">
        <f t="shared" ca="1" si="564"/>
        <v>0.95403988176656+2.30325602160803i</v>
      </c>
      <c r="DL344" s="240" t="str">
        <f t="shared" ca="1" si="565"/>
        <v>0.244359313893866+2.4810217497612i</v>
      </c>
      <c r="DM344" s="240" t="str">
        <f t="shared" ca="1" si="566"/>
        <v>-0.486365314015221+2.44512355074292i</v>
      </c>
      <c r="DN344" s="240" t="str">
        <f t="shared" ca="1" si="567"/>
        <v>-1.17520448765591+2.19865295334853i</v>
      </c>
      <c r="DO344" s="240" t="str">
        <f t="shared" ca="1" si="568"/>
        <v>-1.76283583992799+1.76283583992957i</v>
      </c>
      <c r="DP344" s="240" t="str">
        <f t="shared" ca="1" si="569"/>
        <v>-2.19865295334854+1.17520448765589i</v>
      </c>
      <c r="DQ344" s="240" t="str">
        <f t="shared" ca="1" si="570"/>
        <v>-2.44512355074293+0.486365314015194i</v>
      </c>
      <c r="DR344" s="240" t="str">
        <f t="shared" ca="1" si="571"/>
        <v>-2.48102174976119-0.244359313893894i</v>
      </c>
      <c r="DS344" s="240" t="str">
        <f t="shared" ca="1" si="572"/>
        <v>-2.30325602160802-0.954039881766587i</v>
      </c>
      <c r="DT344" s="240" t="str">
        <f t="shared" ca="1" si="573"/>
        <v>-1.92713543142742-1.5815591756276i</v>
      </c>
      <c r="DU344" s="240" t="str">
        <f t="shared" ca="1" si="574"/>
        <v>-1.38505123189665-2.07287565524234i</v>
      </c>
      <c r="DV344" s="240" t="str">
        <f t="shared" ca="1" si="575"/>
        <v>-0.723687350285485-2.38567747529115i</v>
      </c>
      <c r="DW344" s="240" t="str">
        <f t="shared" ca="1" si="576"/>
        <v>-3.55498029582635E-13-2.49302635306464i</v>
      </c>
      <c r="DX344" s="240" t="str">
        <f t="shared" ca="1" si="577"/>
        <v>0.723687350287246-2.38567747529062i</v>
      </c>
      <c r="DY344" s="240" t="str">
        <f t="shared" ca="1" si="578"/>
        <v>1.38505123189605-2.07287565524274i</v>
      </c>
      <c r="DZ344" s="240" t="str">
        <f t="shared" ca="1" si="579"/>
        <v>1.92713543142697-1.58155917562815i</v>
      </c>
      <c r="EA344" s="240" t="str">
        <f t="shared" ca="1" si="580"/>
        <v>2.30325602160775-0.954039881767243i</v>
      </c>
      <c r="EB344" s="240" t="str">
        <f t="shared" ca="1" si="581"/>
        <v>2.48102174976113-0.244359313894601i</v>
      </c>
      <c r="EC344" s="240" t="str">
        <f t="shared" ca="1" si="582"/>
        <v>2.44512355074307+0.486365314014498i</v>
      </c>
      <c r="ED344" s="240" t="str">
        <f t="shared" ca="1" si="583"/>
        <v>2.19865295334888+1.17520448765526i</v>
      </c>
      <c r="EE344" s="240" t="str">
        <f t="shared" ca="1" si="584"/>
        <v>1.76283583992849+1.76283583992906i</v>
      </c>
      <c r="EF344" s="240" t="str">
        <f t="shared" ca="1" si="585"/>
        <v>1.17520448765654+2.19865295334819i</v>
      </c>
      <c r="EG344" s="240" t="str">
        <f t="shared" ca="1" si="586"/>
        <v>0.486365314013416+2.44512355074328i</v>
      </c>
      <c r="EH344" s="240" t="str">
        <f t="shared" ca="1" si="587"/>
        <v>-0.244359313893158+2.48102174976127i</v>
      </c>
      <c r="EI344" s="240" t="str">
        <f t="shared" ca="1" si="588"/>
        <v>-0.95403988176826+2.30325602160732i</v>
      </c>
      <c r="EJ344" s="240" t="str">
        <f t="shared" ca="1" si="589"/>
        <v>-1.58155917562703+1.92713543142788i</v>
      </c>
      <c r="EK344" s="240" t="str">
        <f t="shared" ca="1" si="590"/>
        <v>-2.07287565524335+1.38505123189514i</v>
      </c>
      <c r="EL344" s="240" t="str">
        <f t="shared" ca="1" si="591"/>
        <v>-2.38567747529094+0.723687350286191i</v>
      </c>
      <c r="EM344" s="240" t="str">
        <f t="shared" ca="1" si="592"/>
        <v>-2.49302635306464+1.09459957686897E-12i</v>
      </c>
      <c r="EN344" s="240"/>
      <c r="EO344" s="240"/>
      <c r="EP344" s="240"/>
    </row>
    <row r="345" spans="1:146">
      <c r="A345" s="268">
        <f t="shared" si="461"/>
        <v>4.7851562499999839E-3</v>
      </c>
      <c r="B345" s="267">
        <v>245</v>
      </c>
      <c r="C345" s="266">
        <f t="shared" si="462"/>
        <v>49000</v>
      </c>
      <c r="N345" s="265">
        <f t="shared" ca="1" si="463"/>
        <v>2.5069272358980417</v>
      </c>
      <c r="O345" s="240">
        <f t="shared" ca="1" si="464"/>
        <v>-2.4930727641019583</v>
      </c>
      <c r="P345" s="240" t="str">
        <f t="shared" ca="1" si="465"/>
        <v>-2.40276386032795-0.664934311499209i</v>
      </c>
      <c r="Q345" s="240" t="str">
        <f t="shared" ca="1" si="466"/>
        <v>-2.13837983658267-1.28169554949826i</v>
      </c>
      <c r="R345" s="240" t="str">
        <f t="shared" ca="1" si="467"/>
        <v>-1.71907475182794-1.80560067698666i</v>
      </c>
      <c r="S345" s="240" t="str">
        <f t="shared" ca="1" si="468"/>
        <v>-1.17522636566753-2.19869388422919i</v>
      </c>
      <c r="T345" s="240" t="str">
        <f t="shared" ca="1" si="469"/>
        <v>-0.54623533441613-2.43249640627531i</v>
      </c>
      <c r="U345" s="241" t="str">
        <f t="shared" ca="1" si="470"/>
        <v>0.122329282463461-2.49006974877391i</v>
      </c>
      <c r="V345" s="240" t="str">
        <f t="shared" ca="1" si="471"/>
        <v>0.782031403584564-2.36724284578379i</v>
      </c>
      <c r="W345" s="240" t="str">
        <f t="shared" ca="1" si="472"/>
        <v>1.38507701648697-2.07291424460988i</v>
      </c>
      <c r="X345" s="240" t="str">
        <f t="shared" ca="1" si="473"/>
        <v>1.88777675196242-1.62840742501906i</v>
      </c>
      <c r="Y345" s="240" t="str">
        <f t="shared" ca="1" si="474"/>
        <v>2.25371108572588-1.06592595858402i</v>
      </c>
      <c r="Z345" s="240" t="str">
        <f t="shared" ca="1" si="475"/>
        <v>2.45636885531848-0.426220428567608i</v>
      </c>
      <c r="AA345" s="240" t="str">
        <f t="shared" ca="1" si="476"/>
        <v>2.48106793731672+0.244363862970687i</v>
      </c>
      <c r="AB345" s="240" t="str">
        <f t="shared" ca="1" si="477"/>
        <v>2.32601893587816+0.897244513520815i</v>
      </c>
      <c r="AC345" s="240" t="str">
        <f t="shared" ca="1" si="478"/>
        <v>2.00245482065598+1.48512171162454i</v>
      </c>
      <c r="AD345" s="240" t="str">
        <f t="shared" ca="1" si="479"/>
        <v>1.53381712209167+1.96540500739298i</v>
      </c>
      <c r="AE345" s="240" t="str">
        <f t="shared" ca="1" si="480"/>
        <v>0.95405764250242+2.30329889981516i</v>
      </c>
      <c r="AF345" s="240" t="str">
        <f t="shared" ca="1" si="481"/>
        <v>0.305178720374155+2.47432369663667i</v>
      </c>
      <c r="AG345" s="240" t="str">
        <f t="shared" ca="1" si="482"/>
        <v>-0.365809749528045+2.46608901588268i</v>
      </c>
      <c r="AH345" s="240" t="str">
        <f t="shared" ca="1" si="483"/>
        <v>-1.01029608283372+2.27919144262122i</v>
      </c>
      <c r="AI345" s="240" t="str">
        <f t="shared" ca="1" si="484"/>
        <v>-1.58158861847811+1.92717130764431i</v>
      </c>
      <c r="AJ345" s="240" t="str">
        <f t="shared" ca="1" si="485"/>
        <v>-2.03829843001158+1.43553171937067i</v>
      </c>
      <c r="AK345" s="240" t="str">
        <f t="shared" ca="1" si="486"/>
        <v>-2.34733786510938+0.839890917995136i</v>
      </c>
      <c r="AL345" s="240" t="str">
        <f t="shared" ca="1" si="487"/>
        <v>-2.48631767544452+0.183401809912323i</v>
      </c>
      <c r="AM345" s="240" t="str">
        <f t="shared" ca="1" si="488"/>
        <v>-2.44516907000534-0.486374368358581i</v>
      </c>
      <c r="AN345" s="240" t="str">
        <f t="shared" ca="1" si="489"/>
        <v>-2.22687317754472-1.12091376039321i</v>
      </c>
      <c r="AO345" s="240" t="str">
        <f t="shared" ca="1" si="490"/>
        <v>-1.84724507015387-1.67424533981707i</v>
      </c>
      <c r="AP345" s="240" t="str">
        <f t="shared" ca="1" si="491"/>
        <v>-1.33378799499936-2.10628141317882i</v>
      </c>
      <c r="AQ345" s="240" t="str">
        <f t="shared" ca="1" si="492"/>
        <v>-0.723700822699281-2.38572188788454i</v>
      </c>
      <c r="AR345" s="240" t="str">
        <f t="shared" ca="1" si="493"/>
        <v>-0.723700822699281-2.38572188788454i</v>
      </c>
      <c r="AS345" s="240" t="str">
        <f t="shared" ca="1" si="494"/>
        <v>0.605767268734434-2.41835849766675i</v>
      </c>
      <c r="AT345" s="240" t="str">
        <f t="shared" ca="1" si="495"/>
        <v>1.22883105852341-2.16919017993241i</v>
      </c>
      <c r="AU345" s="240" t="str">
        <f t="shared" ca="1" si="496"/>
        <v>1.7628686574877-1.76286865748827i</v>
      </c>
      <c r="AV345" s="240" t="str">
        <f t="shared" ca="1" si="497"/>
        <v>2.16919017993201-1.22883105852412i</v>
      </c>
      <c r="AW345" s="240" t="str">
        <f t="shared" ca="1" si="498"/>
        <v>2.41835849766718-0.605767268732751i</v>
      </c>
      <c r="AX345" s="240" t="str">
        <f t="shared" ca="1" si="499"/>
        <v>2.49232189719641+0.0611830684280042i</v>
      </c>
      <c r="AY345" s="240" t="str">
        <f t="shared" ca="1" si="500"/>
        <v>2.38572188788477+0.723700822698498i</v>
      </c>
      <c r="AZ345" s="240" t="str">
        <f t="shared" ca="1" si="501"/>
        <v>2.10628141317793+1.33378799500076i</v>
      </c>
      <c r="BA345" s="240" t="str">
        <f t="shared" ca="1" si="502"/>
        <v>1.67424533981768+1.84724507015332i</v>
      </c>
      <c r="BB345" s="240" t="str">
        <f t="shared" ca="1" si="503"/>
        <v>1.12091376039394+2.22687317754435i</v>
      </c>
      <c r="BC345" s="240" t="str">
        <f t="shared" ca="1" si="504"/>
        <v>0.486374368359381+2.44516907000518i</v>
      </c>
      <c r="BD345" s="240" t="str">
        <f t="shared" ca="1" si="505"/>
        <v>-0.183401809914052+2.4863176754444i</v>
      </c>
      <c r="BE345" s="240" t="str">
        <f t="shared" ca="1" si="506"/>
        <v>-0.839890917994366+2.34733786510966i</v>
      </c>
      <c r="BF345" s="240" t="str">
        <f t="shared" ca="1" si="507"/>
        <v>-1.43553171936995+2.03829843001209i</v>
      </c>
      <c r="BG345" s="240" t="str">
        <f t="shared" ca="1" si="508"/>
        <v>-1.92717130764535+1.58158861847685i</v>
      </c>
      <c r="BH345" s="240" t="str">
        <f t="shared" ca="1" si="509"/>
        <v>-2.27919144262091+1.01029608283443i</v>
      </c>
      <c r="BI345" s="240" t="str">
        <f t="shared" ca="1" si="510"/>
        <v>-2.46608901588256+0.365809749528852i</v>
      </c>
      <c r="BJ345" s="240" t="str">
        <f t="shared" ca="1" si="511"/>
        <v>-2.47432369663678-0.305178720373307i</v>
      </c>
      <c r="BK345" s="240" t="str">
        <f t="shared" ca="1" si="512"/>
        <v>-2.30329889981491-0.954057642503006i</v>
      </c>
      <c r="BL345" s="240" t="str">
        <f t="shared" ca="1" si="513"/>
        <v>-1.96540500739298-1.53381712209167i</v>
      </c>
      <c r="BM345" s="240" t="str">
        <f t="shared" ca="1" si="514"/>
        <v>-1.4851217116252-2.00245482065549i</v>
      </c>
      <c r="BN345" s="240" t="str">
        <f t="shared" ca="1" si="515"/>
        <v>-0.897244513519925-2.3260189358785i</v>
      </c>
      <c r="BO345" s="240" t="str">
        <f t="shared" ca="1" si="516"/>
        <v>-0.244363862970549-2.48106793731673i</v>
      </c>
      <c r="BP345" s="240" t="str">
        <f t="shared" ca="1" si="517"/>
        <v>0.426220428567361-2.45636885531852i</v>
      </c>
      <c r="BQ345" s="240" t="str">
        <f t="shared" ca="1" si="518"/>
        <v>1.06592595858525-2.2537110857253i</v>
      </c>
      <c r="BR345" s="240" t="str">
        <f t="shared" ca="1" si="519"/>
        <v>1.6284074250196-1.88777675196195i</v>
      </c>
      <c r="BS345" s="240" t="str">
        <f t="shared" ca="1" si="520"/>
        <v>2.07291424460983-1.38507701648704i</v>
      </c>
      <c r="BT345" s="240" t="str">
        <f t="shared" ca="1" si="521"/>
        <v>2.36724284578351-0.782031403585406i</v>
      </c>
      <c r="BU345" s="240" t="str">
        <f t="shared" ca="1" si="522"/>
        <v>2.49006974877395-0.122329282462596i</v>
      </c>
      <c r="BV345" s="240" t="str">
        <f t="shared" ca="1" si="523"/>
        <v>2.43249640627526+0.546235334416344i</v>
      </c>
      <c r="BW345" s="240" t="str">
        <f t="shared" ca="1" si="524"/>
        <v>2.19869388422947+1.17522636566702i</v>
      </c>
      <c r="BX345" s="240" t="str">
        <f t="shared" ca="1" si="525"/>
        <v>1.80560067698744+1.71907475182712i</v>
      </c>
      <c r="BY345" s="240" t="str">
        <f t="shared" ca="1" si="526"/>
        <v>1.28169554949771+2.138379836583i</v>
      </c>
      <c r="BZ345" s="240" t="str">
        <f t="shared" ca="1" si="527"/>
        <v>0.664934311499254+2.40276386032793i</v>
      </c>
      <c r="CA345" s="240" t="str">
        <f t="shared" ca="1" si="528"/>
        <v>8.17301056137356E-13+2.49307276410196i</v>
      </c>
      <c r="CB345" s="240" t="str">
        <f t="shared" ca="1" si="529"/>
        <v>-0.664934311500137+2.40276386032769i</v>
      </c>
      <c r="CC345" s="240" t="str">
        <f t="shared" ca="1" si="530"/>
        <v>-1.28169554949838+2.1383798365826i</v>
      </c>
      <c r="CD345" s="240" t="str">
        <f t="shared" ca="1" si="531"/>
        <v>-1.80560067698631+1.71907475182831i</v>
      </c>
      <c r="CE345" s="240" t="str">
        <f t="shared" ca="1" si="532"/>
        <v>-2.1986938842287+1.17522636566846i</v>
      </c>
      <c r="CF345" s="240" t="str">
        <f t="shared" ca="1" si="533"/>
        <v>-2.43249640627546+0.546235334415449i</v>
      </c>
      <c r="CG345" s="240" t="str">
        <f t="shared" ca="1" si="534"/>
        <v>-2.49006974877391-0.12232928246337i</v>
      </c>
      <c r="CH345" s="240" t="str">
        <f t="shared" ca="1" si="535"/>
        <v>-2.36724284578402-0.782031403583856i</v>
      </c>
      <c r="CI345" s="240" t="str">
        <f t="shared" ca="1" si="536"/>
        <v>-2.0729142446094-1.38507701648769i</v>
      </c>
      <c r="CJ345" s="240" t="str">
        <f t="shared" ca="1" si="537"/>
        <v>-1.6284074250189-1.88777675196255i</v>
      </c>
      <c r="CK345" s="240" t="str">
        <f t="shared" ca="1" si="538"/>
        <v>-1.06592595858455-2.25371108572563i</v>
      </c>
      <c r="CL345" s="240" t="str">
        <f t="shared" ca="1" si="539"/>
        <v>-0.426220428568972-2.45636885531824i</v>
      </c>
      <c r="CM345" s="240" t="str">
        <f t="shared" ca="1" si="540"/>
        <v>0.24436386297132-2.48106793731665i</v>
      </c>
      <c r="CN345" s="240" t="str">
        <f t="shared" ca="1" si="541"/>
        <v>0.897244513520781-2.32601893587817i</v>
      </c>
      <c r="CO345" s="240" t="str">
        <f t="shared" ca="1" si="542"/>
        <v>1.48512171162389-2.00245482065647i</v>
      </c>
      <c r="CP345" s="240" t="str">
        <f t="shared" ca="1" si="543"/>
        <v>1.96540500739355-1.53381712209094i</v>
      </c>
      <c r="CQ345" s="240" t="str">
        <f t="shared" ca="1" si="544"/>
        <v>2.30329889981521-0.95405764250229i</v>
      </c>
      <c r="CR345" s="240" t="str">
        <f t="shared" ca="1" si="545"/>
        <v>2.47432369663658-0.30517872037493i</v>
      </c>
      <c r="CS345" s="240" t="str">
        <f t="shared" ca="1" si="546"/>
        <v>2.46608901588243+0.36580974952976i</v>
      </c>
      <c r="CT345" s="240" t="str">
        <f t="shared" ca="1" si="547"/>
        <v>2.27919144262054+1.01029608283527i</v>
      </c>
      <c r="CU345" s="240" t="str">
        <f t="shared" ca="1" si="548"/>
        <v>1.92717130764485+1.58158861847745i</v>
      </c>
      <c r="CV345" s="240" t="str">
        <f t="shared" ca="1" si="549"/>
        <v>1.43553171937128+2.03829843001115i</v>
      </c>
      <c r="CW345" s="240" t="str">
        <f t="shared" ca="1" si="550"/>
        <v>0.839890917993638+2.34733786510992i</v>
      </c>
      <c r="CX345" s="240" t="str">
        <f t="shared" ca="1" si="551"/>
        <v>0.183401809913279+2.48631767544445i</v>
      </c>
      <c r="CY345" s="240" t="str">
        <f t="shared" ca="1" si="552"/>
        <v>-0.486374368357918+2.44516907000547i</v>
      </c>
      <c r="CZ345" s="240" t="str">
        <f t="shared" ca="1" si="553"/>
        <v>-1.12091376039255+2.22687317754506i</v>
      </c>
      <c r="DA345" s="240" t="str">
        <f t="shared" ca="1" si="554"/>
        <v>-1.67424533981836+1.84724507015271i</v>
      </c>
      <c r="DB345" s="240" t="str">
        <f t="shared" ca="1" si="555"/>
        <v>-2.10628141317842+1.33378799499999i</v>
      </c>
      <c r="DC345" s="240" t="str">
        <f t="shared" ca="1" si="556"/>
        <v>-2.3857218878843+0.723700822700064i</v>
      </c>
      <c r="DD345" s="240" t="str">
        <f t="shared" ca="1" si="557"/>
        <v>-2.49232189719643+0.0611830684271591i</v>
      </c>
      <c r="DE345" s="240" t="str">
        <f t="shared" ca="1" si="558"/>
        <v>-2.41835849766697-0.605767268733571i</v>
      </c>
      <c r="DF345" s="240" t="str">
        <f t="shared" ca="1" si="559"/>
        <v>-2.16919017993285-1.22883105852264i</v>
      </c>
      <c r="DG345" s="240" t="str">
        <f t="shared" ca="1" si="560"/>
        <v>-1.76286865748715-1.76286865748882i</v>
      </c>
      <c r="DH345" s="240" t="str">
        <f t="shared" ca="1" si="561"/>
        <v>-1.2288310585228-2.16919017993276i</v>
      </c>
      <c r="DI345" s="240" t="str">
        <f t="shared" ca="1" si="562"/>
        <v>-0.605767268733476-2.418358497667i</v>
      </c>
      <c r="DJ345" s="240" t="str">
        <f t="shared" ca="1" si="563"/>
        <v>0.0611830684272581-2.49232189719643i</v>
      </c>
      <c r="DK345" s="240" t="str">
        <f t="shared" ca="1" si="564"/>
        <v>0.723700822700159-2.38572188788427i</v>
      </c>
      <c r="DL345" s="240" t="str">
        <f t="shared" ca="1" si="565"/>
        <v>1.33378799500007-2.10628141317837i</v>
      </c>
      <c r="DM345" s="240" t="str">
        <f t="shared" ca="1" si="566"/>
        <v>1.84724507015278-1.67424533981829i</v>
      </c>
      <c r="DN345" s="240" t="str">
        <f t="shared" ca="1" si="567"/>
        <v>2.2268731775451-1.12091376039246i</v>
      </c>
      <c r="DO345" s="240" t="str">
        <f t="shared" ca="1" si="568"/>
        <v>2.44516907000549-0.486374368357821i</v>
      </c>
      <c r="DP345" s="240" t="str">
        <f t="shared" ca="1" si="569"/>
        <v>2.48631767544447+0.183401809913095i</v>
      </c>
      <c r="DQ345" s="240" t="str">
        <f t="shared" ca="1" si="570"/>
        <v>2.34733786510989+0.83989091799373i</v>
      </c>
      <c r="DR345" s="240" t="str">
        <f t="shared" ca="1" si="571"/>
        <v>2.03829843001101+1.43553171937148i</v>
      </c>
      <c r="DS345" s="240" t="str">
        <f t="shared" ca="1" si="572"/>
        <v>1.58158861847737+1.92717130764492i</v>
      </c>
      <c r="DT345" s="240" t="str">
        <f t="shared" ca="1" si="573"/>
        <v>1.01029608283518+2.27919144262058i</v>
      </c>
      <c r="DU345" s="240" t="str">
        <f t="shared" ca="1" si="574"/>
        <v>0.36580974952966+2.46608901588244i</v>
      </c>
      <c r="DV345" s="240" t="str">
        <f t="shared" ca="1" si="575"/>
        <v>-0.305178720375027+2.47432369663657i</v>
      </c>
      <c r="DW345" s="240" t="str">
        <f t="shared" ca="1" si="576"/>
        <v>-0.95405764250225+2.30329889981522i</v>
      </c>
      <c r="DX345" s="240" t="str">
        <f t="shared" ca="1" si="577"/>
        <v>-1.53381712209091+1.96540500739358i</v>
      </c>
      <c r="DY345" s="240" t="str">
        <f t="shared" ca="1" si="578"/>
        <v>-2.00245482065644+1.48512171162392i</v>
      </c>
      <c r="DZ345" s="240" t="str">
        <f t="shared" ca="1" si="579"/>
        <v>-2.32601893587816+0.89724451352082i</v>
      </c>
      <c r="EA345" s="240" t="str">
        <f t="shared" ca="1" si="580"/>
        <v>-2.48106793731666+0.244363862971221i</v>
      </c>
      <c r="EB345" s="240" t="str">
        <f t="shared" ca="1" si="581"/>
        <v>-2.45636885531866-0.426220428566556i</v>
      </c>
      <c r="EC345" s="240" t="str">
        <f t="shared" ca="1" si="582"/>
        <v>-2.25371108572559-1.06592595858464i</v>
      </c>
      <c r="ED345" s="240" t="str">
        <f t="shared" ca="1" si="583"/>
        <v>-1.88777675196249-1.62840742501898i</v>
      </c>
      <c r="EE345" s="240" t="str">
        <f t="shared" ca="1" si="584"/>
        <v>-1.38507701648772-2.07291424460937i</v>
      </c>
      <c r="EF345" s="240" t="str">
        <f t="shared" ca="1" si="585"/>
        <v>-0.782031403583761-2.36724284578406i</v>
      </c>
      <c r="EG345" s="240" t="str">
        <f t="shared" ca="1" si="586"/>
        <v>-0.122329282463412-2.49006974877391i</v>
      </c>
      <c r="EH345" s="240" t="str">
        <f t="shared" ca="1" si="587"/>
        <v>0.546235334415407-2.43249640627547i</v>
      </c>
      <c r="EI345" s="240" t="str">
        <f t="shared" ca="1" si="588"/>
        <v>1.17522636566843-2.19869388422872i</v>
      </c>
      <c r="EJ345" s="240" t="str">
        <f t="shared" ca="1" si="589"/>
        <v>1.71907475182827-1.80560067698634i</v>
      </c>
      <c r="EK345" s="240" t="str">
        <f t="shared" ca="1" si="590"/>
        <v>2.13837983658265-1.28169554949829i</v>
      </c>
      <c r="EL345" s="240" t="str">
        <f t="shared" ca="1" si="591"/>
        <v>2.40276386032771-0.664934311500042i</v>
      </c>
      <c r="EM345" s="240" t="str">
        <f t="shared" ca="1" si="592"/>
        <v>2.49307276410196+9.1626391657105E-13i</v>
      </c>
      <c r="EN345" s="240"/>
      <c r="EO345" s="240"/>
      <c r="EP345" s="240"/>
    </row>
    <row r="346" spans="1:146">
      <c r="A346" s="268">
        <f t="shared" si="461"/>
        <v>4.8046874999999835E-3</v>
      </c>
      <c r="B346" s="267">
        <v>246</v>
      </c>
      <c r="C346" s="266">
        <f t="shared" si="462"/>
        <v>49200</v>
      </c>
      <c r="N346" s="265">
        <f t="shared" ca="1" si="463"/>
        <v>2.5068852947598765</v>
      </c>
      <c r="O346" s="240">
        <f t="shared" ca="1" si="464"/>
        <v>-2.4931147052401235</v>
      </c>
      <c r="P346" s="240" t="str">
        <f t="shared" ca="1" si="465"/>
        <v>-2.41839918188182-0.605777459598728i</v>
      </c>
      <c r="Q346" s="240" t="str">
        <f t="shared" ca="1" si="466"/>
        <v>-2.19873087301088-1.17524613658303i</v>
      </c>
      <c r="R346" s="240" t="str">
        <f t="shared" ca="1" si="467"/>
        <v>-1.84727614648675-1.6742735057647i</v>
      </c>
      <c r="S346" s="240" t="str">
        <f t="shared" ca="1" si="468"/>
        <v>-1.38510031773478-2.07294911739183i</v>
      </c>
      <c r="T346" s="240" t="str">
        <f t="shared" ca="1" si="469"/>
        <v>-0.839905047538286-2.34737735453937i</v>
      </c>
      <c r="U346" s="241" t="str">
        <f t="shared" ca="1" si="470"/>
        <v>-0.244367973921212-2.48110967649683i</v>
      </c>
      <c r="V346" s="240" t="str">
        <f t="shared" ca="1" si="471"/>
        <v>0.365815903571498-2.4661305030713i</v>
      </c>
      <c r="W346" s="240" t="str">
        <f t="shared" ca="1" si="472"/>
        <v>0.95407369268111-2.30333764837429i</v>
      </c>
      <c r="X346" s="240" t="str">
        <f t="shared" ca="1" si="473"/>
        <v>1.48514669593131-2.00248850809408i</v>
      </c>
      <c r="Y346" s="240" t="str">
        <f t="shared" ca="1" si="474"/>
        <v>1.92720372858304-1.58161522565388i</v>
      </c>
      <c r="Z346" s="240" t="str">
        <f t="shared" ca="1" si="475"/>
        <v>2.25374900006571-1.0659438907313i</v>
      </c>
      <c r="AA346" s="240" t="str">
        <f t="shared" ca="1" si="476"/>
        <v>2.44521020525635-0.48638255066844i</v>
      </c>
      <c r="AB346" s="240" t="str">
        <f t="shared" ca="1" si="477"/>
        <v>2.49011163939213+0.122331340417595i</v>
      </c>
      <c r="AC346" s="240" t="str">
        <f t="shared" ca="1" si="478"/>
        <v>2.3857620230514+0.723712997568938i</v>
      </c>
      <c r="AD346" s="240" t="str">
        <f t="shared" ca="1" si="479"/>
        <v>2.13841581069678+1.28171711155254i</v>
      </c>
      <c r="AE346" s="240" t="str">
        <f t="shared" ca="1" si="480"/>
        <v>1.76289831435111+1.76289831435128i</v>
      </c>
      <c r="AF346" s="240" t="str">
        <f t="shared" ca="1" si="481"/>
        <v>1.28171711155237+2.13841581069688i</v>
      </c>
      <c r="AG346" s="240" t="str">
        <f t="shared" ca="1" si="482"/>
        <v>0.723712997569187+2.38576202305133i</v>
      </c>
      <c r="AH346" s="240" t="str">
        <f t="shared" ca="1" si="483"/>
        <v>0.122331340418138+2.49011163939211i</v>
      </c>
      <c r="AI346" s="240" t="str">
        <f t="shared" ca="1" si="484"/>
        <v>-0.486382550667664+2.44521020525651i</v>
      </c>
      <c r="AJ346" s="240" t="str">
        <f t="shared" ca="1" si="485"/>
        <v>-1.06594389073036+2.25374900006615i</v>
      </c>
      <c r="AK346" s="240" t="str">
        <f t="shared" ca="1" si="486"/>
        <v>-1.58161522565482+1.92720372858227i</v>
      </c>
      <c r="AL346" s="240" t="str">
        <f t="shared" ca="1" si="487"/>
        <v>-2.00248850809449+1.48514669593076i</v>
      </c>
      <c r="AM346" s="240" t="str">
        <f t="shared" ca="1" si="488"/>
        <v>-2.30333764837448+0.954073692680647i</v>
      </c>
      <c r="AN346" s="240" t="str">
        <f t="shared" ca="1" si="489"/>
        <v>-2.46613050307134+0.365815903571266i</v>
      </c>
      <c r="AO346" s="240" t="str">
        <f t="shared" ca="1" si="490"/>
        <v>-2.48110967649683-0.244367973921165i</v>
      </c>
      <c r="AP346" s="240" t="str">
        <f t="shared" ca="1" si="491"/>
        <v>-2.34737735453947-0.839905047537999i</v>
      </c>
      <c r="AQ346" s="240" t="str">
        <f t="shared" ca="1" si="492"/>
        <v>-2.07294911739215-1.3851003177343i</v>
      </c>
      <c r="AR346" s="240" t="str">
        <f t="shared" ca="1" si="493"/>
        <v>-2.07294911739215-1.3851003177343i</v>
      </c>
      <c r="AS346" s="240" t="str">
        <f t="shared" ca="1" si="494"/>
        <v>-1.17524613658198-2.19873087301145i</v>
      </c>
      <c r="AT346" s="240" t="str">
        <f t="shared" ca="1" si="495"/>
        <v>-0.605777459597778-2.41839918188206i</v>
      </c>
      <c r="AU346" s="240" t="str">
        <f t="shared" ca="1" si="496"/>
        <v>7.31799257766648E-13-2.49311470524012i</v>
      </c>
      <c r="AV346" s="240" t="str">
        <f t="shared" ca="1" si="497"/>
        <v>0.60577745959913-2.41839918188172i</v>
      </c>
      <c r="AW346" s="240" t="str">
        <f t="shared" ca="1" si="498"/>
        <v>1.17524613658321-2.19873087301079i</v>
      </c>
      <c r="AX346" s="240" t="str">
        <f t="shared" ca="1" si="499"/>
        <v>1.67427350576465-1.84727614648679i</v>
      </c>
      <c r="AY346" s="240" t="str">
        <f t="shared" ca="1" si="500"/>
        <v>2.07294911739154-1.38510031773521i</v>
      </c>
      <c r="AZ346" s="240" t="str">
        <f t="shared" ca="1" si="501"/>
        <v>2.34737735453911-0.839905047539024i</v>
      </c>
      <c r="BA346" s="240" t="str">
        <f t="shared" ca="1" si="502"/>
        <v>2.48110967649672-0.244367973922247i</v>
      </c>
      <c r="BB346" s="240" t="str">
        <f t="shared" ca="1" si="503"/>
        <v>2.46613050307112+0.365815903572715i</v>
      </c>
      <c r="BC346" s="240" t="str">
        <f t="shared" ca="1" si="504"/>
        <v>2.30333764837392+0.954073692681998i</v>
      </c>
      <c r="BD346" s="240" t="str">
        <f t="shared" ca="1" si="505"/>
        <v>2.00248850809366+1.48514669593187i</v>
      </c>
      <c r="BE346" s="240" t="str">
        <f t="shared" ca="1" si="506"/>
        <v>1.58161522565374+1.92720372858315i</v>
      </c>
      <c r="BF346" s="240" t="str">
        <f t="shared" ca="1" si="507"/>
        <v>1.06594389073131+2.2537490000657i</v>
      </c>
      <c r="BG346" s="240" t="str">
        <f t="shared" ca="1" si="508"/>
        <v>0.486382550668766+2.44521020525629i</v>
      </c>
      <c r="BH346" s="240" t="str">
        <f t="shared" ca="1" si="509"/>
        <v>-0.122331340417052+2.49011163939216i</v>
      </c>
      <c r="BI346" s="240" t="str">
        <f t="shared" ca="1" si="510"/>
        <v>-0.723712997568215+2.38576202305162i</v>
      </c>
      <c r="BJ346" s="240" t="str">
        <f t="shared" ca="1" si="511"/>
        <v>-1.28171711155141+2.13841581069746i</v>
      </c>
      <c r="BK346" s="240" t="str">
        <f t="shared" ca="1" si="512"/>
        <v>-1.76289831435199+1.76289831435039i</v>
      </c>
      <c r="BL346" s="240" t="str">
        <f t="shared" ca="1" si="513"/>
        <v>-2.13841581069724+1.28171711155177i</v>
      </c>
      <c r="BM346" s="240" t="str">
        <f t="shared" ca="1" si="514"/>
        <v>-2.38576202305154+0.723712997568486i</v>
      </c>
      <c r="BN346" s="240" t="str">
        <f t="shared" ca="1" si="515"/>
        <v>-2.49011163939214+0.122331340417478i</v>
      </c>
      <c r="BO346" s="240" t="str">
        <f t="shared" ca="1" si="516"/>
        <v>-2.44521020525637-0.486382550668347i</v>
      </c>
      <c r="BP346" s="240" t="str">
        <f t="shared" ca="1" si="517"/>
        <v>-2.25374900006582-1.06594389073105i</v>
      </c>
      <c r="BQ346" s="240" t="str">
        <f t="shared" ca="1" si="518"/>
        <v>-1.92720372858342-1.58161522565341i</v>
      </c>
      <c r="BR346" s="240" t="str">
        <f t="shared" ca="1" si="519"/>
        <v>-1.48514669593216-2.00248850809345i</v>
      </c>
      <c r="BS346" s="240" t="str">
        <f t="shared" ca="1" si="520"/>
        <v>-0.954073692680036-2.30333764837473i</v>
      </c>
      <c r="BT346" s="240" t="str">
        <f t="shared" ca="1" si="521"/>
        <v>-0.365815903570541-2.46613050307144i</v>
      </c>
      <c r="BU346" s="240" t="str">
        <f t="shared" ca="1" si="522"/>
        <v>0.244367973921823-2.48110967649677i</v>
      </c>
      <c r="BV346" s="240" t="str">
        <f t="shared" ca="1" si="523"/>
        <v>0.839905047538687-2.34737735453923i</v>
      </c>
      <c r="BW346" s="240" t="str">
        <f t="shared" ca="1" si="524"/>
        <v>1.38510031773497-2.0729491173917i</v>
      </c>
      <c r="BX346" s="240" t="str">
        <f t="shared" ca="1" si="525"/>
        <v>1.84727614648651-1.67427350576497i</v>
      </c>
      <c r="BY346" s="240" t="str">
        <f t="shared" ca="1" si="526"/>
        <v>2.19873087301062-1.17524613658352i</v>
      </c>
      <c r="BZ346" s="240" t="str">
        <f t="shared" ca="1" si="527"/>
        <v>2.41839918188162-0.605777459599543i</v>
      </c>
      <c r="CA346" s="240" t="str">
        <f t="shared" ca="1" si="528"/>
        <v>2.49311470524012-1.08731042671078E-12i</v>
      </c>
      <c r="CB346" s="240" t="str">
        <f t="shared" ca="1" si="529"/>
        <v>2.41839918188156+0.60577745959977i</v>
      </c>
      <c r="CC346" s="240" t="str">
        <f t="shared" ca="1" si="530"/>
        <v>2.19873087301044+1.17524613658385i</v>
      </c>
      <c r="CD346" s="240" t="str">
        <f t="shared" ca="1" si="531"/>
        <v>1.84727614648626+1.67427350576524i</v>
      </c>
      <c r="CE346" s="240" t="str">
        <f t="shared" ca="1" si="532"/>
        <v>1.38510031773466+2.07294911739191i</v>
      </c>
      <c r="CF346" s="240" t="str">
        <f t="shared" ca="1" si="533"/>
        <v>0.839905047538333+2.34737735453936i</v>
      </c>
      <c r="CG346" s="240" t="str">
        <f t="shared" ca="1" si="534"/>
        <v>0.244367973921589+2.48110967649679i</v>
      </c>
      <c r="CH346" s="240" t="str">
        <f t="shared" ca="1" si="535"/>
        <v>-0.365815903570915+2.46613050307139i</v>
      </c>
      <c r="CI346" s="240" t="str">
        <f t="shared" ca="1" si="536"/>
        <v>-0.954073692680382+2.30333764837458i</v>
      </c>
      <c r="CJ346" s="240" t="str">
        <f t="shared" ca="1" si="537"/>
        <v>-1.48514669593041+2.00248850809475i</v>
      </c>
      <c r="CK346" s="240" t="str">
        <f t="shared" ca="1" si="538"/>
        <v>-1.92720372858366+1.58161522565312i</v>
      </c>
      <c r="CL346" s="240" t="str">
        <f t="shared" ca="1" si="539"/>
        <v>-2.25374900006598+1.06594389073071i</v>
      </c>
      <c r="CM346" s="240" t="str">
        <f t="shared" ca="1" si="540"/>
        <v>-2.44521020525644+0.486382550667979i</v>
      </c>
      <c r="CN346" s="240" t="str">
        <f t="shared" ca="1" si="541"/>
        <v>-2.49011163939213-0.122331340417713i</v>
      </c>
      <c r="CO346" s="240" t="str">
        <f t="shared" ca="1" si="542"/>
        <v>-2.38576202305143-0.723712997568848i</v>
      </c>
      <c r="CP346" s="240" t="str">
        <f t="shared" ca="1" si="543"/>
        <v>-2.13841581069704-1.2817171115521i</v>
      </c>
      <c r="CQ346" s="240" t="str">
        <f t="shared" ca="1" si="544"/>
        <v>-1.76289831435173-1.76289831435066i</v>
      </c>
      <c r="CR346" s="240" t="str">
        <f t="shared" ca="1" si="545"/>
        <v>-1.28171711155327-2.13841581069634i</v>
      </c>
      <c r="CS346" s="240" t="str">
        <f t="shared" ca="1" si="546"/>
        <v>-0.723712997567853-2.38576202305173i</v>
      </c>
      <c r="CT346" s="240" t="str">
        <f t="shared" ca="1" si="547"/>
        <v>-0.122331340416676-2.49011163939218i</v>
      </c>
      <c r="CU346" s="240" t="str">
        <f t="shared" ca="1" si="548"/>
        <v>0.486382550668996-2.44521020525624i</v>
      </c>
      <c r="CV346" s="240" t="str">
        <f t="shared" ca="1" si="549"/>
        <v>1.06594389073152-2.2537490000656i</v>
      </c>
      <c r="CW346" s="240" t="str">
        <f t="shared" ca="1" si="550"/>
        <v>1.58161522565403-1.92720372858291i</v>
      </c>
      <c r="CX346" s="240" t="str">
        <f t="shared" ca="1" si="551"/>
        <v>2.00248850809385-1.48514669593163i</v>
      </c>
      <c r="CY346" s="240" t="str">
        <f t="shared" ca="1" si="552"/>
        <v>2.30333764837401-0.954073692681781i</v>
      </c>
      <c r="CZ346" s="240" t="str">
        <f t="shared" ca="1" si="553"/>
        <v>2.46613050307119-0.365815903572271i</v>
      </c>
      <c r="DA346" s="240" t="str">
        <f t="shared" ca="1" si="554"/>
        <v>2.48110967649694+0.244367973920083i</v>
      </c>
      <c r="DB346" s="240" t="str">
        <f t="shared" ca="1" si="555"/>
        <v>2.347377354539+0.83990504753931i</v>
      </c>
      <c r="DC346" s="240" t="str">
        <f t="shared" ca="1" si="556"/>
        <v>2.07294911739141+1.3851003177354i</v>
      </c>
      <c r="DD346" s="240" t="str">
        <f t="shared" ca="1" si="557"/>
        <v>1.67427350576437+1.84727614648705i</v>
      </c>
      <c r="DE346" s="240" t="str">
        <f t="shared" ca="1" si="558"/>
        <v>1.17524613658294+2.19873087301094i</v>
      </c>
      <c r="DF346" s="240" t="str">
        <f t="shared" ca="1" si="559"/>
        <v>0.605777459598903+2.41839918188178i</v>
      </c>
      <c r="DG346" s="240" t="str">
        <f t="shared" ca="1" si="560"/>
        <v>2.84652587215128E-13+2.49311470524012i</v>
      </c>
      <c r="DH346" s="240" t="str">
        <f t="shared" ca="1" si="561"/>
        <v>-0.605777459598075+2.41839918188199i</v>
      </c>
      <c r="DI346" s="240" t="str">
        <f t="shared" ca="1" si="562"/>
        <v>-1.17524613658219+2.19873087301134i</v>
      </c>
      <c r="DJ346" s="240" t="str">
        <f t="shared" ca="1" si="563"/>
        <v>-1.67427350576395+1.84727614648743i</v>
      </c>
      <c r="DK346" s="240" t="str">
        <f t="shared" ca="1" si="564"/>
        <v>-2.07294911739236+1.38510031773399i</v>
      </c>
      <c r="DL346" s="240" t="str">
        <f t="shared" ca="1" si="565"/>
        <v>-2.34737735453958+0.839905047537712i</v>
      </c>
      <c r="DM346" s="240" t="str">
        <f t="shared" ca="1" si="566"/>
        <v>-2.48110967649685+0.244367973920932i</v>
      </c>
      <c r="DN346" s="240" t="str">
        <f t="shared" ca="1" si="567"/>
        <v>-2.46613050307127-0.365815903571708i</v>
      </c>
      <c r="DO346" s="240" t="str">
        <f t="shared" ca="1" si="568"/>
        <v>-2.30333764837433-0.954073692680993i</v>
      </c>
      <c r="DP346" s="240" t="str">
        <f t="shared" ca="1" si="569"/>
        <v>-2.00248850809435-1.48514669593094i</v>
      </c>
      <c r="DQ346" s="240" t="str">
        <f t="shared" ca="1" si="570"/>
        <v>-1.58161522565447-1.92720372858255i</v>
      </c>
      <c r="DR346" s="240" t="str">
        <f t="shared" ca="1" si="571"/>
        <v>-1.06594389073229-2.25374900006524i</v>
      </c>
      <c r="DS346" s="240" t="str">
        <f t="shared" ca="1" si="572"/>
        <v>-0.48638255066733-2.44521020525657i</v>
      </c>
      <c r="DT346" s="240" t="str">
        <f t="shared" ca="1" si="573"/>
        <v>0.122331340418373-2.4901116393921i</v>
      </c>
      <c r="DU346" s="240" t="str">
        <f t="shared" ca="1" si="574"/>
        <v>0.723712997569616-2.3857620230512i</v>
      </c>
      <c r="DV346" s="240" t="str">
        <f t="shared" ca="1" si="575"/>
        <v>1.28171711155267-2.1384158106967i</v>
      </c>
      <c r="DW346" s="240" t="str">
        <f t="shared" ca="1" si="576"/>
        <v>1.76289831435112-1.76289831435126i</v>
      </c>
      <c r="DX346" s="240" t="str">
        <f t="shared" ca="1" si="577"/>
        <v>2.13841581069675-1.28171711155259i</v>
      </c>
      <c r="DY346" s="240" t="str">
        <f t="shared" ca="1" si="578"/>
        <v>2.38576202305123-0.723712997569526i</v>
      </c>
      <c r="DZ346" s="240" t="str">
        <f t="shared" ca="1" si="579"/>
        <v>2.49011163939209-0.122331340418564i</v>
      </c>
      <c r="EA346" s="240" t="str">
        <f t="shared" ca="1" si="580"/>
        <v>2.44521020525611+0.486382550669644i</v>
      </c>
      <c r="EB346" s="240" t="str">
        <f t="shared" ca="1" si="581"/>
        <v>2.2537490000652+1.06594389073238i</v>
      </c>
      <c r="EC346" s="240" t="str">
        <f t="shared" ca="1" si="582"/>
        <v>1.9272037285825+1.58161522565454i</v>
      </c>
      <c r="ED346" s="240" t="str">
        <f t="shared" ca="1" si="583"/>
        <v>1.4851466959311+2.00248850809424i</v>
      </c>
      <c r="EE346" s="240" t="str">
        <f t="shared" ca="1" si="584"/>
        <v>0.954073692680908+2.30333764837437i</v>
      </c>
      <c r="EF346" s="240" t="str">
        <f t="shared" ca="1" si="585"/>
        <v>0.365815903571618+2.46613050307128i</v>
      </c>
      <c r="EG346" s="240" t="str">
        <f t="shared" ca="1" si="586"/>
        <v>-0.244367973920741+2.48110967649687i</v>
      </c>
      <c r="EH346" s="240" t="str">
        <f t="shared" ca="1" si="587"/>
        <v>-0.839905047537797+2.34737735453955i</v>
      </c>
      <c r="EI346" s="240" t="str">
        <f t="shared" ca="1" si="588"/>
        <v>-1.38510031773407+2.07294911739231i</v>
      </c>
      <c r="EJ346" s="240" t="str">
        <f t="shared" ca="1" si="589"/>
        <v>-1.84727614648749+1.67427350576388i</v>
      </c>
      <c r="EK346" s="240" t="str">
        <f t="shared" ca="1" si="590"/>
        <v>-2.19873087301124+1.17524613658235i</v>
      </c>
      <c r="EL346" s="240" t="str">
        <f t="shared" ca="1" si="591"/>
        <v>-2.41839918188201+0.605777459597985i</v>
      </c>
      <c r="EM346" s="240" t="str">
        <f t="shared" ca="1" si="592"/>
        <v>-2.49311470524012-3.76288088822517E-13i</v>
      </c>
      <c r="EN346" s="240"/>
      <c r="EO346" s="240"/>
      <c r="EP346" s="240"/>
    </row>
    <row r="347" spans="1:146">
      <c r="A347" s="268">
        <f t="shared" si="461"/>
        <v>4.824218749999983E-3</v>
      </c>
      <c r="B347" s="267">
        <v>247</v>
      </c>
      <c r="C347" s="266">
        <f t="shared" si="462"/>
        <v>49400</v>
      </c>
      <c r="N347" s="265">
        <f t="shared" ca="1" si="463"/>
        <v>2.5068476875129493</v>
      </c>
      <c r="O347" s="240">
        <f t="shared" ca="1" si="464"/>
        <v>-2.4931523124870507</v>
      </c>
      <c r="P347" s="240" t="str">
        <f t="shared" ca="1" si="465"/>
        <v>-2.4325740218041-0.546252763565891i</v>
      </c>
      <c r="Q347" s="240" t="str">
        <f t="shared" ca="1" si="466"/>
        <v>-2.25378299661424-1.06595996990134i</v>
      </c>
      <c r="R347" s="240" t="str">
        <f t="shared" ca="1" si="467"/>
        <v>-1.96546771907824-1.5338660627711i</v>
      </c>
      <c r="S347" s="240" t="str">
        <f t="shared" ca="1" si="468"/>
        <v>-1.58163908343882-1.927232799378i</v>
      </c>
      <c r="T347" s="240" t="str">
        <f t="shared" ca="1" si="469"/>
        <v>-1.12094952624882-2.2269442320952i</v>
      </c>
      <c r="U347" s="241" t="str">
        <f t="shared" ca="1" si="470"/>
        <v>-0.605786597414277-2.41843566208671i</v>
      </c>
      <c r="V347" s="240" t="str">
        <f t="shared" ca="1" si="471"/>
        <v>-0.0611850206432228-2.49240142162301i</v>
      </c>
      <c r="W347" s="240" t="str">
        <f t="shared" ca="1" si="472"/>
        <v>0.48638988747843-2.44524708989056i</v>
      </c>
      <c r="X347" s="240" t="str">
        <f t="shared" ca="1" si="473"/>
        <v>1.01032831912679-2.2792641665305i</v>
      </c>
      <c r="Y347" s="240" t="str">
        <f t="shared" ca="1" si="474"/>
        <v>1.48516909854232-2.00251871451792i</v>
      </c>
      <c r="Z347" s="240" t="str">
        <f t="shared" ca="1" si="475"/>
        <v>1.88783698670329-1.62845938386396i</v>
      </c>
      <c r="AA347" s="240" t="str">
        <f t="shared" ca="1" si="476"/>
        <v>2.19876403964155-1.17526386451669i</v>
      </c>
      <c r="AB347" s="240" t="str">
        <f t="shared" ca="1" si="477"/>
        <v>2.40284052715757-0.664955528068342i</v>
      </c>
      <c r="AC347" s="240" t="str">
        <f t="shared" ca="1" si="478"/>
        <v>2.49014920133948-0.122333185717866i</v>
      </c>
      <c r="AD347" s="240" t="str">
        <f t="shared" ca="1" si="479"/>
        <v>2.45644723256377+0.426234028309943i</v>
      </c>
      <c r="AE347" s="240" t="str">
        <f t="shared" ca="1" si="480"/>
        <v>2.30337239294001+0.954088084351421i</v>
      </c>
      <c r="AF347" s="240" t="str">
        <f t="shared" ca="1" si="481"/>
        <v>2.03836346756327+1.43557752398223i</v>
      </c>
      <c r="AG347" s="240" t="str">
        <f t="shared" ca="1" si="482"/>
        <v>1.67429876124829+1.84730401161854i</v>
      </c>
      <c r="AH347" s="240" t="str">
        <f t="shared" ca="1" si="483"/>
        <v>1.22887026777832+2.16925939394762i</v>
      </c>
      <c r="AI347" s="240" t="str">
        <f t="shared" ca="1" si="484"/>
        <v>0.723723914376315+2.38579801094295i</v>
      </c>
      <c r="AJ347" s="240" t="str">
        <f t="shared" ca="1" si="485"/>
        <v>0.183407661855287+2.48639700828977i</v>
      </c>
      <c r="AK347" s="240" t="str">
        <f t="shared" ca="1" si="486"/>
        <v>-0.365821421701174+2.46616770327649i</v>
      </c>
      <c r="AL347" s="240" t="str">
        <f t="shared" ca="1" si="487"/>
        <v>-0.897273142590395+2.32609315394837i</v>
      </c>
      <c r="AM347" s="240" t="str">
        <f t="shared" ca="1" si="488"/>
        <v>-1.38512121120243+2.07298038667438i</v>
      </c>
      <c r="AN347" s="240" t="str">
        <f t="shared" ca="1" si="489"/>
        <v>-1.80565828967308+1.71912960366414i</v>
      </c>
      <c r="AO347" s="240" t="str">
        <f t="shared" ca="1" si="490"/>
        <v>-2.13844806750899+1.28173644554042i</v>
      </c>
      <c r="AP347" s="240" t="str">
        <f t="shared" ca="1" si="491"/>
        <v>-2.36731837921751+0.782056356459378i</v>
      </c>
      <c r="AQ347" s="240" t="str">
        <f t="shared" ca="1" si="492"/>
        <v>-2.48114710265446+0.244371660077202i</v>
      </c>
      <c r="AR347" s="240" t="str">
        <f t="shared" ca="1" si="493"/>
        <v>-2.48114710265446+0.244371660077202i</v>
      </c>
      <c r="AS347" s="240" t="str">
        <f t="shared" ca="1" si="494"/>
        <v>-2.34741276341981-0.839917717037387i</v>
      </c>
      <c r="AT347" s="240" t="str">
        <f t="shared" ca="1" si="495"/>
        <v>-2.10634861991568-1.33383055319589i</v>
      </c>
      <c r="AU347" s="240" t="str">
        <f t="shared" ca="1" si="496"/>
        <v>-1.762924906691-1.76292490669004i</v>
      </c>
      <c r="AV347" s="240" t="str">
        <f t="shared" ca="1" si="497"/>
        <v>-1.33383055319703-2.10634861991495i</v>
      </c>
      <c r="AW347" s="240" t="str">
        <f t="shared" ca="1" si="498"/>
        <v>-0.839917717038598-2.34741276341938i</v>
      </c>
      <c r="AX347" s="240" t="str">
        <f t="shared" ca="1" si="499"/>
        <v>-0.305188457946263-2.47440264678082i</v>
      </c>
      <c r="AY347" s="240" t="str">
        <f t="shared" ca="1" si="500"/>
        <v>0.244371660075851-2.4811471026546i</v>
      </c>
      <c r="AZ347" s="240" t="str">
        <f t="shared" ca="1" si="501"/>
        <v>0.782056356460445-2.36731837921715i</v>
      </c>
      <c r="BA347" s="240" t="str">
        <f t="shared" ca="1" si="502"/>
        <v>1.28173644554138-2.13844806750841i</v>
      </c>
      <c r="BB347" s="240" t="str">
        <f t="shared" ca="1" si="503"/>
        <v>1.719129603665-1.80565828967226i</v>
      </c>
      <c r="BC347" s="240" t="str">
        <f t="shared" ca="1" si="504"/>
        <v>2.07298038667504-1.38512121120144i</v>
      </c>
      <c r="BD347" s="240" t="str">
        <f t="shared" ca="1" si="505"/>
        <v>2.3260931539488-0.897273142589281i</v>
      </c>
      <c r="BE347" s="240" t="str">
        <f t="shared" ca="1" si="506"/>
        <v>2.46616770327666-0.365821421700065i</v>
      </c>
      <c r="BF347" s="240" t="str">
        <f t="shared" ca="1" si="507"/>
        <v>2.48639700828969+0.183407661856407i</v>
      </c>
      <c r="BG347" s="240" t="str">
        <f t="shared" ca="1" si="508"/>
        <v>2.38579801094262+0.723723914377424i</v>
      </c>
      <c r="BH347" s="240" t="str">
        <f t="shared" ca="1" si="509"/>
        <v>2.16925939394705+1.22887026777932i</v>
      </c>
      <c r="BI347" s="240" t="str">
        <f t="shared" ca="1" si="510"/>
        <v>1.84730401161777+1.67429876124915i</v>
      </c>
      <c r="BJ347" s="240" t="str">
        <f t="shared" ca="1" si="511"/>
        <v>1.43557752398334+2.03836346756249i</v>
      </c>
      <c r="BK347" s="240" t="str">
        <f t="shared" ca="1" si="512"/>
        <v>0.954088084352446+2.30337239293958i</v>
      </c>
      <c r="BL347" s="240" t="str">
        <f t="shared" ca="1" si="513"/>
        <v>0.426234028310756+2.45644723256363i</v>
      </c>
      <c r="BM347" s="240" t="str">
        <f t="shared" ca="1" si="514"/>
        <v>-0.122333185717041+2.49014920133952i</v>
      </c>
      <c r="BN347" s="240" t="str">
        <f t="shared" ca="1" si="515"/>
        <v>-0.664955528067784+2.40284052715773i</v>
      </c>
      <c r="BO347" s="240" t="str">
        <f t="shared" ca="1" si="516"/>
        <v>-1.17526386451621+2.19876403964181i</v>
      </c>
      <c r="BP347" s="240" t="str">
        <f t="shared" ca="1" si="517"/>
        <v>-1.62845938386374+1.88783698670348i</v>
      </c>
      <c r="BQ347" s="240" t="str">
        <f t="shared" ca="1" si="518"/>
        <v>-2.00251871451791+1.48516909854235i</v>
      </c>
      <c r="BR347" s="240" t="str">
        <f t="shared" ca="1" si="519"/>
        <v>-2.27926416653048+1.01032831912682i</v>
      </c>
      <c r="BS347" s="240" t="str">
        <f t="shared" ca="1" si="520"/>
        <v>-2.44524708989058+0.486389887478338i</v>
      </c>
      <c r="BT347" s="240" t="str">
        <f t="shared" ca="1" si="521"/>
        <v>-2.49240142162301-0.061185020643336i</v>
      </c>
      <c r="BU347" s="240" t="str">
        <f t="shared" ca="1" si="522"/>
        <v>-2.41843566208661-0.605786597414644i</v>
      </c>
      <c r="BV347" s="240" t="str">
        <f t="shared" ca="1" si="523"/>
        <v>-2.22694423209502-1.12094952624917i</v>
      </c>
      <c r="BW347" s="240" t="str">
        <f t="shared" ca="1" si="524"/>
        <v>-1.92723279937759-1.58163908343932i</v>
      </c>
      <c r="BX347" s="240" t="str">
        <f t="shared" ca="1" si="525"/>
        <v>-1.53386606277058-1.96546771907864i</v>
      </c>
      <c r="BY347" s="240" t="str">
        <f t="shared" ca="1" si="526"/>
        <v>-1.06595996990051-2.25378299661463i</v>
      </c>
      <c r="BZ347" s="240" t="str">
        <f t="shared" ca="1" si="527"/>
        <v>-0.546252763564859-2.43257402180433i</v>
      </c>
      <c r="CA347" s="240" t="str">
        <f t="shared" ca="1" si="528"/>
        <v>1.19362089930788E-12-2.49315231248705i</v>
      </c>
      <c r="CB347" s="240" t="str">
        <f t="shared" ca="1" si="529"/>
        <v>0.546252763567187-2.43257402180381i</v>
      </c>
      <c r="CC347" s="240" t="str">
        <f t="shared" ca="1" si="530"/>
        <v>1.06595996990036-2.2537829966147i</v>
      </c>
      <c r="CD347" s="240" t="str">
        <f t="shared" ca="1" si="531"/>
        <v>1.53386606277045-1.96546771907874i</v>
      </c>
      <c r="CE347" s="240" t="str">
        <f t="shared" ca="1" si="532"/>
        <v>1.92723279937748-1.58163908343944i</v>
      </c>
      <c r="CF347" s="240" t="str">
        <f t="shared" ca="1" si="533"/>
        <v>2.22694423209495-1.12094952624931i</v>
      </c>
      <c r="CG347" s="240" t="str">
        <f t="shared" ca="1" si="534"/>
        <v>2.41843566208657-0.605786597414803i</v>
      </c>
      <c r="CH347" s="240" t="str">
        <f t="shared" ca="1" si="535"/>
        <v>2.49240142162301-0.0611850206434996i</v>
      </c>
      <c r="CI347" s="240" t="str">
        <f t="shared" ca="1" si="536"/>
        <v>2.44524708989064+0.486389887478036i</v>
      </c>
      <c r="CJ347" s="240" t="str">
        <f t="shared" ca="1" si="537"/>
        <v>2.27926416653055+1.01032831912667i</v>
      </c>
      <c r="CK347" s="240" t="str">
        <f t="shared" ca="1" si="538"/>
        <v>2.002518714518+1.48516909854221i</v>
      </c>
      <c r="CL347" s="240" t="str">
        <f t="shared" ca="1" si="539"/>
        <v>1.62845938386386+1.88783698670337i</v>
      </c>
      <c r="CM347" s="240" t="str">
        <f t="shared" ca="1" si="540"/>
        <v>1.17526386451635+2.19876403964173i</v>
      </c>
      <c r="CN347" s="240" t="str">
        <f t="shared" ca="1" si="541"/>
        <v>0.664955528067943+2.40284052715768i</v>
      </c>
      <c r="CO347" s="240" t="str">
        <f t="shared" ca="1" si="542"/>
        <v>0.122333185717204+2.49014920133951i</v>
      </c>
      <c r="CP347" s="240" t="str">
        <f t="shared" ca="1" si="543"/>
        <v>-0.426234028310596+2.45644723256366i</v>
      </c>
      <c r="CQ347" s="240" t="str">
        <f t="shared" ca="1" si="544"/>
        <v>-0.954088084352294+2.30337239293964i</v>
      </c>
      <c r="CR347" s="240" t="str">
        <f t="shared" ca="1" si="545"/>
        <v>-1.43557752398321+2.03836346756259i</v>
      </c>
      <c r="CS347" s="240" t="str">
        <f t="shared" ca="1" si="546"/>
        <v>-1.84730401161937+1.67429876124738i</v>
      </c>
      <c r="CT347" s="240" t="str">
        <f t="shared" ca="1" si="547"/>
        <v>-2.16925939394696+1.22887026777946i</v>
      </c>
      <c r="CU347" s="240" t="str">
        <f t="shared" ca="1" si="548"/>
        <v>-2.38579801094257+0.723723914377581i</v>
      </c>
      <c r="CV347" s="240" t="str">
        <f t="shared" ca="1" si="549"/>
        <v>-2.48639700828967+0.18340766185657i</v>
      </c>
      <c r="CW347" s="240" t="str">
        <f t="shared" ca="1" si="550"/>
        <v>-2.4661677032767-0.365821421699761i</v>
      </c>
      <c r="CX347" s="240" t="str">
        <f t="shared" ca="1" si="551"/>
        <v>-2.32609315394883-0.897273142589196i</v>
      </c>
      <c r="CY347" s="240" t="str">
        <f t="shared" ca="1" si="552"/>
        <v>-2.07298038667517-1.38512121120124i</v>
      </c>
      <c r="CZ347" s="240" t="str">
        <f t="shared" ca="1" si="553"/>
        <v>-1.71912960366507-1.80565828967219i</v>
      </c>
      <c r="DA347" s="240" t="str">
        <f t="shared" ca="1" si="554"/>
        <v>-1.28173644554158-2.13844806750829i</v>
      </c>
      <c r="DB347" s="240" t="str">
        <f t="shared" ca="1" si="555"/>
        <v>-0.782056356460533-2.36731837921713i</v>
      </c>
      <c r="DC347" s="240" t="str">
        <f t="shared" ca="1" si="556"/>
        <v>-0.244371660076085-2.48114710265457i</v>
      </c>
      <c r="DD347" s="240" t="str">
        <f t="shared" ca="1" si="557"/>
        <v>0.305188457946241-2.47440264678082i</v>
      </c>
      <c r="DE347" s="240" t="str">
        <f t="shared" ca="1" si="558"/>
        <v>0.839917717038444-2.34741276341943i</v>
      </c>
      <c r="DF347" s="240" t="str">
        <f t="shared" ca="1" si="559"/>
        <v>1.33383055319678-2.10634861991511i</v>
      </c>
      <c r="DG347" s="240" t="str">
        <f t="shared" ca="1" si="560"/>
        <v>1.76292490669088-1.76292490669015i</v>
      </c>
      <c r="DH347" s="240" t="str">
        <f t="shared" ca="1" si="561"/>
        <v>2.10634861991552-1.33383055319615i</v>
      </c>
      <c r="DI347" s="240" t="str">
        <f t="shared" ca="1" si="562"/>
        <v>2.34741276341978-0.839917717037474i</v>
      </c>
      <c r="DJ347" s="240" t="str">
        <f t="shared" ca="1" si="563"/>
        <v>2.47440264678095-0.305188457945219i</v>
      </c>
      <c r="DK347" s="240" t="str">
        <f t="shared" ca="1" si="564"/>
        <v>2.48114710265447+0.24437166007711i</v>
      </c>
      <c r="DL347" s="240" t="str">
        <f t="shared" ca="1" si="565"/>
        <v>2.3673183792168+0.782056356461513i</v>
      </c>
      <c r="DM347" s="240" t="str">
        <f t="shared" ca="1" si="566"/>
        <v>2.13844806750908+1.28173644554028i</v>
      </c>
      <c r="DN347" s="240" t="str">
        <f t="shared" ca="1" si="567"/>
        <v>1.80565828967148+1.71912960366581i</v>
      </c>
      <c r="DO347" s="240" t="str">
        <f t="shared" ca="1" si="568"/>
        <v>1.38512121120251+2.07298038667433i</v>
      </c>
      <c r="DP347" s="240" t="str">
        <f t="shared" ca="1" si="569"/>
        <v>0.897273142590615+2.32609315394829i</v>
      </c>
      <c r="DQ347" s="240" t="str">
        <f t="shared" ca="1" si="570"/>
        <v>0.365821421701266+2.46616770327648i</v>
      </c>
      <c r="DR347" s="240" t="str">
        <f t="shared" ca="1" si="571"/>
        <v>-0.183407661855053+2.48639700828979i</v>
      </c>
      <c r="DS347" s="240" t="str">
        <f t="shared" ca="1" si="572"/>
        <v>-0.72372391437626+2.38579801094297i</v>
      </c>
      <c r="DT347" s="240" t="str">
        <f t="shared" ca="1" si="573"/>
        <v>-1.22887026777814+2.16925939394771i</v>
      </c>
      <c r="DU347" s="240" t="str">
        <f t="shared" ca="1" si="574"/>
        <v>-1.67429876124825+1.84730401161858i</v>
      </c>
      <c r="DV347" s="240" t="str">
        <f t="shared" ca="1" si="575"/>
        <v>-2.03836346756318+1.43557752398236i</v>
      </c>
      <c r="DW347" s="240" t="str">
        <f t="shared" ca="1" si="576"/>
        <v>-2.30337239293998+0.954088084351474i</v>
      </c>
      <c r="DX347" s="240" t="str">
        <f t="shared" ca="1" si="577"/>
        <v>-2.45644723256383+0.426234028309582i</v>
      </c>
      <c r="DY347" s="240" t="str">
        <f t="shared" ca="1" si="578"/>
        <v>-2.49014920133947-0.122333185718091i</v>
      </c>
      <c r="DZ347" s="240" t="str">
        <f t="shared" ca="1" si="579"/>
        <v>-2.40284052715741-0.664955528068936i</v>
      </c>
      <c r="EA347" s="240" t="str">
        <f t="shared" ca="1" si="580"/>
        <v>-2.19876403964131-1.17526386451714i</v>
      </c>
      <c r="EB347" s="240" t="str">
        <f t="shared" ca="1" si="581"/>
        <v>-1.8878369867027-1.62845938386464i</v>
      </c>
      <c r="EC347" s="240" t="str">
        <f t="shared" ca="1" si="582"/>
        <v>-1.4851690985415-2.00251871451853i</v>
      </c>
      <c r="ED347" s="240" t="str">
        <f t="shared" ca="1" si="583"/>
        <v>-1.01032831912573-2.27926416653097i</v>
      </c>
      <c r="EE347" s="240" t="str">
        <f t="shared" ca="1" si="584"/>
        <v>-0.486389887477166-2.44524708989081i</v>
      </c>
      <c r="EF347" s="240" t="str">
        <f t="shared" ca="1" si="585"/>
        <v>0.0611850206421206-2.49240142162304i</v>
      </c>
      <c r="EG347" s="240" t="str">
        <f t="shared" ca="1" si="586"/>
        <v>0.605786597413328-2.41843566208694i</v>
      </c>
      <c r="EH347" s="240" t="str">
        <f t="shared" ca="1" si="587"/>
        <v>1.12094952624808-2.22694423209557i</v>
      </c>
      <c r="EI347" s="240" t="str">
        <f t="shared" ca="1" si="588"/>
        <v>1.58163908343827-1.92723279937845i</v>
      </c>
      <c r="EJ347" s="240" t="str">
        <f t="shared" ca="1" si="589"/>
        <v>1.96546771907789-1.53386606277154i</v>
      </c>
      <c r="EK347" s="240" t="str">
        <f t="shared" ca="1" si="590"/>
        <v>2.25378299661405-1.06595996990174i</v>
      </c>
      <c r="EL347" s="240" t="str">
        <f t="shared" ca="1" si="591"/>
        <v>2.43257402180406-0.546252763566046i</v>
      </c>
      <c r="EM347" s="240" t="str">
        <f t="shared" ca="1" si="592"/>
        <v>2.49315231248705-1.63705622669122E-13i</v>
      </c>
      <c r="EN347" s="240"/>
      <c r="EO347" s="240"/>
      <c r="EP347" s="240"/>
    </row>
    <row r="348" spans="1:146">
      <c r="A348" s="268">
        <f t="shared" si="461"/>
        <v>4.8437499999999826E-3</v>
      </c>
      <c r="B348" s="267">
        <v>248</v>
      </c>
      <c r="C348" s="266">
        <f t="shared" si="462"/>
        <v>49600</v>
      </c>
      <c r="N348" s="265">
        <f t="shared" ca="1" si="463"/>
        <v>2.506814294070133</v>
      </c>
      <c r="O348" s="240">
        <f t="shared" ca="1" si="464"/>
        <v>-2.493185705929867</v>
      </c>
      <c r="P348" s="240" t="str">
        <f t="shared" ca="1" si="465"/>
        <v>-2.44527984168775-0.486396402215875i</v>
      </c>
      <c r="Q348" s="240" t="str">
        <f t="shared" ca="1" si="466"/>
        <v>-2.30340324445826-0.954100863468934i</v>
      </c>
      <c r="R348" s="240" t="str">
        <f t="shared" ca="1" si="467"/>
        <v>-2.07300815230779-1.38513976360454i</v>
      </c>
      <c r="S348" s="240" t="str">
        <f t="shared" ca="1" si="468"/>
        <v>-1.76294851942038-1.76294851942037i</v>
      </c>
      <c r="T348" s="240" t="str">
        <f t="shared" ca="1" si="469"/>
        <v>-1.38513976360455-2.07300815230779i</v>
      </c>
      <c r="U348" s="241" t="str">
        <f t="shared" ca="1" si="470"/>
        <v>-0.954100863468712-2.30340324445835i</v>
      </c>
      <c r="V348" s="240" t="str">
        <f t="shared" ca="1" si="471"/>
        <v>-0.486396402215942-2.44527984168773i</v>
      </c>
      <c r="W348" s="240" t="str">
        <f t="shared" ca="1" si="472"/>
        <v>-8.55185238796902E-15-2.49318570592987i</v>
      </c>
      <c r="X348" s="240" t="str">
        <f t="shared" ca="1" si="473"/>
        <v>0.486396402215908-2.44527984168774i</v>
      </c>
      <c r="Y348" s="240" t="str">
        <f t="shared" ca="1" si="474"/>
        <v>0.954100863468926-2.30340324445826i</v>
      </c>
      <c r="Z348" s="240" t="str">
        <f t="shared" ca="1" si="475"/>
        <v>1.38513976360453-2.0730081523078i</v>
      </c>
      <c r="AA348" s="240" t="str">
        <f t="shared" ca="1" si="476"/>
        <v>1.76294851942037-1.76294851942039i</v>
      </c>
      <c r="AB348" s="240" t="str">
        <f t="shared" ca="1" si="477"/>
        <v>2.07300815230779-1.38513976360455i</v>
      </c>
      <c r="AC348" s="240" t="str">
        <f t="shared" ca="1" si="478"/>
        <v>2.30340324445834-0.954100863468737i</v>
      </c>
      <c r="AD348" s="240" t="str">
        <f t="shared" ca="1" si="479"/>
        <v>2.44527984168773-0.48639640221595i</v>
      </c>
      <c r="AE348" s="240" t="str">
        <f t="shared" ca="1" si="480"/>
        <v>2.49318570592987-1.7103704775938E-14i</v>
      </c>
      <c r="AF348" s="240" t="str">
        <f t="shared" ca="1" si="481"/>
        <v>2.44527984168784+0.486396402215396i</v>
      </c>
      <c r="AG348" s="240" t="str">
        <f t="shared" ca="1" si="482"/>
        <v>2.30340324445827+0.954100863468901i</v>
      </c>
      <c r="AH348" s="240" t="str">
        <f t="shared" ca="1" si="483"/>
        <v>2.07300815230739+1.38513976360514i</v>
      </c>
      <c r="AI348" s="240" t="str">
        <f t="shared" ca="1" si="484"/>
        <v>1.76294851941952+1.76294851942124i</v>
      </c>
      <c r="AJ348" s="240" t="str">
        <f t="shared" ca="1" si="485"/>
        <v>1.38513976360521+2.07300815230735i</v>
      </c>
      <c r="AK348" s="240" t="str">
        <f t="shared" ca="1" si="486"/>
        <v>0.954100863468973+2.30340324445824i</v>
      </c>
      <c r="AL348" s="240" t="str">
        <f t="shared" ca="1" si="487"/>
        <v>0.486396402215439+2.44527984168784i</v>
      </c>
      <c r="AM348" s="240" t="str">
        <f t="shared" ca="1" si="488"/>
        <v>-9.66392838495748E-13+2.49318570592987i</v>
      </c>
      <c r="AN348" s="240" t="str">
        <f t="shared" ca="1" si="489"/>
        <v>-0.4863964022149+2.44527984168794i</v>
      </c>
      <c r="AO348" s="240" t="str">
        <f t="shared" ca="1" si="490"/>
        <v>-0.954100863468467+2.30340324445845i</v>
      </c>
      <c r="AP348" s="240" t="str">
        <f t="shared" ca="1" si="491"/>
        <v>-1.38513976360472+2.07300815230767i</v>
      </c>
      <c r="AQ348" s="240" t="str">
        <f t="shared" ca="1" si="492"/>
        <v>-1.76294851942086+1.7629485194199i</v>
      </c>
      <c r="AR348" s="240" t="str">
        <f t="shared" ca="1" si="493"/>
        <v>-1.76294851942086+1.7629485194199i</v>
      </c>
      <c r="AS348" s="240" t="str">
        <f t="shared" ca="1" si="494"/>
        <v>-2.30340324445805+0.95410086346944i</v>
      </c>
      <c r="AT348" s="240" t="str">
        <f t="shared" ca="1" si="495"/>
        <v>-2.44527984168772+0.486396402216002i</v>
      </c>
      <c r="AU348" s="240" t="str">
        <f t="shared" ca="1" si="496"/>
        <v>-2.49318570592987-4.6181678827795E-13i</v>
      </c>
      <c r="AV348" s="240" t="str">
        <f t="shared" ca="1" si="497"/>
        <v>-2.44527984168756-0.48639640221684i</v>
      </c>
      <c r="AW348" s="240" t="str">
        <f t="shared" ca="1" si="498"/>
        <v>-2.30340324445867-0.954100863467936i</v>
      </c>
      <c r="AX348" s="240" t="str">
        <f t="shared" ca="1" si="499"/>
        <v>-2.07300815230795-1.3851397636043i</v>
      </c>
      <c r="AY348" s="240" t="str">
        <f t="shared" ca="1" si="500"/>
        <v>-1.76294851942025-1.7629485194205i</v>
      </c>
      <c r="AZ348" s="240" t="str">
        <f t="shared" ca="1" si="501"/>
        <v>-1.38513976360395-2.07300815230818i</v>
      </c>
      <c r="BA348" s="240" t="str">
        <f t="shared" ca="1" si="502"/>
        <v>-0.954100863469906-2.30340324445786i</v>
      </c>
      <c r="BB348" s="240" t="str">
        <f t="shared" ca="1" si="503"/>
        <v>-0.486396402216498-2.44527984168763i</v>
      </c>
      <c r="BC348" s="240" t="str">
        <f t="shared" ca="1" si="504"/>
        <v>-4.27592619398452E-14-2.49318570592987i</v>
      </c>
      <c r="BD348" s="240" t="str">
        <f t="shared" ca="1" si="505"/>
        <v>0.486396402216344-2.44527984168765i</v>
      </c>
      <c r="BE348" s="240" t="str">
        <f t="shared" ca="1" si="506"/>
        <v>0.954100863469826-2.30340324445789i</v>
      </c>
      <c r="BF348" s="240" t="str">
        <f t="shared" ca="1" si="507"/>
        <v>1.38513976360388-2.07300815230823i</v>
      </c>
      <c r="BG348" s="240" t="str">
        <f t="shared" ca="1" si="508"/>
        <v>1.76294851942015-1.76294851942061i</v>
      </c>
      <c r="BH348" s="240" t="str">
        <f t="shared" ca="1" si="509"/>
        <v>2.07300815230787-1.38513976360443i</v>
      </c>
      <c r="BI348" s="240" t="str">
        <f t="shared" ca="1" si="510"/>
        <v>2.30340324445864-0.954100863468016i</v>
      </c>
      <c r="BJ348" s="240" t="str">
        <f t="shared" ca="1" si="511"/>
        <v>2.44527984168753-0.486396402216992i</v>
      </c>
      <c r="BK348" s="240" t="str">
        <f t="shared" ca="1" si="512"/>
        <v>2.49318570592987-6.18195911847616E-13i</v>
      </c>
      <c r="BL348" s="240" t="str">
        <f t="shared" ca="1" si="513"/>
        <v>2.44527984168774+0.486396402215918i</v>
      </c>
      <c r="BM348" s="240" t="str">
        <f t="shared" ca="1" si="514"/>
        <v>2.30340324445808+0.95410086346936i</v>
      </c>
      <c r="BN348" s="240" t="str">
        <f t="shared" ca="1" si="515"/>
        <v>2.07300815230714+1.38513976360552i</v>
      </c>
      <c r="BO348" s="240" t="str">
        <f t="shared" ca="1" si="516"/>
        <v>1.76294851942092+1.76294851941984i</v>
      </c>
      <c r="BP348" s="240" t="str">
        <f t="shared" ca="1" si="517"/>
        <v>1.38513976360479+2.07300815230762i</v>
      </c>
      <c r="BQ348" s="240" t="str">
        <f t="shared" ca="1" si="518"/>
        <v>0.954100863468547+2.30340324445842i</v>
      </c>
      <c r="BR348" s="240" t="str">
        <f t="shared" ca="1" si="519"/>
        <v>0.486396402215055+2.44527984168791i</v>
      </c>
      <c r="BS348" s="240" t="str">
        <f t="shared" ca="1" si="520"/>
        <v>1.05191136237544E-12+2.49318570592987i</v>
      </c>
      <c r="BT348" s="240" t="str">
        <f t="shared" ca="1" si="521"/>
        <v>-0.486396402215354+2.44527984168785i</v>
      </c>
      <c r="BU348" s="240" t="str">
        <f t="shared" ca="1" si="522"/>
        <v>-0.954100863468829+2.3034032444583i</v>
      </c>
      <c r="BV348" s="240" t="str">
        <f t="shared" ca="1" si="523"/>
        <v>-1.38513976360505+2.07300815230745i</v>
      </c>
      <c r="BW348" s="240" t="str">
        <f t="shared" ca="1" si="524"/>
        <v>-1.76294851942123+1.76294851941952i</v>
      </c>
      <c r="BX348" s="240" t="str">
        <f t="shared" ca="1" si="525"/>
        <v>-2.0730081523073+1.38513976360527i</v>
      </c>
      <c r="BY348" s="240" t="str">
        <f t="shared" ca="1" si="526"/>
        <v>-2.3034032444582+0.954100863469078i</v>
      </c>
      <c r="BZ348" s="240" t="str">
        <f t="shared" ca="1" si="527"/>
        <v>-2.44527984168783+0.486396402215481i</v>
      </c>
      <c r="CA348" s="240" t="str">
        <f t="shared" ca="1" si="528"/>
        <v>-2.49318570592987-9.23633576555903E-13i</v>
      </c>
      <c r="CB348" s="240" t="str">
        <f t="shared" ca="1" si="529"/>
        <v>-2.44527984168796-0.486396402214791i</v>
      </c>
      <c r="CC348" s="240" t="str">
        <f t="shared" ca="1" si="530"/>
        <v>-2.30340324445847-0.954100863468428i</v>
      </c>
      <c r="CD348" s="240" t="str">
        <f t="shared" ca="1" si="531"/>
        <v>-2.0730081523077-1.38513976360468i</v>
      </c>
      <c r="CE348" s="240" t="str">
        <f t="shared" ca="1" si="532"/>
        <v>-1.76294851941993-1.76294851942083i</v>
      </c>
      <c r="CF348" s="240" t="str">
        <f t="shared" ca="1" si="533"/>
        <v>-1.38513976360363-2.0730081523084i</v>
      </c>
      <c r="CG348" s="240" t="str">
        <f t="shared" ca="1" si="534"/>
        <v>-0.95410086346948-2.30340324445803i</v>
      </c>
      <c r="CH348" s="240" t="str">
        <f t="shared" ca="1" si="535"/>
        <v>-0.486396402216045-2.44527984168771i</v>
      </c>
      <c r="CI348" s="240" t="str">
        <f t="shared" ca="1" si="536"/>
        <v>3.48196926648132E-13-2.49318570592987i</v>
      </c>
      <c r="CJ348" s="240" t="str">
        <f t="shared" ca="1" si="537"/>
        <v>0.486396402216867-2.44527984168755i</v>
      </c>
      <c r="CK348" s="240" t="str">
        <f t="shared" ca="1" si="538"/>
        <v>0.954100863467896-2.30340324445869i</v>
      </c>
      <c r="CL348" s="240" t="str">
        <f t="shared" ca="1" si="539"/>
        <v>1.38513976360421-2.07300815230802i</v>
      </c>
      <c r="CM348" s="240" t="str">
        <f t="shared" ca="1" si="540"/>
        <v>1.76294851942052-1.76294851942024i</v>
      </c>
      <c r="CN348" s="240" t="str">
        <f t="shared" ca="1" si="541"/>
        <v>2.07300815230816-1.38513976360399i</v>
      </c>
      <c r="CO348" s="240" t="str">
        <f t="shared" ca="1" si="542"/>
        <v>2.30340324445879-0.954100863467655i</v>
      </c>
      <c r="CP348" s="240" t="str">
        <f t="shared" ca="1" si="543"/>
        <v>2.44527984168763-0.486396402216471i</v>
      </c>
      <c r="CQ348" s="240" t="str">
        <f t="shared" ca="1" si="544"/>
        <v>2.49318570592987-8.55185238796902E-14i</v>
      </c>
      <c r="CR348" s="240" t="str">
        <f t="shared" ca="1" si="545"/>
        <v>2.44527984168766+0.486396402216301i</v>
      </c>
      <c r="CS348" s="240" t="str">
        <f t="shared" ca="1" si="546"/>
        <v>2.30340324445793+0.954100863469721i</v>
      </c>
      <c r="CT348" s="240" t="str">
        <f t="shared" ca="1" si="547"/>
        <v>2.07300815230826+1.38513976360385i</v>
      </c>
      <c r="CU348" s="240" t="str">
        <f t="shared" ca="1" si="548"/>
        <v>1.76294851942064+1.76294851942012i</v>
      </c>
      <c r="CV348" s="240" t="str">
        <f t="shared" ca="1" si="549"/>
        <v>1.38513976360447+2.07300815230784i</v>
      </c>
      <c r="CW348" s="240" t="str">
        <f t="shared" ca="1" si="550"/>
        <v>0.954100863468053+2.30340324445863i</v>
      </c>
      <c r="CX348" s="240" t="str">
        <f t="shared" ca="1" si="551"/>
        <v>0.486396402214671+2.44527984168799i</v>
      </c>
      <c r="CY348" s="240" t="str">
        <f t="shared" ca="1" si="552"/>
        <v>6.60955173787461E-13+2.49318570592987i</v>
      </c>
      <c r="CZ348" s="240" t="str">
        <f t="shared" ca="1" si="553"/>
        <v>-0.486396402215878+2.44527984168775i</v>
      </c>
      <c r="DA348" s="240" t="str">
        <f t="shared" ca="1" si="554"/>
        <v>-0.95410086346919+2.30340324445815i</v>
      </c>
      <c r="DB348" s="240" t="str">
        <f t="shared" ca="1" si="555"/>
        <v>-1.38513976360549+2.07300815230716i</v>
      </c>
      <c r="DC348" s="240" t="str">
        <f t="shared" ca="1" si="556"/>
        <v>-1.76294851941981+1.76294851942095i</v>
      </c>
      <c r="DD348" s="240" t="str">
        <f t="shared" ca="1" si="557"/>
        <v>-2.07300815230752+1.38513976360495i</v>
      </c>
      <c r="DE348" s="240" t="str">
        <f t="shared" ca="1" si="558"/>
        <v>-2.30340324445841+0.954100863468587i</v>
      </c>
      <c r="DF348" s="240" t="str">
        <f t="shared" ca="1" si="559"/>
        <v>-2.44527984168793+0.486396402214958i</v>
      </c>
      <c r="DG348" s="240" t="str">
        <f t="shared" ca="1" si="560"/>
        <v>-2.49318570592987-1.31458976514388E-12i</v>
      </c>
      <c r="DH348" s="240" t="str">
        <f t="shared" ca="1" si="561"/>
        <v>-2.44527984168786-0.486396402215312i</v>
      </c>
      <c r="DI348" s="240" t="str">
        <f t="shared" ca="1" si="562"/>
        <v>-2.30340324445827-0.954100863468921i</v>
      </c>
      <c r="DJ348" s="240" t="str">
        <f t="shared" ca="1" si="563"/>
        <v>-2.07300815230748-1.38513976360501i</v>
      </c>
      <c r="DK348" s="240" t="str">
        <f t="shared" ca="1" si="564"/>
        <v>-1.76294851941955-1.7629485194212i</v>
      </c>
      <c r="DL348" s="240" t="str">
        <f t="shared" ca="1" si="565"/>
        <v>-1.38513976360519-2.07300815230736i</v>
      </c>
      <c r="DM348" s="240" t="str">
        <f t="shared" ca="1" si="566"/>
        <v>-0.954100863469118-2.30340324445818i</v>
      </c>
      <c r="DN348" s="240" t="str">
        <f t="shared" ca="1" si="567"/>
        <v>-0.486396402215521-2.44527984168782i</v>
      </c>
      <c r="DO348" s="240" t="str">
        <f t="shared" ca="1" si="568"/>
        <v>7.39153115236107E-13-2.49318570592987i</v>
      </c>
      <c r="DP348" s="240" t="str">
        <f t="shared" ca="1" si="569"/>
        <v>0.486396402214748-2.44527984168797i</v>
      </c>
      <c r="DQ348" s="240" t="str">
        <f t="shared" ca="1" si="570"/>
        <v>0.954100863468388-2.30340324445849i</v>
      </c>
      <c r="DR348" s="240" t="str">
        <f t="shared" ca="1" si="571"/>
        <v>1.38513976360453-2.0730081523078i</v>
      </c>
      <c r="DS348" s="240" t="str">
        <f t="shared" ca="1" si="572"/>
        <v>1.7629485194208-1.76294851941996i</v>
      </c>
      <c r="DT348" s="240" t="str">
        <f t="shared" ca="1" si="573"/>
        <v>2.07300815230846-1.38513976360354i</v>
      </c>
      <c r="DU348" s="240" t="str">
        <f t="shared" ca="1" si="574"/>
        <v>2.30340324445796-0.954100863469649i</v>
      </c>
      <c r="DV348" s="240" t="str">
        <f t="shared" ca="1" si="575"/>
        <v>2.44527984168771-0.486396402216087i</v>
      </c>
      <c r="DW348" s="240" t="str">
        <f t="shared" ca="1" si="576"/>
        <v>2.49318570592987+4.47158864088238E-13i</v>
      </c>
      <c r="DX348" s="240" t="str">
        <f t="shared" ca="1" si="577"/>
        <v>2.44527984168759+0.486396402216685i</v>
      </c>
      <c r="DY348" s="240" t="str">
        <f t="shared" ca="1" si="578"/>
        <v>2.30340324445871+0.954100863467856i</v>
      </c>
      <c r="DZ348" s="240" t="str">
        <f t="shared" ca="1" si="579"/>
        <v>2.07300815230796+1.38513976360429i</v>
      </c>
      <c r="EA348" s="240" t="str">
        <f t="shared" ca="1" si="580"/>
        <v>1.76294851942036+1.76294851942039i</v>
      </c>
      <c r="EB348" s="240" t="str">
        <f t="shared" ca="1" si="581"/>
        <v>1.38513976360402+2.07300815230814i</v>
      </c>
      <c r="EC348" s="240" t="str">
        <f t="shared" ca="1" si="582"/>
        <v>0.954100863467824+2.30340324445872i</v>
      </c>
      <c r="ED348" s="240" t="str">
        <f t="shared" ca="1" si="583"/>
        <v>0.48639640221665+2.44527984168759i</v>
      </c>
      <c r="EE348" s="240" t="str">
        <f t="shared" ca="1" si="584"/>
        <v>1.28277785819535E-13+2.49318570592987i</v>
      </c>
      <c r="EF348" s="240" t="str">
        <f t="shared" ca="1" si="585"/>
        <v>-0.486396402216122+2.4452798416877i</v>
      </c>
      <c r="EG348" s="240" t="str">
        <f t="shared" ca="1" si="586"/>
        <v>-0.954100863469682+2.30340324445795i</v>
      </c>
      <c r="EH348" s="240" t="str">
        <f t="shared" ca="1" si="587"/>
        <v>-1.38513976360381+2.07300815230828i</v>
      </c>
      <c r="EI348" s="240" t="str">
        <f t="shared" ca="1" si="588"/>
        <v>-1.76294851941998+1.76294851942077i</v>
      </c>
      <c r="EJ348" s="240" t="str">
        <f t="shared" ca="1" si="589"/>
        <v>-2.07300815230782+1.3851397636045i</v>
      </c>
      <c r="EK348" s="240" t="str">
        <f t="shared" ca="1" si="590"/>
        <v>-2.30340324445861+0.954100863468093i</v>
      </c>
      <c r="EL348" s="240" t="str">
        <f t="shared" ca="1" si="591"/>
        <v>-2.44527984168798+0.486396402214713i</v>
      </c>
      <c r="EM348" s="240" t="str">
        <f t="shared" ca="1" si="592"/>
        <v>-2.49318570592987+7.03714435727307E-13i</v>
      </c>
      <c r="EN348" s="240"/>
      <c r="EO348" s="240"/>
      <c r="EP348" s="240"/>
    </row>
    <row r="349" spans="1:146">
      <c r="A349" s="268">
        <f t="shared" si="461"/>
        <v>4.8632812499999822E-3</v>
      </c>
      <c r="B349" s="267">
        <v>249</v>
      </c>
      <c r="C349" s="266">
        <f t="shared" si="462"/>
        <v>49800</v>
      </c>
      <c r="N349" s="265">
        <f t="shared" ca="1" si="463"/>
        <v>2.5067850092951973</v>
      </c>
      <c r="O349" s="240">
        <f t="shared" ca="1" si="464"/>
        <v>-2.4932149907048027</v>
      </c>
      <c r="P349" s="240" t="str">
        <f t="shared" ca="1" si="465"/>
        <v>-2.45650898801039-0.426244743896402i</v>
      </c>
      <c r="Q349" s="240" t="str">
        <f t="shared" ca="1" si="466"/>
        <v>-2.34747177772346-0.839938832693799i</v>
      </c>
      <c r="R349" s="240" t="str">
        <f t="shared" ca="1" si="467"/>
        <v>-2.16931392944949-1.22890116175856i</v>
      </c>
      <c r="S349" s="240" t="str">
        <f t="shared" ca="1" si="468"/>
        <v>-1.92728125029553-1.58167884607921i</v>
      </c>
      <c r="T349" s="240" t="str">
        <f t="shared" ca="1" si="469"/>
        <v>-1.62850032357368-1.88788444720422i</v>
      </c>
      <c r="U349" s="241" t="str">
        <f t="shared" ca="1" si="470"/>
        <v>-1.28176866858508-2.13850182840903i</v>
      </c>
      <c r="V349" s="240" t="str">
        <f t="shared" ca="1" si="471"/>
        <v>-0.897295700169367-2.32615163227437i</v>
      </c>
      <c r="W349" s="240" t="str">
        <f t="shared" ca="1" si="472"/>
        <v>-0.48640211539215-2.44530856376393i</v>
      </c>
      <c r="X349" s="240" t="str">
        <f t="shared" ca="1" si="473"/>
        <v>-0.0611865588437579-2.49246408096326i</v>
      </c>
      <c r="Y349" s="240" t="str">
        <f t="shared" ca="1" si="474"/>
        <v>0.365830618505454-2.46622970309723i</v>
      </c>
      <c r="Z349" s="240" t="str">
        <f t="shared" ca="1" si="475"/>
        <v>0.782076017472977-2.36737789395119i</v>
      </c>
      <c r="AA349" s="240" t="str">
        <f t="shared" ca="1" si="476"/>
        <v>1.17529341082398-2.19881931689461i</v>
      </c>
      <c r="AB349" s="240" t="str">
        <f t="shared" ca="1" si="477"/>
        <v>1.53390462439084-1.96551713122719i</v>
      </c>
      <c r="AC349" s="240" t="str">
        <f t="shared" ca="1" si="478"/>
        <v>1.84735045311463-1.67434085336658i</v>
      </c>
      <c r="AD349" s="240" t="str">
        <f t="shared" ca="1" si="479"/>
        <v>2.106401573831-1.33386408589385i</v>
      </c>
      <c r="AE349" s="240" t="str">
        <f t="shared" ca="1" si="480"/>
        <v>2.30343030006249-0.95411207026699i</v>
      </c>
      <c r="AF349" s="240" t="str">
        <f t="shared" ca="1" si="481"/>
        <v>2.43263517707451-0.546266496441832i</v>
      </c>
      <c r="AG349" s="240" t="str">
        <f t="shared" ca="1" si="482"/>
        <v>2.49021180405859-0.122336261191885i</v>
      </c>
      <c r="AH349" s="240" t="str">
        <f t="shared" ca="1" si="483"/>
        <v>2.47446485362908+0.305196130430214i</v>
      </c>
      <c r="AI349" s="240" t="str">
        <f t="shared" ca="1" si="484"/>
        <v>2.38585799025771+0.723742108902486i</v>
      </c>
      <c r="AJ349" s="240" t="str">
        <f t="shared" ca="1" si="485"/>
        <v>2.22700021780217+1.1209777070862i</v>
      </c>
      <c r="AK349" s="240" t="str">
        <f t="shared" ca="1" si="486"/>
        <v>2.00256905813502+1.48520643591232i</v>
      </c>
      <c r="AL349" s="240" t="str">
        <f t="shared" ca="1" si="487"/>
        <v>1.71917282283708+1.80570368418895i</v>
      </c>
      <c r="AM349" s="240" t="str">
        <f t="shared" ca="1" si="488"/>
        <v>1.38515603335286+2.07303250170886i</v>
      </c>
      <c r="AN349" s="240" t="str">
        <f t="shared" ca="1" si="489"/>
        <v>1.01035371893045+2.27932146756848i</v>
      </c>
      <c r="AO349" s="240" t="str">
        <f t="shared" ca="1" si="490"/>
        <v>0.605801826978332+2.41849646191696i</v>
      </c>
      <c r="AP349" s="240" t="str">
        <f t="shared" ca="1" si="491"/>
        <v>0.183412272752186+2.48645951667809i</v>
      </c>
      <c r="AQ349" s="240" t="str">
        <f t="shared" ca="1" si="492"/>
        <v>-0.24437780361582+2.48120947905957i</v>
      </c>
      <c r="AR349" s="240" t="str">
        <f t="shared" ca="1" si="493"/>
        <v>-0.24437780361582+2.48120947905957i</v>
      </c>
      <c r="AS349" s="240" t="str">
        <f t="shared" ca="1" si="494"/>
        <v>-1.06598676829224+2.25383965705216i</v>
      </c>
      <c r="AT349" s="240" t="str">
        <f t="shared" ca="1" si="495"/>
        <v>-1.4356136146141+2.03841471232176i</v>
      </c>
      <c r="AU349" s="240" t="str">
        <f t="shared" ca="1" si="496"/>
        <v>-1.76296922688265+1.76296922688399i</v>
      </c>
      <c r="AV349" s="240" t="str">
        <f t="shared" ca="1" si="497"/>
        <v>-2.03841471232213+1.43561361461356i</v>
      </c>
      <c r="AW349" s="240" t="str">
        <f t="shared" ca="1" si="498"/>
        <v>-2.25383965705244+1.06598676829165i</v>
      </c>
      <c r="AX349" s="240" t="str">
        <f t="shared" ca="1" si="499"/>
        <v>-2.40290093492356+0.664972245149089i</v>
      </c>
      <c r="AY349" s="240" t="str">
        <f t="shared" ca="1" si="500"/>
        <v>-2.48120947905963+0.24437780361517i</v>
      </c>
      <c r="AZ349" s="240" t="str">
        <f t="shared" ca="1" si="501"/>
        <v>-2.48645951667822-0.183412272750364i</v>
      </c>
      <c r="BA349" s="240" t="str">
        <f t="shared" ca="1" si="502"/>
        <v>-2.4184964619168-0.605801826978965i</v>
      </c>
      <c r="BB349" s="240" t="str">
        <f t="shared" ca="1" si="503"/>
        <v>-2.27932146756822-1.01035371893105i</v>
      </c>
      <c r="BC349" s="240" t="str">
        <f t="shared" ca="1" si="504"/>
        <v>-2.0730325017085-1.38515603335341i</v>
      </c>
      <c r="BD349" s="240" t="str">
        <f t="shared" ca="1" si="505"/>
        <v>-1.8057036841885-1.71917282283755i</v>
      </c>
      <c r="BE349" s="240" t="str">
        <f t="shared" ca="1" si="506"/>
        <v>-1.48520643591378-2.00256905813393i</v>
      </c>
      <c r="BF349" s="240" t="str">
        <f t="shared" ca="1" si="507"/>
        <v>-1.12097770708568-2.22700021780243i</v>
      </c>
      <c r="BG349" s="240" t="str">
        <f t="shared" ca="1" si="508"/>
        <v>-0.723742108901828-2.3858579902579i</v>
      </c>
      <c r="BH349" s="240" t="str">
        <f t="shared" ca="1" si="509"/>
        <v>-0.305196130429528-2.47446485362916i</v>
      </c>
      <c r="BI349" s="240" t="str">
        <f t="shared" ca="1" si="510"/>
        <v>0.122336261192503-2.49021180405856i</v>
      </c>
      <c r="BJ349" s="240" t="str">
        <f t="shared" ca="1" si="511"/>
        <v>0.546266496440017-2.43263517707491i</v>
      </c>
      <c r="BK349" s="240" t="str">
        <f t="shared" ca="1" si="512"/>
        <v>0.954112070266938-2.30343030006252i</v>
      </c>
      <c r="BL349" s="240" t="str">
        <f t="shared" ca="1" si="513"/>
        <v>1.33386408589461-2.10640157383052i</v>
      </c>
      <c r="BM349" s="240" t="str">
        <f t="shared" ca="1" si="514"/>
        <v>1.67434085336615-1.84735045311502i</v>
      </c>
      <c r="BN349" s="240" t="str">
        <f t="shared" ca="1" si="515"/>
        <v>1.96551713122739-1.53390462439058i</v>
      </c>
      <c r="BO349" s="240" t="str">
        <f t="shared" ca="1" si="516"/>
        <v>2.19881931689407-1.175293410825i</v>
      </c>
      <c r="BP349" s="240" t="str">
        <f t="shared" ca="1" si="517"/>
        <v>2.36737789395116-0.782076017473064i</v>
      </c>
      <c r="BQ349" s="240" t="str">
        <f t="shared" ca="1" si="518"/>
        <v>2.46622970309736-0.365830618504616i</v>
      </c>
      <c r="BR349" s="240" t="str">
        <f t="shared" ca="1" si="519"/>
        <v>2.49246408096328+0.0611865588428706i</v>
      </c>
      <c r="BS349" s="240" t="str">
        <f t="shared" ca="1" si="520"/>
        <v>2.44530856376389+0.486402115392322i</v>
      </c>
      <c r="BT349" s="240" t="str">
        <f t="shared" ca="1" si="521"/>
        <v>2.32615163227397+0.897295700170407i</v>
      </c>
      <c r="BU349" s="240" t="str">
        <f t="shared" ca="1" si="522"/>
        <v>2.13850182840922+1.28176866858477i</v>
      </c>
      <c r="BV349" s="240" t="str">
        <f t="shared" ca="1" si="523"/>
        <v>1.88788444720376+1.62850032357421i</v>
      </c>
      <c r="BW349" s="240" t="str">
        <f t="shared" ca="1" si="524"/>
        <v>1.58167884607982+1.92728125029503i</v>
      </c>
      <c r="BX349" s="240" t="str">
        <f t="shared" ca="1" si="525"/>
        <v>1.22890116175844+2.16931392944956i</v>
      </c>
      <c r="BY349" s="240" t="str">
        <f t="shared" ca="1" si="526"/>
        <v>0.839938832692662+2.34747177772386i</v>
      </c>
      <c r="BZ349" s="240" t="str">
        <f t="shared" ca="1" si="527"/>
        <v>0.426244743896786+2.45650898801033i</v>
      </c>
      <c r="CA349" s="240" t="str">
        <f t="shared" ca="1" si="528"/>
        <v>-6.53637943861417E-13+2.4932149907048i</v>
      </c>
      <c r="CB349" s="240" t="str">
        <f t="shared" ca="1" si="529"/>
        <v>-0.426244743895562+2.45650898801054i</v>
      </c>
      <c r="CC349" s="240" t="str">
        <f t="shared" ca="1" si="530"/>
        <v>-0.839938832693893+2.34747177772342i</v>
      </c>
      <c r="CD349" s="240" t="str">
        <f t="shared" ca="1" si="531"/>
        <v>-1.22890116175957+2.16931392944892i</v>
      </c>
      <c r="CE349" s="240" t="str">
        <f t="shared" ca="1" si="532"/>
        <v>-1.58167884607897+1.92728125029573i</v>
      </c>
      <c r="CF349" s="240" t="str">
        <f t="shared" ca="1" si="533"/>
        <v>-1.88788444720461+1.62850032357322i</v>
      </c>
      <c r="CG349" s="240" t="str">
        <f t="shared" ca="1" si="534"/>
        <v>-2.13850182840858+1.28176866858583i</v>
      </c>
      <c r="CH349" s="240" t="str">
        <f t="shared" ca="1" si="535"/>
        <v>-2.32615163227444+0.897295700169187i</v>
      </c>
      <c r="CI349" s="240" t="str">
        <f t="shared" ca="1" si="536"/>
        <v>-2.44530856376415+0.486402115391038i</v>
      </c>
      <c r="CJ349" s="240" t="str">
        <f t="shared" ca="1" si="537"/>
        <v>-2.49246408096325+0.0611865588441139i</v>
      </c>
      <c r="CK349" s="240" t="str">
        <f t="shared" ca="1" si="538"/>
        <v>-2.46622970309717-0.365830618505908i</v>
      </c>
      <c r="CL349" s="240" t="str">
        <f t="shared" ca="1" si="539"/>
        <v>-2.36737789395155-0.782076017471883i</v>
      </c>
      <c r="CM349" s="240" t="str">
        <f t="shared" ca="1" si="540"/>
        <v>-2.19881931689465-1.1752934108239i</v>
      </c>
      <c r="CN349" s="240" t="str">
        <f t="shared" ca="1" si="541"/>
        <v>-1.96551713122667-1.5339046243915i</v>
      </c>
      <c r="CO349" s="240" t="str">
        <f t="shared" ca="1" si="542"/>
        <v>-1.67434085336707-1.84735045311418i</v>
      </c>
      <c r="CP349" s="240" t="str">
        <f t="shared" ca="1" si="543"/>
        <v>-1.3338640858935-2.10640157383122i</v>
      </c>
      <c r="CQ349" s="240" t="str">
        <f t="shared" ca="1" si="544"/>
        <v>-0.954112070267957-2.30343030006209i</v>
      </c>
      <c r="CR349" s="240" t="str">
        <f t="shared" ca="1" si="545"/>
        <v>-0.546266496441229-2.43263517707464i</v>
      </c>
      <c r="CS349" s="240" t="str">
        <f t="shared" ca="1" si="546"/>
        <v>-0.122336261191197-2.49021180405862i</v>
      </c>
      <c r="CT349" s="240" t="str">
        <f t="shared" ca="1" si="547"/>
        <v>0.305196130428436-2.4744648536293i</v>
      </c>
      <c r="CU349" s="240" t="str">
        <f t="shared" ca="1" si="548"/>
        <v>0.723742108903214-2.38585799025748i</v>
      </c>
      <c r="CV349" s="240" t="str">
        <f t="shared" ca="1" si="549"/>
        <v>1.12097770708672-2.22700021780191i</v>
      </c>
      <c r="CW349" s="240" t="str">
        <f t="shared" ca="1" si="550"/>
        <v>1.48520643591278-2.00256905813467i</v>
      </c>
      <c r="CX349" s="240" t="str">
        <f t="shared" ca="1" si="551"/>
        <v>1.8057036841894-1.71917282283661i</v>
      </c>
      <c r="CY349" s="240" t="str">
        <f t="shared" ca="1" si="552"/>
        <v>2.07303250170785-1.38515603335438i</v>
      </c>
      <c r="CZ349" s="240" t="str">
        <f t="shared" ca="1" si="553"/>
        <v>2.27932146756878-1.01035371892979i</v>
      </c>
      <c r="DA349" s="240" t="str">
        <f t="shared" ca="1" si="554"/>
        <v>2.41849646191654-0.605801826980035i</v>
      </c>
      <c r="DB349" s="240" t="str">
        <f t="shared" ca="1" si="555"/>
        <v>2.48645951667813-0.183412272751675i</v>
      </c>
      <c r="DC349" s="240" t="str">
        <f t="shared" ca="1" si="556"/>
        <v>2.48120947905951+0.2443778036164i</v>
      </c>
      <c r="DD349" s="240" t="str">
        <f t="shared" ca="1" si="557"/>
        <v>2.40290093492389+0.66497224514789i</v>
      </c>
      <c r="DE349" s="240" t="str">
        <f t="shared" ca="1" si="558"/>
        <v>2.25383965705188+1.06598676829283i</v>
      </c>
      <c r="DF349" s="240" t="str">
        <f t="shared" ca="1" si="559"/>
        <v>2.03841471232281+1.4356136146126i</v>
      </c>
      <c r="DG349" s="240" t="str">
        <f t="shared" ca="1" si="560"/>
        <v>1.76296922688343+1.76296922688321i</v>
      </c>
      <c r="DH349" s="240" t="str">
        <f t="shared" ca="1" si="561"/>
        <v>1.43561361461309+2.03841471232247i</v>
      </c>
      <c r="DI349" s="240" t="str">
        <f t="shared" ca="1" si="562"/>
        <v>1.06598676829336+2.25383965705163i</v>
      </c>
      <c r="DJ349" s="240" t="str">
        <f t="shared" ca="1" si="563"/>
        <v>0.664972245148458+2.40290093492374i</v>
      </c>
      <c r="DK349" s="240" t="str">
        <f t="shared" ca="1" si="564"/>
        <v>0.244377803614449+2.4812094790597i</v>
      </c>
      <c r="DL349" s="240" t="str">
        <f t="shared" ca="1" si="565"/>
        <v>-0.183412272751087+2.48645951667817i</v>
      </c>
      <c r="DM349" s="240" t="str">
        <f t="shared" ca="1" si="566"/>
        <v>-0.605801826979461+2.41849646191668i</v>
      </c>
      <c r="DN349" s="240" t="str">
        <f t="shared" ca="1" si="567"/>
        <v>-1.01035371892925+2.27932146756902i</v>
      </c>
      <c r="DO349" s="240" t="str">
        <f t="shared" ca="1" si="568"/>
        <v>-1.38515603335389+2.07303250170818i</v>
      </c>
      <c r="DP349" s="240" t="str">
        <f t="shared" ca="1" si="569"/>
        <v>-1.71917282283803+1.80570368418805i</v>
      </c>
      <c r="DQ349" s="240" t="str">
        <f t="shared" ca="1" si="570"/>
        <v>-2.00256905813432+1.48520643591326i</v>
      </c>
      <c r="DR349" s="240" t="str">
        <f t="shared" ca="1" si="571"/>
        <v>-2.22700021780279+1.12097770708497i</v>
      </c>
      <c r="DS349" s="240" t="str">
        <f t="shared" ca="1" si="572"/>
        <v>-2.3858579902574+0.723742108903506i</v>
      </c>
      <c r="DT349" s="240" t="str">
        <f t="shared" ca="1" si="573"/>
        <v>-2.47446485362922+0.305196130429019i</v>
      </c>
      <c r="DU349" s="240" t="str">
        <f t="shared" ca="1" si="574"/>
        <v>-2.49021180405853-0.122336261193156i</v>
      </c>
      <c r="DV349" s="240" t="str">
        <f t="shared" ca="1" si="575"/>
        <v>-2.43263517707477-0.546266496440655i</v>
      </c>
      <c r="DW349" s="240" t="str">
        <f t="shared" ca="1" si="576"/>
        <v>-2.30343030006226-0.954112070267543i</v>
      </c>
      <c r="DX349" s="240" t="str">
        <f t="shared" ca="1" si="577"/>
        <v>-2.10640157383146-1.33386408589312i</v>
      </c>
      <c r="DY349" s="240" t="str">
        <f t="shared" ca="1" si="578"/>
        <v>-1.84735045311468-1.67434085336653i</v>
      </c>
      <c r="DZ349" s="240" t="str">
        <f t="shared" ca="1" si="579"/>
        <v>-1.53390462439006-1.96551713122779i</v>
      </c>
      <c r="EA349" s="240" t="str">
        <f t="shared" ca="1" si="580"/>
        <v>-1.17529341082442-2.19881931689438i</v>
      </c>
      <c r="EB349" s="240" t="str">
        <f t="shared" ca="1" si="581"/>
        <v>-0.782076017472444-2.36737789395136i</v>
      </c>
      <c r="EC349" s="240" t="str">
        <f t="shared" ca="1" si="582"/>
        <v>-0.365830618506351-2.4662297030971i</v>
      </c>
      <c r="ED349" s="240" t="str">
        <f t="shared" ca="1" si="583"/>
        <v>0.0611865588436656-2.49246408096326i</v>
      </c>
      <c r="EE349" s="240" t="str">
        <f t="shared" ca="1" si="584"/>
        <v>0.486402115392823-2.44530856376379i</v>
      </c>
      <c r="EF349" s="240" t="str">
        <f t="shared" ca="1" si="585"/>
        <v>0.897295700168636-2.32615163227465i</v>
      </c>
      <c r="EG349" s="240" t="str">
        <f t="shared" ca="1" si="586"/>
        <v>1.28176866858533-2.13850182840889i</v>
      </c>
      <c r="EH349" s="240" t="str">
        <f t="shared" ca="1" si="587"/>
        <v>1.62850032357277-1.887884447205i</v>
      </c>
      <c r="EI349" s="240" t="str">
        <f t="shared" ca="1" si="588"/>
        <v>1.92728125029544-1.58167884607931i</v>
      </c>
      <c r="EJ349" s="240" t="str">
        <f t="shared" ca="1" si="589"/>
        <v>2.16931392944982-1.22890116175799i</v>
      </c>
      <c r="EK349" s="240" t="str">
        <f t="shared" ca="1" si="590"/>
        <v>2.34747177772318-0.839938832694584i</v>
      </c>
      <c r="EL349" s="240" t="str">
        <f t="shared" ca="1" si="591"/>
        <v>2.45650898801044-0.426244743896143i</v>
      </c>
      <c r="EM349" s="240" t="str">
        <f t="shared" ca="1" si="592"/>
        <v>2.4932149907048+1.30727588772283E-12i</v>
      </c>
      <c r="EN349" s="240"/>
      <c r="EO349" s="240"/>
      <c r="EP349" s="240"/>
    </row>
    <row r="350" spans="1:146">
      <c r="A350" s="268">
        <f t="shared" si="461"/>
        <v>4.8828124999999818E-3</v>
      </c>
      <c r="B350" s="267">
        <v>250</v>
      </c>
      <c r="C350" s="266">
        <f t="shared" si="462"/>
        <v>50000</v>
      </c>
      <c r="N350" s="265">
        <f t="shared" ca="1" si="463"/>
        <v>2.5067597421697734</v>
      </c>
      <c r="O350" s="240">
        <f t="shared" ca="1" si="464"/>
        <v>-2.4932402578302266</v>
      </c>
      <c r="P350" s="240" t="str">
        <f t="shared" ca="1" si="465"/>
        <v>-2.46625469674419-0.365834325962651i</v>
      </c>
      <c r="Q350" s="240" t="str">
        <f t="shared" ca="1" si="466"/>
        <v>-2.38588216938909-0.723749443562151i</v>
      </c>
      <c r="R350" s="240" t="str">
        <f t="shared" ca="1" si="467"/>
        <v>-2.25386249826286-1.06599757138073i</v>
      </c>
      <c r="S350" s="240" t="str">
        <f t="shared" ca="1" si="468"/>
        <v>-2.07305351055525-1.38517007101651i</v>
      </c>
      <c r="T350" s="240" t="str">
        <f t="shared" ca="1" si="469"/>
        <v>-1.84736917481955-1.67435782173102i</v>
      </c>
      <c r="U350" s="241" t="str">
        <f t="shared" ca="1" si="470"/>
        <v>-1.58169487537396-1.92730078204755i</v>
      </c>
      <c r="V350" s="240" t="str">
        <f t="shared" ca="1" si="471"/>
        <v>-1.28178165848363-2.13852350074538i</v>
      </c>
      <c r="W350" s="240" t="str">
        <f t="shared" ca="1" si="472"/>
        <v>-0.954121739577248-2.30345364384253i</v>
      </c>
      <c r="X350" s="240" t="str">
        <f t="shared" ca="1" si="473"/>
        <v>-0.605807966389684-2.41852097181813i</v>
      </c>
      <c r="Y350" s="240" t="str">
        <f t="shared" ca="1" si="474"/>
        <v>-0.24438028022693-2.4812346245169i</v>
      </c>
      <c r="Z350" s="240" t="str">
        <f t="shared" ca="1" si="475"/>
        <v>0.122337500991245-2.49023704074864i</v>
      </c>
      <c r="AA350" s="240" t="str">
        <f t="shared" ca="1" si="476"/>
        <v>0.486407044763613-2.44533334538865i</v>
      </c>
      <c r="AB350" s="240" t="str">
        <f t="shared" ca="1" si="477"/>
        <v>0.839947344932103-2.3474955678354i</v>
      </c>
      <c r="AC350" s="240" t="str">
        <f t="shared" ca="1" si="478"/>
        <v>1.17530532166439-2.19884160050984i</v>
      </c>
      <c r="AD350" s="240" t="str">
        <f t="shared" ca="1" si="479"/>
        <v>1.48522148752195-2.00258935288002i</v>
      </c>
      <c r="AE350" s="240" t="str">
        <f t="shared" ca="1" si="480"/>
        <v>1.76298709343912-1.76298709343898i</v>
      </c>
      <c r="AF350" s="240" t="str">
        <f t="shared" ca="1" si="481"/>
        <v>2.0025893528794-1.48522148752279i</v>
      </c>
      <c r="AG350" s="240" t="str">
        <f t="shared" ca="1" si="482"/>
        <v>2.19884160051005-1.175305321664i</v>
      </c>
      <c r="AH350" s="240" t="str">
        <f t="shared" ca="1" si="483"/>
        <v>2.34749556783521-0.839947344932622i</v>
      </c>
      <c r="AI350" s="240" t="str">
        <f t="shared" ca="1" si="484"/>
        <v>2.44533334538879-0.48640704476294i</v>
      </c>
      <c r="AJ350" s="240" t="str">
        <f t="shared" ca="1" si="485"/>
        <v>2.49023704074863-0.122337500991549i</v>
      </c>
      <c r="AK350" s="240" t="str">
        <f t="shared" ca="1" si="486"/>
        <v>2.48123462451679+0.24438028022809i</v>
      </c>
      <c r="AL350" s="240" t="str">
        <f t="shared" ca="1" si="487"/>
        <v>2.41852097181814+0.605807966389646i</v>
      </c>
      <c r="AM350" s="240" t="str">
        <f t="shared" ca="1" si="488"/>
        <v>2.30345364384294+0.954121739576263i</v>
      </c>
      <c r="AN350" s="240" t="str">
        <f t="shared" ca="1" si="489"/>
        <v>2.13852350074527+1.28178165848381i</v>
      </c>
      <c r="AO350" s="240" t="str">
        <f t="shared" ca="1" si="490"/>
        <v>1.92730078204807+1.58169487537332i</v>
      </c>
      <c r="AP350" s="240" t="str">
        <f t="shared" ca="1" si="491"/>
        <v>1.6743578217305+1.84736917482003i</v>
      </c>
      <c r="AQ350" s="240" t="str">
        <f t="shared" ca="1" si="492"/>
        <v>1.38517007101698+2.07305351055494i</v>
      </c>
      <c r="AR350" s="240" t="str">
        <f t="shared" ca="1" si="493"/>
        <v>1.38517007101698+2.07305351055494i</v>
      </c>
      <c r="AS350" s="240" t="str">
        <f t="shared" ca="1" si="494"/>
        <v>0.723749443562209+2.38588216938908i</v>
      </c>
      <c r="AT350" s="240" t="str">
        <f t="shared" ca="1" si="495"/>
        <v>0.36583432596387+2.46625469674401i</v>
      </c>
      <c r="AU350" s="240" t="str">
        <f t="shared" ca="1" si="496"/>
        <v>-1.91817675046305E-13+2.49324025783023i</v>
      </c>
      <c r="AV350" s="240" t="str">
        <f t="shared" ca="1" si="497"/>
        <v>-0.365834325961728+2.46625469674433i</v>
      </c>
      <c r="AW350" s="240" t="str">
        <f t="shared" ca="1" si="498"/>
        <v>-0.723749443562575+2.38588216938897i</v>
      </c>
      <c r="AX350" s="240" t="str">
        <f t="shared" ca="1" si="499"/>
        <v>-1.06599757138021+2.25386249826311i</v>
      </c>
      <c r="AY350" s="240" t="str">
        <f t="shared" ca="1" si="500"/>
        <v>-1.38517007101729+2.07305351055473i</v>
      </c>
      <c r="AZ350" s="240" t="str">
        <f t="shared" ca="1" si="501"/>
        <v>-1.67435782173078+1.84736917481977i</v>
      </c>
      <c r="BA350" s="240" t="str">
        <f t="shared" ca="1" si="502"/>
        <v>-1.92730078204831+1.58169487537303i</v>
      </c>
      <c r="BB350" s="240" t="str">
        <f t="shared" ca="1" si="503"/>
        <v>-2.13852350074547+1.28178165848348i</v>
      </c>
      <c r="BC350" s="240" t="str">
        <f t="shared" ca="1" si="504"/>
        <v>-2.30345364384213+0.954121739578201i</v>
      </c>
      <c r="BD350" s="240" t="str">
        <f t="shared" ca="1" si="505"/>
        <v>-2.41852097181823+0.605807966389275i</v>
      </c>
      <c r="BE350" s="240" t="str">
        <f t="shared" ca="1" si="506"/>
        <v>-2.48123462451683+0.244380280227708i</v>
      </c>
      <c r="BF350" s="240" t="str">
        <f t="shared" ca="1" si="507"/>
        <v>-2.4902370407486-0.122337500992003i</v>
      </c>
      <c r="BG350" s="240" t="str">
        <f t="shared" ca="1" si="508"/>
        <v>-2.4453333453887-0.486407044763351i</v>
      </c>
      <c r="BH350" s="240" t="str">
        <f t="shared" ca="1" si="509"/>
        <v>-2.34749556783506-0.83994734493305i</v>
      </c>
      <c r="BI350" s="240" t="str">
        <f t="shared" ca="1" si="510"/>
        <v>-2.19884160050985-1.17530532166437i</v>
      </c>
      <c r="BJ350" s="240" t="str">
        <f t="shared" ca="1" si="511"/>
        <v>-2.00258935288065-1.48522148752111i</v>
      </c>
      <c r="BK350" s="240" t="str">
        <f t="shared" ca="1" si="512"/>
        <v>-1.76298709343882-1.76298709343928i</v>
      </c>
      <c r="BL350" s="240" t="str">
        <f t="shared" ca="1" si="513"/>
        <v>-1.48522148752264-2.00258935287951i</v>
      </c>
      <c r="BM350" s="240" t="str">
        <f t="shared" ca="1" si="514"/>
        <v>-1.17530532166381-2.19884160051016i</v>
      </c>
      <c r="BN350" s="240" t="str">
        <f t="shared" ca="1" si="515"/>
        <v>-0.839947344932442-2.34749556783528i</v>
      </c>
      <c r="BO350" s="240" t="str">
        <f t="shared" ca="1" si="516"/>
        <v>-0.486407044762716-2.44533334538883i</v>
      </c>
      <c r="BP350" s="240" t="str">
        <f t="shared" ca="1" si="517"/>
        <v>-0.122337500991357-2.49023704074864i</v>
      </c>
      <c r="BQ350" s="240" t="str">
        <f t="shared" ca="1" si="518"/>
        <v>0.244380280228351-2.48123462451676i</v>
      </c>
      <c r="BR350" s="240" t="str">
        <f t="shared" ca="1" si="519"/>
        <v>0.605807966389833-2.4185209718181i</v>
      </c>
      <c r="BS350" s="240" t="str">
        <f t="shared" ca="1" si="520"/>
        <v>0.95412173957644-2.30345364384286i</v>
      </c>
      <c r="BT350" s="240" t="str">
        <f t="shared" ca="1" si="521"/>
        <v>1.28178165848398-2.13852350074518i</v>
      </c>
      <c r="BU350" s="240" t="str">
        <f t="shared" ca="1" si="522"/>
        <v>1.58169487537347-1.92730078204795i</v>
      </c>
      <c r="BV350" s="240" t="str">
        <f t="shared" ca="1" si="523"/>
        <v>1.84736917482016-1.67435782173035i</v>
      </c>
      <c r="BW350" s="240" t="str">
        <f t="shared" ca="1" si="524"/>
        <v>2.07305351055505-1.38517007101682i</v>
      </c>
      <c r="BX350" s="240" t="str">
        <f t="shared" ca="1" si="525"/>
        <v>2.25386249826336-1.06599757137969i</v>
      </c>
      <c r="BY350" s="240" t="str">
        <f t="shared" ca="1" si="526"/>
        <v>2.38588216938913-0.723749443562024i</v>
      </c>
      <c r="BZ350" s="240" t="str">
        <f t="shared" ca="1" si="527"/>
        <v>2.46625469674404-0.36583432596368i</v>
      </c>
      <c r="CA350" s="240" t="str">
        <f t="shared" ca="1" si="528"/>
        <v>2.49324025783023+3.8363535009261E-13i</v>
      </c>
      <c r="CB350" s="240" t="str">
        <f t="shared" ca="1" si="529"/>
        <v>2.4662546967443+0.365834325961918i</v>
      </c>
      <c r="CC350" s="240" t="str">
        <f t="shared" ca="1" si="530"/>
        <v>2.38588216938891+0.72374944356276i</v>
      </c>
      <c r="CD350" s="240" t="str">
        <f t="shared" ca="1" si="531"/>
        <v>2.25386249826303+1.06599757138038i</v>
      </c>
      <c r="CE350" s="240" t="str">
        <f t="shared" ca="1" si="532"/>
        <v>2.07305351055462+1.38517007101745i</v>
      </c>
      <c r="CF350" s="240" t="str">
        <f t="shared" ca="1" si="533"/>
        <v>1.84736917481965+1.67435782173092i</v>
      </c>
      <c r="CG350" s="240" t="str">
        <f t="shared" ca="1" si="534"/>
        <v>1.58169487537485+1.92730078204682i</v>
      </c>
      <c r="CH350" s="240" t="str">
        <f t="shared" ca="1" si="535"/>
        <v>1.28178165848332+2.13852350074557i</v>
      </c>
      <c r="CI350" s="240" t="str">
        <f t="shared" ca="1" si="536"/>
        <v>0.954121739578089+2.30345364384218i</v>
      </c>
      <c r="CJ350" s="240" t="str">
        <f t="shared" ca="1" si="537"/>
        <v>0.605807966389088+2.41852097181828i</v>
      </c>
      <c r="CK350" s="240" t="str">
        <f t="shared" ca="1" si="538"/>
        <v>0.244380280227588+2.48123462451684i</v>
      </c>
      <c r="CL350" s="240" t="str">
        <f t="shared" ca="1" si="539"/>
        <v>-0.122337500992124+2.4902370407486i</v>
      </c>
      <c r="CM350" s="240" t="str">
        <f t="shared" ca="1" si="540"/>
        <v>-0.486407044763468+2.44533334538868i</v>
      </c>
      <c r="CN350" s="240" t="str">
        <f t="shared" ca="1" si="541"/>
        <v>-0.839947344933165+2.34749556783502i</v>
      </c>
      <c r="CO350" s="240" t="str">
        <f t="shared" ca="1" si="542"/>
        <v>-1.17530532166448+2.1988416005098i</v>
      </c>
      <c r="CP350" s="240" t="str">
        <f t="shared" ca="1" si="543"/>
        <v>-1.4852214875212+2.00258935288058i</v>
      </c>
      <c r="CQ350" s="240" t="str">
        <f t="shared" ca="1" si="544"/>
        <v>-1.76298709343936+1.76298709343874i</v>
      </c>
      <c r="CR350" s="240" t="str">
        <f t="shared" ca="1" si="545"/>
        <v>-2.00258935287958+1.48522148752254i</v>
      </c>
      <c r="CS350" s="240" t="str">
        <f t="shared" ca="1" si="546"/>
        <v>-2.19884160051022+1.1753053216637i</v>
      </c>
      <c r="CT350" s="240" t="str">
        <f t="shared" ca="1" si="547"/>
        <v>-2.34749556783532+0.839947344932327i</v>
      </c>
      <c r="CU350" s="240" t="str">
        <f t="shared" ca="1" si="548"/>
        <v>-2.44533334538888+0.486407044762459i</v>
      </c>
      <c r="CV350" s="240" t="str">
        <f t="shared" ca="1" si="549"/>
        <v>-2.49023704074865+0.122337500991095i</v>
      </c>
      <c r="CW350" s="240" t="str">
        <f t="shared" ca="1" si="550"/>
        <v>-2.48123462451699-0.244380280226074i</v>
      </c>
      <c r="CX350" s="240" t="str">
        <f t="shared" ca="1" si="551"/>
        <v>-2.41852097181803-0.605807966390088i</v>
      </c>
      <c r="CY350" s="240" t="str">
        <f t="shared" ca="1" si="552"/>
        <v>-2.30345364384276-0.954121739576682i</v>
      </c>
      <c r="CZ350" s="240" t="str">
        <f t="shared" ca="1" si="553"/>
        <v>-2.13852350074504-1.2817816584842i</v>
      </c>
      <c r="DA350" s="240" t="str">
        <f t="shared" ca="1" si="554"/>
        <v>-1.92730078204778-1.58169487537367i</v>
      </c>
      <c r="DB350" s="240" t="str">
        <f t="shared" ca="1" si="555"/>
        <v>-1.67435782173016-1.84736917482034i</v>
      </c>
      <c r="DC350" s="240" t="str">
        <f t="shared" ca="1" si="556"/>
        <v>-1.3851700710166-2.07305351055519i</v>
      </c>
      <c r="DD350" s="240" t="str">
        <f t="shared" ca="1" si="557"/>
        <v>-1.06599757137945-2.25386249826347i</v>
      </c>
      <c r="DE350" s="240" t="str">
        <f t="shared" ca="1" si="558"/>
        <v>-0.723749443561775-2.38588216938921i</v>
      </c>
      <c r="DF350" s="240" t="str">
        <f t="shared" ca="1" si="559"/>
        <v>-0.365834325963421-2.46625469674408i</v>
      </c>
      <c r="DG350" s="240" t="str">
        <f t="shared" ca="1" si="560"/>
        <v>6.46315175287152E-13-2.49324025783023i</v>
      </c>
      <c r="DH350" s="240" t="str">
        <f t="shared" ca="1" si="561"/>
        <v>0.365834325962177-2.46625469674426i</v>
      </c>
      <c r="DI350" s="240" t="str">
        <f t="shared" ca="1" si="562"/>
        <v>0.723749443563011-2.38588216938883i</v>
      </c>
      <c r="DJ350" s="240" t="str">
        <f t="shared" ca="1" si="563"/>
        <v>1.06599757138062-2.25386249826292i</v>
      </c>
      <c r="DK350" s="240" t="str">
        <f t="shared" ca="1" si="564"/>
        <v>1.38517007101555-2.07305351055589i</v>
      </c>
      <c r="DL350" s="240" t="str">
        <f t="shared" ca="1" si="565"/>
        <v>1.67435782173112-1.84736917481947i</v>
      </c>
      <c r="DM350" s="240" t="str">
        <f t="shared" ca="1" si="566"/>
        <v>1.92730078204698-1.58169487537465i</v>
      </c>
      <c r="DN350" s="240" t="str">
        <f t="shared" ca="1" si="567"/>
        <v>2.1385235007457-1.28178165848309i</v>
      </c>
      <c r="DO350" s="240" t="str">
        <f t="shared" ca="1" si="568"/>
        <v>2.30345364384228-0.954121739577847i</v>
      </c>
      <c r="DP350" s="240" t="str">
        <f t="shared" ca="1" si="569"/>
        <v>2.41852097181835-0.605807966388833i</v>
      </c>
      <c r="DQ350" s="240" t="str">
        <f t="shared" ca="1" si="570"/>
        <v>2.48123462451686-0.244380280227326i</v>
      </c>
      <c r="DR350" s="240" t="str">
        <f t="shared" ca="1" si="571"/>
        <v>2.49023704074858+0.122337500992386i</v>
      </c>
      <c r="DS350" s="240" t="str">
        <f t="shared" ca="1" si="572"/>
        <v>2.44533334538863+0.486407044763725i</v>
      </c>
      <c r="DT350" s="240" t="str">
        <f t="shared" ca="1" si="573"/>
        <v>2.34749556783579+0.839947344931009i</v>
      </c>
      <c r="DU350" s="240" t="str">
        <f t="shared" ca="1" si="574"/>
        <v>2.19884160050967+1.17530532166471i</v>
      </c>
      <c r="DV350" s="240" t="str">
        <f t="shared" ca="1" si="575"/>
        <v>2.00258935288042+1.48522148752141i</v>
      </c>
      <c r="DW350" s="240" t="str">
        <f t="shared" ca="1" si="576"/>
        <v>1.76298709343855+1.76298709343955i</v>
      </c>
      <c r="DX350" s="240" t="str">
        <f t="shared" ca="1" si="577"/>
        <v>1.48522148752233+2.00258935287974i</v>
      </c>
      <c r="DY350" s="240" t="str">
        <f t="shared" ca="1" si="578"/>
        <v>1.17530532166347+2.19884160051034i</v>
      </c>
      <c r="DZ350" s="240" t="str">
        <f t="shared" ca="1" si="579"/>
        <v>0.839947344932081+2.34749556783541i</v>
      </c>
      <c r="EA350" s="240" t="str">
        <f t="shared" ca="1" si="580"/>
        <v>0.486407044764842+2.44533334538841i</v>
      </c>
      <c r="EB350" s="240" t="str">
        <f t="shared" ca="1" si="581"/>
        <v>0.122337500990974+2.49023704074865i</v>
      </c>
      <c r="EC350" s="240" t="str">
        <f t="shared" ca="1" si="582"/>
        <v>-0.244380280226194+2.48123462451698i</v>
      </c>
      <c r="ED350" s="240" t="str">
        <f t="shared" ca="1" si="583"/>
        <v>-0.605807966390205+2.418520971818i</v>
      </c>
      <c r="EE350" s="240" t="str">
        <f t="shared" ca="1" si="584"/>
        <v>-0.954121739576794+2.30345364384271i</v>
      </c>
      <c r="EF350" s="240" t="str">
        <f t="shared" ca="1" si="585"/>
        <v>-1.28178165848431+2.13852350074498i</v>
      </c>
      <c r="EG350" s="240" t="str">
        <f t="shared" ca="1" si="586"/>
        <v>-1.58169487537377+1.92730078204771i</v>
      </c>
      <c r="EH350" s="240" t="str">
        <f t="shared" ca="1" si="587"/>
        <v>-1.84736917482042+1.67435782173007i</v>
      </c>
      <c r="EI350" s="240" t="str">
        <f t="shared" ca="1" si="588"/>
        <v>-2.07305351055526+1.3851700710165i</v>
      </c>
      <c r="EJ350" s="240" t="str">
        <f t="shared" ca="1" si="589"/>
        <v>-2.25386249826243+1.06599757138165i</v>
      </c>
      <c r="EK350" s="240" t="str">
        <f t="shared" ca="1" si="590"/>
        <v>-2.38588216938924+0.723749443561658i</v>
      </c>
      <c r="EL350" s="240" t="str">
        <f t="shared" ca="1" si="591"/>
        <v>-2.46625469674409+0.365834325963301i</v>
      </c>
      <c r="EM350" s="240" t="str">
        <f t="shared" ca="1" si="592"/>
        <v>-2.49324025783023-7.67270700185221E-13i</v>
      </c>
      <c r="EN350" s="240"/>
      <c r="EO350" s="240"/>
      <c r="EP350" s="240"/>
    </row>
    <row r="351" spans="1:146">
      <c r="A351" s="268">
        <f t="shared" si="461"/>
        <v>4.9023437499999814E-3</v>
      </c>
      <c r="B351" s="267">
        <v>251</v>
      </c>
      <c r="C351" s="266">
        <f t="shared" si="462"/>
        <v>50200</v>
      </c>
      <c r="N351" s="265">
        <f t="shared" ca="1" si="463"/>
        <v>2.5067384150841088</v>
      </c>
      <c r="O351" s="240">
        <f t="shared" ca="1" si="464"/>
        <v>-2.4932615849158912</v>
      </c>
      <c r="P351" s="240" t="str">
        <f t="shared" ca="1" si="465"/>
        <v>-2.47451109743017-0.305201834057812i</v>
      </c>
      <c r="Q351" s="240" t="str">
        <f t="shared" ca="1" si="466"/>
        <v>-2.41854165975779-0.605813148448691i</v>
      </c>
      <c r="R351" s="240" t="str">
        <f t="shared" ca="1" si="467"/>
        <v>-2.32619510433781-0.897312469194597i</v>
      </c>
      <c r="S351" s="240" t="str">
        <f t="shared" ca="1" si="468"/>
        <v>-2.19886040932016-1.17531537518306i</v>
      </c>
      <c r="T351" s="240" t="str">
        <f t="shared" ca="1" si="469"/>
        <v>-2.03845280704151-1.43564044394196i</v>
      </c>
      <c r="U351" s="241" t="str">
        <f t="shared" ca="1" si="470"/>
        <v>-1.84738497714771-1.67437214412635i</v>
      </c>
      <c r="V351" s="240" t="str">
        <f t="shared" ca="1" si="471"/>
        <v>-1.62853075764686-1.88791972875317i</v>
      </c>
      <c r="W351" s="240" t="str">
        <f t="shared" ca="1" si="472"/>
        <v>-1.38518191971058-2.07307124337883i</v>
      </c>
      <c r="X351" s="240" t="str">
        <f t="shared" ca="1" si="473"/>
        <v>-1.12099865637074-2.22704183688414i</v>
      </c>
      <c r="Y351" s="240" t="str">
        <f t="shared" ca="1" si="474"/>
        <v>-0.839954529810644-2.34751564822642i</v>
      </c>
      <c r="Z351" s="240" t="str">
        <f t="shared" ca="1" si="475"/>
        <v>-0.5462767052906-2.43268063914566i</v>
      </c>
      <c r="AA351" s="240" t="str">
        <f t="shared" ca="1" si="476"/>
        <v>-0.244382370646965-2.48125584890681i</v>
      </c>
      <c r="AB351" s="240" t="str">
        <f t="shared" ca="1" si="477"/>
        <v>0.0611877023226962-2.49251066114104i</v>
      </c>
      <c r="AC351" s="240" t="str">
        <f t="shared" ca="1" si="478"/>
        <v>0.365837455296034-2.46627579299636i</v>
      </c>
      <c r="AD351" s="240" t="str">
        <f t="shared" ca="1" si="479"/>
        <v>0.664984672419234-2.40294584130912i</v>
      </c>
      <c r="AE351" s="240" t="str">
        <f t="shared" ca="1" si="480"/>
        <v>0.954129901099565-2.30347334750047i</v>
      </c>
      <c r="AF351" s="240" t="str">
        <f t="shared" ca="1" si="481"/>
        <v>1.2289241279621-2.16935447046579i</v>
      </c>
      <c r="AG351" s="240" t="str">
        <f t="shared" ca="1" si="482"/>
        <v>1.48523419205257-2.00260648295546i</v>
      </c>
      <c r="AH351" s="240" t="str">
        <f t="shared" ca="1" si="483"/>
        <v>1.71920495143486-1.80573742991033i</v>
      </c>
      <c r="AI351" s="240" t="str">
        <f t="shared" ca="1" si="484"/>
        <v>1.92731726810727-1.58170840513441i</v>
      </c>
      <c r="AJ351" s="240" t="str">
        <f t="shared" ca="1" si="485"/>
        <v>2.10644093911689-1.33388901368504i</v>
      </c>
      <c r="AK351" s="240" t="str">
        <f t="shared" ca="1" si="486"/>
        <v>2.25388177772012-1.06600668988448i</v>
      </c>
      <c r="AL351" s="240" t="str">
        <f t="shared" ca="1" si="487"/>
        <v>2.36742213646762-0.782090633226358i</v>
      </c>
      <c r="AM351" s="240" t="str">
        <f t="shared" ca="1" si="488"/>
        <v>2.44535426268016-0.48641120547258i</v>
      </c>
      <c r="AN351" s="240" t="str">
        <f t="shared" ca="1" si="489"/>
        <v>2.48650598464028-0.183415700433177i</v>
      </c>
      <c r="AO351" s="240" t="str">
        <f t="shared" ca="1" si="490"/>
        <v>2.49025834214488+0.122338547462035i</v>
      </c>
      <c r="AP351" s="240" t="str">
        <f t="shared" ca="1" si="491"/>
        <v>2.45655489624491+0.426252709730321i</v>
      </c>
      <c r="AQ351" s="240" t="str">
        <f t="shared" ca="1" si="492"/>
        <v>2.38590257813794+0.723755634487238i</v>
      </c>
      <c r="AR351" s="240" t="str">
        <f t="shared" ca="1" si="493"/>
        <v>2.38590257813794+0.723755634487238i</v>
      </c>
      <c r="AS351" s="240" t="str">
        <f t="shared" ca="1" si="494"/>
        <v>2.1385417935969+1.28179262279695i</v>
      </c>
      <c r="AT351" s="240" t="str">
        <f t="shared" ca="1" si="495"/>
        <v>1.96555386360739+1.53393329062099i</v>
      </c>
      <c r="AU351" s="240" t="str">
        <f t="shared" ca="1" si="496"/>
        <v>1.76300217396676+1.76300217396513i</v>
      </c>
      <c r="AV351" s="240" t="str">
        <f t="shared" ca="1" si="497"/>
        <v>1.53393329062085+1.96555386360751i</v>
      </c>
      <c r="AW351" s="240" t="str">
        <f t="shared" ca="1" si="498"/>
        <v>1.28179262279679+2.13854179359699i</v>
      </c>
      <c r="AX351" s="240" t="str">
        <f t="shared" ca="1" si="499"/>
        <v>1.01037260083007+2.27936406445069i</v>
      </c>
      <c r="AY351" s="240" t="str">
        <f t="shared" ca="1" si="500"/>
        <v>0.723755634487129+2.38590257813797i</v>
      </c>
      <c r="AZ351" s="240" t="str">
        <f t="shared" ca="1" si="501"/>
        <v>0.426252709730209+2.45655489624493i</v>
      </c>
      <c r="BA351" s="240" t="str">
        <f t="shared" ca="1" si="502"/>
        <v>0.122338547461851+2.49025834214489i</v>
      </c>
      <c r="BB351" s="240" t="str">
        <f t="shared" ca="1" si="503"/>
        <v>-0.183415700433361+2.48650598464026i</v>
      </c>
      <c r="BC351" s="240" t="str">
        <f t="shared" ca="1" si="504"/>
        <v>-0.486411205472693+2.44535426268013i</v>
      </c>
      <c r="BD351" s="240" t="str">
        <f t="shared" ca="1" si="505"/>
        <v>-0.782090633226466+2.36742213646758i</v>
      </c>
      <c r="BE351" s="240" t="str">
        <f t="shared" ca="1" si="506"/>
        <v>-1.06600668988459+2.25388177772008i</v>
      </c>
      <c r="BF351" s="240" t="str">
        <f t="shared" ca="1" si="507"/>
        <v>-1.33388901368507+2.10644093911687i</v>
      </c>
      <c r="BG351" s="240" t="str">
        <f t="shared" ca="1" si="508"/>
        <v>-1.58170840513447+1.92731726810722i</v>
      </c>
      <c r="BH351" s="240" t="str">
        <f t="shared" ca="1" si="509"/>
        <v>-1.80573742991043+1.71920495143475i</v>
      </c>
      <c r="BI351" s="240" t="str">
        <f t="shared" ca="1" si="510"/>
        <v>-2.00260648295551+1.48523419205251i</v>
      </c>
      <c r="BJ351" s="240" t="str">
        <f t="shared" ca="1" si="511"/>
        <v>-2.16935447046586+1.22892412796197i</v>
      </c>
      <c r="BK351" s="240" t="str">
        <f t="shared" ca="1" si="512"/>
        <v>-2.30347334750072+0.954129901098969i</v>
      </c>
      <c r="BL351" s="240" t="str">
        <f t="shared" ca="1" si="513"/>
        <v>-2.40294584130914+0.664984672419159i</v>
      </c>
      <c r="BM351" s="240" t="str">
        <f t="shared" ca="1" si="514"/>
        <v>-2.46627579299627+0.365837455296622i</v>
      </c>
      <c r="BN351" s="240" t="str">
        <f t="shared" ca="1" si="515"/>
        <v>-2.49251066114107+0.061187702321591i</v>
      </c>
      <c r="BO351" s="240" t="str">
        <f t="shared" ca="1" si="516"/>
        <v>-2.48125584890675-0.244382370647642i</v>
      </c>
      <c r="BP351" s="240" t="str">
        <f t="shared" ca="1" si="517"/>
        <v>-2.43268063914569-0.54627670529047i</v>
      </c>
      <c r="BQ351" s="240" t="str">
        <f t="shared" ca="1" si="518"/>
        <v>-2.34751564822664-0.839954529810001i</v>
      </c>
      <c r="BR351" s="240" t="str">
        <f t="shared" ca="1" si="519"/>
        <v>-2.2270418368836-1.12099865637181i</v>
      </c>
      <c r="BS351" s="240" t="str">
        <f t="shared" ca="1" si="520"/>
        <v>-2.07307124337861-1.38518191971089i</v>
      </c>
      <c r="BT351" s="240" t="str">
        <f t="shared" ca="1" si="521"/>
        <v>-1.8879197287532-1.62853075764682i</v>
      </c>
      <c r="BU351" s="240" t="str">
        <f t="shared" ca="1" si="522"/>
        <v>-1.674372144127-1.84738497714711i</v>
      </c>
      <c r="BV351" s="240" t="str">
        <f t="shared" ca="1" si="523"/>
        <v>-1.43564044394125-2.03845280704201i</v>
      </c>
      <c r="BW351" s="240" t="str">
        <f t="shared" ca="1" si="524"/>
        <v>-1.17531537518267-2.19886040932037i</v>
      </c>
      <c r="BX351" s="240" t="str">
        <f t="shared" ca="1" si="525"/>
        <v>-0.897312469194953-2.32619510433767i</v>
      </c>
      <c r="BY351" s="240" t="str">
        <f t="shared" ca="1" si="526"/>
        <v>-0.60581314844971-2.41854165975754i</v>
      </c>
      <c r="BZ351" s="240" t="str">
        <f t="shared" ca="1" si="527"/>
        <v>-0.305201834056986-2.47451109743027i</v>
      </c>
      <c r="CA351" s="240" t="str">
        <f t="shared" ca="1" si="528"/>
        <v>1.13627104078703E-13-2.49326158491589i</v>
      </c>
      <c r="CB351" s="240" t="str">
        <f t="shared" ca="1" si="529"/>
        <v>0.305201834057353-2.47451109743022i</v>
      </c>
      <c r="CC351" s="240" t="str">
        <f t="shared" ca="1" si="530"/>
        <v>0.605813148450069-2.41854165975745i</v>
      </c>
      <c r="CD351" s="240" t="str">
        <f t="shared" ca="1" si="531"/>
        <v>0.897312469195165-2.32619510433759i</v>
      </c>
      <c r="CE351" s="240" t="str">
        <f t="shared" ca="1" si="532"/>
        <v>1.17531537518299-2.19886040932019i</v>
      </c>
      <c r="CF351" s="240" t="str">
        <f t="shared" ca="1" si="533"/>
        <v>1.43564044394144-2.03845280704188i</v>
      </c>
      <c r="CG351" s="240" t="str">
        <f t="shared" ca="1" si="534"/>
        <v>1.67437214412717-1.84738497714696i</v>
      </c>
      <c r="CH351" s="240" t="str">
        <f t="shared" ca="1" si="535"/>
        <v>1.88791972875344-1.62853075764654i</v>
      </c>
      <c r="CI351" s="240" t="str">
        <f t="shared" ca="1" si="536"/>
        <v>2.07307124337874-1.3851819197107i</v>
      </c>
      <c r="CJ351" s="240" t="str">
        <f t="shared" ca="1" si="537"/>
        <v>2.22704183688377-1.12099865637148i</v>
      </c>
      <c r="CK351" s="240" t="str">
        <f t="shared" ca="1" si="538"/>
        <v>2.34751564822672-0.839954529809786i</v>
      </c>
      <c r="CL351" s="240" t="str">
        <f t="shared" ca="1" si="539"/>
        <v>2.43268063914574-0.546276705290248i</v>
      </c>
      <c r="CM351" s="240" t="str">
        <f t="shared" ca="1" si="540"/>
        <v>2.48125584890678-0.244382370647275i</v>
      </c>
      <c r="CN351" s="240" t="str">
        <f t="shared" ca="1" si="541"/>
        <v>2.49251066114107+0.0611877023218181i</v>
      </c>
      <c r="CO351" s="240" t="str">
        <f t="shared" ca="1" si="542"/>
        <v>2.46627579299624+0.365837455296847i</v>
      </c>
      <c r="CP351" s="240" t="str">
        <f t="shared" ca="1" si="543"/>
        <v>2.40294584130908+0.664984672419379i</v>
      </c>
      <c r="CQ351" s="240" t="str">
        <f t="shared" ca="1" si="544"/>
        <v>2.30347334750063+0.954129901099179i</v>
      </c>
      <c r="CR351" s="240" t="str">
        <f t="shared" ca="1" si="545"/>
        <v>2.16935447046694+1.22892412796007i</v>
      </c>
      <c r="CS351" s="240" t="str">
        <f t="shared" ca="1" si="546"/>
        <v>2.00260648295537+1.48523419205269i</v>
      </c>
      <c r="CT351" s="240" t="str">
        <f t="shared" ca="1" si="547"/>
        <v>1.80573742991028+1.71920495143491i</v>
      </c>
      <c r="CU351" s="240" t="str">
        <f t="shared" ca="1" si="548"/>
        <v>1.58170840513429+1.92731726810736i</v>
      </c>
      <c r="CV351" s="240" t="str">
        <f t="shared" ca="1" si="549"/>
        <v>1.33388901368488+2.10644093911699i</v>
      </c>
      <c r="CW351" s="240" t="str">
        <f t="shared" ca="1" si="550"/>
        <v>1.06600668988438+2.25388177772017i</v>
      </c>
      <c r="CX351" s="240" t="str">
        <f t="shared" ca="1" si="551"/>
        <v>0.782090633226319+2.36742213646763i</v>
      </c>
      <c r="CY351" s="240" t="str">
        <f t="shared" ca="1" si="552"/>
        <v>0.486411205472329+2.44535426268021i</v>
      </c>
      <c r="CZ351" s="240" t="str">
        <f t="shared" ca="1" si="553"/>
        <v>0.183415700432993+2.48650598464029i</v>
      </c>
      <c r="DA351" s="240" t="str">
        <f t="shared" ca="1" si="554"/>
        <v>-0.122338547462149+2.49025834214488i</v>
      </c>
      <c r="DB351" s="240" t="str">
        <f t="shared" ca="1" si="555"/>
        <v>-0.426252709730433+2.45655489624489i</v>
      </c>
      <c r="DC351" s="240" t="str">
        <f t="shared" ca="1" si="556"/>
        <v>-0.723755634487278+2.38590257813793i</v>
      </c>
      <c r="DD351" s="240" t="str">
        <f t="shared" ca="1" si="557"/>
        <v>-1.01037260083021+2.27936406445063i</v>
      </c>
      <c r="DE351" s="240" t="str">
        <f t="shared" ca="1" si="558"/>
        <v>-1.2817926227971+2.1385417935968i</v>
      </c>
      <c r="DF351" s="240" t="str">
        <f t="shared" ca="1" si="559"/>
        <v>-1.53393329062108+1.96555386360732i</v>
      </c>
      <c r="DG351" s="240" t="str">
        <f t="shared" ca="1" si="560"/>
        <v>-1.76300217396516+1.76300217396673i</v>
      </c>
      <c r="DH351" s="240" t="str">
        <f t="shared" ca="1" si="561"/>
        <v>-1.96555386360753+1.53393329062081i</v>
      </c>
      <c r="DI351" s="240" t="str">
        <f t="shared" ca="1" si="562"/>
        <v>-2.13854179359698+1.28179262279681i</v>
      </c>
      <c r="DJ351" s="240" t="str">
        <f t="shared" ca="1" si="563"/>
        <v>-2.27936406445077+1.0103726008299i</v>
      </c>
      <c r="DK351" s="240" t="str">
        <f t="shared" ca="1" si="564"/>
        <v>-2.38590257813729+0.723755634489395i</v>
      </c>
      <c r="DL351" s="240" t="str">
        <f t="shared" ca="1" si="565"/>
        <v>-2.45655489624495+0.426252709730097i</v>
      </c>
      <c r="DM351" s="240" t="str">
        <f t="shared" ca="1" si="566"/>
        <v>-2.4902583421449+0.122338547461808i</v>
      </c>
      <c r="DN351" s="240" t="str">
        <f t="shared" ca="1" si="567"/>
        <v>-2.48650598464027-0.183415700433332i</v>
      </c>
      <c r="DO351" s="240" t="str">
        <f t="shared" ca="1" si="568"/>
        <v>-2.44535426268058-0.486411205470439i</v>
      </c>
      <c r="DP351" s="240" t="str">
        <f t="shared" ca="1" si="569"/>
        <v>-2.36742213646752-0.78209063322664i</v>
      </c>
      <c r="DQ351" s="240" t="str">
        <f t="shared" ca="1" si="570"/>
        <v>-2.25388177772003-1.06600668988469i</v>
      </c>
      <c r="DR351" s="240" t="str">
        <f t="shared" ca="1" si="571"/>
        <v>-2.10644093911681-1.33388901368517i</v>
      </c>
      <c r="DS351" s="240" t="str">
        <f t="shared" ca="1" si="572"/>
        <v>-1.92731726810715-1.58170840513456i</v>
      </c>
      <c r="DT351" s="240" t="str">
        <f t="shared" ca="1" si="573"/>
        <v>-1.71920495143457-1.80573742991061i</v>
      </c>
      <c r="DU351" s="240" t="str">
        <f t="shared" ca="1" si="574"/>
        <v>-1.4852341920523-2.00260648295566i</v>
      </c>
      <c r="DV351" s="240" t="str">
        <f t="shared" ca="1" si="575"/>
        <v>-1.22892412796187-2.16935447046592i</v>
      </c>
      <c r="DW351" s="240" t="str">
        <f t="shared" ca="1" si="576"/>
        <v>-0.954129901098865-2.30347334750076i</v>
      </c>
      <c r="DX351" s="240" t="str">
        <f t="shared" ca="1" si="577"/>
        <v>-0.66498467241905-2.40294584130917i</v>
      </c>
      <c r="DY351" s="240" t="str">
        <f t="shared" ca="1" si="578"/>
        <v>-0.365837455296371-2.46627579299631i</v>
      </c>
      <c r="DZ351" s="240" t="str">
        <f t="shared" ca="1" si="579"/>
        <v>-0.061187702323886-2.49251066114102i</v>
      </c>
      <c r="EA351" s="240" t="str">
        <f t="shared" ca="1" si="580"/>
        <v>0.244382370647755-2.48125584890674i</v>
      </c>
      <c r="EB351" s="240" t="str">
        <f t="shared" ca="1" si="581"/>
        <v>0.54627670529058-2.43268063914567i</v>
      </c>
      <c r="EC351" s="240" t="str">
        <f t="shared" ca="1" si="582"/>
        <v>0.839954529810108-2.34751564822661i</v>
      </c>
      <c r="ED351" s="240" t="str">
        <f t="shared" ca="1" si="583"/>
        <v>1.12099865637179-2.22704183688362i</v>
      </c>
      <c r="EE351" s="240" t="str">
        <f t="shared" ca="1" si="584"/>
        <v>1.3851819197111-2.07307124337847i</v>
      </c>
      <c r="EF351" s="240" t="str">
        <f t="shared" ca="1" si="585"/>
        <v>1.62853075764691-1.88791972875313i</v>
      </c>
      <c r="EG351" s="240" t="str">
        <f t="shared" ca="1" si="586"/>
        <v>1.84738497714719-1.67437214412692i</v>
      </c>
      <c r="EH351" s="240" t="str">
        <f t="shared" ca="1" si="587"/>
        <v>2.03845280704208-1.43564044394116i</v>
      </c>
      <c r="EI351" s="240" t="str">
        <f t="shared" ca="1" si="588"/>
        <v>2.19886040932035-1.17531537518269i</v>
      </c>
      <c r="EJ351" s="240" t="str">
        <f t="shared" ca="1" si="589"/>
        <v>2.32619510433776-0.897312469194714i</v>
      </c>
      <c r="EK351" s="240" t="str">
        <f t="shared" ca="1" si="590"/>
        <v>2.41854165975757-0.605813148449601i</v>
      </c>
      <c r="EL351" s="240" t="str">
        <f t="shared" ca="1" si="591"/>
        <v>2.47451109743028-0.305201834056874i</v>
      </c>
      <c r="EM351" s="240" t="str">
        <f t="shared" ca="1" si="592"/>
        <v>2.49326158491589+2.27254208157407E-13i</v>
      </c>
      <c r="EN351" s="240"/>
      <c r="EO351" s="240"/>
      <c r="EP351" s="240"/>
    </row>
    <row r="352" spans="1:146">
      <c r="A352" s="268">
        <f t="shared" si="461"/>
        <v>4.921874999999981E-3</v>
      </c>
      <c r="B352" s="267">
        <v>252</v>
      </c>
      <c r="C352" s="266">
        <f t="shared" si="462"/>
        <v>50400</v>
      </c>
      <c r="N352" s="265">
        <f t="shared" ca="1" si="463"/>
        <v>2.5067209632411007</v>
      </c>
      <c r="O352" s="240">
        <f t="shared" ca="1" si="464"/>
        <v>-2.4932790367588993</v>
      </c>
      <c r="P352" s="240" t="str">
        <f t="shared" ca="1" si="465"/>
        <v>-2.48127321671442-0.244384081226737i</v>
      </c>
      <c r="Q352" s="240" t="str">
        <f t="shared" ca="1" si="466"/>
        <v>-2.44537137919107-0.486414610157383i</v>
      </c>
      <c r="R352" s="240" t="str">
        <f t="shared" ca="1" si="467"/>
        <v>-2.38591927851013-0.723760700490915i</v>
      </c>
      <c r="S352" s="240" t="str">
        <f t="shared" ca="1" si="468"/>
        <v>-2.30348947090098-0.954136579630868i</v>
      </c>
      <c r="T352" s="240" t="str">
        <f t="shared" ca="1" si="469"/>
        <v>-2.19887580047162-1.17532360192487i</v>
      </c>
      <c r="U352" s="241" t="str">
        <f t="shared" ca="1" si="470"/>
        <v>-2.07308575405594-1.3851916154351i</v>
      </c>
      <c r="V352" s="240" t="str">
        <f t="shared" ca="1" si="471"/>
        <v>-1.92733075856475-1.58171947646592i</v>
      </c>
      <c r="W352" s="240" t="str">
        <f t="shared" ca="1" si="472"/>
        <v>-1.76301451428241-1.76301451428255i</v>
      </c>
      <c r="X352" s="240" t="str">
        <f t="shared" ca="1" si="473"/>
        <v>-1.58171947646575-1.92733075856489i</v>
      </c>
      <c r="Y352" s="240" t="str">
        <f t="shared" ca="1" si="474"/>
        <v>-1.38519161543512-2.07308575405593i</v>
      </c>
      <c r="Z352" s="240" t="str">
        <f t="shared" ca="1" si="475"/>
        <v>-1.17532360192491-2.1988758004716i</v>
      </c>
      <c r="AA352" s="240" t="str">
        <f t="shared" ca="1" si="476"/>
        <v>-0.954136579630888-2.30348947090097i</v>
      </c>
      <c r="AB352" s="240" t="str">
        <f t="shared" ca="1" si="477"/>
        <v>-0.723760700490935-2.38591927851012i</v>
      </c>
      <c r="AC352" s="240" t="str">
        <f t="shared" ca="1" si="478"/>
        <v>-0.48641461015741-2.44537137919106i</v>
      </c>
      <c r="AD352" s="240" t="str">
        <f t="shared" ca="1" si="479"/>
        <v>-0.244384081226796-2.48127321671442i</v>
      </c>
      <c r="AE352" s="240" t="str">
        <f t="shared" ca="1" si="480"/>
        <v>-3.90963795417245E-14-2.4932790367589i</v>
      </c>
      <c r="AF352" s="240" t="str">
        <f t="shared" ca="1" si="481"/>
        <v>0.244384081227706-2.48127321671433i</v>
      </c>
      <c r="AG352" s="240" t="str">
        <f t="shared" ca="1" si="482"/>
        <v>0.486414610158098-2.44537137919093i</v>
      </c>
      <c r="AH352" s="240" t="str">
        <f t="shared" ca="1" si="483"/>
        <v>0.723760700491369-2.38591927850999i</v>
      </c>
      <c r="AI352" s="240" t="str">
        <f t="shared" ca="1" si="484"/>
        <v>0.954136579631078-2.3034894709009i</v>
      </c>
      <c r="AJ352" s="240" t="str">
        <f t="shared" ca="1" si="485"/>
        <v>1.17532360192485-2.19887580047164i</v>
      </c>
      <c r="AK352" s="240" t="str">
        <f t="shared" ca="1" si="486"/>
        <v>1.38519161543484-2.07308575405612i</v>
      </c>
      <c r="AL352" s="240" t="str">
        <f t="shared" ca="1" si="487"/>
        <v>1.58171947646551-1.92733075856508i</v>
      </c>
      <c r="AM352" s="240" t="str">
        <f t="shared" ca="1" si="488"/>
        <v>1.76301451428203-1.76301451428294i</v>
      </c>
      <c r="AN352" s="240" t="str">
        <f t="shared" ca="1" si="489"/>
        <v>1.92733075856422-1.58171947646656i</v>
      </c>
      <c r="AO352" s="240" t="str">
        <f t="shared" ca="1" si="490"/>
        <v>2.07308575405536-1.38519161543596i</v>
      </c>
      <c r="AP352" s="240" t="str">
        <f t="shared" ca="1" si="491"/>
        <v>2.19887580047217-1.17532360192386i</v>
      </c>
      <c r="AQ352" s="240" t="str">
        <f t="shared" ca="1" si="492"/>
        <v>2.30348947090134-0.954136579630008i</v>
      </c>
      <c r="AR352" s="240" t="str">
        <f t="shared" ca="1" si="493"/>
        <v>2.30348947090134-0.954136579630008i</v>
      </c>
      <c r="AS352" s="240" t="str">
        <f t="shared" ca="1" si="494"/>
        <v>2.44537137919115-0.486414610156964i</v>
      </c>
      <c r="AT352" s="240" t="str">
        <f t="shared" ca="1" si="495"/>
        <v>2.48127321671444-0.244384081226553i</v>
      </c>
      <c r="AU352" s="240" t="str">
        <f t="shared" ca="1" si="496"/>
        <v>2.4932790367589-7.8192759083449E-14i</v>
      </c>
      <c r="AV352" s="240" t="str">
        <f t="shared" ca="1" si="497"/>
        <v>2.48127321671445+0.244384081226468i</v>
      </c>
      <c r="AW352" s="240" t="str">
        <f t="shared" ca="1" si="498"/>
        <v>2.44537137919118+0.486414610156809i</v>
      </c>
      <c r="AX352" s="240" t="str">
        <f t="shared" ca="1" si="499"/>
        <v>2.38591927851036+0.723760700490145i</v>
      </c>
      <c r="AY352" s="240" t="str">
        <f t="shared" ca="1" si="500"/>
        <v>2.3034894709014+0.954136579629864i</v>
      </c>
      <c r="AZ352" s="240" t="str">
        <f t="shared" ca="1" si="501"/>
        <v>2.19887580047107+1.1753236019259i</v>
      </c>
      <c r="BA352" s="240" t="str">
        <f t="shared" ca="1" si="502"/>
        <v>2.07308575405541+1.38519161543589i</v>
      </c>
      <c r="BB352" s="240" t="str">
        <f t="shared" ca="1" si="503"/>
        <v>1.92733075856432+1.58171947646644i</v>
      </c>
      <c r="BC352" s="240" t="str">
        <f t="shared" ca="1" si="504"/>
        <v>1.76301451428209+1.76301451428288i</v>
      </c>
      <c r="BD352" s="240" t="str">
        <f t="shared" ca="1" si="505"/>
        <v>1.58171947646563+1.92733075856498i</v>
      </c>
      <c r="BE352" s="240" t="str">
        <f t="shared" ca="1" si="506"/>
        <v>1.38519161543497+2.07308575405603i</v>
      </c>
      <c r="BF352" s="240" t="str">
        <f t="shared" ca="1" si="507"/>
        <v>1.17532360192492+2.1988758004716i</v>
      </c>
      <c r="BG352" s="240" t="str">
        <f t="shared" ca="1" si="508"/>
        <v>0.954136579631255+2.30348947090082i</v>
      </c>
      <c r="BH352" s="240" t="str">
        <f t="shared" ca="1" si="509"/>
        <v>0.723760700491519+2.38591927850994i</v>
      </c>
      <c r="BI352" s="240" t="str">
        <f t="shared" ca="1" si="510"/>
        <v>0.486414610158218+2.4453713791909i</v>
      </c>
      <c r="BJ352" s="240" t="str">
        <f t="shared" ca="1" si="511"/>
        <v>0.244384081227826+2.48127321671432i</v>
      </c>
      <c r="BK352" s="240" t="str">
        <f t="shared" ca="1" si="512"/>
        <v>-1.12281777682921E-12+2.4932790367589i</v>
      </c>
      <c r="BL352" s="240" t="str">
        <f t="shared" ca="1" si="513"/>
        <v>-0.244384081227663+2.48127321671433i</v>
      </c>
      <c r="BM352" s="240" t="str">
        <f t="shared" ca="1" si="514"/>
        <v>-0.486414610158056+2.44537137919093i</v>
      </c>
      <c r="BN352" s="240" t="str">
        <f t="shared" ca="1" si="515"/>
        <v>-0.723760700491362+2.38591927850999i</v>
      </c>
      <c r="BO352" s="240" t="str">
        <f t="shared" ca="1" si="516"/>
        <v>-0.954136579630973+2.30348947090094i</v>
      </c>
      <c r="BP352" s="240" t="str">
        <f t="shared" ca="1" si="517"/>
        <v>-1.17532360192478+2.19887580047167i</v>
      </c>
      <c r="BQ352" s="240" t="str">
        <f t="shared" ca="1" si="518"/>
        <v>-1.38519161543483+2.07308575405612i</v>
      </c>
      <c r="BR352" s="240" t="str">
        <f t="shared" ca="1" si="519"/>
        <v>-1.5817194764655+1.92733075856509i</v>
      </c>
      <c r="BS352" s="240" t="str">
        <f t="shared" ca="1" si="520"/>
        <v>-1.76301451428192+1.76301451428304i</v>
      </c>
      <c r="BT352" s="240" t="str">
        <f t="shared" ca="1" si="521"/>
        <v>-1.92733075856417+1.58171947646662i</v>
      </c>
      <c r="BU352" s="240" t="str">
        <f t="shared" ca="1" si="522"/>
        <v>-2.07308575405532+1.38519161543603i</v>
      </c>
      <c r="BV352" s="240" t="str">
        <f t="shared" ca="1" si="523"/>
        <v>-2.19887580047213+1.17532360192393i</v>
      </c>
      <c r="BW352" s="240" t="str">
        <f t="shared" ca="1" si="524"/>
        <v>-2.30348947090131+0.95413657963008i</v>
      </c>
      <c r="BX352" s="240" t="str">
        <f t="shared" ca="1" si="525"/>
        <v>-2.38591927851031+0.723760700490302i</v>
      </c>
      <c r="BY352" s="240" t="str">
        <f t="shared" ca="1" si="526"/>
        <v>-2.44537137919115+0.486414610156971i</v>
      </c>
      <c r="BZ352" s="240" t="str">
        <f t="shared" ca="1" si="527"/>
        <v>-2.48127321671443+0.244384081226701i</v>
      </c>
      <c r="CA352" s="240" t="str">
        <f t="shared" ca="1" si="528"/>
        <v>-2.4932790367589+1.56385518166898E-13i</v>
      </c>
      <c r="CB352" s="240" t="str">
        <f t="shared" ca="1" si="529"/>
        <v>-2.48127321671446-0.24438408122639i</v>
      </c>
      <c r="CC352" s="240" t="str">
        <f t="shared" ca="1" si="530"/>
        <v>-2.44537137919118-0.486414610156802i</v>
      </c>
      <c r="CD352" s="240" t="str">
        <f t="shared" ca="1" si="531"/>
        <v>-2.38591927851036-0.72376070049014i</v>
      </c>
      <c r="CE352" s="240" t="str">
        <f t="shared" ca="1" si="532"/>
        <v>-2.30348947090143-0.954136579629791i</v>
      </c>
      <c r="CF352" s="240" t="str">
        <f t="shared" ca="1" si="533"/>
        <v>-2.19887580047108-1.1753236019259i</v>
      </c>
      <c r="CG352" s="240" t="str">
        <f t="shared" ca="1" si="534"/>
        <v>-2.07308575405549-1.38519161543577i</v>
      </c>
      <c r="CH352" s="240" t="str">
        <f t="shared" ca="1" si="535"/>
        <v>-1.92733075856437-1.58171947646638i</v>
      </c>
      <c r="CI352" s="240" t="str">
        <f t="shared" ca="1" si="536"/>
        <v>-1.76301451428214-1.76301451428282i</v>
      </c>
      <c r="CJ352" s="240" t="str">
        <f t="shared" ca="1" si="537"/>
        <v>-1.58171947646564-1.92733075856498i</v>
      </c>
      <c r="CK352" s="240" t="str">
        <f t="shared" ca="1" si="538"/>
        <v>-1.38519161543497-2.07308575405602i</v>
      </c>
      <c r="CL352" s="240" t="str">
        <f t="shared" ca="1" si="539"/>
        <v>-1.17532360192505-2.19887580047153i</v>
      </c>
      <c r="CM352" s="240" t="str">
        <f t="shared" ca="1" si="540"/>
        <v>-0.954136579631262-2.30348947090082i</v>
      </c>
      <c r="CN352" s="240" t="str">
        <f t="shared" ca="1" si="541"/>
        <v>-0.723760700491526-2.38591927850994i</v>
      </c>
      <c r="CO352" s="240" t="str">
        <f t="shared" ca="1" si="542"/>
        <v>-0.486414610158225-2.4453713791909i</v>
      </c>
      <c r="CP352" s="240" t="str">
        <f t="shared" ca="1" si="543"/>
        <v>-0.244384081227974-2.4812732167143i</v>
      </c>
      <c r="CQ352" s="240" t="str">
        <f t="shared" ca="1" si="544"/>
        <v>1.11548827005744E-12-2.4932790367589i</v>
      </c>
      <c r="CR352" s="240" t="str">
        <f t="shared" ca="1" si="545"/>
        <v>0.244384081227656-2.48127321671433i</v>
      </c>
      <c r="CS352" s="240" t="str">
        <f t="shared" ca="1" si="546"/>
        <v>0.486414610157911-2.44537137919096i</v>
      </c>
      <c r="CT352" s="240" t="str">
        <f t="shared" ca="1" si="547"/>
        <v>0.723760700491357-2.38591927850999i</v>
      </c>
      <c r="CU352" s="240" t="str">
        <f t="shared" ca="1" si="548"/>
        <v>0.954136579630966-2.30348947090094i</v>
      </c>
      <c r="CV352" s="240" t="str">
        <f t="shared" ca="1" si="549"/>
        <v>1.17532360192465-2.19887580047175i</v>
      </c>
      <c r="CW352" s="240" t="str">
        <f t="shared" ca="1" si="550"/>
        <v>1.38519161543482-2.07308575405612i</v>
      </c>
      <c r="CX352" s="240" t="str">
        <f t="shared" ca="1" si="551"/>
        <v>1.58171947646539-1.92733075856518i</v>
      </c>
      <c r="CY352" s="240" t="str">
        <f t="shared" ca="1" si="552"/>
        <v>1.76301451428182-1.76301451428315i</v>
      </c>
      <c r="CZ352" s="240" t="str">
        <f t="shared" ca="1" si="553"/>
        <v>1.92733075856417-1.58171947646663i</v>
      </c>
      <c r="DA352" s="240" t="str">
        <f t="shared" ca="1" si="554"/>
        <v>2.07308575405665-1.38519161543403i</v>
      </c>
      <c r="DB352" s="240" t="str">
        <f t="shared" ca="1" si="555"/>
        <v>2.19887580047206-1.17532360192406i</v>
      </c>
      <c r="DC352" s="240" t="str">
        <f t="shared" ca="1" si="556"/>
        <v>2.30348947090131-0.954136579630088i</v>
      </c>
      <c r="DD352" s="240" t="str">
        <f t="shared" ca="1" si="557"/>
        <v>2.38591927851027-0.723760700490444i</v>
      </c>
      <c r="DE352" s="240" t="str">
        <f t="shared" ca="1" si="558"/>
        <v>2.44537137919115-0.486414610156976i</v>
      </c>
      <c r="DF352" s="240" t="str">
        <f t="shared" ca="1" si="559"/>
        <v>2.48127321671443-0.244384081226709i</v>
      </c>
      <c r="DG352" s="240" t="str">
        <f t="shared" ca="1" si="560"/>
        <v>2.4932790367589-3.05441529562027E-13i</v>
      </c>
      <c r="DH352" s="240" t="str">
        <f t="shared" ca="1" si="561"/>
        <v>2.48127321671446+0.244384081226383i</v>
      </c>
      <c r="DI352" s="240" t="str">
        <f t="shared" ca="1" si="562"/>
        <v>2.44537137919121+0.486414610156657i</v>
      </c>
      <c r="DJ352" s="240" t="str">
        <f t="shared" ca="1" si="563"/>
        <v>2.38591927851036+0.723760700490133i</v>
      </c>
      <c r="DK352" s="240" t="str">
        <f t="shared" ca="1" si="564"/>
        <v>2.30348947090143+0.954136579629784i</v>
      </c>
      <c r="DL352" s="240" t="str">
        <f t="shared" ca="1" si="565"/>
        <v>2.19887580047115+1.17532360192577i</v>
      </c>
      <c r="DM352" s="240" t="str">
        <f t="shared" ca="1" si="566"/>
        <v>2.07308575405542+1.38519161543588i</v>
      </c>
      <c r="DN352" s="240" t="str">
        <f t="shared" ca="1" si="567"/>
        <v>1.92733075856438+1.58171947646637i</v>
      </c>
      <c r="DO352" s="240" t="str">
        <f t="shared" ca="1" si="568"/>
        <v>1.76301451428225+1.76301451428271i</v>
      </c>
      <c r="DP352" s="240" t="str">
        <f t="shared" ca="1" si="569"/>
        <v>1.58171947646564+1.92733075856497i</v>
      </c>
      <c r="DQ352" s="240" t="str">
        <f t="shared" ca="1" si="570"/>
        <v>1.3851916154351+2.07308575405594i</v>
      </c>
      <c r="DR352" s="240" t="str">
        <f t="shared" ca="1" si="571"/>
        <v>1.17532360192518+2.19887580047146i</v>
      </c>
      <c r="DS352" s="240" t="str">
        <f t="shared" ca="1" si="572"/>
        <v>0.95413657963127+2.30348947090082i</v>
      </c>
      <c r="DT352" s="240" t="str">
        <f t="shared" ca="1" si="573"/>
        <v>0.723760700491668+2.3859192785099i</v>
      </c>
      <c r="DU352" s="240" t="str">
        <f t="shared" ca="1" si="574"/>
        <v>0.486414610158233+2.4453713791909i</v>
      </c>
      <c r="DV352" s="240" t="str">
        <f t="shared" ca="1" si="575"/>
        <v>0.244384081227982+2.4812732167143i</v>
      </c>
      <c r="DW352" s="240" t="str">
        <f t="shared" ca="1" si="576"/>
        <v>-9.66432258662312E-13+2.4932790367589i</v>
      </c>
      <c r="DX352" s="240" t="str">
        <f t="shared" ca="1" si="577"/>
        <v>-0.244384081227649+2.48127321671433i</v>
      </c>
      <c r="DY352" s="240" t="str">
        <f t="shared" ca="1" si="578"/>
        <v>-0.486414610157904+2.44537137919097i</v>
      </c>
      <c r="DZ352" s="240" t="str">
        <f t="shared" ca="1" si="579"/>
        <v>-0.723760700491077+2.38591927851008i</v>
      </c>
      <c r="EA352" s="240" t="str">
        <f t="shared" ca="1" si="580"/>
        <v>-0.954136579630961+2.30348947090095i</v>
      </c>
      <c r="EB352" s="240" t="str">
        <f t="shared" ca="1" si="581"/>
        <v>-1.17532360192464+2.19887580047175i</v>
      </c>
      <c r="EC352" s="240" t="str">
        <f t="shared" ca="1" si="582"/>
        <v>-1.38519161543482+2.07308575405613i</v>
      </c>
      <c r="ED352" s="240" t="str">
        <f t="shared" ca="1" si="583"/>
        <v>-1.58171947646538+1.92733075856519i</v>
      </c>
      <c r="EE352" s="240" t="str">
        <f t="shared" ca="1" si="584"/>
        <v>-1.76301451428181+1.76301451428315i</v>
      </c>
      <c r="EF352" s="240" t="str">
        <f t="shared" ca="1" si="585"/>
        <v>-1.92733075856416+1.58171947646663i</v>
      </c>
      <c r="EG352" s="240" t="str">
        <f t="shared" ca="1" si="586"/>
        <v>-2.07308575405665+1.38519161543404i</v>
      </c>
      <c r="EH352" s="240" t="str">
        <f t="shared" ca="1" si="587"/>
        <v>-2.19887580047206+1.17532360192406i</v>
      </c>
      <c r="EI352" s="240" t="str">
        <f t="shared" ca="1" si="588"/>
        <v>-2.30348947090131+0.954136579630093i</v>
      </c>
      <c r="EJ352" s="240" t="str">
        <f t="shared" ca="1" si="589"/>
        <v>-2.38591927851027+0.723760700490452i</v>
      </c>
      <c r="EK352" s="240" t="str">
        <f t="shared" ca="1" si="590"/>
        <v>-2.44537137919109+0.486414610157263i</v>
      </c>
      <c r="EL352" s="240" t="str">
        <f t="shared" ca="1" si="591"/>
        <v>-2.48127321671443+0.244384081226716i</v>
      </c>
      <c r="EM352" s="240" t="str">
        <f t="shared" ca="1" si="592"/>
        <v>-2.4932790367589+3.12771036333796E-13i</v>
      </c>
      <c r="EN352" s="240"/>
      <c r="EO352" s="240"/>
      <c r="EP352" s="240"/>
    </row>
    <row r="353" spans="1:262">
      <c r="A353" s="268">
        <f t="shared" si="461"/>
        <v>4.9414062499999805E-3</v>
      </c>
      <c r="B353" s="267">
        <v>253</v>
      </c>
      <c r="C353" s="266">
        <f t="shared" si="462"/>
        <v>50600</v>
      </c>
      <c r="N353" s="265">
        <f t="shared" ca="1" si="463"/>
        <v>2.5067073341655854</v>
      </c>
      <c r="O353" s="240">
        <f t="shared" ca="1" si="464"/>
        <v>-2.4932926658344146</v>
      </c>
      <c r="P353" s="240" t="str">
        <f t="shared" ca="1" si="465"/>
        <v>-2.48653698134363-0.183417986888349i</v>
      </c>
      <c r="Q353" s="240" t="str">
        <f t="shared" ca="1" si="466"/>
        <v>-2.46630653751089-0.365842015813838i</v>
      </c>
      <c r="R353" s="240" t="str">
        <f t="shared" ca="1" si="467"/>
        <v>-2.43271096486406-0.546283515158416i</v>
      </c>
      <c r="S353" s="240" t="str">
        <f t="shared" ca="1" si="468"/>
        <v>-2.38593232072224-0.72376465680267i</v>
      </c>
      <c r="T353" s="240" t="str">
        <f t="shared" ca="1" si="469"/>
        <v>-2.326224102611-0.897323655062847i</v>
      </c>
      <c r="U353" s="241" t="str">
        <f t="shared" ca="1" si="470"/>
        <v>-2.25390987453756-1.06601997868977i</v>
      </c>
      <c r="V353" s="240" t="str">
        <f t="shared" ca="1" si="471"/>
        <v>-2.16938151356925-1.22893944768962i</v>
      </c>
      <c r="W353" s="240" t="str">
        <f t="shared" ca="1" si="472"/>
        <v>-2.07309708621811-1.38519918734371i</v>
      </c>
      <c r="X353" s="240" t="str">
        <f t="shared" ca="1" si="473"/>
        <v>-1.96557836613821-1.53395241258428i</v>
      </c>
      <c r="Y353" s="240" t="str">
        <f t="shared" ca="1" si="474"/>
        <v>-1.84740800658935-1.67439301679542i</v>
      </c>
      <c r="Z353" s="240" t="str">
        <f t="shared" ca="1" si="475"/>
        <v>-1.71922638298833-1.80575994017493i</v>
      </c>
      <c r="AA353" s="240" t="str">
        <f t="shared" ca="1" si="476"/>
        <v>-1.5817281226598-1.92734129398267i</v>
      </c>
      <c r="AB353" s="240" t="str">
        <f t="shared" ca="1" si="477"/>
        <v>-1.43565834058953-2.03847821832842i</v>
      </c>
      <c r="AC353" s="240" t="str">
        <f t="shared" ca="1" si="478"/>
        <v>-1.2818086015824-2.13856845258997i</v>
      </c>
      <c r="AD353" s="240" t="str">
        <f t="shared" ca="1" si="479"/>
        <v>-1.1210126307038-2.22706959911589i</v>
      </c>
      <c r="AE353" s="240" t="str">
        <f t="shared" ca="1" si="480"/>
        <v>-0.954141795252187-2.30350206252493i</v>
      </c>
      <c r="AF353" s="240" t="str">
        <f t="shared" ca="1" si="481"/>
        <v>-0.782100382742057-2.36745164867594i</v>
      </c>
      <c r="AG353" s="240" t="str">
        <f t="shared" ca="1" si="482"/>
        <v>-0.605820700495072-2.41857180922034i</v>
      </c>
      <c r="AH353" s="240" t="str">
        <f t="shared" ca="1" si="483"/>
        <v>-0.42625802338217-2.45658551957916i</v>
      </c>
      <c r="AI353" s="240" t="str">
        <f t="shared" ca="1" si="484"/>
        <v>-0.244385417110947-2.4812867801621i</v>
      </c>
      <c r="AJ353" s="240" t="str">
        <f t="shared" ca="1" si="485"/>
        <v>-0.0611884650877955-2.49254173269855i</v>
      </c>
      <c r="AK353" s="240" t="str">
        <f t="shared" ca="1" si="486"/>
        <v>0.122340072529302-2.49028938562513i</v>
      </c>
      <c r="AL353" s="240" t="str">
        <f t="shared" ca="1" si="487"/>
        <v>0.305205638693426-2.47454194460579i</v>
      </c>
      <c r="AM353" s="240" t="str">
        <f t="shared" ca="1" si="488"/>
        <v>0.486417269057652-2.44538474638781i</v>
      </c>
      <c r="AN353" s="240" t="str">
        <f t="shared" ca="1" si="489"/>
        <v>0.664992962096382-2.40297579635459i</v>
      </c>
      <c r="AO353" s="240" t="str">
        <f t="shared" ca="1" si="490"/>
        <v>0.839965000656774-2.34754491228077i</v>
      </c>
      <c r="AP353" s="240" t="str">
        <f t="shared" ca="1" si="491"/>
        <v>1.01038519610183-2.27939247892985i</v>
      </c>
      <c r="AQ353" s="240" t="str">
        <f t="shared" ca="1" si="492"/>
        <v>1.17533002662678-2.19888782024304i</v>
      </c>
      <c r="AR353" s="240" t="str">
        <f t="shared" ca="1" si="493"/>
        <v>1.17533002662678-2.19888782024304i</v>
      </c>
      <c r="AS353" s="240" t="str">
        <f t="shared" ca="1" si="494"/>
        <v>1.48525270693421-2.00263144738324i</v>
      </c>
      <c r="AT353" s="240" t="str">
        <f t="shared" ca="1" si="495"/>
        <v>1.62855105885953-1.88794326349898i</v>
      </c>
      <c r="AU353" s="240" t="str">
        <f t="shared" ca="1" si="496"/>
        <v>1.76302415149495-1.76302415149345i</v>
      </c>
      <c r="AV353" s="240" t="str">
        <f t="shared" ca="1" si="497"/>
        <v>1.88794326350037-1.62855105885793i</v>
      </c>
      <c r="AW353" s="240" t="str">
        <f t="shared" ca="1" si="498"/>
        <v>2.00263144738303-1.4852527069345i</v>
      </c>
      <c r="AX353" s="240" t="str">
        <f t="shared" ca="1" si="499"/>
        <v>2.10646719794068-1.33390564190411i</v>
      </c>
      <c r="AY353" s="240" t="str">
        <f t="shared" ca="1" si="500"/>
        <v>2.19888782024284-1.17533002662715i</v>
      </c>
      <c r="AZ353" s="240" t="str">
        <f t="shared" ca="1" si="501"/>
        <v>2.27939247892967-1.01038519610222i</v>
      </c>
      <c r="BA353" s="240" t="str">
        <f t="shared" ca="1" si="502"/>
        <v>2.34754491228063-0.839965000657175i</v>
      </c>
      <c r="BB353" s="240" t="str">
        <f t="shared" ca="1" si="503"/>
        <v>2.40297579635449-0.664992962096726i</v>
      </c>
      <c r="BC353" s="240" t="str">
        <f t="shared" ca="1" si="504"/>
        <v>2.44538474638774-0.486417269058001i</v>
      </c>
      <c r="BD353" s="240" t="str">
        <f t="shared" ca="1" si="505"/>
        <v>2.47454194460575-0.30520563869378i</v>
      </c>
      <c r="BE353" s="240" t="str">
        <f t="shared" ca="1" si="506"/>
        <v>2.49028938562512-0.122340072529657i</v>
      </c>
      <c r="BF353" s="240" t="str">
        <f t="shared" ca="1" si="507"/>
        <v>2.49254173269856+0.0611884650873691i</v>
      </c>
      <c r="BG353" s="240" t="str">
        <f t="shared" ca="1" si="508"/>
        <v>2.48128678016214+0.244385417110557i</v>
      </c>
      <c r="BH353" s="240" t="str">
        <f t="shared" ca="1" si="509"/>
        <v>2.4565855195788+0.426258023384227i</v>
      </c>
      <c r="BI353" s="240" t="str">
        <f t="shared" ca="1" si="510"/>
        <v>2.41857180921984+0.605820700497064i</v>
      </c>
      <c r="BJ353" s="240" t="str">
        <f t="shared" ca="1" si="511"/>
        <v>2.36745164867605+0.78210038274172i</v>
      </c>
      <c r="BK353" s="240" t="str">
        <f t="shared" ca="1" si="512"/>
        <v>2.30350206252526+0.954141795251399i</v>
      </c>
      <c r="BL353" s="240" t="str">
        <f t="shared" ca="1" si="513"/>
        <v>2.22706959911617+1.12101263070326i</v>
      </c>
      <c r="BM353" s="240" t="str">
        <f t="shared" ca="1" si="514"/>
        <v>2.1385684525903+1.28180860158185i</v>
      </c>
      <c r="BN353" s="240" t="str">
        <f t="shared" ca="1" si="515"/>
        <v>2.03847821832864+1.43565834058921i</v>
      </c>
      <c r="BO353" s="240" t="str">
        <f t="shared" ca="1" si="516"/>
        <v>1.92734129398275+1.58172812265969i</v>
      </c>
      <c r="BP353" s="240" t="str">
        <f t="shared" ca="1" si="517"/>
        <v>1.80575994017485+1.7192263829884i</v>
      </c>
      <c r="BQ353" s="240" t="str">
        <f t="shared" ca="1" si="518"/>
        <v>1.67439301679536+1.8474080065894i</v>
      </c>
      <c r="BR353" s="240" t="str">
        <f t="shared" ca="1" si="519"/>
        <v>1.53395241258403+1.9655783661384i</v>
      </c>
      <c r="BS353" s="240" t="str">
        <f t="shared" ca="1" si="520"/>
        <v>1.38519918734323+2.07309708621842i</v>
      </c>
      <c r="BT353" s="240" t="str">
        <f t="shared" ca="1" si="521"/>
        <v>1.22893944768893+2.16938151356964i</v>
      </c>
      <c r="BU353" s="240" t="str">
        <f t="shared" ca="1" si="522"/>
        <v>1.06601997868905+2.25390987453791i</v>
      </c>
      <c r="BV353" s="240" t="str">
        <f t="shared" ca="1" si="523"/>
        <v>0.89732365506175+2.32622410261142i</v>
      </c>
      <c r="BW353" s="240" t="str">
        <f t="shared" ca="1" si="524"/>
        <v>0.723764656801314+2.38593232072265i</v>
      </c>
      <c r="BX353" s="240" t="str">
        <f t="shared" ca="1" si="525"/>
        <v>0.546283515159289+2.43271096486387i</v>
      </c>
      <c r="BY353" s="240" t="str">
        <f t="shared" ca="1" si="526"/>
        <v>0.365842015814733+2.46630653751076i</v>
      </c>
      <c r="BZ353" s="240" t="str">
        <f t="shared" ca="1" si="527"/>
        <v>0.183417986888964+2.48653698134359i</v>
      </c>
      <c r="CA353" s="240" t="str">
        <f t="shared" ca="1" si="528"/>
        <v>4.26401266592698E-13+2.49329266583441i</v>
      </c>
      <c r="CB353" s="240" t="str">
        <f t="shared" ca="1" si="529"/>
        <v>-0.183417986888114+2.48653698134365i</v>
      </c>
      <c r="CC353" s="240" t="str">
        <f t="shared" ca="1" si="530"/>
        <v>-0.365842015813891+2.46630653751088i</v>
      </c>
      <c r="CD353" s="240" t="str">
        <f t="shared" ca="1" si="531"/>
        <v>-0.546283515158456+2.43271096486406i</v>
      </c>
      <c r="CE353" s="240" t="str">
        <f t="shared" ca="1" si="532"/>
        <v>-0.723764656803074+2.38593232072211i</v>
      </c>
      <c r="CF353" s="240" t="str">
        <f t="shared" ca="1" si="533"/>
        <v>-0.897323655063465+2.32622410261076i</v>
      </c>
      <c r="CG353" s="240" t="str">
        <f t="shared" ca="1" si="534"/>
        <v>-1.06601997869059+2.25390987453718i</v>
      </c>
      <c r="CH353" s="240" t="str">
        <f t="shared" ca="1" si="535"/>
        <v>-1.22893944769041+2.16938151356881i</v>
      </c>
      <c r="CI353" s="240" t="str">
        <f t="shared" ca="1" si="536"/>
        <v>-1.38519918734465+2.07309708621748i</v>
      </c>
      <c r="CJ353" s="240" t="str">
        <f t="shared" ca="1" si="537"/>
        <v>-1.53395241258336+1.96557836613893i</v>
      </c>
      <c r="CK353" s="240" t="str">
        <f t="shared" ca="1" si="538"/>
        <v>-1.67439301679472+1.84740800658998i</v>
      </c>
      <c r="CL353" s="240" t="str">
        <f t="shared" ca="1" si="539"/>
        <v>-1.80575994017427+1.71922638298902i</v>
      </c>
      <c r="CM353" s="240" t="str">
        <f t="shared" ca="1" si="540"/>
        <v>-1.92734129398221+1.58172812266035i</v>
      </c>
      <c r="CN353" s="240" t="str">
        <f t="shared" ca="1" si="541"/>
        <v>-2.03847821832824+1.43565834058979i</v>
      </c>
      <c r="CO353" s="240" t="str">
        <f t="shared" ca="1" si="542"/>
        <v>-2.13856845258993+1.28180860158246i</v>
      </c>
      <c r="CP353" s="240" t="str">
        <f t="shared" ca="1" si="543"/>
        <v>-2.22706959911585+1.12101263070389i</v>
      </c>
      <c r="CQ353" s="240" t="str">
        <f t="shared" ca="1" si="544"/>
        <v>-2.30350206252499+0.954141795252057i</v>
      </c>
      <c r="CR353" s="240" t="str">
        <f t="shared" ca="1" si="545"/>
        <v>-2.36745164867582+0.782100382742393i</v>
      </c>
      <c r="CS353" s="240" t="str">
        <f t="shared" ca="1" si="546"/>
        <v>-2.41857180922025+0.605820700495416i</v>
      </c>
      <c r="CT353" s="240" t="str">
        <f t="shared" ca="1" si="547"/>
        <v>-2.45658551957907+0.426258023382694i</v>
      </c>
      <c r="CU353" s="240" t="str">
        <f t="shared" ca="1" si="548"/>
        <v>-2.4812867801623+0.244385417108867i</v>
      </c>
      <c r="CV353" s="240" t="str">
        <f t="shared" ca="1" si="549"/>
        <v>-2.4925417326986+0.0611884650855298i</v>
      </c>
      <c r="CW353" s="240" t="str">
        <f t="shared" ca="1" si="550"/>
        <v>-2.49028938562503-0.122340072531353i</v>
      </c>
      <c r="CX353" s="240" t="str">
        <f t="shared" ca="1" si="551"/>
        <v>-2.47454194460584-0.305205638693074i</v>
      </c>
      <c r="CY353" s="240" t="str">
        <f t="shared" ca="1" si="552"/>
        <v>-2.44538474638791-0.486417269057164i</v>
      </c>
      <c r="CZ353" s="240" t="str">
        <f t="shared" ca="1" si="553"/>
        <v>-2.40297579635468-0.66499296209604i</v>
      </c>
      <c r="DA353" s="240" t="str">
        <f t="shared" ca="1" si="554"/>
        <v>-2.34754491228094-0.839965000656305i</v>
      </c>
      <c r="DB353" s="240" t="str">
        <f t="shared" ca="1" si="555"/>
        <v>-2.27939247892999-1.0103851961015i</v>
      </c>
      <c r="DC353" s="240" t="str">
        <f t="shared" ca="1" si="556"/>
        <v>-2.19888782024327-1.17533002662634i</v>
      </c>
      <c r="DD353" s="240" t="str">
        <f t="shared" ca="1" si="557"/>
        <v>-2.1064671979411-1.33390564190345i</v>
      </c>
      <c r="DE353" s="240" t="str">
        <f t="shared" ca="1" si="558"/>
        <v>-2.00263144738341-1.48525270693398i</v>
      </c>
      <c r="DF353" s="240" t="str">
        <f t="shared" ca="1" si="559"/>
        <v>-1.88794326349926-1.62855105885921i</v>
      </c>
      <c r="DG353" s="240" t="str">
        <f t="shared" ca="1" si="560"/>
        <v>-1.76302415149365-1.76302415149475i</v>
      </c>
      <c r="DH353" s="240" t="str">
        <f t="shared" ca="1" si="561"/>
        <v>-1.62855105885825-1.88794326350009i</v>
      </c>
      <c r="DI353" s="240" t="str">
        <f t="shared" ca="1" si="562"/>
        <v>-1.48525270693273-2.00263144738433i</v>
      </c>
      <c r="DJ353" s="240" t="str">
        <f t="shared" ca="1" si="563"/>
        <v>-1.33390564190237-2.10646719794178i</v>
      </c>
      <c r="DK353" s="240" t="str">
        <f t="shared" ca="1" si="564"/>
        <v>-1.17533002662747-2.19888782024267i</v>
      </c>
      <c r="DL353" s="240" t="str">
        <f t="shared" ca="1" si="565"/>
        <v>-1.01038519610267-2.27939247892947i</v>
      </c>
      <c r="DM353" s="240" t="str">
        <f t="shared" ca="1" si="566"/>
        <v>-0.839965000657509-2.34754491228051i</v>
      </c>
      <c r="DN353" s="240" t="str">
        <f t="shared" ca="1" si="567"/>
        <v>-0.664992962097-2.40297579635442i</v>
      </c>
      <c r="DO353" s="240" t="str">
        <f t="shared" ca="1" si="568"/>
        <v>-0.486417269058418-2.44538474638766i</v>
      </c>
      <c r="DP353" s="240" t="str">
        <f t="shared" ca="1" si="569"/>
        <v>-0.305205638694061-2.47454194460571i</v>
      </c>
      <c r="DQ353" s="240" t="str">
        <f t="shared" ca="1" si="570"/>
        <v>-0.122340072530083-2.4902893856251i</v>
      </c>
      <c r="DR353" s="240" t="str">
        <f t="shared" ca="1" si="571"/>
        <v>0.0611884650870847-2.49254173269857i</v>
      </c>
      <c r="DS353" s="240" t="str">
        <f t="shared" ca="1" si="572"/>
        <v>0.244385417110133-2.48128678016218i</v>
      </c>
      <c r="DT353" s="240" t="str">
        <f t="shared" ca="1" si="573"/>
        <v>0.426258023383948-2.45658551957885i</v>
      </c>
      <c r="DU353" s="240" t="str">
        <f t="shared" ca="1" si="574"/>
        <v>0.60582070049665-2.41857180921994i</v>
      </c>
      <c r="DV353" s="240" t="str">
        <f t="shared" ca="1" si="575"/>
        <v>0.782100382743737-2.36745164867538i</v>
      </c>
      <c r="DW353" s="240" t="str">
        <f t="shared" ca="1" si="576"/>
        <v>0.954141795253231-2.3035020625245i</v>
      </c>
      <c r="DX353" s="240" t="str">
        <f t="shared" ca="1" si="577"/>
        <v>1.12101263070288-2.22706959911636i</v>
      </c>
      <c r="DY353" s="240" t="str">
        <f t="shared" ca="1" si="578"/>
        <v>1.28180860158161-2.13856845259044i</v>
      </c>
      <c r="DZ353" s="240" t="str">
        <f t="shared" ca="1" si="579"/>
        <v>1.43565834058886-2.03847821832889i</v>
      </c>
      <c r="EA353" s="240" t="str">
        <f t="shared" ca="1" si="580"/>
        <v>1.58172812265947-1.92734129398293i</v>
      </c>
      <c r="EB353" s="240" t="str">
        <f t="shared" ca="1" si="581"/>
        <v>1.71922638298809-1.80575994017515i</v>
      </c>
      <c r="EC353" s="240" t="str">
        <f t="shared" ca="1" si="582"/>
        <v>1.84740800658921-1.67439301679557i</v>
      </c>
      <c r="ED353" s="240" t="str">
        <f t="shared" ca="1" si="583"/>
        <v>1.96557836613814-1.53395241258436i</v>
      </c>
      <c r="EE353" s="240" t="str">
        <f t="shared" ca="1" si="584"/>
        <v>2.07309708621827-1.38519918734347i</v>
      </c>
      <c r="EF353" s="240" t="str">
        <f t="shared" ca="1" si="585"/>
        <v>2.16938151356943-1.2289394476893i</v>
      </c>
      <c r="EG353" s="240" t="str">
        <f t="shared" ca="1" si="586"/>
        <v>2.25390987453778-1.06601997868931i</v>
      </c>
      <c r="EH353" s="240" t="str">
        <f t="shared" ca="1" si="587"/>
        <v>2.32622410261121-0.897323655062278i</v>
      </c>
      <c r="EI353" s="240" t="str">
        <f t="shared" ca="1" si="588"/>
        <v>2.38593232072252-0.723764656801723i</v>
      </c>
      <c r="EJ353" s="240" t="str">
        <f t="shared" ca="1" si="589"/>
        <v>2.4327109648643-0.546283515157354i</v>
      </c>
      <c r="EK353" s="240" t="str">
        <f t="shared" ca="1" si="590"/>
        <v>2.46630653751069-0.365842015815155i</v>
      </c>
      <c r="EL353" s="240" t="str">
        <f t="shared" ca="1" si="591"/>
        <v>2.48653698134357-0.183417986889248i</v>
      </c>
      <c r="EM353" s="240" t="str">
        <f t="shared" ca="1" si="592"/>
        <v>2.49329266583441-8.52802533185399E-13i</v>
      </c>
      <c r="EN353" s="240"/>
      <c r="EO353" s="240"/>
      <c r="EP353" s="240"/>
    </row>
    <row r="354" spans="1:262">
      <c r="A354" s="268">
        <f t="shared" si="461"/>
        <v>4.9609374999999801E-3</v>
      </c>
      <c r="B354" s="267">
        <v>254</v>
      </c>
      <c r="C354" s="266">
        <f t="shared" si="462"/>
        <v>50800</v>
      </c>
      <c r="N354" s="265">
        <f t="shared" ca="1" si="463"/>
        <v>2.5066974873111141</v>
      </c>
      <c r="O354" s="240">
        <f t="shared" ca="1" si="464"/>
        <v>-2.4933025126888859</v>
      </c>
      <c r="P354" s="240" t="str">
        <f t="shared" ca="1" si="465"/>
        <v>-2.4902992206186-0.122340555692341i</v>
      </c>
      <c r="Q354" s="240" t="str">
        <f t="shared" ca="1" si="466"/>
        <v>-2.48129657960139-0.244386382270251i</v>
      </c>
      <c r="R354" s="240" t="str">
        <f t="shared" ca="1" si="467"/>
        <v>-2.466316277788-0.365843460647679i</v>
      </c>
      <c r="S354" s="240" t="str">
        <f t="shared" ca="1" si="468"/>
        <v>-2.44539440403766-0.486419190084053i</v>
      </c>
      <c r="T354" s="240" t="str">
        <f t="shared" ca="1" si="469"/>
        <v>-2.41858136097669-0.605823093086481i</v>
      </c>
      <c r="U354" s="241" t="str">
        <f t="shared" ca="1" si="470"/>
        <v>-2.38594174357448-0.723767515193575i</v>
      </c>
      <c r="V354" s="240" t="str">
        <f t="shared" ca="1" si="471"/>
        <v>-2.34755418352811-0.839968317962267i</v>
      </c>
      <c r="W354" s="240" t="str">
        <f t="shared" ca="1" si="472"/>
        <v>-2.30351115983226-0.954145563480206i</v>
      </c>
      <c r="X354" s="240" t="str">
        <f t="shared" ca="1" si="473"/>
        <v>-2.25391877598852-1.06602418876268i</v>
      </c>
      <c r="Y354" s="240" t="str">
        <f t="shared" ca="1" si="474"/>
        <v>-2.19889650439356-1.17533466840152i</v>
      </c>
      <c r="Z354" s="240" t="str">
        <f t="shared" ca="1" si="475"/>
        <v>-2.13857689851881-1.28181366387723i</v>
      </c>
      <c r="AA354" s="240" t="str">
        <f t="shared" ca="1" si="476"/>
        <v>-2.07310527357832-1.38520465796303i</v>
      </c>
      <c r="AB354" s="240" t="str">
        <f t="shared" ca="1" si="477"/>
        <v>-2.00263935645134-1.48525857269799i</v>
      </c>
      <c r="AC354" s="240" t="str">
        <f t="shared" ca="1" si="478"/>
        <v>-1.92734890570401-1.58173436943826i</v>
      </c>
      <c r="AD354" s="240" t="str">
        <f t="shared" ca="1" si="479"/>
        <v>-1.8474153026272-1.67439962953877i</v>
      </c>
      <c r="AE354" s="240" t="str">
        <f t="shared" ca="1" si="480"/>
        <v>-1.76303111427172-1.76303111427182i</v>
      </c>
      <c r="AF354" s="240" t="str">
        <f t="shared" ca="1" si="481"/>
        <v>-1.67439962953845-1.84741530262749i</v>
      </c>
      <c r="AG354" s="240" t="str">
        <f t="shared" ca="1" si="482"/>
        <v>-1.58173436943736-1.92734890570476i</v>
      </c>
      <c r="AH354" s="240" t="str">
        <f t="shared" ca="1" si="483"/>
        <v>-1.48525857269867-2.00263935645084i</v>
      </c>
      <c r="AI354" s="240" t="str">
        <f t="shared" ca="1" si="484"/>
        <v>-1.38520465796308-2.07310527357828i</v>
      </c>
      <c r="AJ354" s="240" t="str">
        <f t="shared" ca="1" si="485"/>
        <v>-1.28181366387686-2.13857689851903i</v>
      </c>
      <c r="AK354" s="240" t="str">
        <f t="shared" ca="1" si="486"/>
        <v>-1.17533466840068-2.198896504394i</v>
      </c>
      <c r="AL354" s="240" t="str">
        <f t="shared" ca="1" si="487"/>
        <v>-1.06602418876345-2.25391877598816i</v>
      </c>
      <c r="AM354" s="240" t="str">
        <f t="shared" ca="1" si="488"/>
        <v>-0.954145563480511-2.30351115983213i</v>
      </c>
      <c r="AN354" s="240" t="str">
        <f t="shared" ca="1" si="489"/>
        <v>-0.839968317961846-2.34755418352827i</v>
      </c>
      <c r="AO354" s="240" t="str">
        <f t="shared" ca="1" si="490"/>
        <v>-0.723767515192722-2.38594174357474i</v>
      </c>
      <c r="AP354" s="240" t="str">
        <f t="shared" ca="1" si="491"/>
        <v>-0.605823093087273-2.41858136097649i</v>
      </c>
      <c r="AQ354" s="240" t="str">
        <f t="shared" ca="1" si="492"/>
        <v>-0.486419190084353-2.4453944040376i</v>
      </c>
      <c r="AR354" s="240" t="str">
        <f t="shared" ca="1" si="493"/>
        <v>-0.486419190084353-2.4453944040376i</v>
      </c>
      <c r="AS354" s="240" t="str">
        <f t="shared" ca="1" si="494"/>
        <v>-0.244386382269341-2.48129657960148i</v>
      </c>
      <c r="AT354" s="240" t="str">
        <f t="shared" ca="1" si="495"/>
        <v>-0.122340555693261-2.49029922061855i</v>
      </c>
      <c r="AU354" s="240" t="str">
        <f t="shared" ca="1" si="496"/>
        <v>-3.48209455273417E-13-2.49330251268889i</v>
      </c>
      <c r="AV354" s="240" t="str">
        <f t="shared" ca="1" si="497"/>
        <v>0.122340555692636-2.49029922061858i</v>
      </c>
      <c r="AW354" s="240" t="str">
        <f t="shared" ca="1" si="498"/>
        <v>0.244386382271187-2.4812965796013i</v>
      </c>
      <c r="AX354" s="240" t="str">
        <f t="shared" ca="1" si="499"/>
        <v>0.365843460646599-2.46631627778816i</v>
      </c>
      <c r="AY354" s="240" t="str">
        <f t="shared" ca="1" si="500"/>
        <v>0.486419190083739-2.44539440403772i</v>
      </c>
      <c r="AZ354" s="240" t="str">
        <f t="shared" ca="1" si="501"/>
        <v>0.605823093086665-2.41858136097664i</v>
      </c>
      <c r="BA354" s="240" t="str">
        <f t="shared" ca="1" si="502"/>
        <v>0.723767515194428-2.38594174357422i</v>
      </c>
      <c r="BB354" s="240" t="str">
        <f t="shared" ca="1" si="503"/>
        <v>0.839968317961258-2.34755418352848i</v>
      </c>
      <c r="BC354" s="240" t="str">
        <f t="shared" ca="1" si="504"/>
        <v>0.954145563479932-2.30351115983237i</v>
      </c>
      <c r="BD354" s="240" t="str">
        <f t="shared" ca="1" si="505"/>
        <v>1.06602418876282-2.25391877598845i</v>
      </c>
      <c r="BE354" s="240" t="str">
        <f t="shared" ca="1" si="506"/>
        <v>1.17533466840232-2.19889650439313i</v>
      </c>
      <c r="BF354" s="240" t="str">
        <f t="shared" ca="1" si="507"/>
        <v>1.28181366387633-2.13857689851935i</v>
      </c>
      <c r="BG354" s="240" t="str">
        <f t="shared" ca="1" si="508"/>
        <v>1.38520465796253-2.07310527357865i</v>
      </c>
      <c r="BH354" s="240" t="str">
        <f t="shared" ca="1" si="509"/>
        <v>1.48525857269819-2.00263935645119i</v>
      </c>
      <c r="BI354" s="240" t="str">
        <f t="shared" ca="1" si="510"/>
        <v>1.58173436943879-1.92734890570358i</v>
      </c>
      <c r="BJ354" s="240" t="str">
        <f t="shared" ca="1" si="511"/>
        <v>1.67439962953801-1.84741530262788i</v>
      </c>
      <c r="BK354" s="240" t="str">
        <f t="shared" ca="1" si="512"/>
        <v>1.76303111427142-1.76303111427211i</v>
      </c>
      <c r="BL354" s="240" t="str">
        <f t="shared" ca="1" si="513"/>
        <v>1.84741530262723-1.67439962953874i</v>
      </c>
      <c r="BM354" s="240" t="str">
        <f t="shared" ca="1" si="514"/>
        <v>1.92734890570458-1.58173436943757i</v>
      </c>
      <c r="BN354" s="240" t="str">
        <f t="shared" ca="1" si="515"/>
        <v>2.00263935645061-1.48525857269898i</v>
      </c>
      <c r="BO354" s="240" t="str">
        <f t="shared" ca="1" si="516"/>
        <v>2.07310527357811-1.38520465796334i</v>
      </c>
      <c r="BP354" s="240" t="str">
        <f t="shared" ca="1" si="517"/>
        <v>2.13857689851885-1.28181366387716i</v>
      </c>
      <c r="BQ354" s="240" t="str">
        <f t="shared" ca="1" si="518"/>
        <v>2.19889650439387-1.17533466840093i</v>
      </c>
      <c r="BR354" s="240" t="str">
        <f t="shared" ca="1" si="519"/>
        <v>2.25391877598801-1.06602418876376i</v>
      </c>
      <c r="BS354" s="240" t="str">
        <f t="shared" ca="1" si="520"/>
        <v>2.30351115983203-0.954145563480768i</v>
      </c>
      <c r="BT354" s="240" t="str">
        <f t="shared" ca="1" si="521"/>
        <v>2.34755418352815-0.839968317962173i</v>
      </c>
      <c r="BU354" s="240" t="str">
        <f t="shared" ca="1" si="522"/>
        <v>2.38594174357464-0.723767515193054i</v>
      </c>
      <c r="BV354" s="240" t="str">
        <f t="shared" ca="1" si="523"/>
        <v>2.41858136097702-0.605823093085137i</v>
      </c>
      <c r="BW354" s="240" t="str">
        <f t="shared" ca="1" si="524"/>
        <v>2.44539440403754-0.486419190084624i</v>
      </c>
      <c r="BX354" s="240" t="str">
        <f t="shared" ca="1" si="525"/>
        <v>2.46631627778801-0.365843460647562i</v>
      </c>
      <c r="BY354" s="240" t="str">
        <f t="shared" ca="1" si="526"/>
        <v>2.48129657960145-0.244386382269688i</v>
      </c>
      <c r="BZ354" s="240" t="str">
        <f t="shared" ca="1" si="527"/>
        <v>2.49029922061866-0.122340555691061i</v>
      </c>
      <c r="CA354" s="240" t="str">
        <f t="shared" ca="1" si="528"/>
        <v>2.49330251268889-6.96418910546834E-13i</v>
      </c>
      <c r="CB354" s="240" t="str">
        <f t="shared" ca="1" si="529"/>
        <v>2.4902992206186+0.122340555692359i</v>
      </c>
      <c r="CC354" s="240" t="str">
        <f t="shared" ca="1" si="530"/>
        <v>2.48129657960134+0.244386382270841i</v>
      </c>
      <c r="CD354" s="240" t="str">
        <f t="shared" ca="1" si="531"/>
        <v>2.46631627778784+0.365843460648706i</v>
      </c>
      <c r="CE354" s="240" t="str">
        <f t="shared" ca="1" si="532"/>
        <v>2.44539440403779+0.486419190083398i</v>
      </c>
      <c r="CF354" s="240" t="str">
        <f t="shared" ca="1" si="533"/>
        <v>2.41858136097671+0.605823093086396i</v>
      </c>
      <c r="CG354" s="240" t="str">
        <f t="shared" ca="1" si="534"/>
        <v>2.3859417435743+0.723767515194163i</v>
      </c>
      <c r="CH354" s="240" t="str">
        <f t="shared" ca="1" si="535"/>
        <v>2.34755418352776+0.839968317963265i</v>
      </c>
      <c r="CI354" s="240" t="str">
        <f t="shared" ca="1" si="536"/>
        <v>2.3035111598325+0.954145563479611i</v>
      </c>
      <c r="CJ354" s="240" t="str">
        <f t="shared" ca="1" si="537"/>
        <v>2.2539187759886+1.0660241887625i</v>
      </c>
      <c r="CK354" s="240" t="str">
        <f t="shared" ca="1" si="538"/>
        <v>2.19889650439326+1.17533466840207i</v>
      </c>
      <c r="CL354" s="240" t="str">
        <f t="shared" ca="1" si="539"/>
        <v>2.13857689851826+1.28181366387815i</v>
      </c>
      <c r="CM354" s="240" t="str">
        <f t="shared" ca="1" si="540"/>
        <v>2.07310527357881+1.3852046579623i</v>
      </c>
      <c r="CN354" s="240" t="str">
        <f t="shared" ca="1" si="541"/>
        <v>2.00263935645144+1.48525857269786i</v>
      </c>
      <c r="CO354" s="240" t="str">
        <f t="shared" ca="1" si="542"/>
        <v>1.92734890570376+1.58173436943857i</v>
      </c>
      <c r="CP354" s="240" t="str">
        <f t="shared" ca="1" si="543"/>
        <v>1.84741530262645+1.67439962953959i</v>
      </c>
      <c r="CQ354" s="240" t="str">
        <f t="shared" ca="1" si="544"/>
        <v>1.76303111427231+1.76303111427123i</v>
      </c>
      <c r="CR354" s="240" t="str">
        <f t="shared" ca="1" si="545"/>
        <v>1.67439962953894+1.84741530262704i</v>
      </c>
      <c r="CS354" s="240" t="str">
        <f t="shared" ca="1" si="546"/>
        <v>1.58173436943789+1.92734890570432i</v>
      </c>
      <c r="CT354" s="240" t="str">
        <f t="shared" ca="1" si="547"/>
        <v>1.48525857269726+2.00263935645188i</v>
      </c>
      <c r="CU354" s="240" t="str">
        <f t="shared" ca="1" si="548"/>
        <v>1.38520465796369+2.07310527357788i</v>
      </c>
      <c r="CV354" s="240" t="str">
        <f t="shared" ca="1" si="549"/>
        <v>1.2818136638774+2.13857689851871i</v>
      </c>
      <c r="CW354" s="240" t="str">
        <f t="shared" ca="1" si="550"/>
        <v>1.17533466840117+2.19889650439374i</v>
      </c>
      <c r="CX354" s="240" t="str">
        <f t="shared" ca="1" si="551"/>
        <v>1.06602418876183+2.25391877598892i</v>
      </c>
      <c r="CY354" s="240" t="str">
        <f t="shared" ca="1" si="552"/>
        <v>0.954145563481154+2.30351115983187i</v>
      </c>
      <c r="CZ354" s="240" t="str">
        <f t="shared" ca="1" si="553"/>
        <v>0.839968317962434+2.34755418352805i</v>
      </c>
      <c r="DA354" s="240" t="str">
        <f t="shared" ca="1" si="554"/>
        <v>0.723767515193183+2.3859417435746i</v>
      </c>
      <c r="DB354" s="240" t="str">
        <f t="shared" ca="1" si="555"/>
        <v>0.605823093085543+2.41858136097692i</v>
      </c>
      <c r="DC354" s="240" t="str">
        <f t="shared" ca="1" si="556"/>
        <v>0.486419190085036+2.44539440403746i</v>
      </c>
      <c r="DD354" s="240" t="str">
        <f t="shared" ca="1" si="557"/>
        <v>0.365843460647836+2.46631627778797i</v>
      </c>
      <c r="DE354" s="240" t="str">
        <f t="shared" ca="1" si="558"/>
        <v>0.244386382270105+2.48129657960141i</v>
      </c>
      <c r="DF354" s="240" t="str">
        <f t="shared" ca="1" si="559"/>
        <v>0.122340555691479+2.49029922061864i</v>
      </c>
      <c r="DG354" s="240" t="str">
        <f t="shared" ca="1" si="560"/>
        <v>9.73764446282511E-13+2.49330251268889i</v>
      </c>
      <c r="DH354" s="240" t="str">
        <f t="shared" ca="1" si="561"/>
        <v>-0.122340555692082+2.49029922061861i</v>
      </c>
      <c r="DI354" s="240" t="str">
        <f t="shared" ca="1" si="562"/>
        <v>-0.244386382270423+2.48129657960138i</v>
      </c>
      <c r="DJ354" s="240" t="str">
        <f t="shared" ca="1" si="563"/>
        <v>-0.365843460648432+2.46631627778789i</v>
      </c>
      <c r="DK354" s="240" t="str">
        <f t="shared" ca="1" si="564"/>
        <v>-0.486419190083126+2.44539440403784i</v>
      </c>
      <c r="DL354" s="240" t="str">
        <f t="shared" ca="1" si="565"/>
        <v>-0.605823093086126+2.41858136097678i</v>
      </c>
      <c r="DM354" s="240" t="str">
        <f t="shared" ca="1" si="566"/>
        <v>-0.723767515193762+2.38594174357442i</v>
      </c>
      <c r="DN354" s="240" t="str">
        <f t="shared" ca="1" si="567"/>
        <v>-0.839968317963003+2.34755418352785i</v>
      </c>
      <c r="DO354" s="240" t="str">
        <f t="shared" ca="1" si="568"/>
        <v>-0.954145563479354+2.30351115983261i</v>
      </c>
      <c r="DP354" s="240" t="str">
        <f t="shared" ca="1" si="569"/>
        <v>-1.06602418876238+2.25391877598866i</v>
      </c>
      <c r="DQ354" s="240" t="str">
        <f t="shared" ca="1" si="570"/>
        <v>-1.1753346684017+2.19889650439346i</v>
      </c>
      <c r="DR354" s="240" t="str">
        <f t="shared" ca="1" si="571"/>
        <v>-1.28181366387792+2.1385768985184i</v>
      </c>
      <c r="DS354" s="240" t="str">
        <f t="shared" ca="1" si="572"/>
        <v>-1.38520465796207+2.07310527357896i</v>
      </c>
      <c r="DT354" s="240" t="str">
        <f t="shared" ca="1" si="573"/>
        <v>-1.48525857269752+2.00263935645169i</v>
      </c>
      <c r="DU354" s="240" t="str">
        <f t="shared" ca="1" si="574"/>
        <v>-1.58173436943825+1.92734890570402i</v>
      </c>
      <c r="DV354" s="240" t="str">
        <f t="shared" ca="1" si="575"/>
        <v>-1.67439962953939+1.84741530262664i</v>
      </c>
      <c r="DW354" s="240" t="str">
        <f t="shared" ca="1" si="576"/>
        <v>-1.76303111427103+1.76303111427251i</v>
      </c>
      <c r="DX354" s="240" t="str">
        <f t="shared" ca="1" si="577"/>
        <v>-1.84741530262676+1.67439962953925i</v>
      </c>
      <c r="DY354" s="240" t="str">
        <f t="shared" ca="1" si="578"/>
        <v>-1.92734890570414+1.58173436943811i</v>
      </c>
      <c r="DZ354" s="240" t="str">
        <f t="shared" ca="1" si="579"/>
        <v>-2.0026393564518+1.48525857269737i</v>
      </c>
      <c r="EA354" s="240" t="str">
        <f t="shared" ca="1" si="580"/>
        <v>-2.0731052735778+1.3852046579638i</v>
      </c>
      <c r="EB354" s="240" t="str">
        <f t="shared" ca="1" si="581"/>
        <v>-2.1385768985185+1.28181366387776i</v>
      </c>
      <c r="EC354" s="240" t="str">
        <f t="shared" ca="1" si="582"/>
        <v>-2.19889650439355+1.17533466840154i</v>
      </c>
      <c r="ED354" s="240" t="str">
        <f t="shared" ca="1" si="583"/>
        <v>-2.25391877598886+1.06602418876196i</v>
      </c>
      <c r="EE354" s="240" t="str">
        <f t="shared" ca="1" si="584"/>
        <v>-2.30351115983268+0.954145563479184i</v>
      </c>
      <c r="EF354" s="240" t="str">
        <f t="shared" ca="1" si="585"/>
        <v>-2.34755418352791+0.839968317962828i</v>
      </c>
      <c r="EG354" s="240" t="str">
        <f t="shared" ca="1" si="586"/>
        <v>-2.38594174357448+0.723767515193585i</v>
      </c>
      <c r="EH354" s="240" t="str">
        <f t="shared" ca="1" si="587"/>
        <v>-2.41858136097689+0.605823093085673i</v>
      </c>
      <c r="EI354" s="240" t="str">
        <f t="shared" ca="1" si="588"/>
        <v>-2.44539440403788+0.486419190082944i</v>
      </c>
      <c r="EJ354" s="240" t="str">
        <f t="shared" ca="1" si="589"/>
        <v>-2.46631627778791+0.36584346064825i</v>
      </c>
      <c r="EK354" s="240" t="str">
        <f t="shared" ca="1" si="590"/>
        <v>-2.48129657960139+0.24438638227024i</v>
      </c>
      <c r="EL354" s="240" t="str">
        <f t="shared" ca="1" si="591"/>
        <v>-2.49029922061862+0.122340555691898i</v>
      </c>
      <c r="EM354" s="240" t="str">
        <f t="shared" ca="1" si="592"/>
        <v>-2.49330251268889-1.15826328226496E-12i</v>
      </c>
      <c r="EN354" s="240"/>
      <c r="EO354" s="240"/>
      <c r="EP354" s="240"/>
    </row>
    <row r="355" spans="1:262">
      <c r="A355" s="268">
        <f t="shared" si="461"/>
        <v>4.9804687499999797E-3</v>
      </c>
      <c r="B355" s="267">
        <v>255</v>
      </c>
      <c r="C355" s="266">
        <f t="shared" si="462"/>
        <v>51000</v>
      </c>
      <c r="N355" s="265">
        <f t="shared" ca="1" si="463"/>
        <v>2.5066913937589845</v>
      </c>
      <c r="O355" s="240">
        <f t="shared" ca="1" si="464"/>
        <v>-2.4933086062410155</v>
      </c>
      <c r="P355" s="240" t="str">
        <f t="shared" ca="1" si="465"/>
        <v>-2.49255766830422-0.0611888562838962i</v>
      </c>
      <c r="Q355" s="240" t="str">
        <f t="shared" ca="1" si="466"/>
        <v>-2.49030530683077-0.122340854688863i</v>
      </c>
      <c r="R355" s="240" t="str">
        <f t="shared" ca="1" si="467"/>
        <v>-2.486552878559-0.183419159537533i</v>
      </c>
      <c r="S355" s="240" t="str">
        <f t="shared" ca="1" si="468"/>
        <v>-2.48130264381141-0.24438697954274i</v>
      </c>
      <c r="T355" s="240" t="str">
        <f t="shared" ca="1" si="469"/>
        <v>-2.47455776513305-0.305207589969934i</v>
      </c>
      <c r="U355" s="241" t="str">
        <f t="shared" ca="1" si="470"/>
        <v>-2.46632230538664-0.365844354757369i</v>
      </c>
      <c r="V355" s="240" t="str">
        <f t="shared" ca="1" si="471"/>
        <v>-2.4566012253052-0.42626074858531i</v>
      </c>
      <c r="W355" s="240" t="str">
        <f t="shared" ca="1" si="472"/>
        <v>-2.44540038050387-0.486420378877215i</v>
      </c>
      <c r="X355" s="240" t="str">
        <f t="shared" ca="1" si="473"/>
        <v>-2.43272651795273-0.546287007721316i</v>
      </c>
      <c r="Y355" s="240" t="str">
        <f t="shared" ca="1" si="474"/>
        <v>-2.41858727191274-0.605824573698711i</v>
      </c>
      <c r="Z355" s="240" t="str">
        <f t="shared" ca="1" si="475"/>
        <v>-2.40299115933689-0.664997213606391i</v>
      </c>
      <c r="AA355" s="240" t="str">
        <f t="shared" ca="1" si="476"/>
        <v>-2.38594757474029-0.723769284058426i</v>
      </c>
      <c r="AB355" s="240" t="str">
        <f t="shared" ca="1" si="477"/>
        <v>-2.36746678454098-0.782105382957252i</v>
      </c>
      <c r="AC355" s="240" t="str">
        <f t="shared" ca="1" si="478"/>
        <v>-2.34755992087596-0.839970370818156i</v>
      </c>
      <c r="AD355" s="240" t="str">
        <f t="shared" ca="1" si="479"/>
        <v>-2.3262389748955-0.897329391936225i</v>
      </c>
      <c r="AE355" s="240" t="str">
        <f t="shared" ca="1" si="480"/>
        <v>-2.30351678954064-0.95414789538095i</v>
      </c>
      <c r="AF355" s="240" t="str">
        <f t="shared" ca="1" si="481"/>
        <v>-2.27940705180504-1.01039165581322i</v>
      </c>
      <c r="AG355" s="240" t="str">
        <f t="shared" ca="1" si="482"/>
        <v>-2.25392428449389-1.06602679409301i</v>
      </c>
      <c r="AH355" s="240" t="str">
        <f t="shared" ca="1" si="483"/>
        <v>-2.2270838374745-1.12101979769108i</v>
      </c>
      <c r="AI355" s="240" t="str">
        <f t="shared" ca="1" si="484"/>
        <v>-2.19890187842633-1.17533754088291i</v>
      </c>
      <c r="AJ355" s="240" t="str">
        <f t="shared" ca="1" si="485"/>
        <v>-2.16939538311-1.22894730468663i</v>
      </c>
      <c r="AK355" s="240" t="str">
        <f t="shared" ca="1" si="486"/>
        <v>-2.13858212513261-1.28181679658943i</v>
      </c>
      <c r="AL355" s="240" t="str">
        <f t="shared" ca="1" si="487"/>
        <v>-2.10648066525107-1.33391416998206i</v>
      </c>
      <c r="AM355" s="240" t="str">
        <f t="shared" ca="1" si="488"/>
        <v>-2.07311034018184-1.38520804335906i</v>
      </c>
      <c r="AN355" s="240" t="str">
        <f t="shared" ca="1" si="489"/>
        <v>-2.0384912509622-1.43566751920704i</v>
      </c>
      <c r="AO355" s="240" t="str">
        <f t="shared" ca="1" si="490"/>
        <v>-2.00264425083854-1.48526220262243i</v>
      </c>
      <c r="AP355" s="240" t="str">
        <f t="shared" ca="1" si="491"/>
        <v>-1.96559093270041-1.5339622196265i</v>
      </c>
      <c r="AQ355" s="240" t="str">
        <f t="shared" ca="1" si="492"/>
        <v>-1.92735361608413-1.58173823514605i</v>
      </c>
      <c r="AR355" s="240" t="str">
        <f t="shared" ca="1" si="493"/>
        <v>-1.92735361608413-1.58173823514605i</v>
      </c>
      <c r="AS355" s="240" t="str">
        <f t="shared" ca="1" si="494"/>
        <v>-1.84741981765065-1.67440372171921i</v>
      </c>
      <c r="AT355" s="240" t="str">
        <f t="shared" ca="1" si="495"/>
        <v>-1.805771484968-1.71923737454489i</v>
      </c>
      <c r="AU355" s="240" t="str">
        <f t="shared" ca="1" si="496"/>
        <v>-1.76303542306324-1.76303542306436i</v>
      </c>
      <c r="AV355" s="240" t="str">
        <f t="shared" ca="1" si="497"/>
        <v>-1.71923737454553-1.80577148496738i</v>
      </c>
      <c r="AW355" s="240" t="str">
        <f t="shared" ca="1" si="498"/>
        <v>-1.67440372171804-1.84741981765172i</v>
      </c>
      <c r="AX355" s="240" t="str">
        <f t="shared" ca="1" si="499"/>
        <v>-1.62856147070036-1.88795533371577i</v>
      </c>
      <c r="AY355" s="240" t="str">
        <f t="shared" ca="1" si="500"/>
        <v>-1.58173823514674-1.92735361608356i</v>
      </c>
      <c r="AZ355" s="240" t="str">
        <f t="shared" ca="1" si="501"/>
        <v>-1.53396221962525-1.96559093270138i</v>
      </c>
      <c r="BA355" s="240" t="str">
        <f t="shared" ca="1" si="502"/>
        <v>-1.48526220262315-2.00264425083801i</v>
      </c>
      <c r="BB355" s="240" t="str">
        <f t="shared" ca="1" si="503"/>
        <v>-1.43566751920569-2.03849125096315i</v>
      </c>
      <c r="BC355" s="240" t="str">
        <f t="shared" ca="1" si="504"/>
        <v>-1.38520804335981-2.07311034018134i</v>
      </c>
      <c r="BD355" s="240" t="str">
        <f t="shared" ca="1" si="505"/>
        <v>-1.33391416998288-2.10648066525055i</v>
      </c>
      <c r="BE355" s="240" t="str">
        <f t="shared" ca="1" si="506"/>
        <v>-1.28181679658807-2.13858212513343i</v>
      </c>
      <c r="BF355" s="240" t="str">
        <f t="shared" ca="1" si="507"/>
        <v>-1.2289473046874-2.16939538310956i</v>
      </c>
      <c r="BG355" s="240" t="str">
        <f t="shared" ca="1" si="508"/>
        <v>-1.17533754088148-2.19890187842709i</v>
      </c>
      <c r="BH355" s="240" t="str">
        <f t="shared" ca="1" si="509"/>
        <v>-1.12101979769188-2.2270838374741i</v>
      </c>
      <c r="BI355" s="240" t="str">
        <f t="shared" ca="1" si="510"/>
        <v>-1.06602679409151-2.2539242844946i</v>
      </c>
      <c r="BJ355" s="240" t="str">
        <f t="shared" ca="1" si="511"/>
        <v>-1.010391655814-2.27940705180469i</v>
      </c>
      <c r="BK355" s="240" t="str">
        <f t="shared" ca="1" si="512"/>
        <v>-0.95414789538181-2.30351678954028i</v>
      </c>
      <c r="BL355" s="240" t="str">
        <f t="shared" ca="1" si="513"/>
        <v>-0.897329391935178-2.32623897489591i</v>
      </c>
      <c r="BM355" s="240" t="str">
        <f t="shared" ca="1" si="514"/>
        <v>-0.839970370818532-2.34755992087582i</v>
      </c>
      <c r="BN355" s="240" t="str">
        <f t="shared" ca="1" si="515"/>
        <v>-0.782105382956621-2.36746678454119i</v>
      </c>
      <c r="BO355" s="240" t="str">
        <f t="shared" ca="1" si="516"/>
        <v>-0.723769284059249-2.38594757474004i</v>
      </c>
      <c r="BP355" s="240" t="str">
        <f t="shared" ca="1" si="517"/>
        <v>-0.664997213606334-2.40299115933691i</v>
      </c>
      <c r="BQ355" s="240" t="str">
        <f t="shared" ca="1" si="518"/>
        <v>-0.605824573697639-2.418587271913i</v>
      </c>
      <c r="BR355" s="240" t="str">
        <f t="shared" ca="1" si="519"/>
        <v>-0.546287007721465-2.4327265179527i</v>
      </c>
      <c r="BS355" s="240" t="str">
        <f t="shared" ca="1" si="520"/>
        <v>-0.48642037887634-2.44540038050404i</v>
      </c>
      <c r="BT355" s="240" t="str">
        <f t="shared" ca="1" si="521"/>
        <v>-0.426260748585913-2.45660122530509i</v>
      </c>
      <c r="BU355" s="240" t="str">
        <f t="shared" ca="1" si="522"/>
        <v>-0.365844354757082-2.46632230538668i</v>
      </c>
      <c r="BV355" s="240" t="str">
        <f t="shared" ca="1" si="523"/>
        <v>-0.305207589971131-2.4745577651329i</v>
      </c>
      <c r="BW355" s="240" t="str">
        <f t="shared" ca="1" si="524"/>
        <v>-0.2443869795429-2.48130264381139i</v>
      </c>
      <c r="BX355" s="240" t="str">
        <f t="shared" ca="1" si="525"/>
        <v>-0.183419159536404-2.48655287855909i</v>
      </c>
      <c r="BY355" s="240" t="str">
        <f t="shared" ca="1" si="526"/>
        <v>-0.122340854689231-2.49030530683076i</v>
      </c>
      <c r="BZ355" s="240" t="str">
        <f t="shared" ca="1" si="527"/>
        <v>-0.0611888562834078-2.49255766830423i</v>
      </c>
      <c r="CA355" s="240" t="str">
        <f t="shared" ca="1" si="528"/>
        <v>-9.66437232434535E-13-2.49330860624102i</v>
      </c>
      <c r="CB355" s="240" t="str">
        <f t="shared" ca="1" si="529"/>
        <v>0.0611888562840259-2.49255766830422i</v>
      </c>
      <c r="CC355" s="240" t="str">
        <f t="shared" ca="1" si="530"/>
        <v>0.12234085468999-2.49030530683072i</v>
      </c>
      <c r="CD355" s="240" t="str">
        <f t="shared" ca="1" si="531"/>
        <v>0.183419159537162-2.48655287855903i</v>
      </c>
      <c r="CE355" s="240" t="str">
        <f t="shared" ca="1" si="532"/>
        <v>0.244386979543515-2.48130264381133i</v>
      </c>
      <c r="CF355" s="240" t="str">
        <f t="shared" ca="1" si="533"/>
        <v>0.305207589969353-2.47455776513312i</v>
      </c>
      <c r="CG355" s="240" t="str">
        <f t="shared" ca="1" si="534"/>
        <v>0.365844354757693-2.46632230538659i</v>
      </c>
      <c r="CH355" s="240" t="str">
        <f t="shared" ca="1" si="535"/>
        <v>0.426260748584148-2.4566012253054i</v>
      </c>
      <c r="CI355" s="240" t="str">
        <f t="shared" ca="1" si="536"/>
        <v>0.486420378877086-2.44540038050389i</v>
      </c>
      <c r="CJ355" s="240" t="str">
        <f t="shared" ca="1" si="537"/>
        <v>0.546287007722069-2.43272651795256i</v>
      </c>
      <c r="CK355" s="240" t="str">
        <f t="shared" ca="1" si="538"/>
        <v>0.605824573698377-2.41858727191282i</v>
      </c>
      <c r="CL355" s="240" t="str">
        <f t="shared" ca="1" si="539"/>
        <v>0.66499721360693-2.40299115933674i</v>
      </c>
      <c r="CM355" s="240" t="str">
        <f t="shared" ca="1" si="540"/>
        <v>0.723769284057536-2.38594757474056i</v>
      </c>
      <c r="CN355" s="240" t="str">
        <f t="shared" ca="1" si="541"/>
        <v>0.782105382957345-2.36746678454095i</v>
      </c>
      <c r="CO355" s="240" t="str">
        <f t="shared" ca="1" si="542"/>
        <v>0.839970370819248-2.34755992087557i</v>
      </c>
      <c r="CP355" s="240" t="str">
        <f t="shared" ca="1" si="543"/>
        <v>0.897329391935886-2.32623897489563i</v>
      </c>
      <c r="CQ355" s="240" t="str">
        <f t="shared" ca="1" si="544"/>
        <v>0.954147895382381-2.30351678954005i</v>
      </c>
      <c r="CR355" s="240" t="str">
        <f t="shared" ca="1" si="545"/>
        <v>1.01039165581237-2.27940705180542i</v>
      </c>
      <c r="CS355" s="240" t="str">
        <f t="shared" ca="1" si="546"/>
        <v>1.06602679409207-2.25392428449433i</v>
      </c>
      <c r="CT355" s="240" t="str">
        <f t="shared" ca="1" si="547"/>
        <v>1.12101979769041-2.22708383747484i</v>
      </c>
      <c r="CU355" s="240" t="str">
        <f t="shared" ca="1" si="548"/>
        <v>1.17533754088202-2.1989018784268i</v>
      </c>
      <c r="CV355" s="240" t="str">
        <f t="shared" ca="1" si="549"/>
        <v>1.22894730468794-2.16939538310926i</v>
      </c>
      <c r="CW355" s="240" t="str">
        <f t="shared" ca="1" si="550"/>
        <v>1.2818167965886-2.13858212513311i</v>
      </c>
      <c r="CX355" s="240" t="str">
        <f t="shared" ca="1" si="551"/>
        <v>1.3339141699834-2.10648066525022i</v>
      </c>
      <c r="CY355" s="240" t="str">
        <f t="shared" ca="1" si="552"/>
        <v>1.38520804335832-2.07311034018234i</v>
      </c>
      <c r="CZ355" s="240" t="str">
        <f t="shared" ca="1" si="553"/>
        <v>1.43566751920631-2.03849125096271i</v>
      </c>
      <c r="DA355" s="240" t="str">
        <f t="shared" ca="1" si="554"/>
        <v>1.48526220262377-2.00264425083756i</v>
      </c>
      <c r="DB355" s="240" t="str">
        <f t="shared" ca="1" si="555"/>
        <v>1.53396221962585-1.96559093270092i</v>
      </c>
      <c r="DC355" s="240" t="str">
        <f t="shared" ca="1" si="556"/>
        <v>1.58173823514738-1.92735361608304i</v>
      </c>
      <c r="DD355" s="240" t="str">
        <f t="shared" ca="1" si="557"/>
        <v>1.62856147069911-1.88795533371684i</v>
      </c>
      <c r="DE355" s="240" t="str">
        <f t="shared" ca="1" si="558"/>
        <v>1.67440372171844-1.84741981765135i</v>
      </c>
      <c r="DF355" s="240" t="str">
        <f t="shared" ca="1" si="559"/>
        <v>1.71923737454413-1.80577148496871i</v>
      </c>
      <c r="DG355" s="240" t="str">
        <f t="shared" ca="1" si="560"/>
        <v>1.76303542306368-1.76303542306392i</v>
      </c>
      <c r="DH355" s="240" t="str">
        <f t="shared" ca="1" si="561"/>
        <v>1.80577148496847-1.71923737454438i</v>
      </c>
      <c r="DI355" s="240" t="str">
        <f t="shared" ca="1" si="562"/>
        <v>1.84741981765112-1.6744037217187i</v>
      </c>
      <c r="DJ355" s="240" t="str">
        <f t="shared" ca="1" si="563"/>
        <v>1.8879553337168-1.62856147069915i</v>
      </c>
      <c r="DK355" s="240" t="str">
        <f t="shared" ca="1" si="564"/>
        <v>1.927353616083-1.58173823514743i</v>
      </c>
      <c r="DL355" s="240" t="str">
        <f t="shared" ca="1" si="565"/>
        <v>1.96559093270088-1.5339622196259i</v>
      </c>
      <c r="DM355" s="240" t="str">
        <f t="shared" ca="1" si="566"/>
        <v>2.00264425083904-1.48526220262177i</v>
      </c>
      <c r="DN355" s="240" t="str">
        <f t="shared" ca="1" si="567"/>
        <v>2.03849125096267-1.43566751920636i</v>
      </c>
      <c r="DO355" s="240" t="str">
        <f t="shared" ca="1" si="568"/>
        <v>2.07311034018214-1.38520804335861i</v>
      </c>
      <c r="DP355" s="240" t="str">
        <f t="shared" ca="1" si="569"/>
        <v>2.10648066525003-1.3339141699837i</v>
      </c>
      <c r="DQ355" s="240" t="str">
        <f t="shared" ca="1" si="570"/>
        <v>2.13858212513293-1.2818167965889i</v>
      </c>
      <c r="DR355" s="240" t="str">
        <f t="shared" ca="1" si="571"/>
        <v>2.16939538311034-1.22894730468602i</v>
      </c>
      <c r="DS355" s="240" t="str">
        <f t="shared" ca="1" si="572"/>
        <v>2.19890187842664-1.17533754088233i</v>
      </c>
      <c r="DT355" s="240" t="str">
        <f t="shared" ca="1" si="573"/>
        <v>2.22708383747481-1.12101979769047i</v>
      </c>
      <c r="DU355" s="240" t="str">
        <f t="shared" ca="1" si="574"/>
        <v>2.25392428449418-1.06602679409239i</v>
      </c>
      <c r="DV355" s="240" t="str">
        <f t="shared" ca="1" si="575"/>
        <v>2.27940705180533-1.01039165581256i</v>
      </c>
      <c r="DW355" s="240" t="str">
        <f t="shared" ca="1" si="576"/>
        <v>2.30351678953997-0.954147895382573i</v>
      </c>
      <c r="DX355" s="240" t="str">
        <f t="shared" ca="1" si="577"/>
        <v>2.32623897489561-0.897329391935946i</v>
      </c>
      <c r="DY355" s="240" t="str">
        <f t="shared" ca="1" si="578"/>
        <v>2.34755992087631-0.839970370817174i</v>
      </c>
      <c r="DZ355" s="240" t="str">
        <f t="shared" ca="1" si="579"/>
        <v>2.36746678454093-0.782105382957407i</v>
      </c>
      <c r="EA355" s="240" t="str">
        <f t="shared" ca="1" si="580"/>
        <v>2.38594757474046-0.723769284057867i</v>
      </c>
      <c r="EB355" s="240" t="str">
        <f t="shared" ca="1" si="581"/>
        <v>2.40299115933665-0.664997213607264i</v>
      </c>
      <c r="EC355" s="240" t="str">
        <f t="shared" ca="1" si="582"/>
        <v>2.41858727191277-0.605824573698576i</v>
      </c>
      <c r="ED355" s="240" t="str">
        <f t="shared" ca="1" si="583"/>
        <v>2.43272651795304-0.546287007719919i</v>
      </c>
      <c r="EE355" s="240" t="str">
        <f t="shared" ca="1" si="584"/>
        <v>2.44540038050385-0.486420378877288i</v>
      </c>
      <c r="EF355" s="240" t="str">
        <f t="shared" ca="1" si="585"/>
        <v>2.45660122530537-0.42626074858435i</v>
      </c>
      <c r="EG355" s="240" t="str">
        <f t="shared" ca="1" si="586"/>
        <v>2.46632230538656-0.365844354757898i</v>
      </c>
      <c r="EH355" s="240" t="str">
        <f t="shared" ca="1" si="587"/>
        <v>2.47455776513311-0.305207589969418i</v>
      </c>
      <c r="EI355" s="240" t="str">
        <f t="shared" ca="1" si="588"/>
        <v>2.48130264381131-0.244386979543721i</v>
      </c>
      <c r="EJ355" s="240" t="str">
        <f t="shared" ca="1" si="589"/>
        <v>2.48655287855903-0.183419159537226i</v>
      </c>
      <c r="EK355" s="240" t="str">
        <f t="shared" ca="1" si="590"/>
        <v>2.49030530683083-0.12234085468779i</v>
      </c>
      <c r="EL355" s="240" t="str">
        <f t="shared" ca="1" si="591"/>
        <v>2.49255766830421-0.061188856284374i</v>
      </c>
      <c r="EM355" s="240" t="str">
        <f t="shared" ca="1" si="592"/>
        <v>2.49330860624102+6.18232873299608E-13i</v>
      </c>
      <c r="EN355" s="240"/>
      <c r="EO355" s="240"/>
      <c r="EP355" s="240"/>
    </row>
    <row r="356" spans="1:262" s="261" customFormat="1">
      <c r="A356" s="264">
        <f t="shared" si="461"/>
        <v>4.9999999999999793E-3</v>
      </c>
      <c r="B356" s="263">
        <v>256</v>
      </c>
      <c r="U356" s="262"/>
    </row>
    <row r="358" spans="1:262" ht="15.75" thickBot="1"/>
    <row r="359" spans="1:262" ht="15.7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5.0792372125998589E-2</v>
      </c>
      <c r="H361" s="249">
        <f t="shared" ref="H361:BS361" ca="1" si="593">SUM(H362:H498)</f>
        <v>5.5376548198242337E-2</v>
      </c>
      <c r="I361" s="249">
        <f t="shared" ca="1" si="593"/>
        <v>5.7348480863435324E-2</v>
      </c>
      <c r="J361" s="249">
        <f t="shared" ca="1" si="593"/>
        <v>5.9628172976769776E-2</v>
      </c>
      <c r="K361" s="249">
        <f t="shared" ca="1" si="593"/>
        <v>6.1523851892078145E-2</v>
      </c>
      <c r="L361" s="249">
        <f t="shared" ca="1" si="593"/>
        <v>6.1876506614060876E-2</v>
      </c>
      <c r="M361" s="249">
        <f t="shared" ca="1" si="593"/>
        <v>6.2458374131347409E-2</v>
      </c>
      <c r="N361" s="249">
        <f t="shared" ca="1" si="593"/>
        <v>6.1174006390920216E-2</v>
      </c>
      <c r="O361" s="249">
        <f t="shared" ca="1" si="593"/>
        <v>6.1057202002932978E-2</v>
      </c>
      <c r="P361" s="249">
        <f t="shared" ca="1" si="593"/>
        <v>5.9716444255552677E-2</v>
      </c>
      <c r="Q361" s="249">
        <f t="shared" ca="1" si="593"/>
        <v>6.0198532302657128E-2</v>
      </c>
      <c r="R361" s="249">
        <f t="shared" ca="1" si="593"/>
        <v>5.9747272624417862E-2</v>
      </c>
      <c r="S361" s="249">
        <f t="shared" ca="1" si="593"/>
        <v>6.0650764438471789E-2</v>
      </c>
      <c r="T361" s="249">
        <f t="shared" ca="1" si="593"/>
        <v>6.0240339915249699E-2</v>
      </c>
      <c r="U361" s="249">
        <f t="shared" ca="1" si="593"/>
        <v>6.0252812456687448E-2</v>
      </c>
      <c r="V361" s="249">
        <f t="shared" ca="1" si="593"/>
        <v>5.8964786069330331E-2</v>
      </c>
      <c r="W361" s="249">
        <f t="shared" ca="1" si="593"/>
        <v>5.7901948373321466E-2</v>
      </c>
      <c r="X361" s="249">
        <f t="shared" ca="1" si="593"/>
        <v>5.6472954454359819E-2</v>
      </c>
      <c r="Y361" s="249">
        <f t="shared" ca="1" si="593"/>
        <v>5.5621851303037539E-2</v>
      </c>
      <c r="Z361" s="249">
        <f t="shared" ca="1" si="593"/>
        <v>5.5258312986033203E-2</v>
      </c>
      <c r="AA361" s="249">
        <f t="shared" ca="1" si="593"/>
        <v>5.5225880798328672E-2</v>
      </c>
      <c r="AB361" s="249">
        <f t="shared" ca="1" si="593"/>
        <v>5.5554898796210485E-2</v>
      </c>
      <c r="AC361" s="249">
        <f t="shared" ca="1" si="593"/>
        <v>5.5295130720923215E-2</v>
      </c>
      <c r="AD361" s="249">
        <f t="shared" ca="1" si="593"/>
        <v>5.496812978583563E-2</v>
      </c>
      <c r="AE361" s="249">
        <f t="shared" ca="1" si="593"/>
        <v>5.3643147566689163E-2</v>
      </c>
      <c r="AF361" s="249">
        <f t="shared" ca="1" si="593"/>
        <v>5.2579779199147365E-2</v>
      </c>
      <c r="AG361" s="249">
        <f t="shared" ca="1" si="593"/>
        <v>5.1070334163759556E-2</v>
      </c>
      <c r="AH361" s="249">
        <f t="shared" ca="1" si="593"/>
        <v>5.0528862545399629E-2</v>
      </c>
      <c r="AI361" s="249">
        <f t="shared" ca="1" si="593"/>
        <v>5.0007209916339494E-2</v>
      </c>
      <c r="AJ361" s="249">
        <f t="shared" ca="1" si="593"/>
        <v>5.0373901051548556E-2</v>
      </c>
      <c r="AK361" s="249">
        <f t="shared" ca="1" si="593"/>
        <v>5.0366531299916029E-2</v>
      </c>
      <c r="AL361" s="249">
        <f t="shared" ca="1" si="593"/>
        <v>5.0445453615755892E-2</v>
      </c>
      <c r="AM361" s="249">
        <f t="shared" ca="1" si="593"/>
        <v>4.9686572809705044E-2</v>
      </c>
      <c r="AN361" s="249">
        <f t="shared" ca="1" si="593"/>
        <v>4.8706543378841817E-2</v>
      </c>
      <c r="AO361" s="249">
        <f t="shared" ca="1" si="593"/>
        <v>4.7324138632888195E-2</v>
      </c>
      <c r="AP361" s="249">
        <f t="shared" ca="1" si="593"/>
        <v>4.6238608035077823E-2</v>
      </c>
      <c r="AQ361" s="249">
        <f t="shared" ca="1" si="593"/>
        <v>4.5544131996255365E-2</v>
      </c>
      <c r="AR361" s="249">
        <f t="shared" ca="1" si="593"/>
        <v>4.5403127534840645E-2</v>
      </c>
      <c r="AS361" s="249">
        <f t="shared" ca="1" si="593"/>
        <v>4.564785125080744E-2</v>
      </c>
      <c r="AT361" s="249">
        <f t="shared" ca="1" si="593"/>
        <v>4.5815615836512245E-2</v>
      </c>
      <c r="AU361" s="249">
        <f t="shared" ca="1" si="593"/>
        <v>4.5747941524248339E-2</v>
      </c>
      <c r="AV361" s="249">
        <f t="shared" ca="1" si="593"/>
        <v>4.5002482744968951E-2</v>
      </c>
      <c r="AW361" s="249">
        <f t="shared" ca="1" si="593"/>
        <v>4.3987051563909425E-2</v>
      </c>
      <c r="AX361" s="249">
        <f t="shared" ca="1" si="593"/>
        <v>4.2620284275517555E-2</v>
      </c>
      <c r="AY361" s="249">
        <f t="shared" ca="1" si="593"/>
        <v>4.1706704552833734E-2</v>
      </c>
      <c r="AZ361" s="249">
        <f t="shared" ca="1" si="593"/>
        <v>4.1037863214499461E-2</v>
      </c>
      <c r="BA361" s="249">
        <f t="shared" ca="1" si="593"/>
        <v>4.1157434178348433E-2</v>
      </c>
      <c r="BB361" s="249">
        <f t="shared" ca="1" si="593"/>
        <v>4.1288802401102352E-2</v>
      </c>
      <c r="BC361" s="249">
        <f t="shared" ca="1" si="593"/>
        <v>4.1656603921823188E-2</v>
      </c>
      <c r="BD361" s="249">
        <f t="shared" ca="1" si="593"/>
        <v>4.1302044095694622E-2</v>
      </c>
      <c r="BE361" s="249">
        <f t="shared" ca="1" si="593"/>
        <v>4.0749411703519402E-2</v>
      </c>
      <c r="BF361" s="249">
        <f t="shared" ca="1" si="593"/>
        <v>3.9430000385854119E-2</v>
      </c>
      <c r="BG361" s="249">
        <f t="shared" ca="1" si="593"/>
        <v>3.8390420437860749E-2</v>
      </c>
      <c r="BH361" s="249">
        <f t="shared" ca="1" si="593"/>
        <v>3.7251714127088283E-2</v>
      </c>
      <c r="BI361" s="249">
        <f t="shared" ca="1" si="593"/>
        <v>3.7007805646801638E-2</v>
      </c>
      <c r="BJ361" s="249">
        <f t="shared" ca="1" si="593"/>
        <v>3.6862994132920684E-2</v>
      </c>
      <c r="BK361" s="249">
        <f t="shared" ca="1" si="593"/>
        <v>3.73366747566964E-2</v>
      </c>
      <c r="BL361" s="249">
        <f t="shared" ca="1" si="593"/>
        <v>3.7266343079261091E-2</v>
      </c>
      <c r="BM361" s="249">
        <f t="shared" ca="1" si="593"/>
        <v>3.7120290784689529E-2</v>
      </c>
      <c r="BN361" s="249">
        <f t="shared" ca="1" si="593"/>
        <v>3.5981915393872722E-2</v>
      </c>
      <c r="BO361" s="249">
        <f t="shared" ca="1" si="593"/>
        <v>3.485071654711569E-2</v>
      </c>
      <c r="BP361" s="249">
        <f t="shared" ca="1" si="593"/>
        <v>3.2903314984554746E-2</v>
      </c>
      <c r="BQ361" s="249">
        <f t="shared" ca="1" si="593"/>
        <v>3.1875683621692977E-2</v>
      </c>
      <c r="BR361" s="249">
        <f t="shared" ca="1" si="593"/>
        <v>1.7917412229132849E-2</v>
      </c>
      <c r="BS361" s="249">
        <f t="shared" ca="1" si="593"/>
        <v>-1.1094099595698903E-2</v>
      </c>
      <c r="BT361" s="249">
        <f t="shared" ref="BT361:EE361" ca="1" si="594">SUM(BT362:BT498)</f>
        <v>-3.6338520428896959E-2</v>
      </c>
      <c r="BU361" s="249">
        <f t="shared" ca="1" si="594"/>
        <v>-5.5948543805583624E-2</v>
      </c>
      <c r="BV361" s="249">
        <f t="shared" ca="1" si="594"/>
        <v>-7.1185219453508364E-2</v>
      </c>
      <c r="BW361" s="249">
        <f t="shared" ca="1" si="594"/>
        <v>-8.3643910818468323E-2</v>
      </c>
      <c r="BX361" s="249">
        <f t="shared" ca="1" si="594"/>
        <v>-9.3012795737196716E-2</v>
      </c>
      <c r="BY361" s="249">
        <f t="shared" ca="1" si="594"/>
        <v>-0.10061529561424655</v>
      </c>
      <c r="BZ361" s="249">
        <f t="shared" ca="1" si="594"/>
        <v>-0.10547531384790827</v>
      </c>
      <c r="CA361" s="249">
        <f t="shared" ca="1" si="594"/>
        <v>-0.10902429462837669</v>
      </c>
      <c r="CB361" s="249">
        <f t="shared" ca="1" si="594"/>
        <v>-0.11048676717867199</v>
      </c>
      <c r="CC361" s="249">
        <f t="shared" ca="1" si="594"/>
        <v>-0.111577378387389</v>
      </c>
      <c r="CD361" s="249">
        <f t="shared" ca="1" si="594"/>
        <v>-0.11177216239968876</v>
      </c>
      <c r="CE361" s="249">
        <f t="shared" ca="1" si="594"/>
        <v>-0.1124337753307226</v>
      </c>
      <c r="CF361" s="249">
        <f t="shared" ca="1" si="594"/>
        <v>-0.11285064220820132</v>
      </c>
      <c r="CG361" s="249">
        <f t="shared" ca="1" si="594"/>
        <v>-0.11351654472561587</v>
      </c>
      <c r="CH361" s="249">
        <f t="shared" ca="1" si="594"/>
        <v>-0.11367762122025245</v>
      </c>
      <c r="CI361" s="249">
        <f t="shared" ca="1" si="594"/>
        <v>-0.11330188029470918</v>
      </c>
      <c r="CJ361" s="249">
        <f t="shared" ca="1" si="594"/>
        <v>-0.11231521604397404</v>
      </c>
      <c r="CK361" s="249">
        <f t="shared" ca="1" si="594"/>
        <v>-0.11067381863977904</v>
      </c>
      <c r="CL361" s="249">
        <f t="shared" ca="1" si="594"/>
        <v>-0.10919274371928626</v>
      </c>
      <c r="CM361" s="249">
        <f t="shared" ca="1" si="594"/>
        <v>-0.10758912403436532</v>
      </c>
      <c r="CN361" s="249">
        <f t="shared" ca="1" si="594"/>
        <v>-0.10694110976804935</v>
      </c>
      <c r="CO361" s="249">
        <f t="shared" ca="1" si="594"/>
        <v>-0.10620010507323634</v>
      </c>
      <c r="CP361" s="249">
        <f t="shared" ca="1" si="594"/>
        <v>-0.10623895088657132</v>
      </c>
      <c r="CQ361" s="249">
        <f t="shared" ca="1" si="594"/>
        <v>-0.10546251203005599</v>
      </c>
      <c r="CR361" s="249">
        <f t="shared" ca="1" si="594"/>
        <v>-0.1048536283040007</v>
      </c>
      <c r="CS361" s="249">
        <f t="shared" ca="1" si="594"/>
        <v>-0.10308712990384954</v>
      </c>
      <c r="CT361" s="249">
        <f t="shared" ca="1" si="594"/>
        <v>-0.10157086868712363</v>
      </c>
      <c r="CU361" s="249">
        <f t="shared" ca="1" si="594"/>
        <v>-9.9546339309958154E-2</v>
      </c>
      <c r="CV361" s="249">
        <f t="shared" ca="1" si="594"/>
        <v>-9.8341369237406662E-2</v>
      </c>
      <c r="CW361" s="249">
        <f t="shared" ca="1" si="594"/>
        <v>-9.7323560037964857E-2</v>
      </c>
      <c r="CX361" s="249">
        <f t="shared" ca="1" si="594"/>
        <v>-9.7001352220741591E-2</v>
      </c>
      <c r="CY361" s="249">
        <f t="shared" ca="1" si="594"/>
        <v>-9.6702214654347876E-2</v>
      </c>
      <c r="CZ361" s="249">
        <f t="shared" ca="1" si="594"/>
        <v>-9.6174949900011131E-2</v>
      </c>
      <c r="DA361" s="249">
        <f t="shared" ca="1" si="594"/>
        <v>-9.5290914038366412E-2</v>
      </c>
      <c r="DB361" s="249">
        <f t="shared" ca="1" si="594"/>
        <v>-9.3650432142480797E-2</v>
      </c>
      <c r="DC361" s="249">
        <f t="shared" ca="1" si="594"/>
        <v>-9.2102489284964562E-2</v>
      </c>
      <c r="DD361" s="249">
        <f t="shared" ca="1" si="594"/>
        <v>-9.0177549806132989E-2</v>
      </c>
      <c r="DE361" s="249">
        <f t="shared" ca="1" si="594"/>
        <v>-8.9231314438483547E-2</v>
      </c>
      <c r="DF361" s="249">
        <f t="shared" ca="1" si="594"/>
        <v>-8.8206140869940677E-2</v>
      </c>
      <c r="DG361" s="249">
        <f t="shared" ca="1" si="594"/>
        <v>-8.8270658498530941E-2</v>
      </c>
      <c r="DH361" s="249">
        <f t="shared" ca="1" si="594"/>
        <v>-8.7718190183131872E-2</v>
      </c>
      <c r="DI361" s="249">
        <f t="shared" ca="1" si="594"/>
        <v>-8.7587021587346992E-2</v>
      </c>
      <c r="DJ361" s="249">
        <f t="shared" ca="1" si="594"/>
        <v>-8.6265521389892588E-2</v>
      </c>
      <c r="DK361" s="249">
        <f t="shared" ca="1" si="594"/>
        <v>-8.5104836253174637E-2</v>
      </c>
      <c r="DL361" s="249">
        <f t="shared" ca="1" si="594"/>
        <v>-8.3148566593983106E-2</v>
      </c>
      <c r="DM361" s="249">
        <f t="shared" ca="1" si="594"/>
        <v>-8.1850176373166786E-2</v>
      </c>
      <c r="DN361" s="249">
        <f t="shared" ca="1" si="594"/>
        <v>-8.0605355313272287E-2</v>
      </c>
      <c r="DO361" s="249">
        <f t="shared" ca="1" si="594"/>
        <v>-8.0205826944764816E-2</v>
      </c>
      <c r="DP361" s="249">
        <f t="shared" ca="1" si="594"/>
        <v>-7.9982710400756871E-2</v>
      </c>
      <c r="DQ361" s="249">
        <f t="shared" ca="1" si="594"/>
        <v>-7.9854491693287191E-2</v>
      </c>
      <c r="DR361" s="249">
        <f t="shared" ca="1" si="594"/>
        <v>-7.9425258796356979E-2</v>
      </c>
      <c r="DS361" s="249">
        <f t="shared" ca="1" si="594"/>
        <v>-7.8331613262032362E-2</v>
      </c>
      <c r="DT361" s="249">
        <f t="shared" ca="1" si="594"/>
        <v>-7.7027983748071197E-2</v>
      </c>
      <c r="DU361" s="249">
        <f t="shared" ca="1" si="594"/>
        <v>-7.5242533790171109E-2</v>
      </c>
      <c r="DV361" s="249">
        <f t="shared" ca="1" si="594"/>
        <v>-7.4074330748903711E-2</v>
      </c>
      <c r="DW361" s="249">
        <f t="shared" ca="1" si="594"/>
        <v>-7.2945456887190993E-2</v>
      </c>
      <c r="DX361" s="249">
        <f t="shared" ca="1" si="594"/>
        <v>-7.2835611495366631E-2</v>
      </c>
      <c r="DY361" s="249">
        <f t="shared" ca="1" si="594"/>
        <v>-7.2533290699143216E-2</v>
      </c>
      <c r="DZ361" s="249">
        <f t="shared" ca="1" si="594"/>
        <v>-7.268829449319536E-2</v>
      </c>
      <c r="EA361" s="249">
        <f t="shared" ca="1" si="594"/>
        <v>-7.1970678314399072E-2</v>
      </c>
      <c r="EB361" s="249">
        <f t="shared" ca="1" si="594"/>
        <v>-7.1175700973553871E-2</v>
      </c>
      <c r="EC361" s="249">
        <f t="shared" ca="1" si="594"/>
        <v>-6.9565291684921926E-2</v>
      </c>
      <c r="ED361" s="249">
        <f t="shared" ca="1" si="594"/>
        <v>-6.8202111808046362E-2</v>
      </c>
      <c r="EE361" s="249">
        <f t="shared" ca="1" si="594"/>
        <v>-6.6849991312588009E-2</v>
      </c>
      <c r="EF361" s="249">
        <f t="shared" ref="EF361:GQ361" ca="1" si="595">SUM(EF362:EF498)</f>
        <v>-6.6201104841497868E-2</v>
      </c>
      <c r="EG361" s="249">
        <f t="shared" ca="1" si="595"/>
        <v>-6.5958353015553819E-2</v>
      </c>
      <c r="EH361" s="249">
        <f t="shared" ca="1" si="595"/>
        <v>-6.5989652942264013E-2</v>
      </c>
      <c r="EI361" s="249">
        <f t="shared" ca="1" si="595"/>
        <v>-6.5973651413959278E-2</v>
      </c>
      <c r="EJ361" s="249">
        <f t="shared" ca="1" si="595"/>
        <v>-6.5381746718881154E-2</v>
      </c>
      <c r="EK361" s="249">
        <f t="shared" ca="1" si="595"/>
        <v>-6.448328300561855E-2</v>
      </c>
      <c r="EL361" s="249">
        <f t="shared" ca="1" si="595"/>
        <v>-6.2926131308772712E-2</v>
      </c>
      <c r="EM361" s="249">
        <f t="shared" ca="1" si="595"/>
        <v>-6.16871506099929E-2</v>
      </c>
      <c r="EN361" s="249">
        <f t="shared" ca="1" si="595"/>
        <v>-6.0388516753776107E-2</v>
      </c>
      <c r="EO361" s="249">
        <f t="shared" ca="1" si="595"/>
        <v>-6.0049745414186027E-2</v>
      </c>
      <c r="EP361" s="249">
        <f t="shared" ca="1" si="595"/>
        <v>-5.9741633265836556E-2</v>
      </c>
      <c r="EQ361" s="249">
        <f t="shared" ca="1" si="595"/>
        <v>-6.0090074877519654E-2</v>
      </c>
      <c r="ER361" s="249">
        <f t="shared" ca="1" si="595"/>
        <v>-5.9799531449508295E-2</v>
      </c>
      <c r="ES361" s="249">
        <f t="shared" ca="1" si="595"/>
        <v>-5.9494061599726616E-2</v>
      </c>
      <c r="ET361" s="249">
        <f t="shared" ca="1" si="595"/>
        <v>-5.8240043072830559E-2</v>
      </c>
      <c r="EU361" s="249">
        <f t="shared" ca="1" si="595"/>
        <v>-5.7063756890994854E-2</v>
      </c>
      <c r="EV361" s="249">
        <f t="shared" ca="1" si="595"/>
        <v>-5.556449967506194E-2</v>
      </c>
      <c r="EW361" s="249">
        <f t="shared" ca="1" si="595"/>
        <v>-5.4763286442810831E-2</v>
      </c>
      <c r="EX361" s="249">
        <f t="shared" ca="1" si="595"/>
        <v>-5.4237931283639511E-2</v>
      </c>
      <c r="EY361" s="249">
        <f t="shared" ca="1" si="595"/>
        <v>-5.4369395563404983E-2</v>
      </c>
      <c r="EZ361" s="249">
        <f t="shared" ca="1" si="595"/>
        <v>-5.4477639254862063E-2</v>
      </c>
      <c r="FA361" s="249">
        <f t="shared" ca="1" si="595"/>
        <v>-5.4442016967250699E-2</v>
      </c>
      <c r="FB361" s="249">
        <f t="shared" ca="1" si="595"/>
        <v>-5.3877566361000342E-2</v>
      </c>
      <c r="FC361" s="249">
        <f t="shared" ca="1" si="595"/>
        <v>-5.2784343454662541E-2</v>
      </c>
      <c r="FD361" s="249">
        <f t="shared" ca="1" si="595"/>
        <v>-5.150973337956493E-2</v>
      </c>
      <c r="FE361" s="249">
        <f t="shared" ca="1" si="595"/>
        <v>-5.0194053300864239E-2</v>
      </c>
      <c r="FF361" s="249">
        <f t="shared" ca="1" si="595"/>
        <v>-4.9503511245942704E-2</v>
      </c>
      <c r="FG361" s="249">
        <f t="shared" ca="1" si="595"/>
        <v>-4.9104114951400754E-2</v>
      </c>
      <c r="FH361" s="249">
        <f t="shared" ca="1" si="595"/>
        <v>-4.9407525654719155E-2</v>
      </c>
      <c r="FI361" s="249">
        <f t="shared" ca="1" si="595"/>
        <v>-4.94328193857742E-2</v>
      </c>
      <c r="FJ361" s="249">
        <f t="shared" ca="1" si="595"/>
        <v>-4.9542595601831114E-2</v>
      </c>
      <c r="FK361" s="249">
        <f t="shared" ca="1" si="595"/>
        <v>-4.8725221942338456E-2</v>
      </c>
      <c r="FL361" s="249">
        <f t="shared" ca="1" si="595"/>
        <v>-4.786294832292886E-2</v>
      </c>
      <c r="FM361" s="249">
        <f t="shared" ca="1" si="595"/>
        <v>-4.6344579013658661E-2</v>
      </c>
      <c r="FN361" s="249">
        <f t="shared" ca="1" si="595"/>
        <v>-4.5443033775828125E-2</v>
      </c>
      <c r="FO361" s="249">
        <f t="shared" ca="1" si="595"/>
        <v>-4.4560681519518197E-2</v>
      </c>
      <c r="FP361" s="249">
        <f t="shared" ca="1" si="595"/>
        <v>-4.463985755829597E-2</v>
      </c>
      <c r="FQ361" s="249">
        <f t="shared" ca="1" si="595"/>
        <v>-4.467733579071427E-2</v>
      </c>
      <c r="FR361" s="249">
        <f t="shared" ca="1" si="595"/>
        <v>-4.5067358695972899E-2</v>
      </c>
      <c r="FS361" s="249">
        <f t="shared" ca="1" si="595"/>
        <v>-4.4806972305453815E-2</v>
      </c>
      <c r="FT361" s="249">
        <f t="shared" ca="1" si="595"/>
        <v>-4.4253256964811936E-2</v>
      </c>
      <c r="FU361" s="249">
        <f t="shared" ca="1" si="595"/>
        <v>-4.308943199693286E-2</v>
      </c>
      <c r="FV361" s="249">
        <f t="shared" ca="1" si="595"/>
        <v>-4.1857885399051178E-2</v>
      </c>
      <c r="FW361" s="249">
        <f t="shared" ca="1" si="595"/>
        <v>-4.0861379891158525E-2</v>
      </c>
      <c r="FX361" s="249">
        <f t="shared" ca="1" si="595"/>
        <v>-4.0255577823651016E-2</v>
      </c>
      <c r="FY361" s="249">
        <f t="shared" ca="1" si="595"/>
        <v>-4.0367283957683235E-2</v>
      </c>
      <c r="FZ361" s="249">
        <f t="shared" ca="1" si="595"/>
        <v>-4.0486157726699334E-2</v>
      </c>
      <c r="GA361" s="249">
        <f t="shared" ca="1" si="595"/>
        <v>-4.0918223795915816E-2</v>
      </c>
      <c r="GB361" s="249">
        <f t="shared" ca="1" si="595"/>
        <v>-4.0484540046382807E-2</v>
      </c>
      <c r="GC361" s="249">
        <f t="shared" ca="1" si="595"/>
        <v>-4.0053857965528281E-2</v>
      </c>
      <c r="GD361" s="249">
        <f t="shared" ca="1" si="595"/>
        <v>-3.860794037643217E-2</v>
      </c>
      <c r="GE361" s="249">
        <f t="shared" ca="1" si="595"/>
        <v>-3.7724716209881541E-2</v>
      </c>
      <c r="GF361" s="249">
        <f t="shared" ca="1" si="595"/>
        <v>-3.6438414551319846E-2</v>
      </c>
      <c r="GG361" s="249">
        <f t="shared" ca="1" si="595"/>
        <v>-3.6356837180354602E-2</v>
      </c>
      <c r="GH361" s="249">
        <f t="shared" ca="1" si="595"/>
        <v>-3.6072817004685384E-2</v>
      </c>
      <c r="GI361" s="249">
        <f t="shared" ca="1" si="595"/>
        <v>-3.6684886869962831E-2</v>
      </c>
      <c r="GJ361" s="249">
        <f t="shared" ca="1" si="595"/>
        <v>-3.6513272757355587E-2</v>
      </c>
      <c r="GK361" s="249">
        <f t="shared" ca="1" si="595"/>
        <v>-3.6451989721934155E-2</v>
      </c>
      <c r="GL361" s="249">
        <f t="shared" ca="1" si="595"/>
        <v>-3.528051094218658E-2</v>
      </c>
      <c r="GM361" s="249">
        <f t="shared" ca="1" si="595"/>
        <v>-3.4144353934397687E-2</v>
      </c>
      <c r="GN361" s="249">
        <f t="shared" ca="1" si="595"/>
        <v>-3.2283095249737222E-2</v>
      </c>
      <c r="GO361" s="249">
        <f t="shared" ca="1" si="595"/>
        <v>-3.1040246591375178E-2</v>
      </c>
      <c r="GP361" s="249">
        <f t="shared" ca="1" si="595"/>
        <v>-1.8696121369290098E-2</v>
      </c>
      <c r="GQ361" s="249">
        <f t="shared" ca="1" si="595"/>
        <v>1.0013635220007411E-2</v>
      </c>
      <c r="GR361" s="249">
        <f t="shared" ref="GR361:JB361" ca="1" si="596">SUM(GR362:GR498)</f>
        <v>3.5870124598532296E-2</v>
      </c>
      <c r="GS361" s="249">
        <f t="shared" ca="1" si="596"/>
        <v>5.5614421450971077E-2</v>
      </c>
      <c r="GT361" s="249">
        <f t="shared" ca="1" si="596"/>
        <v>7.1151468420531147E-2</v>
      </c>
      <c r="GU361" s="249">
        <f t="shared" ca="1" si="596"/>
        <v>8.3723121719589025E-2</v>
      </c>
      <c r="GV361" s="249">
        <f t="shared" ca="1" si="596"/>
        <v>9.3260325697491958E-2</v>
      </c>
      <c r="GW361" s="249">
        <f t="shared" ca="1" si="596"/>
        <v>0.10092662575034272</v>
      </c>
      <c r="GX361" s="249">
        <f t="shared" ca="1" si="596"/>
        <v>0.10589826401086846</v>
      </c>
      <c r="GY361" s="249">
        <f t="shared" ca="1" si="596"/>
        <v>0.10945851121081446</v>
      </c>
      <c r="GZ361" s="249">
        <f t="shared" ca="1" si="596"/>
        <v>0.11101998431861325</v>
      </c>
      <c r="HA361" s="249">
        <f t="shared" ca="1" si="596"/>
        <v>0.11206989461970912</v>
      </c>
      <c r="HB361" s="249">
        <f t="shared" ca="1" si="596"/>
        <v>0.11237456824584421</v>
      </c>
      <c r="HC361" s="249">
        <f t="shared" ca="1" si="596"/>
        <v>0.11294893823343888</v>
      </c>
      <c r="HD361" s="249">
        <f t="shared" ca="1" si="596"/>
        <v>0.113493768700587</v>
      </c>
      <c r="HE361" s="249">
        <f t="shared" ca="1" si="596"/>
        <v>0.11403789380398249</v>
      </c>
      <c r="HF361" s="249">
        <f t="shared" ca="1" si="596"/>
        <v>0.11433907796797192</v>
      </c>
      <c r="HG361" s="249">
        <f t="shared" ca="1" si="596"/>
        <v>0.11382552450646533</v>
      </c>
      <c r="HH361" s="249">
        <f t="shared" ca="1" si="596"/>
        <v>0.11297568616905899</v>
      </c>
      <c r="HI361" s="249">
        <f t="shared" ca="1" si="596"/>
        <v>0.11120340828502537</v>
      </c>
      <c r="HJ361" s="249">
        <f t="shared" ca="1" si="596"/>
        <v>0.10983530311905026</v>
      </c>
      <c r="HK361" s="249">
        <f t="shared" ca="1" si="596"/>
        <v>0.1081317057655026</v>
      </c>
      <c r="HL361" s="249">
        <f t="shared" ca="1" si="596"/>
        <v>0.10755191230876548</v>
      </c>
      <c r="HM361" s="249">
        <f t="shared" ca="1" si="596"/>
        <v>0.10676263879486905</v>
      </c>
      <c r="HN361" s="249">
        <f t="shared" ca="1" si="596"/>
        <v>0.10680850273728806</v>
      </c>
      <c r="HO361" s="249">
        <f t="shared" ca="1" si="596"/>
        <v>0.10604910111171434</v>
      </c>
      <c r="HP361" s="249">
        <f t="shared" ca="1" si="596"/>
        <v>0.10537802228092021</v>
      </c>
      <c r="HQ361" s="249">
        <f t="shared" ca="1" si="596"/>
        <v>0.10369713135673042</v>
      </c>
      <c r="HR361" s="249">
        <f t="shared" ca="1" si="596"/>
        <v>0.10205249874447374</v>
      </c>
      <c r="HS361" s="249">
        <f t="shared" ca="1" si="596"/>
        <v>0.10017351966874297</v>
      </c>
      <c r="HT361" s="249">
        <f t="shared" ca="1" si="596"/>
        <v>9.8788812149765454E-2</v>
      </c>
      <c r="HU361" s="249">
        <f t="shared" ca="1" si="596"/>
        <v>9.7956380161153614E-2</v>
      </c>
      <c r="HV361" s="249">
        <f t="shared" ca="1" si="596"/>
        <v>9.7428286885479942E-2</v>
      </c>
      <c r="HW361" s="249">
        <f t="shared" ca="1" si="596"/>
        <v>9.7325195569061995E-2</v>
      </c>
      <c r="HX361" s="249">
        <f t="shared" ca="1" si="596"/>
        <v>9.6598171124922361E-2</v>
      </c>
      <c r="HY361" s="249">
        <f t="shared" ca="1" si="596"/>
        <v>9.5886888884774826E-2</v>
      </c>
      <c r="HZ361" s="249">
        <f t="shared" ca="1" si="596"/>
        <v>9.4087185083706823E-2</v>
      </c>
      <c r="IA361" s="249">
        <f t="shared" ca="1" si="596"/>
        <v>9.2655413957409991E-2</v>
      </c>
      <c r="IB361" s="249">
        <f t="shared" ca="1" si="596"/>
        <v>9.0642541736199983E-2</v>
      </c>
      <c r="IC361" s="249">
        <f t="shared" ca="1" si="596"/>
        <v>8.9729217660311458E-2</v>
      </c>
      <c r="ID361" s="249">
        <f t="shared" ca="1" si="596"/>
        <v>8.8708660252946617E-2</v>
      </c>
      <c r="IE361" s="249">
        <f t="shared" ca="1" si="596"/>
        <v>9.6136608753497277E-2</v>
      </c>
      <c r="IF361" s="249">
        <f t="shared" ca="1" si="596"/>
        <v>8.8259767498202343E-2</v>
      </c>
      <c r="IG361" s="249">
        <f t="shared" ca="1" si="596"/>
        <v>8.7967718951519808E-2</v>
      </c>
      <c r="IH361" s="249">
        <f t="shared" ca="1" si="596"/>
        <v>8.6838499040963968E-2</v>
      </c>
      <c r="II361" s="249">
        <f t="shared" ca="1" si="596"/>
        <v>8.5441456477081235E-2</v>
      </c>
      <c r="IJ361" s="249">
        <f t="shared" ca="1" si="596"/>
        <v>8.3735812821634725E-2</v>
      </c>
      <c r="IK361" s="249">
        <f t="shared" ca="1" si="596"/>
        <v>8.2164730462926189E-2</v>
      </c>
      <c r="IL361" s="249">
        <f t="shared" ca="1" si="596"/>
        <v>8.1181172013003067E-2</v>
      </c>
      <c r="IM361" s="249">
        <f t="shared" ca="1" si="596"/>
        <v>8.0528032694620832E-2</v>
      </c>
      <c r="IN361" s="249">
        <f t="shared" ca="1" si="596"/>
        <v>8.0514759774923492E-2</v>
      </c>
      <c r="IO361" s="249">
        <f t="shared" ca="1" si="596"/>
        <v>8.0219482565453012E-2</v>
      </c>
      <c r="IP361" s="249">
        <f t="shared" ca="1" si="596"/>
        <v>7.9877065423433216E-2</v>
      </c>
      <c r="IQ361" s="249">
        <f t="shared" ca="1" si="596"/>
        <v>7.8777422437676992E-2</v>
      </c>
      <c r="IR361" s="249">
        <f t="shared" ca="1" si="596"/>
        <v>7.7361191809127969E-2</v>
      </c>
      <c r="IS361" s="249">
        <f t="shared" ca="1" si="596"/>
        <v>7.5808473840961441E-2</v>
      </c>
      <c r="IT361" s="249">
        <f t="shared" ca="1" si="596"/>
        <v>7.4249116187294975E-2</v>
      </c>
      <c r="IU361" s="249">
        <f t="shared" ca="1" si="596"/>
        <v>7.367384556971783E-2</v>
      </c>
      <c r="IV361" s="249">
        <f t="shared" ca="1" si="596"/>
        <v>7.280514075363699E-2</v>
      </c>
      <c r="IW361" s="249">
        <f t="shared" ca="1" si="596"/>
        <v>7.3482171823684231E-2</v>
      </c>
      <c r="IX361" s="249">
        <f t="shared" ca="1" si="596"/>
        <v>7.2371197643498225E-2</v>
      </c>
      <c r="IY361" s="249">
        <f t="shared" ca="1" si="596"/>
        <v>7.3276250647338323E-2</v>
      </c>
      <c r="IZ361" s="249">
        <f t="shared" ca="1" si="596"/>
        <v>7.0293141558616629E-2</v>
      </c>
      <c r="JA361" s="249">
        <f t="shared" ca="1" si="596"/>
        <v>7.201685431657924E-2</v>
      </c>
      <c r="JB361" s="249">
        <f t="shared" ca="1" si="596"/>
        <v>5.3877149262774128E-2</v>
      </c>
    </row>
    <row r="362" spans="1:262">
      <c r="B362" s="248">
        <v>1</v>
      </c>
      <c r="C362" s="247">
        <f>0+Div_Nt_load2</f>
        <v>1.953125E-5</v>
      </c>
      <c r="D362" s="244">
        <f t="shared" ref="D362:D425" ca="1" si="597">Vo_set2+E362</f>
        <v>30.050792372125997</v>
      </c>
      <c r="E362" s="243">
        <f ca="1">G361</f>
        <v>5.0792372125998589E-2</v>
      </c>
      <c r="F362" s="242">
        <v>1</v>
      </c>
      <c r="G362" s="240">
        <f ca="1">2*IMREAL(K101)*COS(2*PI()*B101*1/Nt_load2)-2*IMAGINARY(K101)*SIN(2*PI()*B101*1/Nt_load2)</f>
        <v>8.9518006916128004E-2</v>
      </c>
      <c r="H362" s="240">
        <f t="shared" ref="H362:H425" ca="1" si="598">2*IMREAL(K101)*COS(2*PI()*B101*2/Nt_load2)-2*IMAGINARY(K101)*SIN(2*PI()*B101*2/Nt_load2)</f>
        <v>8.8679680245418405E-2</v>
      </c>
      <c r="I362" s="240">
        <f t="shared" ref="I362:I425" ca="1" si="599">2*IMREAL(K101)*COS(2*PI()*B101*3/Nt_load2)-2*IMAGINARY(K101)*SIN(2*PI()*B101*3/Nt_load2)</f>
        <v>8.7787936251275789E-2</v>
      </c>
      <c r="J362" s="240">
        <f t="shared" ref="J362:J425" ca="1" si="600">2*IMREAL(K101)*COS(2*PI()*B101*4/Nt_load2)-2*IMAGINARY(K101)*SIN(2*PI()*B101*4/Nt_load2)</f>
        <v>8.6843312086937796E-2</v>
      </c>
      <c r="K362" s="240">
        <f t="shared" ref="K362:K425" ca="1" si="601">2*IMREAL(K101)*COS(2*PI()*B101*5/Nt_load2)-2*IMAGINARY(K101)*SIN(2*PI()*B101*5/Nt_load2)</f>
        <v>8.5846376758679205E-2</v>
      </c>
      <c r="L362" s="240">
        <f t="shared" ref="L362:L425" ca="1" si="602">2*IMREAL(K101)*COS(2*PI()*B101*6/Nt_load2)-2*IMAGINARY(K101)*SIN(2*PI()*B101*6/Nt_load2)</f>
        <v>8.4797730783063963E-2</v>
      </c>
      <c r="M362" s="240">
        <f t="shared" ref="M362:M425" ca="1" si="603">2*IMREAL(K101)*COS(2*PI()*B101*7/Nt_load2)-2*IMAGINARY(K101)*SIN(2*PI()*B101*7/Nt_load2)</f>
        <v>8.3698005825216401E-2</v>
      </c>
      <c r="N362" s="240">
        <f t="shared" ref="N362:N425" ca="1" si="604">2*IMREAL(K101)*COS(2*PI()*B101*8/Nt_load2)-2*IMAGINARY(K101)*SIN(2*PI()*B101*8/Nt_load2)</f>
        <v>8.254786431832975E-2</v>
      </c>
      <c r="O362" s="240">
        <f t="shared" ref="O362:O425" ca="1" si="605">2*IMREAL(K101)*COS(2*PI()*B101*9/Nt_load2)-2*IMAGINARY(K101)*SIN(2*PI()*B101*9/Nt_load2)</f>
        <v>8.1347999064641185E-2</v>
      </c>
      <c r="P362" s="240">
        <f t="shared" ref="P362:P425" ca="1" si="606">2*IMREAL(K101)*COS(2*PI()*B101*10/Nt_load2)-2*IMAGINARY(K101)*SIN(2*PI()*B101*10/Nt_load2)</f>
        <v>8.0099132818113691E-2</v>
      </c>
      <c r="Q362" s="240">
        <f t="shared" ref="Q362:Q425" ca="1" si="607">2*IMREAL(K101)*COS(2*PI()*B101*11/Nt_load2)-2*IMAGINARY(K101)*SIN(2*PI()*B101*11/Nt_load2)</f>
        <v>7.8802017849076075E-2</v>
      </c>
      <c r="R362" s="240">
        <f t="shared" ref="R362:R425" ca="1" si="608">2*IMREAL(K101)*COS(2*PI()*B101*12/Nt_load2)-2*IMAGINARY(K101)*SIN(2*PI()*B101*12/Nt_load2)</f>
        <v>7.7457435491083387E-2</v>
      </c>
      <c r="S362" s="240">
        <f t="shared" ref="S362:S425" ca="1" si="609">2*IMREAL(K101)*COS(2*PI()*B101*13/Nt_load2)-2*IMAGINARY(K101)*SIN(2*PI()*B101*13/Nt_load2)</f>
        <v>7.6066195670270939E-2</v>
      </c>
      <c r="T362" s="240">
        <f t="shared" ref="T362:T425" ca="1" si="610">2*IMREAL(K101)*COS(2*PI()*B101*14/Nt_load2)-2*IMAGINARY(K101)*SIN(2*PI()*B101*14/Nt_load2)</f>
        <v>7.462913641748499E-2</v>
      </c>
      <c r="U362" s="241">
        <f t="shared" ref="U362:U425" ca="1" si="611">2*IMREAL(K101)*COS(2*PI()*B101*15/Nt_load2)-2*IMAGINARY(K101)*SIN(2*PI()*B101*15/Nt_load2)</f>
        <v>7.3147123363484293E-2</v>
      </c>
      <c r="V362" s="240">
        <f t="shared" ref="V362:V425" ca="1" si="612">2*IMREAL(K101)*COS(2*PI()*B101*16/Nt_load2)-2*IMAGINARY(K101)*SIN(2*PI()*B101*16/Nt_load2)</f>
        <v>7.1621049217516539E-2</v>
      </c>
      <c r="W362" s="240">
        <f t="shared" ref="W362:W425" ca="1" si="613">2*IMREAL(K101)*COS(2*PI()*B101*17/Nt_load2)-2*IMAGINARY(K101)*SIN(2*PI()*B101*17/Nt_load2)</f>
        <v>7.0051833229583679E-2</v>
      </c>
      <c r="X362" s="240">
        <f t="shared" ref="X362:X425" ca="1" si="614">2*IMREAL(K101)*COS(2*PI()*B101*18/Nt_load2)-2*IMAGINARY(K101)*SIN(2*PI()*B101*18/Nt_load2)</f>
        <v>6.8440420636720081E-2</v>
      </c>
      <c r="Y362" s="240">
        <f t="shared" ref="Y362:Y425" ca="1" si="615">2*IMREAL(K101)*COS(2*PI()*B101*19/Nt_load2)-2*IMAGINARY(K101)*SIN(2*PI()*B101*19/Nt_load2)</f>
        <v>6.678778209361709E-2</v>
      </c>
      <c r="Z362" s="240">
        <f t="shared" ref="Z362:Z425" ca="1" si="616">2*IMREAL(K101)*COS(2*PI()*B101*20/Nt_load2)-2*IMAGINARY(K101)*SIN(2*PI()*B101*20/Nt_load2)</f>
        <v>6.5094913087936926E-2</v>
      </c>
      <c r="AA362" s="240">
        <f t="shared" ref="AA362:AA425" ca="1" si="617">2*IMREAL(K101)*COS(2*PI()*B101*21/Nt_load2)-2*IMAGINARY(K101)*SIN(2*PI()*B101*21/Nt_load2)</f>
        <v>6.3362833340668154E-2</v>
      </c>
      <c r="AB362" s="240">
        <f t="shared" ref="AB362:AB425" ca="1" si="618">2*IMREAL(K101)*COS(2*PI()*B101*22/Nt_load2)-2*IMAGINARY(K101)*SIN(2*PI()*B101*22/Nt_load2)</f>
        <v>6.1592586191883937E-2</v>
      </c>
      <c r="AC362" s="240">
        <f t="shared" ref="AC362:AC425" ca="1" si="619">2*IMREAL(K101)*COS(2*PI()*B101*23/Nt_load2)-2*IMAGINARY(K101)*SIN(2*PI()*B101*23/Nt_load2)</f>
        <v>5.9785237972272851E-2</v>
      </c>
      <c r="AD362" s="240">
        <f t="shared" ref="AD362:AD425" ca="1" si="620">2*IMREAL(K101)*COS(2*PI()*B101*24/Nt_load2)-2*IMAGINARY(K101)*SIN(2*PI()*B101*24/Nt_load2)</f>
        <v>5.7941877360821292E-2</v>
      </c>
      <c r="AE362" s="240">
        <f t="shared" ref="AE362:AE425" ca="1" si="621">2*IMREAL(K101)*COS(2*PI()*B101*25/Nt_load2)-2*IMAGINARY(K101)*SIN(2*PI()*B101*25/Nt_load2)</f>
        <v>5.6063614729033935E-2</v>
      </c>
      <c r="AF362" s="240">
        <f t="shared" ref="AF362:AF425" ca="1" si="622">2*IMREAL(K101)*COS(2*PI()*B101*26/Nt_load2)-2*IMAGINARY(K101)*SIN(2*PI()*B101*26/Nt_load2)</f>
        <v>5.4151581472087387E-2</v>
      </c>
      <c r="AG362" s="240">
        <f t="shared" ref="AG362:AG425" ca="1" si="623">2*IMREAL(K101)*COS(2*PI()*B101*27/Nt_load2)-2*IMAGINARY(K101)*SIN(2*PI()*B101*27/Nt_load2)</f>
        <v>5.2206929327320115E-2</v>
      </c>
      <c r="AH362" s="240">
        <f t="shared" ref="AH362:AH425" ca="1" si="624">2*IMREAL(K101)*COS(2*PI()*B101*28/Nt_load2)-2*IMAGINARY(K101)*SIN(2*PI()*B101*28/Nt_load2)</f>
        <v>5.023082968046888E-2</v>
      </c>
      <c r="AI362" s="240">
        <f t="shared" ref="AI362:AI425" ca="1" si="625">2*IMREAL(K101)*COS(2*PI()*B101*29/Nt_load2)-2*IMAGINARY(K101)*SIN(2*PI()*B101*29/Nt_load2)</f>
        <v>4.8224472860069825E-2</v>
      </c>
      <c r="AJ362" s="240">
        <f t="shared" ref="AJ362:AJ425" ca="1" si="626">2*IMREAL(K101)*COS(2*PI()*B101*30/Nt_load2)-2*IMAGINARY(K101)*SIN(2*PI()*B101*30/Nt_load2)</f>
        <v>4.6189067420449058E-2</v>
      </c>
      <c r="AK362" s="240">
        <f t="shared" ref="AK362:AK425" ca="1" si="627">2*IMREAL(K101)*COS(2*PI()*B101*31/Nt_load2)-2*IMAGINARY(K101)*SIN(2*PI()*B101*31/Nt_load2)</f>
        <v>4.4125839413734699E-2</v>
      </c>
      <c r="AL362" s="240">
        <f t="shared" ref="AL362:AL425" ca="1" si="628">2*IMREAL(K101)*COS(2*PI()*B101*32/Nt_load2)-2*IMAGINARY(K101)*SIN(2*PI()*B101*32/Nt_load2)</f>
        <v>4.2036031651328888E-2</v>
      </c>
      <c r="AM362" s="240">
        <f t="shared" ref="AM362:AM425" ca="1" si="629">2*IMREAL(K101)*COS(2*PI()*B101*33/Nt_load2)-2*IMAGINARY(K101)*SIN(2*PI()*B101*33/Nt_load2)</f>
        <v>3.992090295528479E-2</v>
      </c>
      <c r="AN362" s="240">
        <f t="shared" ref="AN362:AN425" ca="1" si="630">2*IMREAL(K101)*COS(2*PI()*B101*34/Nt_load2)-2*IMAGINARY(K101)*SIN(2*PI()*B101*34/Nt_load2)</f>
        <v>3.7781727400039128E-2</v>
      </c>
      <c r="AO362" s="240">
        <f t="shared" ref="AO362:AO425" ca="1" si="631">2*IMREAL(K101)*COS(2*PI()*B101*35/Nt_load2)-2*IMAGINARY(K101)*SIN(2*PI()*B101*35/Nt_load2)</f>
        <v>3.5619793544957493E-2</v>
      </c>
      <c r="AP362" s="240">
        <f t="shared" ref="AP362:AP425" ca="1" si="632">2*IMREAL(K101)*COS(2*PI()*B101*36/Nt_load2)-2*IMAGINARY(K101)*SIN(2*PI()*B101*36/Nt_load2)</f>
        <v>3.3436403658154222E-2</v>
      </c>
      <c r="AQ362" s="240">
        <f t="shared" ref="AQ362:AQ425" ca="1" si="633">2*IMREAL(K101)*COS(2*PI()*B101*37/Nt_load2)-2*IMAGINARY(K101)*SIN(2*PI()*B101*37/Nt_load2)</f>
        <v>3.1232872932054949E-2</v>
      </c>
      <c r="AR362" s="240">
        <f t="shared" ref="AR362:AR425" ca="1" si="634">2*IMREAL(K101)*COS(2*PI()*B101*38/Nt_load2)-2*IMAGINARY(K101)*SIN(2*PI()*B101*38/Nt_load2)</f>
        <v>2.9010528691173765E-2</v>
      </c>
      <c r="AS362" s="240">
        <f t="shared" ref="AS362:AS425" ca="1" si="635">2*IMREAL(K101)*COS(2*PI()*B101*39/Nt_load2)-2*IMAGINARY(K101)*SIN(2*PI()*B101*39/Nt_load2)</f>
        <v>2.6770709592582525E-2</v>
      </c>
      <c r="AT362" s="240">
        <f t="shared" ref="AT362:AT425" ca="1" si="636">2*IMREAL(K101)*COS(2*PI()*B101*40/Nt_load2)-2*IMAGINARY(K101)*SIN(2*PI()*B101*40/Nt_load2)</f>
        <v>2.4514764819554034E-2</v>
      </c>
      <c r="AU362" s="240">
        <f t="shared" ref="AU362:AU425" ca="1" si="637">2*IMREAL(K101)*COS(2*PI()*B101*41/Nt_load2)-2*IMAGINARY(K101)*SIN(2*PI()*B101*41/Nt_load2)</f>
        <v>2.2244053268864347E-2</v>
      </c>
      <c r="AV362" s="240">
        <f t="shared" ref="AV362:AV425" ca="1" si="638">2*IMREAL(K101)*COS(2*PI()*B101*42/Nt_load2)-2*IMAGINARY(K101)*SIN(2*PI()*B101*42/Nt_load2)</f>
        <v>1.9959942732244204E-2</v>
      </c>
      <c r="AW362" s="240">
        <f t="shared" ref="AW362:AW425" ca="1" si="639">2*IMREAL(K101)*COS(2*PI()*B101*43/Nt_load2)-2*IMAGINARY(K101)*SIN(2*PI()*B101*43/Nt_load2)</f>
        <v>1.766380907247252E-2</v>
      </c>
      <c r="AX362" s="240">
        <f t="shared" ref="AX362:AX425" ca="1" si="640">2*IMREAL(K101)*COS(2*PI()*B101*44/Nt_load2)-2*IMAGINARY(K101)*SIN(2*PI()*B101*44/Nt_load2)</f>
        <v>1.5357035394607928E-2</v>
      </c>
      <c r="AY362" s="240">
        <f t="shared" ref="AY362:AY425" ca="1" si="641">2*IMREAL(K101)*COS(2*PI()*B101*45/Nt_load2)-2*IMAGINARY(K101)*SIN(2*PI()*B101*45/Nt_load2)</f>
        <v>1.3041011212858146E-2</v>
      </c>
      <c r="AZ362" s="240">
        <f t="shared" ref="AZ362:AZ425" ca="1" si="642">2*IMREAL(K101)*COS(2*PI()*B101*46/Nt_load2)-2*IMAGINARY(K101)*SIN(2*PI()*B101*46/Nt_load2)</f>
        <v>1.0717131613588574E-2</v>
      </c>
      <c r="BA362" s="240">
        <f t="shared" ref="BA362:BA425" ca="1" si="643">2*IMREAL(K101)*COS(2*PI()*B101*47/Nt_load2)-2*IMAGINARY(K101)*SIN(2*PI()*B101*47/Nt_load2)</f>
        <v>8.3867964149743207E-3</v>
      </c>
      <c r="BB362" s="240">
        <f t="shared" ref="BB362:BB425" ca="1" si="644">2*IMREAL(K101)*COS(2*PI()*B101*48/Nt_load2)-2*IMAGINARY(K101)*SIN(2*PI()*B101*48/Nt_load2)</f>
        <v>6.0514093238022322E-3</v>
      </c>
      <c r="BC362" s="240">
        <f t="shared" ref="BC362:BC425" ca="1" si="645">2*IMREAL(K101)*COS(2*PI()*B101*49/Nt_load2)-2*IMAGINARY(K101)*SIN(2*PI()*B101*49/Nt_load2)</f>
        <v>3.7123770899302432E-3</v>
      </c>
      <c r="BD362" s="240">
        <f t="shared" ref="BD362:BD425" ca="1" si="646">2*IMREAL(K101)*COS(2*PI()*B101*50/Nt_load2)-2*IMAGINARY(K101)*SIN(2*PI()*B101*50/Nt_load2)</f>
        <v>1.3711086589139818E-3</v>
      </c>
      <c r="BE362" s="240">
        <f t="shared" ref="BE362:BE425" ca="1" si="647">2*IMREAL(K101)*COS(2*PI()*B101*51/Nt_load2)-2*IMAGINARY(K101)*SIN(2*PI()*B101*51/Nt_load2)</f>
        <v>-9.7098567668933017E-4</v>
      </c>
      <c r="BF362" s="240">
        <f t="shared" ref="BF362:BF425" ca="1" si="648">2*IMREAL(K101)*COS(2*PI()*B101*52/Nt_load2)-2*IMAGINARY(K101)*SIN(2*PI()*B101*52/Nt_load2)</f>
        <v>-3.312495126828522E-3</v>
      </c>
      <c r="BG362" s="240">
        <f t="shared" ref="BG362:BG425" ca="1" si="649">2*IMREAL(K101)*COS(2*PI()*B101*53/Nt_load2)-2*IMAGINARY(K101)*SIN(2*PI()*B101*53/Nt_load2)</f>
        <v>-5.6520092537654561E-3</v>
      </c>
      <c r="BH362" s="240">
        <f t="shared" ref="BH362:BH425" ca="1" si="650">2*IMREAL(K101)*COS(2*PI()*B101*54/Nt_load2)-2*IMAGINARY(K101)*SIN(2*PI()*B101*54/Nt_load2)</f>
        <v>-7.9881188216701648E-3</v>
      </c>
      <c r="BI362" s="240">
        <f t="shared" ref="BI362:BI425" ca="1" si="651">2*IMREAL(K101)*COS(2*PI()*B101*55/Nt_load2)-2*IMAGINARY(K101)*SIN(2*PI()*B101*55/Nt_load2)</f>
        <v>-1.0319416645491724E-2</v>
      </c>
      <c r="BJ362" s="240">
        <f t="shared" ref="BJ362:BJ425" ca="1" si="652">2*IMREAL(K101)*COS(2*PI()*B101*56/Nt_load2)-2*IMAGINARY(K101)*SIN(2*PI()*B101*56/Nt_load2)</f>
        <v>-1.2644498438593853E-2</v>
      </c>
      <c r="BK362" s="240">
        <f t="shared" ref="BK362:BK425" ca="1" si="653">2*IMREAL(K101)*COS(2*PI()*B101*57/Nt_load2)-2*IMAGINARY(K101)*SIN(2*PI()*B101*57/Nt_load2)</f>
        <v>-1.4961963658644833E-2</v>
      </c>
      <c r="BL362" s="240">
        <f t="shared" ref="BL362:BL425" ca="1" si="654">2*IMREAL(K101)*COS(2*PI()*B101*58/Nt_load2)-2*IMAGINARY(K101)*SIN(2*PI()*B101*58/Nt_load2)</f>
        <v>-1.7270416351251719E-2</v>
      </c>
      <c r="BM362" s="240">
        <f t="shared" ref="BM362:BM425" ca="1" si="655">2*IMREAL(K101)*COS(2*PI()*B101*59/Nt_load2)-2*IMAGINARY(K101)*SIN(2*PI()*B101*59/Nt_load2)</f>
        <v>-1.9568465990831046E-2</v>
      </c>
      <c r="BN362" s="240">
        <f t="shared" ref="BN362:BN425" ca="1" si="656">2*IMREAL(K101)*COS(2*PI()*B101*60/Nt_load2)-2*IMAGINARY(K101)*SIN(2*PI()*B101*60/Nt_load2)</f>
        <v>-2.1854728318209574E-2</v>
      </c>
      <c r="BO362" s="240">
        <f t="shared" ref="BO362:BO425" ca="1" si="657">2*IMREAL(K101)*COS(2*PI()*B101*61/Nt_load2)-2*IMAGINARY(K101)*SIN(2*PI()*B101*61/Nt_load2)</f>
        <v>-2.4127826174450157E-2</v>
      </c>
      <c r="BP362" s="240">
        <f t="shared" ref="BP362:BP425" ca="1" si="658">2*IMREAL(K101)*COS(2*PI()*B101*62/Nt_load2)-2*IMAGINARY(K101)*SIN(2*PI()*B101*62/Nt_load2)</f>
        <v>-2.6386390330400772E-2</v>
      </c>
      <c r="BQ362" s="240">
        <f t="shared" ref="BQ362:BQ425" ca="1" si="659">2*IMREAL(K101)*COS(2*PI()*B101*63/Nt_load2)-2*IMAGINARY(K101)*SIN(2*PI()*B101*63/Nt_load2)</f>
        <v>-2.8629060311467051E-2</v>
      </c>
      <c r="BR362" s="240">
        <f t="shared" ref="BR362:BR425" ca="1" si="660">2*IMREAL(K101)*COS(2*PI()*B101*64/Nt_load2)-2*IMAGINARY(K101)*SIN(2*PI()*B101*64/Nt_load2)</f>
        <v>-3.0854485217111195E-2</v>
      </c>
      <c r="BS362" s="240">
        <f t="shared" ref="BS362:BS425" ca="1" si="661">2*IMREAL(K101)*COS(2*PI()*B101*65/Nt_load2)-2*IMAGINARY(K101)*SIN(2*PI()*B101*65/Nt_load2)</f>
        <v>-3.3061324534584074E-2</v>
      </c>
      <c r="BT362" s="240">
        <f t="shared" ref="BT362:BT425" ca="1" si="662">2*IMREAL(K101)*COS(2*PI()*B101*66/Nt_load2)-2*IMAGINARY(K101)*SIN(2*PI()*B101*66/Nt_load2)</f>
        <v>-3.5248248946399885E-2</v>
      </c>
      <c r="BU362" s="240">
        <f t="shared" ref="BU362:BU425" ca="1" si="663">2*IMREAL(K101)*COS(2*PI()*B101*67/Nt_load2)-2*IMAGINARY(K101)*SIN(2*PI()*B101*67/Nt_load2)</f>
        <v>-3.7413941131067281E-2</v>
      </c>
      <c r="BV362" s="240">
        <f t="shared" ref="BV362:BV425" ca="1" si="664">2*IMREAL(K101)*COS(2*PI()*B101*68/Nt_load2)-2*IMAGINARY(K101)*SIN(2*PI()*B101*68/Nt_load2)</f>
        <v>-3.9557096556594715E-2</v>
      </c>
      <c r="BW362" s="240">
        <f t="shared" ref="BW362:BW425" ca="1" si="665">2*IMREAL(K101)*COS(2*PI()*B101*69/Nt_load2)-2*IMAGINARY(K101)*SIN(2*PI()*B101*69/Nt_load2)</f>
        <v>-4.1676424266291548E-2</v>
      </c>
      <c r="BX362" s="240">
        <f t="shared" ref="BX362:BX425" ca="1" si="666">2*IMREAL(K101)*COS(2*PI()*B101*70/Nt_load2)-2*IMAGINARY(K101)*SIN(2*PI()*B101*70/Nt_load2)</f>
        <v>-4.3770647656392249E-2</v>
      </c>
      <c r="BY362" s="240">
        <f t="shared" ref="BY362:BY425" ca="1" si="667">2*IMREAL(K101)*COS(2*PI()*B101*71/Nt_load2)-2*IMAGINARY(K101)*SIN(2*PI()*B101*71/Nt_load2)</f>
        <v>-4.5838505245034689E-2</v>
      </c>
      <c r="BZ362" s="240">
        <f t="shared" ref="BZ362:BZ425" ca="1" si="668">2*IMREAL(K101)*COS(2*PI()*B101*72/Nt_load2)-2*IMAGINARY(K101)*SIN(2*PI()*B101*72/Nt_load2)</f>
        <v>-4.7878751432129607E-2</v>
      </c>
      <c r="CA362" s="240">
        <f t="shared" ref="CA362:CA425" ca="1" si="669">2*IMREAL(K101)*COS(2*PI()*B101*73/Nt_load2)-2*IMAGINARY(K101)*SIN(2*PI()*B101*73/Nt_load2)</f>
        <v>-4.9890157249663648E-2</v>
      </c>
      <c r="CB362" s="240">
        <f t="shared" ref="CB362:CB425" ca="1" si="670">2*IMREAL(K101)*COS(2*PI()*B101*74/Nt_load2)-2*IMAGINARY(K101)*SIN(2*PI()*B101*74/Nt_load2)</f>
        <v>-5.1871511101983639E-2</v>
      </c>
      <c r="CC362" s="240">
        <f t="shared" ref="CC362:CC425" ca="1" si="671">2*IMREAL(K101)*COS(2*PI()*B101*75/Nt_load2)-2*IMAGINARY(K101)*SIN(2*PI()*B101*75/Nt_load2)</f>
        <v>-5.3821619495616514E-2</v>
      </c>
      <c r="CD362" s="240">
        <f t="shared" ref="CD362:CD425" ca="1" si="672">2*IMREAL(K101)*COS(2*PI()*B101*76/Nt_load2)-2*IMAGINARY(K101)*SIN(2*PI()*B101*76/Nt_load2)</f>
        <v>-5.5739307758185211E-2</v>
      </c>
      <c r="CE362" s="240">
        <f t="shared" ref="CE362:CE425" ca="1" si="673">2*IMREAL(K101)*COS(2*PI()*B101*77/Nt_load2)-2*IMAGINARY(K101)*SIN(2*PI()*B101*77/Nt_load2)</f>
        <v>-5.762342074598735E-2</v>
      </c>
      <c r="CF362" s="240">
        <f t="shared" ref="CF362:CF425" ca="1" si="674">2*IMREAL(K101)*COS(2*PI()*B101*78/Nt_load2)-2*IMAGINARY(K101)*SIN(2*PI()*B101*78/Nt_load2)</f>
        <v>-5.9472823539810579E-2</v>
      </c>
      <c r="CG362" s="240">
        <f t="shared" ref="CG362:CG425" ca="1" si="675">2*IMREAL(K101)*COS(2*PI()*B101*79/Nt_load2)-2*IMAGINARY(K101)*SIN(2*PI()*B101*79/Nt_load2)</f>
        <v>-6.1286402128565537E-2</v>
      </c>
      <c r="CH362" s="240">
        <f t="shared" ref="CH362:CH425" ca="1" si="676">2*IMREAL(K101)*COS(2*PI()*B101*80/Nt_load2)-2*IMAGINARY(K101)*SIN(2*PI()*B101*80/Nt_load2)</f>
        <v>-6.306306408032443E-2</v>
      </c>
      <c r="CI362" s="240">
        <f t="shared" ref="CI362:CI425" ca="1" si="677">2*IMREAL(K101)*COS(2*PI()*B101*81/Nt_load2)-2*IMAGINARY(K101)*SIN(2*PI()*B101*81/Nt_load2)</f>
        <v>-6.4801739200361169E-2</v>
      </c>
      <c r="CJ362" s="240">
        <f t="shared" ref="CJ362:CJ425" ca="1" si="678">2*IMREAL(K101)*COS(2*PI()*B101*82/Nt_load2)-2*IMAGINARY(K101)*SIN(2*PI()*B101*82/Nt_load2)</f>
        <v>-6.6501380175796723E-2</v>
      </c>
      <c r="CK362" s="240">
        <f t="shared" ref="CK362:CK425" ca="1" si="679">2*IMREAL(K101)*COS(2*PI()*B101*83/Nt_load2)-2*IMAGINARY(K101)*SIN(2*PI()*B101*83/Nt_load2)</f>
        <v>-6.8160963206461173E-2</v>
      </c>
      <c r="CL362" s="240">
        <f t="shared" ref="CL362:CL425" ca="1" si="680">2*IMREAL(K101)*COS(2*PI()*B101*84/Nt_load2)-2*IMAGINARY(K101)*SIN(2*PI()*B101*84/Nt_load2)</f>
        <v>-6.9779488621592597E-2</v>
      </c>
      <c r="CM362" s="240">
        <f t="shared" ref="CM362:CM425" ca="1" si="681">2*IMREAL(K101)*COS(2*PI()*B101*85/Nt_load2)-2*IMAGINARY(K101)*SIN(2*PI()*B101*85/Nt_load2)</f>
        <v>-7.1355981482001507E-2</v>
      </c>
      <c r="CN362" s="240">
        <f t="shared" ref="CN362:CN425" ca="1" si="682">2*IMREAL(K101)*COS(2*PI()*B101*86/Nt_load2)-2*IMAGINARY(K101)*SIN(2*PI()*B101*86/Nt_load2)</f>
        <v>-7.2889492167337672E-2</v>
      </c>
      <c r="CO362" s="240">
        <f t="shared" ref="CO362:CO425" ca="1" si="683">2*IMREAL(K101)*COS(2*PI()*B101*87/Nt_load2)-2*IMAGINARY(K101)*SIN(2*PI()*B101*87/Nt_load2)</f>
        <v>-7.4379096948105891E-2</v>
      </c>
      <c r="CP362" s="240">
        <f t="shared" ref="CP362:CP425" ca="1" si="684">2*IMREAL(K101)*COS(2*PI()*B101*88/Nt_load2)-2*IMAGINARY(K101)*SIN(2*PI()*B101*88/Nt_load2)</f>
        <v>-7.5823898542086141E-2</v>
      </c>
      <c r="CQ362" s="240">
        <f t="shared" ref="CQ362:CQ425" ca="1" si="685">2*IMREAL(K101)*COS(2*PI()*B101*89/Nt_load2)-2*IMAGINARY(K101)*SIN(2*PI()*B101*89/Nt_load2)</f>
        <v>-7.7223026654822849E-2</v>
      </c>
      <c r="CR362" s="240">
        <f t="shared" ref="CR362:CR425" ca="1" si="686">2*IMREAL(K101)*COS(2*PI()*B101*90/Nt_load2)-2*IMAGINARY(K101)*SIN(2*PI()*B101*90/Nt_load2)</f>
        <v>-7.8575638503857625E-2</v>
      </c>
      <c r="CS362" s="240">
        <f t="shared" ref="CS362:CS425" ca="1" si="687">2*IMREAL(K101)*COS(2*PI()*B101*91/Nt_load2)-2*IMAGINARY(K101)*SIN(2*PI()*B101*91/Nt_load2)</f>
        <v>-7.9880919326390035E-2</v>
      </c>
      <c r="CT362" s="240">
        <f t="shared" ref="CT362:CT425" ca="1" si="688">2*IMREAL(K101)*COS(2*PI()*B101*92/Nt_load2)-2*IMAGINARY(K101)*SIN(2*PI()*B101*92/Nt_load2)</f>
        <v>-8.1138082870060205E-2</v>
      </c>
      <c r="CU362" s="240">
        <f t="shared" ref="CU362:CU425" ca="1" si="689">2*IMREAL(K101)*COS(2*PI()*B101*93/Nt_load2)-2*IMAGINARY(K101)*SIN(2*PI()*B101*93/Nt_load2)</f>
        <v>-8.2346371866557772E-2</v>
      </c>
      <c r="CV362" s="240">
        <f t="shared" ref="CV362:CV425" ca="1" si="690">2*IMREAL(K101)*COS(2*PI()*B101*94/Nt_load2)-2*IMAGINARY(K101)*SIN(2*PI()*B101*94/Nt_load2)</f>
        <v>-8.3505058487772121E-2</v>
      </c>
      <c r="CW362" s="240">
        <f t="shared" ref="CW362:CW425" ca="1" si="691">2*IMREAL(K101)*COS(2*PI()*B101*95/Nt_load2)-2*IMAGINARY(K101)*SIN(2*PI()*B101*95/Nt_load2)</f>
        <v>-8.461344478420868E-2</v>
      </c>
      <c r="CX362" s="240">
        <f t="shared" ref="CX362:CX425" ca="1" si="692">2*IMREAL(K101)*COS(2*PI()*B101*96/Nt_load2)-2*IMAGINARY(K101)*SIN(2*PI()*B101*96/Nt_load2)</f>
        <v>-8.567086310540771E-2</v>
      </c>
      <c r="CY362" s="240">
        <f t="shared" ref="CY362:CY425" ca="1" si="693">2*IMREAL(K101)*COS(2*PI()*B101*97/Nt_load2)-2*IMAGINARY(K101)*SIN(2*PI()*B101*97/Nt_load2)</f>
        <v>-8.6676676502111943E-2</v>
      </c>
      <c r="CZ362" s="240">
        <f t="shared" ref="CZ362:CZ425" ca="1" si="694">2*IMREAL(K101)*COS(2*PI()*B101*98/Nt_load2)-2*IMAGINARY(K101)*SIN(2*PI()*B101*98/Nt_load2)</f>
        <v>-8.7630279109940992E-2</v>
      </c>
      <c r="DA362" s="240">
        <f t="shared" ref="DA362:DA425" ca="1" si="695">2*IMREAL(K101)*COS(2*PI()*B101*99/Nt_load2)-2*IMAGINARY(K101)*SIN(2*PI()*B101*99/Nt_load2)</f>
        <v>-8.853109651434142E-2</v>
      </c>
      <c r="DB362" s="240">
        <f t="shared" ref="DB362:DB425" ca="1" si="696">2*IMREAL(K101)*COS(2*PI()*B101*100/Nt_load2)-2*IMAGINARY(K101)*SIN(2*PI()*B101*100/Nt_load2)</f>
        <v>-8.9378586096592522E-2</v>
      </c>
      <c r="DC362" s="240">
        <f t="shared" ref="DC362:DC425" ca="1" si="697">2*IMREAL(K101)*COS(2*PI()*B101*101/Nt_load2)-2*IMAGINARY(K101)*SIN(2*PI()*B101*101/Nt_load2)</f>
        <v>-9.0172237360659629E-2</v>
      </c>
      <c r="DD362" s="240">
        <f t="shared" ref="DD362:DD425" ca="1" si="698">2*IMREAL(K101)*COS(2*PI()*B101*102/Nt_load2)-2*IMAGINARY(K101)*SIN(2*PI()*B101*102/Nt_load2)</f>
        <v>-9.0911572240697805E-2</v>
      </c>
      <c r="DE362" s="240">
        <f t="shared" ref="DE362:DE425" ca="1" si="699">2*IMREAL(K101)*COS(2*PI()*B101*103/Nt_load2)-2*IMAGINARY(K101)*SIN(2*PI()*B101*103/Nt_load2)</f>
        <v>-9.1596145389020833E-2</v>
      </c>
      <c r="DF362" s="240">
        <f t="shared" ref="DF362:DF425" ca="1" si="700">2*IMREAL(K101)*COS(2*PI()*B101*104/Nt_load2)-2*IMAGINARY(K101)*SIN(2*PI()*B101*104/Nt_load2)</f>
        <v>-9.2225544444361998E-2</v>
      </c>
      <c r="DG362" s="240">
        <f t="shared" ref="DG362:DG425" ca="1" si="701">2*IMREAL(K101)*COS(2*PI()*B101*105/Nt_load2)-2*IMAGINARY(K101)*SIN(2*PI()*B101*105/Nt_load2)</f>
        <v>-9.2799390280265084E-2</v>
      </c>
      <c r="DH362" s="240">
        <f t="shared" ref="DH362:DH425" ca="1" si="702">2*IMREAL(K101)*COS(2*PI()*B101*106/Nt_load2)-2*IMAGINARY(K101)*SIN(2*PI()*B101*106/Nt_load2)</f>
        <v>-9.3317337233456046E-2</v>
      </c>
      <c r="DI362" s="240">
        <f t="shared" ref="DI362:DI425" ca="1" si="703">2*IMREAL(K101)*COS(2*PI()*B101*107/Nt_load2)-2*IMAGINARY(K101)*SIN(2*PI()*B101*107/Nt_load2)</f>
        <v>-9.3779073312057579E-2</v>
      </c>
      <c r="DJ362" s="240">
        <f t="shared" ref="DJ362:DJ425" ca="1" si="704">2*IMREAL(K101)*COS(2*PI()*B101*108/Nt_load2)-2*IMAGINARY(K101)*SIN(2*PI()*B101*108/Nt_load2)</f>
        <v>-9.4184320383521328E-2</v>
      </c>
      <c r="DK362" s="240">
        <f t="shared" ref="DK362:DK425" ca="1" si="705">2*IMREAL(K101)*COS(2*PI()*B101*109/Nt_load2)-2*IMAGINARY(K101)*SIN(2*PI()*B101*109/Nt_load2)</f>
        <v>-9.4532834342164626E-2</v>
      </c>
      <c r="DL362" s="240">
        <f t="shared" ref="DL362:DL425" ca="1" si="706">2*IMREAL(K101)*COS(2*PI()*B101*110/Nt_load2)-2*IMAGINARY(K101)*SIN(2*PI()*B101*110/Nt_load2)</f>
        <v>-9.4824405256210553E-2</v>
      </c>
      <c r="DM362" s="240">
        <f t="shared" ref="DM362:DM425" ca="1" si="707">2*IMREAL(K101)*COS(2*PI()*B101*111/Nt_load2)-2*IMAGINARY(K101)*SIN(2*PI()*B101*111/Nt_load2)</f>
        <v>-9.5058857494243046E-2</v>
      </c>
      <c r="DN362" s="240">
        <f t="shared" ref="DN362:DN425" ca="1" si="708">2*IMREAL(K101)*COS(2*PI()*B101*112/Nt_load2)-2*IMAGINARY(K101)*SIN(2*PI()*B101*112/Nt_load2)</f>
        <v>-9.5236049831000619E-2</v>
      </c>
      <c r="DO362" s="240">
        <f t="shared" ref="DO362:DO425" ca="1" si="709">2*IMREAL(K101)*COS(2*PI()*B101*113/Nt_load2)-2*IMAGINARY(K101)*SIN(2*PI()*B101*113/Nt_load2)</f>
        <v>-9.5355875532445261E-2</v>
      </c>
      <c r="DP362" s="240">
        <f t="shared" ref="DP362:DP425" ca="1" si="710">2*IMREAL(K101)*COS(2*PI()*B101*114/Nt_load2)-2*IMAGINARY(K101)*SIN(2*PI()*B101*114/Nt_load2)</f>
        <v>-9.5418262420055008E-2</v>
      </c>
      <c r="DQ362" s="240">
        <f t="shared" ref="DQ362:DQ425" ca="1" si="711">2*IMREAL(K101)*COS(2*PI()*B101*115/Nt_load2)-2*IMAGINARY(K101)*SIN(2*PI()*B101*115/Nt_load2)</f>
        <v>-9.5423172914301566E-2</v>
      </c>
      <c r="DR362" s="240">
        <f t="shared" ref="DR362:DR425" ca="1" si="712">2*IMREAL(K101)*COS(2*PI()*B101*116/Nt_load2)-2*IMAGINARY(K101)*SIN(2*PI()*B101*116/Nt_load2)</f>
        <v>-9.5370604057286784E-2</v>
      </c>
      <c r="DS362" s="240">
        <f t="shared" ref="DS362:DS425" ca="1" si="713">2*IMREAL(K101)*COS(2*PI()*B101*117/Nt_load2)-2*IMAGINARY(K101)*SIN(2*PI()*B101*117/Nt_load2)</f>
        <v>-9.5260587514524514E-2</v>
      </c>
      <c r="DT362" s="240">
        <f t="shared" ref="DT362:DT425" ca="1" si="714">2*IMREAL(K101)*COS(2*PI()*B101*118/Nt_load2)-2*IMAGINARY(K101)*SIN(2*PI()*B101*118/Nt_load2)</f>
        <v>-9.509318955586625E-2</v>
      </c>
      <c r="DU362" s="240">
        <f t="shared" ref="DU362:DU425" ca="1" si="715">2*IMREAL(K101)*COS(2*PI()*B101*119/Nt_load2)-2*IMAGINARY(K101)*SIN(2*PI()*B101*119/Nt_load2)</f>
        <v>-9.4868511015582926E-2</v>
      </c>
      <c r="DV362" s="240">
        <f t="shared" ref="DV362:DV425" ca="1" si="716">2*IMREAL(K101)*COS(2*PI()*B101*120/Nt_load2)-2*IMAGINARY(K101)*SIN(2*PI()*B101*120/Nt_load2)</f>
        <v>-9.4586687231625957E-2</v>
      </c>
      <c r="DW362" s="240">
        <f t="shared" ref="DW362:DW425" ca="1" si="717">2*IMREAL(K101)*COS(2*PI()*B101*121/Nt_load2)-2*IMAGINARY(K101)*SIN(2*PI()*B101*121/Nt_load2)</f>
        <v>-9.4247887964104646E-2</v>
      </c>
      <c r="DX362" s="240">
        <f t="shared" ref="DX362:DX425" ca="1" si="718">2*IMREAL(K101)*COS(2*PI()*B101*122/Nt_load2)-2*IMAGINARY(K101)*SIN(2*PI()*B101*122/Nt_load2)</f>
        <v>-9.3852317293029314E-2</v>
      </c>
      <c r="DY362" s="240">
        <f t="shared" ref="DY362:DY425" ca="1" si="719">2*IMREAL(K101)*COS(2*PI()*B101*123/Nt_load2)-2*IMAGINARY(K101)*SIN(2*PI()*B101*123/Nt_load2)</f>
        <v>-9.3400213495380843E-2</v>
      </c>
      <c r="DZ362" s="240">
        <f t="shared" ref="DZ362:DZ425" ca="1" si="720">2*IMREAL(K101)*COS(2*PI()*B101*124/Nt_load2)-2*IMAGINARY(K101)*SIN(2*PI()*B101*124/Nt_load2)</f>
        <v>-9.289184890158167E-2</v>
      </c>
      <c r="EA362" s="240">
        <f t="shared" ref="EA362:EA425" ca="1" si="721">2*IMREAL(K101)*COS(2*PI()*B101*125/Nt_load2)-2*IMAGINARY(K101)*SIN(2*PI()*B101*125/Nt_load2)</f>
        <v>-9.2327529731454153E-2</v>
      </c>
      <c r="EB362" s="240">
        <f t="shared" ref="EB362:EB425" ca="1" si="722">2*IMREAL(K101)*COS(2*PI()*B101*126/Nt_load2)-2*IMAGINARY(K101)*SIN(2*PI()*B101*126/Nt_load2)</f>
        <v>-9.1707595909765086E-2</v>
      </c>
      <c r="EC362" s="240">
        <f t="shared" ref="EC362:EC425" ca="1" si="723">2*IMREAL(K101)*COS(2*PI()*B101*127/Nt_load2)-2*IMAGINARY(K101)*SIN(2*PI()*B101*127/Nt_load2)</f>
        <v>-9.1032420861467886E-2</v>
      </c>
      <c r="ED362" s="240">
        <f t="shared" ref="ED362:ED425" ca="1" si="724">2*IMREAL(K101)*COS(2*PI()*B101*128/Nt_load2)-2*IMAGINARY(K101)*SIN(2*PI()*B101*128/Nt_load2)</f>
        <v>-9.0302411286765194E-2</v>
      </c>
      <c r="EE362" s="240">
        <f t="shared" ref="EE362:EE425" ca="1" si="725">2*IMREAL(K101)*COS(2*PI()*B101*129/Nt_load2)-2*IMAGINARY(K101)*SIN(2*PI()*B101*129/Nt_load2)</f>
        <v>-8.9518006916128004E-2</v>
      </c>
      <c r="EF362" s="240">
        <f t="shared" ref="EF362:EF425" ca="1" si="726">2*IMREAL(K101)*COS(2*PI()*B101*130/Nt_load2)-2*IMAGINARY(K101)*SIN(2*PI()*B101*130/Nt_load2)</f>
        <v>-8.8679680245418405E-2</v>
      </c>
      <c r="EG362" s="240">
        <f t="shared" ref="EG362:EG425" ca="1" si="727">2*IMREAL(K101)*COS(2*PI()*B101*131/Nt_load2)-2*IMAGINARY(K101)*SIN(2*PI()*B101*131/Nt_load2)</f>
        <v>-8.7787936251275789E-2</v>
      </c>
      <c r="EH362" s="240">
        <f t="shared" ref="EH362:EH425" ca="1" si="728">2*IMREAL(K101)*COS(2*PI()*B101*132/Nt_load2)-2*IMAGINARY(K101)*SIN(2*PI()*B101*132/Nt_load2)</f>
        <v>-8.6843312086937796E-2</v>
      </c>
      <c r="EI362" s="240">
        <f t="shared" ref="EI362:EI425" ca="1" si="729">2*IMREAL(K101)*COS(2*PI()*B101*133/Nt_load2)-2*IMAGINARY(K101)*SIN(2*PI()*B101*133/Nt_load2)</f>
        <v>-8.5846376758679205E-2</v>
      </c>
      <c r="EJ362" s="240">
        <f t="shared" ref="EJ362:EJ425" ca="1" si="730">2*IMREAL(K101)*COS(2*PI()*B101*134/Nt_load2)-2*IMAGINARY(K101)*SIN(2*PI()*B101*134/Nt_load2)</f>
        <v>-8.4797730783063976E-2</v>
      </c>
      <c r="EK362" s="240">
        <f t="shared" ref="EK362:EK425" ca="1" si="731">2*IMREAL(K101)*COS(2*PI()*B101*135/Nt_load2)-2*IMAGINARY(K101)*SIN(2*PI()*B101*135/Nt_load2)</f>
        <v>-8.3698005825216415E-2</v>
      </c>
      <c r="EL362" s="240">
        <f t="shared" ref="EL362:EL425" ca="1" si="732">2*IMREAL(K101)*COS(2*PI()*B101*136/Nt_load2)-2*IMAGINARY(K101)*SIN(2*PI()*B101*136/Nt_load2)</f>
        <v>-8.254786431832975E-2</v>
      </c>
      <c r="EM362" s="240">
        <f t="shared" ref="EM362:EM425" ca="1" si="733">2*IMREAL(K101)*COS(2*PI()*B101*137/Nt_load2)-2*IMAGINARY(K101)*SIN(2*PI()*B101*137/Nt_load2)</f>
        <v>-8.1347999064641185E-2</v>
      </c>
      <c r="EN362" s="240">
        <f t="shared" ref="EN362:EN425" ca="1" si="734">2*IMREAL(K101)*COS(2*PI()*B101*138/Nt_load2)-2*IMAGINARY(K101)*SIN(2*PI()*B101*138/Nt_load2)</f>
        <v>-8.0099132818113691E-2</v>
      </c>
      <c r="EO362" s="240">
        <f t="shared" ref="EO362:EO425" ca="1" si="735">2*IMREAL(K101)*COS(2*PI()*B101*139/Nt_load2)-2*IMAGINARY(K101)*SIN(2*PI()*B101*139/Nt_load2)</f>
        <v>-7.8802017849076075E-2</v>
      </c>
      <c r="EP362" s="240">
        <f t="shared" ref="EP362:EP425" ca="1" si="736">2*IMREAL(K101)*COS(2*PI()*B101*140/Nt_load2)-2*IMAGINARY(K101)*SIN(2*PI()*B101*140/Nt_load2)</f>
        <v>-7.7457435491083401E-2</v>
      </c>
      <c r="EQ362" s="240">
        <f t="shared" ref="EQ362:EQ425" ca="1" si="737">2*IMREAL(K101)*COS(2*PI()*B101*141/Nt_load2)-2*IMAGINARY(K101)*SIN(2*PI()*B101*141/Nt_load2)</f>
        <v>-7.6066195670270967E-2</v>
      </c>
      <c r="ER362" s="240">
        <f t="shared" ref="ER362:ER425" ca="1" si="738">2*IMREAL(K101)*COS(2*PI()*B101*142/Nt_load2)-2*IMAGINARY(K101)*SIN(2*PI()*B101*142/Nt_load2)</f>
        <v>-7.462913641748499E-2</v>
      </c>
      <c r="ES362" s="240">
        <f t="shared" ref="ES362:ES425" ca="1" si="739">2*IMREAL(K101)*COS(2*PI()*B101*143/Nt_load2)-2*IMAGINARY(K101)*SIN(2*PI()*B101*143/Nt_load2)</f>
        <v>-7.3147123363484293E-2</v>
      </c>
      <c r="ET362" s="240">
        <f t="shared" ref="ET362:ET425" ca="1" si="740">2*IMREAL(K101)*COS(2*PI()*B101*144/Nt_load2)-2*IMAGINARY(K101)*SIN(2*PI()*B101*144/Nt_load2)</f>
        <v>-7.1621049217516553E-2</v>
      </c>
      <c r="EU362" s="240">
        <f t="shared" ref="EU362:EU425" ca="1" si="741">2*IMREAL(K101)*COS(2*PI()*B101*145/Nt_load2)-2*IMAGINARY(K101)*SIN(2*PI()*B101*145/Nt_load2)</f>
        <v>-7.0051833229583693E-2</v>
      </c>
      <c r="EV362" s="240">
        <f t="shared" ref="EV362:EV425" ca="1" si="742">2*IMREAL(K101)*COS(2*PI()*B101*146/Nt_load2)-2*IMAGINARY(K101)*SIN(2*PI()*B101*146/Nt_load2)</f>
        <v>-6.8440420636720095E-2</v>
      </c>
      <c r="EW362" s="240">
        <f t="shared" ref="EW362:EW425" ca="1" si="743">2*IMREAL(K101)*COS(2*PI()*B101*147/Nt_load2)-2*IMAGINARY(K101)*SIN(2*PI()*B101*147/Nt_load2)</f>
        <v>-6.678778209361709E-2</v>
      </c>
      <c r="EX362" s="240">
        <f t="shared" ref="EX362:EX425" ca="1" si="744">2*IMREAL(K101)*COS(2*PI()*B101*148/Nt_load2)-2*IMAGINARY(K101)*SIN(2*PI()*B101*148/Nt_load2)</f>
        <v>-6.5094913087936926E-2</v>
      </c>
      <c r="EY362" s="240">
        <f t="shared" ref="EY362:EY425" ca="1" si="745">2*IMREAL(K101)*COS(2*PI()*B101*149/Nt_load2)-2*IMAGINARY(K101)*SIN(2*PI()*B101*149/Nt_load2)</f>
        <v>-6.3362833340668168E-2</v>
      </c>
      <c r="EZ362" s="240">
        <f t="shared" ref="EZ362:EZ425" ca="1" si="746">2*IMREAL(K101)*COS(2*PI()*B101*150/Nt_load2)-2*IMAGINARY(K101)*SIN(2*PI()*B101*150/Nt_load2)</f>
        <v>-6.1592586191883944E-2</v>
      </c>
      <c r="FA362" s="240">
        <f t="shared" ref="FA362:FA425" ca="1" si="747">2*IMREAL(K101)*COS(2*PI()*B101*151/Nt_load2)-2*IMAGINARY(K101)*SIN(2*PI()*B101*151/Nt_load2)</f>
        <v>-5.9785237972272871E-2</v>
      </c>
      <c r="FB362" s="240">
        <f t="shared" ref="FB362:FB425" ca="1" si="748">2*IMREAL(K101)*COS(2*PI()*B101*152/Nt_load2)-2*IMAGINARY(K101)*SIN(2*PI()*B101*152/Nt_load2)</f>
        <v>-5.7941877360821334E-2</v>
      </c>
      <c r="FC362" s="240">
        <f t="shared" ref="FC362:FC425" ca="1" si="749">2*IMREAL(K101)*COS(2*PI()*B101*153/Nt_load2)-2*IMAGINARY(K101)*SIN(2*PI()*B101*153/Nt_load2)</f>
        <v>-5.6063614729033935E-2</v>
      </c>
      <c r="FD362" s="240">
        <f t="shared" ref="FD362:FD425" ca="1" si="750">2*IMREAL(K101)*COS(2*PI()*B101*154/Nt_load2)-2*IMAGINARY(K101)*SIN(2*PI()*B101*154/Nt_load2)</f>
        <v>-5.4151581472087387E-2</v>
      </c>
      <c r="FE362" s="240">
        <f t="shared" ref="FE362:FE425" ca="1" si="751">2*IMREAL(K101)*COS(2*PI()*B101*155/Nt_load2)-2*IMAGINARY(K101)*SIN(2*PI()*B101*155/Nt_load2)</f>
        <v>-5.2206929327320122E-2</v>
      </c>
      <c r="FF362" s="240">
        <f t="shared" ref="FF362:FF425" ca="1" si="752">2*IMREAL(K101)*COS(2*PI()*B101*156/Nt_load2)-2*IMAGINARY(K101)*SIN(2*PI()*B101*156/Nt_load2)</f>
        <v>-5.0230829680468894E-2</v>
      </c>
      <c r="FG362" s="240">
        <f t="shared" ref="FG362:FG425" ca="1" si="753">2*IMREAL(K101)*COS(2*PI()*B101*157/Nt_load2)-2*IMAGINARY(K101)*SIN(2*PI()*B101*157/Nt_load2)</f>
        <v>-4.8224472860069853E-2</v>
      </c>
      <c r="FH362" s="240">
        <f t="shared" ref="FH362:FH425" ca="1" si="754">2*IMREAL(K101)*COS(2*PI()*B101*158/Nt_load2)-2*IMAGINARY(K101)*SIN(2*PI()*B101*158/Nt_load2)</f>
        <v>-4.6189067420449058E-2</v>
      </c>
      <c r="FI362" s="240">
        <f t="shared" ref="FI362:FI425" ca="1" si="755">2*IMREAL(K101)*COS(2*PI()*B101*159/Nt_load2)-2*IMAGINARY(K101)*SIN(2*PI()*B101*159/Nt_load2)</f>
        <v>-4.4125839413734699E-2</v>
      </c>
      <c r="FJ362" s="240">
        <f t="shared" ref="FJ362:FJ425" ca="1" si="756">2*IMREAL(K101)*COS(2*PI()*B101*160/Nt_load2)-2*IMAGINARY(K101)*SIN(2*PI()*B101*160/Nt_load2)</f>
        <v>-4.2036031651328902E-2</v>
      </c>
      <c r="FK362" s="240">
        <f t="shared" ref="FK362:FK425" ca="1" si="757">2*IMREAL(K101)*COS(2*PI()*B101*161/Nt_load2)-2*IMAGINARY(K101)*SIN(2*PI()*B101*161/Nt_load2)</f>
        <v>-3.9920902955284804E-2</v>
      </c>
      <c r="FL362" s="240">
        <f t="shared" ref="FL362:FL425" ca="1" si="758">2*IMREAL(K101)*COS(2*PI()*B101*162/Nt_load2)-2*IMAGINARY(K101)*SIN(2*PI()*B101*162/Nt_load2)</f>
        <v>-3.778172740003917E-2</v>
      </c>
      <c r="FM362" s="240">
        <f t="shared" ref="FM362:FM425" ca="1" si="759">2*IMREAL(K101)*COS(2*PI()*B101*163/Nt_load2)-2*IMAGINARY(K101)*SIN(2*PI()*B101*163/Nt_load2)</f>
        <v>-3.561979354495752E-2</v>
      </c>
      <c r="FN362" s="240">
        <f t="shared" ref="FN362:FN425" ca="1" si="760">2*IMREAL(K101)*COS(2*PI()*B101*164/Nt_load2)-2*IMAGINARY(K101)*SIN(2*PI()*B101*164/Nt_load2)</f>
        <v>-3.3436403658154271E-2</v>
      </c>
      <c r="FO362" s="240">
        <f t="shared" ref="FO362:FO425" ca="1" si="761">2*IMREAL(K101)*COS(2*PI()*B101*165/Nt_load2)-2*IMAGINARY(K101)*SIN(2*PI()*B101*165/Nt_load2)</f>
        <v>-3.1232872932055001E-2</v>
      </c>
      <c r="FP362" s="240">
        <f t="shared" ref="FP362:FP425" ca="1" si="762">2*IMREAL(K101)*COS(2*PI()*B101*166/Nt_load2)-2*IMAGINARY(K101)*SIN(2*PI()*B101*166/Nt_load2)</f>
        <v>-2.9010528691173723E-2</v>
      </c>
      <c r="FQ362" s="240">
        <f t="shared" ref="FQ362:FQ425" ca="1" si="763">2*IMREAL(K101)*COS(2*PI()*B101*167/Nt_load2)-2*IMAGINARY(K101)*SIN(2*PI()*B101*167/Nt_load2)</f>
        <v>-2.6770709592582514E-2</v>
      </c>
      <c r="FR362" s="240">
        <f t="shared" ref="FR362:FR425" ca="1" si="764">2*IMREAL(K101)*COS(2*PI()*B101*168/Nt_load2)-2*IMAGINARY(K101)*SIN(2*PI()*B101*168/Nt_load2)</f>
        <v>-2.4514764819554027E-2</v>
      </c>
      <c r="FS362" s="240">
        <f t="shared" ref="FS362:FS425" ca="1" si="765">2*IMREAL(K101)*COS(2*PI()*B101*169/Nt_load2)-2*IMAGINARY(K101)*SIN(2*PI()*B101*169/Nt_load2)</f>
        <v>-2.2244053268864347E-2</v>
      </c>
      <c r="FT362" s="240">
        <f t="shared" ref="FT362:FT425" ca="1" si="766">2*IMREAL(K101)*COS(2*PI()*B101*170/Nt_load2)-2*IMAGINARY(K101)*SIN(2*PI()*B101*170/Nt_load2)</f>
        <v>-1.9959942732244221E-2</v>
      </c>
      <c r="FU362" s="240">
        <f t="shared" ref="FU362:FU425" ca="1" si="767">2*IMREAL(K101)*COS(2*PI()*B101*171/Nt_load2)-2*IMAGINARY(K101)*SIN(2*PI()*B101*171/Nt_load2)</f>
        <v>-1.7663809072472527E-2</v>
      </c>
      <c r="FV362" s="240">
        <f t="shared" ref="FV362:FV425" ca="1" si="768">2*IMREAL(K101)*COS(2*PI()*B101*172/Nt_load2)-2*IMAGINARY(K101)*SIN(2*PI()*B101*172/Nt_load2)</f>
        <v>-1.5357035394607935E-2</v>
      </c>
      <c r="FW362" s="240">
        <f t="shared" ref="FW362:FW425" ca="1" si="769">2*IMREAL(K101)*COS(2*PI()*B101*173/Nt_load2)-2*IMAGINARY(K101)*SIN(2*PI()*B101*173/Nt_load2)</f>
        <v>-1.3041011212858177E-2</v>
      </c>
      <c r="FX362" s="240">
        <f t="shared" ref="FX362:FX425" ca="1" si="770">2*IMREAL(K101)*COS(2*PI()*B101*174/Nt_load2)-2*IMAGINARY(K101)*SIN(2*PI()*B101*174/Nt_load2)</f>
        <v>-1.0717131613588608E-2</v>
      </c>
      <c r="FY362" s="240">
        <f t="shared" ref="FY362:FY425" ca="1" si="771">2*IMREAL(K101)*COS(2*PI()*B101*175/Nt_load2)-2*IMAGINARY(K101)*SIN(2*PI()*B101*175/Nt_load2)</f>
        <v>-8.3867964149743762E-3</v>
      </c>
      <c r="FZ362" s="240">
        <f t="shared" ref="FZ362:FZ425" ca="1" si="772">2*IMREAL(K101)*COS(2*PI()*B101*176/Nt_load2)-2*IMAGINARY(K101)*SIN(2*PI()*B101*176/Nt_load2)</f>
        <v>-6.0514093238022808E-3</v>
      </c>
      <c r="GA362" s="240">
        <f t="shared" ref="GA362:GA425" ca="1" si="773">2*IMREAL(K101)*COS(2*PI()*B101*177/Nt_load2)-2*IMAGINARY(K101)*SIN(2*PI()*B101*177/Nt_load2)</f>
        <v>-3.712377089930205E-3</v>
      </c>
      <c r="GB362" s="240">
        <f t="shared" ref="GB362:GB425" ca="1" si="774">2*IMREAL(K101)*COS(2*PI()*B101*178/Nt_load2)-2*IMAGINARY(K101)*SIN(2*PI()*B101*178/Nt_load2)</f>
        <v>-1.3711086589139714E-3</v>
      </c>
      <c r="GC362" s="240">
        <f t="shared" ref="GC362:GC425" ca="1" si="775">2*IMREAL(K101)*COS(2*PI()*B101*179/Nt_load2)-2*IMAGINARY(K101)*SIN(2*PI()*B101*179/Nt_load2)</f>
        <v>9.7098567668934058E-4</v>
      </c>
      <c r="GD362" s="240">
        <f t="shared" ref="GD362:GD425" ca="1" si="776">2*IMREAL(K101)*COS(2*PI()*B101*180/Nt_load2)-2*IMAGINARY(K101)*SIN(2*PI()*B101*180/Nt_load2)</f>
        <v>3.3124951268285081E-3</v>
      </c>
      <c r="GE362" s="240">
        <f t="shared" ref="GE362:GE425" ca="1" si="777">2*IMREAL(K101)*COS(2*PI()*B101*181/Nt_load2)-2*IMAGINARY(K101)*SIN(2*PI()*B101*181/Nt_load2)</f>
        <v>5.6520092537654457E-3</v>
      </c>
      <c r="GF362" s="240">
        <f t="shared" ref="GF362:GF425" ca="1" si="778">2*IMREAL(K101)*COS(2*PI()*B101*182/Nt_load2)-2*IMAGINARY(K101)*SIN(2*PI()*B101*182/Nt_load2)</f>
        <v>7.9881188216701544E-3</v>
      </c>
      <c r="GG362" s="240">
        <f t="shared" ref="GG362:GG425" ca="1" si="779">2*IMREAL(K101)*COS(2*PI()*B101*183/Nt_load2)-2*IMAGINARY(K101)*SIN(2*PI()*B101*183/Nt_load2)</f>
        <v>1.0319416645491689E-2</v>
      </c>
      <c r="GH362" s="240">
        <f t="shared" ref="GH362:GH425" ca="1" si="780">2*IMREAL(K101)*COS(2*PI()*B101*184/Nt_load2)-2*IMAGINARY(K101)*SIN(2*PI()*B101*184/Nt_load2)</f>
        <v>1.2644498438593822E-2</v>
      </c>
      <c r="GI362" s="240">
        <f t="shared" ref="GI362:GI425" ca="1" si="781">2*IMREAL(K101)*COS(2*PI()*B101*185/Nt_load2)-2*IMAGINARY(K101)*SIN(2*PI()*B101*185/Nt_load2)</f>
        <v>1.4961963658644798E-2</v>
      </c>
      <c r="GJ362" s="240">
        <f t="shared" ref="GJ362:GJ425" ca="1" si="782">2*IMREAL(K101)*COS(2*PI()*B101*186/Nt_load2)-2*IMAGINARY(K101)*SIN(2*PI()*B101*186/Nt_load2)</f>
        <v>1.7270416351251663E-2</v>
      </c>
      <c r="GK362" s="240">
        <f t="shared" ref="GK362:GK425" ca="1" si="783">2*IMREAL(K101)*COS(2*PI()*B101*187/Nt_load2)-2*IMAGINARY(K101)*SIN(2*PI()*B101*187/Nt_load2)</f>
        <v>1.9568465990831077E-2</v>
      </c>
      <c r="GL362" s="240">
        <f t="shared" ref="GL362:GL425" ca="1" si="784">2*IMREAL(K101)*COS(2*PI()*B101*188/Nt_load2)-2*IMAGINARY(K101)*SIN(2*PI()*B101*188/Nt_load2)</f>
        <v>2.1854728318209601E-2</v>
      </c>
      <c r="GM362" s="240">
        <f t="shared" ref="GM362:GM425" ca="1" si="785">2*IMREAL(K101)*COS(2*PI()*B101*189/Nt_load2)-2*IMAGINARY(K101)*SIN(2*PI()*B101*189/Nt_load2)</f>
        <v>2.4127826174450168E-2</v>
      </c>
      <c r="GN362" s="240">
        <f t="shared" ref="GN362:GN425" ca="1" si="786">2*IMREAL(K101)*COS(2*PI()*B101*190/Nt_load2)-2*IMAGINARY(K101)*SIN(2*PI()*B101*190/Nt_load2)</f>
        <v>2.6386390330400779E-2</v>
      </c>
      <c r="GO362" s="240">
        <f t="shared" ref="GO362:GO425" ca="1" si="787">2*IMREAL(K101)*COS(2*PI()*B101*191/Nt_load2)-2*IMAGINARY(K101)*SIN(2*PI()*B101*191/Nt_load2)</f>
        <v>2.8629060311467038E-2</v>
      </c>
      <c r="GP362" s="240">
        <f t="shared" ref="GP362:GP425" ca="1" si="788">2*IMREAL(K101)*COS(2*PI()*B101*192/Nt_load2)-2*IMAGINARY(K101)*SIN(2*PI()*B101*192/Nt_load2)</f>
        <v>3.0854485217111184E-2</v>
      </c>
      <c r="GQ362" s="240">
        <f t="shared" ref="GQ362:GQ425" ca="1" si="789">2*IMREAL(K101)*COS(2*PI()*B101*193/Nt_load2)-2*IMAGINARY(K101)*SIN(2*PI()*B101*193/Nt_load2)</f>
        <v>3.3061324534584061E-2</v>
      </c>
      <c r="GR362" s="240">
        <f t="shared" ref="GR362:GR425" ca="1" si="790">2*IMREAL(K101)*COS(2*PI()*B101*194/Nt_load2)-2*IMAGINARY(K101)*SIN(2*PI()*B101*194/Nt_load2)</f>
        <v>3.524824894639985E-2</v>
      </c>
      <c r="GS362" s="240">
        <f t="shared" ref="GS362:GS425" ca="1" si="791">2*IMREAL(K101)*COS(2*PI()*B101*195/Nt_load2)-2*IMAGINARY(K101)*SIN(2*PI()*B101*195/Nt_load2)</f>
        <v>3.7413941131067247E-2</v>
      </c>
      <c r="GT362" s="240">
        <f t="shared" ref="GT362:GT425" ca="1" si="792">2*IMREAL(K101)*COS(2*PI()*B101*196/Nt_load2)-2*IMAGINARY(K101)*SIN(2*PI()*B101*196/Nt_load2)</f>
        <v>3.9557096556594666E-2</v>
      </c>
      <c r="GU362" s="240">
        <f t="shared" ref="GU362:GU425" ca="1" si="793">2*IMREAL(K101)*COS(2*PI()*B101*197/Nt_load2)-2*IMAGINARY(K101)*SIN(2*PI()*B101*197/Nt_load2)</f>
        <v>4.1676424266291499E-2</v>
      </c>
      <c r="GV362" s="240">
        <f t="shared" ref="GV362:GV425" ca="1" si="794">2*IMREAL(K101)*COS(2*PI()*B101*198/Nt_load2)-2*IMAGINARY(K101)*SIN(2*PI()*B101*198/Nt_load2)</f>
        <v>4.377064765639227E-2</v>
      </c>
      <c r="GW362" s="240">
        <f t="shared" ref="GW362:GW425" ca="1" si="795">2*IMREAL(K101)*COS(2*PI()*B101*199/Nt_load2)-2*IMAGINARY(K101)*SIN(2*PI()*B101*199/Nt_load2)</f>
        <v>4.5838505245034696E-2</v>
      </c>
      <c r="GX362" s="240">
        <f t="shared" ref="GX362:GX425" ca="1" si="796">2*IMREAL(K101)*COS(2*PI()*B101*200/Nt_load2)-2*IMAGINARY(K101)*SIN(2*PI()*B101*200/Nt_load2)</f>
        <v>4.7878751432129621E-2</v>
      </c>
      <c r="GY362" s="240">
        <f t="shared" ref="GY362:GY425" ca="1" si="797">2*IMREAL(K101)*COS(2*PI()*B101*201/Nt_load2)-2*IMAGINARY(K101)*SIN(2*PI()*B101*201/Nt_load2)</f>
        <v>4.9890157249663655E-2</v>
      </c>
      <c r="GZ362" s="240">
        <f t="shared" ref="GZ362:GZ425" ca="1" si="798">2*IMREAL(K101)*COS(2*PI()*B101*202/Nt_load2)-2*IMAGINARY(K101)*SIN(2*PI()*B101*202/Nt_load2)</f>
        <v>5.1871511101983632E-2</v>
      </c>
      <c r="HA362" s="240">
        <f t="shared" ref="HA362:HA425" ca="1" si="799">2*IMREAL(K101)*COS(2*PI()*B101*203/Nt_load2)-2*IMAGINARY(K101)*SIN(2*PI()*B101*203/Nt_load2)</f>
        <v>5.3821619495616507E-2</v>
      </c>
      <c r="HB362" s="240">
        <f t="shared" ref="HB362:HB425" ca="1" si="800">2*IMREAL(K101)*COS(2*PI()*B101*204/Nt_load2)-2*IMAGINARY(K101)*SIN(2*PI()*B101*204/Nt_load2)</f>
        <v>5.5739307758185197E-2</v>
      </c>
      <c r="HC362" s="240">
        <f t="shared" ref="HC362:HC425" ca="1" si="801">2*IMREAL(K101)*COS(2*PI()*B101*205/Nt_load2)-2*IMAGINARY(K101)*SIN(2*PI()*B101*205/Nt_load2)</f>
        <v>5.7623420745987322E-2</v>
      </c>
      <c r="HD362" s="240">
        <f t="shared" ref="HD362:HD425" ca="1" si="802">2*IMREAL(K101)*COS(2*PI()*B101*206/Nt_load2)-2*IMAGINARY(K101)*SIN(2*PI()*B101*206/Nt_load2)</f>
        <v>5.9472823539810551E-2</v>
      </c>
      <c r="HE362" s="240">
        <f t="shared" ref="HE362:HE425" ca="1" si="803">2*IMREAL(K101)*COS(2*PI()*B101*207/Nt_load2)-2*IMAGINARY(K101)*SIN(2*PI()*B101*207/Nt_load2)</f>
        <v>6.1286402128565495E-2</v>
      </c>
      <c r="HF362" s="240">
        <f t="shared" ref="HF362:HF425" ca="1" si="804">2*IMREAL(K101)*COS(2*PI()*B101*208/Nt_load2)-2*IMAGINARY(K101)*SIN(2*PI()*B101*208/Nt_load2)</f>
        <v>6.3063064080324444E-2</v>
      </c>
      <c r="HG362" s="240">
        <f t="shared" ref="HG362:HG425" ca="1" si="805">2*IMREAL(K101)*COS(2*PI()*B101*209/Nt_load2)-2*IMAGINARY(K101)*SIN(2*PI()*B101*209/Nt_load2)</f>
        <v>6.4801739200361197E-2</v>
      </c>
      <c r="HH362" s="240">
        <f t="shared" ref="HH362:HH425" ca="1" si="806">2*IMREAL(K101)*COS(2*PI()*B101*210/Nt_load2)-2*IMAGINARY(K101)*SIN(2*PI()*B101*210/Nt_load2)</f>
        <v>6.6501380175796737E-2</v>
      </c>
      <c r="HI362" s="240">
        <f t="shared" ref="HI362:HI425" ca="1" si="807">2*IMREAL(K101)*COS(2*PI()*B101*211/Nt_load2)-2*IMAGINARY(K101)*SIN(2*PI()*B101*211/Nt_load2)</f>
        <v>6.8160963206461173E-2</v>
      </c>
      <c r="HJ362" s="240">
        <f t="shared" ref="HJ362:HJ425" ca="1" si="808">2*IMREAL(K101)*COS(2*PI()*B101*212/Nt_load2)-2*IMAGINARY(K101)*SIN(2*PI()*B101*212/Nt_load2)</f>
        <v>6.9779488621592584E-2</v>
      </c>
      <c r="HK362" s="240">
        <f t="shared" ref="HK362:HK425" ca="1" si="809">2*IMREAL(K101)*COS(2*PI()*B101*213/Nt_load2)-2*IMAGINARY(K101)*SIN(2*PI()*B101*213/Nt_load2)</f>
        <v>7.1355981482001507E-2</v>
      </c>
      <c r="HL362" s="240">
        <f t="shared" ref="HL362:HL425" ca="1" si="810">2*IMREAL(K101)*COS(2*PI()*B101*214/Nt_load2)-2*IMAGINARY(K101)*SIN(2*PI()*B101*214/Nt_load2)</f>
        <v>7.2889492167337672E-2</v>
      </c>
      <c r="HM362" s="240">
        <f t="shared" ref="HM362:HM425" ca="1" si="811">2*IMREAL(K101)*COS(2*PI()*B101*215/Nt_load2)-2*IMAGINARY(K101)*SIN(2*PI()*B101*215/Nt_load2)</f>
        <v>7.4379096948105877E-2</v>
      </c>
      <c r="HN362" s="240">
        <f t="shared" ref="HN362:HN425" ca="1" si="812">2*IMREAL(K101)*COS(2*PI()*B101*216/Nt_load2)-2*IMAGINARY(K101)*SIN(2*PI()*B101*216/Nt_load2)</f>
        <v>7.5823898542086141E-2</v>
      </c>
      <c r="HO362" s="240">
        <f t="shared" ref="HO362:HO425" ca="1" si="813">2*IMREAL(K101)*COS(2*PI()*B101*217/Nt_load2)-2*IMAGINARY(K101)*SIN(2*PI()*B101*217/Nt_load2)</f>
        <v>7.7223026654822821E-2</v>
      </c>
      <c r="HP362" s="240">
        <f t="shared" ref="HP362:HP425" ca="1" si="814">2*IMREAL(K101)*COS(2*PI()*B101*218/Nt_load2)-2*IMAGINARY(K101)*SIN(2*PI()*B101*218/Nt_load2)</f>
        <v>7.8575638503857598E-2</v>
      </c>
      <c r="HQ362" s="240">
        <f t="shared" ref="HQ362:HQ425" ca="1" si="815">2*IMREAL(K101)*COS(2*PI()*B101*219/Nt_load2)-2*IMAGINARY(K101)*SIN(2*PI()*B101*219/Nt_load2)</f>
        <v>7.9880919326390062E-2</v>
      </c>
      <c r="HR362" s="240">
        <f t="shared" ref="HR362:HR425" ca="1" si="816">2*IMREAL(K101)*COS(2*PI()*B101*220/Nt_load2)-2*IMAGINARY(K101)*SIN(2*PI()*B101*220/Nt_load2)</f>
        <v>8.1138082870060219E-2</v>
      </c>
      <c r="HS362" s="240">
        <f t="shared" ref="HS362:HS425" ca="1" si="817">2*IMREAL(K101)*COS(2*PI()*B101*221/Nt_load2)-2*IMAGINARY(K101)*SIN(2*PI()*B101*221/Nt_load2)</f>
        <v>8.2346371866557799E-2</v>
      </c>
      <c r="HT362" s="240">
        <f t="shared" ref="HT362:HT425" ca="1" si="818">2*IMREAL(K101)*COS(2*PI()*B101*222/Nt_load2)-2*IMAGINARY(K101)*SIN(2*PI()*B101*222/Nt_load2)</f>
        <v>8.3505058487772121E-2</v>
      </c>
      <c r="HU362" s="240">
        <f t="shared" ref="HU362:HU425" ca="1" si="819">2*IMREAL(K101)*COS(2*PI()*B101*223/Nt_load2)-2*IMAGINARY(K101)*SIN(2*PI()*B101*223/Nt_load2)</f>
        <v>8.4613444784208666E-2</v>
      </c>
      <c r="HV362" s="240">
        <f t="shared" ref="HV362:HV425" ca="1" si="820">2*IMREAL(K101)*COS(2*PI()*B101*224/Nt_load2)-2*IMAGINARY(K101)*SIN(2*PI()*B101*224/Nt_load2)</f>
        <v>8.5670863105407696E-2</v>
      </c>
      <c r="HW362" s="240">
        <f t="shared" ref="HW362:HW425" ca="1" si="821">2*IMREAL(K101)*COS(2*PI()*B101*225/Nt_load2)-2*IMAGINARY(K101)*SIN(2*PI()*B101*225/Nt_load2)</f>
        <v>8.667667650211193E-2</v>
      </c>
      <c r="HX362" s="240">
        <f t="shared" ref="HX362:HX425" ca="1" si="822">2*IMREAL(K101)*COS(2*PI()*B101*226/Nt_load2)-2*IMAGINARY(K101)*SIN(2*PI()*B101*226/Nt_load2)</f>
        <v>8.7630279109940992E-2</v>
      </c>
      <c r="HY362" s="240">
        <f t="shared" ref="HY362:HY425" ca="1" si="823">2*IMREAL(K101)*COS(2*PI()*B101*227/Nt_load2)-2*IMAGINARY(K101)*SIN(2*PI()*B101*227/Nt_load2)</f>
        <v>8.8531096514341406E-2</v>
      </c>
      <c r="HZ362" s="240">
        <f t="shared" ref="HZ362:HZ425" ca="1" si="824">2*IMREAL(K101)*COS(2*PI()*B101*228/Nt_load2)-2*IMAGINARY(K101)*SIN(2*PI()*B101*228/Nt_load2)</f>
        <v>8.9378586096592508E-2</v>
      </c>
      <c r="IA362" s="240">
        <f t="shared" ref="IA362:IA425" ca="1" si="825">2*IMREAL(K101)*COS(2*PI()*B101*229/Nt_load2)-2*IMAGINARY(K101)*SIN(2*PI()*B101*229/Nt_load2)</f>
        <v>9.0172237360659616E-2</v>
      </c>
      <c r="IB362" s="240">
        <f t="shared" ref="IB362:IB425" ca="1" si="826">2*IMREAL(K101)*COS(2*PI()*B101*230/Nt_load2)-2*IMAGINARY(K101)*SIN(2*PI()*B101*230/Nt_load2)</f>
        <v>9.0911572240697819E-2</v>
      </c>
      <c r="IC362" s="240">
        <f t="shared" ref="IC362:IC425" ca="1" si="827">2*IMREAL(K101)*COS(2*PI()*B101*231/Nt_load2)-2*IMAGINARY(K101)*SIN(2*PI()*B101*231/Nt_load2)</f>
        <v>9.1596145389020819E-2</v>
      </c>
      <c r="ID362" s="240">
        <f t="shared" ref="ID362:ID425" ca="1" si="828">2*IMREAL(K101)*COS(2*PI()*B101*232/Nt_load2)-2*IMAGINARY(K101)*SIN(2*PI()*B101*232/Nt_load2)</f>
        <v>9.2225544444361984E-2</v>
      </c>
      <c r="IE362" s="240">
        <f t="shared" ref="IE362:IE425" ca="1" si="829">2*IMREAL(K101)*COS(2*PI()*B101*233/Nt_load2)-2*IMAGINARY(K101)*SIN(2*PI()*B101*223/Nt_load2)</f>
        <v>9.8638585040730906E-2</v>
      </c>
      <c r="IF362" s="240">
        <f t="shared" ref="IF362:IF425" ca="1" si="830">2*IMREAL(K101)*COS(2*PI()*B101*234/Nt_load2)-2*IMAGINARY(K101)*SIN(2*PI()*B101*234/Nt_load2)</f>
        <v>9.3317337233456046E-2</v>
      </c>
      <c r="IG362" s="240">
        <f t="shared" ref="IG362:IG425" ca="1" si="831">2*IMREAL(K101)*COS(2*PI()*B101*235/Nt_load2)-2*IMAGINARY(K101)*SIN(2*PI()*B101*235/Nt_load2)</f>
        <v>9.3779073312057579E-2</v>
      </c>
      <c r="IH362" s="240">
        <f t="shared" ref="IH362:IH425" ca="1" si="832">2*IMREAL(K101)*COS(2*PI()*B101*236/Nt_load2)-2*IMAGINARY(K101)*SIN(2*PI()*B101*236/Nt_load2)</f>
        <v>9.4184320383521328E-2</v>
      </c>
      <c r="II362" s="240">
        <f t="shared" ref="II362:II425" ca="1" si="833">2*IMREAL(K101)*COS(2*PI()*B101*237/Nt_load2)-2*IMAGINARY(K101)*SIN(2*PI()*B101*237/Nt_load2)</f>
        <v>9.4532834342164612E-2</v>
      </c>
      <c r="IJ362" s="240">
        <f t="shared" ref="IJ362:IJ425" ca="1" si="834">2*IMREAL(K101)*COS(2*PI()*B101*238/Nt_load2)-2*IMAGINARY(K101)*SIN(2*PI()*B101*238/Nt_load2)</f>
        <v>9.4824405256210553E-2</v>
      </c>
      <c r="IK362" s="240">
        <f t="shared" ref="IK362:IK425" ca="1" si="835">2*IMREAL(K101)*COS(2*PI()*B101*239/Nt_load2)-2*IMAGINARY(K101)*SIN(2*PI()*B101*239/Nt_load2)</f>
        <v>9.5058857494243032E-2</v>
      </c>
      <c r="IL362" s="240">
        <f t="shared" ref="IL362:IL425" ca="1" si="836">2*IMREAL(K101)*COS(2*PI()*B101*240/Nt_load2)-2*IMAGINARY(K101)*SIN(2*PI()*B101*240/Nt_load2)</f>
        <v>9.5236049831000605E-2</v>
      </c>
      <c r="IM362" s="240">
        <f t="shared" ref="IM362:IM425" ca="1" si="837">2*IMREAL(K101)*COS(2*PI()*B101*241/Nt_load2)-2*IMAGINARY(K101)*SIN(2*PI()*B101*241/Nt_load2)</f>
        <v>9.5355875532445261E-2</v>
      </c>
      <c r="IN362" s="240">
        <f t="shared" ref="IN362:IN425" ca="1" si="838">2*IMREAL(K101)*COS(2*PI()*B101*242/Nt_load2)-2*IMAGINARY(K101)*SIN(2*PI()*B101*242/Nt_load2)</f>
        <v>9.5418262420055008E-2</v>
      </c>
      <c r="IO362" s="240">
        <f t="shared" ref="IO362:IO425" ca="1" si="839">2*IMREAL(K101)*COS(2*PI()*B101*243/Nt_load2)-2*IMAGINARY(K101)*SIN(2*PI()*B101*243/Nt_load2)</f>
        <v>9.5423172914301566E-2</v>
      </c>
      <c r="IP362" s="240">
        <f t="shared" ref="IP362:IP425" ca="1" si="840">2*IMREAL(K101)*COS(2*PI()*B101*244/Nt_load2)-2*IMAGINARY(K101)*SIN(2*PI()*B101*244/Nt_load2)</f>
        <v>9.5370604057286798E-2</v>
      </c>
      <c r="IQ362" s="240">
        <f t="shared" ref="IQ362:IQ425" ca="1" si="841">2*IMREAL(K101)*COS(2*PI()*B101*245/Nt_load2)-2*IMAGINARY(K101)*SIN(2*PI()*B101*245/Nt_load2)</f>
        <v>9.5260587514524514E-2</v>
      </c>
      <c r="IR362" s="240">
        <f t="shared" ref="IR362:IR425" ca="1" si="842">2*IMREAL(K101)*COS(2*PI()*B101*246/Nt_load2)-2*IMAGINARY(K101)*SIN(2*PI()*B101*246/Nt_load2)</f>
        <v>9.509318955586625E-2</v>
      </c>
      <c r="IS362" s="240">
        <f t="shared" ref="IS362:IS425" ca="1" si="843">2*IMREAL(K101)*COS(2*PI()*B101*247/Nt_load2)-2*IMAGINARY(K101)*SIN(2*PI()*B101*247/Nt_load2)</f>
        <v>9.4868511015582926E-2</v>
      </c>
      <c r="IT362" s="240">
        <f t="shared" ref="IT362:IT425" ca="1" si="844">2*IMREAL(K101)*COS(2*PI()*B101*248/Nt_load2)-2*IMAGINARY(K101)*SIN(2*PI()*B101*248/Nt_load2)</f>
        <v>9.4586687231625943E-2</v>
      </c>
      <c r="IU362" s="240">
        <f t="shared" ref="IU362:IU425" ca="1" si="845">2*IMREAL(K101)*COS(2*PI()*B101*249/Nt_load2)-2*IMAGINARY(K101)*SIN(2*PI()*B101*249/Nt_load2)</f>
        <v>9.4247887964104646E-2</v>
      </c>
      <c r="IV362" s="240">
        <f t="shared" ref="IV362:IV425" ca="1" si="846">2*IMREAL(K101)*COS(2*PI()*B101*250/Nt_load2)-2*IMAGINARY(K101)*SIN(2*PI()*B101*250/Nt_load2)</f>
        <v>9.3852317293029328E-2</v>
      </c>
      <c r="IW362" s="240">
        <f t="shared" ref="IW362:IW425" ca="1" si="847">2*IMREAL(K101)*COS(2*PI()*B101*251/Nt_load2)-2*IMAGINARY(K101)*SIN(2*PI()*B101*251/Nt_load2)</f>
        <v>9.3400213495380829E-2</v>
      </c>
      <c r="IX362" s="240">
        <f t="shared" ref="IX362:IX425" ca="1" si="848">2*IMREAL(K101)*COS(2*PI()*B101*252/Nt_load2)-2*IMAGINARY(K101)*SIN(2*PI()*B101*252/Nt_load2)</f>
        <v>9.289184890158167E-2</v>
      </c>
      <c r="IY362" s="240">
        <f t="shared" ref="IY362:IY425" ca="1" si="849">2*IMREAL(K101)*COS(2*PI()*B101*253/Nt_load2)-2*IMAGINARY(K101)*SIN(2*PI()*B101*253/Nt_load2)</f>
        <v>9.2327529731454139E-2</v>
      </c>
      <c r="IZ362" s="240">
        <f t="shared" ref="IZ362:IZ425" ca="1" si="850">2*IMREAL(K101)*COS(2*PI()*B101*254/Nt_load2)-2*IMAGINARY(K101)*SIN(2*PI()*B101*254/Nt_load2)</f>
        <v>9.1707595909765099E-2</v>
      </c>
      <c r="JA362" s="240">
        <f t="shared" ref="JA362:JA425" ca="1" si="851">2*IMREAL(K101)*COS(2*PI()*B101*255/Nt_load2)-2*IMAGINARY(K101)*SIN(2*PI()*B101*255/Nt_load2)</f>
        <v>9.10324208614679E-2</v>
      </c>
      <c r="JB362" s="240">
        <f t="shared" ref="JB362:JB425" ca="1" si="852">2*IMREAL(K101)*COS(2*PI()*B101*256/Nt_load2)-2*IMAGINARY(K101)*SIN(2*PI()*B101*256/Nt_load2)</f>
        <v>9.0302411286765208E-2</v>
      </c>
    </row>
    <row r="363" spans="1:262">
      <c r="B363" s="248">
        <v>2</v>
      </c>
      <c r="C363" s="247">
        <f t="shared" ref="C363:C426" si="853">C362+Div_Nt_load2</f>
        <v>3.9062500000000001E-5</v>
      </c>
      <c r="D363" s="244">
        <f t="shared" ca="1" si="597"/>
        <v>30.055376548198243</v>
      </c>
      <c r="E363" s="243">
        <f ca="1">H361</f>
        <v>5.5376548198242337E-2</v>
      </c>
      <c r="F363" s="242">
        <v>2</v>
      </c>
      <c r="G363" s="240">
        <f t="shared" ref="G363:G425" ca="1" si="854">2*IMREAL(K102)*COS(2*PI()*B102*1/Nt_load2)-2*IMAGINARY(K102)*SIN(2*PI()*B102*1/Nt_load2)</f>
        <v>-5.5578945243948583E-4</v>
      </c>
      <c r="H363" s="240">
        <f t="shared" ca="1" si="598"/>
        <v>-5.5259513952946049E-4</v>
      </c>
      <c r="I363" s="240">
        <f t="shared" ca="1" si="599"/>
        <v>-5.4806957652669096E-4</v>
      </c>
      <c r="J363" s="240">
        <f t="shared" ca="1" si="600"/>
        <v>-5.4222366590884336E-4</v>
      </c>
      <c r="K363" s="240">
        <f t="shared" ca="1" si="601"/>
        <v>-5.3507149098663733E-4</v>
      </c>
      <c r="L363" s="240">
        <f t="shared" ca="1" si="602"/>
        <v>-5.2663028197591716E-4</v>
      </c>
      <c r="M363" s="240">
        <f t="shared" ca="1" si="603"/>
        <v>-5.1692037448855218E-4</v>
      </c>
      <c r="N363" s="240">
        <f t="shared" ca="1" si="604"/>
        <v>-5.0596516054216695E-4</v>
      </c>
      <c r="O363" s="240">
        <f t="shared" ca="1" si="605"/>
        <v>-4.937910322067216E-4</v>
      </c>
      <c r="P363" s="240">
        <f t="shared" ca="1" si="606"/>
        <v>-4.8042731802370401E-4</v>
      </c>
      <c r="Q363" s="240">
        <f t="shared" ca="1" si="607"/>
        <v>-4.6590621235110418E-4</v>
      </c>
      <c r="R363" s="240">
        <f t="shared" ca="1" si="608"/>
        <v>-4.5026269780438604E-4</v>
      </c>
      <c r="S363" s="240">
        <f t="shared" ca="1" si="609"/>
        <v>-4.3353446098030272E-4</v>
      </c>
      <c r="T363" s="240">
        <f t="shared" ca="1" si="610"/>
        <v>-4.1576180166658382E-4</v>
      </c>
      <c r="U363" s="241">
        <f t="shared" ca="1" si="611"/>
        <v>-3.9698753575621723E-4</v>
      </c>
      <c r="V363" s="240">
        <f t="shared" ca="1" si="612"/>
        <v>-3.7725689210021268E-4</v>
      </c>
      <c r="W363" s="240">
        <f t="shared" ca="1" si="613"/>
        <v>-3.5661740354733741E-4</v>
      </c>
      <c r="X363" s="240">
        <f t="shared" ca="1" si="614"/>
        <v>-3.351187924333213E-4</v>
      </c>
      <c r="Y363" s="240">
        <f t="shared" ca="1" si="615"/>
        <v>-3.1281285079539392E-4</v>
      </c>
      <c r="Z363" s="240">
        <f t="shared" ca="1" si="616"/>
        <v>-2.8975331560073057E-4</v>
      </c>
      <c r="AA363" s="240">
        <f t="shared" ca="1" si="617"/>
        <v>-2.6599573928939201E-4</v>
      </c>
      <c r="AB363" s="240">
        <f t="shared" ca="1" si="618"/>
        <v>-2.4159735594363042E-4</v>
      </c>
      <c r="AC363" s="240">
        <f t="shared" ca="1" si="619"/>
        <v>-2.1661694340597133E-4</v>
      </c>
      <c r="AD363" s="240">
        <f t="shared" ca="1" si="620"/>
        <v>-1.911146816782439E-4</v>
      </c>
      <c r="AE363" s="240">
        <f t="shared" ca="1" si="621"/>
        <v>-1.6515200794268447E-4</v>
      </c>
      <c r="AF363" s="240">
        <f t="shared" ca="1" si="622"/>
        <v>-1.3879146855438369E-4</v>
      </c>
      <c r="AG363" s="240">
        <f t="shared" ca="1" si="623"/>
        <v>-1.1209656836163864E-4</v>
      </c>
      <c r="AH363" s="240">
        <f t="shared" ca="1" si="624"/>
        <v>-8.5131617717210548E-5</v>
      </c>
      <c r="AI363" s="240">
        <f t="shared" ca="1" si="625"/>
        <v>-5.7961577549052606E-5</v>
      </c>
      <c r="AJ363" s="240">
        <f t="shared" ca="1" si="626"/>
        <v>-3.0651902863744544E-5</v>
      </c>
      <c r="AK363" s="240">
        <f t="shared" ca="1" si="627"/>
        <v>-3.2683850596479955E-6</v>
      </c>
      <c r="AL363" s="240">
        <f t="shared" ca="1" si="628"/>
        <v>2.4123006570333967E-5</v>
      </c>
      <c r="AM363" s="240">
        <f t="shared" ca="1" si="629"/>
        <v>5.1456283764562165E-5</v>
      </c>
      <c r="AN363" s="240">
        <f t="shared" ca="1" si="630"/>
        <v>7.8665598264163382E-5</v>
      </c>
      <c r="AO363" s="240">
        <f t="shared" ca="1" si="631"/>
        <v>1.0568540044725348E-4</v>
      </c>
      <c r="AP363" s="240">
        <f t="shared" ca="1" si="632"/>
        <v>1.3245059724371848E-4</v>
      </c>
      <c r="AQ363" s="240">
        <f t="shared" ca="1" si="633"/>
        <v>1.5889670895012122E-4</v>
      </c>
      <c r="AR363" s="240">
        <f t="shared" ca="1" si="634"/>
        <v>1.8496002456695502E-4</v>
      </c>
      <c r="AS363" s="240">
        <f t="shared" ca="1" si="635"/>
        <v>2.105777552840224E-4</v>
      </c>
      <c r="AT363" s="240">
        <f t="shared" ca="1" si="636"/>
        <v>2.3568818574417756E-4</v>
      </c>
      <c r="AU363" s="240">
        <f t="shared" ca="1" si="637"/>
        <v>2.6023082272102799E-4</v>
      </c>
      <c r="AV363" s="240">
        <f t="shared" ca="1" si="638"/>
        <v>2.8414654085241557E-4</v>
      </c>
      <c r="AW363" s="240">
        <f t="shared" ca="1" si="639"/>
        <v>3.0737772507859201E-4</v>
      </c>
      <c r="AX363" s="240">
        <f t="shared" ca="1" si="640"/>
        <v>3.2986840944194512E-4</v>
      </c>
      <c r="AY363" s="240">
        <f t="shared" ca="1" si="641"/>
        <v>3.515644119138926E-4</v>
      </c>
      <c r="AZ363" s="240">
        <f t="shared" ca="1" si="642"/>
        <v>3.7241346492413363E-4</v>
      </c>
      <c r="BA363" s="240">
        <f t="shared" ca="1" si="643"/>
        <v>3.9236534127780554E-4</v>
      </c>
      <c r="BB363" s="240">
        <f t="shared" ca="1" si="644"/>
        <v>4.1137197515719425E-4</v>
      </c>
      <c r="BC363" s="240">
        <f t="shared" ca="1" si="645"/>
        <v>4.2938757791649969E-4</v>
      </c>
      <c r="BD363" s="240">
        <f t="shared" ca="1" si="646"/>
        <v>4.4636874839069457E-4</v>
      </c>
      <c r="BE363" s="240">
        <f t="shared" ca="1" si="647"/>
        <v>4.622745774527314E-4</v>
      </c>
      <c r="BF363" s="240">
        <f t="shared" ca="1" si="648"/>
        <v>4.7706674656721381E-4</v>
      </c>
      <c r="BG363" s="240">
        <f t="shared" ca="1" si="649"/>
        <v>4.9070962010310383E-4</v>
      </c>
      <c r="BH363" s="240">
        <f t="shared" ca="1" si="650"/>
        <v>5.0317033118307906E-4</v>
      </c>
      <c r="BI363" s="240">
        <f t="shared" ca="1" si="651"/>
        <v>5.1441886086271856E-4</v>
      </c>
      <c r="BJ363" s="240">
        <f t="shared" ca="1" si="652"/>
        <v>5.2442811044876901E-4</v>
      </c>
      <c r="BK363" s="240">
        <f t="shared" ca="1" si="653"/>
        <v>5.3317396678227095E-4</v>
      </c>
      <c r="BL363" s="240">
        <f t="shared" ca="1" si="654"/>
        <v>5.4063536032927057E-4</v>
      </c>
      <c r="BM363" s="240">
        <f t="shared" ca="1" si="655"/>
        <v>5.4679431593917204E-4</v>
      </c>
      <c r="BN363" s="240">
        <f t="shared" ca="1" si="656"/>
        <v>5.5163599614845059E-4</v>
      </c>
      <c r="BO363" s="240">
        <f t="shared" ca="1" si="657"/>
        <v>5.5514873692540079E-4</v>
      </c>
      <c r="BP363" s="240">
        <f t="shared" ca="1" si="658"/>
        <v>5.5732407576981121E-4</v>
      </c>
      <c r="BQ363" s="240">
        <f t="shared" ca="1" si="659"/>
        <v>5.581567720998685E-4</v>
      </c>
      <c r="BR363" s="240">
        <f t="shared" ca="1" si="660"/>
        <v>5.5764481987717802E-4</v>
      </c>
      <c r="BS363" s="240">
        <f t="shared" ca="1" si="661"/>
        <v>5.5578945243948583E-4</v>
      </c>
      <c r="BT363" s="240">
        <f t="shared" ca="1" si="662"/>
        <v>5.5259513952946049E-4</v>
      </c>
      <c r="BU363" s="240">
        <f t="shared" ca="1" si="663"/>
        <v>5.4806957652669096E-4</v>
      </c>
      <c r="BV363" s="240">
        <f t="shared" ca="1" si="664"/>
        <v>5.4222366590884336E-4</v>
      </c>
      <c r="BW363" s="240">
        <f t="shared" ca="1" si="665"/>
        <v>5.3507149098663733E-4</v>
      </c>
      <c r="BX363" s="240">
        <f t="shared" ca="1" si="666"/>
        <v>5.2663028197591716E-4</v>
      </c>
      <c r="BY363" s="240">
        <f t="shared" ca="1" si="667"/>
        <v>5.1692037448855218E-4</v>
      </c>
      <c r="BZ363" s="240">
        <f t="shared" ca="1" si="668"/>
        <v>5.0596516054216695E-4</v>
      </c>
      <c r="CA363" s="240">
        <f t="shared" ca="1" si="669"/>
        <v>4.937910322067216E-4</v>
      </c>
      <c r="CB363" s="240">
        <f t="shared" ca="1" si="670"/>
        <v>4.8042731802370401E-4</v>
      </c>
      <c r="CC363" s="240">
        <f t="shared" ca="1" si="671"/>
        <v>4.6590621235110418E-4</v>
      </c>
      <c r="CD363" s="240">
        <f t="shared" ca="1" si="672"/>
        <v>4.5026269780438615E-4</v>
      </c>
      <c r="CE363" s="240">
        <f t="shared" ca="1" si="673"/>
        <v>4.3353446098030272E-4</v>
      </c>
      <c r="CF363" s="240">
        <f t="shared" ca="1" si="674"/>
        <v>4.1576180166658387E-4</v>
      </c>
      <c r="CG363" s="240">
        <f t="shared" ca="1" si="675"/>
        <v>3.9698753575621723E-4</v>
      </c>
      <c r="CH363" s="240">
        <f t="shared" ca="1" si="676"/>
        <v>3.7725689210021273E-4</v>
      </c>
      <c r="CI363" s="240">
        <f t="shared" ca="1" si="677"/>
        <v>3.5661740354733763E-4</v>
      </c>
      <c r="CJ363" s="240">
        <f t="shared" ca="1" si="678"/>
        <v>3.3511879243332162E-4</v>
      </c>
      <c r="CK363" s="240">
        <f t="shared" ca="1" si="679"/>
        <v>3.1281285079539376E-4</v>
      </c>
      <c r="CL363" s="240">
        <f t="shared" ca="1" si="680"/>
        <v>2.8975331560073052E-4</v>
      </c>
      <c r="CM363" s="240">
        <f t="shared" ca="1" si="681"/>
        <v>2.6599573928939206E-4</v>
      </c>
      <c r="CN363" s="240">
        <f t="shared" ca="1" si="682"/>
        <v>2.4159735594363042E-4</v>
      </c>
      <c r="CO363" s="240">
        <f t="shared" ca="1" si="683"/>
        <v>2.1661694340597147E-4</v>
      </c>
      <c r="CP363" s="240">
        <f t="shared" ca="1" si="684"/>
        <v>1.9111468167824417E-4</v>
      </c>
      <c r="CQ363" s="240">
        <f t="shared" ca="1" si="685"/>
        <v>1.6515200794268441E-4</v>
      </c>
      <c r="CR363" s="240">
        <f t="shared" ca="1" si="686"/>
        <v>1.3879146855438378E-4</v>
      </c>
      <c r="CS363" s="240">
        <f t="shared" ca="1" si="687"/>
        <v>1.1209656836163872E-4</v>
      </c>
      <c r="CT363" s="240">
        <f t="shared" ca="1" si="688"/>
        <v>8.5131617717210725E-5</v>
      </c>
      <c r="CU363" s="240">
        <f t="shared" ca="1" si="689"/>
        <v>5.7961577549052911E-5</v>
      </c>
      <c r="CV363" s="240">
        <f t="shared" ca="1" si="690"/>
        <v>3.0651902863744368E-5</v>
      </c>
      <c r="CW363" s="240">
        <f t="shared" ca="1" si="691"/>
        <v>3.2683850596479413E-6</v>
      </c>
      <c r="CX363" s="240">
        <f t="shared" ca="1" si="692"/>
        <v>-2.41230065703339E-5</v>
      </c>
      <c r="CY363" s="240">
        <f t="shared" ca="1" si="693"/>
        <v>-5.1456283764561968E-5</v>
      </c>
      <c r="CZ363" s="240">
        <f t="shared" ca="1" si="694"/>
        <v>-7.866559826416307E-5</v>
      </c>
      <c r="DA363" s="240">
        <f t="shared" ca="1" si="695"/>
        <v>-1.0568540044725365E-4</v>
      </c>
      <c r="DB363" s="240">
        <f t="shared" ca="1" si="696"/>
        <v>-1.3245059724371853E-4</v>
      </c>
      <c r="DC363" s="240">
        <f t="shared" ca="1" si="697"/>
        <v>-1.5889670895012116E-4</v>
      </c>
      <c r="DD363" s="240">
        <f t="shared" ca="1" si="698"/>
        <v>-1.8496002456695496E-4</v>
      </c>
      <c r="DE363" s="240">
        <f t="shared" ca="1" si="699"/>
        <v>-2.1057775528402221E-4</v>
      </c>
      <c r="DF363" s="240">
        <f t="shared" ca="1" si="700"/>
        <v>-2.3568818574417773E-4</v>
      </c>
      <c r="DG363" s="240">
        <f t="shared" ca="1" si="701"/>
        <v>-2.6023082272102815E-4</v>
      </c>
      <c r="DH363" s="240">
        <f t="shared" ca="1" si="702"/>
        <v>-2.8414654085241552E-4</v>
      </c>
      <c r="DI363" s="240">
        <f t="shared" ca="1" si="703"/>
        <v>-3.0737772507859196E-4</v>
      </c>
      <c r="DJ363" s="240">
        <f t="shared" ca="1" si="704"/>
        <v>-3.2986840944194506E-4</v>
      </c>
      <c r="DK363" s="240">
        <f t="shared" ca="1" si="705"/>
        <v>-3.5156441191389233E-4</v>
      </c>
      <c r="DL363" s="240">
        <f t="shared" ca="1" si="706"/>
        <v>-3.7241346492413374E-4</v>
      </c>
      <c r="DM363" s="240">
        <f t="shared" ca="1" si="707"/>
        <v>-3.9236534127780548E-4</v>
      </c>
      <c r="DN363" s="240">
        <f t="shared" ca="1" si="708"/>
        <v>-4.1137197515719415E-4</v>
      </c>
      <c r="DO363" s="240">
        <f t="shared" ca="1" si="709"/>
        <v>-4.2938757791649969E-4</v>
      </c>
      <c r="DP363" s="240">
        <f t="shared" ca="1" si="710"/>
        <v>-4.4636874839069441E-4</v>
      </c>
      <c r="DQ363" s="240">
        <f t="shared" ca="1" si="711"/>
        <v>-4.6227457745273145E-4</v>
      </c>
      <c r="DR363" s="240">
        <f t="shared" ca="1" si="712"/>
        <v>-4.7706674656721376E-4</v>
      </c>
      <c r="DS363" s="240">
        <f t="shared" ca="1" si="713"/>
        <v>-4.9070962010310383E-4</v>
      </c>
      <c r="DT363" s="240">
        <f t="shared" ca="1" si="714"/>
        <v>-5.0317033118307895E-4</v>
      </c>
      <c r="DU363" s="240">
        <f t="shared" ca="1" si="715"/>
        <v>-5.1441886086271845E-4</v>
      </c>
      <c r="DV363" s="240">
        <f t="shared" ca="1" si="716"/>
        <v>-5.244281104487688E-4</v>
      </c>
      <c r="DW363" s="240">
        <f t="shared" ca="1" si="717"/>
        <v>-5.3317396678227095E-4</v>
      </c>
      <c r="DX363" s="240">
        <f t="shared" ca="1" si="718"/>
        <v>-5.4063536032927057E-4</v>
      </c>
      <c r="DY363" s="240">
        <f t="shared" ca="1" si="719"/>
        <v>-5.4679431593917204E-4</v>
      </c>
      <c r="DZ363" s="240">
        <f t="shared" ca="1" si="720"/>
        <v>-5.5163599614845048E-4</v>
      </c>
      <c r="EA363" s="240">
        <f t="shared" ca="1" si="721"/>
        <v>-5.5514873692540079E-4</v>
      </c>
      <c r="EB363" s="240">
        <f t="shared" ca="1" si="722"/>
        <v>-5.5732407576981121E-4</v>
      </c>
      <c r="EC363" s="240">
        <f t="shared" ca="1" si="723"/>
        <v>-5.581567720998685E-4</v>
      </c>
      <c r="ED363" s="240">
        <f t="shared" ca="1" si="724"/>
        <v>-5.5764481987717802E-4</v>
      </c>
      <c r="EE363" s="240">
        <f t="shared" ca="1" si="725"/>
        <v>-5.5578945243948583E-4</v>
      </c>
      <c r="EF363" s="240">
        <f t="shared" ca="1" si="726"/>
        <v>-5.5259513952946049E-4</v>
      </c>
      <c r="EG363" s="240">
        <f t="shared" ca="1" si="727"/>
        <v>-5.4806957652669096E-4</v>
      </c>
      <c r="EH363" s="240">
        <f t="shared" ca="1" si="728"/>
        <v>-5.4222366590884336E-4</v>
      </c>
      <c r="EI363" s="240">
        <f t="shared" ca="1" si="729"/>
        <v>-5.3507149098663744E-4</v>
      </c>
      <c r="EJ363" s="240">
        <f t="shared" ca="1" si="730"/>
        <v>-5.2663028197591716E-4</v>
      </c>
      <c r="EK363" s="240">
        <f t="shared" ca="1" si="731"/>
        <v>-5.1692037448855229E-4</v>
      </c>
      <c r="EL363" s="240">
        <f t="shared" ca="1" si="732"/>
        <v>-5.0596516054216695E-4</v>
      </c>
      <c r="EM363" s="240">
        <f t="shared" ca="1" si="733"/>
        <v>-4.937910322067216E-4</v>
      </c>
      <c r="EN363" s="240">
        <f t="shared" ca="1" si="734"/>
        <v>-4.8042731802370401E-4</v>
      </c>
      <c r="EO363" s="240">
        <f t="shared" ca="1" si="735"/>
        <v>-4.6590621235110429E-4</v>
      </c>
      <c r="EP363" s="240">
        <f t="shared" ca="1" si="736"/>
        <v>-4.5026269780438615E-4</v>
      </c>
      <c r="EQ363" s="240">
        <f t="shared" ca="1" si="737"/>
        <v>-4.3353446098030288E-4</v>
      </c>
      <c r="ER363" s="240">
        <f t="shared" ca="1" si="738"/>
        <v>-4.1576180166658376E-4</v>
      </c>
      <c r="ES363" s="240">
        <f t="shared" ca="1" si="739"/>
        <v>-3.9698753575621729E-4</v>
      </c>
      <c r="ET363" s="240">
        <f t="shared" ca="1" si="740"/>
        <v>-3.7725689210021273E-4</v>
      </c>
      <c r="EU363" s="240">
        <f t="shared" ca="1" si="741"/>
        <v>-3.5661740354733768E-4</v>
      </c>
      <c r="EV363" s="240">
        <f t="shared" ca="1" si="742"/>
        <v>-3.3511879243332162E-4</v>
      </c>
      <c r="EW363" s="240">
        <f t="shared" ca="1" si="743"/>
        <v>-3.1281285079539381E-4</v>
      </c>
      <c r="EX363" s="240">
        <f t="shared" ca="1" si="744"/>
        <v>-2.8975331560073057E-4</v>
      </c>
      <c r="EY363" s="240">
        <f t="shared" ca="1" si="745"/>
        <v>-2.6599573928939212E-4</v>
      </c>
      <c r="EZ363" s="240">
        <f t="shared" ca="1" si="746"/>
        <v>-2.415973559436305E-4</v>
      </c>
      <c r="FA363" s="240">
        <f t="shared" ca="1" si="747"/>
        <v>-2.1661694340597155E-4</v>
      </c>
      <c r="FB363" s="240">
        <f t="shared" ca="1" si="748"/>
        <v>-1.9111468167824422E-4</v>
      </c>
      <c r="FC363" s="240">
        <f t="shared" ca="1" si="749"/>
        <v>-1.6515200794268447E-4</v>
      </c>
      <c r="FD363" s="240">
        <f t="shared" ca="1" si="750"/>
        <v>-1.3879146855438383E-4</v>
      </c>
      <c r="FE363" s="240">
        <f t="shared" ca="1" si="751"/>
        <v>-1.1209656836163878E-4</v>
      </c>
      <c r="FF363" s="240">
        <f t="shared" ca="1" si="752"/>
        <v>-8.5131617717210792E-5</v>
      </c>
      <c r="FG363" s="240">
        <f t="shared" ca="1" si="753"/>
        <v>-5.7961577549052992E-5</v>
      </c>
      <c r="FH363" s="240">
        <f t="shared" ca="1" si="754"/>
        <v>-3.0651902863744436E-5</v>
      </c>
      <c r="FI363" s="240">
        <f t="shared" ca="1" si="755"/>
        <v>-3.268385059648009E-6</v>
      </c>
      <c r="FJ363" s="240">
        <f t="shared" ca="1" si="756"/>
        <v>2.4123006570333832E-5</v>
      </c>
      <c r="FK363" s="240">
        <f t="shared" ca="1" si="757"/>
        <v>5.1456283764561907E-5</v>
      </c>
      <c r="FL363" s="240">
        <f t="shared" ca="1" si="758"/>
        <v>7.8665598264163002E-5</v>
      </c>
      <c r="FM363" s="240">
        <f t="shared" ca="1" si="759"/>
        <v>1.0568540044725309E-4</v>
      </c>
      <c r="FN363" s="240">
        <f t="shared" ca="1" si="760"/>
        <v>1.3245059724371796E-4</v>
      </c>
      <c r="FO363" s="240">
        <f t="shared" ca="1" si="761"/>
        <v>1.5889670895012062E-4</v>
      </c>
      <c r="FP363" s="240">
        <f t="shared" ca="1" si="762"/>
        <v>1.8496002456695539E-4</v>
      </c>
      <c r="FQ363" s="240">
        <f t="shared" ca="1" si="763"/>
        <v>2.1057775528402262E-4</v>
      </c>
      <c r="FR363" s="240">
        <f t="shared" ca="1" si="764"/>
        <v>2.3568818574417767E-4</v>
      </c>
      <c r="FS363" s="240">
        <f t="shared" ca="1" si="765"/>
        <v>2.6023082272102804E-4</v>
      </c>
      <c r="FT363" s="240">
        <f t="shared" ca="1" si="766"/>
        <v>2.8414654085241547E-4</v>
      </c>
      <c r="FU363" s="240">
        <f t="shared" ca="1" si="767"/>
        <v>3.073777250785919E-4</v>
      </c>
      <c r="FV363" s="240">
        <f t="shared" ca="1" si="768"/>
        <v>3.2986840944194501E-4</v>
      </c>
      <c r="FW363" s="240">
        <f t="shared" ca="1" si="769"/>
        <v>3.5156441191389227E-4</v>
      </c>
      <c r="FX363" s="240">
        <f t="shared" ca="1" si="770"/>
        <v>3.724134649241333E-4</v>
      </c>
      <c r="FY363" s="240">
        <f t="shared" ca="1" si="771"/>
        <v>3.9236534127780516E-4</v>
      </c>
      <c r="FZ363" s="240">
        <f t="shared" ca="1" si="772"/>
        <v>4.1137197515719382E-4</v>
      </c>
      <c r="GA363" s="240">
        <f t="shared" ca="1" si="773"/>
        <v>4.2938757791649985E-4</v>
      </c>
      <c r="GB363" s="240">
        <f t="shared" ca="1" si="774"/>
        <v>4.4636874839069462E-4</v>
      </c>
      <c r="GC363" s="240">
        <f t="shared" ca="1" si="775"/>
        <v>4.622745774527314E-4</v>
      </c>
      <c r="GD363" s="240">
        <f t="shared" ca="1" si="776"/>
        <v>4.7706674656721365E-4</v>
      </c>
      <c r="GE363" s="240">
        <f t="shared" ca="1" si="777"/>
        <v>4.9070962010310372E-4</v>
      </c>
      <c r="GF363" s="240">
        <f t="shared" ca="1" si="778"/>
        <v>5.0317033118307895E-4</v>
      </c>
      <c r="GG363" s="240">
        <f t="shared" ca="1" si="779"/>
        <v>5.1441886086271845E-4</v>
      </c>
      <c r="GH363" s="240">
        <f t="shared" ca="1" si="780"/>
        <v>5.244281104487688E-4</v>
      </c>
      <c r="GI363" s="240">
        <f t="shared" ca="1" si="781"/>
        <v>5.3317396678227084E-4</v>
      </c>
      <c r="GJ363" s="240">
        <f t="shared" ca="1" si="782"/>
        <v>5.4063536032927036E-4</v>
      </c>
      <c r="GK363" s="240">
        <f t="shared" ca="1" si="783"/>
        <v>5.4679431593917215E-4</v>
      </c>
      <c r="GL363" s="240">
        <f t="shared" ca="1" si="784"/>
        <v>5.516359961484507E-4</v>
      </c>
      <c r="GM363" s="240">
        <f t="shared" ca="1" si="785"/>
        <v>5.5514873692540079E-4</v>
      </c>
      <c r="GN363" s="240">
        <f t="shared" ca="1" si="786"/>
        <v>5.5732407576981121E-4</v>
      </c>
      <c r="GO363" s="240">
        <f t="shared" ca="1" si="787"/>
        <v>5.581567720998685E-4</v>
      </c>
      <c r="GP363" s="240">
        <f t="shared" ca="1" si="788"/>
        <v>5.5764481987717802E-4</v>
      </c>
      <c r="GQ363" s="240">
        <f t="shared" ca="1" si="789"/>
        <v>5.5578945243948583E-4</v>
      </c>
      <c r="GR363" s="240">
        <f t="shared" ca="1" si="790"/>
        <v>5.5259513952946049E-4</v>
      </c>
      <c r="GS363" s="240">
        <f t="shared" ca="1" si="791"/>
        <v>5.4806957652669107E-4</v>
      </c>
      <c r="GT363" s="240">
        <f t="shared" ca="1" si="792"/>
        <v>5.4222366590884346E-4</v>
      </c>
      <c r="GU363" s="240">
        <f t="shared" ca="1" si="793"/>
        <v>5.3507149098663755E-4</v>
      </c>
      <c r="GV363" s="240">
        <f t="shared" ca="1" si="794"/>
        <v>5.2663028197591705E-4</v>
      </c>
      <c r="GW363" s="240">
        <f t="shared" ca="1" si="795"/>
        <v>5.1692037448855218E-4</v>
      </c>
      <c r="GX363" s="240">
        <f t="shared" ca="1" si="796"/>
        <v>5.0596516054216695E-4</v>
      </c>
      <c r="GY363" s="240">
        <f t="shared" ca="1" si="797"/>
        <v>4.937910322067216E-4</v>
      </c>
      <c r="GZ363" s="240">
        <f t="shared" ca="1" si="798"/>
        <v>4.8042731802370412E-4</v>
      </c>
      <c r="HA363" s="240">
        <f t="shared" ca="1" si="799"/>
        <v>4.6590621235110435E-4</v>
      </c>
      <c r="HB363" s="240">
        <f t="shared" ca="1" si="800"/>
        <v>4.5026269780438621E-4</v>
      </c>
      <c r="HC363" s="240">
        <f t="shared" ca="1" si="801"/>
        <v>4.3353446098030293E-4</v>
      </c>
      <c r="HD363" s="240">
        <f t="shared" ca="1" si="802"/>
        <v>4.1576180166658414E-4</v>
      </c>
      <c r="HE363" s="240">
        <f t="shared" ca="1" si="803"/>
        <v>3.9698753575621772E-4</v>
      </c>
      <c r="HF363" s="240">
        <f t="shared" ca="1" si="804"/>
        <v>3.7725689210021235E-4</v>
      </c>
      <c r="HG363" s="240">
        <f t="shared" ca="1" si="805"/>
        <v>3.566174035473373E-4</v>
      </c>
      <c r="HH363" s="240">
        <f t="shared" ca="1" si="806"/>
        <v>3.3511879243332124E-4</v>
      </c>
      <c r="HI363" s="240">
        <f t="shared" ca="1" si="807"/>
        <v>3.1281285079539387E-4</v>
      </c>
      <c r="HJ363" s="240">
        <f t="shared" ca="1" si="808"/>
        <v>2.8975331560073062E-4</v>
      </c>
      <c r="HK363" s="240">
        <f t="shared" ca="1" si="809"/>
        <v>2.6599573928939223E-4</v>
      </c>
      <c r="HL363" s="240">
        <f t="shared" ca="1" si="810"/>
        <v>2.4159735594363055E-4</v>
      </c>
      <c r="HM363" s="240">
        <f t="shared" ca="1" si="811"/>
        <v>2.166169434059716E-4</v>
      </c>
      <c r="HN363" s="240">
        <f t="shared" ca="1" si="812"/>
        <v>1.9111468167824427E-4</v>
      </c>
      <c r="HO363" s="240">
        <f t="shared" ca="1" si="813"/>
        <v>1.6515200794268498E-4</v>
      </c>
      <c r="HP363" s="240">
        <f t="shared" ca="1" si="814"/>
        <v>1.3879146855438434E-4</v>
      </c>
      <c r="HQ363" s="240">
        <f t="shared" ca="1" si="815"/>
        <v>1.1209656836163836E-4</v>
      </c>
      <c r="HR363" s="240">
        <f t="shared" ca="1" si="816"/>
        <v>8.5131617717210372E-5</v>
      </c>
      <c r="HS363" s="240">
        <f t="shared" ca="1" si="817"/>
        <v>5.7961577549052551E-5</v>
      </c>
      <c r="HT363" s="240">
        <f t="shared" ca="1" si="818"/>
        <v>3.0651902863744497E-5</v>
      </c>
      <c r="HU363" s="240">
        <f t="shared" ca="1" si="819"/>
        <v>3.2683850596480768E-6</v>
      </c>
      <c r="HV363" s="240">
        <f t="shared" ca="1" si="820"/>
        <v>-2.4123006570333761E-5</v>
      </c>
      <c r="HW363" s="240">
        <f t="shared" ca="1" si="821"/>
        <v>-5.1456283764561832E-5</v>
      </c>
      <c r="HX363" s="240">
        <f t="shared" ca="1" si="822"/>
        <v>-7.8665598264162934E-5</v>
      </c>
      <c r="HY363" s="240">
        <f t="shared" ca="1" si="823"/>
        <v>-1.0568540044725304E-4</v>
      </c>
      <c r="HZ363" s="240">
        <f t="shared" ca="1" si="824"/>
        <v>-1.3245059724371791E-4</v>
      </c>
      <c r="IA363" s="240">
        <f t="shared" ca="1" si="825"/>
        <v>-1.5889670895012054E-4</v>
      </c>
      <c r="IB363" s="240">
        <f t="shared" ca="1" si="826"/>
        <v>-1.8496002456695529E-4</v>
      </c>
      <c r="IC363" s="240">
        <f t="shared" ca="1" si="827"/>
        <v>-2.1057775528402254E-4</v>
      </c>
      <c r="ID363" s="240">
        <f t="shared" ca="1" si="828"/>
        <v>-2.3568818574417759E-4</v>
      </c>
      <c r="IE363" s="240">
        <f t="shared" ca="1" si="829"/>
        <v>-2.6251783241595667E-4</v>
      </c>
      <c r="IF363" s="240">
        <f t="shared" ca="1" si="830"/>
        <v>-2.8414654085241541E-4</v>
      </c>
      <c r="IG363" s="240">
        <f t="shared" ca="1" si="831"/>
        <v>-3.0737772507859185E-4</v>
      </c>
      <c r="IH363" s="240">
        <f t="shared" ca="1" si="832"/>
        <v>-3.298684094419449E-4</v>
      </c>
      <c r="II363" s="240">
        <f t="shared" ca="1" si="833"/>
        <v>-3.5156441191389222E-4</v>
      </c>
      <c r="IJ363" s="240">
        <f t="shared" ca="1" si="834"/>
        <v>-3.7241346492413325E-4</v>
      </c>
      <c r="IK363" s="240">
        <f t="shared" ca="1" si="835"/>
        <v>-3.923653412778051E-4</v>
      </c>
      <c r="IL363" s="240">
        <f t="shared" ca="1" si="836"/>
        <v>-4.1137197515719371E-4</v>
      </c>
      <c r="IM363" s="240">
        <f t="shared" ca="1" si="837"/>
        <v>-4.2938757791649985E-4</v>
      </c>
      <c r="IN363" s="240">
        <f t="shared" ca="1" si="838"/>
        <v>-4.4636874839069457E-4</v>
      </c>
      <c r="IO363" s="240">
        <f t="shared" ca="1" si="839"/>
        <v>-4.6227457745273134E-4</v>
      </c>
      <c r="IP363" s="240">
        <f t="shared" ca="1" si="840"/>
        <v>-4.7706674656721365E-4</v>
      </c>
      <c r="IQ363" s="240">
        <f t="shared" ca="1" si="841"/>
        <v>-4.9070962010310372E-4</v>
      </c>
      <c r="IR363" s="240">
        <f t="shared" ca="1" si="842"/>
        <v>-5.0317033118307884E-4</v>
      </c>
      <c r="IS363" s="240">
        <f t="shared" ca="1" si="843"/>
        <v>-5.1441886086271834E-4</v>
      </c>
      <c r="IT363" s="240">
        <f t="shared" ca="1" si="844"/>
        <v>-5.244281104487688E-4</v>
      </c>
      <c r="IU363" s="240">
        <f t="shared" ca="1" si="845"/>
        <v>-5.3317396678227073E-4</v>
      </c>
      <c r="IV363" s="240">
        <f t="shared" ca="1" si="846"/>
        <v>-5.4063536032927036E-4</v>
      </c>
      <c r="IW363" s="240">
        <f t="shared" ca="1" si="847"/>
        <v>-5.4679431593917215E-4</v>
      </c>
      <c r="IX363" s="240">
        <f t="shared" ca="1" si="848"/>
        <v>-5.5163599614845059E-4</v>
      </c>
      <c r="IY363" s="240">
        <f t="shared" ca="1" si="849"/>
        <v>-5.5514873692540079E-4</v>
      </c>
      <c r="IZ363" s="240">
        <f t="shared" ca="1" si="850"/>
        <v>-5.5732407576981121E-4</v>
      </c>
      <c r="JA363" s="240">
        <f t="shared" ca="1" si="851"/>
        <v>-5.581567720998685E-4</v>
      </c>
      <c r="JB363" s="240">
        <f t="shared" ca="1" si="852"/>
        <v>-5.5764481987717802E-4</v>
      </c>
    </row>
    <row r="364" spans="1:262">
      <c r="B364" s="248">
        <v>3</v>
      </c>
      <c r="C364" s="247">
        <f t="shared" si="853"/>
        <v>5.8593749999999998E-5</v>
      </c>
      <c r="D364" s="244">
        <f t="shared" ca="1" si="597"/>
        <v>30.057348480863435</v>
      </c>
      <c r="E364" s="243">
        <f ca="1">I361</f>
        <v>5.7348480863435324E-2</v>
      </c>
      <c r="F364" s="242">
        <v>3</v>
      </c>
      <c r="G364" s="240">
        <f t="shared" ca="1" si="854"/>
        <v>-3.379756871165894E-2</v>
      </c>
      <c r="H364" s="240">
        <f t="shared" ca="1" si="598"/>
        <v>-3.3808358085486108E-2</v>
      </c>
      <c r="I364" s="240">
        <f t="shared" ca="1" si="599"/>
        <v>-3.3635937037603314E-2</v>
      </c>
      <c r="J364" s="240">
        <f t="shared" ca="1" si="600"/>
        <v>-3.328123993260805E-2</v>
      </c>
      <c r="K364" s="240">
        <f t="shared" ca="1" si="601"/>
        <v>-3.2746188904844181E-2</v>
      </c>
      <c r="L364" s="240">
        <f t="shared" ca="1" si="602"/>
        <v>-3.2033683442189369E-2</v>
      </c>
      <c r="M364" s="240">
        <f t="shared" ca="1" si="603"/>
        <v>-3.1147584673479087E-2</v>
      </c>
      <c r="N364" s="240">
        <f t="shared" ca="1" si="604"/>
        <v>-3.009269444471489E-2</v>
      </c>
      <c r="O364" s="240">
        <f t="shared" ca="1" si="605"/>
        <v>-2.8874729297444907E-2</v>
      </c>
      <c r="P364" s="240">
        <f t="shared" ca="1" si="606"/>
        <v>-2.7500289490329885E-2</v>
      </c>
      <c r="Q364" s="240">
        <f t="shared" ca="1" si="607"/>
        <v>-2.5976823231769645E-2</v>
      </c>
      <c r="R364" s="240">
        <f t="shared" ca="1" si="608"/>
        <v>-2.4312586317416431E-2</v>
      </c>
      <c r="S364" s="240">
        <f t="shared" ca="1" si="609"/>
        <v>-2.2516597391302975E-2</v>
      </c>
      <c r="T364" s="240">
        <f t="shared" ca="1" si="610"/>
        <v>-2.0598589073029059E-2</v>
      </c>
      <c r="U364" s="241">
        <f t="shared" ca="1" si="611"/>
        <v>-1.8568955215852691E-2</v>
      </c>
      <c r="V364" s="240">
        <f t="shared" ca="1" si="612"/>
        <v>-1.6438694581498693E-2</v>
      </c>
      <c r="W364" s="240">
        <f t="shared" ca="1" si="613"/>
        <v>-1.421935123691599E-2</v>
      </c>
      <c r="X364" s="240">
        <f t="shared" ca="1" si="614"/>
        <v>-1.1922951995978599E-2</v>
      </c>
      <c r="Y364" s="240">
        <f t="shared" ca="1" si="615"/>
        <v>-9.5619412451392084E-3</v>
      </c>
      <c r="Z364" s="240">
        <f t="shared" ca="1" si="616"/>
        <v>-7.1491135062207688E-3</v>
      </c>
      <c r="AA364" s="240">
        <f t="shared" ca="1" si="617"/>
        <v>-4.6975441017941917E-3</v>
      </c>
      <c r="AB364" s="240">
        <f t="shared" ca="1" si="618"/>
        <v>-2.2205182988724714E-3</v>
      </c>
      <c r="AC364" s="240">
        <f t="shared" ca="1" si="619"/>
        <v>2.6854068510236053E-4</v>
      </c>
      <c r="AD364" s="240">
        <f t="shared" ca="1" si="620"/>
        <v>2.7561444238375543E-3</v>
      </c>
      <c r="AE364" s="240">
        <f t="shared" ca="1" si="621"/>
        <v>5.228812377140399E-3</v>
      </c>
      <c r="AF364" s="240">
        <f t="shared" ca="1" si="622"/>
        <v>7.673144943133519E-3</v>
      </c>
      <c r="AG364" s="240">
        <f t="shared" ca="1" si="623"/>
        <v>1.0075896071858423E-2</v>
      </c>
      <c r="AH364" s="240">
        <f t="shared" ca="1" si="624"/>
        <v>1.24240450467679E-2</v>
      </c>
      <c r="AI364" s="240">
        <f t="shared" ca="1" si="625"/>
        <v>1.4704867045117117E-2</v>
      </c>
      <c r="AJ364" s="240">
        <f t="shared" ca="1" si="626"/>
        <v>1.6906002094880662E-2</v>
      </c>
      <c r="AK364" s="240">
        <f t="shared" ca="1" si="627"/>
        <v>1.9015522054511722E-2</v>
      </c>
      <c r="AL364" s="240">
        <f t="shared" ca="1" si="628"/>
        <v>2.1021995252574758E-2</v>
      </c>
      <c r="AM364" s="240">
        <f t="shared" ca="1" si="629"/>
        <v>2.2914548436963347E-2</v>
      </c>
      <c r="AN364" s="240">
        <f t="shared" ca="1" si="630"/>
        <v>2.4682925697995524E-2</v>
      </c>
      <c r="AO364" s="240">
        <f t="shared" ca="1" si="631"/>
        <v>2.6317544046076932E-2</v>
      </c>
      <c r="AP364" s="240">
        <f t="shared" ca="1" si="632"/>
        <v>2.7809545342751679E-2</v>
      </c>
      <c r="AQ364" s="240">
        <f t="shared" ca="1" si="633"/>
        <v>2.9150844303722209E-2</v>
      </c>
      <c r="AR364" s="240">
        <f t="shared" ca="1" si="634"/>
        <v>3.0334172313705346E-2</v>
      </c>
      <c r="AS364" s="240">
        <f t="shared" ca="1" si="635"/>
        <v>3.1353116815688371E-2</v>
      </c>
      <c r="AT364" s="240">
        <f t="shared" ca="1" si="636"/>
        <v>3.2202156061130999E-2</v>
      </c>
      <c r="AU364" s="240">
        <f t="shared" ca="1" si="637"/>
        <v>3.2876689032799215E-2</v>
      </c>
      <c r="AV364" s="240">
        <f t="shared" ca="1" si="638"/>
        <v>3.3373060378076226E-2</v>
      </c>
      <c r="AW364" s="240">
        <f t="shared" ca="1" si="639"/>
        <v>3.3688580217635059E-2</v>
      </c>
      <c r="AX364" s="240">
        <f t="shared" ca="1" si="640"/>
        <v>3.3821538722127696E-2</v>
      </c>
      <c r="AY364" s="240">
        <f t="shared" ca="1" si="641"/>
        <v>3.3771215377898407E-2</v>
      </c>
      <c r="AZ364" s="240">
        <f t="shared" ca="1" si="642"/>
        <v>3.3537882891509725E-2</v>
      </c>
      <c r="BA364" s="240">
        <f t="shared" ca="1" si="643"/>
        <v>3.3122805711921915E-2</v>
      </c>
      <c r="BB364" s="240">
        <f t="shared" ca="1" si="644"/>
        <v>3.2528233178334552E-2</v>
      </c>
      <c r="BC364" s="240">
        <f t="shared" ca="1" si="645"/>
        <v>3.1757387330822458E-2</v>
      </c>
      <c r="BD364" s="240">
        <f t="shared" ca="1" si="646"/>
        <v>3.0814445449821412E-2</v>
      </c>
      <c r="BE364" s="240">
        <f t="shared" ca="1" si="647"/>
        <v>2.9704517419083507E-2</v>
      </c>
      <c r="BF364" s="240">
        <f t="shared" ca="1" si="648"/>
        <v>2.8433618034774392E-2</v>
      </c>
      <c r="BG364" s="240">
        <f t="shared" ca="1" si="649"/>
        <v>2.7008634410771677E-2</v>
      </c>
      <c r="BH364" s="240">
        <f t="shared" ca="1" si="650"/>
        <v>2.543728865679816E-2</v>
      </c>
      <c r="BI364" s="240">
        <f t="shared" ca="1" si="651"/>
        <v>2.3728096031640132E-2</v>
      </c>
      <c r="BJ364" s="240">
        <f t="shared" ca="1" si="652"/>
        <v>2.1890318798222227E-2</v>
      </c>
      <c r="BK364" s="240">
        <f t="shared" ca="1" si="653"/>
        <v>1.9933916030602215E-2</v>
      </c>
      <c r="BL364" s="240">
        <f t="shared" ca="1" si="654"/>
        <v>1.7869489644885665E-2</v>
      </c>
      <c r="BM364" s="240">
        <f t="shared" ca="1" si="655"/>
        <v>1.5708226946524063E-2</v>
      </c>
      <c r="BN364" s="240">
        <f t="shared" ca="1" si="656"/>
        <v>1.3461840005337343E-2</v>
      </c>
      <c r="BO364" s="240">
        <f t="shared" ca="1" si="657"/>
        <v>1.1142502186792615E-2</v>
      </c>
      <c r="BP364" s="240">
        <f t="shared" ca="1" si="658"/>
        <v>8.7627821834820804E-3</v>
      </c>
      <c r="BQ364" s="240">
        <f t="shared" ca="1" si="659"/>
        <v>6.3355759042888257E-3</v>
      </c>
      <c r="BR364" s="240">
        <f t="shared" ca="1" si="660"/>
        <v>3.8740365903393659E-3</v>
      </c>
      <c r="BS364" s="240">
        <f t="shared" ca="1" si="661"/>
        <v>1.3915035364501782E-3</v>
      </c>
      <c r="BT364" s="240">
        <f t="shared" ca="1" si="662"/>
        <v>-1.0985701956665742E-3</v>
      </c>
      <c r="BU364" s="240">
        <f t="shared" ca="1" si="663"/>
        <v>-3.5826906807099796E-3</v>
      </c>
      <c r="BV364" s="240">
        <f t="shared" ca="1" si="664"/>
        <v>-6.0473962545409127E-3</v>
      </c>
      <c r="BW364" s="240">
        <f t="shared" ca="1" si="665"/>
        <v>-8.4793304641062363E-3</v>
      </c>
      <c r="BX364" s="240">
        <f t="shared" ca="1" si="666"/>
        <v>-1.0865314447215191E-2</v>
      </c>
      <c r="BY364" s="240">
        <f t="shared" ca="1" si="667"/>
        <v>-1.3192418349935354E-2</v>
      </c>
      <c r="BZ364" s="240">
        <f t="shared" ca="1" si="668"/>
        <v>-1.5448031394591532E-2</v>
      </c>
      <c r="CA364" s="240">
        <f t="shared" ca="1" si="669"/>
        <v>-1.7619930218662538E-2</v>
      </c>
      <c r="CB364" s="240">
        <f t="shared" ca="1" si="670"/>
        <v>-1.9696345114241676E-2</v>
      </c>
      <c r="CC364" s="240">
        <f t="shared" ca="1" si="671"/>
        <v>-2.1666023809103801E-2</v>
      </c>
      <c r="CD364" s="240">
        <f t="shared" ca="1" si="672"/>
        <v>-2.3518292443743337E-2</v>
      </c>
      <c r="CE364" s="240">
        <f t="shared" ca="1" si="673"/>
        <v>-2.5243113413943783E-2</v>
      </c>
      <c r="CF364" s="240">
        <f t="shared" ca="1" si="674"/>
        <v>-2.6831139765424575E-2</v>
      </c>
      <c r="CG364" s="240">
        <f t="shared" ca="1" si="675"/>
        <v>-2.8273765845796293E-2</v>
      </c>
      <c r="CH364" s="240">
        <f t="shared" ca="1" si="676"/>
        <v>-2.9563173939336509E-2</v>
      </c>
      <c r="CI364" s="240">
        <f t="shared" ca="1" si="677"/>
        <v>-3.0692376631868638E-2</v>
      </c>
      <c r="CJ364" s="240">
        <f t="shared" ca="1" si="678"/>
        <v>-3.165525467616475E-2</v>
      </c>
      <c r="CK364" s="240">
        <f t="shared" ca="1" si="679"/>
        <v>-3.2446590152676529E-2</v>
      </c>
      <c r="CL364" s="240">
        <f t="shared" ca="1" si="680"/>
        <v>-3.306209474589341E-2</v>
      </c>
      <c r="CM364" s="240">
        <f t="shared" ca="1" si="681"/>
        <v>-3.3498432983095773E-2</v>
      </c>
      <c r="CN364" s="240">
        <f t="shared" ca="1" si="682"/>
        <v>-3.3753240309570769E-2</v>
      </c>
      <c r="CO364" s="240">
        <f t="shared" ca="1" si="683"/>
        <v>-3.3825135902339036E-2</v>
      </c>
      <c r="CP364" s="240">
        <f t="shared" ca="1" si="684"/>
        <v>-3.371373015295414E-2</v>
      </c>
      <c r="CQ364" s="240">
        <f t="shared" ca="1" si="685"/>
        <v>-3.3419626778824499E-2</v>
      </c>
      <c r="CR364" s="240">
        <f t="shared" ca="1" si="686"/>
        <v>-3.2944419551616401E-2</v>
      </c>
      <c r="CS364" s="240">
        <f t="shared" ca="1" si="687"/>
        <v>-3.2290683660467272E-2</v>
      </c>
      <c r="CT364" s="240">
        <f t="shared" ca="1" si="688"/>
        <v>-3.1461961756812658E-2</v>
      </c>
      <c r="CU364" s="240">
        <f t="shared" ca="1" si="689"/>
        <v>-3.0462744756451103E-2</v>
      </c>
      <c r="CV364" s="240">
        <f t="shared" ca="1" si="690"/>
        <v>-2.9298447502882328E-2</v>
      </c>
      <c r="CW364" s="240">
        <f t="shared" ca="1" si="691"/>
        <v>-2.7975379423801176E-2</v>
      </c>
      <c r="CX364" s="240">
        <f t="shared" ca="1" si="692"/>
        <v>-2.6500710339762309E-2</v>
      </c>
      <c r="CY364" s="240">
        <f t="shared" ca="1" si="693"/>
        <v>-2.4882431610301306E-2</v>
      </c>
      <c r="CZ364" s="240">
        <f t="shared" ca="1" si="694"/>
        <v>-2.3129312828065001E-2</v>
      </c>
      <c r="DA364" s="240">
        <f t="shared" ca="1" si="695"/>
        <v>-2.1250854295629184E-2</v>
      </c>
      <c r="DB364" s="240">
        <f t="shared" ca="1" si="696"/>
        <v>-1.9257235542535663E-2</v>
      </c>
      <c r="DC364" s="240">
        <f t="shared" ca="1" si="697"/>
        <v>-1.7159260161539815E-2</v>
      </c>
      <c r="DD364" s="240">
        <f t="shared" ca="1" si="698"/>
        <v>-1.4968297263005303E-2</v>
      </c>
      <c r="DE364" s="240">
        <f t="shared" ca="1" si="699"/>
        <v>-1.2696219864710107E-2</v>
      </c>
      <c r="DF364" s="240">
        <f t="shared" ca="1" si="700"/>
        <v>-1.0355340550934299E-2</v>
      </c>
      <c r="DG364" s="240">
        <f t="shared" ca="1" si="701"/>
        <v>-7.9583447494991199E-3</v>
      </c>
      <c r="DH364" s="240">
        <f t="shared" ca="1" si="702"/>
        <v>-5.5182219883345958E-3</v>
      </c>
      <c r="DI364" s="240">
        <f t="shared" ca="1" si="703"/>
        <v>-3.0481955041020787E-3</v>
      </c>
      <c r="DJ364" s="240">
        <f t="shared" ca="1" si="704"/>
        <v>-5.6165058432918868E-4</v>
      </c>
      <c r="DK364" s="240">
        <f t="shared" ca="1" si="705"/>
        <v>1.9279379686230891E-3</v>
      </c>
      <c r="DL364" s="240">
        <f t="shared" ca="1" si="706"/>
        <v>4.4070788586817429E-3</v>
      </c>
      <c r="DM364" s="240">
        <f t="shared" ca="1" si="707"/>
        <v>6.8623374065644015E-3</v>
      </c>
      <c r="DN364" s="240">
        <f t="shared" ca="1" si="708"/>
        <v>9.2804083534700002E-3</v>
      </c>
      <c r="DO364" s="240">
        <f t="shared" ca="1" si="709"/>
        <v>1.1648187963429197E-2</v>
      </c>
      <c r="DP364" s="240">
        <f t="shared" ca="1" si="710"/>
        <v>1.3952845033585107E-2</v>
      </c>
      <c r="DQ364" s="240">
        <f t="shared" ca="1" si="711"/>
        <v>1.6181890427592972E-2</v>
      </c>
      <c r="DR364" s="240">
        <f t="shared" ca="1" si="712"/>
        <v>1.8323244755332289E-2</v>
      </c>
      <c r="DS364" s="240">
        <f t="shared" ca="1" si="713"/>
        <v>2.0365303832168582E-2</v>
      </c>
      <c r="DT364" s="240">
        <f t="shared" ca="1" si="714"/>
        <v>2.2297001563035081E-2</v>
      </c>
      <c r="DU364" s="240">
        <f t="shared" ca="1" si="715"/>
        <v>2.4107869910560822E-2</v>
      </c>
      <c r="DV364" s="240">
        <f t="shared" ca="1" si="716"/>
        <v>2.5788095622272279E-2</v>
      </c>
      <c r="DW364" s="240">
        <f t="shared" ca="1" si="717"/>
        <v>2.7328573409458483E-2</v>
      </c>
      <c r="DX364" s="240">
        <f t="shared" ca="1" si="718"/>
        <v>2.8720955289519602E-2</v>
      </c>
      <c r="DY364" s="240">
        <f t="shared" ca="1" si="719"/>
        <v>2.9957695824408048E-2</v>
      </c>
      <c r="DZ364" s="240">
        <f t="shared" ca="1" si="720"/>
        <v>3.103209301001076E-2</v>
      </c>
      <c r="EA364" s="240">
        <f t="shared" ca="1" si="721"/>
        <v>3.1938324594890419E-2</v>
      </c>
      <c r="EB364" s="240">
        <f t="shared" ca="1" si="722"/>
        <v>3.2671479631570251E-2</v>
      </c>
      <c r="EC364" s="240">
        <f t="shared" ca="1" si="723"/>
        <v>3.3227585089384011E-2</v>
      </c>
      <c r="ED364" s="240">
        <f t="shared" ca="1" si="724"/>
        <v>3.3603627384673401E-2</v>
      </c>
      <c r="EE364" s="240">
        <f t="shared" ca="1" si="725"/>
        <v>3.379756871165894E-2</v>
      </c>
      <c r="EF364" s="240">
        <f t="shared" ca="1" si="726"/>
        <v>3.3808358085486101E-2</v>
      </c>
      <c r="EG364" s="240">
        <f t="shared" ca="1" si="727"/>
        <v>3.3635937037603314E-2</v>
      </c>
      <c r="EH364" s="240">
        <f t="shared" ca="1" si="728"/>
        <v>3.328123993260805E-2</v>
      </c>
      <c r="EI364" s="240">
        <f t="shared" ca="1" si="729"/>
        <v>3.2746188904844181E-2</v>
      </c>
      <c r="EJ364" s="240">
        <f t="shared" ca="1" si="730"/>
        <v>3.2033683442189369E-2</v>
      </c>
      <c r="EK364" s="240">
        <f t="shared" ca="1" si="731"/>
        <v>3.1147584673479101E-2</v>
      </c>
      <c r="EL364" s="240">
        <f t="shared" ca="1" si="732"/>
        <v>3.00926944447149E-2</v>
      </c>
      <c r="EM364" s="240">
        <f t="shared" ca="1" si="733"/>
        <v>2.8874729297444904E-2</v>
      </c>
      <c r="EN364" s="240">
        <f t="shared" ca="1" si="734"/>
        <v>2.7500289490329906E-2</v>
      </c>
      <c r="EO364" s="240">
        <f t="shared" ca="1" si="735"/>
        <v>2.5976823231769655E-2</v>
      </c>
      <c r="EP364" s="240">
        <f t="shared" ca="1" si="736"/>
        <v>2.4312586317416431E-2</v>
      </c>
      <c r="EQ364" s="240">
        <f t="shared" ca="1" si="737"/>
        <v>2.2516597391303E-2</v>
      </c>
      <c r="ER364" s="240">
        <f t="shared" ca="1" si="738"/>
        <v>2.0598589073029069E-2</v>
      </c>
      <c r="ES364" s="240">
        <f t="shared" ca="1" si="739"/>
        <v>1.8568955215852681E-2</v>
      </c>
      <c r="ET364" s="240">
        <f t="shared" ca="1" si="740"/>
        <v>1.6438694581498714E-2</v>
      </c>
      <c r="EU364" s="240">
        <f t="shared" ca="1" si="741"/>
        <v>1.4219351236915994E-2</v>
      </c>
      <c r="EV364" s="240">
        <f t="shared" ca="1" si="742"/>
        <v>1.1922951995978582E-2</v>
      </c>
      <c r="EW364" s="240">
        <f t="shared" ca="1" si="743"/>
        <v>9.5619412451392258E-3</v>
      </c>
      <c r="EX364" s="240">
        <f t="shared" ca="1" si="744"/>
        <v>7.149113506220767E-3</v>
      </c>
      <c r="EY364" s="240">
        <f t="shared" ca="1" si="745"/>
        <v>4.6975441017942333E-3</v>
      </c>
      <c r="EZ364" s="240">
        <f t="shared" ca="1" si="746"/>
        <v>2.2205182988724913E-3</v>
      </c>
      <c r="FA364" s="240">
        <f t="shared" ca="1" si="747"/>
        <v>-2.6854068510236313E-4</v>
      </c>
      <c r="FB364" s="240">
        <f t="shared" ca="1" si="748"/>
        <v>-2.7561444238375196E-3</v>
      </c>
      <c r="FC364" s="240">
        <f t="shared" ca="1" si="749"/>
        <v>-5.228812377140386E-3</v>
      </c>
      <c r="FD364" s="240">
        <f t="shared" ca="1" si="750"/>
        <v>-7.6731449431335285E-3</v>
      </c>
      <c r="FE364" s="240">
        <f t="shared" ca="1" si="751"/>
        <v>-1.0075896071858395E-2</v>
      </c>
      <c r="FF364" s="240">
        <f t="shared" ca="1" si="752"/>
        <v>-1.2424045046767886E-2</v>
      </c>
      <c r="FG364" s="240">
        <f t="shared" ca="1" si="753"/>
        <v>-1.4704867045117136E-2</v>
      </c>
      <c r="FH364" s="240">
        <f t="shared" ca="1" si="754"/>
        <v>-1.6906002094880634E-2</v>
      </c>
      <c r="FI364" s="240">
        <f t="shared" ca="1" si="755"/>
        <v>-1.9015522054511725E-2</v>
      </c>
      <c r="FJ364" s="240">
        <f t="shared" ca="1" si="756"/>
        <v>-2.1021995252574723E-2</v>
      </c>
      <c r="FK364" s="240">
        <f t="shared" ca="1" si="757"/>
        <v>-2.291454843696333E-2</v>
      </c>
      <c r="FL364" s="240">
        <f t="shared" ca="1" si="758"/>
        <v>-2.4682925697995527E-2</v>
      </c>
      <c r="FM364" s="240">
        <f t="shared" ca="1" si="759"/>
        <v>-2.6317544046076904E-2</v>
      </c>
      <c r="FN364" s="240">
        <f t="shared" ca="1" si="760"/>
        <v>-2.7809545342751672E-2</v>
      </c>
      <c r="FO364" s="240">
        <f t="shared" ca="1" si="761"/>
        <v>-2.9150844303722213E-2</v>
      </c>
      <c r="FP364" s="240">
        <f t="shared" ca="1" si="762"/>
        <v>-3.0334172313705336E-2</v>
      </c>
      <c r="FQ364" s="240">
        <f t="shared" ca="1" si="763"/>
        <v>-3.1353116815688364E-2</v>
      </c>
      <c r="FR364" s="240">
        <f t="shared" ca="1" si="764"/>
        <v>-3.2202156061131006E-2</v>
      </c>
      <c r="FS364" s="240">
        <f t="shared" ca="1" si="765"/>
        <v>-3.2876689032799201E-2</v>
      </c>
      <c r="FT364" s="240">
        <f t="shared" ca="1" si="766"/>
        <v>-3.3373060378076226E-2</v>
      </c>
      <c r="FU364" s="240">
        <f t="shared" ca="1" si="767"/>
        <v>-3.3688580217635065E-2</v>
      </c>
      <c r="FV364" s="240">
        <f t="shared" ca="1" si="768"/>
        <v>-3.3821538722127696E-2</v>
      </c>
      <c r="FW364" s="240">
        <f t="shared" ca="1" si="769"/>
        <v>-3.3771215377898407E-2</v>
      </c>
      <c r="FX364" s="240">
        <f t="shared" ca="1" si="770"/>
        <v>-3.3537882891509725E-2</v>
      </c>
      <c r="FY364" s="240">
        <f t="shared" ca="1" si="771"/>
        <v>-3.3122805711921922E-2</v>
      </c>
      <c r="FZ364" s="240">
        <f t="shared" ca="1" si="772"/>
        <v>-3.2528233178334552E-2</v>
      </c>
      <c r="GA364" s="240">
        <f t="shared" ca="1" si="773"/>
        <v>-3.1757387330822472E-2</v>
      </c>
      <c r="GB364" s="240">
        <f t="shared" ca="1" si="774"/>
        <v>-3.0814445449821419E-2</v>
      </c>
      <c r="GC364" s="240">
        <f t="shared" ca="1" si="775"/>
        <v>-2.9704517419083507E-2</v>
      </c>
      <c r="GD364" s="240">
        <f t="shared" ca="1" si="776"/>
        <v>-2.8433618034774406E-2</v>
      </c>
      <c r="GE364" s="240">
        <f t="shared" ca="1" si="777"/>
        <v>-2.7008634410771681E-2</v>
      </c>
      <c r="GF364" s="240">
        <f t="shared" ca="1" si="778"/>
        <v>-2.5437288656798149E-2</v>
      </c>
      <c r="GG364" s="240">
        <f t="shared" ca="1" si="779"/>
        <v>-2.3728096031640142E-2</v>
      </c>
      <c r="GH364" s="240">
        <f t="shared" ca="1" si="780"/>
        <v>-2.1890318798222237E-2</v>
      </c>
      <c r="GI364" s="240">
        <f t="shared" ca="1" si="781"/>
        <v>-1.9933916030602204E-2</v>
      </c>
      <c r="GJ364" s="240">
        <f t="shared" ca="1" si="782"/>
        <v>-1.7869489644885678E-2</v>
      </c>
      <c r="GK364" s="240">
        <f t="shared" ca="1" si="783"/>
        <v>-1.5708226946524077E-2</v>
      </c>
      <c r="GL364" s="240">
        <f t="shared" ca="1" si="784"/>
        <v>-1.3461840005337381E-2</v>
      </c>
      <c r="GM364" s="240">
        <f t="shared" ca="1" si="785"/>
        <v>-1.1142502186792627E-2</v>
      </c>
      <c r="GN364" s="240">
        <f t="shared" ca="1" si="786"/>
        <v>-8.7627821834820648E-3</v>
      </c>
      <c r="GO364" s="240">
        <f t="shared" ca="1" si="787"/>
        <v>-6.3355759042888673E-3</v>
      </c>
      <c r="GP364" s="240">
        <f t="shared" ca="1" si="788"/>
        <v>-3.8740365903393785E-3</v>
      </c>
      <c r="GQ364" s="240">
        <f t="shared" ca="1" si="789"/>
        <v>-1.3915035364501609E-3</v>
      </c>
      <c r="GR364" s="240">
        <f t="shared" ca="1" si="790"/>
        <v>1.0985701956665308E-3</v>
      </c>
      <c r="GS364" s="240">
        <f t="shared" ca="1" si="791"/>
        <v>3.582690680709967E-3</v>
      </c>
      <c r="GT364" s="240">
        <f t="shared" ca="1" si="792"/>
        <v>6.0473962545409283E-3</v>
      </c>
      <c r="GU364" s="240">
        <f t="shared" ca="1" si="793"/>
        <v>8.4793304641062224E-3</v>
      </c>
      <c r="GV364" s="240">
        <f t="shared" ca="1" si="794"/>
        <v>1.0865314447215181E-2</v>
      </c>
      <c r="GW364" s="240">
        <f t="shared" ca="1" si="795"/>
        <v>1.3192418349935318E-2</v>
      </c>
      <c r="GX364" s="240">
        <f t="shared" ca="1" si="796"/>
        <v>1.5448031394591522E-2</v>
      </c>
      <c r="GY364" s="240">
        <f t="shared" ca="1" si="797"/>
        <v>1.7619930218662528E-2</v>
      </c>
      <c r="GZ364" s="240">
        <f t="shared" ca="1" si="798"/>
        <v>1.9696345114241641E-2</v>
      </c>
      <c r="HA364" s="240">
        <f t="shared" ca="1" si="799"/>
        <v>2.1666023809103794E-2</v>
      </c>
      <c r="HB364" s="240">
        <f t="shared" ca="1" si="800"/>
        <v>2.3518292443743354E-2</v>
      </c>
      <c r="HC364" s="240">
        <f t="shared" ca="1" si="801"/>
        <v>2.5243113413943755E-2</v>
      </c>
      <c r="HD364" s="240">
        <f t="shared" ca="1" si="802"/>
        <v>2.6831139765424564E-2</v>
      </c>
      <c r="HE364" s="240">
        <f t="shared" ca="1" si="803"/>
        <v>2.8273765845796304E-2</v>
      </c>
      <c r="HF364" s="240">
        <f t="shared" ca="1" si="804"/>
        <v>2.9563173939336506E-2</v>
      </c>
      <c r="HG364" s="240">
        <f t="shared" ca="1" si="805"/>
        <v>3.0692376631868634E-2</v>
      </c>
      <c r="HH364" s="240">
        <f t="shared" ca="1" si="806"/>
        <v>3.1655254676164757E-2</v>
      </c>
      <c r="HI364" s="240">
        <f t="shared" ca="1" si="807"/>
        <v>3.2446590152676529E-2</v>
      </c>
      <c r="HJ364" s="240">
        <f t="shared" ca="1" si="808"/>
        <v>3.3062094745893403E-2</v>
      </c>
      <c r="HK364" s="240">
        <f t="shared" ca="1" si="809"/>
        <v>3.3498432983095766E-2</v>
      </c>
      <c r="HL364" s="240">
        <f t="shared" ca="1" si="810"/>
        <v>3.3753240309570769E-2</v>
      </c>
      <c r="HM364" s="240">
        <f t="shared" ca="1" si="811"/>
        <v>3.3825135902339036E-2</v>
      </c>
      <c r="HN364" s="240">
        <f t="shared" ca="1" si="812"/>
        <v>3.3713730152954147E-2</v>
      </c>
      <c r="HO364" s="240">
        <f t="shared" ca="1" si="813"/>
        <v>3.3419626778824506E-2</v>
      </c>
      <c r="HP364" s="240">
        <f t="shared" ca="1" si="814"/>
        <v>3.2944419551616401E-2</v>
      </c>
      <c r="HQ364" s="240">
        <f t="shared" ca="1" si="815"/>
        <v>3.2290683660467272E-2</v>
      </c>
      <c r="HR364" s="240">
        <f t="shared" ca="1" si="816"/>
        <v>3.1461961756812692E-2</v>
      </c>
      <c r="HS364" s="240">
        <f t="shared" ca="1" si="817"/>
        <v>3.0462744756451124E-2</v>
      </c>
      <c r="HT364" s="240">
        <f t="shared" ca="1" si="818"/>
        <v>2.9298447502882331E-2</v>
      </c>
      <c r="HU364" s="240">
        <f t="shared" ca="1" si="819"/>
        <v>2.7975379423801183E-2</v>
      </c>
      <c r="HV364" s="240">
        <f t="shared" ca="1" si="820"/>
        <v>2.6500710339762298E-2</v>
      </c>
      <c r="HW364" s="240">
        <f t="shared" ca="1" si="821"/>
        <v>2.4882431610301271E-2</v>
      </c>
      <c r="HX364" s="240">
        <f t="shared" ca="1" si="822"/>
        <v>2.3129312828065057E-2</v>
      </c>
      <c r="HY364" s="240">
        <f t="shared" ca="1" si="823"/>
        <v>2.1250854295629215E-2</v>
      </c>
      <c r="HZ364" s="240">
        <f t="shared" ca="1" si="824"/>
        <v>1.9257235542535674E-2</v>
      </c>
      <c r="IA364" s="240">
        <f t="shared" ca="1" si="825"/>
        <v>1.7159260161539798E-2</v>
      </c>
      <c r="IB364" s="240">
        <f t="shared" ca="1" si="826"/>
        <v>1.4968297263005286E-2</v>
      </c>
      <c r="IC364" s="240">
        <f t="shared" ca="1" si="827"/>
        <v>1.2696219864710175E-2</v>
      </c>
      <c r="ID364" s="240">
        <f t="shared" ca="1" si="828"/>
        <v>1.0355340550934341E-2</v>
      </c>
      <c r="IE364" s="240">
        <f t="shared" ca="1" si="829"/>
        <v>6.6438582107196942E-3</v>
      </c>
      <c r="IF364" s="240">
        <f t="shared" ca="1" si="830"/>
        <v>5.5182219883346088E-3</v>
      </c>
      <c r="IG364" s="240">
        <f t="shared" ca="1" si="831"/>
        <v>3.0481955041020614E-3</v>
      </c>
      <c r="IH364" s="240">
        <f t="shared" ca="1" si="832"/>
        <v>5.6165058432914141E-4</v>
      </c>
      <c r="II364" s="240">
        <f t="shared" ca="1" si="833"/>
        <v>-1.9279379686230162E-3</v>
      </c>
      <c r="IJ364" s="240">
        <f t="shared" ca="1" si="834"/>
        <v>-4.4070788586817308E-3</v>
      </c>
      <c r="IK364" s="240">
        <f t="shared" ca="1" si="835"/>
        <v>-6.8623374065643885E-3</v>
      </c>
      <c r="IL364" s="240">
        <f t="shared" ca="1" si="836"/>
        <v>-9.2804083534699863E-3</v>
      </c>
      <c r="IM364" s="240">
        <f t="shared" ca="1" si="837"/>
        <v>-1.1648187963429238E-2</v>
      </c>
      <c r="IN364" s="240">
        <f t="shared" ca="1" si="838"/>
        <v>-1.395284503358515E-2</v>
      </c>
      <c r="IO364" s="240">
        <f t="shared" ca="1" si="839"/>
        <v>-1.618189042759291E-2</v>
      </c>
      <c r="IP364" s="240">
        <f t="shared" ca="1" si="840"/>
        <v>-1.8323244755332275E-2</v>
      </c>
      <c r="IQ364" s="240">
        <f t="shared" ca="1" si="841"/>
        <v>-2.0365303832168571E-2</v>
      </c>
      <c r="IR364" s="240">
        <f t="shared" ca="1" si="842"/>
        <v>-2.2297001563035074E-2</v>
      </c>
      <c r="IS364" s="240">
        <f t="shared" ca="1" si="843"/>
        <v>-2.410786991056086E-2</v>
      </c>
      <c r="IT364" s="240">
        <f t="shared" ca="1" si="844"/>
        <v>-2.5788095622272234E-2</v>
      </c>
      <c r="IU364" s="240">
        <f t="shared" ca="1" si="845"/>
        <v>-2.7328573409458438E-2</v>
      </c>
      <c r="IV364" s="240">
        <f t="shared" ca="1" si="846"/>
        <v>-2.8720955289519595E-2</v>
      </c>
      <c r="IW364" s="240">
        <f t="shared" ca="1" si="847"/>
        <v>-2.9957695824408041E-2</v>
      </c>
      <c r="IX364" s="240">
        <f t="shared" ca="1" si="848"/>
        <v>-3.1032093010010777E-2</v>
      </c>
      <c r="IY364" s="240">
        <f t="shared" ca="1" si="849"/>
        <v>-3.1938324594890433E-2</v>
      </c>
      <c r="IZ364" s="240">
        <f t="shared" ca="1" si="850"/>
        <v>-3.267147963157023E-2</v>
      </c>
      <c r="JA364" s="240">
        <f t="shared" ca="1" si="851"/>
        <v>-3.3227585089384011E-2</v>
      </c>
      <c r="JB364" s="240">
        <f t="shared" ca="1" si="852"/>
        <v>-3.3603627384673401E-2</v>
      </c>
    </row>
    <row r="365" spans="1:262">
      <c r="B365" s="248">
        <v>4</v>
      </c>
      <c r="C365" s="247">
        <f t="shared" si="853"/>
        <v>7.8125000000000002E-5</v>
      </c>
      <c r="D365" s="244">
        <f t="shared" ca="1" si="597"/>
        <v>30.059628172976769</v>
      </c>
      <c r="E365" s="243">
        <f ca="1">J361</f>
        <v>5.9628172976769776E-2</v>
      </c>
      <c r="F365" s="242">
        <v>4</v>
      </c>
      <c r="G365" s="240">
        <f t="shared" ca="1" si="854"/>
        <v>-6.5812263381054856E-4</v>
      </c>
      <c r="H365" s="240">
        <f t="shared" ca="1" si="598"/>
        <v>-6.6381043868213817E-4</v>
      </c>
      <c r="I365" s="240">
        <f t="shared" ca="1" si="599"/>
        <v>-6.6310538615352104E-4</v>
      </c>
      <c r="J365" s="240">
        <f t="shared" ca="1" si="600"/>
        <v>-6.560142662659687E-4</v>
      </c>
      <c r="K365" s="240">
        <f t="shared" ca="1" si="601"/>
        <v>-6.4260537038039864E-4</v>
      </c>
      <c r="L365" s="240">
        <f t="shared" ca="1" si="602"/>
        <v>-6.2300783349423692E-4</v>
      </c>
      <c r="M365" s="240">
        <f t="shared" ca="1" si="603"/>
        <v>-5.9741039060080099E-4</v>
      </c>
      <c r="N365" s="240">
        <f t="shared" ca="1" si="604"/>
        <v>-5.6605955906813992E-4</v>
      </c>
      <c r="O365" s="240">
        <f t="shared" ca="1" si="605"/>
        <v>-5.2925726454202131E-4</v>
      </c>
      <c r="P365" s="240">
        <f t="shared" ca="1" si="606"/>
        <v>-4.8735793323691234E-4</v>
      </c>
      <c r="Q365" s="240">
        <f t="shared" ca="1" si="607"/>
        <v>-4.4076507861778532E-4</v>
      </c>
      <c r="R365" s="240">
        <f t="shared" ca="1" si="608"/>
        <v>-3.8992741534486775E-4</v>
      </c>
      <c r="S365" s="240">
        <f t="shared" ca="1" si="609"/>
        <v>-3.3533453790617155E-4</v>
      </c>
      <c r="T365" s="240">
        <f t="shared" ca="1" si="610"/>
        <v>-2.775122055549338E-4</v>
      </c>
      <c r="U365" s="241">
        <f t="shared" ca="1" si="611"/>
        <v>-2.1701727896059921E-4</v>
      </c>
      <c r="V365" s="240">
        <f t="shared" ca="1" si="612"/>
        <v>-1.5443235733616164E-4</v>
      </c>
      <c r="W365" s="240">
        <f t="shared" ca="1" si="613"/>
        <v>-9.0360167689262943E-5</v>
      </c>
      <c r="X365" s="240">
        <f t="shared" ca="1" si="614"/>
        <v>-2.5417760231624524E-5</v>
      </c>
      <c r="Y365" s="240">
        <f t="shared" ca="1" si="615"/>
        <v>3.9769434151805535E-5</v>
      </c>
      <c r="Z365" s="240">
        <f t="shared" ca="1" si="616"/>
        <v>1.045736271441698E-4</v>
      </c>
      <c r="AA365" s="240">
        <f t="shared" ca="1" si="617"/>
        <v>1.6837071894137609E-4</v>
      </c>
      <c r="AB365" s="240">
        <f t="shared" ca="1" si="618"/>
        <v>2.3054630867437923E-4</v>
      </c>
      <c r="AC365" s="240">
        <f t="shared" ca="1" si="619"/>
        <v>2.9050161142541624E-4</v>
      </c>
      <c r="AD365" s="240">
        <f t="shared" ca="1" si="620"/>
        <v>3.47659224854092E-4</v>
      </c>
      <c r="AE365" s="240">
        <f t="shared" ca="1" si="621"/>
        <v>4.0146868989755855E-4</v>
      </c>
      <c r="AF365" s="240">
        <f t="shared" ca="1" si="622"/>
        <v>4.5141179199220151E-4</v>
      </c>
      <c r="AG365" s="240">
        <f t="shared" ca="1" si="623"/>
        <v>4.9700755176317253E-4</v>
      </c>
      <c r="AH365" s="240">
        <f t="shared" ca="1" si="624"/>
        <v>5.378168571186999E-4</v>
      </c>
      <c r="AI365" s="240">
        <f t="shared" ca="1" si="625"/>
        <v>5.7344669213957409E-4</v>
      </c>
      <c r="AJ365" s="240">
        <f t="shared" ca="1" si="626"/>
        <v>6.0355392203729498E-4</v>
      </c>
      <c r="AK365" s="240">
        <f t="shared" ca="1" si="627"/>
        <v>6.2784859772966174E-4</v>
      </c>
      <c r="AL365" s="240">
        <f t="shared" ca="1" si="628"/>
        <v>6.4609674820893597E-4</v>
      </c>
      <c r="AM365" s="240">
        <f t="shared" ca="1" si="629"/>
        <v>6.5812263381054856E-4</v>
      </c>
      <c r="AN365" s="240">
        <f t="shared" ca="1" si="630"/>
        <v>6.6381043868213817E-4</v>
      </c>
      <c r="AO365" s="240">
        <f t="shared" ca="1" si="631"/>
        <v>6.6310538615352104E-4</v>
      </c>
      <c r="AP365" s="240">
        <f t="shared" ca="1" si="632"/>
        <v>6.5601426626596881E-4</v>
      </c>
      <c r="AQ365" s="240">
        <f t="shared" ca="1" si="633"/>
        <v>6.4260537038039864E-4</v>
      </c>
      <c r="AR365" s="240">
        <f t="shared" ca="1" si="634"/>
        <v>6.2300783349423714E-4</v>
      </c>
      <c r="AS365" s="240">
        <f t="shared" ca="1" si="635"/>
        <v>5.9741039060080099E-4</v>
      </c>
      <c r="AT365" s="240">
        <f t="shared" ca="1" si="636"/>
        <v>5.6605955906814003E-4</v>
      </c>
      <c r="AU365" s="240">
        <f t="shared" ca="1" si="637"/>
        <v>5.2925726454202153E-4</v>
      </c>
      <c r="AV365" s="240">
        <f t="shared" ca="1" si="638"/>
        <v>4.8735793323691223E-4</v>
      </c>
      <c r="AW365" s="240">
        <f t="shared" ca="1" si="639"/>
        <v>4.4076507861778543E-4</v>
      </c>
      <c r="AX365" s="240">
        <f t="shared" ca="1" si="640"/>
        <v>3.8992741534486807E-4</v>
      </c>
      <c r="AY365" s="240">
        <f t="shared" ca="1" si="641"/>
        <v>3.353345379061716E-4</v>
      </c>
      <c r="AZ365" s="240">
        <f t="shared" ca="1" si="642"/>
        <v>2.7751220555493402E-4</v>
      </c>
      <c r="BA365" s="240">
        <f t="shared" ca="1" si="643"/>
        <v>2.1701727896059899E-4</v>
      </c>
      <c r="BB365" s="240">
        <f t="shared" ca="1" si="644"/>
        <v>1.5443235733616172E-4</v>
      </c>
      <c r="BC365" s="240">
        <f t="shared" ca="1" si="645"/>
        <v>9.0360167689263309E-5</v>
      </c>
      <c r="BD365" s="240">
        <f t="shared" ca="1" si="646"/>
        <v>2.5417760231624442E-5</v>
      </c>
      <c r="BE365" s="240">
        <f t="shared" ca="1" si="647"/>
        <v>-3.9769434151805454E-5</v>
      </c>
      <c r="BF365" s="240">
        <f t="shared" ca="1" si="648"/>
        <v>-1.0457362714416996E-4</v>
      </c>
      <c r="BG365" s="240">
        <f t="shared" ca="1" si="649"/>
        <v>-1.6837071894137598E-4</v>
      </c>
      <c r="BH365" s="240">
        <f t="shared" ca="1" si="650"/>
        <v>-2.3054630867437912E-4</v>
      </c>
      <c r="BI365" s="240">
        <f t="shared" ca="1" si="651"/>
        <v>-2.905016114254164E-4</v>
      </c>
      <c r="BJ365" s="240">
        <f t="shared" ca="1" si="652"/>
        <v>-3.4765922485409189E-4</v>
      </c>
      <c r="BK365" s="240">
        <f t="shared" ca="1" si="653"/>
        <v>-4.0146868989755828E-4</v>
      </c>
      <c r="BL365" s="240">
        <f t="shared" ca="1" si="654"/>
        <v>-4.514117919922014E-4</v>
      </c>
      <c r="BM365" s="240">
        <f t="shared" ca="1" si="655"/>
        <v>-4.9700755176317242E-4</v>
      </c>
      <c r="BN365" s="240">
        <f t="shared" ca="1" si="656"/>
        <v>-5.3781685711869968E-4</v>
      </c>
      <c r="BO365" s="240">
        <f t="shared" ca="1" si="657"/>
        <v>-5.7344669213957409E-4</v>
      </c>
      <c r="BP365" s="240">
        <f t="shared" ca="1" si="658"/>
        <v>-6.0355392203729488E-4</v>
      </c>
      <c r="BQ365" s="240">
        <f t="shared" ca="1" si="659"/>
        <v>-6.2784859772966174E-4</v>
      </c>
      <c r="BR365" s="240">
        <f t="shared" ca="1" si="660"/>
        <v>-6.4609674820893597E-4</v>
      </c>
      <c r="BS365" s="240">
        <f t="shared" ca="1" si="661"/>
        <v>-6.5812263381054845E-4</v>
      </c>
      <c r="BT365" s="240">
        <f t="shared" ca="1" si="662"/>
        <v>-6.6381043868213817E-4</v>
      </c>
      <c r="BU365" s="240">
        <f t="shared" ca="1" si="663"/>
        <v>-6.6310538615352104E-4</v>
      </c>
      <c r="BV365" s="240">
        <f t="shared" ca="1" si="664"/>
        <v>-6.560142662659687E-4</v>
      </c>
      <c r="BW365" s="240">
        <f t="shared" ca="1" si="665"/>
        <v>-6.4260537038039864E-4</v>
      </c>
      <c r="BX365" s="240">
        <f t="shared" ca="1" si="666"/>
        <v>-6.2300783349423714E-4</v>
      </c>
      <c r="BY365" s="240">
        <f t="shared" ca="1" si="667"/>
        <v>-5.9741039060080088E-4</v>
      </c>
      <c r="BZ365" s="240">
        <f t="shared" ca="1" si="668"/>
        <v>-5.6605955906814003E-4</v>
      </c>
      <c r="CA365" s="240">
        <f t="shared" ca="1" si="669"/>
        <v>-5.2925726454202153E-4</v>
      </c>
      <c r="CB365" s="240">
        <f t="shared" ca="1" si="670"/>
        <v>-4.8735793323691234E-4</v>
      </c>
      <c r="CC365" s="240">
        <f t="shared" ca="1" si="671"/>
        <v>-4.4076507861778543E-4</v>
      </c>
      <c r="CD365" s="240">
        <f t="shared" ca="1" si="672"/>
        <v>-3.8992741534486818E-4</v>
      </c>
      <c r="CE365" s="240">
        <f t="shared" ca="1" si="673"/>
        <v>-3.3533453790617166E-4</v>
      </c>
      <c r="CF365" s="240">
        <f t="shared" ca="1" si="674"/>
        <v>-2.7751220555493413E-4</v>
      </c>
      <c r="CG365" s="240">
        <f t="shared" ca="1" si="675"/>
        <v>-2.1701727896059907E-4</v>
      </c>
      <c r="CH365" s="240">
        <f t="shared" ca="1" si="676"/>
        <v>-1.544323573361618E-4</v>
      </c>
      <c r="CI365" s="240">
        <f t="shared" ca="1" si="677"/>
        <v>-9.036016768926339E-5</v>
      </c>
      <c r="CJ365" s="240">
        <f t="shared" ca="1" si="678"/>
        <v>-2.5417760231625147E-5</v>
      </c>
      <c r="CK365" s="240">
        <f t="shared" ca="1" si="679"/>
        <v>3.9769434151805996E-5</v>
      </c>
      <c r="CL365" s="240">
        <f t="shared" ca="1" si="680"/>
        <v>1.0457362714416991E-4</v>
      </c>
      <c r="CM365" s="240">
        <f t="shared" ca="1" si="681"/>
        <v>1.683707189413759E-4</v>
      </c>
      <c r="CN365" s="240">
        <f t="shared" ca="1" si="682"/>
        <v>2.3054630867437904E-4</v>
      </c>
      <c r="CO365" s="240">
        <f t="shared" ca="1" si="683"/>
        <v>2.9050161142541581E-4</v>
      </c>
      <c r="CP365" s="240">
        <f t="shared" ca="1" si="684"/>
        <v>3.4765922485409135E-4</v>
      </c>
      <c r="CQ365" s="240">
        <f t="shared" ca="1" si="685"/>
        <v>4.0146868989755855E-4</v>
      </c>
      <c r="CR365" s="240">
        <f t="shared" ca="1" si="686"/>
        <v>4.514117919922014E-4</v>
      </c>
      <c r="CS365" s="240">
        <f t="shared" ca="1" si="687"/>
        <v>4.9700755176317231E-4</v>
      </c>
      <c r="CT365" s="240">
        <f t="shared" ca="1" si="688"/>
        <v>5.3781685711869957E-4</v>
      </c>
      <c r="CU365" s="240">
        <f t="shared" ca="1" si="689"/>
        <v>5.7344669213957376E-4</v>
      </c>
      <c r="CV365" s="240">
        <f t="shared" ca="1" si="690"/>
        <v>6.035539220372952E-4</v>
      </c>
      <c r="CW365" s="240">
        <f t="shared" ca="1" si="691"/>
        <v>6.2784859772966174E-4</v>
      </c>
      <c r="CX365" s="240">
        <f t="shared" ca="1" si="692"/>
        <v>6.4609674820893586E-4</v>
      </c>
      <c r="CY365" s="240">
        <f t="shared" ca="1" si="693"/>
        <v>6.5812263381054845E-4</v>
      </c>
      <c r="CZ365" s="240">
        <f t="shared" ca="1" si="694"/>
        <v>6.6381043868213817E-4</v>
      </c>
      <c r="DA365" s="240">
        <f t="shared" ca="1" si="695"/>
        <v>6.6310538615352104E-4</v>
      </c>
      <c r="DB365" s="240">
        <f t="shared" ca="1" si="696"/>
        <v>6.560142662659687E-4</v>
      </c>
      <c r="DC365" s="240">
        <f t="shared" ca="1" si="697"/>
        <v>6.4260537038039864E-4</v>
      </c>
      <c r="DD365" s="240">
        <f t="shared" ca="1" si="698"/>
        <v>6.2300783349423703E-4</v>
      </c>
      <c r="DE365" s="240">
        <f t="shared" ca="1" si="699"/>
        <v>5.974103906008012E-4</v>
      </c>
      <c r="DF365" s="240">
        <f t="shared" ca="1" si="700"/>
        <v>5.6605955906813971E-4</v>
      </c>
      <c r="DG365" s="240">
        <f t="shared" ca="1" si="701"/>
        <v>5.2925726454202131E-4</v>
      </c>
      <c r="DH365" s="240">
        <f t="shared" ca="1" si="702"/>
        <v>4.8735793323691234E-4</v>
      </c>
      <c r="DI365" s="240">
        <f t="shared" ca="1" si="703"/>
        <v>4.4076507861778554E-4</v>
      </c>
      <c r="DJ365" s="240">
        <f t="shared" ca="1" si="704"/>
        <v>3.8992741534486818E-4</v>
      </c>
      <c r="DK365" s="240">
        <f t="shared" ca="1" si="705"/>
        <v>3.3533453790617225E-4</v>
      </c>
      <c r="DL365" s="240">
        <f t="shared" ca="1" si="706"/>
        <v>2.7751220555493369E-4</v>
      </c>
      <c r="DM365" s="240">
        <f t="shared" ca="1" si="707"/>
        <v>2.1701727896059915E-4</v>
      </c>
      <c r="DN365" s="240">
        <f t="shared" ca="1" si="708"/>
        <v>1.5443235733616188E-4</v>
      </c>
      <c r="DO365" s="240">
        <f t="shared" ca="1" si="709"/>
        <v>9.0360167689263471E-5</v>
      </c>
      <c r="DP365" s="240">
        <f t="shared" ca="1" si="710"/>
        <v>2.5417760231625228E-5</v>
      </c>
      <c r="DQ365" s="240">
        <f t="shared" ca="1" si="711"/>
        <v>-3.9769434151805887E-5</v>
      </c>
      <c r="DR365" s="240">
        <f t="shared" ca="1" si="712"/>
        <v>-1.0457362714416985E-4</v>
      </c>
      <c r="DS365" s="240">
        <f t="shared" ca="1" si="713"/>
        <v>-1.6837071894137585E-4</v>
      </c>
      <c r="DT365" s="240">
        <f t="shared" ca="1" si="714"/>
        <v>-2.3054630867437898E-4</v>
      </c>
      <c r="DU365" s="240">
        <f t="shared" ca="1" si="715"/>
        <v>-2.9050161142541575E-4</v>
      </c>
      <c r="DV365" s="240">
        <f t="shared" ca="1" si="716"/>
        <v>-3.4765922485409129E-4</v>
      </c>
      <c r="DW365" s="240">
        <f t="shared" ca="1" si="717"/>
        <v>-4.0146868989755855E-4</v>
      </c>
      <c r="DX365" s="240">
        <f t="shared" ca="1" si="718"/>
        <v>-4.5141179199220135E-4</v>
      </c>
      <c r="DY365" s="240">
        <f t="shared" ca="1" si="719"/>
        <v>-4.9700755176317231E-4</v>
      </c>
      <c r="DZ365" s="240">
        <f t="shared" ca="1" si="720"/>
        <v>-5.3781685711869957E-4</v>
      </c>
      <c r="EA365" s="240">
        <f t="shared" ca="1" si="721"/>
        <v>-5.7344669213957376E-4</v>
      </c>
      <c r="EB365" s="240">
        <f t="shared" ca="1" si="722"/>
        <v>-6.0355392203729509E-4</v>
      </c>
      <c r="EC365" s="240">
        <f t="shared" ca="1" si="723"/>
        <v>-6.2784859772966174E-4</v>
      </c>
      <c r="ED365" s="240">
        <f t="shared" ca="1" si="724"/>
        <v>-6.4609674820893586E-4</v>
      </c>
      <c r="EE365" s="240">
        <f t="shared" ca="1" si="725"/>
        <v>-6.5812263381054845E-4</v>
      </c>
      <c r="EF365" s="240">
        <f t="shared" ca="1" si="726"/>
        <v>-6.6381043868213817E-4</v>
      </c>
      <c r="EG365" s="240">
        <f t="shared" ca="1" si="727"/>
        <v>-6.6310538615352115E-4</v>
      </c>
      <c r="EH365" s="240">
        <f t="shared" ca="1" si="728"/>
        <v>-6.560142662659687E-4</v>
      </c>
      <c r="EI365" s="240">
        <f t="shared" ca="1" si="729"/>
        <v>-6.4260537038039875E-4</v>
      </c>
      <c r="EJ365" s="240">
        <f t="shared" ca="1" si="730"/>
        <v>-6.2300783349423714E-4</v>
      </c>
      <c r="EK365" s="240">
        <f t="shared" ca="1" si="731"/>
        <v>-5.9741039060080131E-4</v>
      </c>
      <c r="EL365" s="240">
        <f t="shared" ca="1" si="732"/>
        <v>-5.6605955906813981E-4</v>
      </c>
      <c r="EM365" s="240">
        <f t="shared" ca="1" si="733"/>
        <v>-5.2925726454202131E-4</v>
      </c>
      <c r="EN365" s="240">
        <f t="shared" ca="1" si="734"/>
        <v>-4.8735793323691239E-4</v>
      </c>
      <c r="EO365" s="240">
        <f t="shared" ca="1" si="735"/>
        <v>-4.4076507861778559E-4</v>
      </c>
      <c r="EP365" s="240">
        <f t="shared" ca="1" si="736"/>
        <v>-3.8992741534486829E-4</v>
      </c>
      <c r="EQ365" s="240">
        <f t="shared" ca="1" si="737"/>
        <v>-3.3533453790617225E-4</v>
      </c>
      <c r="ER365" s="240">
        <f t="shared" ca="1" si="738"/>
        <v>-2.7751220555493369E-4</v>
      </c>
      <c r="ES365" s="240">
        <f t="shared" ca="1" si="739"/>
        <v>-2.1701727896059924E-4</v>
      </c>
      <c r="ET365" s="240">
        <f t="shared" ca="1" si="740"/>
        <v>-1.5443235733616196E-4</v>
      </c>
      <c r="EU365" s="240">
        <f t="shared" ca="1" si="741"/>
        <v>-9.0360167689263553E-5</v>
      </c>
      <c r="EV365" s="240">
        <f t="shared" ca="1" si="742"/>
        <v>-2.541776023162531E-5</v>
      </c>
      <c r="EW365" s="240">
        <f t="shared" ca="1" si="743"/>
        <v>3.9769434151805806E-5</v>
      </c>
      <c r="EX365" s="240">
        <f t="shared" ca="1" si="744"/>
        <v>1.0457362714416972E-4</v>
      </c>
      <c r="EY365" s="240">
        <f t="shared" ca="1" si="745"/>
        <v>1.6837071894137574E-4</v>
      </c>
      <c r="EZ365" s="240">
        <f t="shared" ca="1" si="746"/>
        <v>2.3054630867437885E-4</v>
      </c>
      <c r="FA365" s="240">
        <f t="shared" ca="1" si="747"/>
        <v>2.9050161142541564E-4</v>
      </c>
      <c r="FB365" s="240">
        <f t="shared" ca="1" si="748"/>
        <v>3.4765922485409118E-4</v>
      </c>
      <c r="FC365" s="240">
        <f t="shared" ca="1" si="749"/>
        <v>4.0146868989755855E-4</v>
      </c>
      <c r="FD365" s="240">
        <f t="shared" ca="1" si="750"/>
        <v>4.5141179199220124E-4</v>
      </c>
      <c r="FE365" s="240">
        <f t="shared" ca="1" si="751"/>
        <v>4.9700755176317231E-4</v>
      </c>
      <c r="FF365" s="240">
        <f t="shared" ca="1" si="752"/>
        <v>5.3781685711869957E-4</v>
      </c>
      <c r="FG365" s="240">
        <f t="shared" ca="1" si="753"/>
        <v>5.7344669213957376E-4</v>
      </c>
      <c r="FH365" s="240">
        <f t="shared" ca="1" si="754"/>
        <v>6.0355392203729509E-4</v>
      </c>
      <c r="FI365" s="240">
        <f t="shared" ca="1" si="755"/>
        <v>6.2784859772966174E-4</v>
      </c>
      <c r="FJ365" s="240">
        <f t="shared" ca="1" si="756"/>
        <v>6.4609674820893586E-4</v>
      </c>
      <c r="FK365" s="240">
        <f t="shared" ca="1" si="757"/>
        <v>6.5812263381054845E-4</v>
      </c>
      <c r="FL365" s="240">
        <f t="shared" ca="1" si="758"/>
        <v>6.6381043868213806E-4</v>
      </c>
      <c r="FM365" s="240">
        <f t="shared" ca="1" si="759"/>
        <v>6.6310538615352115E-4</v>
      </c>
      <c r="FN365" s="240">
        <f t="shared" ca="1" si="760"/>
        <v>6.5601426626596892E-4</v>
      </c>
      <c r="FO365" s="240">
        <f t="shared" ca="1" si="761"/>
        <v>6.4260537038039896E-4</v>
      </c>
      <c r="FP365" s="240">
        <f t="shared" ca="1" si="762"/>
        <v>6.230078334942367E-4</v>
      </c>
      <c r="FQ365" s="240">
        <f t="shared" ca="1" si="763"/>
        <v>5.9741039060080077E-4</v>
      </c>
      <c r="FR365" s="240">
        <f t="shared" ca="1" si="764"/>
        <v>5.6605955906813981E-4</v>
      </c>
      <c r="FS365" s="240">
        <f t="shared" ca="1" si="765"/>
        <v>5.2925726454202131E-4</v>
      </c>
      <c r="FT365" s="240">
        <f t="shared" ca="1" si="766"/>
        <v>4.8735793323691245E-4</v>
      </c>
      <c r="FU365" s="240">
        <f t="shared" ca="1" si="767"/>
        <v>4.4076507861778565E-4</v>
      </c>
      <c r="FV365" s="240">
        <f t="shared" ca="1" si="768"/>
        <v>3.899274153448684E-4</v>
      </c>
      <c r="FW365" s="240">
        <f t="shared" ca="1" si="769"/>
        <v>3.3533453790617236E-4</v>
      </c>
      <c r="FX365" s="240">
        <f t="shared" ca="1" si="770"/>
        <v>2.7751220555493489E-4</v>
      </c>
      <c r="FY365" s="240">
        <f t="shared" ca="1" si="771"/>
        <v>2.1701727896060043E-4</v>
      </c>
      <c r="FZ365" s="240">
        <f t="shared" ca="1" si="772"/>
        <v>1.5443235733616318E-4</v>
      </c>
      <c r="GA365" s="240">
        <f t="shared" ca="1" si="773"/>
        <v>9.0360167689262482E-5</v>
      </c>
      <c r="GB365" s="240">
        <f t="shared" ca="1" si="774"/>
        <v>2.5417760231624198E-5</v>
      </c>
      <c r="GC365" s="240">
        <f t="shared" ca="1" si="775"/>
        <v>-3.9769434151805725E-5</v>
      </c>
      <c r="GD365" s="240">
        <f t="shared" ca="1" si="776"/>
        <v>-1.0457362714416966E-4</v>
      </c>
      <c r="GE365" s="240">
        <f t="shared" ca="1" si="777"/>
        <v>-1.6837071894137569E-4</v>
      </c>
      <c r="GF365" s="240">
        <f t="shared" ca="1" si="778"/>
        <v>-2.3054630867437885E-4</v>
      </c>
      <c r="GG365" s="240">
        <f t="shared" ca="1" si="779"/>
        <v>-2.9050161142541559E-4</v>
      </c>
      <c r="GH365" s="240">
        <f t="shared" ca="1" si="780"/>
        <v>-3.4765922485409108E-4</v>
      </c>
      <c r="GI365" s="240">
        <f t="shared" ca="1" si="781"/>
        <v>-4.0146868989755747E-4</v>
      </c>
      <c r="GJ365" s="240">
        <f t="shared" ca="1" si="782"/>
        <v>-4.5141179199220032E-4</v>
      </c>
      <c r="GK365" s="240">
        <f t="shared" ca="1" si="783"/>
        <v>-4.9700755176317296E-4</v>
      </c>
      <c r="GL365" s="240">
        <f t="shared" ca="1" si="784"/>
        <v>-5.3781685711870011E-4</v>
      </c>
      <c r="GM365" s="240">
        <f t="shared" ca="1" si="785"/>
        <v>-5.734466921395742E-4</v>
      </c>
      <c r="GN365" s="240">
        <f t="shared" ca="1" si="786"/>
        <v>-6.0355392203729509E-4</v>
      </c>
      <c r="GO365" s="240">
        <f t="shared" ca="1" si="787"/>
        <v>-6.2784859772966174E-4</v>
      </c>
      <c r="GP365" s="240">
        <f t="shared" ca="1" si="788"/>
        <v>-6.4609674820893586E-4</v>
      </c>
      <c r="GQ365" s="240">
        <f t="shared" ca="1" si="789"/>
        <v>-6.5812263381054845E-4</v>
      </c>
      <c r="GR365" s="240">
        <f t="shared" ca="1" si="790"/>
        <v>-6.6381043868213817E-4</v>
      </c>
      <c r="GS365" s="240">
        <f t="shared" ca="1" si="791"/>
        <v>-6.6310538615352115E-4</v>
      </c>
      <c r="GT365" s="240">
        <f t="shared" ca="1" si="792"/>
        <v>-6.5601426626596892E-4</v>
      </c>
      <c r="GU365" s="240">
        <f t="shared" ca="1" si="793"/>
        <v>-6.4260537038039896E-4</v>
      </c>
      <c r="GV365" s="240">
        <f t="shared" ca="1" si="794"/>
        <v>-6.2300783349423681E-4</v>
      </c>
      <c r="GW365" s="240">
        <f t="shared" ca="1" si="795"/>
        <v>-5.9741039060080088E-4</v>
      </c>
      <c r="GX365" s="240">
        <f t="shared" ca="1" si="796"/>
        <v>-5.6605955906813992E-4</v>
      </c>
      <c r="GY365" s="240">
        <f t="shared" ca="1" si="797"/>
        <v>-5.2925726454202142E-4</v>
      </c>
      <c r="GZ365" s="240">
        <f t="shared" ca="1" si="798"/>
        <v>-4.8735793323691256E-4</v>
      </c>
      <c r="HA365" s="240">
        <f t="shared" ca="1" si="799"/>
        <v>-4.4076507861778565E-4</v>
      </c>
      <c r="HB365" s="240">
        <f t="shared" ca="1" si="800"/>
        <v>-3.899274153448684E-4</v>
      </c>
      <c r="HC365" s="240">
        <f t="shared" ca="1" si="801"/>
        <v>-3.3533453790617247E-4</v>
      </c>
      <c r="HD365" s="240">
        <f t="shared" ca="1" si="802"/>
        <v>-2.7751220555493499E-4</v>
      </c>
      <c r="HE365" s="240">
        <f t="shared" ca="1" si="803"/>
        <v>-2.1701727896060051E-4</v>
      </c>
      <c r="HF365" s="240">
        <f t="shared" ca="1" si="804"/>
        <v>-1.5443235733616099E-4</v>
      </c>
      <c r="HG365" s="240">
        <f t="shared" ca="1" si="805"/>
        <v>-9.0360167689262563E-5</v>
      </c>
      <c r="HH365" s="240">
        <f t="shared" ca="1" si="806"/>
        <v>-2.541776023162428E-5</v>
      </c>
      <c r="HI365" s="240">
        <f t="shared" ca="1" si="807"/>
        <v>3.976943415180567E-5</v>
      </c>
      <c r="HJ365" s="240">
        <f t="shared" ca="1" si="808"/>
        <v>1.0457362714416961E-4</v>
      </c>
      <c r="HK365" s="240">
        <f t="shared" ca="1" si="809"/>
        <v>1.6837071894137561E-4</v>
      </c>
      <c r="HL365" s="240">
        <f t="shared" ca="1" si="810"/>
        <v>2.3054630867437879E-4</v>
      </c>
      <c r="HM365" s="240">
        <f t="shared" ca="1" si="811"/>
        <v>2.9050161142541548E-4</v>
      </c>
      <c r="HN365" s="240">
        <f t="shared" ca="1" si="812"/>
        <v>3.4765922485409108E-4</v>
      </c>
      <c r="HO365" s="240">
        <f t="shared" ca="1" si="813"/>
        <v>4.0146868989755747E-4</v>
      </c>
      <c r="HP365" s="240">
        <f t="shared" ca="1" si="814"/>
        <v>4.5141179199220021E-4</v>
      </c>
      <c r="HQ365" s="240">
        <f t="shared" ca="1" si="815"/>
        <v>4.9700755176317296E-4</v>
      </c>
      <c r="HR365" s="240">
        <f t="shared" ca="1" si="816"/>
        <v>5.3781685711870011E-4</v>
      </c>
      <c r="HS365" s="240">
        <f t="shared" ca="1" si="817"/>
        <v>5.734466921395742E-4</v>
      </c>
      <c r="HT365" s="240">
        <f t="shared" ca="1" si="818"/>
        <v>6.0355392203729509E-4</v>
      </c>
      <c r="HU365" s="240">
        <f t="shared" ca="1" si="819"/>
        <v>6.2784859772966163E-4</v>
      </c>
      <c r="HV365" s="240">
        <f t="shared" ca="1" si="820"/>
        <v>6.4609674820893586E-4</v>
      </c>
      <c r="HW365" s="240">
        <f t="shared" ca="1" si="821"/>
        <v>6.5812263381054845E-4</v>
      </c>
      <c r="HX365" s="240">
        <f t="shared" ca="1" si="822"/>
        <v>6.6381043868213817E-4</v>
      </c>
      <c r="HY365" s="240">
        <f t="shared" ca="1" si="823"/>
        <v>6.6310538615352115E-4</v>
      </c>
      <c r="HZ365" s="240">
        <f t="shared" ca="1" si="824"/>
        <v>6.5601426626596892E-4</v>
      </c>
      <c r="IA365" s="240">
        <f t="shared" ca="1" si="825"/>
        <v>6.4260537038039907E-4</v>
      </c>
      <c r="IB365" s="240">
        <f t="shared" ca="1" si="826"/>
        <v>6.2300783349423681E-4</v>
      </c>
      <c r="IC365" s="240">
        <f t="shared" ca="1" si="827"/>
        <v>5.9741039060080077E-4</v>
      </c>
      <c r="ID365" s="240">
        <f t="shared" ca="1" si="828"/>
        <v>5.6605955906813992E-4</v>
      </c>
      <c r="IE365" s="240">
        <f t="shared" ca="1" si="829"/>
        <v>3.9474241994327553E-4</v>
      </c>
      <c r="IF365" s="240">
        <f t="shared" ca="1" si="830"/>
        <v>4.8735793323691256E-4</v>
      </c>
      <c r="IG365" s="240">
        <f t="shared" ca="1" si="831"/>
        <v>4.4076507861778576E-4</v>
      </c>
      <c r="IH365" s="240">
        <f t="shared" ca="1" si="832"/>
        <v>3.8992741534486851E-4</v>
      </c>
      <c r="II365" s="240">
        <f t="shared" ca="1" si="833"/>
        <v>3.3533453790617258E-4</v>
      </c>
      <c r="IJ365" s="240">
        <f t="shared" ca="1" si="834"/>
        <v>2.7751220555493505E-4</v>
      </c>
      <c r="IK365" s="240">
        <f t="shared" ca="1" si="835"/>
        <v>2.1701727896060059E-4</v>
      </c>
      <c r="IL365" s="240">
        <f t="shared" ca="1" si="836"/>
        <v>1.5443235733616335E-4</v>
      </c>
      <c r="IM365" s="240">
        <f t="shared" ca="1" si="837"/>
        <v>9.0360167689262645E-5</v>
      </c>
      <c r="IN365" s="240">
        <f t="shared" ca="1" si="838"/>
        <v>2.5417760231624361E-5</v>
      </c>
      <c r="IO365" s="240">
        <f t="shared" ca="1" si="839"/>
        <v>-3.9769434151805562E-5</v>
      </c>
      <c r="IP365" s="240">
        <f t="shared" ca="1" si="840"/>
        <v>-1.0457362714416947E-4</v>
      </c>
      <c r="IQ365" s="240">
        <f t="shared" ca="1" si="841"/>
        <v>-1.683707189413755E-4</v>
      </c>
      <c r="IR365" s="240">
        <f t="shared" ca="1" si="842"/>
        <v>-2.3054630867437871E-4</v>
      </c>
      <c r="IS365" s="240">
        <f t="shared" ca="1" si="843"/>
        <v>-2.9050161142541548E-4</v>
      </c>
      <c r="IT365" s="240">
        <f t="shared" ca="1" si="844"/>
        <v>-3.4765922485409102E-4</v>
      </c>
      <c r="IU365" s="240">
        <f t="shared" ca="1" si="845"/>
        <v>-4.0146868989755731E-4</v>
      </c>
      <c r="IV365" s="240">
        <f t="shared" ca="1" si="846"/>
        <v>-4.5141179199220021E-4</v>
      </c>
      <c r="IW365" s="240">
        <f t="shared" ca="1" si="847"/>
        <v>-4.9700755176317296E-4</v>
      </c>
      <c r="IX365" s="240">
        <f t="shared" ca="1" si="848"/>
        <v>-5.3781685711870011E-4</v>
      </c>
      <c r="IY365" s="240">
        <f t="shared" ca="1" si="849"/>
        <v>-5.734466921395742E-4</v>
      </c>
      <c r="IZ365" s="240">
        <f t="shared" ca="1" si="850"/>
        <v>-6.0355392203729498E-4</v>
      </c>
      <c r="JA365" s="240">
        <f t="shared" ca="1" si="851"/>
        <v>-6.2784859772966163E-4</v>
      </c>
      <c r="JB365" s="240">
        <f t="shared" ca="1" si="852"/>
        <v>-6.4609674820893586E-4</v>
      </c>
    </row>
    <row r="366" spans="1:262">
      <c r="B366" s="248">
        <v>5</v>
      </c>
      <c r="C366" s="247">
        <f t="shared" si="853"/>
        <v>9.7656250000000005E-5</v>
      </c>
      <c r="D366" s="244">
        <f t="shared" ca="1" si="597"/>
        <v>30.06152385189208</v>
      </c>
      <c r="E366" s="243">
        <f ca="1">K361</f>
        <v>6.1523851892078145E-2</v>
      </c>
      <c r="F366" s="242">
        <v>5</v>
      </c>
      <c r="G366" s="240">
        <f t="shared" ca="1" si="854"/>
        <v>1.7723937004330812E-2</v>
      </c>
      <c r="H366" s="240">
        <f t="shared" ca="1" si="598"/>
        <v>1.8043750530471758E-2</v>
      </c>
      <c r="I366" s="240">
        <f t="shared" ca="1" si="599"/>
        <v>1.8092169253464862E-2</v>
      </c>
      <c r="J366" s="240">
        <f t="shared" ca="1" si="600"/>
        <v>1.7868464910648033E-2</v>
      </c>
      <c r="K366" s="240">
        <f t="shared" ca="1" si="601"/>
        <v>1.737600222356182E-2</v>
      </c>
      <c r="L366" s="240">
        <f t="shared" ca="1" si="602"/>
        <v>1.6622188289405537E-2</v>
      </c>
      <c r="M366" s="240">
        <f t="shared" ca="1" si="603"/>
        <v>1.5618361171400849E-2</v>
      </c>
      <c r="N366" s="240">
        <f t="shared" ca="1" si="604"/>
        <v>1.437961936376742E-2</v>
      </c>
      <c r="O366" s="240">
        <f t="shared" ca="1" si="605"/>
        <v>1.2924594696316124E-2</v>
      </c>
      <c r="P366" s="240">
        <f t="shared" ca="1" si="606"/>
        <v>1.1275172094386146E-2</v>
      </c>
      <c r="Q366" s="240">
        <f t="shared" ca="1" si="607"/>
        <v>9.4561604091973252E-3</v>
      </c>
      <c r="R366" s="240">
        <f t="shared" ca="1" si="608"/>
        <v>7.4949192696356724E-3</v>
      </c>
      <c r="S366" s="240">
        <f t="shared" ca="1" si="609"/>
        <v>5.4209475679685044E-3</v>
      </c>
      <c r="T366" s="240">
        <f t="shared" ca="1" si="610"/>
        <v>3.265439769047107E-3</v>
      </c>
      <c r="U366" s="241">
        <f t="shared" ca="1" si="611"/>
        <v>1.0608167165194783E-3</v>
      </c>
      <c r="V366" s="240">
        <f t="shared" ca="1" si="612"/>
        <v>-1.1597620068355399E-3</v>
      </c>
      <c r="W366" s="240">
        <f t="shared" ca="1" si="613"/>
        <v>-3.3628968300982815E-3</v>
      </c>
      <c r="X366" s="240">
        <f t="shared" ca="1" si="614"/>
        <v>-5.5154505548433005E-3</v>
      </c>
      <c r="Y366" s="240">
        <f t="shared" ca="1" si="615"/>
        <v>-7.5850467694478707E-3</v>
      </c>
      <c r="Z366" s="240">
        <f t="shared" ca="1" si="616"/>
        <v>-9.5405568204588419E-3</v>
      </c>
      <c r="AA366" s="240">
        <f t="shared" ca="1" si="617"/>
        <v>-1.1352568016515208E-2</v>
      </c>
      <c r="AB366" s="240">
        <f t="shared" ca="1" si="618"/>
        <v>-1.2993826022603586E-2</v>
      </c>
      <c r="AC366" s="240">
        <f t="shared" ca="1" si="619"/>
        <v>-1.4439644790625221E-2</v>
      </c>
      <c r="AD366" s="240">
        <f t="shared" ca="1" si="620"/>
        <v>-1.5668277860537223E-2</v>
      </c>
      <c r="AE366" s="240">
        <f t="shared" ca="1" si="621"/>
        <v>-1.6661245447353291E-2</v>
      </c>
      <c r="AF366" s="240">
        <f t="shared" ca="1" si="622"/>
        <v>-1.740361239431092E-2</v>
      </c>
      <c r="AG366" s="240">
        <f t="shared" ca="1" si="623"/>
        <v>-1.7884212811530794E-2</v>
      </c>
      <c r="AH366" s="240">
        <f t="shared" ca="1" si="624"/>
        <v>-1.8095818021393817E-2</v>
      </c>
      <c r="AI366" s="240">
        <f t="shared" ca="1" si="625"/>
        <v>-1.8035245284580975E-2</v>
      </c>
      <c r="AJ366" s="240">
        <f t="shared" ca="1" si="626"/>
        <v>-1.7703405671435194E-2</v>
      </c>
      <c r="AK366" s="240">
        <f t="shared" ca="1" si="627"/>
        <v>-1.7105290358615355E-2</v>
      </c>
      <c r="AL366" s="240">
        <f t="shared" ca="1" si="628"/>
        <v>-1.6249895557153546E-2</v>
      </c>
      <c r="AM366" s="240">
        <f t="shared" ca="1" si="629"/>
        <v>-1.5150087201067433E-2</v>
      </c>
      <c r="AN366" s="240">
        <f t="shared" ca="1" si="630"/>
        <v>-1.3822407431737013E-2</v>
      </c>
      <c r="AO366" s="240">
        <f t="shared" ca="1" si="631"/>
        <v>-1.2286825788700774E-2</v>
      </c>
      <c r="AP366" s="240">
        <f t="shared" ca="1" si="632"/>
        <v>-1.0566438849193321E-2</v>
      </c>
      <c r="AQ366" s="240">
        <f t="shared" ca="1" si="633"/>
        <v>-8.6871228341254703E-3</v>
      </c>
      <c r="AR366" s="240">
        <f t="shared" ca="1" si="634"/>
        <v>-6.6771444056360121E-3</v>
      </c>
      <c r="AS366" s="240">
        <f t="shared" ca="1" si="635"/>
        <v>-4.5667355101825634E-3</v>
      </c>
      <c r="AT366" s="240">
        <f t="shared" ca="1" si="636"/>
        <v>-2.3876386619267583E-3</v>
      </c>
      <c r="AU366" s="240">
        <f t="shared" ca="1" si="637"/>
        <v>-1.726295057753631E-4</v>
      </c>
      <c r="AV366" s="240">
        <f t="shared" ca="1" si="638"/>
        <v>2.0449761588268974E-3</v>
      </c>
      <c r="AW366" s="240">
        <f t="shared" ca="1" si="639"/>
        <v>4.2318234785313014E-3</v>
      </c>
      <c r="AX366" s="240">
        <f t="shared" ca="1" si="640"/>
        <v>6.3550202341263974E-3</v>
      </c>
      <c r="AY366" s="240">
        <f t="shared" ca="1" si="641"/>
        <v>8.3826315701309891E-3</v>
      </c>
      <c r="AZ366" s="240">
        <f t="shared" ca="1" si="642"/>
        <v>1.0284160324745731E-2</v>
      </c>
      <c r="BA366" s="240">
        <f t="shared" ca="1" si="643"/>
        <v>1.2031005735553322E-2</v>
      </c>
      <c r="BB366" s="240">
        <f t="shared" ca="1" si="644"/>
        <v>1.3596893621607011E-2</v>
      </c>
      <c r="BC366" s="240">
        <f t="shared" ca="1" si="645"/>
        <v>1.4958271571568081E-2</v>
      </c>
      <c r="BD366" s="240">
        <f t="shared" ca="1" si="646"/>
        <v>1.6094663193894982E-2</v>
      </c>
      <c r="BE366" s="240">
        <f t="shared" ca="1" si="647"/>
        <v>1.6988976100831693E-2</v>
      </c>
      <c r="BF366" s="240">
        <f t="shared" ca="1" si="648"/>
        <v>1.7627758993829096E-2</v>
      </c>
      <c r="BG366" s="240">
        <f t="shared" ca="1" si="649"/>
        <v>1.8001403983595763E-2</v>
      </c>
      <c r="BH366" s="240">
        <f t="shared" ca="1" si="650"/>
        <v>1.8104291101695875E-2</v>
      </c>
      <c r="BI366" s="240">
        <f t="shared" ca="1" si="651"/>
        <v>1.7934872830105621E-2</v>
      </c>
      <c r="BJ366" s="240">
        <f t="shared" ca="1" si="652"/>
        <v>1.7495697377324669E-2</v>
      </c>
      <c r="BK366" s="240">
        <f t="shared" ca="1" si="653"/>
        <v>1.6793370350948501E-2</v>
      </c>
      <c r="BL366" s="240">
        <f t="shared" ca="1" si="654"/>
        <v>1.5838455403181618E-2</v>
      </c>
      <c r="BM366" s="240">
        <f t="shared" ca="1" si="655"/>
        <v>1.4645315343675722E-2</v>
      </c>
      <c r="BN366" s="240">
        <f t="shared" ca="1" si="656"/>
        <v>1.3231896109503649E-2</v>
      </c>
      <c r="BO366" s="240">
        <f t="shared" ca="1" si="657"/>
        <v>1.1619456841561595E-2</v>
      </c>
      <c r="BP366" s="240">
        <f t="shared" ca="1" si="658"/>
        <v>9.832250127302055E-3</v>
      </c>
      <c r="BQ366" s="240">
        <f t="shared" ca="1" si="659"/>
        <v>7.897157219244097E-3</v>
      </c>
      <c r="BR366" s="240">
        <f t="shared" ca="1" si="660"/>
        <v>5.8432837159144053E-3</v>
      </c>
      <c r="BS366" s="240">
        <f t="shared" ca="1" si="661"/>
        <v>3.7015217865538044E-3</v>
      </c>
      <c r="BT366" s="240">
        <f t="shared" ca="1" si="662"/>
        <v>1.504085524137405E-3</v>
      </c>
      <c r="BU366" s="240">
        <f t="shared" ca="1" si="663"/>
        <v>-7.1597358456872238E-4</v>
      </c>
      <c r="BV366" s="240">
        <f t="shared" ca="1" si="664"/>
        <v>-2.9252637841328775E-3</v>
      </c>
      <c r="BW366" s="240">
        <f t="shared" ca="1" si="665"/>
        <v>-5.0905552935405964E-3</v>
      </c>
      <c r="BX366" s="240">
        <f t="shared" ca="1" si="666"/>
        <v>-7.1792801130314337E-3</v>
      </c>
      <c r="BY366" s="240">
        <f t="shared" ca="1" si="667"/>
        <v>-9.1600218771298557E-3</v>
      </c>
      <c r="BZ366" s="240">
        <f t="shared" ca="1" si="668"/>
        <v>-1.1002988386024246E-2</v>
      </c>
      <c r="CA366" s="240">
        <f t="shared" ca="1" si="669"/>
        <v>-1.2680459707982854E-2</v>
      </c>
      <c r="CB366" s="240">
        <f t="shared" ca="1" si="670"/>
        <v>-1.4167205112928769E-2</v>
      </c>
      <c r="CC366" s="240">
        <f t="shared" ca="1" si="671"/>
        <v>-1.5440862566105185E-2</v>
      </c>
      <c r="CD366" s="240">
        <f t="shared" ca="1" si="672"/>
        <v>-1.6482275073892664E-2</v>
      </c>
      <c r="CE366" s="240">
        <f t="shared" ca="1" si="673"/>
        <v>-1.727577882282463E-2</v>
      </c>
      <c r="CF366" s="240">
        <f t="shared" ca="1" si="674"/>
        <v>-1.7809438777921807E-2</v>
      </c>
      <c r="CG366" s="240">
        <f t="shared" ca="1" si="675"/>
        <v>-1.807522819672748E-2</v>
      </c>
      <c r="CH366" s="240">
        <f t="shared" ca="1" si="676"/>
        <v>-1.8069149358985338E-2</v>
      </c>
      <c r="CI366" s="240">
        <f t="shared" ca="1" si="677"/>
        <v>-1.7791293696073216E-2</v>
      </c>
      <c r="CJ366" s="240">
        <f t="shared" ca="1" si="678"/>
        <v>-1.7245840415790074E-2</v>
      </c>
      <c r="CK366" s="240">
        <f t="shared" ca="1" si="679"/>
        <v>-1.644099364318069E-2</v>
      </c>
      <c r="CL366" s="240">
        <f t="shared" ca="1" si="680"/>
        <v>-1.5388859022858572E-2</v>
      </c>
      <c r="CM366" s="240">
        <f t="shared" ca="1" si="681"/>
        <v>-1.4105261638842995E-2</v>
      </c>
      <c r="CN366" s="240">
        <f t="shared" ca="1" si="682"/>
        <v>-1.2609507990565276E-2</v>
      </c>
      <c r="CO366" s="240">
        <f t="shared" ca="1" si="683"/>
        <v>-1.0924095605146884E-2</v>
      </c>
      <c r="CP366" s="240">
        <f t="shared" ca="1" si="684"/>
        <v>-9.0743746536507096E-3</v>
      </c>
      <c r="CQ366" s="240">
        <f t="shared" ca="1" si="685"/>
        <v>-7.0881666609123135E-3</v>
      </c>
      <c r="CR366" s="240">
        <f t="shared" ca="1" si="686"/>
        <v>-4.995346043909955E-3</v>
      </c>
      <c r="CS366" s="240">
        <f t="shared" ca="1" si="687"/>
        <v>-2.8273907727262028E-3</v>
      </c>
      <c r="CT366" s="240">
        <f t="shared" ca="1" si="688"/>
        <v>-6.1690891257802465E-4</v>
      </c>
      <c r="CU366" s="240">
        <f t="shared" ca="1" si="689"/>
        <v>1.6028518318357042E-3</v>
      </c>
      <c r="CV366" s="240">
        <f t="shared" ca="1" si="690"/>
        <v>3.7985041927600357E-3</v>
      </c>
      <c r="CW366" s="240">
        <f t="shared" ca="1" si="691"/>
        <v>5.9370235149677521E-3</v>
      </c>
      <c r="CX366" s="240">
        <f t="shared" ca="1" si="692"/>
        <v>7.9862444773135186E-3</v>
      </c>
      <c r="CY366" s="240">
        <f t="shared" ca="1" si="693"/>
        <v>9.9153448891035542E-3</v>
      </c>
      <c r="CZ366" s="240">
        <f t="shared" ca="1" si="694"/>
        <v>1.169530928453287E-2</v>
      </c>
      <c r="DA366" s="240">
        <f t="shared" ca="1" si="695"/>
        <v>1.3299365342298752E-2</v>
      </c>
      <c r="DB366" s="240">
        <f t="shared" ca="1" si="696"/>
        <v>1.470338656623287E-2</v>
      </c>
      <c r="DC366" s="240">
        <f t="shared" ca="1" si="697"/>
        <v>1.5886255170260714E-2</v>
      </c>
      <c r="DD366" s="240">
        <f t="shared" ca="1" si="698"/>
        <v>1.6830179709560536E-2</v>
      </c>
      <c r="DE366" s="240">
        <f t="shared" ca="1" si="699"/>
        <v>1.7520962680453868E-2</v>
      </c>
      <c r="DF366" s="240">
        <f t="shared" ca="1" si="700"/>
        <v>1.7948214064075898E-2</v>
      </c>
      <c r="DG366" s="240">
        <f t="shared" ca="1" si="701"/>
        <v>1.8105507601930283E-2</v>
      </c>
      <c r="DH366" s="240">
        <f t="shared" ca="1" si="702"/>
        <v>1.7990477452798439E-2</v>
      </c>
      <c r="DI366" s="240">
        <f t="shared" ca="1" si="703"/>
        <v>1.7604853777193678E-2</v>
      </c>
      <c r="DJ366" s="240">
        <f t="shared" ca="1" si="704"/>
        <v>1.6954436714136621E-2</v>
      </c>
      <c r="DK366" s="240">
        <f t="shared" ca="1" si="705"/>
        <v>1.6049009141665502E-2</v>
      </c>
      <c r="DL366" s="240">
        <f t="shared" ca="1" si="706"/>
        <v>1.4902189533244613E-2</v>
      </c>
      <c r="DM366" s="240">
        <f t="shared" ca="1" si="707"/>
        <v>1.3531227123247261E-2</v>
      </c>
      <c r="DN366" s="240">
        <f t="shared" ca="1" si="708"/>
        <v>1.1956742462415175E-2</v>
      </c>
      <c r="DO366" s="240">
        <f t="shared" ca="1" si="709"/>
        <v>1.0202417265581609E-2</v>
      </c>
      <c r="DP366" s="240">
        <f t="shared" ca="1" si="710"/>
        <v>8.2946382166373834E-3</v>
      </c>
      <c r="DQ366" s="240">
        <f t="shared" ca="1" si="711"/>
        <v>6.2621000882443056E-3</v>
      </c>
      <c r="DR366" s="240">
        <f t="shared" ca="1" si="712"/>
        <v>4.1353741457450877E-3</v>
      </c>
      <c r="DS366" s="240">
        <f t="shared" ca="1" si="713"/>
        <v>1.9464483268769395E-3</v>
      </c>
      <c r="DT366" s="240">
        <f t="shared" ca="1" si="714"/>
        <v>-2.7175388658656416E-4</v>
      </c>
      <c r="DU366" s="240">
        <f t="shared" ca="1" si="715"/>
        <v>-2.4858686686465544E-3</v>
      </c>
      <c r="DV366" s="240">
        <f t="shared" ca="1" si="716"/>
        <v>-4.6625936720771618E-3</v>
      </c>
      <c r="DW366" s="240">
        <f t="shared" ca="1" si="717"/>
        <v>-6.7691889267255095E-3</v>
      </c>
      <c r="DX366" s="240">
        <f t="shared" ca="1" si="718"/>
        <v>-8.7739692791373863E-3</v>
      </c>
      <c r="DY366" s="240">
        <f t="shared" ca="1" si="719"/>
        <v>-1.0646780966757769E-2</v>
      </c>
      <c r="DZ366" s="240">
        <f t="shared" ca="1" si="720"/>
        <v>-1.2359455158586947E-2</v>
      </c>
      <c r="EA366" s="240">
        <f t="shared" ca="1" si="721"/>
        <v>-1.3886231640618229E-2</v>
      </c>
      <c r="EB366" s="240">
        <f t="shared" ca="1" si="722"/>
        <v>-1.5204146273434372E-2</v>
      </c>
      <c r="EC366" s="240">
        <f t="shared" ca="1" si="723"/>
        <v>-1.6293376394239473E-2</v>
      </c>
      <c r="ED366" s="240">
        <f t="shared" ca="1" si="724"/>
        <v>-1.7137538968158436E-2</v>
      </c>
      <c r="EE366" s="240">
        <f t="shared" ca="1" si="725"/>
        <v>-1.7723937004330809E-2</v>
      </c>
      <c r="EF366" s="240">
        <f t="shared" ca="1" si="726"/>
        <v>-1.8043750530471754E-2</v>
      </c>
      <c r="EG366" s="240">
        <f t="shared" ca="1" si="727"/>
        <v>-1.8092169253464862E-2</v>
      </c>
      <c r="EH366" s="240">
        <f t="shared" ca="1" si="728"/>
        <v>-1.786846491064804E-2</v>
      </c>
      <c r="EI366" s="240">
        <f t="shared" ca="1" si="729"/>
        <v>-1.737600222356182E-2</v>
      </c>
      <c r="EJ366" s="240">
        <f t="shared" ca="1" si="730"/>
        <v>-1.6622188289405548E-2</v>
      </c>
      <c r="EK366" s="240">
        <f t="shared" ca="1" si="731"/>
        <v>-1.561836117140084E-2</v>
      </c>
      <c r="EL366" s="240">
        <f t="shared" ca="1" si="732"/>
        <v>-1.4379619363767426E-2</v>
      </c>
      <c r="EM366" s="240">
        <f t="shared" ca="1" si="733"/>
        <v>-1.2924594696316148E-2</v>
      </c>
      <c r="EN366" s="240">
        <f t="shared" ca="1" si="734"/>
        <v>-1.127517209438614E-2</v>
      </c>
      <c r="EO366" s="240">
        <f t="shared" ca="1" si="735"/>
        <v>-9.4561604091973374E-3</v>
      </c>
      <c r="EP366" s="240">
        <f t="shared" ca="1" si="736"/>
        <v>-7.4949192696357053E-3</v>
      </c>
      <c r="EQ366" s="240">
        <f t="shared" ca="1" si="737"/>
        <v>-5.4209475679685001E-3</v>
      </c>
      <c r="ER366" s="240">
        <f t="shared" ca="1" si="738"/>
        <v>-3.2654397690471252E-3</v>
      </c>
      <c r="ES366" s="240">
        <f t="shared" ca="1" si="739"/>
        <v>-1.0608167165194575E-3</v>
      </c>
      <c r="ET366" s="240">
        <f t="shared" ca="1" si="740"/>
        <v>1.1597620068355356E-3</v>
      </c>
      <c r="EU366" s="240">
        <f t="shared" ca="1" si="741"/>
        <v>3.3628968300982547E-3</v>
      </c>
      <c r="EV366" s="240">
        <f t="shared" ca="1" si="742"/>
        <v>5.5154505548433135E-3</v>
      </c>
      <c r="EW366" s="240">
        <f t="shared" ca="1" si="743"/>
        <v>7.5850467694478594E-3</v>
      </c>
      <c r="EX366" s="240">
        <f t="shared" ca="1" si="744"/>
        <v>9.5405568204588124E-3</v>
      </c>
      <c r="EY366" s="240">
        <f t="shared" ca="1" si="745"/>
        <v>1.1352568016515211E-2</v>
      </c>
      <c r="EZ366" s="240">
        <f t="shared" ca="1" si="746"/>
        <v>1.2993826022603574E-2</v>
      </c>
      <c r="FA366" s="240">
        <f t="shared" ca="1" si="747"/>
        <v>1.4439644790625194E-2</v>
      </c>
      <c r="FB366" s="240">
        <f t="shared" ca="1" si="748"/>
        <v>1.5668277860537226E-2</v>
      </c>
      <c r="FC366" s="240">
        <f t="shared" ca="1" si="749"/>
        <v>1.6661245447353281E-2</v>
      </c>
      <c r="FD366" s="240">
        <f t="shared" ca="1" si="750"/>
        <v>1.7403612394310927E-2</v>
      </c>
      <c r="FE366" s="240">
        <f t="shared" ca="1" si="751"/>
        <v>1.7884212811530791E-2</v>
      </c>
      <c r="FF366" s="240">
        <f t="shared" ca="1" si="752"/>
        <v>1.8095818021393817E-2</v>
      </c>
      <c r="FG366" s="240">
        <f t="shared" ca="1" si="753"/>
        <v>1.8035245284580975E-2</v>
      </c>
      <c r="FH366" s="240">
        <f t="shared" ca="1" si="754"/>
        <v>1.7703405671435198E-2</v>
      </c>
      <c r="FI366" s="240">
        <f t="shared" ca="1" si="755"/>
        <v>1.7105290358615365E-2</v>
      </c>
      <c r="FJ366" s="240">
        <f t="shared" ca="1" si="756"/>
        <v>1.6249895557153542E-2</v>
      </c>
      <c r="FK366" s="240">
        <f t="shared" ca="1" si="757"/>
        <v>1.5150087201067444E-2</v>
      </c>
      <c r="FL366" s="240">
        <f t="shared" ca="1" si="758"/>
        <v>1.382240743173704E-2</v>
      </c>
      <c r="FM366" s="240">
        <f t="shared" ca="1" si="759"/>
        <v>1.2286825788700771E-2</v>
      </c>
      <c r="FN366" s="240">
        <f t="shared" ca="1" si="760"/>
        <v>1.0566438849193342E-2</v>
      </c>
      <c r="FO366" s="240">
        <f t="shared" ca="1" si="761"/>
        <v>8.6871228341254512E-3</v>
      </c>
      <c r="FP366" s="240">
        <f t="shared" ca="1" si="762"/>
        <v>6.6771444056360225E-3</v>
      </c>
      <c r="FQ366" s="240">
        <f t="shared" ca="1" si="763"/>
        <v>4.5667355101825895E-3</v>
      </c>
      <c r="FR366" s="240">
        <f t="shared" ca="1" si="764"/>
        <v>2.3876386619267535E-3</v>
      </c>
      <c r="FS366" s="240">
        <f t="shared" ca="1" si="765"/>
        <v>1.7262950577537524E-4</v>
      </c>
      <c r="FT366" s="240">
        <f t="shared" ca="1" si="766"/>
        <v>-2.0449761588268549E-3</v>
      </c>
      <c r="FU366" s="240">
        <f t="shared" ca="1" si="767"/>
        <v>-4.2318234785313057E-3</v>
      </c>
      <c r="FV366" s="240">
        <f t="shared" ca="1" si="768"/>
        <v>-6.3550202341263714E-3</v>
      </c>
      <c r="FW366" s="240">
        <f t="shared" ca="1" si="769"/>
        <v>-8.3826315701310099E-3</v>
      </c>
      <c r="FX366" s="240">
        <f t="shared" ca="1" si="770"/>
        <v>-1.0284160324745722E-2</v>
      </c>
      <c r="FY366" s="240">
        <f t="shared" ca="1" si="771"/>
        <v>-1.2031005735553301E-2</v>
      </c>
      <c r="FZ366" s="240">
        <f t="shared" ca="1" si="772"/>
        <v>-1.3596893621607025E-2</v>
      </c>
      <c r="GA366" s="240">
        <f t="shared" ca="1" si="773"/>
        <v>-1.4958271571568075E-2</v>
      </c>
      <c r="GB366" s="240">
        <f t="shared" ca="1" si="774"/>
        <v>-1.6094663193894972E-2</v>
      </c>
      <c r="GC366" s="240">
        <f t="shared" ca="1" si="775"/>
        <v>-1.6988976100831693E-2</v>
      </c>
      <c r="GD366" s="240">
        <f t="shared" ca="1" si="776"/>
        <v>-1.7627758993829092E-2</v>
      </c>
      <c r="GE366" s="240">
        <f t="shared" ca="1" si="777"/>
        <v>-1.800140398359576E-2</v>
      </c>
      <c r="GF366" s="240">
        <f t="shared" ca="1" si="778"/>
        <v>-1.8104291101695879E-2</v>
      </c>
      <c r="GG366" s="240">
        <f t="shared" ca="1" si="779"/>
        <v>-1.7934872830105621E-2</v>
      </c>
      <c r="GH366" s="240">
        <f t="shared" ca="1" si="780"/>
        <v>-1.7495697377324669E-2</v>
      </c>
      <c r="GI366" s="240">
        <f t="shared" ca="1" si="781"/>
        <v>-1.6793370350948505E-2</v>
      </c>
      <c r="GJ366" s="240">
        <f t="shared" ca="1" si="782"/>
        <v>-1.5838455403181632E-2</v>
      </c>
      <c r="GK366" s="240">
        <f t="shared" ca="1" si="783"/>
        <v>-1.4645315343675721E-2</v>
      </c>
      <c r="GL366" s="240">
        <f t="shared" ca="1" si="784"/>
        <v>-1.323189610950366E-2</v>
      </c>
      <c r="GM366" s="240">
        <f t="shared" ca="1" si="785"/>
        <v>-1.1619456841561626E-2</v>
      </c>
      <c r="GN366" s="240">
        <f t="shared" ca="1" si="786"/>
        <v>-9.8322501273020516E-3</v>
      </c>
      <c r="GO366" s="240">
        <f t="shared" ca="1" si="787"/>
        <v>-7.8971572192441213E-3</v>
      </c>
      <c r="GP366" s="240">
        <f t="shared" ca="1" si="788"/>
        <v>-5.8432837159144461E-3</v>
      </c>
      <c r="GQ366" s="240">
        <f t="shared" ca="1" si="789"/>
        <v>-3.7015217865537997E-3</v>
      </c>
      <c r="GR366" s="240">
        <f t="shared" ca="1" si="790"/>
        <v>-1.5040855241374163E-3</v>
      </c>
      <c r="GS366" s="240">
        <f t="shared" ca="1" si="791"/>
        <v>7.1597358456874406E-4</v>
      </c>
      <c r="GT366" s="240">
        <f t="shared" ca="1" si="792"/>
        <v>2.9252637841328671E-3</v>
      </c>
      <c r="GU366" s="240">
        <f t="shared" ca="1" si="793"/>
        <v>5.0905552935405539E-3</v>
      </c>
      <c r="GV366" s="240">
        <f t="shared" ca="1" si="794"/>
        <v>7.1792801130314519E-3</v>
      </c>
      <c r="GW366" s="240">
        <f t="shared" ca="1" si="795"/>
        <v>9.1600218771298453E-3</v>
      </c>
      <c r="GX366" s="240">
        <f t="shared" ca="1" si="796"/>
        <v>1.1002988386024213E-2</v>
      </c>
      <c r="GY366" s="240">
        <f t="shared" ca="1" si="797"/>
        <v>1.2680459707982848E-2</v>
      </c>
      <c r="GZ366" s="240">
        <f t="shared" ca="1" si="798"/>
        <v>1.4167205112928762E-2</v>
      </c>
      <c r="HA366" s="240">
        <f t="shared" ca="1" si="799"/>
        <v>1.5440862566105194E-2</v>
      </c>
      <c r="HB366" s="240">
        <f t="shared" ca="1" si="800"/>
        <v>1.6482275073892657E-2</v>
      </c>
      <c r="HC366" s="240">
        <f t="shared" ca="1" si="801"/>
        <v>1.7275778822824616E-2</v>
      </c>
      <c r="HD366" s="240">
        <f t="shared" ca="1" si="802"/>
        <v>1.7809438777921807E-2</v>
      </c>
      <c r="HE366" s="240">
        <f t="shared" ca="1" si="803"/>
        <v>1.807522819672748E-2</v>
      </c>
      <c r="HF366" s="240">
        <f t="shared" ca="1" si="804"/>
        <v>1.8069149358985341E-2</v>
      </c>
      <c r="HG366" s="240">
        <f t="shared" ca="1" si="805"/>
        <v>1.7791293696073213E-2</v>
      </c>
      <c r="HH366" s="240">
        <f t="shared" ca="1" si="806"/>
        <v>1.7245840415790074E-2</v>
      </c>
      <c r="HI366" s="240">
        <f t="shared" ca="1" si="807"/>
        <v>1.6440993643180711E-2</v>
      </c>
      <c r="HJ366" s="240">
        <f t="shared" ca="1" si="808"/>
        <v>1.5388859022858577E-2</v>
      </c>
      <c r="HK366" s="240">
        <f t="shared" ca="1" si="809"/>
        <v>1.4105261638843004E-2</v>
      </c>
      <c r="HL366" s="240">
        <f t="shared" ca="1" si="810"/>
        <v>1.2609507990565261E-2</v>
      </c>
      <c r="HM366" s="240">
        <f t="shared" ca="1" si="811"/>
        <v>1.0924095605146893E-2</v>
      </c>
      <c r="HN366" s="240">
        <f t="shared" ca="1" si="812"/>
        <v>9.0743746536507443E-3</v>
      </c>
      <c r="HO366" s="240">
        <f t="shared" ca="1" si="813"/>
        <v>7.0881666609122944E-3</v>
      </c>
      <c r="HP366" s="240">
        <f t="shared" ca="1" si="814"/>
        <v>4.9953460439099654E-3</v>
      </c>
      <c r="HQ366" s="240">
        <f t="shared" ca="1" si="815"/>
        <v>2.8273907727262462E-3</v>
      </c>
      <c r="HR366" s="240">
        <f t="shared" ca="1" si="816"/>
        <v>6.1690891257803505E-4</v>
      </c>
      <c r="HS366" s="240">
        <f t="shared" ca="1" si="817"/>
        <v>-1.6028518318356938E-3</v>
      </c>
      <c r="HT366" s="240">
        <f t="shared" ca="1" si="818"/>
        <v>-3.7985041927600565E-3</v>
      </c>
      <c r="HU366" s="240">
        <f t="shared" ca="1" si="819"/>
        <v>-5.9370235149677434E-3</v>
      </c>
      <c r="HV366" s="240">
        <f t="shared" ca="1" si="820"/>
        <v>-7.9862444773135081E-3</v>
      </c>
      <c r="HW366" s="240">
        <f t="shared" ca="1" si="821"/>
        <v>-9.915344889103575E-3</v>
      </c>
      <c r="HX366" s="240">
        <f t="shared" ca="1" si="822"/>
        <v>-1.1695309284532864E-2</v>
      </c>
      <c r="HY366" s="240">
        <f t="shared" ca="1" si="823"/>
        <v>-1.3299365342298723E-2</v>
      </c>
      <c r="HZ366" s="240">
        <f t="shared" ca="1" si="824"/>
        <v>-1.4703386566232881E-2</v>
      </c>
      <c r="IA366" s="240">
        <f t="shared" ca="1" si="825"/>
        <v>-1.5886255170260703E-2</v>
      </c>
      <c r="IB366" s="240">
        <f t="shared" ca="1" si="826"/>
        <v>-1.6830179709560519E-2</v>
      </c>
      <c r="IC366" s="240">
        <f t="shared" ca="1" si="827"/>
        <v>-1.7520962680453864E-2</v>
      </c>
      <c r="ID366" s="240">
        <f t="shared" ca="1" si="828"/>
        <v>-1.7948214064075898E-2</v>
      </c>
      <c r="IE366" s="240">
        <f t="shared" ca="1" si="829"/>
        <v>-1.1666044353227907E-2</v>
      </c>
      <c r="IF366" s="240">
        <f t="shared" ca="1" si="830"/>
        <v>-1.7990477452798439E-2</v>
      </c>
      <c r="IG366" s="240">
        <f t="shared" ca="1" si="831"/>
        <v>-1.7604853777193692E-2</v>
      </c>
      <c r="IH366" s="240">
        <f t="shared" ca="1" si="832"/>
        <v>-1.6954436714136611E-2</v>
      </c>
      <c r="II366" s="240">
        <f t="shared" ca="1" si="833"/>
        <v>-1.6049009141665505E-2</v>
      </c>
      <c r="IJ366" s="240">
        <f t="shared" ca="1" si="834"/>
        <v>-1.4902189533244637E-2</v>
      </c>
      <c r="IK366" s="240">
        <f t="shared" ca="1" si="835"/>
        <v>-1.3531227123247268E-2</v>
      </c>
      <c r="IL366" s="240">
        <f t="shared" ca="1" si="836"/>
        <v>-1.1956742462415182E-2</v>
      </c>
      <c r="IM366" s="240">
        <f t="shared" ca="1" si="837"/>
        <v>-1.0202417265581645E-2</v>
      </c>
      <c r="IN366" s="240">
        <f t="shared" ca="1" si="838"/>
        <v>-8.2946382166373921E-3</v>
      </c>
      <c r="IO366" s="240">
        <f t="shared" ca="1" si="839"/>
        <v>-6.262100088244316E-3</v>
      </c>
      <c r="IP366" s="240">
        <f t="shared" ca="1" si="840"/>
        <v>-4.1353741457450669E-3</v>
      </c>
      <c r="IQ366" s="240">
        <f t="shared" ca="1" si="841"/>
        <v>-1.9464483268769503E-3</v>
      </c>
      <c r="IR366" s="240">
        <f t="shared" ca="1" si="842"/>
        <v>2.7175388658652079E-4</v>
      </c>
      <c r="IS366" s="240">
        <f t="shared" ca="1" si="843"/>
        <v>2.4858686686465752E-3</v>
      </c>
      <c r="IT366" s="240">
        <f t="shared" ca="1" si="844"/>
        <v>4.6625936720771513E-3</v>
      </c>
      <c r="IU366" s="240">
        <f t="shared" ca="1" si="845"/>
        <v>6.7691889267254687E-3</v>
      </c>
      <c r="IV366" s="240">
        <f t="shared" ca="1" si="846"/>
        <v>8.7739692791373759E-3</v>
      </c>
      <c r="IW366" s="240">
        <f t="shared" ca="1" si="847"/>
        <v>1.064678096675776E-2</v>
      </c>
      <c r="IX366" s="240">
        <f t="shared" ca="1" si="848"/>
        <v>1.2359455158586963E-2</v>
      </c>
      <c r="IY366" s="240">
        <f t="shared" ca="1" si="849"/>
        <v>1.3886231640618222E-2</v>
      </c>
      <c r="IZ366" s="240">
        <f t="shared" ca="1" si="850"/>
        <v>1.5204146273434348E-2</v>
      </c>
      <c r="JA366" s="240">
        <f t="shared" ca="1" si="851"/>
        <v>1.629337639423948E-2</v>
      </c>
      <c r="JB366" s="240">
        <f t="shared" ca="1" si="852"/>
        <v>1.7137538968158433E-2</v>
      </c>
    </row>
    <row r="367" spans="1:262">
      <c r="B367" s="248">
        <v>6</v>
      </c>
      <c r="C367" s="247">
        <f t="shared" si="853"/>
        <v>1.1718750000000001E-4</v>
      </c>
      <c r="D367" s="244">
        <f t="shared" ca="1" si="597"/>
        <v>30.061876506614063</v>
      </c>
      <c r="E367" s="243">
        <f ca="1">L361</f>
        <v>6.1876506614060876E-2</v>
      </c>
      <c r="F367" s="242">
        <v>6</v>
      </c>
      <c r="G367" s="240">
        <f t="shared" ca="1" si="854"/>
        <v>-4.8652105505780279E-4</v>
      </c>
      <c r="H367" s="240">
        <f t="shared" ca="1" si="598"/>
        <v>-5.0064830283721073E-4</v>
      </c>
      <c r="I367" s="240">
        <f t="shared" ca="1" si="599"/>
        <v>-5.0393802678280308E-4</v>
      </c>
      <c r="J367" s="240">
        <f t="shared" ca="1" si="600"/>
        <v>-4.9631901430589225E-4</v>
      </c>
      <c r="K367" s="240">
        <f t="shared" ca="1" si="601"/>
        <v>-4.7795619401772222E-4</v>
      </c>
      <c r="L367" s="240">
        <f t="shared" ca="1" si="602"/>
        <v>-4.492470655231081E-4</v>
      </c>
      <c r="M367" s="240">
        <f t="shared" ca="1" si="603"/>
        <v>-4.1081309475441254E-4</v>
      </c>
      <c r="N367" s="240">
        <f t="shared" ca="1" si="604"/>
        <v>-3.6348626111089321E-4</v>
      </c>
      <c r="O367" s="240">
        <f t="shared" ca="1" si="605"/>
        <v>-3.0829104761722839E-4</v>
      </c>
      <c r="P367" s="240">
        <f t="shared" ca="1" si="606"/>
        <v>-2.4642226395989891E-4</v>
      </c>
      <c r="Q367" s="240">
        <f t="shared" ca="1" si="607"/>
        <v>-1.7921918246571722E-4</v>
      </c>
      <c r="R367" s="240">
        <f t="shared" ca="1" si="608"/>
        <v>-1.0813654690046005E-4</v>
      </c>
      <c r="S367" s="240">
        <f t="shared" ca="1" si="609"/>
        <v>-3.4713081659562621E-5</v>
      </c>
      <c r="T367" s="240">
        <f t="shared" ca="1" si="610"/>
        <v>3.9461816968202988E-5</v>
      </c>
      <c r="U367" s="241">
        <f t="shared" ca="1" si="611"/>
        <v>1.1278248643051451E-4</v>
      </c>
      <c r="V367" s="240">
        <f t="shared" ca="1" si="612"/>
        <v>1.8366175565677023E-4</v>
      </c>
      <c r="W367" s="240">
        <f t="shared" ca="1" si="613"/>
        <v>2.5056530251862214E-4</v>
      </c>
      <c r="X367" s="240">
        <f t="shared" ca="1" si="614"/>
        <v>3.1204486727051022E-4</v>
      </c>
      <c r="Y367" s="240">
        <f t="shared" ca="1" si="615"/>
        <v>3.6676960299951108E-4</v>
      </c>
      <c r="Z367" s="240">
        <f t="shared" ca="1" si="616"/>
        <v>4.1355488444193907E-4</v>
      </c>
      <c r="AA367" s="240">
        <f t="shared" ca="1" si="617"/>
        <v>4.5138795154282016E-4</v>
      </c>
      <c r="AB367" s="240">
        <f t="shared" ca="1" si="618"/>
        <v>4.7944983265261782E-4</v>
      </c>
      <c r="AC367" s="240">
        <f t="shared" ca="1" si="619"/>
        <v>4.9713307279020938E-4</v>
      </c>
      <c r="AD367" s="240">
        <f t="shared" ca="1" si="620"/>
        <v>5.0405488320875579E-4</v>
      </c>
      <c r="AE367" s="240">
        <f t="shared" ca="1" si="621"/>
        <v>5.000654276160752E-4</v>
      </c>
      <c r="AF367" s="240">
        <f t="shared" ca="1" si="622"/>
        <v>4.852510656778744E-4</v>
      </c>
      <c r="AG367" s="240">
        <f t="shared" ca="1" si="623"/>
        <v>4.5993248359178578E-4</v>
      </c>
      <c r="AH367" s="240">
        <f t="shared" ca="1" si="624"/>
        <v>4.2465775219963862E-4</v>
      </c>
      <c r="AI367" s="240">
        <f t="shared" ca="1" si="625"/>
        <v>3.8019046290886909E-4</v>
      </c>
      <c r="AJ367" s="240">
        <f t="shared" ca="1" si="626"/>
        <v>3.2749319824454046E-4</v>
      </c>
      <c r="AK367" s="240">
        <f t="shared" ca="1" si="627"/>
        <v>2.6770669484460843E-4</v>
      </c>
      <c r="AL367" s="240">
        <f t="shared" ca="1" si="628"/>
        <v>2.0212514995665207E-4</v>
      </c>
      <c r="AM367" s="240">
        <f t="shared" ca="1" si="629"/>
        <v>1.3216820597584968E-4</v>
      </c>
      <c r="AN367" s="240">
        <f t="shared" ca="1" si="630"/>
        <v>5.9350219474342975E-5</v>
      </c>
      <c r="AO367" s="240">
        <f t="shared" ca="1" si="631"/>
        <v>-1.4752520045301375E-5</v>
      </c>
      <c r="AP367" s="240">
        <f t="shared" ca="1" si="632"/>
        <v>-8.8535912057535933E-5</v>
      </c>
      <c r="AQ367" s="240">
        <f t="shared" ca="1" si="633"/>
        <v>-1.6040276894594338E-4</v>
      </c>
      <c r="AR367" s="240">
        <f t="shared" ca="1" si="634"/>
        <v>-2.2879739029173457E-4</v>
      </c>
      <c r="AS367" s="240">
        <f t="shared" ca="1" si="635"/>
        <v>-2.9223923908971267E-4</v>
      </c>
      <c r="AT367" s="240">
        <f t="shared" ca="1" si="636"/>
        <v>-3.4935499090331542E-4</v>
      </c>
      <c r="AU367" s="240">
        <f t="shared" ca="1" si="637"/>
        <v>-3.9890826219132639E-4</v>
      </c>
      <c r="AV367" s="240">
        <f t="shared" ca="1" si="638"/>
        <v>-4.3982637427774859E-4</v>
      </c>
      <c r="AW367" s="240">
        <f t="shared" ca="1" si="639"/>
        <v>-4.712235736057271E-4</v>
      </c>
      <c r="AX367" s="240">
        <f t="shared" ca="1" si="640"/>
        <v>-4.9242020562714197E-4</v>
      </c>
      <c r="AY367" s="240">
        <f t="shared" ca="1" si="641"/>
        <v>-5.0295742727106516E-4</v>
      </c>
      <c r="AZ367" s="240">
        <f t="shared" ca="1" si="642"/>
        <v>-5.0260713951057266E-4</v>
      </c>
      <c r="BA367" s="240">
        <f t="shared" ca="1" si="643"/>
        <v>-4.9137692501783508E-4</v>
      </c>
      <c r="BB367" s="240">
        <f t="shared" ca="1" si="644"/>
        <v>-4.6950988402216315E-4</v>
      </c>
      <c r="BC367" s="240">
        <f t="shared" ca="1" si="645"/>
        <v>-4.3747937192418975E-4</v>
      </c>
      <c r="BD367" s="240">
        <f t="shared" ca="1" si="646"/>
        <v>-3.9597875258094587E-4</v>
      </c>
      <c r="BE367" s="240">
        <f t="shared" ca="1" si="647"/>
        <v>-3.4590638907226507E-4</v>
      </c>
      <c r="BF367" s="240">
        <f t="shared" ca="1" si="648"/>
        <v>-2.8834619685310004E-4</v>
      </c>
      <c r="BG367" s="240">
        <f t="shared" ca="1" si="649"/>
        <v>-2.2454418025726904E-4</v>
      </c>
      <c r="BH367" s="240">
        <f t="shared" ca="1" si="650"/>
        <v>-1.5588146026647648E-4</v>
      </c>
      <c r="BI367" s="240">
        <f t="shared" ca="1" si="651"/>
        <v>-8.3844377411944747E-5</v>
      </c>
      <c r="BJ367" s="240">
        <f t="shared" ca="1" si="652"/>
        <v>-9.9923169905574553E-6</v>
      </c>
      <c r="BK367" s="240">
        <f t="shared" ca="1" si="653"/>
        <v>6.4076046917581055E-5</v>
      </c>
      <c r="BL367" s="240">
        <f t="shared" ca="1" si="654"/>
        <v>1.3675735791510222E-4</v>
      </c>
      <c r="BM367" s="240">
        <f t="shared" ca="1" si="655"/>
        <v>2.0647828511135023E-4</v>
      </c>
      <c r="BN367" s="240">
        <f t="shared" ca="1" si="656"/>
        <v>2.7172958098481377E-4</v>
      </c>
      <c r="BO367" s="240">
        <f t="shared" ca="1" si="657"/>
        <v>3.3109875203415066E-4</v>
      </c>
      <c r="BP367" s="240">
        <f t="shared" ca="1" si="658"/>
        <v>3.8330063499685739E-4</v>
      </c>
      <c r="BQ367" s="240">
        <f t="shared" ca="1" si="659"/>
        <v>4.2720521675280142E-4</v>
      </c>
      <c r="BR367" s="240">
        <f t="shared" ca="1" si="660"/>
        <v>4.6186209569570993E-4</v>
      </c>
      <c r="BS367" s="240">
        <f t="shared" ca="1" si="661"/>
        <v>4.8652105505780268E-4</v>
      </c>
      <c r="BT367" s="240">
        <f t="shared" ca="1" si="662"/>
        <v>5.0064830283721084E-4</v>
      </c>
      <c r="BU367" s="240">
        <f t="shared" ca="1" si="663"/>
        <v>5.0393802678280308E-4</v>
      </c>
      <c r="BV367" s="240">
        <f t="shared" ca="1" si="664"/>
        <v>4.9631901430589225E-4</v>
      </c>
      <c r="BW367" s="240">
        <f t="shared" ca="1" si="665"/>
        <v>4.7795619401772238E-4</v>
      </c>
      <c r="BX367" s="240">
        <f t="shared" ca="1" si="666"/>
        <v>4.4924706552310805E-4</v>
      </c>
      <c r="BY367" s="240">
        <f t="shared" ca="1" si="667"/>
        <v>4.1081309475441265E-4</v>
      </c>
      <c r="BZ367" s="240">
        <f t="shared" ca="1" si="668"/>
        <v>3.6348626111089354E-4</v>
      </c>
      <c r="CA367" s="240">
        <f t="shared" ca="1" si="669"/>
        <v>3.0829104761722817E-4</v>
      </c>
      <c r="CB367" s="240">
        <f t="shared" ca="1" si="670"/>
        <v>2.4642226395989891E-4</v>
      </c>
      <c r="CC367" s="240">
        <f t="shared" ca="1" si="671"/>
        <v>1.792191824657175E-4</v>
      </c>
      <c r="CD367" s="240">
        <f t="shared" ca="1" si="672"/>
        <v>1.0813654690046054E-4</v>
      </c>
      <c r="CE367" s="240">
        <f t="shared" ca="1" si="673"/>
        <v>3.4713081659562458E-5</v>
      </c>
      <c r="CF367" s="240">
        <f t="shared" ca="1" si="674"/>
        <v>-3.9461816968202799E-5</v>
      </c>
      <c r="CG367" s="240">
        <f t="shared" ca="1" si="675"/>
        <v>-1.1278248643051411E-4</v>
      </c>
      <c r="CH367" s="240">
        <f t="shared" ca="1" si="676"/>
        <v>-1.8366175565676961E-4</v>
      </c>
      <c r="CI367" s="240">
        <f t="shared" ca="1" si="677"/>
        <v>-2.5056530251862214E-4</v>
      </c>
      <c r="CJ367" s="240">
        <f t="shared" ca="1" si="678"/>
        <v>-3.1204486727051006E-4</v>
      </c>
      <c r="CK367" s="240">
        <f t="shared" ca="1" si="679"/>
        <v>-3.6676960299951075E-4</v>
      </c>
      <c r="CL367" s="240">
        <f t="shared" ca="1" si="680"/>
        <v>-4.1355488444193918E-4</v>
      </c>
      <c r="CM367" s="240">
        <f t="shared" ca="1" si="681"/>
        <v>-4.5138795154282005E-4</v>
      </c>
      <c r="CN367" s="240">
        <f t="shared" ca="1" si="682"/>
        <v>-4.7944983265261766E-4</v>
      </c>
      <c r="CO367" s="240">
        <f t="shared" ca="1" si="683"/>
        <v>-4.9713307279020938E-4</v>
      </c>
      <c r="CP367" s="240">
        <f t="shared" ca="1" si="684"/>
        <v>-5.0405488320875579E-4</v>
      </c>
      <c r="CQ367" s="240">
        <f t="shared" ca="1" si="685"/>
        <v>-5.000654276160752E-4</v>
      </c>
      <c r="CR367" s="240">
        <f t="shared" ca="1" si="686"/>
        <v>-4.8525106567787451E-4</v>
      </c>
      <c r="CS367" s="240">
        <f t="shared" ca="1" si="687"/>
        <v>-4.5993248359178568E-4</v>
      </c>
      <c r="CT367" s="240">
        <f t="shared" ca="1" si="688"/>
        <v>-4.2465775219963878E-4</v>
      </c>
      <c r="CU367" s="240">
        <f t="shared" ca="1" si="689"/>
        <v>-3.801904629088692E-4</v>
      </c>
      <c r="CV367" s="240">
        <f t="shared" ca="1" si="690"/>
        <v>-3.2749319824454089E-4</v>
      </c>
      <c r="CW367" s="240">
        <f t="shared" ca="1" si="691"/>
        <v>-2.6770669484460827E-4</v>
      </c>
      <c r="CX367" s="240">
        <f t="shared" ca="1" si="692"/>
        <v>-2.0212514995665223E-4</v>
      </c>
      <c r="CY367" s="240">
        <f t="shared" ca="1" si="693"/>
        <v>-1.3216820597585031E-4</v>
      </c>
      <c r="CZ367" s="240">
        <f t="shared" ca="1" si="694"/>
        <v>-5.9350219474342758E-5</v>
      </c>
      <c r="DA367" s="240">
        <f t="shared" ca="1" si="695"/>
        <v>1.4752520045301185E-5</v>
      </c>
      <c r="DB367" s="240">
        <f t="shared" ca="1" si="696"/>
        <v>8.853591205753577E-5</v>
      </c>
      <c r="DC367" s="240">
        <f t="shared" ca="1" si="697"/>
        <v>1.6040276894594284E-4</v>
      </c>
      <c r="DD367" s="240">
        <f t="shared" ca="1" si="698"/>
        <v>2.2879739029173482E-4</v>
      </c>
      <c r="DE367" s="240">
        <f t="shared" ca="1" si="699"/>
        <v>2.9223923908971251E-4</v>
      </c>
      <c r="DF367" s="240">
        <f t="shared" ca="1" si="700"/>
        <v>3.4935499090331531E-4</v>
      </c>
      <c r="DG367" s="240">
        <f t="shared" ca="1" si="701"/>
        <v>3.9890826219132655E-4</v>
      </c>
      <c r="DH367" s="240">
        <f t="shared" ca="1" si="702"/>
        <v>4.3982637427774848E-4</v>
      </c>
      <c r="DI367" s="240">
        <f t="shared" ca="1" si="703"/>
        <v>4.7122357360572704E-4</v>
      </c>
      <c r="DJ367" s="240">
        <f t="shared" ca="1" si="704"/>
        <v>4.9242020562714187E-4</v>
      </c>
      <c r="DK367" s="240">
        <f t="shared" ca="1" si="705"/>
        <v>5.0295742727106516E-4</v>
      </c>
      <c r="DL367" s="240">
        <f t="shared" ca="1" si="706"/>
        <v>5.0260713951057277E-4</v>
      </c>
      <c r="DM367" s="240">
        <f t="shared" ca="1" si="707"/>
        <v>4.9137692501783508E-4</v>
      </c>
      <c r="DN367" s="240">
        <f t="shared" ca="1" si="708"/>
        <v>4.695098840221631E-4</v>
      </c>
      <c r="DO367" s="240">
        <f t="shared" ca="1" si="709"/>
        <v>4.3747937192419029E-4</v>
      </c>
      <c r="DP367" s="240">
        <f t="shared" ca="1" si="710"/>
        <v>3.9597875258094598E-4</v>
      </c>
      <c r="DQ367" s="240">
        <f t="shared" ca="1" si="711"/>
        <v>3.4590638907226485E-4</v>
      </c>
      <c r="DR367" s="240">
        <f t="shared" ca="1" si="712"/>
        <v>2.8834619685310053E-4</v>
      </c>
      <c r="DS367" s="240">
        <f t="shared" ca="1" si="713"/>
        <v>2.245441802572692E-4</v>
      </c>
      <c r="DT367" s="240">
        <f t="shared" ca="1" si="714"/>
        <v>1.5588146026647581E-4</v>
      </c>
      <c r="DU367" s="240">
        <f t="shared" ca="1" si="715"/>
        <v>8.3844377411944909E-5</v>
      </c>
      <c r="DV367" s="240">
        <f t="shared" ca="1" si="716"/>
        <v>9.992316990557645E-6</v>
      </c>
      <c r="DW367" s="240">
        <f t="shared" ca="1" si="717"/>
        <v>-6.4076046917581759E-5</v>
      </c>
      <c r="DX367" s="240">
        <f t="shared" ca="1" si="718"/>
        <v>-1.3675735791510201E-4</v>
      </c>
      <c r="DY367" s="240">
        <f t="shared" ca="1" si="719"/>
        <v>-2.0647828511135007E-4</v>
      </c>
      <c r="DZ367" s="240">
        <f t="shared" ca="1" si="720"/>
        <v>-2.7172958098481295E-4</v>
      </c>
      <c r="EA367" s="240">
        <f t="shared" ca="1" si="721"/>
        <v>-3.310987520341505E-4</v>
      </c>
      <c r="EB367" s="240">
        <f t="shared" ca="1" si="722"/>
        <v>-3.8330063499685782E-4</v>
      </c>
      <c r="EC367" s="240">
        <f t="shared" ca="1" si="723"/>
        <v>-4.2720521675280088E-4</v>
      </c>
      <c r="ED367" s="240">
        <f t="shared" ca="1" si="724"/>
        <v>-4.6186209569570982E-4</v>
      </c>
      <c r="EE367" s="240">
        <f t="shared" ca="1" si="725"/>
        <v>-4.8652105505780284E-4</v>
      </c>
      <c r="EF367" s="240">
        <f t="shared" ca="1" si="726"/>
        <v>-5.0064830283721073E-4</v>
      </c>
      <c r="EG367" s="240">
        <f t="shared" ca="1" si="727"/>
        <v>-5.0393802678280319E-4</v>
      </c>
      <c r="EH367" s="240">
        <f t="shared" ca="1" si="728"/>
        <v>-4.9631901430589214E-4</v>
      </c>
      <c r="EI367" s="240">
        <f t="shared" ca="1" si="729"/>
        <v>-4.7795619401772244E-4</v>
      </c>
      <c r="EJ367" s="240">
        <f t="shared" ca="1" si="730"/>
        <v>-4.4924706552310816E-4</v>
      </c>
      <c r="EK367" s="240">
        <f t="shared" ca="1" si="731"/>
        <v>-4.108130947544133E-4</v>
      </c>
      <c r="EL367" s="240">
        <f t="shared" ca="1" si="732"/>
        <v>-3.6348626111089364E-4</v>
      </c>
      <c r="EM367" s="240">
        <f t="shared" ca="1" si="733"/>
        <v>-3.0829104761722834E-4</v>
      </c>
      <c r="EN367" s="240">
        <f t="shared" ca="1" si="734"/>
        <v>-2.4642226395989988E-4</v>
      </c>
      <c r="EO367" s="240">
        <f t="shared" ca="1" si="735"/>
        <v>-1.7921918246571769E-4</v>
      </c>
      <c r="EP367" s="240">
        <f t="shared" ca="1" si="736"/>
        <v>-1.0813654690045988E-4</v>
      </c>
      <c r="EQ367" s="240">
        <f t="shared" ca="1" si="737"/>
        <v>-3.4713081659563569E-5</v>
      </c>
      <c r="ER367" s="240">
        <f t="shared" ca="1" si="738"/>
        <v>3.9461816968202609E-5</v>
      </c>
      <c r="ES367" s="240">
        <f t="shared" ca="1" si="739"/>
        <v>1.1278248643051478E-4</v>
      </c>
      <c r="ET367" s="240">
        <f t="shared" ca="1" si="740"/>
        <v>1.8366175565676947E-4</v>
      </c>
      <c r="EU367" s="240">
        <f t="shared" ca="1" si="741"/>
        <v>2.5056530251862198E-4</v>
      </c>
      <c r="EV367" s="240">
        <f t="shared" ca="1" si="742"/>
        <v>3.120448672705106E-4</v>
      </c>
      <c r="EW367" s="240">
        <f t="shared" ca="1" si="743"/>
        <v>3.6676960299951065E-4</v>
      </c>
      <c r="EX367" s="240">
        <f t="shared" ca="1" si="744"/>
        <v>4.1355488444193907E-4</v>
      </c>
      <c r="EY367" s="240">
        <f t="shared" ca="1" si="745"/>
        <v>4.5138795154281956E-4</v>
      </c>
      <c r="EZ367" s="240">
        <f t="shared" ca="1" si="746"/>
        <v>4.7944983265261766E-4</v>
      </c>
      <c r="FA367" s="240">
        <f t="shared" ca="1" si="747"/>
        <v>4.9713307279020949E-4</v>
      </c>
      <c r="FB367" s="240">
        <f t="shared" ca="1" si="748"/>
        <v>5.0405488320875579E-4</v>
      </c>
      <c r="FC367" s="240">
        <f t="shared" ca="1" si="749"/>
        <v>5.0006542761607531E-4</v>
      </c>
      <c r="FD367" s="240">
        <f t="shared" ca="1" si="750"/>
        <v>4.8525106567787429E-4</v>
      </c>
      <c r="FE367" s="240">
        <f t="shared" ca="1" si="751"/>
        <v>4.5993248359178622E-4</v>
      </c>
      <c r="FF367" s="240">
        <f t="shared" ca="1" si="752"/>
        <v>4.2465775219963884E-4</v>
      </c>
      <c r="FG367" s="240">
        <f t="shared" ca="1" si="753"/>
        <v>3.8019046290886877E-4</v>
      </c>
      <c r="FH367" s="240">
        <f t="shared" ca="1" si="754"/>
        <v>3.2749319824454105E-4</v>
      </c>
      <c r="FI367" s="240">
        <f t="shared" ca="1" si="755"/>
        <v>2.6770669484460843E-4</v>
      </c>
      <c r="FJ367" s="240">
        <f t="shared" ca="1" si="756"/>
        <v>2.0212514995665324E-4</v>
      </c>
      <c r="FK367" s="240">
        <f t="shared" ca="1" si="757"/>
        <v>1.3216820597585052E-4</v>
      </c>
      <c r="FL367" s="240">
        <f t="shared" ca="1" si="758"/>
        <v>5.9350219474342894E-5</v>
      </c>
      <c r="FM367" s="240">
        <f t="shared" ca="1" si="759"/>
        <v>-1.4752520045300155E-5</v>
      </c>
      <c r="FN367" s="240">
        <f t="shared" ca="1" si="760"/>
        <v>-8.8535912057535634E-5</v>
      </c>
      <c r="FO367" s="240">
        <f t="shared" ca="1" si="761"/>
        <v>-1.6040276894594346E-4</v>
      </c>
      <c r="FP367" s="240">
        <f t="shared" ca="1" si="762"/>
        <v>-2.2879739029173381E-4</v>
      </c>
      <c r="FQ367" s="240">
        <f t="shared" ca="1" si="763"/>
        <v>-2.9223923908971235E-4</v>
      </c>
      <c r="FR367" s="240">
        <f t="shared" ca="1" si="764"/>
        <v>-3.4935499090331574E-4</v>
      </c>
      <c r="FS367" s="240">
        <f t="shared" ca="1" si="765"/>
        <v>-3.989082621913259E-4</v>
      </c>
      <c r="FT367" s="240">
        <f t="shared" ca="1" si="766"/>
        <v>-4.3982637427774837E-4</v>
      </c>
      <c r="FU367" s="240">
        <f t="shared" ca="1" si="767"/>
        <v>-4.7122357360572731E-4</v>
      </c>
      <c r="FV367" s="240">
        <f t="shared" ca="1" si="768"/>
        <v>-4.9242020562714187E-4</v>
      </c>
      <c r="FW367" s="240">
        <f t="shared" ca="1" si="769"/>
        <v>-5.0295742727106516E-4</v>
      </c>
      <c r="FX367" s="240">
        <f t="shared" ca="1" si="770"/>
        <v>-5.0260713951057277E-4</v>
      </c>
      <c r="FY367" s="240">
        <f t="shared" ca="1" si="771"/>
        <v>-4.9137692501783519E-4</v>
      </c>
      <c r="FZ367" s="240">
        <f t="shared" ca="1" si="772"/>
        <v>-4.695098840221631E-4</v>
      </c>
      <c r="GA367" s="240">
        <f t="shared" ca="1" si="773"/>
        <v>-4.3747937192419034E-4</v>
      </c>
      <c r="GB367" s="240">
        <f t="shared" ca="1" si="774"/>
        <v>-3.9597875258094608E-4</v>
      </c>
      <c r="GC367" s="240">
        <f t="shared" ca="1" si="775"/>
        <v>-3.4590638907226496E-4</v>
      </c>
      <c r="GD367" s="240">
        <f t="shared" ca="1" si="776"/>
        <v>-2.8834619685310069E-4</v>
      </c>
      <c r="GE367" s="240">
        <f t="shared" ca="1" si="777"/>
        <v>-2.2454418025726937E-4</v>
      </c>
      <c r="GF367" s="240">
        <f t="shared" ca="1" si="778"/>
        <v>-1.5588146026647597E-4</v>
      </c>
      <c r="GG367" s="240">
        <f t="shared" ca="1" si="779"/>
        <v>-8.3844377411945072E-5</v>
      </c>
      <c r="GH367" s="240">
        <f t="shared" ca="1" si="780"/>
        <v>-9.9923169905578077E-6</v>
      </c>
      <c r="GI367" s="240">
        <f t="shared" ca="1" si="781"/>
        <v>6.407604691758157E-5</v>
      </c>
      <c r="GJ367" s="240">
        <f t="shared" ca="1" si="782"/>
        <v>1.3675735791510184E-4</v>
      </c>
      <c r="GK367" s="240">
        <f t="shared" ca="1" si="783"/>
        <v>2.064782851113499E-4</v>
      </c>
      <c r="GL367" s="240">
        <f t="shared" ca="1" si="784"/>
        <v>2.7172958098481274E-4</v>
      </c>
      <c r="GM367" s="240">
        <f t="shared" ca="1" si="785"/>
        <v>3.3109875203415039E-4</v>
      </c>
      <c r="GN367" s="240">
        <f t="shared" ca="1" si="786"/>
        <v>3.8330063499685771E-4</v>
      </c>
      <c r="GO367" s="240">
        <f t="shared" ca="1" si="787"/>
        <v>4.2720521675280071E-4</v>
      </c>
      <c r="GP367" s="240">
        <f t="shared" ca="1" si="788"/>
        <v>4.6186209569570977E-4</v>
      </c>
      <c r="GQ367" s="240">
        <f t="shared" ca="1" si="789"/>
        <v>4.8652105505780279E-4</v>
      </c>
      <c r="GR367" s="240">
        <f t="shared" ca="1" si="790"/>
        <v>5.0064830283721073E-4</v>
      </c>
      <c r="GS367" s="240">
        <f t="shared" ca="1" si="791"/>
        <v>5.0393802678280319E-4</v>
      </c>
      <c r="GT367" s="240">
        <f t="shared" ca="1" si="792"/>
        <v>4.9631901430589225E-4</v>
      </c>
      <c r="GU367" s="240">
        <f t="shared" ca="1" si="793"/>
        <v>4.7795619401772249E-4</v>
      </c>
      <c r="GV367" s="240">
        <f t="shared" ca="1" si="794"/>
        <v>4.4924706552310826E-4</v>
      </c>
      <c r="GW367" s="240">
        <f t="shared" ca="1" si="795"/>
        <v>4.1081309475441341E-4</v>
      </c>
      <c r="GX367" s="240">
        <f t="shared" ca="1" si="796"/>
        <v>3.6348626111089375E-4</v>
      </c>
      <c r="GY367" s="240">
        <f t="shared" ca="1" si="797"/>
        <v>3.0829104761722844E-4</v>
      </c>
      <c r="GZ367" s="240">
        <f t="shared" ca="1" si="798"/>
        <v>2.4642226395989999E-4</v>
      </c>
      <c r="HA367" s="240">
        <f t="shared" ca="1" si="799"/>
        <v>1.7921918246571785E-4</v>
      </c>
      <c r="HB367" s="240">
        <f t="shared" ca="1" si="800"/>
        <v>1.0813654690046004E-4</v>
      </c>
      <c r="HC367" s="240">
        <f t="shared" ca="1" si="801"/>
        <v>3.4713081659563759E-5</v>
      </c>
      <c r="HD367" s="240">
        <f t="shared" ca="1" si="802"/>
        <v>-3.9461816968202419E-5</v>
      </c>
      <c r="HE367" s="240">
        <f t="shared" ca="1" si="803"/>
        <v>-1.1278248643051459E-4</v>
      </c>
      <c r="HF367" s="240">
        <f t="shared" ca="1" si="804"/>
        <v>-1.8366175565676923E-4</v>
      </c>
      <c r="HG367" s="240">
        <f t="shared" ca="1" si="805"/>
        <v>-2.5056530251862187E-4</v>
      </c>
      <c r="HH367" s="240">
        <f t="shared" ca="1" si="806"/>
        <v>-3.1204486727051049E-4</v>
      </c>
      <c r="HI367" s="240">
        <f t="shared" ca="1" si="807"/>
        <v>-3.6676960299951054E-4</v>
      </c>
      <c r="HJ367" s="240">
        <f t="shared" ca="1" si="808"/>
        <v>-4.1355488444193896E-4</v>
      </c>
      <c r="HK367" s="240">
        <f t="shared" ca="1" si="809"/>
        <v>-4.5138795154281951E-4</v>
      </c>
      <c r="HL367" s="240">
        <f t="shared" ca="1" si="810"/>
        <v>-4.794498326526176E-4</v>
      </c>
      <c r="HM367" s="240">
        <f t="shared" ca="1" si="811"/>
        <v>-4.9713307279020938E-4</v>
      </c>
      <c r="HN367" s="240">
        <f t="shared" ca="1" si="812"/>
        <v>-5.0405488320875579E-4</v>
      </c>
      <c r="HO367" s="240">
        <f t="shared" ca="1" si="813"/>
        <v>-5.0006542761607531E-4</v>
      </c>
      <c r="HP367" s="240">
        <f t="shared" ca="1" si="814"/>
        <v>-4.852510656778744E-4</v>
      </c>
      <c r="HQ367" s="240">
        <f t="shared" ca="1" si="815"/>
        <v>-4.5993248359178546E-4</v>
      </c>
      <c r="HR367" s="240">
        <f t="shared" ca="1" si="816"/>
        <v>-4.2465775219963987E-4</v>
      </c>
      <c r="HS367" s="240">
        <f t="shared" ca="1" si="817"/>
        <v>-3.8019046290887007E-4</v>
      </c>
      <c r="HT367" s="240">
        <f t="shared" ca="1" si="818"/>
        <v>-3.2749319824454122E-4</v>
      </c>
      <c r="HU367" s="240">
        <f t="shared" ca="1" si="819"/>
        <v>-2.6770669484460854E-4</v>
      </c>
      <c r="HV367" s="240">
        <f t="shared" ca="1" si="820"/>
        <v>-2.0212514995665177E-4</v>
      </c>
      <c r="HW367" s="240">
        <f t="shared" ca="1" si="821"/>
        <v>-1.3216820597584895E-4</v>
      </c>
      <c r="HX367" s="240">
        <f t="shared" ca="1" si="822"/>
        <v>-5.93502194743449E-5</v>
      </c>
      <c r="HY367" s="240">
        <f t="shared" ca="1" si="823"/>
        <v>1.4752520045299965E-5</v>
      </c>
      <c r="HZ367" s="240">
        <f t="shared" ca="1" si="824"/>
        <v>8.8535912057535418E-5</v>
      </c>
      <c r="IA367" s="240">
        <f t="shared" ca="1" si="825"/>
        <v>1.604027689459433E-4</v>
      </c>
      <c r="IB367" s="240">
        <f t="shared" ca="1" si="826"/>
        <v>2.2879739029173525E-4</v>
      </c>
      <c r="IC367" s="240">
        <f t="shared" ca="1" si="827"/>
        <v>2.9223923908971072E-4</v>
      </c>
      <c r="ID367" s="240">
        <f t="shared" ca="1" si="828"/>
        <v>3.4935499090331439E-4</v>
      </c>
      <c r="IE367" s="240">
        <f t="shared" ca="1" si="829"/>
        <v>2.4808321708053873E-4</v>
      </c>
      <c r="IF367" s="240">
        <f t="shared" ca="1" si="830"/>
        <v>4.3982637427774832E-4</v>
      </c>
      <c r="IG367" s="240">
        <f t="shared" ca="1" si="831"/>
        <v>4.7122357360572726E-4</v>
      </c>
      <c r="IH367" s="240">
        <f t="shared" ca="1" si="832"/>
        <v>4.9242020562714219E-4</v>
      </c>
      <c r="II367" s="240">
        <f t="shared" ca="1" si="833"/>
        <v>5.0295742727106494E-4</v>
      </c>
      <c r="IJ367" s="240">
        <f t="shared" ca="1" si="834"/>
        <v>5.0260713951057287E-4</v>
      </c>
      <c r="IK367" s="240">
        <f t="shared" ca="1" si="835"/>
        <v>4.9137692501783519E-4</v>
      </c>
      <c r="IL367" s="240">
        <f t="shared" ca="1" si="836"/>
        <v>4.6950988402216321E-4</v>
      </c>
      <c r="IM367" s="240">
        <f t="shared" ca="1" si="837"/>
        <v>4.3747937192418953E-4</v>
      </c>
      <c r="IN367" s="240">
        <f t="shared" ca="1" si="838"/>
        <v>3.9597875258094511E-4</v>
      </c>
      <c r="IO367" s="240">
        <f t="shared" ca="1" si="839"/>
        <v>3.4590638907226642E-4</v>
      </c>
      <c r="IP367" s="240">
        <f t="shared" ca="1" si="840"/>
        <v>2.8834619685310086E-4</v>
      </c>
      <c r="IQ367" s="240">
        <f t="shared" ca="1" si="841"/>
        <v>2.2454418025726953E-4</v>
      </c>
      <c r="IR367" s="240">
        <f t="shared" ca="1" si="842"/>
        <v>1.5588146026647616E-4</v>
      </c>
      <c r="IS367" s="240">
        <f t="shared" ca="1" si="843"/>
        <v>8.3844377411943513E-5</v>
      </c>
      <c r="IT367" s="240">
        <f t="shared" ca="1" si="844"/>
        <v>9.9923169905598405E-6</v>
      </c>
      <c r="IU367" s="240">
        <f t="shared" ca="1" si="845"/>
        <v>-6.4076046917579564E-5</v>
      </c>
      <c r="IV367" s="240">
        <f t="shared" ca="1" si="846"/>
        <v>-1.3675735791510166E-4</v>
      </c>
      <c r="IW367" s="240">
        <f t="shared" ca="1" si="847"/>
        <v>-2.0647828511134974E-4</v>
      </c>
      <c r="IX367" s="240">
        <f t="shared" ca="1" si="848"/>
        <v>-2.7172958098481409E-4</v>
      </c>
      <c r="IY367" s="240">
        <f t="shared" ca="1" si="849"/>
        <v>-3.3109875203415158E-4</v>
      </c>
      <c r="IZ367" s="240">
        <f t="shared" ca="1" si="850"/>
        <v>-3.8330063499685647E-4</v>
      </c>
      <c r="JA367" s="240">
        <f t="shared" ca="1" si="851"/>
        <v>-4.2720521675280066E-4</v>
      </c>
      <c r="JB367" s="240">
        <f t="shared" ca="1" si="852"/>
        <v>-4.6186209569570972E-4</v>
      </c>
    </row>
    <row r="368" spans="1:262">
      <c r="B368" s="248">
        <v>7</v>
      </c>
      <c r="C368" s="247">
        <f t="shared" si="853"/>
        <v>1.3671875000000001E-4</v>
      </c>
      <c r="D368" s="244">
        <f t="shared" ca="1" si="597"/>
        <v>30.062458374131346</v>
      </c>
      <c r="E368" s="243">
        <f ca="1">M361</f>
        <v>6.2458374131347409E-2</v>
      </c>
      <c r="F368" s="242">
        <v>7</v>
      </c>
      <c r="G368" s="240">
        <f t="shared" ca="1" si="854"/>
        <v>-1.2135312146294328E-2</v>
      </c>
      <c r="H368" s="240">
        <f t="shared" ca="1" si="598"/>
        <v>-1.2633025293307697E-2</v>
      </c>
      <c r="I368" s="240">
        <f t="shared" ca="1" si="599"/>
        <v>-1.2758762608165813E-2</v>
      </c>
      <c r="J368" s="240">
        <f t="shared" ca="1" si="600"/>
        <v>-1.2508821791439886E-2</v>
      </c>
      <c r="K368" s="240">
        <f t="shared" ca="1" si="601"/>
        <v>-1.1890562279300791E-2</v>
      </c>
      <c r="L368" s="240">
        <f t="shared" ca="1" si="602"/>
        <v>-1.0922188547016834E-2</v>
      </c>
      <c r="M368" s="240">
        <f t="shared" ca="1" si="603"/>
        <v>-9.6322140833636945E-3</v>
      </c>
      <c r="N368" s="240">
        <f t="shared" ca="1" si="604"/>
        <v>-8.0586218190674373E-3</v>
      </c>
      <c r="O368" s="240">
        <f t="shared" ca="1" si="605"/>
        <v>-6.2477457302259976E-3</v>
      </c>
      <c r="P368" s="240">
        <f t="shared" ca="1" si="606"/>
        <v>-4.2529065475778562E-3</v>
      </c>
      <c r="Q368" s="240">
        <f t="shared" ca="1" si="607"/>
        <v>-2.1328417427700034E-3</v>
      </c>
      <c r="R368" s="240">
        <f t="shared" ca="1" si="608"/>
        <v>5.0023979767558485E-5</v>
      </c>
      <c r="S368" s="240">
        <f t="shared" ca="1" si="609"/>
        <v>2.2314167604665829E-3</v>
      </c>
      <c r="T368" s="240">
        <f t="shared" ca="1" si="610"/>
        <v>4.347106110111811E-3</v>
      </c>
      <c r="U368" s="241">
        <f t="shared" ca="1" si="611"/>
        <v>6.3347961583044739E-3</v>
      </c>
      <c r="V368" s="240">
        <f t="shared" ca="1" si="612"/>
        <v>8.1359599376256923E-3</v>
      </c>
      <c r="W368" s="240">
        <f t="shared" ca="1" si="613"/>
        <v>9.6975626935249665E-3</v>
      </c>
      <c r="X368" s="240">
        <f t="shared" ca="1" si="614"/>
        <v>1.0973623477564769E-2</v>
      </c>
      <c r="Y368" s="240">
        <f t="shared" ca="1" si="615"/>
        <v>1.1926569043352932E-2</v>
      </c>
      <c r="Z368" s="240">
        <f t="shared" ca="1" si="616"/>
        <v>1.2528340180082646E-2</v>
      </c>
      <c r="AA368" s="240">
        <f t="shared" ca="1" si="617"/>
        <v>1.2761217908004014E-2</v>
      </c>
      <c r="AB368" s="240">
        <f t="shared" ca="1" si="618"/>
        <v>1.2618345208736817E-2</v>
      </c>
      <c r="AC368" s="240">
        <f t="shared" ca="1" si="619"/>
        <v>1.2103928928223998E-2</v>
      </c>
      <c r="AD368" s="240">
        <f t="shared" ca="1" si="620"/>
        <v>1.1233115907350866E-2</v>
      </c>
      <c r="AE368" s="240">
        <f t="shared" ca="1" si="621"/>
        <v>1.0031546987528759E-2</v>
      </c>
      <c r="AF368" s="240">
        <f t="shared" ca="1" si="622"/>
        <v>8.534602023421569E-3</v>
      </c>
      <c r="AG368" s="240">
        <f t="shared" ca="1" si="623"/>
        <v>6.7863581332006226E-3</v>
      </c>
      <c r="AH368" s="240">
        <f t="shared" ca="1" si="624"/>
        <v>4.8382918603522918E-3</v>
      </c>
      <c r="AI368" s="240">
        <f t="shared" ca="1" si="625"/>
        <v>2.7477634615143891E-3</v>
      </c>
      <c r="AJ368" s="240">
        <f t="shared" ca="1" si="626"/>
        <v>5.7632795005445586E-4</v>
      </c>
      <c r="AK368" s="240">
        <f t="shared" ca="1" si="627"/>
        <v>-1.6120773737693678E-3</v>
      </c>
      <c r="AL368" s="240">
        <f t="shared" ca="1" si="628"/>
        <v>-3.7530155384065426E-3</v>
      </c>
      <c r="AM368" s="240">
        <f t="shared" ca="1" si="629"/>
        <v>-5.7834472292911552E-3</v>
      </c>
      <c r="AN368" s="240">
        <f t="shared" ca="1" si="630"/>
        <v>-7.6435869635071377E-3</v>
      </c>
      <c r="AO368" s="240">
        <f t="shared" ca="1" si="631"/>
        <v>-9.2786634563071704E-3</v>
      </c>
      <c r="AP368" s="240">
        <f t="shared" ca="1" si="632"/>
        <v>-1.064053234599437E-2</v>
      </c>
      <c r="AQ368" s="240">
        <f t="shared" ca="1" si="633"/>
        <v>-1.1689093790942027E-2</v>
      </c>
      <c r="AR368" s="240">
        <f t="shared" ca="1" si="634"/>
        <v>-1.239347319801078E-2</v>
      </c>
      <c r="AS368" s="240">
        <f t="shared" ca="1" si="635"/>
        <v>-1.2732930316151157E-2</v>
      </c>
      <c r="AT368" s="240">
        <f t="shared" ca="1" si="636"/>
        <v>-1.2697469927189401E-2</v>
      </c>
      <c r="AU368" s="240">
        <f t="shared" ca="1" si="637"/>
        <v>-1.2288136152180149E-2</v>
      </c>
      <c r="AV368" s="240">
        <f t="shared" ca="1" si="638"/>
        <v>-1.1516981707559344E-2</v>
      </c>
      <c r="AW368" s="240">
        <f t="shared" ca="1" si="639"/>
        <v>-1.0406713016341123E-2</v>
      </c>
      <c r="AX368" s="240">
        <f t="shared" ca="1" si="640"/>
        <v>-8.9900216239584274E-3</v>
      </c>
      <c r="AY368" s="240">
        <f t="shared" ca="1" si="641"/>
        <v>-7.308621605017598E-3</v>
      </c>
      <c r="AZ368" s="240">
        <f t="shared" ca="1" si="642"/>
        <v>-5.4120213042508185E-3</v>
      </c>
      <c r="BA368" s="240">
        <f t="shared" ca="1" si="643"/>
        <v>-3.3560655774043315E-3</v>
      </c>
      <c r="BB368" s="240">
        <f t="shared" ca="1" si="644"/>
        <v>-1.2012914553644217E-3</v>
      </c>
      <c r="BC368" s="240">
        <f t="shared" ca="1" si="645"/>
        <v>9.8885435147745646E-4</v>
      </c>
      <c r="BD368" s="240">
        <f t="shared" ca="1" si="646"/>
        <v>3.1498836235439075E-3</v>
      </c>
      <c r="BE368" s="240">
        <f t="shared" ca="1" si="647"/>
        <v>5.2181654693323172E-3</v>
      </c>
      <c r="BF368" s="240">
        <f t="shared" ca="1" si="648"/>
        <v>7.1327999188943508E-3</v>
      </c>
      <c r="BG368" s="240">
        <f t="shared" ca="1" si="649"/>
        <v>8.837411106108195E-3</v>
      </c>
      <c r="BH368" s="240">
        <f t="shared" ca="1" si="650"/>
        <v>1.0281807240001906E-2</v>
      </c>
      <c r="BI368" s="240">
        <f t="shared" ca="1" si="651"/>
        <v>1.1423458487745054E-2</v>
      </c>
      <c r="BJ368" s="240">
        <f t="shared" ca="1" si="652"/>
        <v>1.2228749253464859E-2</v>
      </c>
      <c r="BK368" s="240">
        <f t="shared" ca="1" si="653"/>
        <v>1.2673967979893718E-2</v>
      </c>
      <c r="BL368" s="240">
        <f t="shared" ca="1" si="654"/>
        <v>1.2746005328420369E-2</v>
      </c>
      <c r="BM368" s="240">
        <f t="shared" ca="1" si="655"/>
        <v>1.2442740179832089E-2</v>
      </c>
      <c r="BN368" s="240">
        <f t="shared" ca="1" si="656"/>
        <v>1.1773102090065851E-2</v>
      </c>
      <c r="BO368" s="240">
        <f t="shared" ca="1" si="657"/>
        <v>1.0756808361976709E-2</v>
      </c>
      <c r="BP368" s="240">
        <f t="shared" ca="1" si="658"/>
        <v>9.4237834749702834E-3</v>
      </c>
      <c r="BQ368" s="240">
        <f t="shared" ca="1" si="659"/>
        <v>7.8132779672284471E-3</v>
      </c>
      <c r="BR368" s="240">
        <f t="shared" ca="1" si="660"/>
        <v>5.9727127147903248E-3</v>
      </c>
      <c r="BS368" s="240">
        <f t="shared" ca="1" si="661"/>
        <v>3.9562826373616793E-3</v>
      </c>
      <c r="BT368" s="240">
        <f t="shared" ca="1" si="662"/>
        <v>1.8233609443377105E-3</v>
      </c>
      <c r="BU368" s="240">
        <f t="shared" ca="1" si="663"/>
        <v>-3.6324909243938986E-4</v>
      </c>
      <c r="BV368" s="240">
        <f t="shared" ca="1" si="664"/>
        <v>-2.5391633631349437E-3</v>
      </c>
      <c r="BW368" s="240">
        <f t="shared" ca="1" si="665"/>
        <v>-4.6403126917005533E-3</v>
      </c>
      <c r="BX368" s="240">
        <f t="shared" ca="1" si="666"/>
        <v>-6.6048293345174619E-3</v>
      </c>
      <c r="BY368" s="240">
        <f t="shared" ca="1" si="667"/>
        <v>-8.3748686584888161E-3</v>
      </c>
      <c r="BZ368" s="240">
        <f t="shared" ca="1" si="668"/>
        <v>-9.8983123597883305E-3</v>
      </c>
      <c r="CA368" s="240">
        <f t="shared" ca="1" si="669"/>
        <v>-1.1130303072474297E-2</v>
      </c>
      <c r="CB368" s="240">
        <f t="shared" ca="1" si="670"/>
        <v>-1.2034565180855413E-2</v>
      </c>
      <c r="CC368" s="240">
        <f t="shared" ca="1" si="671"/>
        <v>-1.2584472944664228E-2</v>
      </c>
      <c r="CD368" s="240">
        <f t="shared" ca="1" si="672"/>
        <v>-1.2763834486396961E-2</v>
      </c>
      <c r="CE368" s="240">
        <f t="shared" ca="1" si="673"/>
        <v>-1.2567368556535492E-2</v>
      </c>
      <c r="CF368" s="240">
        <f t="shared" ca="1" si="674"/>
        <v>-1.2000860038435439E-2</v>
      </c>
      <c r="CG368" s="240">
        <f t="shared" ca="1" si="675"/>
        <v>-1.1080989614083176E-2</v>
      </c>
      <c r="CH368" s="240">
        <f t="shared" ca="1" si="676"/>
        <v>-9.8348426061649827E-3</v>
      </c>
      <c r="CI368" s="240">
        <f t="shared" ca="1" si="677"/>
        <v>-8.2991114584539116E-3</v>
      </c>
      <c r="CJ368" s="240">
        <f t="shared" ca="1" si="678"/>
        <v>-6.5190153372520531E-3</v>
      </c>
      <c r="CK368" s="240">
        <f t="shared" ca="1" si="679"/>
        <v>-4.5469686659161904E-3</v>
      </c>
      <c r="CL368" s="240">
        <f t="shared" ca="1" si="680"/>
        <v>-2.4410377970885341E-3</v>
      </c>
      <c r="CM368" s="240">
        <f t="shared" ca="1" si="681"/>
        <v>-2.6323126547920205E-4</v>
      </c>
      <c r="CN368" s="240">
        <f t="shared" ca="1" si="682"/>
        <v>1.922326035779744E-3</v>
      </c>
      <c r="CO368" s="240">
        <f t="shared" ca="1" si="683"/>
        <v>4.0512809943510928E-3</v>
      </c>
      <c r="CP368" s="240">
        <f t="shared" ca="1" si="684"/>
        <v>6.0609471377589975E-3</v>
      </c>
      <c r="CQ368" s="240">
        <f t="shared" ca="1" si="685"/>
        <v>7.8921504187192786E-3</v>
      </c>
      <c r="CR368" s="240">
        <f t="shared" ca="1" si="686"/>
        <v>9.4909715781102549E-3</v>
      </c>
      <c r="CS368" s="240">
        <f t="shared" ca="1" si="687"/>
        <v>1.0810333782202551E-2</v>
      </c>
      <c r="CT368" s="240">
        <f t="shared" ca="1" si="688"/>
        <v>1.1811388786621871E-2</v>
      </c>
      <c r="CU368" s="240">
        <f t="shared" ca="1" si="689"/>
        <v>1.2464660811841393E-2</v>
      </c>
      <c r="CV368" s="240">
        <f t="shared" ca="1" si="690"/>
        <v>1.2750914449115958E-2</v>
      </c>
      <c r="CW368" s="240">
        <f t="shared" ca="1" si="691"/>
        <v>1.2661721041614719E-2</v>
      </c>
      <c r="CX368" s="240">
        <f t="shared" ca="1" si="692"/>
        <v>1.2199706863821241E-2</v>
      </c>
      <c r="CY368" s="240">
        <f t="shared" ca="1" si="693"/>
        <v>1.1378475791629235E-2</v>
      </c>
      <c r="CZ368" s="240">
        <f t="shared" ca="1" si="694"/>
        <v>1.0222208740090943E-2</v>
      </c>
      <c r="DA368" s="240">
        <f t="shared" ca="1" si="695"/>
        <v>8.7649516632596659E-3</v>
      </c>
      <c r="DB368" s="240">
        <f t="shared" ca="1" si="696"/>
        <v>7.0496130807680552E-3</v>
      </c>
      <c r="DC368" s="240">
        <f t="shared" ca="1" si="697"/>
        <v>5.1267006486871132E-3</v>
      </c>
      <c r="DD368" s="240">
        <f t="shared" ca="1" si="698"/>
        <v>3.0528339759765331E-3</v>
      </c>
      <c r="DE368" s="240">
        <f t="shared" ca="1" si="699"/>
        <v>8.8907747622291901E-4</v>
      </c>
      <c r="DF368" s="240">
        <f t="shared" ca="1" si="700"/>
        <v>-1.3008576566284772E-3</v>
      </c>
      <c r="DG368" s="240">
        <f t="shared" ca="1" si="701"/>
        <v>-3.4524894062359368E-3</v>
      </c>
      <c r="DH368" s="240">
        <f t="shared" ca="1" si="702"/>
        <v>-5.5024635884694017E-3</v>
      </c>
      <c r="DI368" s="240">
        <f t="shared" ca="1" si="703"/>
        <v>-7.390419297320313E-3</v>
      </c>
      <c r="DJ368" s="240">
        <f t="shared" ca="1" si="704"/>
        <v>-9.060766214589587E-3</v>
      </c>
      <c r="DK368" s="240">
        <f t="shared" ca="1" si="705"/>
        <v>-1.0464321450976085E-2</v>
      </c>
      <c r="DL368" s="240">
        <f t="shared" ca="1" si="706"/>
        <v>-1.1559757722245895E-2</v>
      </c>
      <c r="DM368" s="240">
        <f t="shared" ca="1" si="707"/>
        <v>-1.2314820219347485E-2</v>
      </c>
      <c r="DN368" s="240">
        <f t="shared" ca="1" si="708"/>
        <v>-1.2707276342078836E-2</v>
      </c>
      <c r="DO368" s="240">
        <f t="shared" ca="1" si="709"/>
        <v>-1.2725570331668922E-2</v>
      </c>
      <c r="DP368" s="240">
        <f t="shared" ca="1" si="710"/>
        <v>-1.2369163526803988E-2</v>
      </c>
      <c r="DQ368" s="240">
        <f t="shared" ca="1" si="711"/>
        <v>-1.1648550224356506E-2</v>
      </c>
      <c r="DR368" s="240">
        <f t="shared" ca="1" si="712"/>
        <v>-1.0584948677802315E-2</v>
      </c>
      <c r="DS368" s="240">
        <f t="shared" ca="1" si="713"/>
        <v>-9.2096763317895004E-3</v>
      </c>
      <c r="DT368" s="240">
        <f t="shared" ca="1" si="714"/>
        <v>-7.5632276888992697E-3</v>
      </c>
      <c r="DU368" s="240">
        <f t="shared" ca="1" si="715"/>
        <v>-5.6940819605493641E-3</v>
      </c>
      <c r="DV368" s="240">
        <f t="shared" ca="1" si="716"/>
        <v>-3.6572756104196859E-3</v>
      </c>
      <c r="DW368" s="240">
        <f t="shared" ca="1" si="717"/>
        <v>-1.512781821452403E-3</v>
      </c>
      <c r="DX368" s="240">
        <f t="shared" ca="1" si="718"/>
        <v>6.7625539744074151E-4</v>
      </c>
      <c r="DY368" s="240">
        <f t="shared" ca="1" si="719"/>
        <v>2.8453804687387785E-3</v>
      </c>
      <c r="DZ368" s="240">
        <f t="shared" ca="1" si="720"/>
        <v>4.9307241224362738E-3</v>
      </c>
      <c r="EA368" s="240">
        <f t="shared" ca="1" si="721"/>
        <v>6.8708840085098056E-3</v>
      </c>
      <c r="EB368" s="240">
        <f t="shared" ca="1" si="722"/>
        <v>8.6087326716285627E-3</v>
      </c>
      <c r="EC368" s="240">
        <f t="shared" ca="1" si="723"/>
        <v>1.0093099652807882E-2</v>
      </c>
      <c r="ED368" s="240">
        <f t="shared" ca="1" si="724"/>
        <v>1.1280278189001815E-2</v>
      </c>
      <c r="EE368" s="240">
        <f t="shared" ca="1" si="725"/>
        <v>1.2135312146294326E-2</v>
      </c>
      <c r="EF368" s="240">
        <f t="shared" ca="1" si="726"/>
        <v>1.2633025293307698E-2</v>
      </c>
      <c r="EG368" s="240">
        <f t="shared" ca="1" si="727"/>
        <v>1.2758762608165813E-2</v>
      </c>
      <c r="EH368" s="240">
        <f t="shared" ca="1" si="728"/>
        <v>1.2508821791439884E-2</v>
      </c>
      <c r="EI368" s="240">
        <f t="shared" ca="1" si="729"/>
        <v>1.1890562279300788E-2</v>
      </c>
      <c r="EJ368" s="240">
        <f t="shared" ca="1" si="730"/>
        <v>1.0922188547016851E-2</v>
      </c>
      <c r="EK368" s="240">
        <f t="shared" ca="1" si="731"/>
        <v>9.6322140833637118E-3</v>
      </c>
      <c r="EL368" s="240">
        <f t="shared" ca="1" si="732"/>
        <v>8.0586218190674564E-3</v>
      </c>
      <c r="EM368" s="240">
        <f t="shared" ca="1" si="733"/>
        <v>6.2477457302260175E-3</v>
      </c>
      <c r="EN368" s="240">
        <f t="shared" ca="1" si="734"/>
        <v>4.2529065475778727E-3</v>
      </c>
      <c r="EO368" s="240">
        <f t="shared" ca="1" si="735"/>
        <v>2.1328417427700164E-3</v>
      </c>
      <c r="EP368" s="240">
        <f t="shared" ca="1" si="736"/>
        <v>-5.0023979767547209E-5</v>
      </c>
      <c r="EQ368" s="240">
        <f t="shared" ca="1" si="737"/>
        <v>-2.2314167604665786E-3</v>
      </c>
      <c r="ER368" s="240">
        <f t="shared" ca="1" si="738"/>
        <v>-4.347106110111811E-3</v>
      </c>
      <c r="ES368" s="240">
        <f t="shared" ca="1" si="739"/>
        <v>-6.3347961583044739E-3</v>
      </c>
      <c r="ET368" s="240">
        <f t="shared" ca="1" si="740"/>
        <v>-8.1359599376256975E-3</v>
      </c>
      <c r="EU368" s="240">
        <f t="shared" ca="1" si="741"/>
        <v>-9.6975626935249734E-3</v>
      </c>
      <c r="EV368" s="240">
        <f t="shared" ca="1" si="742"/>
        <v>-1.0973623477564752E-2</v>
      </c>
      <c r="EW368" s="240">
        <f t="shared" ca="1" si="743"/>
        <v>-1.1926569043352922E-2</v>
      </c>
      <c r="EX368" s="240">
        <f t="shared" ca="1" si="744"/>
        <v>-1.2528340180082642E-2</v>
      </c>
      <c r="EY368" s="240">
        <f t="shared" ca="1" si="745"/>
        <v>-1.2761217908004016E-2</v>
      </c>
      <c r="EZ368" s="240">
        <f t="shared" ca="1" si="746"/>
        <v>-1.2618345208736821E-2</v>
      </c>
      <c r="FA368" s="240">
        <f t="shared" ca="1" si="747"/>
        <v>-1.2103928928224001E-2</v>
      </c>
      <c r="FB368" s="240">
        <f t="shared" ca="1" si="748"/>
        <v>-1.1233115907350873E-2</v>
      </c>
      <c r="FC368" s="240">
        <f t="shared" ca="1" si="749"/>
        <v>-1.0031546987528759E-2</v>
      </c>
      <c r="FD368" s="240">
        <f t="shared" ca="1" si="750"/>
        <v>-8.534602023421569E-3</v>
      </c>
      <c r="FE368" s="240">
        <f t="shared" ca="1" si="751"/>
        <v>-6.7863581332006217E-3</v>
      </c>
      <c r="FF368" s="240">
        <f t="shared" ca="1" si="752"/>
        <v>-4.8382918603522814E-3</v>
      </c>
      <c r="FG368" s="240">
        <f t="shared" ca="1" si="753"/>
        <v>-2.7477634615143787E-3</v>
      </c>
      <c r="FH368" s="240">
        <f t="shared" ca="1" si="754"/>
        <v>-5.7632795005448881E-4</v>
      </c>
      <c r="FI368" s="240">
        <f t="shared" ca="1" si="755"/>
        <v>1.6120773737693453E-3</v>
      </c>
      <c r="FJ368" s="240">
        <f t="shared" ca="1" si="756"/>
        <v>3.7530155384065218E-3</v>
      </c>
      <c r="FK368" s="240">
        <f t="shared" ca="1" si="757"/>
        <v>5.7834472292911361E-3</v>
      </c>
      <c r="FL368" s="240">
        <f t="shared" ca="1" si="758"/>
        <v>7.6435869635071291E-3</v>
      </c>
      <c r="FM368" s="240">
        <f t="shared" ca="1" si="759"/>
        <v>9.2786634563071634E-3</v>
      </c>
      <c r="FN368" s="240">
        <f t="shared" ca="1" si="760"/>
        <v>1.0640532345994363E-2</v>
      </c>
      <c r="FO368" s="240">
        <f t="shared" ca="1" si="761"/>
        <v>1.1689093790942027E-2</v>
      </c>
      <c r="FP368" s="240">
        <f t="shared" ca="1" si="762"/>
        <v>1.239347319801078E-2</v>
      </c>
      <c r="FQ368" s="240">
        <f t="shared" ca="1" si="763"/>
        <v>1.2732930316151157E-2</v>
      </c>
      <c r="FR368" s="240">
        <f t="shared" ca="1" si="764"/>
        <v>1.2697469927189399E-2</v>
      </c>
      <c r="FS368" s="240">
        <f t="shared" ca="1" si="765"/>
        <v>1.2288136152180155E-2</v>
      </c>
      <c r="FT368" s="240">
        <f t="shared" ca="1" si="766"/>
        <v>1.1516981707559357E-2</v>
      </c>
      <c r="FU368" s="240">
        <f t="shared" ca="1" si="767"/>
        <v>1.0406713016341135E-2</v>
      </c>
      <c r="FV368" s="240">
        <f t="shared" ca="1" si="768"/>
        <v>8.990021623958443E-3</v>
      </c>
      <c r="FW368" s="240">
        <f t="shared" ca="1" si="769"/>
        <v>7.3086216050176154E-3</v>
      </c>
      <c r="FX368" s="240">
        <f t="shared" ca="1" si="770"/>
        <v>5.412021304250828E-3</v>
      </c>
      <c r="FY368" s="240">
        <f t="shared" ca="1" si="771"/>
        <v>3.3560655774043419E-3</v>
      </c>
      <c r="FZ368" s="240">
        <f t="shared" ca="1" si="772"/>
        <v>1.2012914553644321E-3</v>
      </c>
      <c r="GA368" s="240">
        <f t="shared" ca="1" si="773"/>
        <v>-9.8885435147744432E-4</v>
      </c>
      <c r="GB368" s="240">
        <f t="shared" ca="1" si="774"/>
        <v>-3.1498836235439179E-3</v>
      </c>
      <c r="GC368" s="240">
        <f t="shared" ca="1" si="775"/>
        <v>-5.2181654693323285E-3</v>
      </c>
      <c r="GD368" s="240">
        <f t="shared" ca="1" si="776"/>
        <v>-7.1327999188943603E-3</v>
      </c>
      <c r="GE368" s="240">
        <f t="shared" ca="1" si="777"/>
        <v>-8.8374111061081707E-3</v>
      </c>
      <c r="GF368" s="240">
        <f t="shared" ca="1" si="778"/>
        <v>-1.0281807240001885E-2</v>
      </c>
      <c r="GG368" s="240">
        <f t="shared" ca="1" si="779"/>
        <v>-1.1423458487745038E-2</v>
      </c>
      <c r="GH368" s="240">
        <f t="shared" ca="1" si="780"/>
        <v>-1.2228749253464857E-2</v>
      </c>
      <c r="GI368" s="240">
        <f t="shared" ca="1" si="781"/>
        <v>-1.2673967979893716E-2</v>
      </c>
      <c r="GJ368" s="240">
        <f t="shared" ca="1" si="782"/>
        <v>-1.274600532842037E-2</v>
      </c>
      <c r="GK368" s="240">
        <f t="shared" ca="1" si="783"/>
        <v>-1.2442740179832101E-2</v>
      </c>
      <c r="GL368" s="240">
        <f t="shared" ca="1" si="784"/>
        <v>-1.1773102090065858E-2</v>
      </c>
      <c r="GM368" s="240">
        <f t="shared" ca="1" si="785"/>
        <v>-1.075680836197674E-2</v>
      </c>
      <c r="GN368" s="240">
        <f t="shared" ca="1" si="786"/>
        <v>-9.4237834749702747E-3</v>
      </c>
      <c r="GO368" s="240">
        <f t="shared" ca="1" si="787"/>
        <v>-7.8132779672284748E-3</v>
      </c>
      <c r="GP368" s="240">
        <f t="shared" ca="1" si="788"/>
        <v>-5.9727127147903144E-3</v>
      </c>
      <c r="GQ368" s="240">
        <f t="shared" ca="1" si="789"/>
        <v>-3.9562826373617105E-3</v>
      </c>
      <c r="GR368" s="240">
        <f t="shared" ca="1" si="790"/>
        <v>-1.8233609443376992E-3</v>
      </c>
      <c r="GS368" s="240">
        <f t="shared" ca="1" si="791"/>
        <v>3.6324909243937945E-4</v>
      </c>
      <c r="GT368" s="240">
        <f t="shared" ca="1" si="792"/>
        <v>2.5391633631349775E-3</v>
      </c>
      <c r="GU368" s="240">
        <f t="shared" ca="1" si="793"/>
        <v>4.6403126917005438E-3</v>
      </c>
      <c r="GV368" s="240">
        <f t="shared" ca="1" si="794"/>
        <v>6.6048293345174133E-3</v>
      </c>
      <c r="GW368" s="240">
        <f t="shared" ca="1" si="795"/>
        <v>8.3748686584888092E-3</v>
      </c>
      <c r="GX368" s="240">
        <f t="shared" ca="1" si="796"/>
        <v>9.8983123597882958E-3</v>
      </c>
      <c r="GY368" s="240">
        <f t="shared" ca="1" si="797"/>
        <v>1.1130303072474302E-2</v>
      </c>
      <c r="GZ368" s="240">
        <f t="shared" ca="1" si="798"/>
        <v>1.2034565180855401E-2</v>
      </c>
      <c r="HA368" s="240">
        <f t="shared" ca="1" si="799"/>
        <v>1.2584472944664228E-2</v>
      </c>
      <c r="HB368" s="240">
        <f t="shared" ca="1" si="800"/>
        <v>1.2763834486396961E-2</v>
      </c>
      <c r="HC368" s="240">
        <f t="shared" ca="1" si="801"/>
        <v>1.256736855653549E-2</v>
      </c>
      <c r="HD368" s="240">
        <f t="shared" ca="1" si="802"/>
        <v>1.2000860038435451E-2</v>
      </c>
      <c r="HE368" s="240">
        <f t="shared" ca="1" si="803"/>
        <v>1.1080989614083159E-2</v>
      </c>
      <c r="HF368" s="240">
        <f t="shared" ca="1" si="804"/>
        <v>9.8348426061649896E-3</v>
      </c>
      <c r="HG368" s="240">
        <f t="shared" ca="1" si="805"/>
        <v>8.2991114584538873E-3</v>
      </c>
      <c r="HH368" s="240">
        <f t="shared" ca="1" si="806"/>
        <v>6.5190153372520617E-3</v>
      </c>
      <c r="HI368" s="240">
        <f t="shared" ca="1" si="807"/>
        <v>4.5469686659162433E-3</v>
      </c>
      <c r="HJ368" s="240">
        <f t="shared" ca="1" si="808"/>
        <v>2.4410377970885445E-3</v>
      </c>
      <c r="HK368" s="240">
        <f t="shared" ca="1" si="809"/>
        <v>2.6323126547923674E-4</v>
      </c>
      <c r="HL368" s="240">
        <f t="shared" ca="1" si="810"/>
        <v>-1.922326035779757E-3</v>
      </c>
      <c r="HM368" s="240">
        <f t="shared" ca="1" si="811"/>
        <v>-4.0512809943510624E-3</v>
      </c>
      <c r="HN368" s="240">
        <f t="shared" ca="1" si="812"/>
        <v>-6.0609471377590096E-3</v>
      </c>
      <c r="HO368" s="240">
        <f t="shared" ca="1" si="813"/>
        <v>-7.8921504187192543E-3</v>
      </c>
      <c r="HP368" s="240">
        <f t="shared" ca="1" si="814"/>
        <v>-9.4909715781102636E-3</v>
      </c>
      <c r="HQ368" s="240">
        <f t="shared" ca="1" si="815"/>
        <v>-1.0810333782202546E-2</v>
      </c>
      <c r="HR368" s="240">
        <f t="shared" ca="1" si="816"/>
        <v>-1.1811388786621883E-2</v>
      </c>
      <c r="HS368" s="240">
        <f t="shared" ca="1" si="817"/>
        <v>-1.2464660811841392E-2</v>
      </c>
      <c r="HT368" s="240">
        <f t="shared" ca="1" si="818"/>
        <v>-1.2750914449115957E-2</v>
      </c>
      <c r="HU368" s="240">
        <f t="shared" ca="1" si="819"/>
        <v>-1.2661721041614723E-2</v>
      </c>
      <c r="HV368" s="240">
        <f t="shared" ca="1" si="820"/>
        <v>-1.2199706863821259E-2</v>
      </c>
      <c r="HW368" s="240">
        <f t="shared" ca="1" si="821"/>
        <v>-1.1378475791629239E-2</v>
      </c>
      <c r="HX368" s="240">
        <f t="shared" ca="1" si="822"/>
        <v>-1.0222208740090978E-2</v>
      </c>
      <c r="HY368" s="240">
        <f t="shared" ca="1" si="823"/>
        <v>-8.7649516632596416E-3</v>
      </c>
      <c r="HZ368" s="240">
        <f t="shared" ca="1" si="824"/>
        <v>-7.0496130807680638E-3</v>
      </c>
      <c r="IA368" s="240">
        <f t="shared" ca="1" si="825"/>
        <v>-5.1267006486870811E-3</v>
      </c>
      <c r="IB368" s="240">
        <f t="shared" ca="1" si="826"/>
        <v>-3.052833975976544E-3</v>
      </c>
      <c r="IC368" s="240">
        <f t="shared" ca="1" si="827"/>
        <v>-8.8907747622288518E-4</v>
      </c>
      <c r="ID368" s="240">
        <f t="shared" ca="1" si="828"/>
        <v>1.3008576566284659E-3</v>
      </c>
      <c r="IE368" s="240">
        <f t="shared" ca="1" si="829"/>
        <v>4.3390722610681508E-3</v>
      </c>
      <c r="IF368" s="240">
        <f t="shared" ca="1" si="830"/>
        <v>5.5024635884693904E-3</v>
      </c>
      <c r="IG368" s="240">
        <f t="shared" ca="1" si="831"/>
        <v>7.3904192973202679E-3</v>
      </c>
      <c r="IH368" s="240">
        <f t="shared" ca="1" si="832"/>
        <v>9.0607662145895784E-3</v>
      </c>
      <c r="II368" s="240">
        <f t="shared" ca="1" si="833"/>
        <v>1.0464321450976052E-2</v>
      </c>
      <c r="IJ368" s="240">
        <f t="shared" ca="1" si="834"/>
        <v>1.155975772224589E-2</v>
      </c>
      <c r="IK368" s="240">
        <f t="shared" ca="1" si="835"/>
        <v>1.2314820219347485E-2</v>
      </c>
      <c r="IL368" s="240">
        <f t="shared" ca="1" si="836"/>
        <v>1.2707276342078841E-2</v>
      </c>
      <c r="IM368" s="240">
        <f t="shared" ca="1" si="837"/>
        <v>1.2725570331668924E-2</v>
      </c>
      <c r="IN368" s="240">
        <f t="shared" ca="1" si="838"/>
        <v>1.2369163526803981E-2</v>
      </c>
      <c r="IO368" s="240">
        <f t="shared" ca="1" si="839"/>
        <v>1.1648550224356511E-2</v>
      </c>
      <c r="IP368" s="240">
        <f t="shared" ca="1" si="840"/>
        <v>1.0584948677802294E-2</v>
      </c>
      <c r="IQ368" s="240">
        <f t="shared" ca="1" si="841"/>
        <v>9.209676331789509E-3</v>
      </c>
      <c r="IR368" s="240">
        <f t="shared" ca="1" si="842"/>
        <v>7.5632276888993148E-3</v>
      </c>
      <c r="IS368" s="240">
        <f t="shared" ca="1" si="843"/>
        <v>5.6940819605493737E-3</v>
      </c>
      <c r="IT368" s="240">
        <f t="shared" ca="1" si="844"/>
        <v>3.6572756104197401E-3</v>
      </c>
      <c r="IU368" s="240">
        <f t="shared" ca="1" si="845"/>
        <v>1.5127818214524151E-3</v>
      </c>
      <c r="IV368" s="240">
        <f t="shared" ca="1" si="846"/>
        <v>-6.762553974406834E-4</v>
      </c>
      <c r="IW368" s="240">
        <f t="shared" ca="1" si="847"/>
        <v>-2.8453804687388114E-3</v>
      </c>
      <c r="IX368" s="240">
        <f t="shared" ca="1" si="848"/>
        <v>-4.9307241224362626E-3</v>
      </c>
      <c r="IY368" s="240">
        <f t="shared" ca="1" si="849"/>
        <v>-6.870884008509835E-3</v>
      </c>
      <c r="IZ368" s="240">
        <f t="shared" ca="1" si="850"/>
        <v>-8.6087326716285575E-3</v>
      </c>
      <c r="JA368" s="240">
        <f t="shared" ca="1" si="851"/>
        <v>-1.0093099652807903E-2</v>
      </c>
      <c r="JB368" s="240">
        <f t="shared" ca="1" si="852"/>
        <v>-1.128027818900181E-2</v>
      </c>
    </row>
    <row r="369" spans="2:262">
      <c r="B369" s="248">
        <v>8</v>
      </c>
      <c r="C369" s="247">
        <f t="shared" si="853"/>
        <v>1.5625E-4</v>
      </c>
      <c r="D369" s="244">
        <f t="shared" ca="1" si="597"/>
        <v>30.061174006390921</v>
      </c>
      <c r="E369" s="243">
        <f ca="1">N361</f>
        <v>6.1174006390920216E-2</v>
      </c>
      <c r="F369" s="242">
        <v>8</v>
      </c>
      <c r="G369" s="240">
        <f t="shared" ca="1" si="854"/>
        <v>-5.3163938218813724E-4</v>
      </c>
      <c r="H369" s="240">
        <f t="shared" ca="1" si="598"/>
        <v>-5.6052583550374462E-4</v>
      </c>
      <c r="I369" s="240">
        <f t="shared" ca="1" si="599"/>
        <v>-5.6787159530745325E-4</v>
      </c>
      <c r="J369" s="240">
        <f t="shared" ca="1" si="600"/>
        <v>-5.5339436816955606E-4</v>
      </c>
      <c r="K369" s="240">
        <f t="shared" ca="1" si="601"/>
        <v>-5.1765050581004004E-4</v>
      </c>
      <c r="L369" s="240">
        <f t="shared" ca="1" si="602"/>
        <v>-4.620136248139921E-4</v>
      </c>
      <c r="M369" s="240">
        <f t="shared" ca="1" si="603"/>
        <v>-3.8862181931656838E-4</v>
      </c>
      <c r="N369" s="240">
        <f t="shared" ca="1" si="604"/>
        <v>-3.0029549524443607E-4</v>
      </c>
      <c r="O369" s="240">
        <f t="shared" ca="1" si="605"/>
        <v>-2.0042898369771394E-4</v>
      </c>
      <c r="P369" s="240">
        <f t="shared" ca="1" si="606"/>
        <v>-9.2860098709357693E-5</v>
      </c>
      <c r="Q369" s="240">
        <f t="shared" ca="1" si="607"/>
        <v>1.8277347795855675E-5</v>
      </c>
      <c r="R369" s="240">
        <f t="shared" ca="1" si="608"/>
        <v>1.2871240607532932E-4</v>
      </c>
      <c r="S369" s="240">
        <f t="shared" ca="1" si="609"/>
        <v>2.3420111877207702E-4</v>
      </c>
      <c r="T369" s="240">
        <f t="shared" ca="1" si="610"/>
        <v>3.3068961381591406E-4</v>
      </c>
      <c r="U369" s="241">
        <f t="shared" ca="1" si="611"/>
        <v>4.1446989245367763E-4</v>
      </c>
      <c r="V369" s="240">
        <f t="shared" ca="1" si="612"/>
        <v>4.8232232556183995E-4</v>
      </c>
      <c r="W369" s="240">
        <f t="shared" ca="1" si="613"/>
        <v>5.3163938218813724E-4</v>
      </c>
      <c r="X369" s="240">
        <f t="shared" ca="1" si="614"/>
        <v>5.6052583550374462E-4</v>
      </c>
      <c r="Y369" s="240">
        <f t="shared" ca="1" si="615"/>
        <v>5.6787159530745336E-4</v>
      </c>
      <c r="Z369" s="240">
        <f t="shared" ca="1" si="616"/>
        <v>5.5339436816955606E-4</v>
      </c>
      <c r="AA369" s="240">
        <f t="shared" ca="1" si="617"/>
        <v>5.1765050581003994E-4</v>
      </c>
      <c r="AB369" s="240">
        <f t="shared" ca="1" si="618"/>
        <v>4.6201362481399226E-4</v>
      </c>
      <c r="AC369" s="240">
        <f t="shared" ca="1" si="619"/>
        <v>3.8862181931656849E-4</v>
      </c>
      <c r="AD369" s="240">
        <f t="shared" ca="1" si="620"/>
        <v>3.0029549524443613E-4</v>
      </c>
      <c r="AE369" s="240">
        <f t="shared" ca="1" si="621"/>
        <v>2.0042898369771389E-4</v>
      </c>
      <c r="AF369" s="240">
        <f t="shared" ca="1" si="622"/>
        <v>9.2860098709357557E-5</v>
      </c>
      <c r="AG369" s="240">
        <f t="shared" ca="1" si="623"/>
        <v>-1.827734779585562E-5</v>
      </c>
      <c r="AH369" s="240">
        <f t="shared" ca="1" si="624"/>
        <v>-1.2871240607532924E-4</v>
      </c>
      <c r="AI369" s="240">
        <f t="shared" ca="1" si="625"/>
        <v>-2.3420111877207696E-4</v>
      </c>
      <c r="AJ369" s="240">
        <f t="shared" ca="1" si="626"/>
        <v>-3.3068961381591379E-4</v>
      </c>
      <c r="AK369" s="240">
        <f t="shared" ca="1" si="627"/>
        <v>-4.1446989245367752E-4</v>
      </c>
      <c r="AL369" s="240">
        <f t="shared" ca="1" si="628"/>
        <v>-4.8232232556183995E-4</v>
      </c>
      <c r="AM369" s="240">
        <f t="shared" ca="1" si="629"/>
        <v>-5.3163938218813724E-4</v>
      </c>
      <c r="AN369" s="240">
        <f t="shared" ca="1" si="630"/>
        <v>-5.6052583550374473E-4</v>
      </c>
      <c r="AO369" s="240">
        <f t="shared" ca="1" si="631"/>
        <v>-5.6787159530745325E-4</v>
      </c>
      <c r="AP369" s="240">
        <f t="shared" ca="1" si="632"/>
        <v>-5.5339436816955606E-4</v>
      </c>
      <c r="AQ369" s="240">
        <f t="shared" ca="1" si="633"/>
        <v>-5.1765050581004004E-4</v>
      </c>
      <c r="AR369" s="240">
        <f t="shared" ca="1" si="634"/>
        <v>-4.6201362481399237E-4</v>
      </c>
      <c r="AS369" s="240">
        <f t="shared" ca="1" si="635"/>
        <v>-3.8862181931656855E-4</v>
      </c>
      <c r="AT369" s="240">
        <f t="shared" ca="1" si="636"/>
        <v>-3.0029549524443618E-4</v>
      </c>
      <c r="AU369" s="240">
        <f t="shared" ca="1" si="637"/>
        <v>-2.0042898369771443E-4</v>
      </c>
      <c r="AV369" s="240">
        <f t="shared" ca="1" si="638"/>
        <v>-9.2860098709357611E-5</v>
      </c>
      <c r="AW369" s="240">
        <f t="shared" ca="1" si="639"/>
        <v>1.8277347795855512E-5</v>
      </c>
      <c r="AX369" s="240">
        <f t="shared" ca="1" si="640"/>
        <v>1.2871240607532876E-4</v>
      </c>
      <c r="AY369" s="240">
        <f t="shared" ca="1" si="641"/>
        <v>2.3420111877207688E-4</v>
      </c>
      <c r="AZ369" s="240">
        <f t="shared" ca="1" si="642"/>
        <v>3.3068961381591368E-4</v>
      </c>
      <c r="BA369" s="240">
        <f t="shared" ca="1" si="643"/>
        <v>4.1446989245367785E-4</v>
      </c>
      <c r="BB369" s="240">
        <f t="shared" ca="1" si="644"/>
        <v>4.8232232556183989E-4</v>
      </c>
      <c r="BC369" s="240">
        <f t="shared" ca="1" si="645"/>
        <v>5.3163938218813702E-4</v>
      </c>
      <c r="BD369" s="240">
        <f t="shared" ca="1" si="646"/>
        <v>5.6052583550374462E-4</v>
      </c>
      <c r="BE369" s="240">
        <f t="shared" ca="1" si="647"/>
        <v>5.6787159530745325E-4</v>
      </c>
      <c r="BF369" s="240">
        <f t="shared" ca="1" si="648"/>
        <v>5.5339436816955606E-4</v>
      </c>
      <c r="BG369" s="240">
        <f t="shared" ca="1" si="649"/>
        <v>5.1765050581004004E-4</v>
      </c>
      <c r="BH369" s="240">
        <f t="shared" ca="1" si="650"/>
        <v>4.6201362481399237E-4</v>
      </c>
      <c r="BI369" s="240">
        <f t="shared" ca="1" si="651"/>
        <v>3.8862181931656828E-4</v>
      </c>
      <c r="BJ369" s="240">
        <f t="shared" ca="1" si="652"/>
        <v>3.0029549524443624E-4</v>
      </c>
      <c r="BK369" s="240">
        <f t="shared" ca="1" si="653"/>
        <v>2.0042898369771448E-4</v>
      </c>
      <c r="BL369" s="240">
        <f t="shared" ca="1" si="654"/>
        <v>9.2860098709357666E-5</v>
      </c>
      <c r="BM369" s="240">
        <f t="shared" ca="1" si="655"/>
        <v>-1.8277347795855458E-5</v>
      </c>
      <c r="BN369" s="240">
        <f t="shared" ca="1" si="656"/>
        <v>-1.2871240607532867E-4</v>
      </c>
      <c r="BO369" s="240">
        <f t="shared" ca="1" si="657"/>
        <v>-2.3420111877207685E-4</v>
      </c>
      <c r="BP369" s="240">
        <f t="shared" ca="1" si="658"/>
        <v>-3.3068961381591368E-4</v>
      </c>
      <c r="BQ369" s="240">
        <f t="shared" ca="1" si="659"/>
        <v>-4.1446989245367779E-4</v>
      </c>
      <c r="BR369" s="240">
        <f t="shared" ca="1" si="660"/>
        <v>-4.8232232556183984E-4</v>
      </c>
      <c r="BS369" s="240">
        <f t="shared" ca="1" si="661"/>
        <v>-5.3163938218813702E-4</v>
      </c>
      <c r="BT369" s="240">
        <f t="shared" ca="1" si="662"/>
        <v>-5.6052583550374462E-4</v>
      </c>
      <c r="BU369" s="240">
        <f t="shared" ca="1" si="663"/>
        <v>-5.6787159530745336E-4</v>
      </c>
      <c r="BV369" s="240">
        <f t="shared" ca="1" si="664"/>
        <v>-5.5339436816955606E-4</v>
      </c>
      <c r="BW369" s="240">
        <f t="shared" ca="1" si="665"/>
        <v>-5.1765050581004004E-4</v>
      </c>
      <c r="BX369" s="240">
        <f t="shared" ca="1" si="666"/>
        <v>-4.6201362481399237E-4</v>
      </c>
      <c r="BY369" s="240">
        <f t="shared" ca="1" si="667"/>
        <v>-3.8862181931656828E-4</v>
      </c>
      <c r="BZ369" s="240">
        <f t="shared" ca="1" si="668"/>
        <v>-3.0029549524443629E-4</v>
      </c>
      <c r="CA369" s="240">
        <f t="shared" ca="1" si="669"/>
        <v>-2.0042898369771454E-4</v>
      </c>
      <c r="CB369" s="240">
        <f t="shared" ca="1" si="670"/>
        <v>-9.2860098709357774E-5</v>
      </c>
      <c r="CC369" s="240">
        <f t="shared" ca="1" si="671"/>
        <v>1.8277347795855403E-5</v>
      </c>
      <c r="CD369" s="240">
        <f t="shared" ca="1" si="672"/>
        <v>1.2871240607532859E-4</v>
      </c>
      <c r="CE369" s="240">
        <f t="shared" ca="1" si="673"/>
        <v>2.3420111877207674E-4</v>
      </c>
      <c r="CF369" s="240">
        <f t="shared" ca="1" si="674"/>
        <v>3.3068961381591363E-4</v>
      </c>
      <c r="CG369" s="240">
        <f t="shared" ca="1" si="675"/>
        <v>4.1446989245367774E-4</v>
      </c>
      <c r="CH369" s="240">
        <f t="shared" ca="1" si="676"/>
        <v>4.8232232556183984E-4</v>
      </c>
      <c r="CI369" s="240">
        <f t="shared" ca="1" si="677"/>
        <v>5.3163938218813692E-4</v>
      </c>
      <c r="CJ369" s="240">
        <f t="shared" ca="1" si="678"/>
        <v>5.6052583550374451E-4</v>
      </c>
      <c r="CK369" s="240">
        <f t="shared" ca="1" si="679"/>
        <v>5.6787159530745325E-4</v>
      </c>
      <c r="CL369" s="240">
        <f t="shared" ca="1" si="680"/>
        <v>5.5339436816955606E-4</v>
      </c>
      <c r="CM369" s="240">
        <f t="shared" ca="1" si="681"/>
        <v>5.1765050581004004E-4</v>
      </c>
      <c r="CN369" s="240">
        <f t="shared" ca="1" si="682"/>
        <v>4.6201362481399248E-4</v>
      </c>
      <c r="CO369" s="240">
        <f t="shared" ca="1" si="683"/>
        <v>3.8862181931656909E-4</v>
      </c>
      <c r="CP369" s="240">
        <f t="shared" ca="1" si="684"/>
        <v>3.0029549524443721E-4</v>
      </c>
      <c r="CQ369" s="240">
        <f t="shared" ca="1" si="685"/>
        <v>2.0042898369771367E-4</v>
      </c>
      <c r="CR369" s="240">
        <f t="shared" ca="1" si="686"/>
        <v>9.2860098709357828E-5</v>
      </c>
      <c r="CS369" s="240">
        <f t="shared" ca="1" si="687"/>
        <v>-1.8277347795855349E-5</v>
      </c>
      <c r="CT369" s="240">
        <f t="shared" ca="1" si="688"/>
        <v>-1.2871240607532851E-4</v>
      </c>
      <c r="CU369" s="240">
        <f t="shared" ca="1" si="689"/>
        <v>-2.342011187720758E-4</v>
      </c>
      <c r="CV369" s="240">
        <f t="shared" ca="1" si="690"/>
        <v>-3.3068961381591439E-4</v>
      </c>
      <c r="CW369" s="240">
        <f t="shared" ca="1" si="691"/>
        <v>-4.1446989245367768E-4</v>
      </c>
      <c r="CX369" s="240">
        <f t="shared" ca="1" si="692"/>
        <v>-4.8232232556183978E-4</v>
      </c>
      <c r="CY369" s="240">
        <f t="shared" ca="1" si="693"/>
        <v>-5.3163938218813692E-4</v>
      </c>
      <c r="CZ369" s="240">
        <f t="shared" ca="1" si="694"/>
        <v>-5.605258355037444E-4</v>
      </c>
      <c r="DA369" s="240">
        <f t="shared" ca="1" si="695"/>
        <v>-5.6787159530745325E-4</v>
      </c>
      <c r="DB369" s="240">
        <f t="shared" ca="1" si="696"/>
        <v>-5.5339436816955606E-4</v>
      </c>
      <c r="DC369" s="240">
        <f t="shared" ca="1" si="697"/>
        <v>-5.1765050581004004E-4</v>
      </c>
      <c r="DD369" s="240">
        <f t="shared" ca="1" si="698"/>
        <v>-4.6201362481399248E-4</v>
      </c>
      <c r="DE369" s="240">
        <f t="shared" ca="1" si="699"/>
        <v>-3.8862181931656914E-4</v>
      </c>
      <c r="DF369" s="240">
        <f t="shared" ca="1" si="700"/>
        <v>-3.0029549524443553E-4</v>
      </c>
      <c r="DG369" s="240">
        <f t="shared" ca="1" si="701"/>
        <v>-2.0042898369771378E-4</v>
      </c>
      <c r="DH369" s="240">
        <f t="shared" ca="1" si="702"/>
        <v>-9.2860098709357882E-5</v>
      </c>
      <c r="DI369" s="240">
        <f t="shared" ca="1" si="703"/>
        <v>1.8277347795855295E-5</v>
      </c>
      <c r="DJ369" s="240">
        <f t="shared" ca="1" si="704"/>
        <v>1.2871240607532851E-4</v>
      </c>
      <c r="DK369" s="240">
        <f t="shared" ca="1" si="705"/>
        <v>2.3420111877207571E-4</v>
      </c>
      <c r="DL369" s="240">
        <f t="shared" ca="1" si="706"/>
        <v>3.3068961381591433E-4</v>
      </c>
      <c r="DM369" s="240">
        <f t="shared" ca="1" si="707"/>
        <v>4.1446989245367768E-4</v>
      </c>
      <c r="DN369" s="240">
        <f t="shared" ca="1" si="708"/>
        <v>4.8232232556183973E-4</v>
      </c>
      <c r="DO369" s="240">
        <f t="shared" ca="1" si="709"/>
        <v>5.3163938218813692E-4</v>
      </c>
      <c r="DP369" s="240">
        <f t="shared" ca="1" si="710"/>
        <v>5.605258355037444E-4</v>
      </c>
      <c r="DQ369" s="240">
        <f t="shared" ca="1" si="711"/>
        <v>5.6787159530745325E-4</v>
      </c>
      <c r="DR369" s="240">
        <f t="shared" ca="1" si="712"/>
        <v>5.5339436816955606E-4</v>
      </c>
      <c r="DS369" s="240">
        <f t="shared" ca="1" si="713"/>
        <v>5.1765050581004004E-4</v>
      </c>
      <c r="DT369" s="240">
        <f t="shared" ca="1" si="714"/>
        <v>4.6201362481399259E-4</v>
      </c>
      <c r="DU369" s="240">
        <f t="shared" ca="1" si="715"/>
        <v>3.886218193165692E-4</v>
      </c>
      <c r="DV369" s="240">
        <f t="shared" ca="1" si="716"/>
        <v>3.0029549524443732E-4</v>
      </c>
      <c r="DW369" s="240">
        <f t="shared" ca="1" si="717"/>
        <v>2.0042898369771383E-4</v>
      </c>
      <c r="DX369" s="240">
        <f t="shared" ca="1" si="718"/>
        <v>9.2860098709357937E-5</v>
      </c>
      <c r="DY369" s="240">
        <f t="shared" ca="1" si="719"/>
        <v>-1.8277347795855241E-5</v>
      </c>
      <c r="DZ369" s="240">
        <f t="shared" ca="1" si="720"/>
        <v>-1.287124060753284E-4</v>
      </c>
      <c r="EA369" s="240">
        <f t="shared" ca="1" si="721"/>
        <v>-2.3420111877207563E-4</v>
      </c>
      <c r="EB369" s="240">
        <f t="shared" ca="1" si="722"/>
        <v>-3.3068961381591423E-4</v>
      </c>
      <c r="EC369" s="240">
        <f t="shared" ca="1" si="723"/>
        <v>-4.1446989245367763E-4</v>
      </c>
      <c r="ED369" s="240">
        <f t="shared" ca="1" si="724"/>
        <v>-4.8232232556183973E-4</v>
      </c>
      <c r="EE369" s="240">
        <f t="shared" ca="1" si="725"/>
        <v>-5.3163938218813692E-4</v>
      </c>
      <c r="EF369" s="240">
        <f t="shared" ca="1" si="726"/>
        <v>-5.605258355037444E-4</v>
      </c>
      <c r="EG369" s="240">
        <f t="shared" ca="1" si="727"/>
        <v>-5.6787159530745325E-4</v>
      </c>
      <c r="EH369" s="240">
        <f t="shared" ca="1" si="728"/>
        <v>-5.5339436816955606E-4</v>
      </c>
      <c r="EI369" s="240">
        <f t="shared" ca="1" si="729"/>
        <v>-5.1765050581004004E-4</v>
      </c>
      <c r="EJ369" s="240">
        <f t="shared" ca="1" si="730"/>
        <v>-4.6201362481399259E-4</v>
      </c>
      <c r="EK369" s="240">
        <f t="shared" ca="1" si="731"/>
        <v>-3.886218193165692E-4</v>
      </c>
      <c r="EL369" s="240">
        <f t="shared" ca="1" si="732"/>
        <v>-3.0029549524443564E-4</v>
      </c>
      <c r="EM369" s="240">
        <f t="shared" ca="1" si="733"/>
        <v>-2.0042898369771389E-4</v>
      </c>
      <c r="EN369" s="240">
        <f t="shared" ca="1" si="734"/>
        <v>-9.2860098709357991E-5</v>
      </c>
      <c r="EO369" s="240">
        <f t="shared" ca="1" si="735"/>
        <v>1.8277347795855187E-5</v>
      </c>
      <c r="EP369" s="240">
        <f t="shared" ca="1" si="736"/>
        <v>1.2871240607532832E-4</v>
      </c>
      <c r="EQ369" s="240">
        <f t="shared" ca="1" si="737"/>
        <v>2.3420111877207558E-4</v>
      </c>
      <c r="ER369" s="240">
        <f t="shared" ca="1" si="738"/>
        <v>3.3068961381591423E-4</v>
      </c>
      <c r="ES369" s="240">
        <f t="shared" ca="1" si="739"/>
        <v>4.1446989245367752E-4</v>
      </c>
      <c r="ET369" s="240">
        <f t="shared" ca="1" si="740"/>
        <v>4.8232232556183967E-4</v>
      </c>
      <c r="EU369" s="240">
        <f t="shared" ca="1" si="741"/>
        <v>5.3163938218813681E-4</v>
      </c>
      <c r="EV369" s="240">
        <f t="shared" ca="1" si="742"/>
        <v>5.605258355037444E-4</v>
      </c>
      <c r="EW369" s="240">
        <f t="shared" ca="1" si="743"/>
        <v>5.6787159530745325E-4</v>
      </c>
      <c r="EX369" s="240">
        <f t="shared" ca="1" si="744"/>
        <v>5.5339436816955606E-4</v>
      </c>
      <c r="EY369" s="240">
        <f t="shared" ca="1" si="745"/>
        <v>5.1765050581004015E-4</v>
      </c>
      <c r="EZ369" s="240">
        <f t="shared" ca="1" si="746"/>
        <v>4.6201362481399259E-4</v>
      </c>
      <c r="FA369" s="240">
        <f t="shared" ca="1" si="747"/>
        <v>3.8862181931656925E-4</v>
      </c>
      <c r="FB369" s="240">
        <f t="shared" ca="1" si="748"/>
        <v>3.0029549524443743E-4</v>
      </c>
      <c r="FC369" s="240">
        <f t="shared" ca="1" si="749"/>
        <v>2.0042898369771394E-4</v>
      </c>
      <c r="FD369" s="240">
        <f t="shared" ca="1" si="750"/>
        <v>9.2860098709358099E-5</v>
      </c>
      <c r="FE369" s="240">
        <f t="shared" ca="1" si="751"/>
        <v>-1.8277347795855078E-5</v>
      </c>
      <c r="FF369" s="240">
        <f t="shared" ca="1" si="752"/>
        <v>-1.2871240607532824E-4</v>
      </c>
      <c r="FG369" s="240">
        <f t="shared" ca="1" si="753"/>
        <v>-2.342011187720755E-4</v>
      </c>
      <c r="FH369" s="240">
        <f t="shared" ca="1" si="754"/>
        <v>-3.3068961381591417E-4</v>
      </c>
      <c r="FI369" s="240">
        <f t="shared" ca="1" si="755"/>
        <v>-4.1446989245367752E-4</v>
      </c>
      <c r="FJ369" s="240">
        <f t="shared" ca="1" si="756"/>
        <v>-4.8232232556183962E-4</v>
      </c>
      <c r="FK369" s="240">
        <f t="shared" ca="1" si="757"/>
        <v>-5.3163938218813681E-4</v>
      </c>
      <c r="FL369" s="240">
        <f t="shared" ca="1" si="758"/>
        <v>-5.605258355037444E-4</v>
      </c>
      <c r="FM369" s="240">
        <f t="shared" ca="1" si="759"/>
        <v>-5.6787159530745336E-4</v>
      </c>
      <c r="FN369" s="240">
        <f t="shared" ca="1" si="760"/>
        <v>-5.533943681695566E-4</v>
      </c>
      <c r="FO369" s="240">
        <f t="shared" ca="1" si="761"/>
        <v>-5.1765050581004102E-4</v>
      </c>
      <c r="FP369" s="240">
        <f t="shared" ca="1" si="762"/>
        <v>-4.620136248139915E-4</v>
      </c>
      <c r="FQ369" s="240">
        <f t="shared" ca="1" si="763"/>
        <v>-3.8862181931656784E-4</v>
      </c>
      <c r="FR369" s="240">
        <f t="shared" ca="1" si="764"/>
        <v>-3.002954952444358E-4</v>
      </c>
      <c r="FS369" s="240">
        <f t="shared" ca="1" si="765"/>
        <v>-2.00428983697714E-4</v>
      </c>
      <c r="FT369" s="240">
        <f t="shared" ca="1" si="766"/>
        <v>-9.2860098709358153E-5</v>
      </c>
      <c r="FU369" s="240">
        <f t="shared" ca="1" si="767"/>
        <v>1.827734779585497E-5</v>
      </c>
      <c r="FV369" s="240">
        <f t="shared" ca="1" si="768"/>
        <v>1.2871240607532821E-4</v>
      </c>
      <c r="FW369" s="240">
        <f t="shared" ca="1" si="769"/>
        <v>2.3420111877207547E-4</v>
      </c>
      <c r="FX369" s="240">
        <f t="shared" ca="1" si="770"/>
        <v>3.3068961381591249E-4</v>
      </c>
      <c r="FY369" s="240">
        <f t="shared" ca="1" si="771"/>
        <v>4.1446989245367611E-4</v>
      </c>
      <c r="FZ369" s="240">
        <f t="shared" ca="1" si="772"/>
        <v>4.8232232556183854E-4</v>
      </c>
      <c r="GA369" s="240">
        <f t="shared" ca="1" si="773"/>
        <v>5.3163938218813746E-4</v>
      </c>
      <c r="GB369" s="240">
        <f t="shared" ca="1" si="774"/>
        <v>5.6052583550374473E-4</v>
      </c>
      <c r="GC369" s="240">
        <f t="shared" ca="1" si="775"/>
        <v>5.6787159530745325E-4</v>
      </c>
      <c r="GD369" s="240">
        <f t="shared" ca="1" si="776"/>
        <v>5.5339436816955606E-4</v>
      </c>
      <c r="GE369" s="240">
        <f t="shared" ca="1" si="777"/>
        <v>5.1765050581004026E-4</v>
      </c>
      <c r="GF369" s="240">
        <f t="shared" ca="1" si="778"/>
        <v>4.620136248139927E-4</v>
      </c>
      <c r="GG369" s="240">
        <f t="shared" ca="1" si="779"/>
        <v>3.8862181931656936E-4</v>
      </c>
      <c r="GH369" s="240">
        <f t="shared" ca="1" si="780"/>
        <v>3.0029549524443754E-4</v>
      </c>
      <c r="GI369" s="240">
        <f t="shared" ca="1" si="781"/>
        <v>2.0042898369771595E-4</v>
      </c>
      <c r="GJ369" s="240">
        <f t="shared" ca="1" si="782"/>
        <v>9.2860098709360241E-5</v>
      </c>
      <c r="GK369" s="240">
        <f t="shared" ca="1" si="783"/>
        <v>-1.8277347795856976E-5</v>
      </c>
      <c r="GL369" s="240">
        <f t="shared" ca="1" si="784"/>
        <v>-1.2871240607533003E-4</v>
      </c>
      <c r="GM369" s="240">
        <f t="shared" ca="1" si="785"/>
        <v>-2.3420111877207726E-4</v>
      </c>
      <c r="GN369" s="240">
        <f t="shared" ca="1" si="786"/>
        <v>-3.3068961381591406E-4</v>
      </c>
      <c r="GO369" s="240">
        <f t="shared" ca="1" si="787"/>
        <v>-4.1446989245367741E-4</v>
      </c>
      <c r="GP369" s="240">
        <f t="shared" ca="1" si="788"/>
        <v>-4.8232232556183957E-4</v>
      </c>
      <c r="GQ369" s="240">
        <f t="shared" ca="1" si="789"/>
        <v>-5.3163938218813681E-4</v>
      </c>
      <c r="GR369" s="240">
        <f t="shared" ca="1" si="790"/>
        <v>-5.605258355037444E-4</v>
      </c>
      <c r="GS369" s="240">
        <f t="shared" ca="1" si="791"/>
        <v>-5.6787159530745336E-4</v>
      </c>
      <c r="GT369" s="240">
        <f t="shared" ca="1" si="792"/>
        <v>-5.533943681695566E-4</v>
      </c>
      <c r="GU369" s="240">
        <f t="shared" ca="1" si="793"/>
        <v>-5.1765050581004113E-4</v>
      </c>
      <c r="GV369" s="240">
        <f t="shared" ca="1" si="794"/>
        <v>-4.6201362481399161E-4</v>
      </c>
      <c r="GW369" s="240">
        <f t="shared" ca="1" si="795"/>
        <v>-3.8862181931656795E-4</v>
      </c>
      <c r="GX369" s="240">
        <f t="shared" ca="1" si="796"/>
        <v>-3.0029549524443591E-4</v>
      </c>
      <c r="GY369" s="240">
        <f t="shared" ca="1" si="797"/>
        <v>-2.0042898369771416E-4</v>
      </c>
      <c r="GZ369" s="240">
        <f t="shared" ca="1" si="798"/>
        <v>-9.2860098709358316E-5</v>
      </c>
      <c r="HA369" s="240">
        <f t="shared" ca="1" si="799"/>
        <v>1.8277347795854861E-5</v>
      </c>
      <c r="HB369" s="240">
        <f t="shared" ca="1" si="800"/>
        <v>1.2871240607532805E-4</v>
      </c>
      <c r="HC369" s="240">
        <f t="shared" ca="1" si="801"/>
        <v>2.3420111877207528E-4</v>
      </c>
      <c r="HD369" s="240">
        <f t="shared" ca="1" si="802"/>
        <v>3.3068961381591233E-4</v>
      </c>
      <c r="HE369" s="240">
        <f t="shared" ca="1" si="803"/>
        <v>4.1446989245367595E-4</v>
      </c>
      <c r="HF369" s="240">
        <f t="shared" ca="1" si="804"/>
        <v>4.823223255618406E-4</v>
      </c>
      <c r="HG369" s="240">
        <f t="shared" ca="1" si="805"/>
        <v>5.3163938218813746E-4</v>
      </c>
      <c r="HH369" s="240">
        <f t="shared" ca="1" si="806"/>
        <v>5.6052583550374473E-4</v>
      </c>
      <c r="HI369" s="240">
        <f t="shared" ca="1" si="807"/>
        <v>5.6787159530745325E-4</v>
      </c>
      <c r="HJ369" s="240">
        <f t="shared" ca="1" si="808"/>
        <v>5.5339436816955617E-4</v>
      </c>
      <c r="HK369" s="240">
        <f t="shared" ca="1" si="809"/>
        <v>5.1765050581004026E-4</v>
      </c>
      <c r="HL369" s="240">
        <f t="shared" ca="1" si="810"/>
        <v>4.620136248139928E-4</v>
      </c>
      <c r="HM369" s="240">
        <f t="shared" ca="1" si="811"/>
        <v>3.8862181931656947E-4</v>
      </c>
      <c r="HN369" s="240">
        <f t="shared" ca="1" si="812"/>
        <v>3.002954952444377E-4</v>
      </c>
      <c r="HO369" s="240">
        <f t="shared" ca="1" si="813"/>
        <v>2.0042898369771606E-4</v>
      </c>
      <c r="HP369" s="240">
        <f t="shared" ca="1" si="814"/>
        <v>9.2860098709360403E-5</v>
      </c>
      <c r="HQ369" s="240">
        <f t="shared" ca="1" si="815"/>
        <v>-1.8277347795856813E-5</v>
      </c>
      <c r="HR369" s="240">
        <f t="shared" ca="1" si="816"/>
        <v>-1.2871240607532992E-4</v>
      </c>
      <c r="HS369" s="240">
        <f t="shared" ca="1" si="817"/>
        <v>-2.3420111877207712E-4</v>
      </c>
      <c r="HT369" s="240">
        <f t="shared" ca="1" si="818"/>
        <v>-3.3068961381591395E-4</v>
      </c>
      <c r="HU369" s="240">
        <f t="shared" ca="1" si="819"/>
        <v>-4.144698924536773E-4</v>
      </c>
      <c r="HV369" s="240">
        <f t="shared" ca="1" si="820"/>
        <v>-4.8232232556183946E-4</v>
      </c>
      <c r="HW369" s="240">
        <f t="shared" ca="1" si="821"/>
        <v>-5.316393821881367E-4</v>
      </c>
      <c r="HX369" s="240">
        <f t="shared" ca="1" si="822"/>
        <v>-5.605258355037444E-4</v>
      </c>
      <c r="HY369" s="240">
        <f t="shared" ca="1" si="823"/>
        <v>-5.6787159530745336E-4</v>
      </c>
      <c r="HZ369" s="240">
        <f t="shared" ca="1" si="824"/>
        <v>-5.533943681695566E-4</v>
      </c>
      <c r="IA369" s="240">
        <f t="shared" ca="1" si="825"/>
        <v>-5.1765050581004113E-4</v>
      </c>
      <c r="IB369" s="240">
        <f t="shared" ca="1" si="826"/>
        <v>-4.6201362481399161E-4</v>
      </c>
      <c r="IC369" s="240">
        <f t="shared" ca="1" si="827"/>
        <v>-3.8862181931656811E-4</v>
      </c>
      <c r="ID369" s="240">
        <f t="shared" ca="1" si="828"/>
        <v>-3.0029549524443602E-4</v>
      </c>
      <c r="IE369" s="240">
        <f t="shared" ca="1" si="829"/>
        <v>1.5268116267665697E-4</v>
      </c>
      <c r="IF369" s="240">
        <f t="shared" ca="1" si="830"/>
        <v>-9.2860098709358425E-5</v>
      </c>
      <c r="IG369" s="240">
        <f t="shared" ca="1" si="831"/>
        <v>1.8277347795854699E-5</v>
      </c>
      <c r="IH369" s="240">
        <f t="shared" ca="1" si="832"/>
        <v>1.2871240607532789E-4</v>
      </c>
      <c r="II369" s="240">
        <f t="shared" ca="1" si="833"/>
        <v>2.3420111877207517E-4</v>
      </c>
      <c r="IJ369" s="240">
        <f t="shared" ca="1" si="834"/>
        <v>3.3068961381591227E-4</v>
      </c>
      <c r="IK369" s="240">
        <f t="shared" ca="1" si="835"/>
        <v>4.1446989245367589E-4</v>
      </c>
      <c r="IL369" s="240">
        <f t="shared" ca="1" si="836"/>
        <v>4.8232232556183837E-4</v>
      </c>
      <c r="IM369" s="240">
        <f t="shared" ca="1" si="837"/>
        <v>5.3163938218813746E-4</v>
      </c>
      <c r="IN369" s="240">
        <f t="shared" ca="1" si="838"/>
        <v>5.6052583550374473E-4</v>
      </c>
      <c r="IO369" s="240">
        <f t="shared" ca="1" si="839"/>
        <v>5.6787159530745336E-4</v>
      </c>
      <c r="IP369" s="240">
        <f t="shared" ca="1" si="840"/>
        <v>5.5339436816955617E-4</v>
      </c>
      <c r="IQ369" s="240">
        <f t="shared" ca="1" si="841"/>
        <v>5.1765050581004037E-4</v>
      </c>
      <c r="IR369" s="240">
        <f t="shared" ca="1" si="842"/>
        <v>4.6201362481399286E-4</v>
      </c>
      <c r="IS369" s="240">
        <f t="shared" ca="1" si="843"/>
        <v>3.8862181931656963E-4</v>
      </c>
      <c r="IT369" s="240">
        <f t="shared" ca="1" si="844"/>
        <v>3.0029549524443781E-4</v>
      </c>
      <c r="IU369" s="240">
        <f t="shared" ca="1" si="845"/>
        <v>2.0042898369771625E-4</v>
      </c>
      <c r="IV369" s="240">
        <f t="shared" ca="1" si="846"/>
        <v>9.2860098709360512E-5</v>
      </c>
      <c r="IW369" s="240">
        <f t="shared" ca="1" si="847"/>
        <v>-1.8277347795856705E-5</v>
      </c>
      <c r="IX369" s="240">
        <f t="shared" ca="1" si="848"/>
        <v>-1.2871240607532976E-4</v>
      </c>
      <c r="IY369" s="240">
        <f t="shared" ca="1" si="849"/>
        <v>-2.3420111877207696E-4</v>
      </c>
      <c r="IZ369" s="240">
        <f t="shared" ca="1" si="850"/>
        <v>-3.3068961381591379E-4</v>
      </c>
      <c r="JA369" s="240">
        <f t="shared" ca="1" si="851"/>
        <v>-4.1446989245367725E-4</v>
      </c>
      <c r="JB369" s="240">
        <f t="shared" ca="1" si="852"/>
        <v>-4.823223255618394E-4</v>
      </c>
    </row>
    <row r="370" spans="2:262">
      <c r="B370" s="248">
        <v>9</v>
      </c>
      <c r="C370" s="247">
        <f t="shared" si="853"/>
        <v>1.7578124999999999E-4</v>
      </c>
      <c r="D370" s="244">
        <f t="shared" ca="1" si="597"/>
        <v>30.061057202002932</v>
      </c>
      <c r="E370" s="243">
        <f ca="1">O361</f>
        <v>6.1057202002932978E-2</v>
      </c>
      <c r="F370" s="242">
        <v>9</v>
      </c>
      <c r="G370" s="240">
        <f t="shared" ca="1" si="854"/>
        <v>7.5083940035851069E-3</v>
      </c>
      <c r="H370" s="240">
        <f t="shared" ca="1" si="598"/>
        <v>8.0018783548822282E-3</v>
      </c>
      <c r="I370" s="240">
        <f t="shared" ca="1" si="599"/>
        <v>8.1065055067504662E-3</v>
      </c>
      <c r="J370" s="240">
        <f t="shared" ca="1" si="600"/>
        <v>7.8171910253287541E-3</v>
      </c>
      <c r="K370" s="240">
        <f t="shared" ca="1" si="601"/>
        <v>7.1479943619122029E-3</v>
      </c>
      <c r="L370" s="240">
        <f t="shared" ca="1" si="602"/>
        <v>6.1314356235135032E-3</v>
      </c>
      <c r="M370" s="240">
        <f t="shared" ca="1" si="603"/>
        <v>4.8169152342002735E-3</v>
      </c>
      <c r="N370" s="240">
        <f t="shared" ca="1" si="604"/>
        <v>3.2683132849349872E-3</v>
      </c>
      <c r="O370" s="240">
        <f t="shared" ca="1" si="605"/>
        <v>1.5608852332883007E-3</v>
      </c>
      <c r="P370" s="240">
        <f t="shared" ca="1" si="606"/>
        <v>-2.2239519120482694E-4</v>
      </c>
      <c r="Q370" s="240">
        <f t="shared" ca="1" si="607"/>
        <v>-1.9948681568260516E-3</v>
      </c>
      <c r="R370" s="240">
        <f t="shared" ca="1" si="608"/>
        <v>-3.6703990283175952E-3</v>
      </c>
      <c r="S370" s="240">
        <f t="shared" ca="1" si="609"/>
        <v>-5.1675641432155969E-3</v>
      </c>
      <c r="T370" s="240">
        <f t="shared" ca="1" si="610"/>
        <v>-6.4136076549747671E-3</v>
      </c>
      <c r="U370" s="241">
        <f t="shared" ca="1" si="611"/>
        <v>-7.3479771571649871E-3</v>
      </c>
      <c r="V370" s="240">
        <f t="shared" ca="1" si="612"/>
        <v>-7.9252662724658939E-3</v>
      </c>
      <c r="W370" s="240">
        <f t="shared" ca="1" si="613"/>
        <v>-8.1174212091699744E-3</v>
      </c>
      <c r="X370" s="240">
        <f t="shared" ca="1" si="614"/>
        <v>-7.9151040559482522E-3</v>
      </c>
      <c r="Y370" s="240">
        <f t="shared" ca="1" si="615"/>
        <v>-7.3281465645606385E-3</v>
      </c>
      <c r="Z370" s="240">
        <f t="shared" ca="1" si="616"/>
        <v>-6.3850723686044251E-3</v>
      </c>
      <c r="AA370" s="240">
        <f t="shared" ca="1" si="617"/>
        <v>-5.1317108564343438E-3</v>
      </c>
      <c r="AB370" s="240">
        <f t="shared" ca="1" si="618"/>
        <v>-3.628970058125236E-3</v>
      </c>
      <c r="AC370" s="240">
        <f t="shared" ca="1" si="619"/>
        <v>-1.9498767746833345E-3</v>
      </c>
      <c r="AD370" s="240">
        <f t="shared" ca="1" si="620"/>
        <v>-1.7602778661712738E-4</v>
      </c>
      <c r="AE370" s="240">
        <f t="shared" ca="1" si="621"/>
        <v>1.6063754019867366E-3</v>
      </c>
      <c r="AF370" s="240">
        <f t="shared" ca="1" si="622"/>
        <v>3.3107155893370402E-3</v>
      </c>
      <c r="AG370" s="240">
        <f t="shared" ca="1" si="623"/>
        <v>4.8541691029490887E-3</v>
      </c>
      <c r="AH370" s="240">
        <f t="shared" ca="1" si="624"/>
        <v>6.1617306772922377E-3</v>
      </c>
      <c r="AI370" s="240">
        <f t="shared" ca="1" si="625"/>
        <v>7.1698583901664698E-3</v>
      </c>
      <c r="AJ370" s="240">
        <f t="shared" ca="1" si="626"/>
        <v>7.8295615294278458E-3</v>
      </c>
      <c r="AK370" s="240">
        <f t="shared" ca="1" si="627"/>
        <v>8.1087813328944679E-3</v>
      </c>
      <c r="AL370" s="240">
        <f t="shared" ca="1" si="628"/>
        <v>7.993948907615735E-3</v>
      </c>
      <c r="AM370" s="240">
        <f t="shared" ca="1" si="629"/>
        <v>7.4906446202652145E-3</v>
      </c>
      <c r="AN370" s="240">
        <f t="shared" ca="1" si="630"/>
        <v>6.623326915093093E-3</v>
      </c>
      <c r="AO370" s="240">
        <f t="shared" ca="1" si="631"/>
        <v>5.4341437377304798E-3</v>
      </c>
      <c r="AP370" s="240">
        <f t="shared" ca="1" si="632"/>
        <v>3.9808843245852333E-3</v>
      </c>
      <c r="AQ370" s="240">
        <f t="shared" ca="1" si="633"/>
        <v>2.3341708921391165E-3</v>
      </c>
      <c r="AR370" s="240">
        <f t="shared" ca="1" si="634"/>
        <v>5.7402669808290317E-4</v>
      </c>
      <c r="AS370" s="240">
        <f t="shared" ca="1" si="635"/>
        <v>-1.2140127481021713E-3</v>
      </c>
      <c r="AT370" s="240">
        <f t="shared" ca="1" si="636"/>
        <v>-2.9430563465173368E-3</v>
      </c>
      <c r="AU370" s="240">
        <f t="shared" ca="1" si="637"/>
        <v>-4.5290799441385773E-3</v>
      </c>
      <c r="AV370" s="240">
        <f t="shared" ca="1" si="638"/>
        <v>-5.895009550704244E-3</v>
      </c>
      <c r="AW370" s="240">
        <f t="shared" ca="1" si="639"/>
        <v>-6.974466806300623E-3</v>
      </c>
      <c r="AX370" s="240">
        <f t="shared" ca="1" si="640"/>
        <v>-7.714994686876816E-3</v>
      </c>
      <c r="AY370" s="240">
        <f t="shared" ca="1" si="641"/>
        <v>-8.0806066921426563E-3</v>
      </c>
      <c r="AZ370" s="240">
        <f t="shared" ca="1" si="642"/>
        <v>-8.0535356361775452E-3</v>
      </c>
      <c r="BA370" s="240">
        <f t="shared" ca="1" si="643"/>
        <v>-7.6350970569765957E-3</v>
      </c>
      <c r="BB370" s="240">
        <f t="shared" ca="1" si="644"/>
        <v>-6.8456252869083835E-3</v>
      </c>
      <c r="BC370" s="240">
        <f t="shared" ca="1" si="645"/>
        <v>-5.7234852907876513E-3</v>
      </c>
      <c r="BD370" s="240">
        <f t="shared" ca="1" si="646"/>
        <v>-4.3232082920230119E-3</v>
      </c>
      <c r="BE370" s="240">
        <f t="shared" ca="1" si="647"/>
        <v>-2.7128417874665123E-3</v>
      </c>
      <c r="BF370" s="240">
        <f t="shared" ca="1" si="648"/>
        <v>-9.7064272895419808E-4</v>
      </c>
      <c r="BG370" s="240">
        <f t="shared" ca="1" si="649"/>
        <v>8.1872543117247031E-4</v>
      </c>
      <c r="BH370" s="240">
        <f t="shared" ca="1" si="650"/>
        <v>2.5683070231775815E-3</v>
      </c>
      <c r="BI370" s="240">
        <f t="shared" ca="1" si="651"/>
        <v>4.1930798350420873E-3</v>
      </c>
      <c r="BJ370" s="240">
        <f t="shared" ca="1" si="652"/>
        <v>5.6140868297667509E-3</v>
      </c>
      <c r="BK370" s="240">
        <f t="shared" ca="1" si="653"/>
        <v>6.7622731210072512E-3</v>
      </c>
      <c r="BL370" s="240">
        <f t="shared" ca="1" si="654"/>
        <v>7.5818417463713681E-3</v>
      </c>
      <c r="BM370" s="240">
        <f t="shared" ca="1" si="655"/>
        <v>8.032965162091921E-3</v>
      </c>
      <c r="BN370" s="240">
        <f t="shared" ca="1" si="656"/>
        <v>8.0937206919853913E-3</v>
      </c>
      <c r="BO370" s="240">
        <f t="shared" ca="1" si="657"/>
        <v>7.7611558761221978E-3</v>
      </c>
      <c r="BP370" s="240">
        <f t="shared" ca="1" si="658"/>
        <v>7.0514319478015503E-3</v>
      </c>
      <c r="BQ370" s="240">
        <f t="shared" ca="1" si="659"/>
        <v>5.9990384664612064E-3</v>
      </c>
      <c r="BR370" s="240">
        <f t="shared" ca="1" si="660"/>
        <v>4.6551172720169839E-3</v>
      </c>
      <c r="BS370" s="240">
        <f t="shared" ca="1" si="661"/>
        <v>3.0849772093110243E-3</v>
      </c>
      <c r="BT370" s="240">
        <f t="shared" ca="1" si="662"/>
        <v>1.3649203964731797E-3</v>
      </c>
      <c r="BU370" s="240">
        <f t="shared" ca="1" si="663"/>
        <v>-4.2146573296719583E-4</v>
      </c>
      <c r="BV370" s="240">
        <f t="shared" ca="1" si="664"/>
        <v>-2.1873704232618662E-3</v>
      </c>
      <c r="BW370" s="240">
        <f t="shared" ca="1" si="665"/>
        <v>-3.8469782293525634E-3</v>
      </c>
      <c r="BX370" s="240">
        <f t="shared" ca="1" si="666"/>
        <v>-5.3196392819204212E-3</v>
      </c>
      <c r="BY370" s="240">
        <f t="shared" ca="1" si="667"/>
        <v>-6.5337885274601923E-3</v>
      </c>
      <c r="BZ370" s="240">
        <f t="shared" ca="1" si="668"/>
        <v>-7.4304234850080123E-3</v>
      </c>
      <c r="CA370" s="240">
        <f t="shared" ca="1" si="669"/>
        <v>-7.9659715153610582E-3</v>
      </c>
      <c r="CB370" s="240">
        <f t="shared" ca="1" si="670"/>
        <v>-8.1144072657200403E-3</v>
      </c>
      <c r="CC370" s="240">
        <f t="shared" ca="1" si="671"/>
        <v>-7.8685173909652517E-3</v>
      </c>
      <c r="CD370" s="240">
        <f t="shared" ca="1" si="672"/>
        <v>-7.2402510914999687E-3</v>
      </c>
      <c r="CE370" s="240">
        <f t="shared" ca="1" si="673"/>
        <v>-6.2601394330153558E-3</v>
      </c>
      <c r="CF370" s="240">
        <f t="shared" ca="1" si="674"/>
        <v>-4.9758116667625507E-3</v>
      </c>
      <c r="CG370" s="240">
        <f t="shared" ca="1" si="675"/>
        <v>-3.4496806508462286E-3</v>
      </c>
      <c r="CH370" s="240">
        <f t="shared" ca="1" si="676"/>
        <v>-1.7559098512041496E-3</v>
      </c>
      <c r="CI370" s="240">
        <f t="shared" ca="1" si="677"/>
        <v>2.3190686895151191E-5</v>
      </c>
      <c r="CJ370" s="240">
        <f t="shared" ca="1" si="678"/>
        <v>1.8011642564054898E-3</v>
      </c>
      <c r="CK370" s="240">
        <f t="shared" ca="1" si="679"/>
        <v>3.4916089161530187E-3</v>
      </c>
      <c r="CL370" s="240">
        <f t="shared" ca="1" si="680"/>
        <v>5.0123762570985723E-3</v>
      </c>
      <c r="CM370" s="240">
        <f t="shared" ca="1" si="681"/>
        <v>6.289563465058207E-3</v>
      </c>
      <c r="CN370" s="240">
        <f t="shared" ca="1" si="682"/>
        <v>7.261104682641047E-3</v>
      </c>
      <c r="CO370" s="240">
        <f t="shared" ca="1" si="683"/>
        <v>7.879787145512988E-3</v>
      </c>
      <c r="CP370" s="240">
        <f t="shared" ca="1" si="684"/>
        <v>8.1155455216134348E-3</v>
      </c>
      <c r="CQ370" s="240">
        <f t="shared" ca="1" si="685"/>
        <v>7.9569229582127522E-3</v>
      </c>
      <c r="CR370" s="240">
        <f t="shared" ca="1" si="686"/>
        <v>7.4116278361478737E-3</v>
      </c>
      <c r="CS370" s="240">
        <f t="shared" ca="1" si="687"/>
        <v>6.5061591753518971E-3</v>
      </c>
      <c r="CT370" s="240">
        <f t="shared" ca="1" si="688"/>
        <v>5.2845188953732679E-3</v>
      </c>
      <c r="CU370" s="240">
        <f t="shared" ca="1" si="689"/>
        <v>3.8060735095371808E-3</v>
      </c>
      <c r="CV370" s="240">
        <f t="shared" ca="1" si="690"/>
        <v>2.1426691653040459E-3</v>
      </c>
      <c r="CW370" s="240">
        <f t="shared" ca="1" si="691"/>
        <v>3.7514022757285936E-4</v>
      </c>
      <c r="CX370" s="240">
        <f t="shared" ca="1" si="692"/>
        <v>-1.4106189270920639E-3</v>
      </c>
      <c r="CY370" s="240">
        <f t="shared" ca="1" si="693"/>
        <v>-3.1278280112456676E-3</v>
      </c>
      <c r="CZ370" s="240">
        <f t="shared" ca="1" si="694"/>
        <v>-4.6930379788410539E-3</v>
      </c>
      <c r="DA370" s="240">
        <f t="shared" ca="1" si="695"/>
        <v>-6.0301862933682107E-3</v>
      </c>
      <c r="DB370" s="240">
        <f t="shared" ca="1" si="696"/>
        <v>-7.074293243095932E-3</v>
      </c>
      <c r="DC370" s="240">
        <f t="shared" ca="1" si="697"/>
        <v>-7.7746196782435429E-3</v>
      </c>
      <c r="DD370" s="240">
        <f t="shared" ca="1" si="698"/>
        <v>-8.0971327175074284E-3</v>
      </c>
      <c r="DE370" s="240">
        <f t="shared" ca="1" si="699"/>
        <v>-8.026159601109778E-3</v>
      </c>
      <c r="DF370" s="240">
        <f t="shared" ca="1" si="700"/>
        <v>-7.5651493201565594E-3</v>
      </c>
      <c r="DG370" s="240">
        <f t="shared" ca="1" si="701"/>
        <v>-6.7365050103627951E-3</v>
      </c>
      <c r="DH370" s="240">
        <f t="shared" ca="1" si="702"/>
        <v>-5.5804952550958225E-3</v>
      </c>
      <c r="DI370" s="240">
        <f t="shared" ca="1" si="703"/>
        <v>-4.1532972037710151E-3</v>
      </c>
      <c r="DJ370" s="240">
        <f t="shared" ca="1" si="704"/>
        <v>-2.5242666017090427E-3</v>
      </c>
      <c r="DK370" s="240">
        <f t="shared" ca="1" si="705"/>
        <v>-7.7256739637427243E-4</v>
      </c>
      <c r="DL370" s="240">
        <f t="shared" ca="1" si="706"/>
        <v>1.0166752932276751E-3</v>
      </c>
      <c r="DM370" s="240">
        <f t="shared" ca="1" si="707"/>
        <v>2.7565118946938204E-3</v>
      </c>
      <c r="DN370" s="240">
        <f t="shared" ca="1" si="708"/>
        <v>4.3623937610309527E-3</v>
      </c>
      <c r="DO370" s="240">
        <f t="shared" ca="1" si="709"/>
        <v>5.756281874715532E-3</v>
      </c>
      <c r="DP370" s="240">
        <f t="shared" ca="1" si="710"/>
        <v>6.8704392114933054E-3</v>
      </c>
      <c r="DQ370" s="240">
        <f t="shared" ca="1" si="711"/>
        <v>7.6507224711929453E-3</v>
      </c>
      <c r="DR370" s="240">
        <f t="shared" ca="1" si="712"/>
        <v>8.0592132114598834E-3</v>
      </c>
      <c r="DS370" s="240">
        <f t="shared" ca="1" si="713"/>
        <v>8.0760605225191733E-3</v>
      </c>
      <c r="DT370" s="240">
        <f t="shared" ca="1" si="714"/>
        <v>7.7004456968241784E-3</v>
      </c>
      <c r="DU370" s="240">
        <f t="shared" ca="1" si="715"/>
        <v>6.9506220147555614E-3</v>
      </c>
      <c r="DV370" s="240">
        <f t="shared" ca="1" si="716"/>
        <v>5.8630277129552155E-3</v>
      </c>
      <c r="DW370" s="240">
        <f t="shared" ca="1" si="717"/>
        <v>4.490515241255072E-3</v>
      </c>
      <c r="DX370" s="240">
        <f t="shared" ca="1" si="718"/>
        <v>2.8997828587709077E-3</v>
      </c>
      <c r="DY370" s="240">
        <f t="shared" ca="1" si="719"/>
        <v>1.16813338264888E-3</v>
      </c>
      <c r="DZ370" s="240">
        <f t="shared" ca="1" si="720"/>
        <v>-6.2028239953163368E-4</v>
      </c>
      <c r="EA370" s="240">
        <f t="shared" ca="1" si="721"/>
        <v>-2.378555099545758E-3</v>
      </c>
      <c r="EB370" s="240">
        <f t="shared" ca="1" si="722"/>
        <v>-4.0212401545499394E-3</v>
      </c>
      <c r="EC370" s="240">
        <f t="shared" ca="1" si="723"/>
        <v>-5.4685100688359406E-3</v>
      </c>
      <c r="ED370" s="240">
        <f t="shared" ca="1" si="724"/>
        <v>-6.6500336900507748E-3</v>
      </c>
      <c r="EE370" s="240">
        <f t="shared" ca="1" si="725"/>
        <v>-7.5083940035850982E-3</v>
      </c>
      <c r="EF370" s="240">
        <f t="shared" ca="1" si="726"/>
        <v>-8.0018783548822265E-3</v>
      </c>
      <c r="EG370" s="240">
        <f t="shared" ca="1" si="727"/>
        <v>-8.1065055067504679E-3</v>
      </c>
      <c r="EH370" s="240">
        <f t="shared" ca="1" si="728"/>
        <v>-7.8171910253287541E-3</v>
      </c>
      <c r="EI370" s="240">
        <f t="shared" ca="1" si="729"/>
        <v>-7.1479943619122107E-3</v>
      </c>
      <c r="EJ370" s="240">
        <f t="shared" ca="1" si="730"/>
        <v>-6.131435623513504E-3</v>
      </c>
      <c r="EK370" s="240">
        <f t="shared" ca="1" si="731"/>
        <v>-4.8169152342002865E-3</v>
      </c>
      <c r="EL370" s="240">
        <f t="shared" ca="1" si="732"/>
        <v>-3.2683132849349872E-3</v>
      </c>
      <c r="EM370" s="240">
        <f t="shared" ca="1" si="733"/>
        <v>-1.5608852332883142E-3</v>
      </c>
      <c r="EN370" s="240">
        <f t="shared" ca="1" si="734"/>
        <v>2.2239519120482824E-4</v>
      </c>
      <c r="EO370" s="240">
        <f t="shared" ca="1" si="735"/>
        <v>1.9948681568260399E-3</v>
      </c>
      <c r="EP370" s="240">
        <f t="shared" ca="1" si="736"/>
        <v>3.6703990283175995E-3</v>
      </c>
      <c r="EQ370" s="240">
        <f t="shared" ca="1" si="737"/>
        <v>5.1675641432155891E-3</v>
      </c>
      <c r="ER370" s="240">
        <f t="shared" ca="1" si="738"/>
        <v>6.4136076549747532E-3</v>
      </c>
      <c r="ES370" s="240">
        <f t="shared" ca="1" si="739"/>
        <v>7.3479771571649845E-3</v>
      </c>
      <c r="ET370" s="240">
        <f t="shared" ca="1" si="740"/>
        <v>7.9252662724658886E-3</v>
      </c>
      <c r="EU370" s="240">
        <f t="shared" ca="1" si="741"/>
        <v>8.1174212091699744E-3</v>
      </c>
      <c r="EV370" s="240">
        <f t="shared" ca="1" si="742"/>
        <v>7.9151040559482487E-3</v>
      </c>
      <c r="EW370" s="240">
        <f t="shared" ca="1" si="743"/>
        <v>7.3281465645606506E-3</v>
      </c>
      <c r="EX370" s="240">
        <f t="shared" ca="1" si="744"/>
        <v>6.3850723686044355E-3</v>
      </c>
      <c r="EY370" s="240">
        <f t="shared" ca="1" si="745"/>
        <v>5.1317108564343447E-3</v>
      </c>
      <c r="EZ370" s="240">
        <f t="shared" ca="1" si="746"/>
        <v>3.6289700581252247E-3</v>
      </c>
      <c r="FA370" s="240">
        <f t="shared" ca="1" si="747"/>
        <v>1.9498767746833562E-3</v>
      </c>
      <c r="FB370" s="240">
        <f t="shared" ca="1" si="748"/>
        <v>1.7602778661713605E-4</v>
      </c>
      <c r="FC370" s="240">
        <f t="shared" ca="1" si="749"/>
        <v>-1.6063754019867427E-3</v>
      </c>
      <c r="FD370" s="240">
        <f t="shared" ca="1" si="750"/>
        <v>-3.3107155893370064E-3</v>
      </c>
      <c r="FE370" s="240">
        <f t="shared" ca="1" si="751"/>
        <v>-4.8541691029490696E-3</v>
      </c>
      <c r="FF370" s="240">
        <f t="shared" ca="1" si="752"/>
        <v>-6.1617306772922317E-3</v>
      </c>
      <c r="FG370" s="240">
        <f t="shared" ca="1" si="753"/>
        <v>-7.169858390166475E-3</v>
      </c>
      <c r="FH370" s="240">
        <f t="shared" ca="1" si="754"/>
        <v>-7.8295615294278389E-3</v>
      </c>
      <c r="FI370" s="240">
        <f t="shared" ca="1" si="755"/>
        <v>-8.1087813328944679E-3</v>
      </c>
      <c r="FJ370" s="240">
        <f t="shared" ca="1" si="756"/>
        <v>-7.9939489076157368E-3</v>
      </c>
      <c r="FK370" s="240">
        <f t="shared" ca="1" si="757"/>
        <v>-7.4906446202652101E-3</v>
      </c>
      <c r="FL370" s="240">
        <f t="shared" ca="1" si="758"/>
        <v>-6.6233269150931104E-3</v>
      </c>
      <c r="FM370" s="240">
        <f t="shared" ca="1" si="759"/>
        <v>-5.4341437377304919E-3</v>
      </c>
      <c r="FN370" s="240">
        <f t="shared" ca="1" si="760"/>
        <v>-3.980884324585229E-3</v>
      </c>
      <c r="FO370" s="240">
        <f t="shared" ca="1" si="761"/>
        <v>-2.3341708921390974E-3</v>
      </c>
      <c r="FP370" s="240">
        <f t="shared" ca="1" si="762"/>
        <v>-5.7402669808292702E-4</v>
      </c>
      <c r="FQ370" s="240">
        <f t="shared" ca="1" si="763"/>
        <v>1.2140127481021627E-3</v>
      </c>
      <c r="FR370" s="240">
        <f t="shared" ca="1" si="764"/>
        <v>2.943056346517342E-3</v>
      </c>
      <c r="FS370" s="240">
        <f t="shared" ca="1" si="765"/>
        <v>4.5290799441385469E-3</v>
      </c>
      <c r="FT370" s="240">
        <f t="shared" ca="1" si="766"/>
        <v>5.8950095507042284E-3</v>
      </c>
      <c r="FU370" s="240">
        <f t="shared" ca="1" si="767"/>
        <v>6.9744668063006186E-3</v>
      </c>
      <c r="FV370" s="240">
        <f t="shared" ca="1" si="768"/>
        <v>7.7149946868768186E-3</v>
      </c>
      <c r="FW370" s="240">
        <f t="shared" ca="1" si="769"/>
        <v>8.0806066921426545E-3</v>
      </c>
      <c r="FX370" s="240">
        <f t="shared" ca="1" si="770"/>
        <v>8.0535356361775452E-3</v>
      </c>
      <c r="FY370" s="240">
        <f t="shared" ca="1" si="771"/>
        <v>7.6350970569765931E-3</v>
      </c>
      <c r="FZ370" s="240">
        <f t="shared" ca="1" si="772"/>
        <v>6.8456252869083731E-3</v>
      </c>
      <c r="GA370" s="240">
        <f t="shared" ca="1" si="773"/>
        <v>5.7234852907876678E-3</v>
      </c>
      <c r="GB370" s="240">
        <f t="shared" ca="1" si="774"/>
        <v>4.3232082920230197E-3</v>
      </c>
      <c r="GC370" s="240">
        <f t="shared" ca="1" si="775"/>
        <v>2.7128417874665071E-3</v>
      </c>
      <c r="GD370" s="240">
        <f t="shared" ca="1" si="776"/>
        <v>9.7064272895423581E-4</v>
      </c>
      <c r="GE370" s="240">
        <f t="shared" ca="1" si="777"/>
        <v>-8.1872543117244689E-4</v>
      </c>
      <c r="GF370" s="240">
        <f t="shared" ca="1" si="778"/>
        <v>-2.5683070231775729E-3</v>
      </c>
      <c r="GG370" s="240">
        <f t="shared" ca="1" si="779"/>
        <v>-4.1930798350420916E-3</v>
      </c>
      <c r="GH370" s="240">
        <f t="shared" ca="1" si="780"/>
        <v>-5.614086829766724E-3</v>
      </c>
      <c r="GI370" s="240">
        <f t="shared" ca="1" si="781"/>
        <v>-6.7622731210072373E-3</v>
      </c>
      <c r="GJ370" s="240">
        <f t="shared" ca="1" si="782"/>
        <v>-7.5818417463713716E-3</v>
      </c>
      <c r="GK370" s="240">
        <f t="shared" ca="1" si="783"/>
        <v>-8.0329651620919228E-3</v>
      </c>
      <c r="GL370" s="240">
        <f t="shared" ca="1" si="784"/>
        <v>-8.093720691985393E-3</v>
      </c>
      <c r="GM370" s="240">
        <f t="shared" ca="1" si="785"/>
        <v>-7.7611558761222013E-3</v>
      </c>
      <c r="GN370" s="240">
        <f t="shared" ca="1" si="786"/>
        <v>-7.0514319478015477E-3</v>
      </c>
      <c r="GO370" s="240">
        <f t="shared" ca="1" si="787"/>
        <v>-5.9990384664611934E-3</v>
      </c>
      <c r="GP370" s="240">
        <f t="shared" ca="1" si="788"/>
        <v>-4.655117272017003E-3</v>
      </c>
      <c r="GQ370" s="240">
        <f t="shared" ca="1" si="789"/>
        <v>-3.0849772093110325E-3</v>
      </c>
      <c r="GR370" s="240">
        <f t="shared" ca="1" si="790"/>
        <v>-1.3649203964731737E-3</v>
      </c>
      <c r="GS370" s="240">
        <f t="shared" ca="1" si="791"/>
        <v>4.214657329671581E-4</v>
      </c>
      <c r="GT370" s="240">
        <f t="shared" ca="1" si="792"/>
        <v>2.1873704232618428E-3</v>
      </c>
      <c r="GU370" s="240">
        <f t="shared" ca="1" si="793"/>
        <v>3.8469782293525552E-3</v>
      </c>
      <c r="GV370" s="240">
        <f t="shared" ca="1" si="794"/>
        <v>5.3196392819204246E-3</v>
      </c>
      <c r="GW370" s="240">
        <f t="shared" ca="1" si="795"/>
        <v>6.5337885274601793E-3</v>
      </c>
      <c r="GX370" s="240">
        <f t="shared" ca="1" si="796"/>
        <v>7.4304234850080088E-3</v>
      </c>
      <c r="GY370" s="240">
        <f t="shared" ca="1" si="797"/>
        <v>7.9659715153610564E-3</v>
      </c>
      <c r="GZ370" s="240">
        <f t="shared" ca="1" si="798"/>
        <v>8.1144072657200386E-3</v>
      </c>
      <c r="HA370" s="240">
        <f t="shared" ca="1" si="799"/>
        <v>7.8685173909652621E-3</v>
      </c>
      <c r="HB370" s="240">
        <f t="shared" ca="1" si="800"/>
        <v>7.240251091499973E-3</v>
      </c>
      <c r="HC370" s="240">
        <f t="shared" ca="1" si="801"/>
        <v>6.2601394330153428E-3</v>
      </c>
      <c r="HD370" s="240">
        <f t="shared" ca="1" si="802"/>
        <v>4.9758116667625802E-3</v>
      </c>
      <c r="HE370" s="240">
        <f t="shared" ca="1" si="803"/>
        <v>3.4496806508462368E-3</v>
      </c>
      <c r="HF370" s="240">
        <f t="shared" ca="1" si="804"/>
        <v>1.7559098512041592E-3</v>
      </c>
      <c r="HG370" s="240">
        <f t="shared" ca="1" si="805"/>
        <v>-2.3190686895171574E-5</v>
      </c>
      <c r="HH370" s="240">
        <f t="shared" ca="1" si="806"/>
        <v>-1.8011642564054529E-3</v>
      </c>
      <c r="HI370" s="240">
        <f t="shared" ca="1" si="807"/>
        <v>-3.4916089161530109E-3</v>
      </c>
      <c r="HJ370" s="240">
        <f t="shared" ca="1" si="808"/>
        <v>-5.0123762570985653E-3</v>
      </c>
      <c r="HK370" s="240">
        <f t="shared" ca="1" si="809"/>
        <v>-6.2895634650582209E-3</v>
      </c>
      <c r="HL370" s="240">
        <f t="shared" ca="1" si="810"/>
        <v>-7.2611046826410305E-3</v>
      </c>
      <c r="HM370" s="240">
        <f t="shared" ca="1" si="811"/>
        <v>-7.8797871455129846E-3</v>
      </c>
      <c r="HN370" s="240">
        <f t="shared" ca="1" si="812"/>
        <v>-8.1155455216134348E-3</v>
      </c>
      <c r="HO370" s="240">
        <f t="shared" ca="1" si="813"/>
        <v>-7.9569229582127469E-3</v>
      </c>
      <c r="HP370" s="240">
        <f t="shared" ca="1" si="814"/>
        <v>-7.4116278361478771E-3</v>
      </c>
      <c r="HQ370" s="240">
        <f t="shared" ca="1" si="815"/>
        <v>-6.5061591753519032E-3</v>
      </c>
      <c r="HR370" s="240">
        <f t="shared" ca="1" si="816"/>
        <v>-5.2845188953732532E-3</v>
      </c>
      <c r="HS370" s="240">
        <f t="shared" ca="1" si="817"/>
        <v>-3.8060735095372142E-3</v>
      </c>
      <c r="HT370" s="240">
        <f t="shared" ca="1" si="818"/>
        <v>-2.1426691653040546E-3</v>
      </c>
      <c r="HU370" s="240">
        <f t="shared" ca="1" si="819"/>
        <v>-3.751402275728676E-4</v>
      </c>
      <c r="HV370" s="240">
        <f t="shared" ca="1" si="820"/>
        <v>1.410618927092083E-3</v>
      </c>
      <c r="HW370" s="240">
        <f t="shared" ca="1" si="821"/>
        <v>3.1278280112456321E-3</v>
      </c>
      <c r="HX370" s="240">
        <f t="shared" ca="1" si="822"/>
        <v>4.693037978841047E-3</v>
      </c>
      <c r="HY370" s="240">
        <f t="shared" ca="1" si="823"/>
        <v>6.0301862933682046E-3</v>
      </c>
      <c r="HZ370" s="240">
        <f t="shared" ca="1" si="824"/>
        <v>7.0742932430959415E-3</v>
      </c>
      <c r="IA370" s="240">
        <f t="shared" ca="1" si="825"/>
        <v>7.7746196782435325E-3</v>
      </c>
      <c r="IB370" s="240">
        <f t="shared" ca="1" si="826"/>
        <v>8.0971327175074284E-3</v>
      </c>
      <c r="IC370" s="240">
        <f t="shared" ca="1" si="827"/>
        <v>8.0261596011097745E-3</v>
      </c>
      <c r="ID370" s="240">
        <f t="shared" ca="1" si="828"/>
        <v>7.5651493201565733E-3</v>
      </c>
      <c r="IE370" s="240">
        <f t="shared" ca="1" si="829"/>
        <v>-1.5395783060792906E-3</v>
      </c>
      <c r="IF370" s="240">
        <f t="shared" ca="1" si="830"/>
        <v>5.5804952550958286E-3</v>
      </c>
      <c r="IG370" s="240">
        <f t="shared" ca="1" si="831"/>
        <v>4.1532972037709986E-3</v>
      </c>
      <c r="IH370" s="240">
        <f t="shared" ca="1" si="832"/>
        <v>2.5242666017090782E-3</v>
      </c>
      <c r="II370" s="240">
        <f t="shared" ca="1" si="833"/>
        <v>7.7256739637428197E-4</v>
      </c>
      <c r="IJ370" s="240">
        <f t="shared" ca="1" si="834"/>
        <v>-1.016675293227666E-3</v>
      </c>
      <c r="IK370" s="240">
        <f t="shared" ca="1" si="835"/>
        <v>-2.75651189469384E-3</v>
      </c>
      <c r="IL370" s="240">
        <f t="shared" ca="1" si="836"/>
        <v>-4.3623937610309214E-3</v>
      </c>
      <c r="IM370" s="240">
        <f t="shared" ca="1" si="837"/>
        <v>-5.756281874715526E-3</v>
      </c>
      <c r="IN370" s="240">
        <f t="shared" ca="1" si="838"/>
        <v>-6.8704392114933002E-3</v>
      </c>
      <c r="IO370" s="240">
        <f t="shared" ca="1" si="839"/>
        <v>-7.6507224711929514E-3</v>
      </c>
      <c r="IP370" s="240">
        <f t="shared" ca="1" si="840"/>
        <v>-8.0592132114598817E-3</v>
      </c>
      <c r="IQ370" s="240">
        <f t="shared" ca="1" si="841"/>
        <v>-8.076060522519175E-3</v>
      </c>
      <c r="IR370" s="240">
        <f t="shared" ca="1" si="842"/>
        <v>-7.7004456968241732E-3</v>
      </c>
      <c r="IS370" s="240">
        <f t="shared" ca="1" si="843"/>
        <v>-6.9506220147555814E-3</v>
      </c>
      <c r="IT370" s="240">
        <f t="shared" ca="1" si="844"/>
        <v>-5.8630277129552216E-3</v>
      </c>
      <c r="IU370" s="240">
        <f t="shared" ca="1" si="845"/>
        <v>-4.4905152412550789E-3</v>
      </c>
      <c r="IV370" s="240">
        <f t="shared" ca="1" si="846"/>
        <v>-2.8997828587708895E-3</v>
      </c>
      <c r="IW370" s="240">
        <f t="shared" ca="1" si="847"/>
        <v>-1.1681333826489169E-3</v>
      </c>
      <c r="IX370" s="240">
        <f t="shared" ca="1" si="848"/>
        <v>6.2028239953162544E-4</v>
      </c>
      <c r="IY370" s="240">
        <f t="shared" ca="1" si="849"/>
        <v>2.3785550995457493E-3</v>
      </c>
      <c r="IZ370" s="240">
        <f t="shared" ca="1" si="850"/>
        <v>4.021240154549955E-3</v>
      </c>
      <c r="JA370" s="240">
        <f t="shared" ca="1" si="851"/>
        <v>5.468510068835912E-3</v>
      </c>
      <c r="JB370" s="240">
        <f t="shared" ca="1" si="852"/>
        <v>6.6500336900507696E-3</v>
      </c>
    </row>
    <row r="371" spans="2:262">
      <c r="B371" s="248">
        <v>10</v>
      </c>
      <c r="C371" s="247">
        <f t="shared" si="853"/>
        <v>1.9531249999999998E-4</v>
      </c>
      <c r="D371" s="244">
        <f t="shared" ca="1" si="597"/>
        <v>30.059716444255553</v>
      </c>
      <c r="E371" s="243">
        <f ca="1">P361</f>
        <v>5.9716444255552677E-2</v>
      </c>
      <c r="F371" s="242">
        <v>10</v>
      </c>
      <c r="G371" s="240">
        <f t="shared" ca="1" si="854"/>
        <v>-3.8485204841458601E-4</v>
      </c>
      <c r="H371" s="240">
        <f t="shared" ca="1" si="598"/>
        <v>-4.1492148743992247E-4</v>
      </c>
      <c r="I371" s="240">
        <f t="shared" ca="1" si="599"/>
        <v>-4.2012157246279833E-4</v>
      </c>
      <c r="J371" s="240">
        <f t="shared" ca="1" si="600"/>
        <v>-4.0014062342037901E-4</v>
      </c>
      <c r="K371" s="240">
        <f t="shared" ca="1" si="601"/>
        <v>-3.5617624831823434E-4</v>
      </c>
      <c r="L371" s="240">
        <f t="shared" ca="1" si="602"/>
        <v>-2.9086356160815694E-4</v>
      </c>
      <c r="M371" s="240">
        <f t="shared" ca="1" si="603"/>
        <v>-2.0811724203254349E-4</v>
      </c>
      <c r="N371" s="240">
        <f t="shared" ca="1" si="604"/>
        <v>-1.1289689659228379E-4</v>
      </c>
      <c r="O371" s="240">
        <f t="shared" ca="1" si="605"/>
        <v>-1.0909794133832289E-5</v>
      </c>
      <c r="P371" s="240">
        <f t="shared" ca="1" si="606"/>
        <v>9.1731214040812099E-5</v>
      </c>
      <c r="Q371" s="240">
        <f t="shared" ca="1" si="607"/>
        <v>1.8887408315996417E-4</v>
      </c>
      <c r="R371" s="240">
        <f t="shared" ca="1" si="608"/>
        <v>2.7469631312644887E-4</v>
      </c>
      <c r="S371" s="240">
        <f t="shared" ca="1" si="609"/>
        <v>3.4405393457997611E-4</v>
      </c>
      <c r="T371" s="240">
        <f t="shared" ca="1" si="610"/>
        <v>3.9278982552780686E-4</v>
      </c>
      <c r="U371" s="241">
        <f t="shared" ca="1" si="611"/>
        <v>4.1798287881763342E-4</v>
      </c>
      <c r="V371" s="240">
        <f t="shared" ca="1" si="612"/>
        <v>4.1812308597885756E-4</v>
      </c>
      <c r="W371" s="240">
        <f t="shared" ca="1" si="613"/>
        <v>3.9320204334564895E-4</v>
      </c>
      <c r="X371" s="240">
        <f t="shared" ca="1" si="614"/>
        <v>3.4471345575161306E-4</v>
      </c>
      <c r="Y371" s="240">
        <f t="shared" ca="1" si="615"/>
        <v>2.7556360760586942E-4</v>
      </c>
      <c r="Z371" s="240">
        <f t="shared" ca="1" si="616"/>
        <v>1.898971674898491E-4</v>
      </c>
      <c r="AA371" s="240">
        <f t="shared" ca="1" si="617"/>
        <v>9.2848767110675684E-5</v>
      </c>
      <c r="AB371" s="240">
        <f t="shared" ca="1" si="618"/>
        <v>-9.7647556539749638E-6</v>
      </c>
      <c r="AC371" s="240">
        <f t="shared" ca="1" si="619"/>
        <v>-1.1179300343900335E-4</v>
      </c>
      <c r="AD371" s="240">
        <f t="shared" ca="1" si="620"/>
        <v>-2.0712065879466144E-4</v>
      </c>
      <c r="AE371" s="240">
        <f t="shared" ca="1" si="621"/>
        <v>-2.9003402098712702E-4</v>
      </c>
      <c r="AF371" s="240">
        <f t="shared" ca="1" si="622"/>
        <v>-3.5556347089972951E-4</v>
      </c>
      <c r="AG371" s="240">
        <f t="shared" ca="1" si="623"/>
        <v>-3.9978133754700579E-4</v>
      </c>
      <c r="AH371" s="240">
        <f t="shared" ca="1" si="624"/>
        <v>-4.2003731282929649E-4</v>
      </c>
      <c r="AI371" s="240">
        <f t="shared" ca="1" si="625"/>
        <v>-4.1511730435753668E-4</v>
      </c>
      <c r="AJ371" s="240">
        <f t="shared" ca="1" si="626"/>
        <v>-3.8531620510806792E-4</v>
      </c>
      <c r="AK371" s="240">
        <f t="shared" ca="1" si="627"/>
        <v>-3.3242021827675343E-4</v>
      </c>
      <c r="AL371" s="240">
        <f t="shared" ca="1" si="628"/>
        <v>-2.595997967363381E-4</v>
      </c>
      <c r="AM371" s="240">
        <f t="shared" ca="1" si="629"/>
        <v>-1.7121961403764475E-4</v>
      </c>
      <c r="AN371" s="240">
        <f t="shared" ca="1" si="630"/>
        <v>-7.2576956816506591E-5</v>
      </c>
      <c r="AO371" s="240">
        <f t="shared" ca="1" si="631"/>
        <v>3.0415781290119676E-5</v>
      </c>
      <c r="AP371" s="240">
        <f t="shared" ca="1" si="632"/>
        <v>1.3158547369999916E-4</v>
      </c>
      <c r="AQ371" s="240">
        <f t="shared" ca="1" si="633"/>
        <v>2.2486826262069546E-4</v>
      </c>
      <c r="AR371" s="240">
        <f t="shared" ca="1" si="634"/>
        <v>3.0467301148726756E-4</v>
      </c>
      <c r="AS371" s="240">
        <f t="shared" ca="1" si="635"/>
        <v>3.6621642367440377E-4</v>
      </c>
      <c r="AT371" s="240">
        <f t="shared" ca="1" si="636"/>
        <v>4.0580974130734459E-4</v>
      </c>
      <c r="AU371" s="240">
        <f t="shared" ca="1" si="637"/>
        <v>4.2107984016343046E-4</v>
      </c>
      <c r="AV371" s="240">
        <f t="shared" ca="1" si="638"/>
        <v>4.1111146879003687E-4</v>
      </c>
      <c r="AW371" s="240">
        <f t="shared" ca="1" si="639"/>
        <v>3.7650210638266794E-4</v>
      </c>
      <c r="AX371" s="240">
        <f t="shared" ca="1" si="640"/>
        <v>3.1932615137949258E-4</v>
      </c>
      <c r="AY371" s="240">
        <f t="shared" ca="1" si="641"/>
        <v>2.4301058721821228E-4</v>
      </c>
      <c r="AZ371" s="240">
        <f t="shared" ca="1" si="642"/>
        <v>1.5212957753815573E-4</v>
      </c>
      <c r="BA371" s="240">
        <f t="shared" ca="1" si="643"/>
        <v>5.2130302276375917E-5</v>
      </c>
      <c r="BB371" s="240">
        <f t="shared" ca="1" si="644"/>
        <v>-5.0993532645029013E-5</v>
      </c>
      <c r="BC371" s="240">
        <f t="shared" ca="1" si="645"/>
        <v>-1.5106094302932545E-4</v>
      </c>
      <c r="BD371" s="240">
        <f t="shared" ca="1" si="646"/>
        <v>-2.4207413910594267E-4</v>
      </c>
      <c r="BE371" s="240">
        <f t="shared" ca="1" si="647"/>
        <v>-3.18578018016531E-4</v>
      </c>
      <c r="BF371" s="240">
        <f t="shared" ca="1" si="648"/>
        <v>-3.7598712900767601E-4</v>
      </c>
      <c r="BG371" s="240">
        <f t="shared" ca="1" si="649"/>
        <v>-4.1086051385613861E-4</v>
      </c>
      <c r="BH371" s="240">
        <f t="shared" ca="1" si="650"/>
        <v>-4.2110794928037272E-4</v>
      </c>
      <c r="BI371" s="240">
        <f t="shared" ca="1" si="651"/>
        <v>-4.0611522968511015E-4</v>
      </c>
      <c r="BJ371" s="240">
        <f t="shared" ca="1" si="652"/>
        <v>-3.667809811053025E-4</v>
      </c>
      <c r="BK371" s="240">
        <f t="shared" ca="1" si="653"/>
        <v>-3.0546279981389133E-4</v>
      </c>
      <c r="BL371" s="240">
        <f t="shared" ca="1" si="654"/>
        <v>-2.2583594391026415E-4</v>
      </c>
      <c r="BM371" s="240">
        <f t="shared" ca="1" si="655"/>
        <v>-1.3267304756140076E-4</v>
      </c>
      <c r="BN371" s="240">
        <f t="shared" ca="1" si="656"/>
        <v>-3.1558061271986317E-5</v>
      </c>
      <c r="BO371" s="240">
        <f t="shared" ca="1" si="657"/>
        <v>7.1448436113291311E-5</v>
      </c>
      <c r="BP371" s="240">
        <f t="shared" ca="1" si="658"/>
        <v>1.7017249331551819E-4</v>
      </c>
      <c r="BQ371" s="240">
        <f t="shared" ca="1" si="659"/>
        <v>2.5869683778689389E-4</v>
      </c>
      <c r="BR371" s="240">
        <f t="shared" ca="1" si="660"/>
        <v>3.3171554219625383E-4</v>
      </c>
      <c r="BS371" s="240">
        <f t="shared" ca="1" si="661"/>
        <v>3.848520484145858E-4</v>
      </c>
      <c r="BT371" s="240">
        <f t="shared" ca="1" si="662"/>
        <v>4.1492148743992231E-4</v>
      </c>
      <c r="BU371" s="240">
        <f t="shared" ca="1" si="663"/>
        <v>4.2012157246279844E-4</v>
      </c>
      <c r="BV371" s="240">
        <f t="shared" ca="1" si="664"/>
        <v>4.0014062342037912E-4</v>
      </c>
      <c r="BW371" s="240">
        <f t="shared" ca="1" si="665"/>
        <v>3.5617624831823423E-4</v>
      </c>
      <c r="BX371" s="240">
        <f t="shared" ca="1" si="666"/>
        <v>2.9086356160815753E-4</v>
      </c>
      <c r="BY371" s="240">
        <f t="shared" ca="1" si="667"/>
        <v>2.0811724203254384E-4</v>
      </c>
      <c r="BZ371" s="240">
        <f t="shared" ca="1" si="668"/>
        <v>1.1289689659228387E-4</v>
      </c>
      <c r="CA371" s="240">
        <f t="shared" ca="1" si="669"/>
        <v>1.090979413383199E-5</v>
      </c>
      <c r="CB371" s="240">
        <f t="shared" ca="1" si="670"/>
        <v>-9.173121404081134E-5</v>
      </c>
      <c r="CC371" s="240">
        <f t="shared" ca="1" si="671"/>
        <v>-1.8887408315996379E-4</v>
      </c>
      <c r="CD371" s="240">
        <f t="shared" ca="1" si="672"/>
        <v>-2.7469631312644898E-4</v>
      </c>
      <c r="CE371" s="240">
        <f t="shared" ca="1" si="673"/>
        <v>-3.4405393457997638E-4</v>
      </c>
      <c r="CF371" s="240">
        <f t="shared" ca="1" si="674"/>
        <v>-3.9278982552780665E-4</v>
      </c>
      <c r="CG371" s="240">
        <f t="shared" ca="1" si="675"/>
        <v>-4.1798287881763337E-4</v>
      </c>
      <c r="CH371" s="240">
        <f t="shared" ca="1" si="676"/>
        <v>-4.1812308597885745E-4</v>
      </c>
      <c r="CI371" s="240">
        <f t="shared" ca="1" si="677"/>
        <v>-3.9320204334564938E-4</v>
      </c>
      <c r="CJ371" s="240">
        <f t="shared" ca="1" si="678"/>
        <v>-3.4471345575161344E-4</v>
      </c>
      <c r="CK371" s="240">
        <f t="shared" ca="1" si="679"/>
        <v>-2.7556360760586963E-4</v>
      </c>
      <c r="CL371" s="240">
        <f t="shared" ca="1" si="680"/>
        <v>-1.8989716748984902E-4</v>
      </c>
      <c r="CM371" s="240">
        <f t="shared" ca="1" si="681"/>
        <v>-9.2848767110676633E-5</v>
      </c>
      <c r="CN371" s="240">
        <f t="shared" ca="1" si="682"/>
        <v>9.7647556539742861E-6</v>
      </c>
      <c r="CO371" s="240">
        <f t="shared" ca="1" si="683"/>
        <v>1.1179300343900308E-4</v>
      </c>
      <c r="CP371" s="240">
        <f t="shared" ca="1" si="684"/>
        <v>2.0712065879466187E-4</v>
      </c>
      <c r="CQ371" s="240">
        <f t="shared" ca="1" si="685"/>
        <v>2.9003402098712658E-4</v>
      </c>
      <c r="CR371" s="240">
        <f t="shared" ca="1" si="686"/>
        <v>3.555634708997294E-4</v>
      </c>
      <c r="CS371" s="240">
        <f t="shared" ca="1" si="687"/>
        <v>3.9978133754700585E-4</v>
      </c>
      <c r="CT371" s="240">
        <f t="shared" ca="1" si="688"/>
        <v>4.200373128292966E-4</v>
      </c>
      <c r="CU371" s="240">
        <f t="shared" ca="1" si="689"/>
        <v>4.1511730435753679E-4</v>
      </c>
      <c r="CV371" s="240">
        <f t="shared" ca="1" si="690"/>
        <v>3.8531620510806803E-4</v>
      </c>
      <c r="CW371" s="240">
        <f t="shared" ca="1" si="691"/>
        <v>3.3242021827675338E-4</v>
      </c>
      <c r="CX371" s="240">
        <f t="shared" ca="1" si="692"/>
        <v>2.5959979673633886E-4</v>
      </c>
      <c r="CY371" s="240">
        <f t="shared" ca="1" si="693"/>
        <v>1.7121961403764502E-4</v>
      </c>
      <c r="CZ371" s="240">
        <f t="shared" ca="1" si="694"/>
        <v>7.2576956816506835E-5</v>
      </c>
      <c r="DA371" s="240">
        <f t="shared" ca="1" si="695"/>
        <v>-3.0415781290120137E-5</v>
      </c>
      <c r="DB371" s="240">
        <f t="shared" ca="1" si="696"/>
        <v>-1.3158547369999821E-4</v>
      </c>
      <c r="DC371" s="240">
        <f t="shared" ca="1" si="697"/>
        <v>-2.2486826262069527E-4</v>
      </c>
      <c r="DD371" s="240">
        <f t="shared" ca="1" si="698"/>
        <v>-3.046730114872674E-4</v>
      </c>
      <c r="DE371" s="240">
        <f t="shared" ca="1" si="699"/>
        <v>-3.6621642367440393E-4</v>
      </c>
      <c r="DF371" s="240">
        <f t="shared" ca="1" si="700"/>
        <v>-4.0580974130734432E-4</v>
      </c>
      <c r="DG371" s="240">
        <f t="shared" ca="1" si="701"/>
        <v>-4.2107984016343046E-4</v>
      </c>
      <c r="DH371" s="240">
        <f t="shared" ca="1" si="702"/>
        <v>-4.1111146879003693E-4</v>
      </c>
      <c r="DI371" s="240">
        <f t="shared" ca="1" si="703"/>
        <v>-3.7650210638266772E-4</v>
      </c>
      <c r="DJ371" s="240">
        <f t="shared" ca="1" si="704"/>
        <v>-3.1932615137949324E-4</v>
      </c>
      <c r="DK371" s="240">
        <f t="shared" ca="1" si="705"/>
        <v>-2.4301058721821247E-4</v>
      </c>
      <c r="DL371" s="240">
        <f t="shared" ca="1" si="706"/>
        <v>-1.5212957753815595E-4</v>
      </c>
      <c r="DM371" s="240">
        <f t="shared" ca="1" si="707"/>
        <v>-5.2130302276375456E-5</v>
      </c>
      <c r="DN371" s="240">
        <f t="shared" ca="1" si="708"/>
        <v>5.0993532645028769E-5</v>
      </c>
      <c r="DO371" s="240">
        <f t="shared" ca="1" si="709"/>
        <v>1.5106094302932521E-4</v>
      </c>
      <c r="DP371" s="240">
        <f t="shared" ca="1" si="710"/>
        <v>2.4207413910594307E-4</v>
      </c>
      <c r="DQ371" s="240">
        <f t="shared" ca="1" si="711"/>
        <v>3.1857801801653035E-4</v>
      </c>
      <c r="DR371" s="240">
        <f t="shared" ca="1" si="712"/>
        <v>3.759871290076759E-4</v>
      </c>
      <c r="DS371" s="240">
        <f t="shared" ca="1" si="713"/>
        <v>4.108605138561385E-4</v>
      </c>
      <c r="DT371" s="240">
        <f t="shared" ca="1" si="714"/>
        <v>4.2110794928037272E-4</v>
      </c>
      <c r="DU371" s="240">
        <f t="shared" ca="1" si="715"/>
        <v>4.0611522968511042E-4</v>
      </c>
      <c r="DV371" s="240">
        <f t="shared" ca="1" si="716"/>
        <v>3.6678098110530261E-4</v>
      </c>
      <c r="DW371" s="240">
        <f t="shared" ca="1" si="717"/>
        <v>3.0546279981389149E-4</v>
      </c>
      <c r="DX371" s="240">
        <f t="shared" ca="1" si="718"/>
        <v>2.2583594391026378E-4</v>
      </c>
      <c r="DY371" s="240">
        <f t="shared" ca="1" si="719"/>
        <v>1.3267304756140171E-4</v>
      </c>
      <c r="DZ371" s="240">
        <f t="shared" ca="1" si="720"/>
        <v>3.1558061271986561E-5</v>
      </c>
      <c r="EA371" s="240">
        <f t="shared" ca="1" si="721"/>
        <v>-7.144843611329104E-5</v>
      </c>
      <c r="EB371" s="240">
        <f t="shared" ca="1" si="722"/>
        <v>-1.701724933155186E-4</v>
      </c>
      <c r="EC371" s="240">
        <f t="shared" ca="1" si="723"/>
        <v>-2.5869683778689302E-4</v>
      </c>
      <c r="ED371" s="240">
        <f t="shared" ca="1" si="724"/>
        <v>-3.3171554219625367E-4</v>
      </c>
      <c r="EE371" s="240">
        <f t="shared" ca="1" si="725"/>
        <v>-3.8485204841458601E-4</v>
      </c>
      <c r="EF371" s="240">
        <f t="shared" ca="1" si="726"/>
        <v>-4.1492148743992225E-4</v>
      </c>
      <c r="EG371" s="240">
        <f t="shared" ca="1" si="727"/>
        <v>-4.2012157246279844E-4</v>
      </c>
      <c r="EH371" s="240">
        <f t="shared" ca="1" si="728"/>
        <v>-4.0014062342037967E-4</v>
      </c>
      <c r="EI371" s="240">
        <f t="shared" ca="1" si="729"/>
        <v>-3.561762483182344E-4</v>
      </c>
      <c r="EJ371" s="240">
        <f t="shared" ca="1" si="730"/>
        <v>-2.9086356160815775E-4</v>
      </c>
      <c r="EK371" s="240">
        <f t="shared" ca="1" si="731"/>
        <v>-2.0811724203254278E-4</v>
      </c>
      <c r="EL371" s="240">
        <f t="shared" ca="1" si="732"/>
        <v>-1.1289689659228411E-4</v>
      </c>
      <c r="EM371" s="240">
        <f t="shared" ca="1" si="733"/>
        <v>-1.0909794133833725E-5</v>
      </c>
      <c r="EN371" s="240">
        <f t="shared" ca="1" si="734"/>
        <v>9.1731214040812533E-5</v>
      </c>
      <c r="EO371" s="240">
        <f t="shared" ca="1" si="735"/>
        <v>1.8887408315996357E-4</v>
      </c>
      <c r="EP371" s="240">
        <f t="shared" ca="1" si="736"/>
        <v>2.7469631312644762E-4</v>
      </c>
      <c r="EQ371" s="240">
        <f t="shared" ca="1" si="737"/>
        <v>3.4405393457997621E-4</v>
      </c>
      <c r="ER371" s="240">
        <f t="shared" ca="1" si="738"/>
        <v>3.9278982552780654E-4</v>
      </c>
      <c r="ES371" s="240">
        <f t="shared" ca="1" si="739"/>
        <v>4.1798287881763358E-4</v>
      </c>
      <c r="ET371" s="240">
        <f t="shared" ca="1" si="740"/>
        <v>4.1812308597885756E-4</v>
      </c>
      <c r="EU371" s="240">
        <f t="shared" ca="1" si="741"/>
        <v>3.9320204334564944E-4</v>
      </c>
      <c r="EV371" s="240">
        <f t="shared" ca="1" si="742"/>
        <v>3.4471345575161274E-4</v>
      </c>
      <c r="EW371" s="240">
        <f t="shared" ca="1" si="743"/>
        <v>2.755636076058698E-4</v>
      </c>
      <c r="EX371" s="240">
        <f t="shared" ca="1" si="744"/>
        <v>1.8989716748985054E-4</v>
      </c>
      <c r="EY371" s="240">
        <f t="shared" ca="1" si="745"/>
        <v>9.2848767110675467E-5</v>
      </c>
      <c r="EZ371" s="240">
        <f t="shared" ca="1" si="746"/>
        <v>-9.7647556539740693E-6</v>
      </c>
      <c r="FA371" s="240">
        <f t="shared" ca="1" si="747"/>
        <v>-1.1179300343900139E-4</v>
      </c>
      <c r="FB371" s="240">
        <f t="shared" ca="1" si="748"/>
        <v>-2.0712065879466165E-4</v>
      </c>
      <c r="FC371" s="240">
        <f t="shared" ca="1" si="749"/>
        <v>-2.9003402098712637E-4</v>
      </c>
      <c r="FD371" s="240">
        <f t="shared" ca="1" si="750"/>
        <v>-3.5556347089973005E-4</v>
      </c>
      <c r="FE371" s="240">
        <f t="shared" ca="1" si="751"/>
        <v>-3.9978133754700574E-4</v>
      </c>
      <c r="FF371" s="240">
        <f t="shared" ca="1" si="752"/>
        <v>-4.2003731282929649E-4</v>
      </c>
      <c r="FG371" s="240">
        <f t="shared" ca="1" si="753"/>
        <v>-4.1511730435753657E-4</v>
      </c>
      <c r="FH371" s="240">
        <f t="shared" ca="1" si="754"/>
        <v>-3.8531620510806814E-4</v>
      </c>
      <c r="FI371" s="240">
        <f t="shared" ca="1" si="755"/>
        <v>-3.3242021827675446E-4</v>
      </c>
      <c r="FJ371" s="240">
        <f t="shared" ca="1" si="756"/>
        <v>-2.5959979673633793E-4</v>
      </c>
      <c r="FK371" s="240">
        <f t="shared" ca="1" si="757"/>
        <v>-1.7121961403764518E-4</v>
      </c>
      <c r="FL371" s="240">
        <f t="shared" ca="1" si="758"/>
        <v>-7.257695681650857E-5</v>
      </c>
      <c r="FM371" s="240">
        <f t="shared" ca="1" si="759"/>
        <v>3.0415781290119866E-5</v>
      </c>
      <c r="FN371" s="240">
        <f t="shared" ca="1" si="760"/>
        <v>1.3158547369999794E-4</v>
      </c>
      <c r="FO371" s="240">
        <f t="shared" ca="1" si="761"/>
        <v>2.2486826262069632E-4</v>
      </c>
      <c r="FP371" s="240">
        <f t="shared" ca="1" si="762"/>
        <v>3.0467301148726723E-4</v>
      </c>
      <c r="FQ371" s="240">
        <f t="shared" ca="1" si="763"/>
        <v>3.6621642367440312E-4</v>
      </c>
      <c r="FR371" s="240">
        <f t="shared" ca="1" si="764"/>
        <v>4.0580974130734464E-4</v>
      </c>
      <c r="FS371" s="240">
        <f t="shared" ca="1" si="765"/>
        <v>4.2107984016343046E-4</v>
      </c>
      <c r="FT371" s="240">
        <f t="shared" ca="1" si="766"/>
        <v>4.1111146879003731E-4</v>
      </c>
      <c r="FU371" s="240">
        <f t="shared" ca="1" si="767"/>
        <v>3.7650210638266783E-4</v>
      </c>
      <c r="FV371" s="240">
        <f t="shared" ca="1" si="768"/>
        <v>3.193261513794934E-4</v>
      </c>
      <c r="FW371" s="240">
        <f t="shared" ca="1" si="769"/>
        <v>2.4301058721821144E-4</v>
      </c>
      <c r="FX371" s="240">
        <f t="shared" ca="1" si="770"/>
        <v>1.5212957753815622E-4</v>
      </c>
      <c r="FY371" s="240">
        <f t="shared" ca="1" si="771"/>
        <v>5.2130302276377218E-5</v>
      </c>
      <c r="FZ371" s="240">
        <f t="shared" ca="1" si="772"/>
        <v>-5.0993532645030016E-5</v>
      </c>
      <c r="GA371" s="240">
        <f t="shared" ca="1" si="773"/>
        <v>-1.5106094302932497E-4</v>
      </c>
      <c r="GB371" s="240">
        <f t="shared" ca="1" si="774"/>
        <v>-2.4207413910594161E-4</v>
      </c>
      <c r="GC371" s="240">
        <f t="shared" ca="1" si="775"/>
        <v>-3.1857801801653111E-4</v>
      </c>
      <c r="GD371" s="240">
        <f t="shared" ca="1" si="776"/>
        <v>-3.7598712900767573E-4</v>
      </c>
      <c r="GE371" s="240">
        <f t="shared" ca="1" si="777"/>
        <v>-4.1086051385613818E-4</v>
      </c>
      <c r="GF371" s="240">
        <f t="shared" ca="1" si="778"/>
        <v>-4.2110794928037272E-4</v>
      </c>
      <c r="GG371" s="240">
        <f t="shared" ca="1" si="779"/>
        <v>-4.0611522968511053E-4</v>
      </c>
      <c r="GH371" s="240">
        <f t="shared" ca="1" si="780"/>
        <v>-3.6678098110530196E-4</v>
      </c>
      <c r="GI371" s="240">
        <f t="shared" ca="1" si="781"/>
        <v>-3.0546279981389165E-4</v>
      </c>
      <c r="GJ371" s="240">
        <f t="shared" ca="1" si="782"/>
        <v>-2.2583594391026527E-4</v>
      </c>
      <c r="GK371" s="240">
        <f t="shared" ca="1" si="783"/>
        <v>-1.3267304756140052E-4</v>
      </c>
      <c r="GL371" s="240">
        <f t="shared" ca="1" si="784"/>
        <v>-3.1558061271986832E-5</v>
      </c>
      <c r="GM371" s="240">
        <f t="shared" ca="1" si="785"/>
        <v>7.1448436113289305E-5</v>
      </c>
      <c r="GN371" s="240">
        <f t="shared" ca="1" si="786"/>
        <v>1.7017249331551835E-4</v>
      </c>
      <c r="GO371" s="240">
        <f t="shared" ca="1" si="787"/>
        <v>2.586968377868928E-4</v>
      </c>
      <c r="GP371" s="240">
        <f t="shared" ca="1" si="788"/>
        <v>3.3171554219625258E-4</v>
      </c>
      <c r="GQ371" s="240">
        <f t="shared" ca="1" si="789"/>
        <v>3.8485204841458585E-4</v>
      </c>
      <c r="GR371" s="240">
        <f t="shared" ca="1" si="790"/>
        <v>4.149214874399222E-4</v>
      </c>
      <c r="GS371" s="240">
        <f t="shared" ca="1" si="791"/>
        <v>4.2012157246279833E-4</v>
      </c>
      <c r="GT371" s="240">
        <f t="shared" ca="1" si="792"/>
        <v>4.0014062342037923E-4</v>
      </c>
      <c r="GU371" s="240">
        <f t="shared" ca="1" si="793"/>
        <v>3.5617624831823526E-4</v>
      </c>
      <c r="GV371" s="240">
        <f t="shared" ca="1" si="794"/>
        <v>2.9086356160815683E-4</v>
      </c>
      <c r="GW371" s="240">
        <f t="shared" ca="1" si="795"/>
        <v>2.081172420325443E-4</v>
      </c>
      <c r="GX371" s="240">
        <f t="shared" ca="1" si="796"/>
        <v>1.1289689659228579E-4</v>
      </c>
      <c r="GY371" s="240">
        <f t="shared" ca="1" si="797"/>
        <v>1.0909794133832505E-5</v>
      </c>
      <c r="GZ371" s="240">
        <f t="shared" ca="1" si="798"/>
        <v>-9.1731214040810825E-5</v>
      </c>
      <c r="HA371" s="240">
        <f t="shared" ca="1" si="799"/>
        <v>-1.8887408315996465E-4</v>
      </c>
      <c r="HB371" s="240">
        <f t="shared" ca="1" si="800"/>
        <v>-2.7469631312644854E-4</v>
      </c>
      <c r="HC371" s="240">
        <f t="shared" ca="1" si="801"/>
        <v>-3.4405393457997524E-4</v>
      </c>
      <c r="HD371" s="240">
        <f t="shared" ca="1" si="802"/>
        <v>-3.9278982552780697E-4</v>
      </c>
      <c r="HE371" s="240">
        <f t="shared" ca="1" si="803"/>
        <v>-4.1798287881763337E-4</v>
      </c>
      <c r="HF371" s="240">
        <f t="shared" ca="1" si="804"/>
        <v>-4.1812308597885778E-4</v>
      </c>
      <c r="HG371" s="240">
        <f t="shared" ca="1" si="805"/>
        <v>-3.9320204334564895E-4</v>
      </c>
      <c r="HH371" s="240">
        <f t="shared" ca="1" si="806"/>
        <v>-3.4471345575161371E-4</v>
      </c>
      <c r="HI371" s="240">
        <f t="shared" ca="1" si="807"/>
        <v>-2.755636076058711E-4</v>
      </c>
      <c r="HJ371" s="240">
        <f t="shared" ca="1" si="808"/>
        <v>-1.8989716748984948E-4</v>
      </c>
      <c r="HK371" s="240">
        <f t="shared" ca="1" si="809"/>
        <v>-9.2848767110677148E-5</v>
      </c>
      <c r="HL371" s="240">
        <f t="shared" ca="1" si="810"/>
        <v>9.7647556539753161E-6</v>
      </c>
      <c r="HM371" s="240">
        <f t="shared" ca="1" si="811"/>
        <v>1.1179300343900261E-4</v>
      </c>
      <c r="HN371" s="240">
        <f t="shared" ca="1" si="812"/>
        <v>2.0712065879466008E-4</v>
      </c>
      <c r="HO371" s="240">
        <f t="shared" ca="1" si="813"/>
        <v>2.9003402098712729E-4</v>
      </c>
      <c r="HP371" s="240">
        <f t="shared" ca="1" si="814"/>
        <v>3.5556347089972913E-4</v>
      </c>
      <c r="HQ371" s="240">
        <f t="shared" ca="1" si="815"/>
        <v>3.997813375470052E-4</v>
      </c>
      <c r="HR371" s="240">
        <f t="shared" ca="1" si="816"/>
        <v>4.2003731282929654E-4</v>
      </c>
      <c r="HS371" s="240">
        <f t="shared" ca="1" si="817"/>
        <v>4.151173043575369E-4</v>
      </c>
      <c r="HT371" s="240">
        <f t="shared" ca="1" si="818"/>
        <v>3.853162051080676E-4</v>
      </c>
      <c r="HU371" s="240">
        <f t="shared" ca="1" si="819"/>
        <v>3.3242021827675371E-4</v>
      </c>
      <c r="HV371" s="240">
        <f t="shared" ca="1" si="820"/>
        <v>2.5959979673633929E-4</v>
      </c>
      <c r="HW371" s="240">
        <f t="shared" ca="1" si="821"/>
        <v>1.712196140376441E-4</v>
      </c>
      <c r="HX371" s="240">
        <f t="shared" ca="1" si="822"/>
        <v>7.2576956816507377E-5</v>
      </c>
      <c r="HY371" s="240">
        <f t="shared" ca="1" si="823"/>
        <v>-3.0415781290118131E-5</v>
      </c>
      <c r="HZ371" s="240">
        <f t="shared" ca="1" si="824"/>
        <v>-1.3158547369999913E-4</v>
      </c>
      <c r="IA371" s="240">
        <f t="shared" ca="1" si="825"/>
        <v>-2.2486826262069481E-4</v>
      </c>
      <c r="IB371" s="240">
        <f t="shared" ca="1" si="826"/>
        <v>-3.0467301148726599E-4</v>
      </c>
      <c r="IC371" s="240">
        <f t="shared" ca="1" si="827"/>
        <v>-3.6621642367440377E-4</v>
      </c>
      <c r="ID371" s="240">
        <f t="shared" ca="1" si="828"/>
        <v>-4.0580974130734421E-4</v>
      </c>
      <c r="IE371" s="240">
        <f t="shared" ca="1" si="829"/>
        <v>-1.4616505644017986E-5</v>
      </c>
      <c r="IF371" s="240">
        <f t="shared" ca="1" si="830"/>
        <v>-4.1111146879003709E-4</v>
      </c>
      <c r="IG371" s="240">
        <f t="shared" ca="1" si="831"/>
        <v>-3.7650210638266865E-4</v>
      </c>
      <c r="IH371" s="240">
        <f t="shared" ca="1" si="832"/>
        <v>-3.1932615137949258E-4</v>
      </c>
      <c r="II371" s="240">
        <f t="shared" ca="1" si="833"/>
        <v>-2.4301058721821288E-4</v>
      </c>
      <c r="IJ371" s="240">
        <f t="shared" ca="1" si="834"/>
        <v>-1.5212957753815785E-4</v>
      </c>
      <c r="IK371" s="240">
        <f t="shared" ca="1" si="835"/>
        <v>-5.2130302276375971E-5</v>
      </c>
      <c r="IL371" s="240">
        <f t="shared" ca="1" si="836"/>
        <v>5.0993532645028227E-5</v>
      </c>
      <c r="IM371" s="240">
        <f t="shared" ca="1" si="837"/>
        <v>1.5106094302932334E-4</v>
      </c>
      <c r="IN371" s="240">
        <f t="shared" ca="1" si="838"/>
        <v>2.4207413910594264E-4</v>
      </c>
      <c r="IO371" s="240">
        <f t="shared" ca="1" si="839"/>
        <v>3.1857801801652997E-4</v>
      </c>
      <c r="IP371" s="240">
        <f t="shared" ca="1" si="840"/>
        <v>3.7598712900767633E-4</v>
      </c>
      <c r="IQ371" s="240">
        <f t="shared" ca="1" si="841"/>
        <v>4.1086051385613839E-4</v>
      </c>
      <c r="IR371" s="240">
        <f t="shared" ca="1" si="842"/>
        <v>4.2110794928037267E-4</v>
      </c>
      <c r="IS371" s="240">
        <f t="shared" ca="1" si="843"/>
        <v>4.0611522968511015E-4</v>
      </c>
      <c r="IT371" s="240">
        <f t="shared" ca="1" si="844"/>
        <v>3.6678098110530283E-4</v>
      </c>
      <c r="IU371" s="240">
        <f t="shared" ca="1" si="845"/>
        <v>3.0546279981389279E-4</v>
      </c>
      <c r="IV371" s="240">
        <f t="shared" ca="1" si="846"/>
        <v>2.2583594391026418E-4</v>
      </c>
      <c r="IW371" s="240">
        <f t="shared" ca="1" si="847"/>
        <v>1.3267304756140223E-4</v>
      </c>
      <c r="IX371" s="240">
        <f t="shared" ca="1" si="848"/>
        <v>3.1558061271985585E-5</v>
      </c>
      <c r="IY371" s="240">
        <f t="shared" ca="1" si="849"/>
        <v>-7.1448436113290579E-5</v>
      </c>
      <c r="IZ371" s="240">
        <f t="shared" ca="1" si="850"/>
        <v>-1.7017249331551676E-4</v>
      </c>
      <c r="JA371" s="240">
        <f t="shared" ca="1" si="851"/>
        <v>-2.5869683778689383E-4</v>
      </c>
      <c r="JB371" s="240">
        <f t="shared" ca="1" si="852"/>
        <v>-3.3171554219625334E-4</v>
      </c>
    </row>
    <row r="372" spans="2:262">
      <c r="B372" s="248">
        <v>11</v>
      </c>
      <c r="C372" s="247">
        <f t="shared" si="853"/>
        <v>2.1484374999999997E-4</v>
      </c>
      <c r="D372" s="244">
        <f t="shared" ca="1" si="597"/>
        <v>30.060198532302657</v>
      </c>
      <c r="E372" s="243">
        <f ca="1">Q361</f>
        <v>6.0198532302657128E-2</v>
      </c>
      <c r="F372" s="242">
        <v>11</v>
      </c>
      <c r="G372" s="240">
        <f t="shared" ca="1" si="854"/>
        <v>-6.1535001336719469E-3</v>
      </c>
      <c r="H372" s="240">
        <f t="shared" ca="1" si="598"/>
        <v>-6.7021528677932655E-3</v>
      </c>
      <c r="I372" s="240">
        <f t="shared" ca="1" si="599"/>
        <v>-6.7652489128908911E-3</v>
      </c>
      <c r="J372" s="240">
        <f t="shared" ca="1" si="600"/>
        <v>-6.3382170949924507E-3</v>
      </c>
      <c r="K372" s="240">
        <f t="shared" ca="1" si="601"/>
        <v>-5.4519949590475627E-3</v>
      </c>
      <c r="L372" s="240">
        <f t="shared" ca="1" si="602"/>
        <v>-4.1707874097424097E-3</v>
      </c>
      <c r="M372" s="240">
        <f t="shared" ca="1" si="603"/>
        <v>-2.5874152030138228E-3</v>
      </c>
      <c r="N372" s="240">
        <f t="shared" ca="1" si="604"/>
        <v>-8.1659028013753368E-4</v>
      </c>
      <c r="O372" s="240">
        <f t="shared" ca="1" si="605"/>
        <v>1.0133948678983269E-3</v>
      </c>
      <c r="P372" s="240">
        <f t="shared" ca="1" si="606"/>
        <v>2.7699617178982101E-3</v>
      </c>
      <c r="Q372" s="240">
        <f t="shared" ca="1" si="607"/>
        <v>4.3258507458615045E-3</v>
      </c>
      <c r="R372" s="240">
        <f t="shared" ca="1" si="608"/>
        <v>5.5683411082311299E-3</v>
      </c>
      <c r="S372" s="240">
        <f t="shared" ca="1" si="609"/>
        <v>6.4074170267345316E-3</v>
      </c>
      <c r="T372" s="240">
        <f t="shared" ca="1" si="610"/>
        <v>6.7822892396427123E-3</v>
      </c>
      <c r="U372" s="241">
        <f t="shared" ca="1" si="611"/>
        <v>6.6657990542046668E-3</v>
      </c>
      <c r="V372" s="240">
        <f t="shared" ca="1" si="612"/>
        <v>6.0663859360459626E-3</v>
      </c>
      <c r="W372" s="240">
        <f t="shared" ca="1" si="613"/>
        <v>5.0274760878736635E-3</v>
      </c>
      <c r="X372" s="240">
        <f t="shared" ca="1" si="614"/>
        <v>3.6243363136570939E-3</v>
      </c>
      <c r="Y372" s="240">
        <f t="shared" ca="1" si="615"/>
        <v>1.9586210991182997E-3</v>
      </c>
      <c r="Z372" s="240">
        <f t="shared" ca="1" si="616"/>
        <v>1.5100796092725605E-4</v>
      </c>
      <c r="AA372" s="240">
        <f t="shared" ca="1" si="617"/>
        <v>-1.667545382145775E-3</v>
      </c>
      <c r="AB372" s="240">
        <f t="shared" ca="1" si="618"/>
        <v>-3.3652886168068722E-3</v>
      </c>
      <c r="AC372" s="240">
        <f t="shared" ca="1" si="619"/>
        <v>-4.8192238645988345E-3</v>
      </c>
      <c r="AD372" s="240">
        <f t="shared" ca="1" si="620"/>
        <v>-5.9240166160142507E-3</v>
      </c>
      <c r="AE372" s="240">
        <f t="shared" ca="1" si="621"/>
        <v>-6.5996269911792228E-3</v>
      </c>
      <c r="AF372" s="240">
        <f t="shared" ca="1" si="622"/>
        <v>-6.7971084585379642E-3</v>
      </c>
      <c r="AG372" s="240">
        <f t="shared" ca="1" si="623"/>
        <v>-6.5021539067300297E-3</v>
      </c>
      <c r="AH372" s="240">
        <f t="shared" ca="1" si="624"/>
        <v>-5.7361321643114712E-3</v>
      </c>
      <c r="AI372" s="240">
        <f t="shared" ca="1" si="625"/>
        <v>-4.5545398736755527E-3</v>
      </c>
      <c r="AJ372" s="240">
        <f t="shared" ca="1" si="626"/>
        <v>-3.0429808776074969E-3</v>
      </c>
      <c r="AK372" s="240">
        <f t="shared" ca="1" si="627"/>
        <v>-1.3109644033470636E-3</v>
      </c>
      <c r="AL372" s="240">
        <f t="shared" ca="1" si="628"/>
        <v>5.1602864749609925E-4</v>
      </c>
      <c r="AM372" s="240">
        <f t="shared" ca="1" si="629"/>
        <v>2.305636522790127E-3</v>
      </c>
      <c r="AN372" s="240">
        <f t="shared" ca="1" si="630"/>
        <v>3.9282059466817952E-3</v>
      </c>
      <c r="AO372" s="240">
        <f t="shared" ca="1" si="631"/>
        <v>5.2661852230643366E-3</v>
      </c>
      <c r="AP372" s="240">
        <f t="shared" ca="1" si="632"/>
        <v>6.2226406053882593E-3</v>
      </c>
      <c r="AQ372" s="240">
        <f t="shared" ca="1" si="633"/>
        <v>6.7282789399757646E-3</v>
      </c>
      <c r="AR372" s="240">
        <f t="shared" ca="1" si="634"/>
        <v>6.7464678073000514E-3</v>
      </c>
      <c r="AS372" s="240">
        <f t="shared" ca="1" si="635"/>
        <v>6.2758894626946983E-3</v>
      </c>
      <c r="AT372" s="240">
        <f t="shared" ca="1" si="636"/>
        <v>5.3506363041458541E-3</v>
      </c>
      <c r="AU372" s="240">
        <f t="shared" ca="1" si="637"/>
        <v>4.0377409507291913E-3</v>
      </c>
      <c r="AV372" s="240">
        <f t="shared" ca="1" si="638"/>
        <v>2.4323198722439824E-3</v>
      </c>
      <c r="AW372" s="240">
        <f t="shared" ca="1" si="639"/>
        <v>6.5068240372555351E-4</v>
      </c>
      <c r="AX372" s="240">
        <f t="shared" ca="1" si="640"/>
        <v>-1.1780956179541133E-3</v>
      </c>
      <c r="AY372" s="240">
        <f t="shared" ca="1" si="641"/>
        <v>-2.9215231233308799E-3</v>
      </c>
      <c r="AZ372" s="240">
        <f t="shared" ca="1" si="642"/>
        <v>-4.4532925059143687E-3</v>
      </c>
      <c r="BA372" s="240">
        <f t="shared" ca="1" si="643"/>
        <v>-5.6624303390420527E-3</v>
      </c>
      <c r="BB372" s="240">
        <f t="shared" ca="1" si="644"/>
        <v>-6.4613371640910074E-3</v>
      </c>
      <c r="BC372" s="240">
        <f t="shared" ca="1" si="645"/>
        <v>-6.7921338845289385E-3</v>
      </c>
      <c r="BD372" s="240">
        <f t="shared" ca="1" si="646"/>
        <v>-6.630854983083391E-3</v>
      </c>
      <c r="BE372" s="240">
        <f t="shared" ca="1" si="647"/>
        <v>-5.9891847723834582E-3</v>
      </c>
      <c r="BF372" s="240">
        <f t="shared" ca="1" si="648"/>
        <v>-4.9136108914159824E-3</v>
      </c>
      <c r="BG372" s="240">
        <f t="shared" ca="1" si="649"/>
        <v>-3.4820563751735804E-3</v>
      </c>
      <c r="BH372" s="240">
        <f t="shared" ca="1" si="650"/>
        <v>-1.7982342968694649E-3</v>
      </c>
      <c r="BI372" s="240">
        <f t="shared" ca="1" si="651"/>
        <v>1.5866023143015946E-5</v>
      </c>
      <c r="BJ372" s="240">
        <f t="shared" ca="1" si="652"/>
        <v>1.8288168835986561E-3</v>
      </c>
      <c r="BK372" s="240">
        <f t="shared" ca="1" si="653"/>
        <v>3.509273859126963E-3</v>
      </c>
      <c r="BL372" s="240">
        <f t="shared" ca="1" si="654"/>
        <v>4.9354914238976741E-3</v>
      </c>
      <c r="BM372" s="240">
        <f t="shared" ca="1" si="655"/>
        <v>6.0041431554555052E-3</v>
      </c>
      <c r="BN372" s="240">
        <f t="shared" ca="1" si="656"/>
        <v>6.6378075137773756E-3</v>
      </c>
      <c r="BO372" s="240">
        <f t="shared" ca="1" si="657"/>
        <v>6.7905768668160334E-3</v>
      </c>
      <c r="BP372" s="240">
        <f t="shared" ca="1" si="658"/>
        <v>6.451383400585587E-3</v>
      </c>
      <c r="BQ372" s="240">
        <f t="shared" ca="1" si="659"/>
        <v>5.644800958692733E-3</v>
      </c>
      <c r="BR372" s="240">
        <f t="shared" ca="1" si="660"/>
        <v>4.429264719748833E-3</v>
      </c>
      <c r="BS372" s="240">
        <f t="shared" ca="1" si="661"/>
        <v>2.89283769323941E-3</v>
      </c>
      <c r="BT372" s="240">
        <f t="shared" ca="1" si="662"/>
        <v>1.1468307422012351E-3</v>
      </c>
      <c r="BU372" s="240">
        <f t="shared" ca="1" si="663"/>
        <v>-6.8226165153546792E-4</v>
      </c>
      <c r="BV372" s="240">
        <f t="shared" ca="1" si="664"/>
        <v>-2.4619256429211415E-3</v>
      </c>
      <c r="BW372" s="240">
        <f t="shared" ca="1" si="665"/>
        <v>-4.0632283692954244E-3</v>
      </c>
      <c r="BX372" s="240">
        <f t="shared" ca="1" si="666"/>
        <v>-5.3701588614547876E-3</v>
      </c>
      <c r="BY372" s="240">
        <f t="shared" ca="1" si="667"/>
        <v>-6.2880327910834052E-3</v>
      </c>
      <c r="BZ372" s="240">
        <f t="shared" ca="1" si="668"/>
        <v>-6.7503521485113779E-3</v>
      </c>
      <c r="CA372" s="240">
        <f t="shared" ca="1" si="669"/>
        <v>-6.7236228817687763E-3</v>
      </c>
      <c r="CB372" s="240">
        <f t="shared" ca="1" si="670"/>
        <v>-6.2097814692552407E-3</v>
      </c>
      <c r="CC372" s="240">
        <f t="shared" ca="1" si="671"/>
        <v>-5.2460546260077083E-3</v>
      </c>
      <c r="CD372" s="240">
        <f t="shared" ca="1" si="672"/>
        <v>-3.9022623075481121E-3</v>
      </c>
      <c r="CE372" s="240">
        <f t="shared" ca="1" si="673"/>
        <v>-2.2757594029334015E-3</v>
      </c>
      <c r="CF372" s="240">
        <f t="shared" ca="1" si="674"/>
        <v>-4.8438258056415296E-4</v>
      </c>
      <c r="CG372" s="240">
        <f t="shared" ca="1" si="675"/>
        <v>1.3420867272614773E-3</v>
      </c>
      <c r="CH372" s="240">
        <f t="shared" ca="1" si="676"/>
        <v>3.0713247124768413E-3</v>
      </c>
      <c r="CI372" s="240">
        <f t="shared" ca="1" si="677"/>
        <v>4.5780517690810034E-3</v>
      </c>
      <c r="CJ372" s="240">
        <f t="shared" ca="1" si="678"/>
        <v>5.7531087335486453E-3</v>
      </c>
      <c r="CK372" s="240">
        <f t="shared" ca="1" si="679"/>
        <v>6.5113652335447945E-3</v>
      </c>
      <c r="CL372" s="240">
        <f t="shared" ca="1" si="680"/>
        <v>6.7978872019373695E-3</v>
      </c>
      <c r="CM372" s="240">
        <f t="shared" ca="1" si="681"/>
        <v>6.5919167328639446E-3</v>
      </c>
      <c r="CN372" s="240">
        <f t="shared" ca="1" si="682"/>
        <v>5.9083759477641133E-3</v>
      </c>
      <c r="CO372" s="240">
        <f t="shared" ca="1" si="683"/>
        <v>4.7967859194890565E-3</v>
      </c>
      <c r="CP372" s="240">
        <f t="shared" ca="1" si="684"/>
        <v>3.3376789761321367E-3</v>
      </c>
      <c r="CQ372" s="240">
        <f t="shared" ca="1" si="685"/>
        <v>1.636764305520508E-3</v>
      </c>
      <c r="CR372" s="240">
        <f t="shared" ca="1" si="686"/>
        <v>-1.8273045011421574E-4</v>
      </c>
      <c r="CS372" s="240">
        <f t="shared" ca="1" si="687"/>
        <v>-1.9889867741447252E-3</v>
      </c>
      <c r="CT372" s="240">
        <f t="shared" ca="1" si="688"/>
        <v>-3.6511452460945173E-3</v>
      </c>
      <c r="CU372" s="240">
        <f t="shared" ca="1" si="689"/>
        <v>-5.0487860277126676E-3</v>
      </c>
      <c r="CV372" s="240">
        <f t="shared" ca="1" si="690"/>
        <v>-6.0806530235692872E-3</v>
      </c>
      <c r="CW372" s="240">
        <f t="shared" ca="1" si="691"/>
        <v>-6.6719896693328397E-3</v>
      </c>
      <c r="CX372" s="240">
        <f t="shared" ca="1" si="692"/>
        <v>-6.7799548855055564E-3</v>
      </c>
      <c r="CY372" s="240">
        <f t="shared" ca="1" si="693"/>
        <v>-6.3967268223133946E-3</v>
      </c>
      <c r="CZ372" s="240">
        <f t="shared" ca="1" si="694"/>
        <v>-5.550069536049182E-3</v>
      </c>
      <c r="DA372" s="240">
        <f t="shared" ca="1" si="695"/>
        <v>-4.3013215423758121E-3</v>
      </c>
      <c r="DB372" s="240">
        <f t="shared" ca="1" si="696"/>
        <v>-2.7409519716150837E-3</v>
      </c>
      <c r="DC372" s="240">
        <f t="shared" ca="1" si="697"/>
        <v>-9.8200627309906821E-4</v>
      </c>
      <c r="DD372" s="240">
        <f t="shared" ca="1" si="698"/>
        <v>8.4808368666735917E-4</v>
      </c>
      <c r="DE372" s="240">
        <f t="shared" ca="1" si="699"/>
        <v>2.6167317911021887E-3</v>
      </c>
      <c r="DF372" s="240">
        <f t="shared" ca="1" si="700"/>
        <v>4.1958032550732851E-3</v>
      </c>
      <c r="DG372" s="240">
        <f t="shared" ca="1" si="701"/>
        <v>5.4708977169502741E-3</v>
      </c>
      <c r="DH372" s="240">
        <f t="shared" ca="1" si="702"/>
        <v>6.3496373009498926E-3</v>
      </c>
      <c r="DI372" s="240">
        <f t="shared" ca="1" si="703"/>
        <v>6.7683591973246512E-3</v>
      </c>
      <c r="DJ372" s="240">
        <f t="shared" ca="1" si="704"/>
        <v>6.6967278972259771E-3</v>
      </c>
      <c r="DK372" s="240">
        <f t="shared" ca="1" si="705"/>
        <v>6.1399329356573891E-3</v>
      </c>
      <c r="DL372" s="240">
        <f t="shared" ca="1" si="706"/>
        <v>5.1383129207254715E-3</v>
      </c>
      <c r="DM372" s="240">
        <f t="shared" ca="1" si="707"/>
        <v>3.7644330874679532E-3</v>
      </c>
      <c r="DN372" s="240">
        <f t="shared" ca="1" si="708"/>
        <v>2.117828101254618E-3</v>
      </c>
      <c r="DO372" s="240">
        <f t="shared" ca="1" si="709"/>
        <v>3.1779098344845037E-4</v>
      </c>
      <c r="DP372" s="240">
        <f t="shared" ca="1" si="710"/>
        <v>-1.5052694137081941E-3</v>
      </c>
      <c r="DQ372" s="240">
        <f t="shared" ca="1" si="711"/>
        <v>-3.2192762504602342E-3</v>
      </c>
      <c r="DR372" s="240">
        <f t="shared" ca="1" si="712"/>
        <v>-4.7000533850463256E-3</v>
      </c>
      <c r="DS372" s="240">
        <f t="shared" ca="1" si="713"/>
        <v>-5.84032167047674E-3</v>
      </c>
      <c r="DT372" s="240">
        <f t="shared" ca="1" si="714"/>
        <v>-6.5574711000575235E-3</v>
      </c>
      <c r="DU372" s="240">
        <f t="shared" ca="1" si="715"/>
        <v>-6.7995457262847291E-3</v>
      </c>
      <c r="DV372" s="240">
        <f t="shared" ca="1" si="716"/>
        <v>-6.5490077584922628E-3</v>
      </c>
      <c r="DW372" s="240">
        <f t="shared" ca="1" si="717"/>
        <v>-5.8240081384022414E-3</v>
      </c>
      <c r="DX372" s="240">
        <f t="shared" ca="1" si="718"/>
        <v>-4.6770715430876101E-3</v>
      </c>
      <c r="DY372" s="240">
        <f t="shared" ca="1" si="719"/>
        <v>-3.1912910840793257E-3</v>
      </c>
      <c r="DZ372" s="240">
        <f t="shared" ca="1" si="720"/>
        <v>-1.474308388556464E-3</v>
      </c>
      <c r="EA372" s="240">
        <f t="shared" ca="1" si="721"/>
        <v>3.4948480709499821E-4</v>
      </c>
      <c r="EB372" s="240">
        <f t="shared" ca="1" si="722"/>
        <v>2.1479585734310554E-3</v>
      </c>
      <c r="EC372" s="240">
        <f t="shared" ca="1" si="723"/>
        <v>3.7908173196909388E-3</v>
      </c>
      <c r="ED372" s="240">
        <f t="shared" ca="1" si="724"/>
        <v>5.159039431610838E-3</v>
      </c>
      <c r="EE372" s="240">
        <f t="shared" ca="1" si="725"/>
        <v>6.153500133671933E-3</v>
      </c>
      <c r="EF372" s="240">
        <f t="shared" ca="1" si="726"/>
        <v>6.7021528677932603E-3</v>
      </c>
      <c r="EG372" s="240">
        <f t="shared" ca="1" si="727"/>
        <v>6.7652489128908937E-3</v>
      </c>
      <c r="EH372" s="240">
        <f t="shared" ca="1" si="728"/>
        <v>6.338217094992462E-3</v>
      </c>
      <c r="EI372" s="240">
        <f t="shared" ca="1" si="729"/>
        <v>5.4519949590475826E-3</v>
      </c>
      <c r="EJ372" s="240">
        <f t="shared" ca="1" si="730"/>
        <v>4.1707874097424357E-3</v>
      </c>
      <c r="EK372" s="240">
        <f t="shared" ca="1" si="731"/>
        <v>2.587415203013854E-3</v>
      </c>
      <c r="EL372" s="240">
        <f t="shared" ca="1" si="732"/>
        <v>8.1659028013756707E-4</v>
      </c>
      <c r="EM372" s="240">
        <f t="shared" ca="1" si="733"/>
        <v>-1.0133948678982931E-3</v>
      </c>
      <c r="EN372" s="240">
        <f t="shared" ca="1" si="734"/>
        <v>-2.7699617178981802E-3</v>
      </c>
      <c r="EO372" s="240">
        <f t="shared" ca="1" si="735"/>
        <v>-4.3258507458614785E-3</v>
      </c>
      <c r="EP372" s="240">
        <f t="shared" ca="1" si="736"/>
        <v>-5.5683411082311099E-3</v>
      </c>
      <c r="EQ372" s="240">
        <f t="shared" ca="1" si="737"/>
        <v>-6.4074170267345194E-3</v>
      </c>
      <c r="ER372" s="240">
        <f t="shared" ca="1" si="738"/>
        <v>-6.7822892396427106E-3</v>
      </c>
      <c r="ES372" s="240">
        <f t="shared" ca="1" si="739"/>
        <v>-6.6657990542046738E-3</v>
      </c>
      <c r="ET372" s="240">
        <f t="shared" ca="1" si="740"/>
        <v>-6.0663859360459774E-3</v>
      </c>
      <c r="EU372" s="240">
        <f t="shared" ca="1" si="741"/>
        <v>-5.0274760878736861E-3</v>
      </c>
      <c r="EV372" s="240">
        <f t="shared" ca="1" si="742"/>
        <v>-3.6243363136571225E-3</v>
      </c>
      <c r="EW372" s="240">
        <f t="shared" ca="1" si="743"/>
        <v>-1.9586210991183318E-3</v>
      </c>
      <c r="EX372" s="240">
        <f t="shared" ca="1" si="744"/>
        <v>-1.5100796092728944E-4</v>
      </c>
      <c r="EY372" s="240">
        <f t="shared" ca="1" si="745"/>
        <v>1.6675453821457416E-3</v>
      </c>
      <c r="EZ372" s="240">
        <f t="shared" ca="1" si="746"/>
        <v>3.3652886168068427E-3</v>
      </c>
      <c r="FA372" s="240">
        <f t="shared" ca="1" si="747"/>
        <v>4.819223864598811E-3</v>
      </c>
      <c r="FB372" s="240">
        <f t="shared" ca="1" si="748"/>
        <v>5.9240166160142334E-3</v>
      </c>
      <c r="FC372" s="240">
        <f t="shared" ca="1" si="749"/>
        <v>6.5996269911792142E-3</v>
      </c>
      <c r="FD372" s="240">
        <f t="shared" ca="1" si="750"/>
        <v>6.7971084585379659E-3</v>
      </c>
      <c r="FE372" s="240">
        <f t="shared" ca="1" si="751"/>
        <v>6.5021539067300401E-3</v>
      </c>
      <c r="FF372" s="240">
        <f t="shared" ca="1" si="752"/>
        <v>5.7361321643114895E-3</v>
      </c>
      <c r="FG372" s="240">
        <f t="shared" ca="1" si="753"/>
        <v>4.554539873675577E-3</v>
      </c>
      <c r="FH372" s="240">
        <f t="shared" ca="1" si="754"/>
        <v>3.042980877607526E-3</v>
      </c>
      <c r="FI372" s="240">
        <f t="shared" ca="1" si="755"/>
        <v>1.3109644033470961E-3</v>
      </c>
      <c r="FJ372" s="240">
        <f t="shared" ca="1" si="756"/>
        <v>-5.1602864749606585E-4</v>
      </c>
      <c r="FK372" s="240">
        <f t="shared" ca="1" si="757"/>
        <v>-2.3056365227900962E-3</v>
      </c>
      <c r="FL372" s="240">
        <f t="shared" ca="1" si="758"/>
        <v>-3.9282059466817683E-3</v>
      </c>
      <c r="FM372" s="240">
        <f t="shared" ca="1" si="759"/>
        <v>-5.2661852230643158E-3</v>
      </c>
      <c r="FN372" s="240">
        <f t="shared" ca="1" si="760"/>
        <v>-6.2226406053882462E-3</v>
      </c>
      <c r="FO372" s="240">
        <f t="shared" ca="1" si="761"/>
        <v>-6.7282789399757603E-3</v>
      </c>
      <c r="FP372" s="240">
        <f t="shared" ca="1" si="762"/>
        <v>-6.7464678073000557E-3</v>
      </c>
      <c r="FQ372" s="240">
        <f t="shared" ca="1" si="763"/>
        <v>-6.2758894626947104E-3</v>
      </c>
      <c r="FR372" s="240">
        <f t="shared" ca="1" si="764"/>
        <v>-5.3506363041458758E-3</v>
      </c>
      <c r="FS372" s="240">
        <f t="shared" ca="1" si="765"/>
        <v>-4.0377409507292173E-3</v>
      </c>
      <c r="FT372" s="240">
        <f t="shared" ca="1" si="766"/>
        <v>-2.4323198722440132E-3</v>
      </c>
      <c r="FU372" s="240">
        <f t="shared" ca="1" si="767"/>
        <v>-6.5068240372558777E-4</v>
      </c>
      <c r="FV372" s="240">
        <f t="shared" ca="1" si="768"/>
        <v>1.1780956179540804E-3</v>
      </c>
      <c r="FW372" s="240">
        <f t="shared" ca="1" si="769"/>
        <v>2.9215231233308495E-3</v>
      </c>
      <c r="FX372" s="240">
        <f t="shared" ca="1" si="770"/>
        <v>4.4532925059143436E-3</v>
      </c>
      <c r="FY372" s="240">
        <f t="shared" ca="1" si="771"/>
        <v>5.6624303390420344E-3</v>
      </c>
      <c r="FZ372" s="240">
        <f t="shared" ca="1" si="772"/>
        <v>6.461337164090997E-3</v>
      </c>
      <c r="GA372" s="240">
        <f t="shared" ca="1" si="773"/>
        <v>6.7921338845289376E-3</v>
      </c>
      <c r="GB372" s="240">
        <f t="shared" ca="1" si="774"/>
        <v>6.6308549830833979E-3</v>
      </c>
      <c r="GC372" s="240">
        <f t="shared" ca="1" si="775"/>
        <v>5.989184772383473E-3</v>
      </c>
      <c r="GD372" s="240">
        <f t="shared" ca="1" si="776"/>
        <v>4.9136108914160049E-3</v>
      </c>
      <c r="GE372" s="240">
        <f t="shared" ca="1" si="777"/>
        <v>3.4820563751736091E-3</v>
      </c>
      <c r="GF372" s="240">
        <f t="shared" ca="1" si="778"/>
        <v>1.7982342968694974E-3</v>
      </c>
      <c r="GG372" s="240">
        <f t="shared" ca="1" si="779"/>
        <v>-1.5866023142982553E-5</v>
      </c>
      <c r="GH372" s="240">
        <f t="shared" ca="1" si="780"/>
        <v>-1.828816883598624E-3</v>
      </c>
      <c r="GI372" s="240">
        <f t="shared" ca="1" si="781"/>
        <v>-3.5092738591269348E-3</v>
      </c>
      <c r="GJ372" s="240">
        <f t="shared" ca="1" si="782"/>
        <v>-4.9354914238976515E-3</v>
      </c>
      <c r="GK372" s="240">
        <f t="shared" ca="1" si="783"/>
        <v>-6.0041431554554896E-3</v>
      </c>
      <c r="GL372" s="240">
        <f t="shared" ca="1" si="784"/>
        <v>-6.6378075137773686E-3</v>
      </c>
      <c r="GM372" s="240">
        <f t="shared" ca="1" si="785"/>
        <v>-6.7905768668160352E-3</v>
      </c>
      <c r="GN372" s="240">
        <f t="shared" ca="1" si="786"/>
        <v>-6.4513834005855974E-3</v>
      </c>
      <c r="GO372" s="240">
        <f t="shared" ca="1" si="787"/>
        <v>-5.6448009586927521E-3</v>
      </c>
      <c r="GP372" s="240">
        <f t="shared" ca="1" si="788"/>
        <v>-4.4292647197488582E-3</v>
      </c>
      <c r="GQ372" s="240">
        <f t="shared" ca="1" si="789"/>
        <v>-2.8928376932394403E-3</v>
      </c>
      <c r="GR372" s="240">
        <f t="shared" ca="1" si="790"/>
        <v>-1.1468307422012685E-3</v>
      </c>
      <c r="GS372" s="240">
        <f t="shared" ca="1" si="791"/>
        <v>6.8226165153543496E-4</v>
      </c>
      <c r="GT372" s="240">
        <f t="shared" ca="1" si="792"/>
        <v>2.4619256429211102E-3</v>
      </c>
      <c r="GU372" s="240">
        <f t="shared" ca="1" si="793"/>
        <v>4.0632283692953975E-3</v>
      </c>
      <c r="GV372" s="240">
        <f t="shared" ca="1" si="794"/>
        <v>5.3701588614547676E-3</v>
      </c>
      <c r="GW372" s="240">
        <f t="shared" ca="1" si="795"/>
        <v>6.2880327910833922E-3</v>
      </c>
      <c r="GX372" s="240">
        <f t="shared" ca="1" si="796"/>
        <v>6.7503521485113736E-3</v>
      </c>
      <c r="GY372" s="240">
        <f t="shared" ca="1" si="797"/>
        <v>6.7236228817687815E-3</v>
      </c>
      <c r="GZ372" s="240">
        <f t="shared" ca="1" si="798"/>
        <v>6.2097814692552537E-3</v>
      </c>
      <c r="HA372" s="240">
        <f t="shared" ca="1" si="799"/>
        <v>5.2460546260077283E-3</v>
      </c>
      <c r="HB372" s="240">
        <f t="shared" ca="1" si="800"/>
        <v>3.9022623075481398E-3</v>
      </c>
      <c r="HC372" s="240">
        <f t="shared" ca="1" si="801"/>
        <v>2.2757594029334327E-3</v>
      </c>
      <c r="HD372" s="240">
        <f t="shared" ca="1" si="802"/>
        <v>4.8438258056418548E-4</v>
      </c>
      <c r="HE372" s="240">
        <f t="shared" ca="1" si="803"/>
        <v>-1.3420867272614444E-3</v>
      </c>
      <c r="HF372" s="240">
        <f t="shared" ca="1" si="804"/>
        <v>-3.0713247124768118E-3</v>
      </c>
      <c r="HG372" s="240">
        <f t="shared" ca="1" si="805"/>
        <v>-4.5780517690809791E-3</v>
      </c>
      <c r="HH372" s="240">
        <f t="shared" ca="1" si="806"/>
        <v>-5.7531087335486279E-3</v>
      </c>
      <c r="HI372" s="240">
        <f t="shared" ca="1" si="807"/>
        <v>-6.5113652335447849E-3</v>
      </c>
      <c r="HJ372" s="240">
        <f t="shared" ca="1" si="808"/>
        <v>-6.7978872019373695E-3</v>
      </c>
      <c r="HK372" s="240">
        <f t="shared" ca="1" si="809"/>
        <v>-6.5919167328639524E-3</v>
      </c>
      <c r="HL372" s="240">
        <f t="shared" ca="1" si="810"/>
        <v>-5.9083759477641298E-3</v>
      </c>
      <c r="HM372" s="240">
        <f t="shared" ca="1" si="811"/>
        <v>-4.79678591948908E-3</v>
      </c>
      <c r="HN372" s="240">
        <f t="shared" ca="1" si="812"/>
        <v>-3.3376789761321657E-3</v>
      </c>
      <c r="HO372" s="240">
        <f t="shared" ca="1" si="813"/>
        <v>-1.63676430552054E-3</v>
      </c>
      <c r="HP372" s="240">
        <f t="shared" ca="1" si="814"/>
        <v>1.8273045011418234E-4</v>
      </c>
      <c r="HQ372" s="240">
        <f t="shared" ca="1" si="815"/>
        <v>1.9889867741446931E-3</v>
      </c>
      <c r="HR372" s="240">
        <f t="shared" ca="1" si="816"/>
        <v>3.6511452460944883E-3</v>
      </c>
      <c r="HS372" s="240">
        <f t="shared" ca="1" si="817"/>
        <v>5.048786027712646E-3</v>
      </c>
      <c r="HT372" s="240">
        <f t="shared" ca="1" si="818"/>
        <v>6.0806530235692725E-3</v>
      </c>
      <c r="HU372" s="240">
        <f t="shared" ca="1" si="819"/>
        <v>6.6719896693328336E-3</v>
      </c>
      <c r="HV372" s="240">
        <f t="shared" ca="1" si="820"/>
        <v>6.779954885505559E-3</v>
      </c>
      <c r="HW372" s="240">
        <f t="shared" ca="1" si="821"/>
        <v>6.3967268223134059E-3</v>
      </c>
      <c r="HX372" s="240">
        <f t="shared" ca="1" si="822"/>
        <v>5.550069536049201E-3</v>
      </c>
      <c r="HY372" s="240">
        <f t="shared" ca="1" si="823"/>
        <v>4.3013215423758373E-3</v>
      </c>
      <c r="HZ372" s="240">
        <f t="shared" ca="1" si="824"/>
        <v>2.7409519716151149E-3</v>
      </c>
      <c r="IA372" s="240">
        <f t="shared" ca="1" si="825"/>
        <v>9.8200627309910117E-4</v>
      </c>
      <c r="IB372" s="240">
        <f t="shared" ca="1" si="826"/>
        <v>-8.4808368666732621E-4</v>
      </c>
      <c r="IC372" s="240">
        <f t="shared" ca="1" si="827"/>
        <v>-2.6167317911021579E-3</v>
      </c>
      <c r="ID372" s="240">
        <f t="shared" ca="1" si="828"/>
        <v>-4.1958032550732591E-3</v>
      </c>
      <c r="IE372" s="240">
        <f t="shared" ca="1" si="829"/>
        <v>-2.9618842175032464E-3</v>
      </c>
      <c r="IF372" s="240">
        <f t="shared" ca="1" si="830"/>
        <v>-6.3496373009498805E-3</v>
      </c>
      <c r="IG372" s="240">
        <f t="shared" ca="1" si="831"/>
        <v>-6.7683591973246486E-3</v>
      </c>
      <c r="IH372" s="240">
        <f t="shared" ca="1" si="832"/>
        <v>-6.6967278972259823E-3</v>
      </c>
      <c r="II372" s="240">
        <f t="shared" ca="1" si="833"/>
        <v>-6.1399329356574038E-3</v>
      </c>
      <c r="IJ372" s="240">
        <f t="shared" ca="1" si="834"/>
        <v>-5.1383129207254932E-3</v>
      </c>
      <c r="IK372" s="240">
        <f t="shared" ca="1" si="835"/>
        <v>-3.7644330874679805E-3</v>
      </c>
      <c r="IL372" s="240">
        <f t="shared" ca="1" si="836"/>
        <v>-2.1178281012546487E-3</v>
      </c>
      <c r="IM372" s="240">
        <f t="shared" ca="1" si="837"/>
        <v>-3.1779098344848376E-4</v>
      </c>
      <c r="IN372" s="240">
        <f t="shared" ca="1" si="838"/>
        <v>1.5052694137081615E-3</v>
      </c>
      <c r="IO372" s="240">
        <f t="shared" ca="1" si="839"/>
        <v>3.2192762504602056E-3</v>
      </c>
      <c r="IP372" s="240">
        <f t="shared" ca="1" si="840"/>
        <v>4.7000533850463013E-3</v>
      </c>
      <c r="IQ372" s="240">
        <f t="shared" ca="1" si="841"/>
        <v>5.8403216704767235E-3</v>
      </c>
      <c r="IR372" s="240">
        <f t="shared" ca="1" si="842"/>
        <v>6.557471100057514E-3</v>
      </c>
      <c r="IS372" s="240">
        <f t="shared" ca="1" si="843"/>
        <v>6.7995457262847291E-3</v>
      </c>
      <c r="IT372" s="240">
        <f t="shared" ca="1" si="844"/>
        <v>6.5490077584922732E-3</v>
      </c>
      <c r="IU372" s="240">
        <f t="shared" ca="1" si="845"/>
        <v>5.8240081384022587E-3</v>
      </c>
      <c r="IV372" s="240">
        <f t="shared" ca="1" si="846"/>
        <v>4.6770715430876344E-3</v>
      </c>
      <c r="IW372" s="240">
        <f t="shared" ca="1" si="847"/>
        <v>3.1912910840793561E-3</v>
      </c>
      <c r="IX372" s="240">
        <f t="shared" ca="1" si="848"/>
        <v>1.474308388556497E-3</v>
      </c>
      <c r="IY372" s="240">
        <f t="shared" ca="1" si="849"/>
        <v>-3.4948480709496525E-4</v>
      </c>
      <c r="IZ372" s="240">
        <f t="shared" ca="1" si="850"/>
        <v>-2.1479585734310237E-3</v>
      </c>
      <c r="JA372" s="240">
        <f t="shared" ca="1" si="851"/>
        <v>-3.790817319690911E-3</v>
      </c>
      <c r="JB372" s="240">
        <f t="shared" ca="1" si="852"/>
        <v>-5.1590394316108163E-3</v>
      </c>
    </row>
    <row r="373" spans="2:262">
      <c r="B373" s="248">
        <v>12</v>
      </c>
      <c r="C373" s="247">
        <f t="shared" si="853"/>
        <v>2.3437499999999996E-4</v>
      </c>
      <c r="D373" s="244">
        <f t="shared" ca="1" si="597"/>
        <v>30.059747272624417</v>
      </c>
      <c r="E373" s="243">
        <f ca="1">R361</f>
        <v>5.9747272624417862E-2</v>
      </c>
      <c r="F373" s="242">
        <v>12</v>
      </c>
      <c r="G373" s="240">
        <f t="shared" ca="1" si="854"/>
        <v>-4.2142318428922622E-4</v>
      </c>
      <c r="H373" s="240">
        <f t="shared" ca="1" si="598"/>
        <v>-4.6413189177506938E-4</v>
      </c>
      <c r="I373" s="240">
        <f t="shared" ca="1" si="599"/>
        <v>-4.6686987238929402E-4</v>
      </c>
      <c r="J373" s="240">
        <f t="shared" ca="1" si="600"/>
        <v>-4.2940133307985964E-4</v>
      </c>
      <c r="K373" s="240">
        <f t="shared" ca="1" si="601"/>
        <v>-3.5495303929330383E-4</v>
      </c>
      <c r="L373" s="240">
        <f t="shared" ca="1" si="602"/>
        <v>-2.4993642810114457E-4</v>
      </c>
      <c r="M373" s="240">
        <f t="shared" ca="1" si="603"/>
        <v>-1.2339545954433286E-4</v>
      </c>
      <c r="N373" s="240">
        <f t="shared" ca="1" si="604"/>
        <v>1.3772243132776312E-5</v>
      </c>
      <c r="O373" s="240">
        <f t="shared" ca="1" si="605"/>
        <v>1.4975388947886196E-4</v>
      </c>
      <c r="P373" s="240">
        <f t="shared" ca="1" si="606"/>
        <v>2.7283883141743633E-4</v>
      </c>
      <c r="Q373" s="240">
        <f t="shared" ca="1" si="607"/>
        <v>3.724270763959082E-4</v>
      </c>
      <c r="R373" s="240">
        <f t="shared" ca="1" si="608"/>
        <v>4.3994215162669435E-4</v>
      </c>
      <c r="S373" s="240">
        <f t="shared" ca="1" si="609"/>
        <v>4.6956970416489022E-4</v>
      </c>
      <c r="T373" s="240">
        <f t="shared" ca="1" si="610"/>
        <v>4.5875822907975384E-4</v>
      </c>
      <c r="U373" s="241">
        <f t="shared" ca="1" si="611"/>
        <v>4.084388033460962E-4</v>
      </c>
      <c r="V373" s="240">
        <f t="shared" ca="1" si="612"/>
        <v>3.2294490212039605E-4</v>
      </c>
      <c r="W373" s="240">
        <f t="shared" ca="1" si="613"/>
        <v>2.0963920277009809E-4</v>
      </c>
      <c r="X373" s="240">
        <f t="shared" ca="1" si="614"/>
        <v>7.8279516042504464E-5</v>
      </c>
      <c r="Y373" s="240">
        <f t="shared" ca="1" si="615"/>
        <v>-5.9821550044759979E-5</v>
      </c>
      <c r="Z373" s="240">
        <f t="shared" ca="1" si="616"/>
        <v>-1.9277082441021188E-4</v>
      </c>
      <c r="AA373" s="240">
        <f t="shared" ca="1" si="617"/>
        <v>-3.0911880481620613E-4</v>
      </c>
      <c r="AB373" s="240">
        <f t="shared" ca="1" si="618"/>
        <v>-3.9884568131370656E-4</v>
      </c>
      <c r="AC373" s="240">
        <f t="shared" ca="1" si="619"/>
        <v>-4.5422423554715381E-4</v>
      </c>
      <c r="AD373" s="240">
        <f t="shared" ca="1" si="620"/>
        <v>-4.7048530361069207E-4</v>
      </c>
      <c r="AE373" s="240">
        <f t="shared" ca="1" si="621"/>
        <v>-4.4622849324141799E-4</v>
      </c>
      <c r="AF373" s="240">
        <f t="shared" ca="1" si="622"/>
        <v>-3.8354278466074833E-4</v>
      </c>
      <c r="AG373" s="240">
        <f t="shared" ca="1" si="623"/>
        <v>-2.8782662900042773E-4</v>
      </c>
      <c r="AH373" s="240">
        <f t="shared" ca="1" si="624"/>
        <v>-1.6732303731592979E-4</v>
      </c>
      <c r="AI373" s="240">
        <f t="shared" ca="1" si="625"/>
        <v>-3.2409698009250478E-5</v>
      </c>
      <c r="AJ373" s="240">
        <f t="shared" ca="1" si="626"/>
        <v>1.0529474272802725E-4</v>
      </c>
      <c r="AK373" s="240">
        <f t="shared" ca="1" si="627"/>
        <v>2.3393127092323959E-4</v>
      </c>
      <c r="AL373" s="240">
        <f t="shared" ca="1" si="628"/>
        <v>3.424217951430679E-4</v>
      </c>
      <c r="AM373" s="240">
        <f t="shared" ca="1" si="629"/>
        <v>4.2142318428922633E-4</v>
      </c>
      <c r="AN373" s="240">
        <f t="shared" ca="1" si="630"/>
        <v>4.6413189177506938E-4</v>
      </c>
      <c r="AO373" s="240">
        <f t="shared" ca="1" si="631"/>
        <v>4.6686987238929396E-4</v>
      </c>
      <c r="AP373" s="240">
        <f t="shared" ca="1" si="632"/>
        <v>4.2940133307985975E-4</v>
      </c>
      <c r="AQ373" s="240">
        <f t="shared" ca="1" si="633"/>
        <v>3.5495303929330383E-4</v>
      </c>
      <c r="AR373" s="240">
        <f t="shared" ca="1" si="634"/>
        <v>2.49936428101145E-4</v>
      </c>
      <c r="AS373" s="240">
        <f t="shared" ca="1" si="635"/>
        <v>1.2339545954433303E-4</v>
      </c>
      <c r="AT373" s="240">
        <f t="shared" ca="1" si="636"/>
        <v>-1.3772243132775716E-5</v>
      </c>
      <c r="AU373" s="240">
        <f t="shared" ca="1" si="637"/>
        <v>-1.4975388947886182E-4</v>
      </c>
      <c r="AV373" s="240">
        <f t="shared" ca="1" si="638"/>
        <v>-2.7283883141743649E-4</v>
      </c>
      <c r="AW373" s="240">
        <f t="shared" ca="1" si="639"/>
        <v>-3.7242707639590798E-4</v>
      </c>
      <c r="AX373" s="240">
        <f t="shared" ca="1" si="640"/>
        <v>-4.3994215162669441E-4</v>
      </c>
      <c r="AY373" s="240">
        <f t="shared" ca="1" si="641"/>
        <v>-4.6956970416489033E-4</v>
      </c>
      <c r="AZ373" s="240">
        <f t="shared" ca="1" si="642"/>
        <v>-4.5875822907975395E-4</v>
      </c>
      <c r="BA373" s="240">
        <f t="shared" ca="1" si="643"/>
        <v>-4.0843880334609652E-4</v>
      </c>
      <c r="BB373" s="240">
        <f t="shared" ca="1" si="644"/>
        <v>-3.2294490212039616E-4</v>
      </c>
      <c r="BC373" s="240">
        <f t="shared" ca="1" si="645"/>
        <v>-2.0963920277009788E-4</v>
      </c>
      <c r="BD373" s="240">
        <f t="shared" ca="1" si="646"/>
        <v>-7.8279516042504681E-5</v>
      </c>
      <c r="BE373" s="240">
        <f t="shared" ca="1" si="647"/>
        <v>5.9821550044760223E-5</v>
      </c>
      <c r="BF373" s="240">
        <f t="shared" ca="1" si="648"/>
        <v>1.9277082441021177E-4</v>
      </c>
      <c r="BG373" s="240">
        <f t="shared" ca="1" si="649"/>
        <v>3.0911880481620597E-4</v>
      </c>
      <c r="BH373" s="240">
        <f t="shared" ca="1" si="650"/>
        <v>3.9884568131370624E-4</v>
      </c>
      <c r="BI373" s="240">
        <f t="shared" ca="1" si="651"/>
        <v>4.5422423554715354E-4</v>
      </c>
      <c r="BJ373" s="240">
        <f t="shared" ca="1" si="652"/>
        <v>4.7048530361069207E-4</v>
      </c>
      <c r="BK373" s="240">
        <f t="shared" ca="1" si="653"/>
        <v>4.4622849324141799E-4</v>
      </c>
      <c r="BL373" s="240">
        <f t="shared" ca="1" si="654"/>
        <v>3.8354278466074871E-4</v>
      </c>
      <c r="BM373" s="240">
        <f t="shared" ca="1" si="655"/>
        <v>2.8782662900042719E-4</v>
      </c>
      <c r="BN373" s="240">
        <f t="shared" ca="1" si="656"/>
        <v>1.673230373159299E-4</v>
      </c>
      <c r="BO373" s="240">
        <f t="shared" ca="1" si="657"/>
        <v>3.240969800925064E-5</v>
      </c>
      <c r="BP373" s="240">
        <f t="shared" ca="1" si="658"/>
        <v>-1.052947427280263E-4</v>
      </c>
      <c r="BQ373" s="240">
        <f t="shared" ca="1" si="659"/>
        <v>-2.3393127092324019E-4</v>
      </c>
      <c r="BR373" s="240">
        <f t="shared" ca="1" si="660"/>
        <v>-3.424217951430678E-4</v>
      </c>
      <c r="BS373" s="240">
        <f t="shared" ca="1" si="661"/>
        <v>-4.214231842892259E-4</v>
      </c>
      <c r="BT373" s="240">
        <f t="shared" ca="1" si="662"/>
        <v>-4.6413189177506943E-4</v>
      </c>
      <c r="BU373" s="240">
        <f t="shared" ca="1" si="663"/>
        <v>-4.6686987238929396E-4</v>
      </c>
      <c r="BV373" s="240">
        <f t="shared" ca="1" si="664"/>
        <v>-4.2940133307985985E-4</v>
      </c>
      <c r="BW373" s="240">
        <f t="shared" ca="1" si="665"/>
        <v>-3.5495303929330453E-4</v>
      </c>
      <c r="BX373" s="240">
        <f t="shared" ca="1" si="666"/>
        <v>-2.4993642810114446E-4</v>
      </c>
      <c r="BY373" s="240">
        <f t="shared" ca="1" si="667"/>
        <v>-1.2339545954433322E-4</v>
      </c>
      <c r="BZ373" s="240">
        <f t="shared" ca="1" si="668"/>
        <v>1.3772243132775553E-5</v>
      </c>
      <c r="CA373" s="240">
        <f t="shared" ca="1" si="669"/>
        <v>1.4975388947886242E-4</v>
      </c>
      <c r="CB373" s="240">
        <f t="shared" ca="1" si="670"/>
        <v>2.7283883141743638E-4</v>
      </c>
      <c r="CC373" s="240">
        <f t="shared" ca="1" si="671"/>
        <v>3.7242707639590787E-4</v>
      </c>
      <c r="CD373" s="240">
        <f t="shared" ca="1" si="672"/>
        <v>4.3994215162669397E-4</v>
      </c>
      <c r="CE373" s="240">
        <f t="shared" ca="1" si="673"/>
        <v>4.6956970416489033E-4</v>
      </c>
      <c r="CF373" s="240">
        <f t="shared" ca="1" si="674"/>
        <v>4.5875822907975395E-4</v>
      </c>
      <c r="CG373" s="240">
        <f t="shared" ca="1" si="675"/>
        <v>4.0843880334609658E-4</v>
      </c>
      <c r="CH373" s="240">
        <f t="shared" ca="1" si="676"/>
        <v>3.2294490212039691E-4</v>
      </c>
      <c r="CI373" s="240">
        <f t="shared" ca="1" si="677"/>
        <v>2.0963920277009804E-4</v>
      </c>
      <c r="CJ373" s="240">
        <f t="shared" ca="1" si="678"/>
        <v>7.8279516042504817E-5</v>
      </c>
      <c r="CK373" s="240">
        <f t="shared" ca="1" si="679"/>
        <v>-5.9821550044759193E-5</v>
      </c>
      <c r="CL373" s="240">
        <f t="shared" ca="1" si="680"/>
        <v>-1.9277082441021231E-4</v>
      </c>
      <c r="CM373" s="240">
        <f t="shared" ca="1" si="681"/>
        <v>-3.0911880481620586E-4</v>
      </c>
      <c r="CN373" s="240">
        <f t="shared" ca="1" si="682"/>
        <v>-3.9884568131370618E-4</v>
      </c>
      <c r="CO373" s="240">
        <f t="shared" ca="1" si="683"/>
        <v>-4.5422423554715354E-4</v>
      </c>
      <c r="CP373" s="240">
        <f t="shared" ca="1" si="684"/>
        <v>-4.7048530361069201E-4</v>
      </c>
      <c r="CQ373" s="240">
        <f t="shared" ca="1" si="685"/>
        <v>-4.462284932414181E-4</v>
      </c>
      <c r="CR373" s="240">
        <f t="shared" ca="1" si="686"/>
        <v>-3.8354278466074877E-4</v>
      </c>
      <c r="CS373" s="240">
        <f t="shared" ca="1" si="687"/>
        <v>-2.8782662900042735E-4</v>
      </c>
      <c r="CT373" s="240">
        <f t="shared" ca="1" si="688"/>
        <v>-1.6732303731593006E-4</v>
      </c>
      <c r="CU373" s="240">
        <f t="shared" ca="1" si="689"/>
        <v>-3.240969800925083E-5</v>
      </c>
      <c r="CV373" s="240">
        <f t="shared" ca="1" si="690"/>
        <v>1.0529474272802608E-4</v>
      </c>
      <c r="CW373" s="240">
        <f t="shared" ca="1" si="691"/>
        <v>2.3393127092324003E-4</v>
      </c>
      <c r="CX373" s="240">
        <f t="shared" ca="1" si="692"/>
        <v>3.4242179514306763E-4</v>
      </c>
      <c r="CY373" s="240">
        <f t="shared" ca="1" si="693"/>
        <v>4.2142318428922579E-4</v>
      </c>
      <c r="CZ373" s="240">
        <f t="shared" ca="1" si="694"/>
        <v>4.6413189177506938E-4</v>
      </c>
      <c r="DA373" s="240">
        <f t="shared" ca="1" si="695"/>
        <v>4.6686987238929402E-4</v>
      </c>
      <c r="DB373" s="240">
        <f t="shared" ca="1" si="696"/>
        <v>4.2940133307985996E-4</v>
      </c>
      <c r="DC373" s="240">
        <f t="shared" ca="1" si="697"/>
        <v>3.5495303929330459E-4</v>
      </c>
      <c r="DD373" s="240">
        <f t="shared" ca="1" si="698"/>
        <v>2.4993642810114457E-4</v>
      </c>
      <c r="DE373" s="240">
        <f t="shared" ca="1" si="699"/>
        <v>1.2339545954433338E-4</v>
      </c>
      <c r="DF373" s="240">
        <f t="shared" ca="1" si="700"/>
        <v>-1.3772243132775336E-5</v>
      </c>
      <c r="DG373" s="240">
        <f t="shared" ca="1" si="701"/>
        <v>-1.4975388947886226E-4</v>
      </c>
      <c r="DH373" s="240">
        <f t="shared" ca="1" si="702"/>
        <v>-2.7283883141743617E-4</v>
      </c>
      <c r="DI373" s="240">
        <f t="shared" ca="1" si="703"/>
        <v>-3.7242707639590771E-4</v>
      </c>
      <c r="DJ373" s="240">
        <f t="shared" ca="1" si="704"/>
        <v>-4.3994215162669397E-4</v>
      </c>
      <c r="DK373" s="240">
        <f t="shared" ca="1" si="705"/>
        <v>-4.6956970416489033E-4</v>
      </c>
      <c r="DL373" s="240">
        <f t="shared" ca="1" si="706"/>
        <v>-4.5875822907975438E-4</v>
      </c>
      <c r="DM373" s="240">
        <f t="shared" ca="1" si="707"/>
        <v>-4.0843880334609668E-4</v>
      </c>
      <c r="DN373" s="240">
        <f t="shared" ca="1" si="708"/>
        <v>-3.2294490212039583E-4</v>
      </c>
      <c r="DO373" s="240">
        <f t="shared" ca="1" si="709"/>
        <v>-2.0963920277009966E-4</v>
      </c>
      <c r="DP373" s="240">
        <f t="shared" ca="1" si="710"/>
        <v>-7.8279516042504979E-5</v>
      </c>
      <c r="DQ373" s="240">
        <f t="shared" ca="1" si="711"/>
        <v>5.9821550044760629E-5</v>
      </c>
      <c r="DR373" s="240">
        <f t="shared" ca="1" si="712"/>
        <v>1.9277082441021066E-4</v>
      </c>
      <c r="DS373" s="240">
        <f t="shared" ca="1" si="713"/>
        <v>3.0911880481620569E-4</v>
      </c>
      <c r="DT373" s="240">
        <f t="shared" ca="1" si="714"/>
        <v>3.9884568131370694E-4</v>
      </c>
      <c r="DU373" s="240">
        <f t="shared" ca="1" si="715"/>
        <v>4.5422423554715343E-4</v>
      </c>
      <c r="DV373" s="240">
        <f t="shared" ca="1" si="716"/>
        <v>4.7048530361069207E-4</v>
      </c>
      <c r="DW373" s="240">
        <f t="shared" ca="1" si="717"/>
        <v>4.4622849324141766E-4</v>
      </c>
      <c r="DX373" s="240">
        <f t="shared" ca="1" si="718"/>
        <v>3.8354278466074893E-4</v>
      </c>
      <c r="DY373" s="240">
        <f t="shared" ca="1" si="719"/>
        <v>2.8782662900042751E-4</v>
      </c>
      <c r="DZ373" s="240">
        <f t="shared" ca="1" si="720"/>
        <v>1.673230373159318E-4</v>
      </c>
      <c r="EA373" s="240">
        <f t="shared" ca="1" si="721"/>
        <v>3.240969800925102E-5</v>
      </c>
      <c r="EB373" s="240">
        <f t="shared" ca="1" si="722"/>
        <v>-1.0529474272802757E-4</v>
      </c>
      <c r="EC373" s="240">
        <f t="shared" ca="1" si="723"/>
        <v>-2.3393127092323843E-4</v>
      </c>
      <c r="ED373" s="240">
        <f t="shared" ca="1" si="724"/>
        <v>-3.4242179514306753E-4</v>
      </c>
      <c r="EE373" s="240">
        <f t="shared" ca="1" si="725"/>
        <v>-4.2142318428922649E-4</v>
      </c>
      <c r="EF373" s="240">
        <f t="shared" ca="1" si="726"/>
        <v>-4.6413189177506905E-4</v>
      </c>
      <c r="EG373" s="240">
        <f t="shared" ca="1" si="727"/>
        <v>-4.6686987238929402E-4</v>
      </c>
      <c r="EH373" s="240">
        <f t="shared" ca="1" si="728"/>
        <v>-4.2940133307985931E-4</v>
      </c>
      <c r="EI373" s="240">
        <f t="shared" ca="1" si="729"/>
        <v>-3.549530392933047E-4</v>
      </c>
      <c r="EJ373" s="240">
        <f t="shared" ca="1" si="730"/>
        <v>-2.4993642810114473E-4</v>
      </c>
      <c r="EK373" s="240">
        <f t="shared" ca="1" si="731"/>
        <v>-1.2339545954433514E-4</v>
      </c>
      <c r="EL373" s="240">
        <f t="shared" ca="1" si="732"/>
        <v>1.3772243132775201E-5</v>
      </c>
      <c r="EM373" s="240">
        <f t="shared" ca="1" si="733"/>
        <v>1.4975388947886209E-4</v>
      </c>
      <c r="EN373" s="240">
        <f t="shared" ca="1" si="734"/>
        <v>2.7283883141743465E-4</v>
      </c>
      <c r="EO373" s="240">
        <f t="shared" ca="1" si="735"/>
        <v>3.724270763959076E-4</v>
      </c>
      <c r="EP373" s="240">
        <f t="shared" ca="1" si="736"/>
        <v>4.3994215162669446E-4</v>
      </c>
      <c r="EQ373" s="240">
        <f t="shared" ca="1" si="737"/>
        <v>4.6956970416489016E-4</v>
      </c>
      <c r="ER373" s="240">
        <f t="shared" ca="1" si="738"/>
        <v>4.58758229079754E-4</v>
      </c>
      <c r="ES373" s="240">
        <f t="shared" ca="1" si="739"/>
        <v>4.0843880334609593E-4</v>
      </c>
      <c r="ET373" s="240">
        <f t="shared" ca="1" si="740"/>
        <v>3.2294490212039719E-4</v>
      </c>
      <c r="EU373" s="240">
        <f t="shared" ca="1" si="741"/>
        <v>2.0963920277009834E-4</v>
      </c>
      <c r="EV373" s="240">
        <f t="shared" ca="1" si="742"/>
        <v>7.8279516042503516E-5</v>
      </c>
      <c r="EW373" s="240">
        <f t="shared" ca="1" si="743"/>
        <v>-5.982155004475884E-5</v>
      </c>
      <c r="EX373" s="240">
        <f t="shared" ca="1" si="744"/>
        <v>-1.9277082441021204E-4</v>
      </c>
      <c r="EY373" s="240">
        <f t="shared" ca="1" si="745"/>
        <v>-3.0911880481620429E-4</v>
      </c>
      <c r="EZ373" s="240">
        <f t="shared" ca="1" si="746"/>
        <v>-3.9884568131370597E-4</v>
      </c>
      <c r="FA373" s="240">
        <f t="shared" ca="1" si="747"/>
        <v>-4.5422423554715386E-4</v>
      </c>
      <c r="FB373" s="240">
        <f t="shared" ca="1" si="748"/>
        <v>-4.7048530361069212E-4</v>
      </c>
      <c r="FC373" s="240">
        <f t="shared" ca="1" si="749"/>
        <v>-4.4622849324141821E-4</v>
      </c>
      <c r="FD373" s="240">
        <f t="shared" ca="1" si="750"/>
        <v>-3.8354278466074806E-4</v>
      </c>
      <c r="FE373" s="240">
        <f t="shared" ca="1" si="751"/>
        <v>-2.8782662900042898E-4</v>
      </c>
      <c r="FF373" s="240">
        <f t="shared" ca="1" si="752"/>
        <v>-1.6732303731593041E-4</v>
      </c>
      <c r="FG373" s="240">
        <f t="shared" ca="1" si="753"/>
        <v>-3.2409698009249529E-5</v>
      </c>
      <c r="FH373" s="240">
        <f t="shared" ca="1" si="754"/>
        <v>1.0529474272802575E-4</v>
      </c>
      <c r="FI373" s="240">
        <f t="shared" ca="1" si="755"/>
        <v>2.3393127092323973E-4</v>
      </c>
      <c r="FJ373" s="240">
        <f t="shared" ca="1" si="756"/>
        <v>3.4242179514306628E-4</v>
      </c>
      <c r="FK373" s="240">
        <f t="shared" ca="1" si="757"/>
        <v>4.2142318428922568E-4</v>
      </c>
      <c r="FL373" s="240">
        <f t="shared" ca="1" si="758"/>
        <v>4.6413189177506938E-4</v>
      </c>
      <c r="FM373" s="240">
        <f t="shared" ca="1" si="759"/>
        <v>4.6686987238929423E-4</v>
      </c>
      <c r="FN373" s="240">
        <f t="shared" ca="1" si="760"/>
        <v>4.2940133307986007E-4</v>
      </c>
      <c r="FO373" s="240">
        <f t="shared" ca="1" si="761"/>
        <v>3.5495303929330377E-4</v>
      </c>
      <c r="FP373" s="240">
        <f t="shared" ca="1" si="762"/>
        <v>2.499364281011463E-4</v>
      </c>
      <c r="FQ373" s="240">
        <f t="shared" ca="1" si="763"/>
        <v>1.233954595443337E-4</v>
      </c>
      <c r="FR373" s="240">
        <f t="shared" ca="1" si="764"/>
        <v>-1.3772243132776664E-5</v>
      </c>
      <c r="FS373" s="240">
        <f t="shared" ca="1" si="765"/>
        <v>-1.4975388947886039E-4</v>
      </c>
      <c r="FT373" s="240">
        <f t="shared" ca="1" si="766"/>
        <v>-2.7283883141743589E-4</v>
      </c>
      <c r="FU373" s="240">
        <f t="shared" ca="1" si="767"/>
        <v>-3.7242707639590858E-4</v>
      </c>
      <c r="FV373" s="240">
        <f t="shared" ca="1" si="768"/>
        <v>-4.3994215162669386E-4</v>
      </c>
      <c r="FW373" s="240">
        <f t="shared" ca="1" si="769"/>
        <v>-4.6956970416489022E-4</v>
      </c>
      <c r="FX373" s="240">
        <f t="shared" ca="1" si="770"/>
        <v>-4.5875822907975438E-4</v>
      </c>
      <c r="FY373" s="240">
        <f t="shared" ca="1" si="771"/>
        <v>-4.0843880334609685E-4</v>
      </c>
      <c r="FZ373" s="240">
        <f t="shared" ca="1" si="772"/>
        <v>-3.229449021203961E-4</v>
      </c>
      <c r="GA373" s="240">
        <f t="shared" ca="1" si="773"/>
        <v>-2.0963920277009999E-4</v>
      </c>
      <c r="GB373" s="240">
        <f t="shared" ca="1" si="774"/>
        <v>-7.8279516042505332E-5</v>
      </c>
      <c r="GC373" s="240">
        <f t="shared" ca="1" si="775"/>
        <v>5.9821550044760304E-5</v>
      </c>
      <c r="GD373" s="240">
        <f t="shared" ca="1" si="776"/>
        <v>1.9277082441021033E-4</v>
      </c>
      <c r="GE373" s="240">
        <f t="shared" ca="1" si="777"/>
        <v>3.0911880481620542E-4</v>
      </c>
      <c r="GF373" s="240">
        <f t="shared" ca="1" si="778"/>
        <v>3.9884568131370678E-4</v>
      </c>
      <c r="GG373" s="240">
        <f t="shared" ca="1" si="779"/>
        <v>4.5422423554715338E-4</v>
      </c>
      <c r="GH373" s="240">
        <f t="shared" ca="1" si="780"/>
        <v>4.7048530361069207E-4</v>
      </c>
      <c r="GI373" s="240">
        <f t="shared" ca="1" si="781"/>
        <v>4.4622849324141766E-4</v>
      </c>
      <c r="GJ373" s="240">
        <f t="shared" ca="1" si="782"/>
        <v>3.8354278466074909E-4</v>
      </c>
      <c r="GK373" s="240">
        <f t="shared" ca="1" si="783"/>
        <v>2.8782662900042778E-4</v>
      </c>
      <c r="GL373" s="240">
        <f t="shared" ca="1" si="784"/>
        <v>1.6732303731593215E-4</v>
      </c>
      <c r="GM373" s="240">
        <f t="shared" ca="1" si="785"/>
        <v>3.2409698009251372E-5</v>
      </c>
      <c r="GN373" s="240">
        <f t="shared" ca="1" si="786"/>
        <v>-1.0529474272802722E-4</v>
      </c>
      <c r="GO373" s="240">
        <f t="shared" ca="1" si="787"/>
        <v>-2.3393127092323816E-4</v>
      </c>
      <c r="GP373" s="240">
        <f t="shared" ca="1" si="788"/>
        <v>-3.4242179514306731E-4</v>
      </c>
      <c r="GQ373" s="240">
        <f t="shared" ca="1" si="789"/>
        <v>-4.2142318428922627E-4</v>
      </c>
      <c r="GR373" s="240">
        <f t="shared" ca="1" si="790"/>
        <v>-4.6413189177506905E-4</v>
      </c>
      <c r="GS373" s="240">
        <f t="shared" ca="1" si="791"/>
        <v>-4.6686987238929407E-4</v>
      </c>
      <c r="GT373" s="240">
        <f t="shared" ca="1" si="792"/>
        <v>-4.2940133307985942E-4</v>
      </c>
      <c r="GU373" s="240">
        <f t="shared" ca="1" si="793"/>
        <v>-3.5495303929330491E-4</v>
      </c>
      <c r="GV373" s="240">
        <f t="shared" ca="1" si="794"/>
        <v>-2.49936428101145E-4</v>
      </c>
      <c r="GW373" s="240">
        <f t="shared" ca="1" si="795"/>
        <v>-1.2339545954433549E-4</v>
      </c>
      <c r="GX373" s="240">
        <f t="shared" ca="1" si="796"/>
        <v>1.3772243132774821E-5</v>
      </c>
      <c r="GY373" s="240">
        <f t="shared" ca="1" si="797"/>
        <v>1.497538894788618E-4</v>
      </c>
      <c r="GZ373" s="240">
        <f t="shared" ca="1" si="798"/>
        <v>2.7283883141743438E-4</v>
      </c>
      <c r="HA373" s="240">
        <f t="shared" ca="1" si="799"/>
        <v>3.7242707639590744E-4</v>
      </c>
      <c r="HB373" s="240">
        <f t="shared" ca="1" si="800"/>
        <v>4.3994215162669435E-4</v>
      </c>
      <c r="HC373" s="240">
        <f t="shared" ca="1" si="801"/>
        <v>4.6956970416489011E-4</v>
      </c>
      <c r="HD373" s="240">
        <f t="shared" ca="1" si="802"/>
        <v>4.5875822907975405E-4</v>
      </c>
      <c r="HE373" s="240">
        <f t="shared" ca="1" si="803"/>
        <v>4.0843880334609614E-4</v>
      </c>
      <c r="HF373" s="240">
        <f t="shared" ca="1" si="804"/>
        <v>3.229449021203974E-4</v>
      </c>
      <c r="HG373" s="240">
        <f t="shared" ca="1" si="805"/>
        <v>2.0963920277009863E-4</v>
      </c>
      <c r="HH373" s="240">
        <f t="shared" ca="1" si="806"/>
        <v>7.8279516042503868E-5</v>
      </c>
      <c r="HI373" s="240">
        <f t="shared" ca="1" si="807"/>
        <v>-5.9821550044758515E-5</v>
      </c>
      <c r="HJ373" s="240">
        <f t="shared" ca="1" si="808"/>
        <v>-1.9277082441021171E-4</v>
      </c>
      <c r="HK373" s="240">
        <f t="shared" ca="1" si="809"/>
        <v>-3.0911880481620407E-4</v>
      </c>
      <c r="HL373" s="240">
        <f t="shared" ca="1" si="810"/>
        <v>-3.988456813137058E-4</v>
      </c>
      <c r="HM373" s="240">
        <f t="shared" ca="1" si="811"/>
        <v>-4.5422423554715376E-4</v>
      </c>
      <c r="HN373" s="240">
        <f t="shared" ca="1" si="812"/>
        <v>-4.7048530361069212E-4</v>
      </c>
      <c r="HO373" s="240">
        <f t="shared" ca="1" si="813"/>
        <v>-4.4622849324141831E-4</v>
      </c>
      <c r="HP373" s="240">
        <f t="shared" ca="1" si="814"/>
        <v>-3.8354278466074828E-4</v>
      </c>
      <c r="HQ373" s="240">
        <f t="shared" ca="1" si="815"/>
        <v>-2.8782662900042654E-4</v>
      </c>
      <c r="HR373" s="240">
        <f t="shared" ca="1" si="816"/>
        <v>-1.6732303731593386E-4</v>
      </c>
      <c r="HS373" s="240">
        <f t="shared" ca="1" si="817"/>
        <v>-3.2409698009253188E-5</v>
      </c>
      <c r="HT373" s="240">
        <f t="shared" ca="1" si="818"/>
        <v>1.052947427280254E-4</v>
      </c>
      <c r="HU373" s="240">
        <f t="shared" ca="1" si="819"/>
        <v>2.339312709232394E-4</v>
      </c>
      <c r="HV373" s="240">
        <f t="shared" ca="1" si="820"/>
        <v>3.4242179514306834E-4</v>
      </c>
      <c r="HW373" s="240">
        <f t="shared" ca="1" si="821"/>
        <v>4.2142318428922698E-4</v>
      </c>
      <c r="HX373" s="240">
        <f t="shared" ca="1" si="822"/>
        <v>4.6413189177506873E-4</v>
      </c>
      <c r="HY373" s="240">
        <f t="shared" ca="1" si="823"/>
        <v>4.6686987238929434E-4</v>
      </c>
      <c r="HZ373" s="240">
        <f t="shared" ca="1" si="824"/>
        <v>4.2940133307986018E-4</v>
      </c>
      <c r="IA373" s="240">
        <f t="shared" ca="1" si="825"/>
        <v>3.5495303929330394E-4</v>
      </c>
      <c r="IB373" s="240">
        <f t="shared" ca="1" si="826"/>
        <v>2.4993642810114375E-4</v>
      </c>
      <c r="IC373" s="240">
        <f t="shared" ca="1" si="827"/>
        <v>1.2339545954433726E-4</v>
      </c>
      <c r="ID373" s="240">
        <f t="shared" ca="1" si="828"/>
        <v>-1.3772243132772978E-5</v>
      </c>
      <c r="IE373" s="240">
        <f t="shared" ca="1" si="829"/>
        <v>-3.9573501919600078E-4</v>
      </c>
      <c r="IF373" s="240">
        <f t="shared" ca="1" si="830"/>
        <v>-2.7283883141743568E-4</v>
      </c>
      <c r="IG373" s="240">
        <f t="shared" ca="1" si="831"/>
        <v>-3.7242707639590836E-4</v>
      </c>
      <c r="IH373" s="240">
        <f t="shared" ca="1" si="832"/>
        <v>-4.3994215162669495E-4</v>
      </c>
      <c r="II373" s="240">
        <f t="shared" ca="1" si="833"/>
        <v>-4.6956970416489E-4</v>
      </c>
      <c r="IJ373" s="240">
        <f t="shared" ca="1" si="834"/>
        <v>-4.5875822907975449E-4</v>
      </c>
      <c r="IK373" s="240">
        <f t="shared" ca="1" si="835"/>
        <v>-4.0843880334609701E-4</v>
      </c>
      <c r="IL373" s="240">
        <f t="shared" ca="1" si="836"/>
        <v>-3.2294490212039632E-4</v>
      </c>
      <c r="IM373" s="240">
        <f t="shared" ca="1" si="837"/>
        <v>-2.0963920277009725E-4</v>
      </c>
      <c r="IN373" s="240">
        <f t="shared" ca="1" si="838"/>
        <v>-7.827951604250235E-5</v>
      </c>
      <c r="IO373" s="240">
        <f t="shared" ca="1" si="839"/>
        <v>5.9821550044756645E-5</v>
      </c>
      <c r="IP373" s="240">
        <f t="shared" ca="1" si="840"/>
        <v>1.9277082441021006E-4</v>
      </c>
      <c r="IQ373" s="240">
        <f t="shared" ca="1" si="841"/>
        <v>3.0911880481620521E-4</v>
      </c>
      <c r="IR373" s="240">
        <f t="shared" ca="1" si="842"/>
        <v>3.9884568131370662E-4</v>
      </c>
      <c r="IS373" s="240">
        <f t="shared" ca="1" si="843"/>
        <v>4.5422423554715414E-4</v>
      </c>
      <c r="IT373" s="240">
        <f t="shared" ca="1" si="844"/>
        <v>4.7048530361069218E-4</v>
      </c>
      <c r="IU373" s="240">
        <f t="shared" ca="1" si="845"/>
        <v>4.4622849324141891E-4</v>
      </c>
      <c r="IV373" s="240">
        <f t="shared" ca="1" si="846"/>
        <v>3.8354278466074931E-4</v>
      </c>
      <c r="IW373" s="240">
        <f t="shared" ca="1" si="847"/>
        <v>2.8782662900042806E-4</v>
      </c>
      <c r="IX373" s="240">
        <f t="shared" ca="1" si="848"/>
        <v>1.673230373159293E-4</v>
      </c>
      <c r="IY373" s="240">
        <f t="shared" ca="1" si="849"/>
        <v>3.240969800924839E-5</v>
      </c>
      <c r="IZ373" s="240">
        <f t="shared" ca="1" si="850"/>
        <v>-1.0529474272802364E-4</v>
      </c>
      <c r="JA373" s="240">
        <f t="shared" ca="1" si="851"/>
        <v>-2.3393127092323783E-4</v>
      </c>
      <c r="JB373" s="240">
        <f t="shared" ca="1" si="852"/>
        <v>-3.4242179514306704E-4</v>
      </c>
    </row>
    <row r="374" spans="2:262">
      <c r="B374" s="248">
        <v>13</v>
      </c>
      <c r="C374" s="247">
        <f t="shared" si="853"/>
        <v>2.5390624999999995E-4</v>
      </c>
      <c r="D374" s="244">
        <f t="shared" ca="1" si="597"/>
        <v>30.060650764438471</v>
      </c>
      <c r="E374" s="243">
        <f ca="1">S361</f>
        <v>6.0650764438471789E-2</v>
      </c>
      <c r="F374" s="242">
        <v>13</v>
      </c>
      <c r="G374" s="240">
        <f t="shared" ca="1" si="854"/>
        <v>3.9630350473047271E-3</v>
      </c>
      <c r="H374" s="240">
        <f t="shared" ca="1" si="598"/>
        <v>4.3911310409460126E-3</v>
      </c>
      <c r="I374" s="240">
        <f t="shared" ca="1" si="599"/>
        <v>4.3759702888054213E-3</v>
      </c>
      <c r="J374" s="240">
        <f t="shared" ca="1" si="600"/>
        <v>3.9190831723711819E-3</v>
      </c>
      <c r="K374" s="240">
        <f t="shared" ca="1" si="601"/>
        <v>3.0665895397033681E-3</v>
      </c>
      <c r="L374" s="240">
        <f t="shared" ca="1" si="602"/>
        <v>1.9045432001491714E-3</v>
      </c>
      <c r="M374" s="240">
        <f t="shared" ca="1" si="603"/>
        <v>5.5024533969359572E-4</v>
      </c>
      <c r="N374" s="240">
        <f t="shared" ca="1" si="604"/>
        <v>-8.5959628759105407E-4</v>
      </c>
      <c r="O374" s="240">
        <f t="shared" ca="1" si="605"/>
        <v>-2.1826671376953214E-3</v>
      </c>
      <c r="P374" s="240">
        <f t="shared" ca="1" si="606"/>
        <v>-3.2854116246010465E-3</v>
      </c>
      <c r="Q374" s="240">
        <f t="shared" ca="1" si="607"/>
        <v>-4.0565147071179664E-3</v>
      </c>
      <c r="R374" s="240">
        <f t="shared" ca="1" si="608"/>
        <v>-4.4181384341961888E-3</v>
      </c>
      <c r="S374" s="240">
        <f t="shared" ca="1" si="609"/>
        <v>-4.3337791909429831E-3</v>
      </c>
      <c r="T374" s="240">
        <f t="shared" ca="1" si="610"/>
        <v>-3.8119525063399174E-3</v>
      </c>
      <c r="U374" s="241">
        <f t="shared" ca="1" si="611"/>
        <v>-2.9053334647610334E-3</v>
      </c>
      <c r="V374" s="240">
        <f t="shared" ca="1" si="612"/>
        <v>-1.7054394912812978E-3</v>
      </c>
      <c r="W374" s="240">
        <f t="shared" ca="1" si="613"/>
        <v>-3.3339224977465675E-4</v>
      </c>
      <c r="X374" s="240">
        <f t="shared" ca="1" si="614"/>
        <v>1.0723088185766007E-3</v>
      </c>
      <c r="Y374" s="240">
        <f t="shared" ca="1" si="615"/>
        <v>2.3697671328484762E-3</v>
      </c>
      <c r="Z374" s="240">
        <f t="shared" ca="1" si="616"/>
        <v>3.4280125295889767E-3</v>
      </c>
      <c r="AA374" s="240">
        <f t="shared" ca="1" si="617"/>
        <v>4.1402218676930332E-3</v>
      </c>
      <c r="AB374" s="240">
        <f t="shared" ca="1" si="618"/>
        <v>4.4345021449751637E-3</v>
      </c>
      <c r="AC374" s="240">
        <f t="shared" ca="1" si="619"/>
        <v>4.2811476394153383E-3</v>
      </c>
      <c r="AD374" s="240">
        <f t="shared" ca="1" si="620"/>
        <v>3.6956385128332761E-3</v>
      </c>
      <c r="AE374" s="240">
        <f t="shared" ca="1" si="621"/>
        <v>2.737078187024935E-3</v>
      </c>
      <c r="AF374" s="240">
        <f t="shared" ca="1" si="622"/>
        <v>1.5022272293000721E-3</v>
      </c>
      <c r="AG374" s="240">
        <f t="shared" ca="1" si="623"/>
        <v>1.1573598872429737E-4</v>
      </c>
      <c r="AH374" s="240">
        <f t="shared" ca="1" si="624"/>
        <v>-1.2824380636950435E-3</v>
      </c>
      <c r="AI374" s="240">
        <f t="shared" ca="1" si="625"/>
        <v>-2.5511581514115122E-3</v>
      </c>
      <c r="AJ374" s="240">
        <f t="shared" ca="1" si="626"/>
        <v>-3.562355052134693E-3</v>
      </c>
      <c r="AK374" s="240">
        <f t="shared" ca="1" si="627"/>
        <v>-4.2139548711482228E-3</v>
      </c>
      <c r="AL374" s="240">
        <f t="shared" ca="1" si="628"/>
        <v>-4.4401827516703796E-3</v>
      </c>
      <c r="AM374" s="240">
        <f t="shared" ca="1" si="629"/>
        <v>-4.2182024282400961E-3</v>
      </c>
      <c r="AN374" s="240">
        <f t="shared" ca="1" si="630"/>
        <v>-3.5704214024495163E-3</v>
      </c>
      <c r="AO374" s="240">
        <f t="shared" ca="1" si="631"/>
        <v>-2.5622290481965588E-3</v>
      </c>
      <c r="AP374" s="240">
        <f t="shared" ca="1" si="632"/>
        <v>-1.2953959703438972E-3</v>
      </c>
      <c r="AQ374" s="240">
        <f t="shared" ca="1" si="633"/>
        <v>1.0219909046018175E-4</v>
      </c>
      <c r="AR374" s="240">
        <f t="shared" ca="1" si="634"/>
        <v>1.4894778031897297E-3</v>
      </c>
      <c r="AS374" s="240">
        <f t="shared" ca="1" si="635"/>
        <v>2.7264032065327324E-3</v>
      </c>
      <c r="AT374" s="240">
        <f t="shared" ca="1" si="636"/>
        <v>3.6881155493343636E-3</v>
      </c>
      <c r="AU374" s="240">
        <f t="shared" ca="1" si="637"/>
        <v>4.277536088219961E-3</v>
      </c>
      <c r="AV374" s="240">
        <f t="shared" ca="1" si="638"/>
        <v>4.4351665692027465E-3</v>
      </c>
      <c r="AW374" s="240">
        <f t="shared" ca="1" si="639"/>
        <v>4.1450951979443281E-3</v>
      </c>
      <c r="AX374" s="240">
        <f t="shared" ca="1" si="640"/>
        <v>3.4366028341752709E-3</v>
      </c>
      <c r="AY374" s="240">
        <f t="shared" ca="1" si="641"/>
        <v>2.3812072751663114E-3</v>
      </c>
      <c r="AZ374" s="240">
        <f t="shared" ca="1" si="642"/>
        <v>1.0854439890318702E-3</v>
      </c>
      <c r="BA374" s="240">
        <f t="shared" ca="1" si="643"/>
        <v>-3.1988796308415153E-4</v>
      </c>
      <c r="BB374" s="240">
        <f t="shared" ca="1" si="644"/>
        <v>-1.6929292601936844E-3</v>
      </c>
      <c r="BC374" s="240">
        <f t="shared" ca="1" si="645"/>
        <v>-2.8950801175246978E-3</v>
      </c>
      <c r="BD374" s="240">
        <f t="shared" ca="1" si="646"/>
        <v>-3.804991053134919E-3</v>
      </c>
      <c r="BE374" s="240">
        <f t="shared" ca="1" si="647"/>
        <v>-4.3308123461872679E-3</v>
      </c>
      <c r="BF374" s="240">
        <f t="shared" ca="1" si="648"/>
        <v>-4.4194656819951921E-3</v>
      </c>
      <c r="BG374" s="240">
        <f t="shared" ca="1" si="649"/>
        <v>-4.0620020702492494E-3</v>
      </c>
      <c r="BH374" s="240">
        <f t="shared" ca="1" si="650"/>
        <v>-3.2945051886626503E-3</v>
      </c>
      <c r="BI374" s="240">
        <f t="shared" ca="1" si="651"/>
        <v>-2.1944489652410714E-3</v>
      </c>
      <c r="BJ374" s="240">
        <f t="shared" ca="1" si="652"/>
        <v>-8.7287707807660094E-4</v>
      </c>
      <c r="BK374" s="240">
        <f t="shared" ca="1" si="653"/>
        <v>5.3680619758617498E-4</v>
      </c>
      <c r="BL374" s="240">
        <f t="shared" ca="1" si="654"/>
        <v>1.8923023023267498E-3</v>
      </c>
      <c r="BM374" s="240">
        <f t="shared" ca="1" si="655"/>
        <v>3.0567825269344779E-3</v>
      </c>
      <c r="BN374" s="240">
        <f t="shared" ca="1" si="656"/>
        <v>3.9127000002106213E-3</v>
      </c>
      <c r="BO374" s="240">
        <f t="shared" ca="1" si="657"/>
        <v>4.3736552978782461E-3</v>
      </c>
      <c r="BP374" s="240">
        <f t="shared" ca="1" si="658"/>
        <v>4.3931179148602355E-3</v>
      </c>
      <c r="BQ374" s="240">
        <f t="shared" ca="1" si="659"/>
        <v>3.9691232237775856E-3</v>
      </c>
      <c r="BR374" s="240">
        <f t="shared" ca="1" si="660"/>
        <v>3.1444707915859568E-3</v>
      </c>
      <c r="BS374" s="240">
        <f t="shared" ca="1" si="661"/>
        <v>2.0024040355475295E-3</v>
      </c>
      <c r="BT374" s="240">
        <f t="shared" ca="1" si="662"/>
        <v>6.5820732978525754E-4</v>
      </c>
      <c r="BU374" s="240">
        <f t="shared" ca="1" si="663"/>
        <v>-7.5243121893955162E-4</v>
      </c>
      <c r="BV374" s="240">
        <f t="shared" ca="1" si="664"/>
        <v>-2.0871166224673901E-3</v>
      </c>
      <c r="BW374" s="240">
        <f t="shared" ca="1" si="665"/>
        <v>-3.2111208794943498E-3</v>
      </c>
      <c r="BX374" s="240">
        <f t="shared" ca="1" si="666"/>
        <v>-4.010982910273765E-3</v>
      </c>
      <c r="BY374" s="240">
        <f t="shared" ca="1" si="667"/>
        <v>-4.4059617308696789E-3</v>
      </c>
      <c r="BZ374" s="240">
        <f t="shared" ca="1" si="668"/>
        <v>-4.3561867418766996E-3</v>
      </c>
      <c r="CA374" s="240">
        <f t="shared" ca="1" si="669"/>
        <v>-3.8666824118057004E-3</v>
      </c>
      <c r="CB374" s="240">
        <f t="shared" ca="1" si="670"/>
        <v>-2.9868610889492203E-3</v>
      </c>
      <c r="CC374" s="240">
        <f t="shared" ca="1" si="671"/>
        <v>-1.8055351391424897E-3</v>
      </c>
      <c r="CD374" s="240">
        <f t="shared" ca="1" si="672"/>
        <v>-4.4195190238429348E-4</v>
      </c>
      <c r="CE374" s="240">
        <f t="shared" ca="1" si="673"/>
        <v>9.6624356758129607E-4</v>
      </c>
      <c r="CF374" s="240">
        <f t="shared" ca="1" si="674"/>
        <v>2.2769028958546942E-3</v>
      </c>
      <c r="CG374" s="240">
        <f t="shared" ca="1" si="675"/>
        <v>3.357723360594539E-3</v>
      </c>
      <c r="CH374" s="240">
        <f t="shared" ca="1" si="676"/>
        <v>4.0996030111854556E-3</v>
      </c>
      <c r="CI374" s="240">
        <f t="shared" ca="1" si="677"/>
        <v>4.4276538161347762E-3</v>
      </c>
      <c r="CJ374" s="240">
        <f t="shared" ca="1" si="678"/>
        <v>4.3087611334750846E-3</v>
      </c>
      <c r="CK374" s="240">
        <f t="shared" ca="1" si="679"/>
        <v>3.7549264232223955E-3</v>
      </c>
      <c r="CL374" s="240">
        <f t="shared" ca="1" si="680"/>
        <v>2.8220557763310831E-3</v>
      </c>
      <c r="CM374" s="240">
        <f t="shared" ca="1" si="681"/>
        <v>1.6043165504410399E-3</v>
      </c>
      <c r="CN374" s="240">
        <f t="shared" ca="1" si="682"/>
        <v>2.2463177414008568E-4</v>
      </c>
      <c r="CO374" s="240">
        <f t="shared" ca="1" si="683"/>
        <v>-1.1777281508358122E-3</v>
      </c>
      <c r="CP374" s="240">
        <f t="shared" ca="1" si="684"/>
        <v>-2.4612039107327448E-3</v>
      </c>
      <c r="CQ374" s="240">
        <f t="shared" ca="1" si="685"/>
        <v>-3.4962367920172346E-3</v>
      </c>
      <c r="CR374" s="240">
        <f t="shared" ca="1" si="686"/>
        <v>-4.1783468093603855E-3</v>
      </c>
      <c r="CS374" s="240">
        <f t="shared" ca="1" si="687"/>
        <v>-4.438679295540135E-3</v>
      </c>
      <c r="CT374" s="240">
        <f t="shared" ca="1" si="688"/>
        <v>-4.2509553421000261E-3</v>
      </c>
      <c r="CU374" s="240">
        <f t="shared" ca="1" si="689"/>
        <v>-3.6341244879928456E-3</v>
      </c>
      <c r="CV374" s="240">
        <f t="shared" ca="1" si="690"/>
        <v>-2.650451884164861E-3</v>
      </c>
      <c r="CW374" s="240">
        <f t="shared" ca="1" si="691"/>
        <v>-1.3992330226480594E-3</v>
      </c>
      <c r="CX374" s="240">
        <f t="shared" ca="1" si="692"/>
        <v>-6.7704882765395533E-6</v>
      </c>
      <c r="CY374" s="240">
        <f t="shared" ca="1" si="693"/>
        <v>1.3863754838181613E-3</v>
      </c>
      <c r="CZ374" s="240">
        <f t="shared" ca="1" si="694"/>
        <v>2.639575669813825E-3</v>
      </c>
      <c r="DA374" s="240">
        <f t="shared" ca="1" si="695"/>
        <v>3.6263274827737853E-3</v>
      </c>
      <c r="DB374" s="240">
        <f t="shared" ca="1" si="696"/>
        <v>4.2470246040916051E-3</v>
      </c>
      <c r="DC374" s="240">
        <f t="shared" ca="1" si="697"/>
        <v>4.4390116077401478E-3</v>
      </c>
      <c r="DD374" s="240">
        <f t="shared" ca="1" si="698"/>
        <v>4.1829086269661352E-3</v>
      </c>
      <c r="DE374" s="240">
        <f t="shared" ca="1" si="699"/>
        <v>3.504567628560001E-3</v>
      </c>
      <c r="DF374" s="240">
        <f t="shared" ca="1" si="700"/>
        <v>2.4724628212575311E-3</v>
      </c>
      <c r="DG374" s="240">
        <f t="shared" ca="1" si="701"/>
        <v>1.190778619945152E-3</v>
      </c>
      <c r="DH374" s="240">
        <f t="shared" ca="1" si="702"/>
        <v>-2.1110710828628953E-4</v>
      </c>
      <c r="DI374" s="240">
        <f t="shared" ca="1" si="703"/>
        <v>-1.5916829168278271E-3</v>
      </c>
      <c r="DJ374" s="240">
        <f t="shared" ca="1" si="704"/>
        <v>-2.8115884599068013E-3</v>
      </c>
      <c r="DK374" s="240">
        <f t="shared" ca="1" si="705"/>
        <v>-3.7476820329955599E-3</v>
      </c>
      <c r="DL374" s="240">
        <f t="shared" ca="1" si="706"/>
        <v>-4.3054709445561517E-3</v>
      </c>
      <c r="DM374" s="240">
        <f t="shared" ca="1" si="707"/>
        <v>-4.428649952165617E-3</v>
      </c>
      <c r="DN374" s="240">
        <f t="shared" ca="1" si="708"/>
        <v>-4.1047849185703571E-3</v>
      </c>
      <c r="DO374" s="240">
        <f t="shared" ca="1" si="709"/>
        <v>-3.3665679587460843E-3</v>
      </c>
      <c r="DP374" s="240">
        <f t="shared" ca="1" si="710"/>
        <v>-2.2885173788516127E-3</v>
      </c>
      <c r="DQ374" s="240">
        <f t="shared" ca="1" si="711"/>
        <v>-9.794555272469533E-4</v>
      </c>
      <c r="DR374" s="240">
        <f t="shared" ca="1" si="712"/>
        <v>4.2847612933445776E-4</v>
      </c>
      <c r="DS374" s="240">
        <f t="shared" ca="1" si="713"/>
        <v>1.7931558462759116E-3</v>
      </c>
      <c r="DT374" s="240">
        <f t="shared" ca="1" si="714"/>
        <v>2.9768278871338109E-3</v>
      </c>
      <c r="DU374" s="240">
        <f t="shared" ca="1" si="715"/>
        <v>3.8600080889416542E-3</v>
      </c>
      <c r="DV374" s="240">
        <f t="shared" ca="1" si="716"/>
        <v>4.3535450284005461E-3</v>
      </c>
      <c r="DW374" s="240">
        <f t="shared" ca="1" si="717"/>
        <v>4.4076192909523982E-3</v>
      </c>
      <c r="DX374" s="240">
        <f t="shared" ca="1" si="718"/>
        <v>4.0167724237690607E-3</v>
      </c>
      <c r="DY374" s="240">
        <f t="shared" ca="1" si="719"/>
        <v>3.2204579318430219E-3</v>
      </c>
      <c r="DZ374" s="240">
        <f t="shared" ca="1" si="720"/>
        <v>2.0990586976295925E-3</v>
      </c>
      <c r="EA374" s="240">
        <f t="shared" ca="1" si="721"/>
        <v>7.6577284039341356E-4</v>
      </c>
      <c r="EB374" s="240">
        <f t="shared" ca="1" si="722"/>
        <v>-6.4481291385695217E-4</v>
      </c>
      <c r="EC374" s="240">
        <f t="shared" ca="1" si="723"/>
        <v>-1.9903089062284149E-3</v>
      </c>
      <c r="ED374" s="240">
        <f t="shared" ca="1" si="724"/>
        <v>-3.1348958752413863E-3</v>
      </c>
      <c r="EE374" s="240">
        <f t="shared" ca="1" si="725"/>
        <v>-3.9630350473047271E-3</v>
      </c>
      <c r="EF374" s="240">
        <f t="shared" ca="1" si="726"/>
        <v>-4.391131040946016E-3</v>
      </c>
      <c r="EG374" s="240">
        <f t="shared" ca="1" si="727"/>
        <v>-4.3759702888054195E-3</v>
      </c>
      <c r="EH374" s="240">
        <f t="shared" ca="1" si="728"/>
        <v>-3.9190831723711801E-3</v>
      </c>
      <c r="EI374" s="240">
        <f t="shared" ca="1" si="729"/>
        <v>-3.0665895397033712E-3</v>
      </c>
      <c r="EJ374" s="240">
        <f t="shared" ca="1" si="730"/>
        <v>-1.9045432001491551E-3</v>
      </c>
      <c r="EK374" s="240">
        <f t="shared" ca="1" si="731"/>
        <v>-5.502453396935877E-4</v>
      </c>
      <c r="EL374" s="240">
        <f t="shared" ca="1" si="732"/>
        <v>8.5959628759105537E-4</v>
      </c>
      <c r="EM374" s="240">
        <f t="shared" ca="1" si="733"/>
        <v>2.1826671376953427E-3</v>
      </c>
      <c r="EN374" s="240">
        <f t="shared" ca="1" si="734"/>
        <v>3.2854116246010556E-3</v>
      </c>
      <c r="EO374" s="240">
        <f t="shared" ca="1" si="735"/>
        <v>4.0565147071179681E-3</v>
      </c>
      <c r="EP374" s="240">
        <f t="shared" ca="1" si="736"/>
        <v>4.418138434196188E-3</v>
      </c>
      <c r="EQ374" s="240">
        <f t="shared" ca="1" si="737"/>
        <v>4.3337791909429796E-3</v>
      </c>
      <c r="ER374" s="240">
        <f t="shared" ca="1" si="738"/>
        <v>3.8119525063399127E-3</v>
      </c>
      <c r="ES374" s="240">
        <f t="shared" ca="1" si="739"/>
        <v>2.9053334647610326E-3</v>
      </c>
      <c r="ET374" s="240">
        <f t="shared" ca="1" si="740"/>
        <v>1.7054394912813045E-3</v>
      </c>
      <c r="EU374" s="240">
        <f t="shared" ca="1" si="741"/>
        <v>3.3339224977463984E-4</v>
      </c>
      <c r="EV374" s="240">
        <f t="shared" ca="1" si="742"/>
        <v>-1.072308818576609E-3</v>
      </c>
      <c r="EW374" s="240">
        <f t="shared" ca="1" si="743"/>
        <v>-2.3697671328484732E-3</v>
      </c>
      <c r="EX374" s="240">
        <f t="shared" ca="1" si="744"/>
        <v>-3.4280125295889897E-3</v>
      </c>
      <c r="EY374" s="240">
        <f t="shared" ca="1" si="745"/>
        <v>-4.1402218676930384E-3</v>
      </c>
      <c r="EZ374" s="240">
        <f t="shared" ca="1" si="746"/>
        <v>-4.4345021449751637E-3</v>
      </c>
      <c r="FA374" s="240">
        <f t="shared" ca="1" si="747"/>
        <v>-4.28114763941534E-3</v>
      </c>
      <c r="FB374" s="240">
        <f t="shared" ca="1" si="748"/>
        <v>-3.6956385128332665E-3</v>
      </c>
      <c r="FC374" s="240">
        <f t="shared" ca="1" si="749"/>
        <v>-2.7370781870249281E-3</v>
      </c>
      <c r="FD374" s="240">
        <f t="shared" ca="1" si="750"/>
        <v>-1.5022272293000712E-3</v>
      </c>
      <c r="FE374" s="240">
        <f t="shared" ca="1" si="751"/>
        <v>-1.1573598872427308E-4</v>
      </c>
      <c r="FF374" s="240">
        <f t="shared" ca="1" si="752"/>
        <v>1.2824380636950519E-3</v>
      </c>
      <c r="FG374" s="240">
        <f t="shared" ca="1" si="753"/>
        <v>2.5511581514115131E-3</v>
      </c>
      <c r="FH374" s="240">
        <f t="shared" ca="1" si="754"/>
        <v>3.562355052134689E-3</v>
      </c>
      <c r="FI374" s="240">
        <f t="shared" ca="1" si="755"/>
        <v>4.213954871148228E-3</v>
      </c>
      <c r="FJ374" s="240">
        <f t="shared" ca="1" si="756"/>
        <v>4.4401827516703804E-3</v>
      </c>
      <c r="FK374" s="240">
        <f t="shared" ca="1" si="757"/>
        <v>4.2182024282400961E-3</v>
      </c>
      <c r="FL374" s="240">
        <f t="shared" ca="1" si="758"/>
        <v>3.5704214024495015E-3</v>
      </c>
      <c r="FM374" s="240">
        <f t="shared" ca="1" si="759"/>
        <v>2.5622290481965453E-3</v>
      </c>
      <c r="FN374" s="240">
        <f t="shared" ca="1" si="760"/>
        <v>1.2953959703438892E-3</v>
      </c>
      <c r="FO374" s="240">
        <f t="shared" ca="1" si="761"/>
        <v>-1.0219909046017481E-4</v>
      </c>
      <c r="FP374" s="240">
        <f t="shared" ca="1" si="762"/>
        <v>-1.4894778031897449E-3</v>
      </c>
      <c r="FQ374" s="240">
        <f t="shared" ca="1" si="763"/>
        <v>-2.7264032065327393E-3</v>
      </c>
      <c r="FR374" s="240">
        <f t="shared" ca="1" si="764"/>
        <v>-3.6881155493343641E-3</v>
      </c>
      <c r="FS374" s="240">
        <f t="shared" ca="1" si="765"/>
        <v>-4.2775360882199671E-3</v>
      </c>
      <c r="FT374" s="240">
        <f t="shared" ca="1" si="766"/>
        <v>-4.4351665692027448E-3</v>
      </c>
      <c r="FU374" s="240">
        <f t="shared" ca="1" si="767"/>
        <v>-4.1450951979443247E-3</v>
      </c>
      <c r="FV374" s="240">
        <f t="shared" ca="1" si="768"/>
        <v>-3.4366028341752753E-3</v>
      </c>
      <c r="FW374" s="240">
        <f t="shared" ca="1" si="769"/>
        <v>-2.3812072751662975E-3</v>
      </c>
      <c r="FX374" s="240">
        <f t="shared" ca="1" si="770"/>
        <v>-1.0854439890318616E-3</v>
      </c>
      <c r="FY374" s="240">
        <f t="shared" ca="1" si="771"/>
        <v>3.1988796308415283E-4</v>
      </c>
      <c r="FZ374" s="240">
        <f t="shared" ca="1" si="772"/>
        <v>1.6929292601937074E-3</v>
      </c>
      <c r="GA374" s="240">
        <f t="shared" ca="1" si="773"/>
        <v>2.8950801175247108E-3</v>
      </c>
      <c r="GB374" s="240">
        <f t="shared" ca="1" si="774"/>
        <v>3.8049910531349229E-3</v>
      </c>
      <c r="GC374" s="240">
        <f t="shared" ca="1" si="775"/>
        <v>4.3308123461872662E-3</v>
      </c>
      <c r="GD374" s="240">
        <f t="shared" ca="1" si="776"/>
        <v>4.4194656819951904E-3</v>
      </c>
      <c r="GE374" s="240">
        <f t="shared" ca="1" si="777"/>
        <v>4.062002070249246E-3</v>
      </c>
      <c r="GF374" s="240">
        <f t="shared" ca="1" si="778"/>
        <v>3.2945051886626442E-3</v>
      </c>
      <c r="GG374" s="240">
        <f t="shared" ca="1" si="779"/>
        <v>2.1944489652410779E-3</v>
      </c>
      <c r="GH374" s="240">
        <f t="shared" ca="1" si="780"/>
        <v>8.7287707807659205E-4</v>
      </c>
      <c r="GI374" s="240">
        <f t="shared" ca="1" si="781"/>
        <v>-5.3680619758618387E-4</v>
      </c>
      <c r="GJ374" s="240">
        <f t="shared" ca="1" si="782"/>
        <v>-1.8923023023267437E-3</v>
      </c>
      <c r="GK374" s="240">
        <f t="shared" ca="1" si="783"/>
        <v>-3.0567825269344957E-3</v>
      </c>
      <c r="GL374" s="240">
        <f t="shared" ca="1" si="784"/>
        <v>-3.9127000002106256E-3</v>
      </c>
      <c r="GM374" s="240">
        <f t="shared" ca="1" si="785"/>
        <v>-4.3736552978782478E-3</v>
      </c>
      <c r="GN374" s="240">
        <f t="shared" ca="1" si="786"/>
        <v>-4.3931179148602364E-3</v>
      </c>
      <c r="GO374" s="240">
        <f t="shared" ca="1" si="787"/>
        <v>-3.9691232237775743E-3</v>
      </c>
      <c r="GP374" s="240">
        <f t="shared" ca="1" si="788"/>
        <v>-3.1444707915859508E-3</v>
      </c>
      <c r="GQ374" s="240">
        <f t="shared" ca="1" si="789"/>
        <v>-2.0024040355475364E-3</v>
      </c>
      <c r="GR374" s="240">
        <f t="shared" ca="1" si="790"/>
        <v>-6.5820732978523326E-4</v>
      </c>
      <c r="GS374" s="240">
        <f t="shared" ca="1" si="791"/>
        <v>7.5243121893956029E-4</v>
      </c>
      <c r="GT374" s="240">
        <f t="shared" ca="1" si="792"/>
        <v>2.0871166224673975E-3</v>
      </c>
      <c r="GU374" s="240">
        <f t="shared" ca="1" si="793"/>
        <v>3.2111208794943454E-3</v>
      </c>
      <c r="GV374" s="240">
        <f t="shared" ca="1" si="794"/>
        <v>4.0109829102737754E-3</v>
      </c>
      <c r="GW374" s="240">
        <f t="shared" ca="1" si="795"/>
        <v>4.4059617308696798E-3</v>
      </c>
      <c r="GX374" s="240">
        <f t="shared" ca="1" si="796"/>
        <v>4.3561867418766978E-3</v>
      </c>
      <c r="GY374" s="240">
        <f t="shared" ca="1" si="797"/>
        <v>3.8666824118056883E-3</v>
      </c>
      <c r="GZ374" s="240">
        <f t="shared" ca="1" si="798"/>
        <v>2.9868610889492368E-3</v>
      </c>
      <c r="HA374" s="240">
        <f t="shared" ca="1" si="799"/>
        <v>1.8055351391424814E-3</v>
      </c>
      <c r="HB374" s="240">
        <f t="shared" ca="1" si="800"/>
        <v>4.4195190238426833E-4</v>
      </c>
      <c r="HC374" s="240">
        <f t="shared" ca="1" si="801"/>
        <v>-9.6624356758128935E-4</v>
      </c>
      <c r="HD374" s="240">
        <f t="shared" ca="1" si="802"/>
        <v>-2.2769028958547015E-3</v>
      </c>
      <c r="HE374" s="240">
        <f t="shared" ca="1" si="803"/>
        <v>-3.3577233605945654E-3</v>
      </c>
      <c r="HF374" s="240">
        <f t="shared" ca="1" si="804"/>
        <v>-4.099603011185453E-3</v>
      </c>
      <c r="HG374" s="240">
        <f t="shared" ca="1" si="805"/>
        <v>-4.427653816134778E-3</v>
      </c>
      <c r="HH374" s="240">
        <f t="shared" ca="1" si="806"/>
        <v>-4.3087611334750751E-3</v>
      </c>
      <c r="HI374" s="240">
        <f t="shared" ca="1" si="807"/>
        <v>-3.754926423222399E-3</v>
      </c>
      <c r="HJ374" s="240">
        <f t="shared" ca="1" si="808"/>
        <v>-2.8220557763310645E-3</v>
      </c>
      <c r="HK374" s="240">
        <f t="shared" ca="1" si="809"/>
        <v>-1.6043165504410616E-3</v>
      </c>
      <c r="HL374" s="240">
        <f t="shared" ca="1" si="810"/>
        <v>-2.24631774140077E-4</v>
      </c>
      <c r="HM374" s="240">
        <f t="shared" ca="1" si="811"/>
        <v>1.1777281508358356E-3</v>
      </c>
      <c r="HN374" s="240">
        <f t="shared" ca="1" si="812"/>
        <v>2.4612039107327257E-3</v>
      </c>
      <c r="HO374" s="240">
        <f t="shared" ca="1" si="813"/>
        <v>3.4962367920172406E-3</v>
      </c>
      <c r="HP374" s="240">
        <f t="shared" ca="1" si="814"/>
        <v>4.1783468093603941E-3</v>
      </c>
      <c r="HQ374" s="240">
        <f t="shared" ca="1" si="815"/>
        <v>4.4386792955401341E-3</v>
      </c>
      <c r="HR374" s="240">
        <f t="shared" ca="1" si="816"/>
        <v>4.2509553421000235E-3</v>
      </c>
      <c r="HS374" s="240">
        <f t="shared" ca="1" si="817"/>
        <v>3.6341244879928222E-3</v>
      </c>
      <c r="HT374" s="240">
        <f t="shared" ca="1" si="818"/>
        <v>2.6504518841648666E-3</v>
      </c>
      <c r="HU374" s="240">
        <f t="shared" ca="1" si="819"/>
        <v>1.3992330226480366E-3</v>
      </c>
      <c r="HV374" s="240">
        <f t="shared" ca="1" si="820"/>
        <v>6.7704882764992209E-6</v>
      </c>
      <c r="HW374" s="240">
        <f t="shared" ca="1" si="821"/>
        <v>-1.3863754838181546E-3</v>
      </c>
      <c r="HX374" s="240">
        <f t="shared" ca="1" si="822"/>
        <v>-2.6395756698138445E-3</v>
      </c>
      <c r="HY374" s="240">
        <f t="shared" ca="1" si="823"/>
        <v>-3.6263274827737727E-3</v>
      </c>
      <c r="HZ374" s="240">
        <f t="shared" ca="1" si="824"/>
        <v>-4.2470246040916078E-3</v>
      </c>
      <c r="IA374" s="240">
        <f t="shared" ca="1" si="825"/>
        <v>-4.4390116077401461E-3</v>
      </c>
      <c r="IB374" s="240">
        <f t="shared" ca="1" si="826"/>
        <v>-4.182908626966143E-3</v>
      </c>
      <c r="IC374" s="240">
        <f t="shared" ca="1" si="827"/>
        <v>-3.5045676285599954E-3</v>
      </c>
      <c r="ID374" s="240">
        <f t="shared" ca="1" si="828"/>
        <v>-2.4724628212574981E-3</v>
      </c>
      <c r="IE374" s="240">
        <f t="shared" ca="1" si="829"/>
        <v>4.3539022351791528E-3</v>
      </c>
      <c r="IF374" s="240">
        <f t="shared" ca="1" si="830"/>
        <v>2.1110710828629821E-4</v>
      </c>
      <c r="IG374" s="240">
        <f t="shared" ca="1" si="831"/>
        <v>1.5916829168278646E-3</v>
      </c>
      <c r="IH374" s="240">
        <f t="shared" ca="1" si="832"/>
        <v>2.8115884599068078E-3</v>
      </c>
      <c r="II374" s="240">
        <f t="shared" ca="1" si="833"/>
        <v>3.7476820329955642E-3</v>
      </c>
      <c r="IJ374" s="240">
        <f t="shared" ca="1" si="834"/>
        <v>4.3054709445561464E-3</v>
      </c>
      <c r="IK374" s="240">
        <f t="shared" ca="1" si="835"/>
        <v>4.428649952165617E-3</v>
      </c>
      <c r="IL374" s="240">
        <f t="shared" ca="1" si="836"/>
        <v>4.1047849185703537E-3</v>
      </c>
      <c r="IM374" s="240">
        <f t="shared" ca="1" si="837"/>
        <v>3.3665679587460999E-3</v>
      </c>
      <c r="IN374" s="240">
        <f t="shared" ca="1" si="838"/>
        <v>2.2885173788516058E-3</v>
      </c>
      <c r="IO374" s="240">
        <f t="shared" ca="1" si="839"/>
        <v>9.7945552724691362E-4</v>
      </c>
      <c r="IP374" s="240">
        <f t="shared" ca="1" si="840"/>
        <v>-4.2847612933443521E-4</v>
      </c>
      <c r="IQ374" s="240">
        <f t="shared" ca="1" si="841"/>
        <v>-1.7931558462759198E-3</v>
      </c>
      <c r="IR374" s="240">
        <f t="shared" ca="1" si="842"/>
        <v>-2.9768278871338408E-3</v>
      </c>
      <c r="IS374" s="240">
        <f t="shared" ca="1" si="843"/>
        <v>-3.8600080889416586E-3</v>
      </c>
      <c r="IT374" s="240">
        <f t="shared" ca="1" si="844"/>
        <v>-4.3535450284005479E-3</v>
      </c>
      <c r="IU374" s="240">
        <f t="shared" ca="1" si="845"/>
        <v>-4.407619290952393E-3</v>
      </c>
      <c r="IV374" s="240">
        <f t="shared" ca="1" si="846"/>
        <v>-4.0167724237690572E-3</v>
      </c>
      <c r="IW374" s="240">
        <f t="shared" ca="1" si="847"/>
        <v>-3.2204579318430154E-3</v>
      </c>
      <c r="IX374" s="240">
        <f t="shared" ca="1" si="848"/>
        <v>-2.0990586976296129E-3</v>
      </c>
      <c r="IY374" s="240">
        <f t="shared" ca="1" si="849"/>
        <v>-7.6577284039340532E-4</v>
      </c>
      <c r="IZ374" s="240">
        <f t="shared" ca="1" si="850"/>
        <v>6.4481291385699163E-4</v>
      </c>
      <c r="JA374" s="240">
        <f t="shared" ca="1" si="851"/>
        <v>1.9903089062283945E-3</v>
      </c>
      <c r="JB374" s="240">
        <f t="shared" ca="1" si="852"/>
        <v>3.1348958752413923E-3</v>
      </c>
    </row>
    <row r="375" spans="2:262">
      <c r="B375" s="248">
        <v>14</v>
      </c>
      <c r="C375" s="247">
        <f t="shared" si="853"/>
        <v>2.7343749999999997E-4</v>
      </c>
      <c r="D375" s="244">
        <f t="shared" ca="1" si="597"/>
        <v>30.06024033991525</v>
      </c>
      <c r="E375" s="243">
        <f ca="1">T361</f>
        <v>6.0240339915249699E-2</v>
      </c>
      <c r="F375" s="242">
        <v>14</v>
      </c>
      <c r="G375" s="240">
        <f t="shared" ca="1" si="854"/>
        <v>-3.0975333450372443E-4</v>
      </c>
      <c r="H375" s="240">
        <f t="shared" ca="1" si="598"/>
        <v>-3.4586861236938951E-4</v>
      </c>
      <c r="I375" s="240">
        <f t="shared" ca="1" si="599"/>
        <v>-3.415477441152464E-4</v>
      </c>
      <c r="J375" s="240">
        <f t="shared" ca="1" si="600"/>
        <v>-2.9729589052732906E-4</v>
      </c>
      <c r="K375" s="240">
        <f t="shared" ca="1" si="601"/>
        <v>-2.1828661854336902E-4</v>
      </c>
      <c r="L375" s="240">
        <f t="shared" ca="1" si="602"/>
        <v>-1.1375704986942894E-4</v>
      </c>
      <c r="M375" s="240">
        <f t="shared" ca="1" si="603"/>
        <v>4.0720681887893701E-6</v>
      </c>
      <c r="N375" s="240">
        <f t="shared" ca="1" si="604"/>
        <v>1.2142511314177948E-4</v>
      </c>
      <c r="O375" s="240">
        <f t="shared" ca="1" si="605"/>
        <v>2.2458212109684924E-4</v>
      </c>
      <c r="P375" s="240">
        <f t="shared" ca="1" si="606"/>
        <v>3.0148281338812611E-4</v>
      </c>
      <c r="Q375" s="240">
        <f t="shared" ca="1" si="607"/>
        <v>3.4313658630369154E-4</v>
      </c>
      <c r="R375" s="240">
        <f t="shared" ca="1" si="608"/>
        <v>3.4467361937467816E-4</v>
      </c>
      <c r="S375" s="240">
        <f t="shared" ca="1" si="609"/>
        <v>3.0591421519106789E-4</v>
      </c>
      <c r="T375" s="240">
        <f t="shared" ca="1" si="610"/>
        <v>2.3138980816186474E-4</v>
      </c>
      <c r="U375" s="241">
        <f t="shared" ca="1" si="611"/>
        <v>1.2981318604621489E-4</v>
      </c>
      <c r="V375" s="240">
        <f t="shared" ca="1" si="612"/>
        <v>1.3059861646761345E-5</v>
      </c>
      <c r="W375" s="240">
        <f t="shared" ca="1" si="613"/>
        <v>-1.0522031559497589E-4</v>
      </c>
      <c r="X375" s="240">
        <f t="shared" ca="1" si="614"/>
        <v>-2.111989890170296E-4</v>
      </c>
      <c r="Y375" s="240">
        <f t="shared" ca="1" si="615"/>
        <v>-2.9248599376830028E-4</v>
      </c>
      <c r="Z375" s="240">
        <f t="shared" ca="1" si="616"/>
        <v>-3.3957791414637262E-4</v>
      </c>
      <c r="AA375" s="240">
        <f t="shared" ca="1" si="617"/>
        <v>-3.4696914569519281E-4</v>
      </c>
      <c r="AB375" s="240">
        <f t="shared" ca="1" si="618"/>
        <v>-3.1379556571549074E-4</v>
      </c>
      <c r="AC375" s="240">
        <f t="shared" ca="1" si="619"/>
        <v>-2.4393555946514495E-4</v>
      </c>
      <c r="AD375" s="240">
        <f t="shared" ca="1" si="620"/>
        <v>-1.4555659088752324E-4</v>
      </c>
      <c r="AE375" s="240">
        <f t="shared" ca="1" si="621"/>
        <v>-3.0160329131696502E-5</v>
      </c>
      <c r="AF375" s="240">
        <f t="shared" ca="1" si="622"/>
        <v>8.8762033091692962E-5</v>
      </c>
      <c r="AG375" s="240">
        <f t="shared" ca="1" si="623"/>
        <v>1.973070600738213E-4</v>
      </c>
      <c r="AH375" s="240">
        <f t="shared" ca="1" si="624"/>
        <v>2.8278454977073898E-4</v>
      </c>
      <c r="AI375" s="240">
        <f t="shared" ca="1" si="625"/>
        <v>3.3520116905036282E-4</v>
      </c>
      <c r="AJ375" s="240">
        <f t="shared" ca="1" si="626"/>
        <v>3.4842879295282002E-4</v>
      </c>
      <c r="AK375" s="240">
        <f t="shared" ca="1" si="627"/>
        <v>3.209209552368597E-4</v>
      </c>
      <c r="AL375" s="240">
        <f t="shared" ca="1" si="628"/>
        <v>2.5589364863944211E-4</v>
      </c>
      <c r="AM375" s="240">
        <f t="shared" ca="1" si="629"/>
        <v>1.6094933715213197E-4</v>
      </c>
      <c r="AN375" s="240">
        <f t="shared" ca="1" si="630"/>
        <v>4.71881377420203E-5</v>
      </c>
      <c r="AO375" s="240">
        <f t="shared" ca="1" si="631"/>
        <v>-7.2089915076056278E-5</v>
      </c>
      <c r="AP375" s="240">
        <f t="shared" ca="1" si="632"/>
        <v>-1.8293980114083777E-4</v>
      </c>
      <c r="AQ375" s="240">
        <f t="shared" ca="1" si="633"/>
        <v>-2.7240185302377897E-4</v>
      </c>
      <c r="AR375" s="240">
        <f t="shared" ca="1" si="634"/>
        <v>-3.3001689497795577E-4</v>
      </c>
      <c r="AS375" s="240">
        <f t="shared" ca="1" si="635"/>
        <v>-3.4904904472946594E-4</v>
      </c>
      <c r="AT375" s="240">
        <f t="shared" ca="1" si="636"/>
        <v>-3.2727321806770712E-4</v>
      </c>
      <c r="AU375" s="240">
        <f t="shared" ca="1" si="637"/>
        <v>-2.6723526760053033E-4</v>
      </c>
      <c r="AV375" s="240">
        <f t="shared" ca="1" si="638"/>
        <v>-1.7595434236604429E-4</v>
      </c>
      <c r="AW375" s="240">
        <f t="shared" ca="1" si="639"/>
        <v>-6.4102265995330841E-5</v>
      </c>
      <c r="AX375" s="240">
        <f t="shared" ca="1" si="640"/>
        <v>5.5244126140670583E-5</v>
      </c>
      <c r="AY375" s="240">
        <f t="shared" ca="1" si="641"/>
        <v>1.6813182420327192E-4</v>
      </c>
      <c r="AZ375" s="240">
        <f t="shared" ca="1" si="642"/>
        <v>2.6136291635330027E-4</v>
      </c>
      <c r="BA375" s="240">
        <f t="shared" ca="1" si="643"/>
        <v>3.2403758129948077E-4</v>
      </c>
      <c r="BB375" s="240">
        <f t="shared" ca="1" si="644"/>
        <v>3.4882840678427307E-4</v>
      </c>
      <c r="BC375" s="240">
        <f t="shared" ca="1" si="645"/>
        <v>3.328370510504809E-4</v>
      </c>
      <c r="BD375" s="240">
        <f t="shared" ca="1" si="646"/>
        <v>2.7793309339492435E-4</v>
      </c>
      <c r="BE375" s="240">
        <f t="shared" ca="1" si="647"/>
        <v>1.9053545815741709E-4</v>
      </c>
      <c r="BF375" s="240">
        <f t="shared" ca="1" si="648"/>
        <v>8.0861966275163288E-5</v>
      </c>
      <c r="BG375" s="240">
        <f t="shared" ca="1" si="649"/>
        <v>-3.8265249266598004E-5</v>
      </c>
      <c r="BH375" s="240">
        <f t="shared" ca="1" si="650"/>
        <v>-1.5291880297459184E-4</v>
      </c>
      <c r="BI375" s="240">
        <f t="shared" ca="1" si="651"/>
        <v>-2.4969433352463918E-4</v>
      </c>
      <c r="BJ375" s="240">
        <f t="shared" ca="1" si="652"/>
        <v>-3.1727763270531509E-4</v>
      </c>
      <c r="BK375" s="240">
        <f t="shared" ca="1" si="653"/>
        <v>-3.477674106533771E-4</v>
      </c>
      <c r="BL375" s="240">
        <f t="shared" ca="1" si="654"/>
        <v>-3.3759905042419195E-4</v>
      </c>
      <c r="BM375" s="240">
        <f t="shared" ca="1" si="655"/>
        <v>-2.8796135402326539E-4</v>
      </c>
      <c r="BN375" s="240">
        <f t="shared" ca="1" si="656"/>
        <v>-2.0465755734115263E-4</v>
      </c>
      <c r="BO375" s="240">
        <f t="shared" ca="1" si="657"/>
        <v>-9.7426862995566446E-5</v>
      </c>
      <c r="BP375" s="240">
        <f t="shared" ca="1" si="658"/>
        <v>2.1194188055401615E-5</v>
      </c>
      <c r="BQ375" s="240">
        <f t="shared" ca="1" si="659"/>
        <v>1.373373869554402E-4</v>
      </c>
      <c r="BR375" s="240">
        <f t="shared" ca="1" si="660"/>
        <v>2.3742421517587578E-4</v>
      </c>
      <c r="BS375" s="240">
        <f t="shared" ca="1" si="661"/>
        <v>3.0975333450372443E-4</v>
      </c>
      <c r="BT375" s="240">
        <f t="shared" ca="1" si="662"/>
        <v>3.4586861236938951E-4</v>
      </c>
      <c r="BU375" s="240">
        <f t="shared" ca="1" si="663"/>
        <v>3.4154774411524662E-4</v>
      </c>
      <c r="BV375" s="240">
        <f t="shared" ca="1" si="664"/>
        <v>2.9729589052732939E-4</v>
      </c>
      <c r="BW375" s="240">
        <f t="shared" ca="1" si="665"/>
        <v>2.182866185433694E-4</v>
      </c>
      <c r="BX375" s="240">
        <f t="shared" ca="1" si="666"/>
        <v>1.1375704986942921E-4</v>
      </c>
      <c r="BY375" s="240">
        <f t="shared" ca="1" si="667"/>
        <v>-4.0720681887893701E-6</v>
      </c>
      <c r="BZ375" s="240">
        <f t="shared" ca="1" si="668"/>
        <v>-1.2142511314177962E-4</v>
      </c>
      <c r="CA375" s="240">
        <f t="shared" ca="1" si="669"/>
        <v>-2.2458212109684853E-4</v>
      </c>
      <c r="CB375" s="240">
        <f t="shared" ca="1" si="670"/>
        <v>-3.0148281338812584E-4</v>
      </c>
      <c r="CC375" s="240">
        <f t="shared" ca="1" si="671"/>
        <v>-3.4313658630369143E-4</v>
      </c>
      <c r="CD375" s="240">
        <f t="shared" ca="1" si="672"/>
        <v>-3.4467361937467821E-4</v>
      </c>
      <c r="CE375" s="240">
        <f t="shared" ca="1" si="673"/>
        <v>-3.0591421519106783E-4</v>
      </c>
      <c r="CF375" s="240">
        <f t="shared" ca="1" si="674"/>
        <v>-2.3138980816186453E-4</v>
      </c>
      <c r="CG375" s="240">
        <f t="shared" ca="1" si="675"/>
        <v>-1.2981318604621573E-4</v>
      </c>
      <c r="CH375" s="240">
        <f t="shared" ca="1" si="676"/>
        <v>-1.3059861646761941E-5</v>
      </c>
      <c r="CI375" s="240">
        <f t="shared" ca="1" si="677"/>
        <v>1.0522031559497561E-4</v>
      </c>
      <c r="CJ375" s="240">
        <f t="shared" ca="1" si="678"/>
        <v>2.1119898901702936E-4</v>
      </c>
      <c r="CK375" s="240">
        <f t="shared" ca="1" si="679"/>
        <v>2.9248599376830028E-4</v>
      </c>
      <c r="CL375" s="240">
        <f t="shared" ca="1" si="680"/>
        <v>3.3957791414637273E-4</v>
      </c>
      <c r="CM375" s="240">
        <f t="shared" ca="1" si="681"/>
        <v>3.4696914569519292E-4</v>
      </c>
      <c r="CN375" s="240">
        <f t="shared" ca="1" si="682"/>
        <v>3.1379556571549101E-4</v>
      </c>
      <c r="CO375" s="240">
        <f t="shared" ca="1" si="683"/>
        <v>2.4393555946514517E-4</v>
      </c>
      <c r="CP375" s="240">
        <f t="shared" ca="1" si="684"/>
        <v>1.4555659088752351E-4</v>
      </c>
      <c r="CQ375" s="240">
        <f t="shared" ca="1" si="685"/>
        <v>3.0160329131696204E-5</v>
      </c>
      <c r="CR375" s="240">
        <f t="shared" ca="1" si="686"/>
        <v>-8.8762033091693273E-5</v>
      </c>
      <c r="CS375" s="240">
        <f t="shared" ca="1" si="687"/>
        <v>-1.9730706007382054E-4</v>
      </c>
      <c r="CT375" s="240">
        <f t="shared" ca="1" si="688"/>
        <v>-2.8278454977073882E-4</v>
      </c>
      <c r="CU375" s="240">
        <f t="shared" ca="1" si="689"/>
        <v>-3.3520116905036272E-4</v>
      </c>
      <c r="CV375" s="240">
        <f t="shared" ca="1" si="690"/>
        <v>-3.4842879295282007E-4</v>
      </c>
      <c r="CW375" s="240">
        <f t="shared" ca="1" si="691"/>
        <v>-3.2092095523685959E-4</v>
      </c>
      <c r="CX375" s="240">
        <f t="shared" ca="1" si="692"/>
        <v>-2.5589364863944189E-4</v>
      </c>
      <c r="CY375" s="240">
        <f t="shared" ca="1" si="693"/>
        <v>-1.609493371521317E-4</v>
      </c>
      <c r="CZ375" s="240">
        <f t="shared" ca="1" si="694"/>
        <v>-4.7188137742019379E-5</v>
      </c>
      <c r="DA375" s="240">
        <f t="shared" ca="1" si="695"/>
        <v>7.208991507605476E-5</v>
      </c>
      <c r="DB375" s="240">
        <f t="shared" ca="1" si="696"/>
        <v>1.8293980114083647E-4</v>
      </c>
      <c r="DC375" s="240">
        <f t="shared" ca="1" si="697"/>
        <v>2.7240185302377837E-4</v>
      </c>
      <c r="DD375" s="240">
        <f t="shared" ca="1" si="698"/>
        <v>3.3001689497795549E-4</v>
      </c>
      <c r="DE375" s="240">
        <f t="shared" ca="1" si="699"/>
        <v>3.4904904472946594E-4</v>
      </c>
      <c r="DF375" s="240">
        <f t="shared" ca="1" si="700"/>
        <v>3.2727321806770722E-4</v>
      </c>
      <c r="DG375" s="240">
        <f t="shared" ca="1" si="701"/>
        <v>2.6723526760053055E-4</v>
      </c>
      <c r="DH375" s="240">
        <f t="shared" ca="1" si="702"/>
        <v>1.7595434236604451E-4</v>
      </c>
      <c r="DI375" s="240">
        <f t="shared" ca="1" si="703"/>
        <v>6.4102265995330543E-5</v>
      </c>
      <c r="DJ375" s="240">
        <f t="shared" ca="1" si="704"/>
        <v>-5.5244126140670881E-5</v>
      </c>
      <c r="DK375" s="240">
        <f t="shared" ca="1" si="705"/>
        <v>-1.6813182420327222E-4</v>
      </c>
      <c r="DL375" s="240">
        <f t="shared" ca="1" si="706"/>
        <v>-2.6136291635330087E-4</v>
      </c>
      <c r="DM375" s="240">
        <f t="shared" ca="1" si="707"/>
        <v>-3.2403758129948023E-4</v>
      </c>
      <c r="DN375" s="240">
        <f t="shared" ca="1" si="708"/>
        <v>-3.4882840678427307E-4</v>
      </c>
      <c r="DO375" s="240">
        <f t="shared" ca="1" si="709"/>
        <v>-3.3283705105048139E-4</v>
      </c>
      <c r="DP375" s="240">
        <f t="shared" ca="1" si="710"/>
        <v>-2.7793309339492456E-4</v>
      </c>
      <c r="DQ375" s="240">
        <f t="shared" ca="1" si="711"/>
        <v>-1.9053545815741734E-4</v>
      </c>
      <c r="DR375" s="240">
        <f t="shared" ca="1" si="712"/>
        <v>-8.0861966275163586E-5</v>
      </c>
      <c r="DS375" s="240">
        <f t="shared" ca="1" si="713"/>
        <v>3.8265249266597706E-5</v>
      </c>
      <c r="DT375" s="240">
        <f t="shared" ca="1" si="714"/>
        <v>1.5291880297459156E-4</v>
      </c>
      <c r="DU375" s="240">
        <f t="shared" ca="1" si="715"/>
        <v>2.4969433352463896E-4</v>
      </c>
      <c r="DV375" s="240">
        <f t="shared" ca="1" si="716"/>
        <v>3.1727763270531547E-4</v>
      </c>
      <c r="DW375" s="240">
        <f t="shared" ca="1" si="717"/>
        <v>3.4776741065337715E-4</v>
      </c>
      <c r="DX375" s="240">
        <f t="shared" ca="1" si="718"/>
        <v>3.3759905042419168E-4</v>
      </c>
      <c r="DY375" s="240">
        <f t="shared" ca="1" si="719"/>
        <v>2.8796135402326626E-4</v>
      </c>
      <c r="DZ375" s="240">
        <f t="shared" ca="1" si="720"/>
        <v>2.0465755734115382E-4</v>
      </c>
      <c r="EA375" s="240">
        <f t="shared" ca="1" si="721"/>
        <v>9.7426862995567977E-5</v>
      </c>
      <c r="EB375" s="240">
        <f t="shared" ca="1" si="722"/>
        <v>-2.1194188055401344E-5</v>
      </c>
      <c r="EC375" s="240">
        <f t="shared" ca="1" si="723"/>
        <v>-1.3733738695543993E-4</v>
      </c>
      <c r="ED375" s="240">
        <f t="shared" ca="1" si="724"/>
        <v>-2.3742421517587557E-4</v>
      </c>
      <c r="EE375" s="240">
        <f t="shared" ca="1" si="725"/>
        <v>-3.0975333450372427E-4</v>
      </c>
      <c r="EF375" s="240">
        <f t="shared" ca="1" si="726"/>
        <v>-3.4586861236938951E-4</v>
      </c>
      <c r="EG375" s="240">
        <f t="shared" ca="1" si="727"/>
        <v>-3.415477441152464E-4</v>
      </c>
      <c r="EH375" s="240">
        <f t="shared" ca="1" si="728"/>
        <v>-2.972958905273289E-4</v>
      </c>
      <c r="EI375" s="240">
        <f t="shared" ca="1" si="729"/>
        <v>-2.1828661854336864E-4</v>
      </c>
      <c r="EJ375" s="240">
        <f t="shared" ca="1" si="730"/>
        <v>-1.1375704986943068E-4</v>
      </c>
      <c r="EK375" s="240">
        <f t="shared" ca="1" si="731"/>
        <v>4.0720681887878251E-6</v>
      </c>
      <c r="EL375" s="240">
        <f t="shared" ca="1" si="732"/>
        <v>1.2142511314177821E-4</v>
      </c>
      <c r="EM375" s="240">
        <f t="shared" ca="1" si="733"/>
        <v>2.2458212109684829E-4</v>
      </c>
      <c r="EN375" s="240">
        <f t="shared" ca="1" si="734"/>
        <v>3.0148281338812568E-4</v>
      </c>
      <c r="EO375" s="240">
        <f t="shared" ca="1" si="735"/>
        <v>3.4313658630369143E-4</v>
      </c>
      <c r="EP375" s="240">
        <f t="shared" ca="1" si="736"/>
        <v>3.4467361937467827E-4</v>
      </c>
      <c r="EQ375" s="240">
        <f t="shared" ca="1" si="737"/>
        <v>3.0591421519106799E-4</v>
      </c>
      <c r="ER375" s="240">
        <f t="shared" ca="1" si="738"/>
        <v>2.3138980816186474E-4</v>
      </c>
      <c r="ES375" s="240">
        <f t="shared" ca="1" si="739"/>
        <v>1.2981318604621484E-4</v>
      </c>
      <c r="ET375" s="240">
        <f t="shared" ca="1" si="740"/>
        <v>1.3059861646761019E-5</v>
      </c>
      <c r="EU375" s="240">
        <f t="shared" ca="1" si="741"/>
        <v>-1.0522031559497652E-4</v>
      </c>
      <c r="EV375" s="240">
        <f t="shared" ca="1" si="742"/>
        <v>-2.1119898901702811E-4</v>
      </c>
      <c r="EW375" s="240">
        <f t="shared" ca="1" si="743"/>
        <v>-2.9248599376829941E-4</v>
      </c>
      <c r="EX375" s="240">
        <f t="shared" ca="1" si="744"/>
        <v>-3.395779141463724E-4</v>
      </c>
      <c r="EY375" s="240">
        <f t="shared" ca="1" si="745"/>
        <v>-3.4696914569519303E-4</v>
      </c>
      <c r="EZ375" s="240">
        <f t="shared" ca="1" si="746"/>
        <v>-3.1379556571549112E-4</v>
      </c>
      <c r="FA375" s="240">
        <f t="shared" ca="1" si="747"/>
        <v>-2.4393555946514541E-4</v>
      </c>
      <c r="FB375" s="240">
        <f t="shared" ca="1" si="748"/>
        <v>-1.4555659088752381E-4</v>
      </c>
      <c r="FC375" s="240">
        <f t="shared" ca="1" si="749"/>
        <v>-3.0160329131696502E-5</v>
      </c>
      <c r="FD375" s="240">
        <f t="shared" ca="1" si="750"/>
        <v>8.8762033091692975E-5</v>
      </c>
      <c r="FE375" s="240">
        <f t="shared" ca="1" si="751"/>
        <v>1.9730706007382132E-4</v>
      </c>
      <c r="FF375" s="240">
        <f t="shared" ca="1" si="752"/>
        <v>2.8278454977073936E-4</v>
      </c>
      <c r="FG375" s="240">
        <f t="shared" ca="1" si="753"/>
        <v>3.3520116905036293E-4</v>
      </c>
      <c r="FH375" s="240">
        <f t="shared" ca="1" si="754"/>
        <v>3.4842879295282007E-4</v>
      </c>
      <c r="FI375" s="240">
        <f t="shared" ca="1" si="755"/>
        <v>3.2092095523686019E-4</v>
      </c>
      <c r="FJ375" s="240">
        <f t="shared" ca="1" si="756"/>
        <v>2.5589364863944292E-4</v>
      </c>
      <c r="FK375" s="240">
        <f t="shared" ca="1" si="757"/>
        <v>1.6094933715213306E-4</v>
      </c>
      <c r="FL375" s="240">
        <f t="shared" ca="1" si="758"/>
        <v>4.7188137742020897E-5</v>
      </c>
      <c r="FM375" s="240">
        <f t="shared" ca="1" si="759"/>
        <v>-7.2089915076055681E-5</v>
      </c>
      <c r="FN375" s="240">
        <f t="shared" ca="1" si="760"/>
        <v>-1.8293980114083728E-4</v>
      </c>
      <c r="FO375" s="240">
        <f t="shared" ca="1" si="761"/>
        <v>-2.7240185302377897E-4</v>
      </c>
      <c r="FP375" s="240">
        <f t="shared" ca="1" si="762"/>
        <v>-3.3001689497795577E-4</v>
      </c>
      <c r="FQ375" s="240">
        <f t="shared" ca="1" si="763"/>
        <v>-3.4904904472946594E-4</v>
      </c>
      <c r="FR375" s="240">
        <f t="shared" ca="1" si="764"/>
        <v>-3.272732180677069E-4</v>
      </c>
      <c r="FS375" s="240">
        <f t="shared" ca="1" si="765"/>
        <v>-2.6723526760053152E-4</v>
      </c>
      <c r="FT375" s="240">
        <f t="shared" ca="1" si="766"/>
        <v>-1.7595434236604586E-4</v>
      </c>
      <c r="FU375" s="240">
        <f t="shared" ca="1" si="767"/>
        <v>-6.4102265995332061E-5</v>
      </c>
      <c r="FV375" s="240">
        <f t="shared" ca="1" si="768"/>
        <v>5.5244126140669363E-5</v>
      </c>
      <c r="FW375" s="240">
        <f t="shared" ca="1" si="769"/>
        <v>1.6813182420327084E-4</v>
      </c>
      <c r="FX375" s="240">
        <f t="shared" ca="1" si="770"/>
        <v>2.6136291635329989E-4</v>
      </c>
      <c r="FY375" s="240">
        <f t="shared" ca="1" si="771"/>
        <v>3.2403758129948056E-4</v>
      </c>
      <c r="FZ375" s="240">
        <f t="shared" ca="1" si="772"/>
        <v>3.4882840678427307E-4</v>
      </c>
      <c r="GA375" s="240">
        <f t="shared" ca="1" si="773"/>
        <v>3.3283705105048112E-4</v>
      </c>
      <c r="GB375" s="240">
        <f t="shared" ca="1" si="774"/>
        <v>2.7793309339492397E-4</v>
      </c>
      <c r="GC375" s="240">
        <f t="shared" ca="1" si="775"/>
        <v>1.9053545815741655E-4</v>
      </c>
      <c r="GD375" s="240">
        <f t="shared" ca="1" si="776"/>
        <v>8.0861966275162637E-5</v>
      </c>
      <c r="GE375" s="240">
        <f t="shared" ca="1" si="777"/>
        <v>-3.8265249266596188E-5</v>
      </c>
      <c r="GF375" s="240">
        <f t="shared" ca="1" si="778"/>
        <v>-1.5291880297459018E-4</v>
      </c>
      <c r="GG375" s="240">
        <f t="shared" ca="1" si="779"/>
        <v>-2.4969433352463788E-4</v>
      </c>
      <c r="GH375" s="240">
        <f t="shared" ca="1" si="780"/>
        <v>-3.1727763270531488E-4</v>
      </c>
      <c r="GI375" s="240">
        <f t="shared" ca="1" si="781"/>
        <v>-3.4776741065337699E-4</v>
      </c>
      <c r="GJ375" s="240">
        <f t="shared" ca="1" si="782"/>
        <v>-3.3759905042419212E-4</v>
      </c>
      <c r="GK375" s="240">
        <f t="shared" ca="1" si="783"/>
        <v>-2.8796135402326718E-4</v>
      </c>
      <c r="GL375" s="240">
        <f t="shared" ca="1" si="784"/>
        <v>-2.0465755734115306E-4</v>
      </c>
      <c r="GM375" s="240">
        <f t="shared" ca="1" si="785"/>
        <v>-9.7426862995569441E-5</v>
      </c>
      <c r="GN375" s="240">
        <f t="shared" ca="1" si="786"/>
        <v>2.1194188055402238E-5</v>
      </c>
      <c r="GO375" s="240">
        <f t="shared" ca="1" si="787"/>
        <v>1.3733738695543847E-4</v>
      </c>
      <c r="GP375" s="240">
        <f t="shared" ca="1" si="788"/>
        <v>2.3742421517587624E-4</v>
      </c>
      <c r="GQ375" s="240">
        <f t="shared" ca="1" si="789"/>
        <v>3.0975333450372356E-4</v>
      </c>
      <c r="GR375" s="240">
        <f t="shared" ca="1" si="790"/>
        <v>3.4586861236938962E-4</v>
      </c>
      <c r="GS375" s="240">
        <f t="shared" ca="1" si="791"/>
        <v>3.4154774411524673E-4</v>
      </c>
      <c r="GT375" s="240">
        <f t="shared" ca="1" si="792"/>
        <v>2.9729589052732841E-4</v>
      </c>
      <c r="GU375" s="240">
        <f t="shared" ca="1" si="793"/>
        <v>2.1828661854336983E-4</v>
      </c>
      <c r="GV375" s="240">
        <f t="shared" ca="1" si="794"/>
        <v>1.1375704986943214E-4</v>
      </c>
      <c r="GW375" s="240">
        <f t="shared" ca="1" si="795"/>
        <v>-4.0720681887887738E-6</v>
      </c>
      <c r="GX375" s="240">
        <f t="shared" ca="1" si="796"/>
        <v>-1.2142511314177675E-4</v>
      </c>
      <c r="GY375" s="240">
        <f t="shared" ca="1" si="797"/>
        <v>-2.2458212109684902E-4</v>
      </c>
      <c r="GZ375" s="240">
        <f t="shared" ca="1" si="798"/>
        <v>-3.0148281338812492E-4</v>
      </c>
      <c r="HA375" s="240">
        <f t="shared" ca="1" si="799"/>
        <v>-3.4313658630369154E-4</v>
      </c>
      <c r="HB375" s="240">
        <f t="shared" ca="1" si="800"/>
        <v>-3.4467361937467854E-4</v>
      </c>
      <c r="HC375" s="240">
        <f t="shared" ca="1" si="801"/>
        <v>-3.0591421519106756E-4</v>
      </c>
      <c r="HD375" s="240">
        <f t="shared" ca="1" si="802"/>
        <v>-2.3138980816186594E-4</v>
      </c>
      <c r="HE375" s="240">
        <f t="shared" ca="1" si="803"/>
        <v>-1.2981318604621397E-4</v>
      </c>
      <c r="HF375" s="240">
        <f t="shared" ca="1" si="804"/>
        <v>-1.3059861646762537E-5</v>
      </c>
      <c r="HG375" s="240">
        <f t="shared" ca="1" si="805"/>
        <v>1.0522031559497737E-4</v>
      </c>
      <c r="HH375" s="240">
        <f t="shared" ca="1" si="806"/>
        <v>2.1119898901702887E-4</v>
      </c>
      <c r="HI375" s="240">
        <f t="shared" ca="1" si="807"/>
        <v>2.924859937682986E-4</v>
      </c>
      <c r="HJ375" s="240">
        <f t="shared" ca="1" si="808"/>
        <v>3.3957791414637262E-4</v>
      </c>
      <c r="HK375" s="240">
        <f t="shared" ca="1" si="809"/>
        <v>3.4696914569519314E-4</v>
      </c>
      <c r="HL375" s="240">
        <f t="shared" ca="1" si="810"/>
        <v>3.1379556571549074E-4</v>
      </c>
      <c r="HM375" s="240">
        <f t="shared" ca="1" si="811"/>
        <v>2.4393555946514652E-4</v>
      </c>
      <c r="HN375" s="240">
        <f t="shared" ca="1" si="812"/>
        <v>1.4555659088752294E-4</v>
      </c>
      <c r="HO375" s="240">
        <f t="shared" ca="1" si="813"/>
        <v>3.016032913169802E-5</v>
      </c>
      <c r="HP375" s="240">
        <f t="shared" ca="1" si="814"/>
        <v>-8.8762033091693897E-5</v>
      </c>
      <c r="HQ375" s="240">
        <f t="shared" ca="1" si="815"/>
        <v>-1.9730706007382005E-4</v>
      </c>
      <c r="HR375" s="240">
        <f t="shared" ca="1" si="816"/>
        <v>-2.827845497707399E-4</v>
      </c>
      <c r="HS375" s="240">
        <f t="shared" ca="1" si="817"/>
        <v>-3.3520116905036255E-4</v>
      </c>
      <c r="HT375" s="240">
        <f t="shared" ca="1" si="818"/>
        <v>-3.4842879295282018E-4</v>
      </c>
      <c r="HU375" s="240">
        <f t="shared" ca="1" si="819"/>
        <v>-3.2092095523685981E-4</v>
      </c>
      <c r="HV375" s="240">
        <f t="shared" ca="1" si="820"/>
        <v>-2.5589364863944395E-4</v>
      </c>
      <c r="HW375" s="240">
        <f t="shared" ca="1" si="821"/>
        <v>-1.6094933715213224E-4</v>
      </c>
      <c r="HX375" s="240">
        <f t="shared" ca="1" si="822"/>
        <v>-4.7188137742022442E-5</v>
      </c>
      <c r="HY375" s="240">
        <f t="shared" ca="1" si="823"/>
        <v>7.2089915076056603E-5</v>
      </c>
      <c r="HZ375" s="240">
        <f t="shared" ca="1" si="824"/>
        <v>1.8293980114083598E-4</v>
      </c>
      <c r="IA375" s="240">
        <f t="shared" ca="1" si="825"/>
        <v>2.7240185302377957E-4</v>
      </c>
      <c r="IB375" s="240">
        <f t="shared" ca="1" si="826"/>
        <v>3.3001689497795528E-4</v>
      </c>
      <c r="IC375" s="240">
        <f t="shared" ca="1" si="827"/>
        <v>3.4904904472946594E-4</v>
      </c>
      <c r="ID375" s="240">
        <f t="shared" ca="1" si="828"/>
        <v>3.2727321806770744E-4</v>
      </c>
      <c r="IE375" s="240">
        <f t="shared" ca="1" si="829"/>
        <v>-2.2928529212680053E-4</v>
      </c>
      <c r="IF375" s="240">
        <f t="shared" ca="1" si="830"/>
        <v>1.7595434236604508E-4</v>
      </c>
      <c r="IG375" s="240">
        <f t="shared" ca="1" si="831"/>
        <v>6.4102265995333551E-5</v>
      </c>
      <c r="IH375" s="240">
        <f t="shared" ca="1" si="832"/>
        <v>-5.5244126140670285E-5</v>
      </c>
      <c r="II375" s="240">
        <f t="shared" ca="1" si="833"/>
        <v>-1.6813182420326951E-4</v>
      </c>
      <c r="IJ375" s="240">
        <f t="shared" ca="1" si="834"/>
        <v>-2.6136291635330049E-4</v>
      </c>
      <c r="IK375" s="240">
        <f t="shared" ca="1" si="835"/>
        <v>-3.2403758129948002E-4</v>
      </c>
      <c r="IL375" s="240">
        <f t="shared" ca="1" si="836"/>
        <v>-3.4882840678427318E-4</v>
      </c>
      <c r="IM375" s="240">
        <f t="shared" ca="1" si="837"/>
        <v>-3.3283705105048155E-4</v>
      </c>
      <c r="IN375" s="240">
        <f t="shared" ca="1" si="838"/>
        <v>-2.7793309339492342E-4</v>
      </c>
      <c r="IO375" s="240">
        <f t="shared" ca="1" si="839"/>
        <v>-1.9053545815741785E-4</v>
      </c>
      <c r="IP375" s="240">
        <f t="shared" ca="1" si="840"/>
        <v>-8.086196627516177E-5</v>
      </c>
      <c r="IQ375" s="240">
        <f t="shared" ca="1" si="841"/>
        <v>3.826524926659711E-5</v>
      </c>
      <c r="IR375" s="240">
        <f t="shared" ca="1" si="842"/>
        <v>1.5291880297458883E-4</v>
      </c>
      <c r="IS375" s="240">
        <f t="shared" ca="1" si="843"/>
        <v>2.4969433352463853E-4</v>
      </c>
      <c r="IT375" s="240">
        <f t="shared" ca="1" si="844"/>
        <v>3.1727763270531417E-4</v>
      </c>
      <c r="IU375" s="240">
        <f t="shared" ca="1" si="845"/>
        <v>3.477674106533771E-4</v>
      </c>
      <c r="IV375" s="240">
        <f t="shared" ca="1" si="846"/>
        <v>3.375990504241925E-4</v>
      </c>
      <c r="IW375" s="240">
        <f t="shared" ca="1" si="847"/>
        <v>2.8796135402326523E-4</v>
      </c>
      <c r="IX375" s="240">
        <f t="shared" ca="1" si="848"/>
        <v>2.0465755734115431E-4</v>
      </c>
      <c r="IY375" s="240">
        <f t="shared" ca="1" si="849"/>
        <v>9.7426862995566161E-5</v>
      </c>
      <c r="IZ375" s="240">
        <f t="shared" ca="1" si="850"/>
        <v>-2.119418805540072E-5</v>
      </c>
      <c r="JA375" s="240">
        <f t="shared" ca="1" si="851"/>
        <v>-1.3733738695544161E-4</v>
      </c>
      <c r="JB375" s="240">
        <f t="shared" ca="1" si="852"/>
        <v>-2.3742421517587513E-4</v>
      </c>
    </row>
    <row r="376" spans="2:262">
      <c r="B376" s="248">
        <v>15</v>
      </c>
      <c r="C376" s="247">
        <f t="shared" si="853"/>
        <v>2.9296874999999999E-4</v>
      </c>
      <c r="D376" s="244">
        <f t="shared" ca="1" si="597"/>
        <v>30.060252812456689</v>
      </c>
      <c r="E376" s="243">
        <f ca="1">U361</f>
        <v>6.0252812456687448E-2</v>
      </c>
      <c r="F376" s="242">
        <v>15</v>
      </c>
      <c r="G376" s="240">
        <f t="shared" ca="1" si="854"/>
        <v>-3.6956445774160938E-3</v>
      </c>
      <c r="H376" s="240">
        <f t="shared" ca="1" si="598"/>
        <v>-4.1436315199868731E-3</v>
      </c>
      <c r="I376" s="240">
        <f t="shared" ca="1" si="599"/>
        <v>-4.0363121609287003E-3</v>
      </c>
      <c r="J376" s="240">
        <f t="shared" ca="1" si="600"/>
        <v>-3.3880688400042477E-3</v>
      </c>
      <c r="K376" s="240">
        <f t="shared" ca="1" si="601"/>
        <v>-2.2857754984319601E-3</v>
      </c>
      <c r="L376" s="240">
        <f t="shared" ca="1" si="602"/>
        <v>-8.7715531957556405E-4</v>
      </c>
      <c r="M376" s="240">
        <f t="shared" ca="1" si="603"/>
        <v>6.4901630518479137E-4</v>
      </c>
      <c r="N376" s="240">
        <f t="shared" ca="1" si="604"/>
        <v>2.0882103977030433E-3</v>
      </c>
      <c r="O376" s="240">
        <f t="shared" ca="1" si="605"/>
        <v>3.2475542218327394E-3</v>
      </c>
      <c r="P376" s="240">
        <f t="shared" ca="1" si="606"/>
        <v>3.9716790078875566E-3</v>
      </c>
      <c r="Q376" s="240">
        <f t="shared" ca="1" si="607"/>
        <v>4.1635416054516408E-3</v>
      </c>
      <c r="R376" s="240">
        <f t="shared" ca="1" si="608"/>
        <v>3.7974296631828625E-3</v>
      </c>
      <c r="S376" s="240">
        <f t="shared" ca="1" si="609"/>
        <v>2.9224074542104346E-3</v>
      </c>
      <c r="T376" s="240">
        <f t="shared" ca="1" si="610"/>
        <v>1.6557405568957346E-3</v>
      </c>
      <c r="U376" s="241">
        <f t="shared" ca="1" si="611"/>
        <v>1.6718057843424349E-4</v>
      </c>
      <c r="V376" s="240">
        <f t="shared" ca="1" si="612"/>
        <v>-1.3437840053273805E-3</v>
      </c>
      <c r="W376" s="240">
        <f t="shared" ca="1" si="613"/>
        <v>-2.6746621787537405E-3</v>
      </c>
      <c r="X376" s="240">
        <f t="shared" ca="1" si="614"/>
        <v>-3.6470970988583683E-3</v>
      </c>
      <c r="Y376" s="240">
        <f t="shared" ca="1" si="615"/>
        <v>-4.130768481018109E-3</v>
      </c>
      <c r="Z376" s="240">
        <f t="shared" ca="1" si="616"/>
        <v>-4.0608573940284472E-3</v>
      </c>
      <c r="AA376" s="240">
        <f t="shared" ca="1" si="617"/>
        <v>-3.4467329304285832E-3</v>
      </c>
      <c r="AB376" s="240">
        <f t="shared" ca="1" si="618"/>
        <v>-2.3706966131644036E-3</v>
      </c>
      <c r="AC376" s="240">
        <f t="shared" ca="1" si="619"/>
        <v>-9.7695280618000416E-4</v>
      </c>
      <c r="AD376" s="240">
        <f t="shared" ca="1" si="620"/>
        <v>5.4771674722973551E-4</v>
      </c>
      <c r="AE376" s="240">
        <f t="shared" ca="1" si="621"/>
        <v>1.9989843681130705E-3</v>
      </c>
      <c r="AF376" s="240">
        <f t="shared" ca="1" si="622"/>
        <v>3.1823592936356692E-3</v>
      </c>
      <c r="AG376" s="240">
        <f t="shared" ca="1" si="623"/>
        <v>3.9392522404207014E-3</v>
      </c>
      <c r="AH376" s="240">
        <f t="shared" ca="1" si="624"/>
        <v>4.1682286525765834E-3</v>
      </c>
      <c r="AI376" s="240">
        <f t="shared" ca="1" si="625"/>
        <v>3.8386023930804588E-3</v>
      </c>
      <c r="AJ376" s="240">
        <f t="shared" ca="1" si="626"/>
        <v>2.9945481280911393E-3</v>
      </c>
      <c r="AK376" s="240">
        <f t="shared" ca="1" si="627"/>
        <v>1.7491812854657056E-3</v>
      </c>
      <c r="AL376" s="240">
        <f t="shared" ca="1" si="628"/>
        <v>2.6939895830085112E-4</v>
      </c>
      <c r="AM376" s="240">
        <f t="shared" ca="1" si="629"/>
        <v>-1.2464867092491566E-3</v>
      </c>
      <c r="AN376" s="240">
        <f t="shared" ca="1" si="630"/>
        <v>-2.5953252054462003E-3</v>
      </c>
      <c r="AO376" s="240">
        <f t="shared" ca="1" si="631"/>
        <v>-3.5963527453820358E-3</v>
      </c>
      <c r="AP376" s="240">
        <f t="shared" ca="1" si="632"/>
        <v>-4.1154172215757609E-3</v>
      </c>
      <c r="AQ376" s="240">
        <f t="shared" ca="1" si="633"/>
        <v>-4.0829565184792712E-3</v>
      </c>
      <c r="AR376" s="240">
        <f t="shared" ca="1" si="634"/>
        <v>-3.5033208378172751E-3</v>
      </c>
      <c r="AS376" s="240">
        <f t="shared" ca="1" si="635"/>
        <v>-2.4541897089031327E-3</v>
      </c>
      <c r="AT376" s="240">
        <f t="shared" ca="1" si="636"/>
        <v>-1.0761618129446124E-3</v>
      </c>
      <c r="AU376" s="240">
        <f t="shared" ca="1" si="637"/>
        <v>4.4608726518660527E-4</v>
      </c>
      <c r="AV376" s="240">
        <f t="shared" ca="1" si="638"/>
        <v>1.9085542250865831E-3</v>
      </c>
      <c r="AW376" s="240">
        <f t="shared" ca="1" si="639"/>
        <v>3.1152474311961897E-3</v>
      </c>
      <c r="AX376" s="240">
        <f t="shared" ca="1" si="640"/>
        <v>3.9044526147023455E-3</v>
      </c>
      <c r="AY376" s="240">
        <f t="shared" ca="1" si="641"/>
        <v>4.1704049146213222E-3</v>
      </c>
      <c r="AZ376" s="240">
        <f t="shared" ca="1" si="642"/>
        <v>3.8774628924310517E-3</v>
      </c>
      <c r="BA376" s="240">
        <f t="shared" ca="1" si="643"/>
        <v>3.0648849981528559E-3</v>
      </c>
      <c r="BB376" s="240">
        <f t="shared" ca="1" si="644"/>
        <v>1.8415683726354228E-3</v>
      </c>
      <c r="BC376" s="240">
        <f t="shared" ca="1" si="645"/>
        <v>3.7145506230844695E-4</v>
      </c>
      <c r="BD376" s="240">
        <f t="shared" ca="1" si="646"/>
        <v>-1.148438576186429E-3</v>
      </c>
      <c r="BE376" s="240">
        <f t="shared" ca="1" si="647"/>
        <v>-2.5144249052803649E-3</v>
      </c>
      <c r="BF376" s="240">
        <f t="shared" ca="1" si="648"/>
        <v>-3.5434420834881738E-3</v>
      </c>
      <c r="BG376" s="240">
        <f t="shared" ca="1" si="649"/>
        <v>-4.0975869886844957E-3</v>
      </c>
      <c r="BH376" s="240">
        <f t="shared" ca="1" si="650"/>
        <v>-4.1025962225949408E-3</v>
      </c>
      <c r="BI376" s="240">
        <f t="shared" ca="1" si="651"/>
        <v>-3.5577984757308688E-3</v>
      </c>
      <c r="BJ376" s="240">
        <f t="shared" ca="1" si="652"/>
        <v>-2.5362044925292824E-3</v>
      </c>
      <c r="BK376" s="240">
        <f t="shared" ca="1" si="653"/>
        <v>-1.174722580073399E-3</v>
      </c>
      <c r="BL376" s="240">
        <f t="shared" ca="1" si="654"/>
        <v>3.4418907685518948E-4</v>
      </c>
      <c r="BM376" s="240">
        <f t="shared" ca="1" si="655"/>
        <v>1.8169744403603492E-3</v>
      </c>
      <c r="BN376" s="240">
        <f t="shared" ca="1" si="656"/>
        <v>3.0462590601907672E-3</v>
      </c>
      <c r="BO376" s="240">
        <f t="shared" ca="1" si="657"/>
        <v>3.867301092725782E-3</v>
      </c>
      <c r="BP376" s="240">
        <f t="shared" ca="1" si="658"/>
        <v>4.1700690806869764E-3</v>
      </c>
      <c r="BQ376" s="240">
        <f t="shared" ca="1" si="659"/>
        <v>3.9139877531229172E-3</v>
      </c>
      <c r="BR376" s="240">
        <f t="shared" ca="1" si="660"/>
        <v>3.1333756960951072E-3</v>
      </c>
      <c r="BS376" s="240">
        <f t="shared" ca="1" si="661"/>
        <v>1.9328461678781283E-3</v>
      </c>
      <c r="BT376" s="240">
        <f t="shared" ca="1" si="662"/>
        <v>4.732874156761224E-4</v>
      </c>
      <c r="BU376" s="240">
        <f t="shared" ca="1" si="663"/>
        <v>-1.0496986666682763E-3</v>
      </c>
      <c r="BV376" s="240">
        <f t="shared" ca="1" si="664"/>
        <v>-2.43201000957198E-3</v>
      </c>
      <c r="BW376" s="240">
        <f t="shared" ca="1" si="665"/>
        <v>-3.4883969845810481E-3</v>
      </c>
      <c r="BX376" s="240">
        <f t="shared" ca="1" si="666"/>
        <v>-4.0772885226098947E-3</v>
      </c>
      <c r="BY376" s="240">
        <f t="shared" ca="1" si="667"/>
        <v>-4.1197646761520716E-3</v>
      </c>
      <c r="BZ376" s="240">
        <f t="shared" ca="1" si="668"/>
        <v>-3.6101330288773326E-3</v>
      </c>
      <c r="CA376" s="240">
        <f t="shared" ca="1" si="669"/>
        <v>-2.6166915614039207E-3</v>
      </c>
      <c r="CB376" s="240">
        <f t="shared" ca="1" si="670"/>
        <v>-1.2725757382456417E-3</v>
      </c>
      <c r="CC376" s="240">
        <f t="shared" ca="1" si="671"/>
        <v>2.420835618939497E-4</v>
      </c>
      <c r="CD376" s="240">
        <f t="shared" ca="1" si="672"/>
        <v>1.7243001781722792E-3</v>
      </c>
      <c r="CE376" s="240">
        <f t="shared" ca="1" si="673"/>
        <v>2.9754357366344386E-3</v>
      </c>
      <c r="CF376" s="240">
        <f t="shared" ca="1" si="674"/>
        <v>3.8278200531786568E-3</v>
      </c>
      <c r="CG376" s="240">
        <f t="shared" ca="1" si="675"/>
        <v>4.167221353067351E-3</v>
      </c>
      <c r="CH376" s="240">
        <f t="shared" ca="1" si="676"/>
        <v>3.9481549739457302E-3</v>
      </c>
      <c r="CI376" s="240">
        <f t="shared" ca="1" si="677"/>
        <v>3.1999789656824945E-3</v>
      </c>
      <c r="CJ376" s="240">
        <f t="shared" ca="1" si="678"/>
        <v>2.0229596888630772E-3</v>
      </c>
      <c r="CK376" s="240">
        <f t="shared" ca="1" si="679"/>
        <v>5.7483467840193595E-4</v>
      </c>
      <c r="CL376" s="240">
        <f t="shared" ca="1" si="680"/>
        <v>-9.5032645792409842E-4</v>
      </c>
      <c r="CM376" s="240">
        <f t="shared" ca="1" si="681"/>
        <v>-2.3481301619725525E-3</v>
      </c>
      <c r="CN376" s="240">
        <f t="shared" ca="1" si="682"/>
        <v>-3.4312506057699839E-3</v>
      </c>
      <c r="CO376" s="240">
        <f t="shared" ca="1" si="683"/>
        <v>-4.0545340503889129E-3</v>
      </c>
      <c r="CP376" s="240">
        <f t="shared" ca="1" si="684"/>
        <v>-4.1344515375162146E-3</v>
      </c>
      <c r="CQ376" s="240">
        <f t="shared" ca="1" si="685"/>
        <v>-3.6602929728787696E-3</v>
      </c>
      <c r="CR376" s="240">
        <f t="shared" ca="1" si="686"/>
        <v>-2.6956024331263803E-3</v>
      </c>
      <c r="CS376" s="240">
        <f t="shared" ca="1" si="687"/>
        <v>-1.369662344377837E-3</v>
      </c>
      <c r="CT376" s="240">
        <f t="shared" ca="1" si="688"/>
        <v>1.3983222484709699E-4</v>
      </c>
      <c r="CU376" s="240">
        <f t="shared" ca="1" si="689"/>
        <v>1.6305872620326282E-3</v>
      </c>
      <c r="CV376" s="240">
        <f t="shared" ca="1" si="690"/>
        <v>2.902820121849069E-3</v>
      </c>
      <c r="CW376" s="240">
        <f t="shared" ca="1" si="691"/>
        <v>3.7860332779629138E-3</v>
      </c>
      <c r="CX376" s="240">
        <f t="shared" ca="1" si="692"/>
        <v>4.1618634471270802E-3</v>
      </c>
      <c r="CY376" s="240">
        <f t="shared" ca="1" si="693"/>
        <v>3.9799439738432661E-3</v>
      </c>
      <c r="CZ376" s="240">
        <f t="shared" ca="1" si="694"/>
        <v>3.2646546875958753E-3</v>
      </c>
      <c r="DA376" s="240">
        <f t="shared" ca="1" si="695"/>
        <v>2.111854654574803E-3</v>
      </c>
      <c r="DB376" s="240">
        <f t="shared" ca="1" si="696"/>
        <v>6.7603568221193382E-4</v>
      </c>
      <c r="DC376" s="240">
        <f t="shared" ca="1" si="697"/>
        <v>-8.5038180805664708E-4</v>
      </c>
      <c r="DD376" s="240">
        <f t="shared" ca="1" si="698"/>
        <v>-2.2628358885657947E-3</v>
      </c>
      <c r="DE376" s="240">
        <f t="shared" ca="1" si="699"/>
        <v>-3.3720373698967192E-3</v>
      </c>
      <c r="DF376" s="240">
        <f t="shared" ca="1" si="700"/>
        <v>-4.0293372784647652E-3</v>
      </c>
      <c r="DG376" s="240">
        <f t="shared" ca="1" si="701"/>
        <v>-4.146647959871257E-3</v>
      </c>
      <c r="DH376" s="240">
        <f t="shared" ca="1" si="702"/>
        <v>-3.7082480932605212E-3</v>
      </c>
      <c r="DI376" s="240">
        <f t="shared" ca="1" si="703"/>
        <v>-2.7728895747381691E-3</v>
      </c>
      <c r="DJ376" s="240">
        <f t="shared" ca="1" si="704"/>
        <v>-1.4659239171287673E-3</v>
      </c>
      <c r="DK376" s="240">
        <f t="shared" ca="1" si="705"/>
        <v>3.7496658096690134E-5</v>
      </c>
      <c r="DL376" s="240">
        <f t="shared" ca="1" si="706"/>
        <v>1.5358921410978997E-3</v>
      </c>
      <c r="DM376" s="240">
        <f t="shared" ca="1" si="707"/>
        <v>2.8284559567657544E-3</v>
      </c>
      <c r="DN376" s="240">
        <f t="shared" ca="1" si="708"/>
        <v>3.7419659378694218E-3</v>
      </c>
      <c r="DO376" s="240">
        <f t="shared" ca="1" si="709"/>
        <v>4.1539985902683593E-3</v>
      </c>
      <c r="DP376" s="240">
        <f t="shared" ca="1" si="710"/>
        <v>4.0093356043106494E-3</v>
      </c>
      <c r="DQ376" s="240">
        <f t="shared" ca="1" si="711"/>
        <v>3.327363903598759E-3</v>
      </c>
      <c r="DR376" s="240">
        <f t="shared" ca="1" si="712"/>
        <v>2.199477518009944E-3</v>
      </c>
      <c r="DS376" s="240">
        <f t="shared" ca="1" si="713"/>
        <v>7.7682946740558357E-4</v>
      </c>
      <c r="DT376" s="240">
        <f t="shared" ca="1" si="714"/>
        <v>-7.4992491998587579E-4</v>
      </c>
      <c r="DU376" s="240">
        <f t="shared" ca="1" si="715"/>
        <v>-2.1761785674326364E-3</v>
      </c>
      <c r="DV376" s="240">
        <f t="shared" ca="1" si="716"/>
        <v>-3.3107929448004444E-3</v>
      </c>
      <c r="DW376" s="240">
        <f t="shared" ca="1" si="717"/>
        <v>-4.0017133844306952E-3</v>
      </c>
      <c r="DX376" s="240">
        <f t="shared" ca="1" si="718"/>
        <v>-4.1563465965484244E-3</v>
      </c>
      <c r="DY376" s="240">
        <f t="shared" ca="1" si="719"/>
        <v>-3.7539695036512191E-3</v>
      </c>
      <c r="DZ376" s="240">
        <f t="shared" ca="1" si="720"/>
        <v>-2.8485064313551775E-3</v>
      </c>
      <c r="EA376" s="240">
        <f t="shared" ca="1" si="721"/>
        <v>-1.5613024721264446E-3</v>
      </c>
      <c r="EB376" s="240">
        <f t="shared" ca="1" si="722"/>
        <v>-6.4861495238493702E-5</v>
      </c>
      <c r="EC376" s="240">
        <f t="shared" ca="1" si="723"/>
        <v>1.4402718561680801E-3</v>
      </c>
      <c r="ED376" s="240">
        <f t="shared" ca="1" si="724"/>
        <v>2.7523880355768433E-3</v>
      </c>
      <c r="EE376" s="240">
        <f t="shared" ca="1" si="725"/>
        <v>3.6956445774160894E-3</v>
      </c>
      <c r="EF376" s="240">
        <f t="shared" ca="1" si="726"/>
        <v>4.1436315199868713E-3</v>
      </c>
      <c r="EG376" s="240">
        <f t="shared" ca="1" si="727"/>
        <v>4.0363121609287029E-3</v>
      </c>
      <c r="EH376" s="240">
        <f t="shared" ca="1" si="728"/>
        <v>3.3880688400042642E-3</v>
      </c>
      <c r="EI376" s="240">
        <f t="shared" ca="1" si="729"/>
        <v>2.2857754984319731E-3</v>
      </c>
      <c r="EJ376" s="240">
        <f t="shared" ca="1" si="730"/>
        <v>8.7715531957559311E-4</v>
      </c>
      <c r="EK376" s="240">
        <f t="shared" ca="1" si="731"/>
        <v>-6.4901630518477489E-4</v>
      </c>
      <c r="EL376" s="240">
        <f t="shared" ca="1" si="732"/>
        <v>-2.0882103977030143E-3</v>
      </c>
      <c r="EM376" s="240">
        <f t="shared" ca="1" si="733"/>
        <v>-3.2475542218327264E-3</v>
      </c>
      <c r="EN376" s="240">
        <f t="shared" ca="1" si="734"/>
        <v>-3.9716790078875453E-3</v>
      </c>
      <c r="EO376" s="240">
        <f t="shared" ca="1" si="735"/>
        <v>-4.1635416054516426E-3</v>
      </c>
      <c r="EP376" s="240">
        <f t="shared" ca="1" si="736"/>
        <v>-3.797429663182866E-3</v>
      </c>
      <c r="EQ376" s="240">
        <f t="shared" ca="1" si="737"/>
        <v>-2.9224074542104537E-3</v>
      </c>
      <c r="ER376" s="240">
        <f t="shared" ca="1" si="738"/>
        <v>-1.6557405568957452E-3</v>
      </c>
      <c r="ES376" s="240">
        <f t="shared" ca="1" si="739"/>
        <v>-1.6718057843427298E-4</v>
      </c>
      <c r="ET376" s="240">
        <f t="shared" ca="1" si="740"/>
        <v>1.3437840053273661E-3</v>
      </c>
      <c r="EU376" s="240">
        <f t="shared" ca="1" si="741"/>
        <v>2.674662178753718E-3</v>
      </c>
      <c r="EV376" s="240">
        <f t="shared" ca="1" si="742"/>
        <v>3.6470970988583592E-3</v>
      </c>
      <c r="EW376" s="240">
        <f t="shared" ca="1" si="743"/>
        <v>4.1307684810181038E-3</v>
      </c>
      <c r="EX376" s="240">
        <f t="shared" ca="1" si="744"/>
        <v>4.0608573940284533E-3</v>
      </c>
      <c r="EY376" s="240">
        <f t="shared" ca="1" si="745"/>
        <v>3.4467329304286045E-3</v>
      </c>
      <c r="EZ376" s="240">
        <f t="shared" ca="1" si="746"/>
        <v>2.3706966131644218E-3</v>
      </c>
      <c r="FA376" s="240">
        <f t="shared" ca="1" si="747"/>
        <v>9.769528061800111E-4</v>
      </c>
      <c r="FB376" s="240">
        <f t="shared" ca="1" si="748"/>
        <v>-5.4771674722971296E-4</v>
      </c>
      <c r="FC376" s="240">
        <f t="shared" ca="1" si="749"/>
        <v>-1.9989843681130571E-3</v>
      </c>
      <c r="FD376" s="240">
        <f t="shared" ca="1" si="750"/>
        <v>-3.1823592936356497E-3</v>
      </c>
      <c r="FE376" s="240">
        <f t="shared" ca="1" si="751"/>
        <v>-3.9392522404206962E-3</v>
      </c>
      <c r="FF376" s="240">
        <f t="shared" ca="1" si="752"/>
        <v>-4.1682286525765843E-3</v>
      </c>
      <c r="FG376" s="240">
        <f t="shared" ca="1" si="753"/>
        <v>-3.8386023930804644E-3</v>
      </c>
      <c r="FH376" s="240">
        <f t="shared" ca="1" si="754"/>
        <v>-2.9945481280911654E-3</v>
      </c>
      <c r="FI376" s="240">
        <f t="shared" ca="1" si="755"/>
        <v>-1.7491812854657262E-3</v>
      </c>
      <c r="FJ376" s="240">
        <f t="shared" ca="1" si="756"/>
        <v>-2.6939895830085914E-4</v>
      </c>
      <c r="FK376" s="240">
        <f t="shared" ca="1" si="757"/>
        <v>1.2464867092491358E-3</v>
      </c>
      <c r="FL376" s="240">
        <f t="shared" ca="1" si="758"/>
        <v>2.5953252054461942E-3</v>
      </c>
      <c r="FM376" s="240">
        <f t="shared" ca="1" si="759"/>
        <v>3.5963527453820206E-3</v>
      </c>
      <c r="FN376" s="240">
        <f t="shared" ca="1" si="760"/>
        <v>4.1154172215757574E-3</v>
      </c>
      <c r="FO376" s="240">
        <f t="shared" ca="1" si="761"/>
        <v>4.0829565184792773E-3</v>
      </c>
      <c r="FP376" s="240">
        <f t="shared" ca="1" si="762"/>
        <v>3.5033208378172833E-3</v>
      </c>
      <c r="FQ376" s="240">
        <f t="shared" ca="1" si="763"/>
        <v>2.4541897089031565E-3</v>
      </c>
      <c r="FR376" s="240">
        <f t="shared" ca="1" si="764"/>
        <v>1.0761618129446341E-3</v>
      </c>
      <c r="FS376" s="240">
        <f t="shared" ca="1" si="765"/>
        <v>-4.4608726518656798E-4</v>
      </c>
      <c r="FT376" s="240">
        <f t="shared" ca="1" si="766"/>
        <v>-1.9085542250865629E-3</v>
      </c>
      <c r="FU376" s="240">
        <f t="shared" ca="1" si="767"/>
        <v>-3.1152474311961845E-3</v>
      </c>
      <c r="FV376" s="240">
        <f t="shared" ca="1" si="768"/>
        <v>-3.9044526147023377E-3</v>
      </c>
      <c r="FW376" s="240">
        <f t="shared" ca="1" si="769"/>
        <v>-4.1704049146213222E-3</v>
      </c>
      <c r="FX376" s="240">
        <f t="shared" ca="1" si="770"/>
        <v>-3.8774628924310491E-3</v>
      </c>
      <c r="FY376" s="240">
        <f t="shared" ca="1" si="771"/>
        <v>-3.0648849981528615E-3</v>
      </c>
      <c r="FZ376" s="240">
        <f t="shared" ca="1" si="772"/>
        <v>-1.8415683726354436E-3</v>
      </c>
      <c r="GA376" s="240">
        <f t="shared" ca="1" si="773"/>
        <v>-3.7145506230849899E-4</v>
      </c>
      <c r="GB376" s="240">
        <f t="shared" ca="1" si="774"/>
        <v>1.1484385761864216E-3</v>
      </c>
      <c r="GC376" s="240">
        <f t="shared" ca="1" si="775"/>
        <v>2.5144249052803476E-3</v>
      </c>
      <c r="GD376" s="240">
        <f t="shared" ca="1" si="776"/>
        <v>3.5434420834881543E-3</v>
      </c>
      <c r="GE376" s="240">
        <f t="shared" ca="1" si="777"/>
        <v>4.0975869886844853E-3</v>
      </c>
      <c r="GF376" s="240">
        <f t="shared" ca="1" si="778"/>
        <v>4.1025962225949425E-3</v>
      </c>
      <c r="GG376" s="240">
        <f t="shared" ca="1" si="779"/>
        <v>3.5577984757308805E-3</v>
      </c>
      <c r="GH376" s="240">
        <f t="shared" ca="1" si="780"/>
        <v>2.5362044925293118E-3</v>
      </c>
      <c r="GI376" s="240">
        <f t="shared" ca="1" si="781"/>
        <v>1.1747225800733923E-3</v>
      </c>
      <c r="GJ376" s="240">
        <f t="shared" ca="1" si="782"/>
        <v>-3.4418907685518189E-4</v>
      </c>
      <c r="GK376" s="240">
        <f t="shared" ca="1" si="783"/>
        <v>-1.8169744403603158E-3</v>
      </c>
      <c r="GL376" s="240">
        <f t="shared" ca="1" si="784"/>
        <v>-3.0462590601907317E-3</v>
      </c>
      <c r="GM376" s="240">
        <f t="shared" ca="1" si="785"/>
        <v>-3.8673010927257794E-3</v>
      </c>
      <c r="GN376" s="240">
        <f t="shared" ca="1" si="786"/>
        <v>-4.1700690806869764E-3</v>
      </c>
      <c r="GO376" s="240">
        <f t="shared" ca="1" si="787"/>
        <v>-3.9139877531229302E-3</v>
      </c>
      <c r="GP376" s="240">
        <f t="shared" ca="1" si="788"/>
        <v>-3.1333756960951415E-3</v>
      </c>
      <c r="GQ376" s="240">
        <f t="shared" ca="1" si="789"/>
        <v>-1.9328461678781352E-3</v>
      </c>
      <c r="GR376" s="240">
        <f t="shared" ca="1" si="790"/>
        <v>-4.7328741567614452E-4</v>
      </c>
      <c r="GS376" s="240">
        <f t="shared" ca="1" si="791"/>
        <v>1.0496986666682401E-3</v>
      </c>
      <c r="GT376" s="240">
        <f t="shared" ca="1" si="792"/>
        <v>2.4320100095719856E-3</v>
      </c>
      <c r="GU376" s="240">
        <f t="shared" ca="1" si="793"/>
        <v>3.4883969845810438E-3</v>
      </c>
      <c r="GV376" s="240">
        <f t="shared" ca="1" si="794"/>
        <v>4.0772885226098877E-3</v>
      </c>
      <c r="GW376" s="240">
        <f t="shared" ca="1" si="795"/>
        <v>4.1197646761520802E-3</v>
      </c>
      <c r="GX376" s="240">
        <f t="shared" ca="1" si="796"/>
        <v>3.6101330288773365E-3</v>
      </c>
      <c r="GY376" s="240">
        <f t="shared" ca="1" si="797"/>
        <v>2.6166915614039381E-3</v>
      </c>
      <c r="GZ376" s="240">
        <f t="shared" ca="1" si="798"/>
        <v>1.272575738245677E-3</v>
      </c>
      <c r="HA376" s="240">
        <f t="shared" ca="1" si="799"/>
        <v>-2.4208356189395685E-4</v>
      </c>
      <c r="HB376" s="240">
        <f t="shared" ca="1" si="800"/>
        <v>-1.7243001781722723E-3</v>
      </c>
      <c r="HC376" s="240">
        <f t="shared" ca="1" si="801"/>
        <v>-2.9754357366344225E-3</v>
      </c>
      <c r="HD376" s="240">
        <f t="shared" ca="1" si="802"/>
        <v>-3.8278200531786421E-3</v>
      </c>
      <c r="HE376" s="240">
        <f t="shared" ca="1" si="803"/>
        <v>-4.167221353067351E-3</v>
      </c>
      <c r="HF376" s="240">
        <f t="shared" ca="1" si="804"/>
        <v>-3.948154973945738E-3</v>
      </c>
      <c r="HG376" s="240">
        <f t="shared" ca="1" si="805"/>
        <v>-3.1999789656825183E-3</v>
      </c>
      <c r="HH376" s="240">
        <f t="shared" ca="1" si="806"/>
        <v>-2.0229596888631232E-3</v>
      </c>
      <c r="HI376" s="240">
        <f t="shared" ca="1" si="807"/>
        <v>-5.7483467840194376E-4</v>
      </c>
      <c r="HJ376" s="240">
        <f t="shared" ca="1" si="808"/>
        <v>9.5032645792407651E-4</v>
      </c>
      <c r="HK376" s="240">
        <f t="shared" ca="1" si="809"/>
        <v>2.3481301619725217E-3</v>
      </c>
      <c r="HL376" s="240">
        <f t="shared" ca="1" si="810"/>
        <v>3.4312506057699883E-3</v>
      </c>
      <c r="HM376" s="240">
        <f t="shared" ca="1" si="811"/>
        <v>4.0545340503889077E-3</v>
      </c>
      <c r="HN376" s="240">
        <f t="shared" ca="1" si="812"/>
        <v>4.1344515375162172E-3</v>
      </c>
      <c r="HO376" s="240">
        <f t="shared" ca="1" si="813"/>
        <v>3.6602929728787943E-3</v>
      </c>
      <c r="HP376" s="240">
        <f t="shared" ca="1" si="814"/>
        <v>2.6956024331263742E-3</v>
      </c>
      <c r="HQ376" s="240">
        <f t="shared" ca="1" si="815"/>
        <v>1.3696623443778585E-3</v>
      </c>
      <c r="HR376" s="240">
        <f t="shared" ca="1" si="816"/>
        <v>-1.3983222484707444E-4</v>
      </c>
      <c r="HS376" s="240">
        <f t="shared" ca="1" si="817"/>
        <v>-1.6305872620325801E-3</v>
      </c>
      <c r="HT376" s="240">
        <f t="shared" ca="1" si="818"/>
        <v>-2.9028201218490738E-3</v>
      </c>
      <c r="HU376" s="240">
        <f t="shared" ca="1" si="819"/>
        <v>-3.7860332779629047E-3</v>
      </c>
      <c r="HV376" s="240">
        <f t="shared" ca="1" si="820"/>
        <v>-4.1618634471270784E-3</v>
      </c>
      <c r="HW376" s="240">
        <f t="shared" ca="1" si="821"/>
        <v>-3.9799439738432644E-3</v>
      </c>
      <c r="HX376" s="240">
        <f t="shared" ca="1" si="822"/>
        <v>-3.2646546875958892E-3</v>
      </c>
      <c r="HY376" s="240">
        <f t="shared" ca="1" si="823"/>
        <v>-2.1118546545748225E-3</v>
      </c>
      <c r="HZ376" s="240">
        <f t="shared" ca="1" si="824"/>
        <v>-6.7603568221198521E-4</v>
      </c>
      <c r="IA376" s="240">
        <f t="shared" ca="1" si="825"/>
        <v>8.5038180805665402E-4</v>
      </c>
      <c r="IB376" s="240">
        <f t="shared" ca="1" si="826"/>
        <v>2.262835888565776E-3</v>
      </c>
      <c r="IC376" s="240">
        <f t="shared" ca="1" si="827"/>
        <v>3.3720373698967058E-3</v>
      </c>
      <c r="ID376" s="240">
        <f t="shared" ca="1" si="828"/>
        <v>4.0293372784647521E-3</v>
      </c>
      <c r="IE376" s="240">
        <f t="shared" ca="1" si="829"/>
        <v>3.1507429248878865E-4</v>
      </c>
      <c r="IF376" s="240">
        <f t="shared" ca="1" si="830"/>
        <v>3.7082480932605312E-3</v>
      </c>
      <c r="IG376" s="240">
        <f t="shared" ca="1" si="831"/>
        <v>2.7728895747382082E-3</v>
      </c>
      <c r="IH376" s="240">
        <f t="shared" ca="1" si="832"/>
        <v>1.4659239171287606E-3</v>
      </c>
      <c r="II376" s="240">
        <f t="shared" ca="1" si="833"/>
        <v>-3.7496658096667582E-5</v>
      </c>
      <c r="IJ376" s="240">
        <f t="shared" ca="1" si="834"/>
        <v>-1.5358921410978789E-3</v>
      </c>
      <c r="IK376" s="240">
        <f t="shared" ca="1" si="835"/>
        <v>-2.8284559567657163E-3</v>
      </c>
      <c r="IL376" s="240">
        <f t="shared" ca="1" si="836"/>
        <v>-3.7419659378694252E-3</v>
      </c>
      <c r="IM376" s="240">
        <f t="shared" ca="1" si="837"/>
        <v>-4.1539985902683575E-3</v>
      </c>
      <c r="IN376" s="240">
        <f t="shared" ca="1" si="838"/>
        <v>-4.0093356043106564E-3</v>
      </c>
      <c r="IO376" s="240">
        <f t="shared" ca="1" si="839"/>
        <v>-3.3273639035987903E-3</v>
      </c>
      <c r="IP376" s="240">
        <f t="shared" ca="1" si="840"/>
        <v>-2.1994775180099384E-3</v>
      </c>
      <c r="IQ376" s="240">
        <f t="shared" ca="1" si="841"/>
        <v>-7.7682946740560569E-4</v>
      </c>
      <c r="IR376" s="240">
        <f t="shared" ca="1" si="842"/>
        <v>7.499249199858244E-4</v>
      </c>
      <c r="IS376" s="240">
        <f t="shared" ca="1" si="843"/>
        <v>2.1761785674326425E-3</v>
      </c>
      <c r="IT376" s="240">
        <f t="shared" ca="1" si="844"/>
        <v>3.3107929448004309E-3</v>
      </c>
      <c r="IU376" s="240">
        <f t="shared" ca="1" si="845"/>
        <v>4.0017133844306892E-3</v>
      </c>
      <c r="IV376" s="240">
        <f t="shared" ca="1" si="846"/>
        <v>4.1563465965484287E-3</v>
      </c>
      <c r="IW376" s="240">
        <f t="shared" ca="1" si="847"/>
        <v>3.753969503651216E-3</v>
      </c>
      <c r="IX376" s="240">
        <f t="shared" ca="1" si="848"/>
        <v>2.848506431355194E-3</v>
      </c>
      <c r="IY376" s="240">
        <f t="shared" ca="1" si="849"/>
        <v>1.561302472126465E-3</v>
      </c>
      <c r="IZ376" s="240">
        <f t="shared" ca="1" si="850"/>
        <v>6.4861495238545744E-5</v>
      </c>
      <c r="JA376" s="240">
        <f t="shared" ca="1" si="851"/>
        <v>-1.4402718561680869E-3</v>
      </c>
      <c r="JB376" s="240">
        <f t="shared" ca="1" si="852"/>
        <v>-2.7523880355768264E-3</v>
      </c>
    </row>
    <row r="377" spans="2:262">
      <c r="B377" s="248">
        <v>16</v>
      </c>
      <c r="C377" s="247">
        <f t="shared" si="853"/>
        <v>3.1250000000000001E-4</v>
      </c>
      <c r="D377" s="244">
        <f t="shared" ca="1" si="597"/>
        <v>30.058964786069332</v>
      </c>
      <c r="E377" s="243">
        <f ca="1">V361</f>
        <v>5.8964786069330331E-2</v>
      </c>
      <c r="F377" s="242">
        <v>16</v>
      </c>
      <c r="G377" s="240">
        <f t="shared" ca="1" si="854"/>
        <v>-3.4596691587206353E-4</v>
      </c>
      <c r="H377" s="240">
        <f t="shared" ca="1" si="598"/>
        <v>-3.9028011088420352E-4</v>
      </c>
      <c r="I377" s="240">
        <f t="shared" ca="1" si="599"/>
        <v>-3.7517669691223865E-4</v>
      </c>
      <c r="J377" s="240">
        <f t="shared" ca="1" si="600"/>
        <v>-3.0295603182061201E-4</v>
      </c>
      <c r="K377" s="240">
        <f t="shared" ca="1" si="601"/>
        <v>-1.8461305718756445E-4</v>
      </c>
      <c r="L377" s="240">
        <f t="shared" ca="1" si="602"/>
        <v>-3.8164418119240981E-5</v>
      </c>
      <c r="M377" s="240">
        <f t="shared" ca="1" si="603"/>
        <v>1.1409440764642517E-4</v>
      </c>
      <c r="N377" s="240">
        <f t="shared" ca="1" si="604"/>
        <v>2.4898339411630392E-4</v>
      </c>
      <c r="O377" s="240">
        <f t="shared" ca="1" si="605"/>
        <v>3.4596691587206353E-4</v>
      </c>
      <c r="P377" s="240">
        <f t="shared" ca="1" si="606"/>
        <v>3.9028011088420352E-4</v>
      </c>
      <c r="Q377" s="240">
        <f t="shared" ca="1" si="607"/>
        <v>3.7517669691223871E-4</v>
      </c>
      <c r="R377" s="240">
        <f t="shared" ca="1" si="608"/>
        <v>3.0295603182061207E-4</v>
      </c>
      <c r="S377" s="240">
        <f t="shared" ca="1" si="609"/>
        <v>1.8461305718756434E-4</v>
      </c>
      <c r="T377" s="240">
        <f t="shared" ca="1" si="610"/>
        <v>3.8164418119241035E-5</v>
      </c>
      <c r="U377" s="241">
        <f t="shared" ca="1" si="611"/>
        <v>-1.1409440764642497E-4</v>
      </c>
      <c r="V377" s="240">
        <f t="shared" ca="1" si="612"/>
        <v>-2.4898339411630392E-4</v>
      </c>
      <c r="W377" s="240">
        <f t="shared" ca="1" si="613"/>
        <v>-3.4596691587206359E-4</v>
      </c>
      <c r="X377" s="240">
        <f t="shared" ca="1" si="614"/>
        <v>-3.9028011088420352E-4</v>
      </c>
      <c r="Y377" s="240">
        <f t="shared" ca="1" si="615"/>
        <v>-3.7517669691223876E-4</v>
      </c>
      <c r="Z377" s="240">
        <f t="shared" ca="1" si="616"/>
        <v>-3.0295603182061207E-4</v>
      </c>
      <c r="AA377" s="240">
        <f t="shared" ca="1" si="617"/>
        <v>-1.8461305718756442E-4</v>
      </c>
      <c r="AB377" s="240">
        <f t="shared" ca="1" si="618"/>
        <v>-3.8164418119241388E-5</v>
      </c>
      <c r="AC377" s="240">
        <f t="shared" ca="1" si="619"/>
        <v>1.1409440764642491E-4</v>
      </c>
      <c r="AD377" s="240">
        <f t="shared" ca="1" si="620"/>
        <v>2.4898339411630387E-4</v>
      </c>
      <c r="AE377" s="240">
        <f t="shared" ca="1" si="621"/>
        <v>3.4596691587206359E-4</v>
      </c>
      <c r="AF377" s="240">
        <f t="shared" ca="1" si="622"/>
        <v>3.9028011088420352E-4</v>
      </c>
      <c r="AG377" s="240">
        <f t="shared" ca="1" si="623"/>
        <v>3.7517669691223871E-4</v>
      </c>
      <c r="AH377" s="240">
        <f t="shared" ca="1" si="624"/>
        <v>3.0295603182061212E-4</v>
      </c>
      <c r="AI377" s="240">
        <f t="shared" ca="1" si="625"/>
        <v>1.8461305718756445E-4</v>
      </c>
      <c r="AJ377" s="240">
        <f t="shared" ca="1" si="626"/>
        <v>3.8164418119241469E-5</v>
      </c>
      <c r="AK377" s="240">
        <f t="shared" ca="1" si="627"/>
        <v>-1.1409440764642487E-4</v>
      </c>
      <c r="AL377" s="240">
        <f t="shared" ca="1" si="628"/>
        <v>-2.4898339411630381E-4</v>
      </c>
      <c r="AM377" s="240">
        <f t="shared" ca="1" si="629"/>
        <v>-3.4596691587206353E-4</v>
      </c>
      <c r="AN377" s="240">
        <f t="shared" ca="1" si="630"/>
        <v>-3.9028011088420352E-4</v>
      </c>
      <c r="AO377" s="240">
        <f t="shared" ca="1" si="631"/>
        <v>-3.7517669691223876E-4</v>
      </c>
      <c r="AP377" s="240">
        <f t="shared" ca="1" si="632"/>
        <v>-3.0295603182061218E-4</v>
      </c>
      <c r="AQ377" s="240">
        <f t="shared" ca="1" si="633"/>
        <v>-1.8461305718756447E-4</v>
      </c>
      <c r="AR377" s="240">
        <f t="shared" ca="1" si="634"/>
        <v>-3.8164418119241523E-5</v>
      </c>
      <c r="AS377" s="240">
        <f t="shared" ca="1" si="635"/>
        <v>1.1409440764642484E-4</v>
      </c>
      <c r="AT377" s="240">
        <f t="shared" ca="1" si="636"/>
        <v>2.4898339411630381E-4</v>
      </c>
      <c r="AU377" s="240">
        <f t="shared" ca="1" si="637"/>
        <v>3.4596691587206315E-4</v>
      </c>
      <c r="AV377" s="240">
        <f t="shared" ca="1" si="638"/>
        <v>3.9028011088420352E-4</v>
      </c>
      <c r="AW377" s="240">
        <f t="shared" ca="1" si="639"/>
        <v>3.7517669691223876E-4</v>
      </c>
      <c r="AX377" s="240">
        <f t="shared" ca="1" si="640"/>
        <v>3.0295603182061261E-4</v>
      </c>
      <c r="AY377" s="240">
        <f t="shared" ca="1" si="641"/>
        <v>1.846130571875645E-4</v>
      </c>
      <c r="AZ377" s="240">
        <f t="shared" ca="1" si="642"/>
        <v>3.8164418119241577E-5</v>
      </c>
      <c r="BA377" s="240">
        <f t="shared" ca="1" si="643"/>
        <v>-1.1409440764642543E-4</v>
      </c>
      <c r="BB377" s="240">
        <f t="shared" ca="1" si="644"/>
        <v>-2.4898339411630376E-4</v>
      </c>
      <c r="BC377" s="240">
        <f t="shared" ca="1" si="645"/>
        <v>-3.4596691587206315E-4</v>
      </c>
      <c r="BD377" s="240">
        <f t="shared" ca="1" si="646"/>
        <v>-3.9028011088420352E-4</v>
      </c>
      <c r="BE377" s="240">
        <f t="shared" ca="1" si="647"/>
        <v>-3.7517669691223876E-4</v>
      </c>
      <c r="BF377" s="240">
        <f t="shared" ca="1" si="648"/>
        <v>-3.0295603182061174E-4</v>
      </c>
      <c r="BG377" s="240">
        <f t="shared" ca="1" si="649"/>
        <v>-1.8461305718756453E-4</v>
      </c>
      <c r="BH377" s="240">
        <f t="shared" ca="1" si="650"/>
        <v>-3.8164418119241577E-5</v>
      </c>
      <c r="BI377" s="240">
        <f t="shared" ca="1" si="651"/>
        <v>1.140944076464254E-4</v>
      </c>
      <c r="BJ377" s="240">
        <f t="shared" ca="1" si="652"/>
        <v>2.489833941163037E-4</v>
      </c>
      <c r="BK377" s="240">
        <f t="shared" ca="1" si="653"/>
        <v>3.4596691587206315E-4</v>
      </c>
      <c r="BL377" s="240">
        <f t="shared" ca="1" si="654"/>
        <v>3.9028011088420352E-4</v>
      </c>
      <c r="BM377" s="240">
        <f t="shared" ca="1" si="655"/>
        <v>3.7517669691223882E-4</v>
      </c>
      <c r="BN377" s="240">
        <f t="shared" ca="1" si="656"/>
        <v>3.0295603182061266E-4</v>
      </c>
      <c r="BO377" s="240">
        <f t="shared" ca="1" si="657"/>
        <v>1.8461305718756461E-4</v>
      </c>
      <c r="BP377" s="240">
        <f t="shared" ca="1" si="658"/>
        <v>3.8164418119241632E-5</v>
      </c>
      <c r="BQ377" s="240">
        <f t="shared" ca="1" si="659"/>
        <v>-1.1409440764642533E-4</v>
      </c>
      <c r="BR377" s="240">
        <f t="shared" ca="1" si="660"/>
        <v>-2.489833941163037E-4</v>
      </c>
      <c r="BS377" s="240">
        <f t="shared" ca="1" si="661"/>
        <v>-3.459669158720631E-4</v>
      </c>
      <c r="BT377" s="240">
        <f t="shared" ca="1" si="662"/>
        <v>-3.9028011088420352E-4</v>
      </c>
      <c r="BU377" s="240">
        <f t="shared" ca="1" si="663"/>
        <v>-3.7517669691223882E-4</v>
      </c>
      <c r="BV377" s="240">
        <f t="shared" ca="1" si="664"/>
        <v>-3.0295603182061185E-4</v>
      </c>
      <c r="BW377" s="240">
        <f t="shared" ca="1" si="665"/>
        <v>-1.8461305718756464E-4</v>
      </c>
      <c r="BX377" s="240">
        <f t="shared" ca="1" si="666"/>
        <v>-3.8164418119241713E-5</v>
      </c>
      <c r="BY377" s="240">
        <f t="shared" ca="1" si="667"/>
        <v>1.1409440764642531E-4</v>
      </c>
      <c r="BZ377" s="240">
        <f t="shared" ca="1" si="668"/>
        <v>2.4898339411630365E-4</v>
      </c>
      <c r="CA377" s="240">
        <f t="shared" ca="1" si="669"/>
        <v>3.459669158720631E-4</v>
      </c>
      <c r="CB377" s="240">
        <f t="shared" ca="1" si="670"/>
        <v>3.9028011088420352E-4</v>
      </c>
      <c r="CC377" s="240">
        <f t="shared" ca="1" si="671"/>
        <v>3.7517669691223887E-4</v>
      </c>
      <c r="CD377" s="240">
        <f t="shared" ca="1" si="672"/>
        <v>3.0295603182061277E-4</v>
      </c>
      <c r="CE377" s="240">
        <f t="shared" ca="1" si="673"/>
        <v>1.8461305718756472E-4</v>
      </c>
      <c r="CF377" s="240">
        <f t="shared" ca="1" si="674"/>
        <v>3.8164418119241794E-5</v>
      </c>
      <c r="CG377" s="240">
        <f t="shared" ca="1" si="675"/>
        <v>-1.1409440764642526E-4</v>
      </c>
      <c r="CH377" s="240">
        <f t="shared" ca="1" si="676"/>
        <v>-2.489833941163036E-4</v>
      </c>
      <c r="CI377" s="240">
        <f t="shared" ca="1" si="677"/>
        <v>-3.4596691587206305E-4</v>
      </c>
      <c r="CJ377" s="240">
        <f t="shared" ca="1" si="678"/>
        <v>-3.9028011088420341E-4</v>
      </c>
      <c r="CK377" s="240">
        <f t="shared" ca="1" si="679"/>
        <v>-3.7517669691223838E-4</v>
      </c>
      <c r="CL377" s="240">
        <f t="shared" ca="1" si="680"/>
        <v>-3.0295603182061191E-4</v>
      </c>
      <c r="CM377" s="240">
        <f t="shared" ca="1" si="681"/>
        <v>-1.8461305718756474E-4</v>
      </c>
      <c r="CN377" s="240">
        <f t="shared" ca="1" si="682"/>
        <v>-3.8164418119241821E-5</v>
      </c>
      <c r="CO377" s="240">
        <f t="shared" ca="1" si="683"/>
        <v>1.140944076464239E-4</v>
      </c>
      <c r="CP377" s="240">
        <f t="shared" ca="1" si="684"/>
        <v>2.4898339411630251E-4</v>
      </c>
      <c r="CQ377" s="240">
        <f t="shared" ca="1" si="685"/>
        <v>3.459669158720637E-4</v>
      </c>
      <c r="CR377" s="240">
        <f t="shared" ca="1" si="686"/>
        <v>3.9028011088420352E-4</v>
      </c>
      <c r="CS377" s="240">
        <f t="shared" ca="1" si="687"/>
        <v>3.7517669691223887E-4</v>
      </c>
      <c r="CT377" s="240">
        <f t="shared" ca="1" si="688"/>
        <v>3.0295603182061283E-4</v>
      </c>
      <c r="CU377" s="240">
        <f t="shared" ca="1" si="689"/>
        <v>1.8461305718756602E-4</v>
      </c>
      <c r="CV377" s="240">
        <f t="shared" ca="1" si="690"/>
        <v>3.8164418119240493E-5</v>
      </c>
      <c r="CW377" s="240">
        <f t="shared" ca="1" si="691"/>
        <v>-1.1409440764642517E-4</v>
      </c>
      <c r="CX377" s="240">
        <f t="shared" ca="1" si="692"/>
        <v>-2.4898339411630354E-4</v>
      </c>
      <c r="CY377" s="240">
        <f t="shared" ca="1" si="693"/>
        <v>-3.4596691587206305E-4</v>
      </c>
      <c r="CZ377" s="240">
        <f t="shared" ca="1" si="694"/>
        <v>-3.9028011088420331E-4</v>
      </c>
      <c r="DA377" s="240">
        <f t="shared" ca="1" si="695"/>
        <v>-3.7517669691223844E-4</v>
      </c>
      <c r="DB377" s="240">
        <f t="shared" ca="1" si="696"/>
        <v>-3.0295603182061196E-4</v>
      </c>
      <c r="DC377" s="240">
        <f t="shared" ca="1" si="697"/>
        <v>-1.8461305718756483E-4</v>
      </c>
      <c r="DD377" s="240">
        <f t="shared" ca="1" si="698"/>
        <v>-3.8164418119241903E-5</v>
      </c>
      <c r="DE377" s="240">
        <f t="shared" ca="1" si="699"/>
        <v>1.140944076464238E-4</v>
      </c>
      <c r="DF377" s="240">
        <f t="shared" ca="1" si="700"/>
        <v>2.4898339411630457E-4</v>
      </c>
      <c r="DG377" s="240">
        <f t="shared" ca="1" si="701"/>
        <v>3.4596691587206364E-4</v>
      </c>
      <c r="DH377" s="240">
        <f t="shared" ca="1" si="702"/>
        <v>3.9028011088420347E-4</v>
      </c>
      <c r="DI377" s="240">
        <f t="shared" ca="1" si="703"/>
        <v>3.7517669691223887E-4</v>
      </c>
      <c r="DJ377" s="240">
        <f t="shared" ca="1" si="704"/>
        <v>3.0295603182061288E-4</v>
      </c>
      <c r="DK377" s="240">
        <f t="shared" ca="1" si="705"/>
        <v>1.8461305718756607E-4</v>
      </c>
      <c r="DL377" s="240">
        <f t="shared" ca="1" si="706"/>
        <v>3.8164418119240547E-5</v>
      </c>
      <c r="DM377" s="240">
        <f t="shared" ca="1" si="707"/>
        <v>-1.1409440764642507E-4</v>
      </c>
      <c r="DN377" s="240">
        <f t="shared" ca="1" si="708"/>
        <v>-2.4898339411630343E-4</v>
      </c>
      <c r="DO377" s="240">
        <f t="shared" ca="1" si="709"/>
        <v>-3.4596691587206299E-4</v>
      </c>
      <c r="DP377" s="240">
        <f t="shared" ca="1" si="710"/>
        <v>-3.9028011088420331E-4</v>
      </c>
      <c r="DQ377" s="240">
        <f t="shared" ca="1" si="711"/>
        <v>-3.7517669691223849E-4</v>
      </c>
      <c r="DR377" s="240">
        <f t="shared" ca="1" si="712"/>
        <v>-3.0295603182061201E-4</v>
      </c>
      <c r="DS377" s="240">
        <f t="shared" ca="1" si="713"/>
        <v>-1.8461305718756493E-4</v>
      </c>
      <c r="DT377" s="240">
        <f t="shared" ca="1" si="714"/>
        <v>-3.8164418119242038E-5</v>
      </c>
      <c r="DU377" s="240">
        <f t="shared" ca="1" si="715"/>
        <v>1.1409440764642371E-4</v>
      </c>
      <c r="DV377" s="240">
        <f t="shared" ca="1" si="716"/>
        <v>2.4898339411630235E-4</v>
      </c>
      <c r="DW377" s="240">
        <f t="shared" ca="1" si="717"/>
        <v>3.4596691587206359E-4</v>
      </c>
      <c r="DX377" s="240">
        <f t="shared" ca="1" si="718"/>
        <v>3.9028011088420347E-4</v>
      </c>
      <c r="DY377" s="240">
        <f t="shared" ca="1" si="719"/>
        <v>3.7517669691223892E-4</v>
      </c>
      <c r="DZ377" s="240">
        <f t="shared" ca="1" si="720"/>
        <v>3.0295603182061294E-4</v>
      </c>
      <c r="EA377" s="240">
        <f t="shared" ca="1" si="721"/>
        <v>1.8461305718756613E-4</v>
      </c>
      <c r="EB377" s="240">
        <f t="shared" ca="1" si="722"/>
        <v>3.8164418119240656E-5</v>
      </c>
      <c r="EC377" s="240">
        <f t="shared" ca="1" si="723"/>
        <v>-1.1409440764642498E-4</v>
      </c>
      <c r="ED377" s="240">
        <f t="shared" ca="1" si="724"/>
        <v>-2.4898339411630338E-4</v>
      </c>
      <c r="EE377" s="240">
        <f t="shared" ca="1" si="725"/>
        <v>-3.4596691587206294E-4</v>
      </c>
      <c r="EF377" s="240">
        <f t="shared" ca="1" si="726"/>
        <v>-3.9028011088420331E-4</v>
      </c>
      <c r="EG377" s="240">
        <f t="shared" ca="1" si="727"/>
        <v>-3.7517669691223849E-4</v>
      </c>
      <c r="EH377" s="240">
        <f t="shared" ca="1" si="728"/>
        <v>-3.0295603182061207E-4</v>
      </c>
      <c r="EI377" s="240">
        <f t="shared" ca="1" si="729"/>
        <v>-1.8461305718756499E-4</v>
      </c>
      <c r="EJ377" s="240">
        <f t="shared" ca="1" si="730"/>
        <v>-3.8164418119242092E-5</v>
      </c>
      <c r="EK377" s="240">
        <f t="shared" ca="1" si="731"/>
        <v>1.1409440764642361E-4</v>
      </c>
      <c r="EL377" s="240">
        <f t="shared" ca="1" si="732"/>
        <v>2.4898339411630441E-4</v>
      </c>
      <c r="EM377" s="240">
        <f t="shared" ca="1" si="733"/>
        <v>3.4596691587206359E-4</v>
      </c>
      <c r="EN377" s="240">
        <f t="shared" ca="1" si="734"/>
        <v>3.9028011088420347E-4</v>
      </c>
      <c r="EO377" s="240">
        <f t="shared" ca="1" si="735"/>
        <v>3.7517669691223892E-4</v>
      </c>
      <c r="EP377" s="240">
        <f t="shared" ca="1" si="736"/>
        <v>3.0295603182061299E-4</v>
      </c>
      <c r="EQ377" s="240">
        <f t="shared" ca="1" si="737"/>
        <v>1.8461305718756626E-4</v>
      </c>
      <c r="ER377" s="240">
        <f t="shared" ca="1" si="738"/>
        <v>3.8164418119240737E-5</v>
      </c>
      <c r="ES377" s="240">
        <f t="shared" ca="1" si="739"/>
        <v>-1.1409440764642489E-4</v>
      </c>
      <c r="ET377" s="240">
        <f t="shared" ca="1" si="740"/>
        <v>-2.4898339411630332E-4</v>
      </c>
      <c r="EU377" s="240">
        <f t="shared" ca="1" si="741"/>
        <v>-3.4596691587206288E-4</v>
      </c>
      <c r="EV377" s="240">
        <f t="shared" ca="1" si="742"/>
        <v>-3.9028011088420331E-4</v>
      </c>
      <c r="EW377" s="240">
        <f t="shared" ca="1" si="743"/>
        <v>-3.751766969122386E-4</v>
      </c>
      <c r="EX377" s="240">
        <f t="shared" ca="1" si="744"/>
        <v>-3.0295603182061212E-4</v>
      </c>
      <c r="EY377" s="240">
        <f t="shared" ca="1" si="745"/>
        <v>-1.8461305718756504E-4</v>
      </c>
      <c r="EZ377" s="240">
        <f t="shared" ca="1" si="746"/>
        <v>-3.8164418119242201E-5</v>
      </c>
      <c r="FA377" s="240">
        <f t="shared" ca="1" si="747"/>
        <v>1.1409440764642354E-4</v>
      </c>
      <c r="FB377" s="240">
        <f t="shared" ca="1" si="748"/>
        <v>2.4898339411630219E-4</v>
      </c>
      <c r="FC377" s="240">
        <f t="shared" ca="1" si="749"/>
        <v>3.4596691587206353E-4</v>
      </c>
      <c r="FD377" s="240">
        <f t="shared" ca="1" si="750"/>
        <v>3.9028011088420341E-4</v>
      </c>
      <c r="FE377" s="240">
        <f t="shared" ca="1" si="751"/>
        <v>3.7517669691223898E-4</v>
      </c>
      <c r="FF377" s="240">
        <f t="shared" ca="1" si="752"/>
        <v>3.0295603182061304E-4</v>
      </c>
      <c r="FG377" s="240">
        <f t="shared" ca="1" si="753"/>
        <v>1.8461305718756637E-4</v>
      </c>
      <c r="FH377" s="240">
        <f t="shared" ca="1" si="754"/>
        <v>3.8164418119240846E-5</v>
      </c>
      <c r="FI377" s="240">
        <f t="shared" ca="1" si="755"/>
        <v>-1.1409440764642479E-4</v>
      </c>
      <c r="FJ377" s="240">
        <f t="shared" ca="1" si="756"/>
        <v>-2.4898339411630322E-4</v>
      </c>
      <c r="FK377" s="240">
        <f t="shared" ca="1" si="757"/>
        <v>-3.4596691587206283E-4</v>
      </c>
      <c r="FL377" s="240">
        <f t="shared" ca="1" si="758"/>
        <v>-3.9028011088420331E-4</v>
      </c>
      <c r="FM377" s="240">
        <f t="shared" ca="1" si="759"/>
        <v>-3.7517669691223936E-4</v>
      </c>
      <c r="FN377" s="240">
        <f t="shared" ca="1" si="760"/>
        <v>-3.0295603182061396E-4</v>
      </c>
      <c r="FO377" s="240">
        <f t="shared" ca="1" si="761"/>
        <v>-1.8461305718756765E-4</v>
      </c>
      <c r="FP377" s="240">
        <f t="shared" ca="1" si="762"/>
        <v>-3.8164418119239517E-5</v>
      </c>
      <c r="FQ377" s="240">
        <f t="shared" ca="1" si="763"/>
        <v>1.1409440764642608E-4</v>
      </c>
      <c r="FR377" s="240">
        <f t="shared" ca="1" si="764"/>
        <v>2.4898339411630425E-4</v>
      </c>
      <c r="FS377" s="240">
        <f t="shared" ca="1" si="765"/>
        <v>3.4596691587206348E-4</v>
      </c>
      <c r="FT377" s="240">
        <f t="shared" ca="1" si="766"/>
        <v>3.9028011088420341E-4</v>
      </c>
      <c r="FU377" s="240">
        <f t="shared" ca="1" si="767"/>
        <v>3.7517669691223903E-4</v>
      </c>
      <c r="FV377" s="240">
        <f t="shared" ca="1" si="768"/>
        <v>3.029560318206131E-4</v>
      </c>
      <c r="FW377" s="240">
        <f t="shared" ca="1" si="769"/>
        <v>1.8461305718756643E-4</v>
      </c>
      <c r="FX377" s="240">
        <f t="shared" ca="1" si="770"/>
        <v>3.8164418119243746E-5</v>
      </c>
      <c r="FY377" s="240">
        <f t="shared" ca="1" si="771"/>
        <v>-1.1409440764642205E-4</v>
      </c>
      <c r="FZ377" s="240">
        <f t="shared" ca="1" si="772"/>
        <v>-2.4898339411630099E-4</v>
      </c>
      <c r="GA377" s="240">
        <f t="shared" ca="1" si="773"/>
        <v>-3.4596691587206413E-4</v>
      </c>
      <c r="GB377" s="240">
        <f t="shared" ca="1" si="774"/>
        <v>-3.9028011088420358E-4</v>
      </c>
      <c r="GC377" s="240">
        <f t="shared" ca="1" si="775"/>
        <v>-3.751766969122386E-4</v>
      </c>
      <c r="GD377" s="240">
        <f t="shared" ca="1" si="776"/>
        <v>-3.0295603182061228E-4</v>
      </c>
      <c r="GE377" s="240">
        <f t="shared" ca="1" si="777"/>
        <v>-1.8461305718756526E-4</v>
      </c>
      <c r="GF377" s="240">
        <f t="shared" ca="1" si="778"/>
        <v>-3.8164418119242391E-5</v>
      </c>
      <c r="GG377" s="240">
        <f t="shared" ca="1" si="779"/>
        <v>1.1409440764642335E-4</v>
      </c>
      <c r="GH377" s="240">
        <f t="shared" ca="1" si="780"/>
        <v>2.4898339411630202E-4</v>
      </c>
      <c r="GI377" s="240">
        <f t="shared" ca="1" si="781"/>
        <v>3.4596691587206212E-4</v>
      </c>
      <c r="GJ377" s="240">
        <f t="shared" ca="1" si="782"/>
        <v>3.902801108842032E-4</v>
      </c>
      <c r="GK377" s="240">
        <f t="shared" ca="1" si="783"/>
        <v>3.7517669691223822E-4</v>
      </c>
      <c r="GL377" s="240">
        <f t="shared" ca="1" si="784"/>
        <v>3.0295603182061142E-4</v>
      </c>
      <c r="GM377" s="240">
        <f t="shared" ca="1" si="785"/>
        <v>1.8461305718756401E-4</v>
      </c>
      <c r="GN377" s="240">
        <f t="shared" ca="1" si="786"/>
        <v>3.8164418119241035E-5</v>
      </c>
      <c r="GO377" s="240">
        <f t="shared" ca="1" si="787"/>
        <v>-1.1409440764642463E-4</v>
      </c>
      <c r="GP377" s="240">
        <f t="shared" ca="1" si="788"/>
        <v>-2.4898339411630311E-4</v>
      </c>
      <c r="GQ377" s="240">
        <f t="shared" ca="1" si="789"/>
        <v>-3.4596691587206277E-4</v>
      </c>
      <c r="GR377" s="240">
        <f t="shared" ca="1" si="790"/>
        <v>-3.9028011088420331E-4</v>
      </c>
      <c r="GS377" s="240">
        <f t="shared" ca="1" si="791"/>
        <v>-3.7517669691223947E-4</v>
      </c>
      <c r="GT377" s="240">
        <f t="shared" ca="1" si="792"/>
        <v>-3.0295603182061407E-4</v>
      </c>
      <c r="GU377" s="240">
        <f t="shared" ca="1" si="793"/>
        <v>-1.8461305718756781E-4</v>
      </c>
      <c r="GV377" s="240">
        <f t="shared" ca="1" si="794"/>
        <v>-3.8164418119239707E-5</v>
      </c>
      <c r="GW377" s="240">
        <f t="shared" ca="1" si="795"/>
        <v>1.1409440764642589E-4</v>
      </c>
      <c r="GX377" s="240">
        <f t="shared" ca="1" si="796"/>
        <v>2.4898339411630414E-4</v>
      </c>
      <c r="GY377" s="240">
        <f t="shared" ca="1" si="797"/>
        <v>3.4596691587206337E-4</v>
      </c>
      <c r="GZ377" s="240">
        <f t="shared" ca="1" si="798"/>
        <v>3.9028011088420341E-4</v>
      </c>
      <c r="HA377" s="240">
        <f t="shared" ca="1" si="799"/>
        <v>3.7517669691223903E-4</v>
      </c>
      <c r="HB377" s="240">
        <f t="shared" ca="1" si="800"/>
        <v>3.0295603182061326E-4</v>
      </c>
      <c r="HC377" s="240">
        <f t="shared" ca="1" si="801"/>
        <v>1.8461305718756659E-4</v>
      </c>
      <c r="HD377" s="240">
        <f t="shared" ca="1" si="802"/>
        <v>3.8164418119243908E-5</v>
      </c>
      <c r="HE377" s="240">
        <f t="shared" ca="1" si="803"/>
        <v>-1.1409440764642186E-4</v>
      </c>
      <c r="HF377" s="240">
        <f t="shared" ca="1" si="804"/>
        <v>-2.4898339411630517E-4</v>
      </c>
      <c r="HG377" s="240">
        <f t="shared" ca="1" si="805"/>
        <v>-3.4596691587206402E-4</v>
      </c>
      <c r="HH377" s="240">
        <f t="shared" ca="1" si="806"/>
        <v>-3.9028011088420352E-4</v>
      </c>
      <c r="HI377" s="240">
        <f t="shared" ca="1" si="807"/>
        <v>-3.7517669691223871E-4</v>
      </c>
      <c r="HJ377" s="240">
        <f t="shared" ca="1" si="808"/>
        <v>-3.0295603182061239E-4</v>
      </c>
      <c r="HK377" s="240">
        <f t="shared" ca="1" si="809"/>
        <v>-1.8461305718756542E-4</v>
      </c>
      <c r="HL377" s="240">
        <f t="shared" ca="1" si="810"/>
        <v>-3.816441811924258E-5</v>
      </c>
      <c r="HM377" s="240">
        <f t="shared" ca="1" si="811"/>
        <v>1.1409440764642315E-4</v>
      </c>
      <c r="HN377" s="240">
        <f t="shared" ca="1" si="812"/>
        <v>2.4898339411630192E-4</v>
      </c>
      <c r="HO377" s="240">
        <f t="shared" ca="1" si="813"/>
        <v>3.4596691587206202E-4</v>
      </c>
      <c r="HP377" s="240">
        <f t="shared" ca="1" si="814"/>
        <v>3.9028011088420314E-4</v>
      </c>
      <c r="HQ377" s="240">
        <f t="shared" ca="1" si="815"/>
        <v>3.7517669691223827E-4</v>
      </c>
      <c r="HR377" s="240">
        <f t="shared" ca="1" si="816"/>
        <v>3.0295603182061153E-4</v>
      </c>
      <c r="HS377" s="240">
        <f t="shared" ca="1" si="817"/>
        <v>1.8461305718756426E-4</v>
      </c>
      <c r="HT377" s="240">
        <f t="shared" ca="1" si="818"/>
        <v>3.8164418119241225E-5</v>
      </c>
      <c r="HU377" s="240">
        <f t="shared" ca="1" si="819"/>
        <v>-1.1409440764642445E-4</v>
      </c>
      <c r="HV377" s="240">
        <f t="shared" ca="1" si="820"/>
        <v>-2.4898339411630295E-4</v>
      </c>
      <c r="HW377" s="240">
        <f t="shared" ca="1" si="821"/>
        <v>-3.4596691587206267E-4</v>
      </c>
      <c r="HX377" s="240">
        <f t="shared" ca="1" si="822"/>
        <v>-3.9028011088420331E-4</v>
      </c>
      <c r="HY377" s="240">
        <f t="shared" ca="1" si="823"/>
        <v>-3.7517669691223952E-4</v>
      </c>
      <c r="HZ377" s="240">
        <f t="shared" ca="1" si="824"/>
        <v>-3.0295603182061424E-4</v>
      </c>
      <c r="IA377" s="240">
        <f t="shared" ca="1" si="825"/>
        <v>-1.8461305718756792E-4</v>
      </c>
      <c r="IB377" s="240">
        <f t="shared" ca="1" si="826"/>
        <v>-3.816441811923987E-5</v>
      </c>
      <c r="IC377" s="240">
        <f t="shared" ca="1" si="827"/>
        <v>1.1409440764642573E-4</v>
      </c>
      <c r="ID377" s="240">
        <f t="shared" ca="1" si="828"/>
        <v>2.4898339411630398E-4</v>
      </c>
      <c r="IE377" s="240">
        <f t="shared" ca="1" si="829"/>
        <v>3.4596691587206424E-4</v>
      </c>
      <c r="IF377" s="240">
        <f t="shared" ca="1" si="830"/>
        <v>3.9028011088420341E-4</v>
      </c>
      <c r="IG377" s="240">
        <f t="shared" ca="1" si="831"/>
        <v>3.7517669691223909E-4</v>
      </c>
      <c r="IH377" s="240">
        <f t="shared" ca="1" si="832"/>
        <v>3.0295603182061337E-4</v>
      </c>
      <c r="II377" s="240">
        <f t="shared" ca="1" si="833"/>
        <v>1.8461305718756675E-4</v>
      </c>
      <c r="IJ377" s="240">
        <f t="shared" ca="1" si="834"/>
        <v>3.8164418119244098E-5</v>
      </c>
      <c r="IK377" s="240">
        <f t="shared" ca="1" si="835"/>
        <v>-1.140944076464217E-4</v>
      </c>
      <c r="IL377" s="240">
        <f t="shared" ca="1" si="836"/>
        <v>-2.4898339411630072E-4</v>
      </c>
      <c r="IM377" s="240">
        <f t="shared" ca="1" si="837"/>
        <v>-3.4596691587206391E-4</v>
      </c>
      <c r="IN377" s="240">
        <f t="shared" ca="1" si="838"/>
        <v>-3.9028011088420352E-4</v>
      </c>
      <c r="IO377" s="240">
        <f t="shared" ca="1" si="839"/>
        <v>-3.7517669691223871E-4</v>
      </c>
      <c r="IP377" s="240">
        <f t="shared" ca="1" si="840"/>
        <v>-3.029560318206125E-4</v>
      </c>
      <c r="IQ377" s="240">
        <f t="shared" ca="1" si="841"/>
        <v>-1.8461305718756559E-4</v>
      </c>
      <c r="IR377" s="240">
        <f t="shared" ca="1" si="842"/>
        <v>-3.816441811924277E-5</v>
      </c>
      <c r="IS377" s="240">
        <f t="shared" ca="1" si="843"/>
        <v>1.1409440764642296E-4</v>
      </c>
      <c r="IT377" s="240">
        <f t="shared" ca="1" si="844"/>
        <v>2.4898339411630175E-4</v>
      </c>
      <c r="IU377" s="240">
        <f t="shared" ca="1" si="845"/>
        <v>3.4596691587206196E-4</v>
      </c>
      <c r="IV377" s="240">
        <f t="shared" ca="1" si="846"/>
        <v>3.9028011088420314E-4</v>
      </c>
      <c r="IW377" s="240">
        <f t="shared" ca="1" si="847"/>
        <v>3.7517669691223833E-4</v>
      </c>
      <c r="IX377" s="240">
        <f t="shared" ca="1" si="848"/>
        <v>3.0295603182061163E-4</v>
      </c>
      <c r="IY377" s="240">
        <f t="shared" ca="1" si="849"/>
        <v>1.8461305718756442E-4</v>
      </c>
      <c r="IZ377" s="240">
        <f t="shared" ca="1" si="850"/>
        <v>3.8164418119241388E-5</v>
      </c>
      <c r="JA377" s="240">
        <f t="shared" ca="1" si="851"/>
        <v>-1.1409440764642423E-4</v>
      </c>
      <c r="JB377" s="240">
        <f t="shared" ca="1" si="852"/>
        <v>-2.4898339411630278E-4</v>
      </c>
    </row>
    <row r="378" spans="2:262">
      <c r="B378" s="248">
        <v>17</v>
      </c>
      <c r="C378" s="247">
        <f t="shared" si="853"/>
        <v>3.3203125000000002E-4</v>
      </c>
      <c r="D378" s="244">
        <f t="shared" ca="1" si="597"/>
        <v>30.057901948373321</v>
      </c>
      <c r="E378" s="243">
        <f ca="1">W361</f>
        <v>5.7901948373321466E-2</v>
      </c>
      <c r="F378" s="242">
        <v>17</v>
      </c>
      <c r="G378" s="240">
        <f t="shared" ca="1" si="854"/>
        <v>2.3945646670436851E-3</v>
      </c>
      <c r="H378" s="240">
        <f t="shared" ca="1" si="598"/>
        <v>2.6960544980436309E-3</v>
      </c>
      <c r="I378" s="240">
        <f t="shared" ca="1" si="599"/>
        <v>2.5349539809960599E-3</v>
      </c>
      <c r="J378" s="240">
        <f t="shared" ca="1" si="600"/>
        <v>1.9389048213285711E-3</v>
      </c>
      <c r="K378" s="240">
        <f t="shared" ca="1" si="601"/>
        <v>1.010177425082321E-3</v>
      </c>
      <c r="L378" s="240">
        <f t="shared" ca="1" si="602"/>
        <v>-9.187670732511131E-5</v>
      </c>
      <c r="M378" s="240">
        <f t="shared" ca="1" si="603"/>
        <v>-1.1781665893993898E-3</v>
      </c>
      <c r="N378" s="240">
        <f t="shared" ca="1" si="604"/>
        <v>-2.0623060724206444E-3</v>
      </c>
      <c r="O378" s="240">
        <f t="shared" ca="1" si="605"/>
        <v>-2.5925940719077811E-3</v>
      </c>
      <c r="P378" s="240">
        <f t="shared" ca="1" si="606"/>
        <v>-2.6780435138138241E-3</v>
      </c>
      <c r="Q378" s="240">
        <f t="shared" ca="1" si="607"/>
        <v>-2.3039929411465408E-3</v>
      </c>
      <c r="R378" s="240">
        <f t="shared" ca="1" si="608"/>
        <v>-1.5346221339226512E-3</v>
      </c>
      <c r="S378" s="240">
        <f t="shared" ca="1" si="609"/>
        <v>-5.0194011115477699E-4</v>
      </c>
      <c r="T378" s="240">
        <f t="shared" ca="1" si="610"/>
        <v>6.168650411294298E-4</v>
      </c>
      <c r="U378" s="241">
        <f t="shared" ca="1" si="611"/>
        <v>1.6298281882607441E-3</v>
      </c>
      <c r="V378" s="240">
        <f t="shared" ca="1" si="612"/>
        <v>2.3631446185277375E-3</v>
      </c>
      <c r="W378" s="240">
        <f t="shared" ca="1" si="613"/>
        <v>2.6909915405319675E-3</v>
      </c>
      <c r="X378" s="240">
        <f t="shared" ca="1" si="614"/>
        <v>2.557116819212257E-3</v>
      </c>
      <c r="Y378" s="240">
        <f t="shared" ca="1" si="615"/>
        <v>1.9844907446628867E-3</v>
      </c>
      <c r="Z378" s="240">
        <f t="shared" ca="1" si="616"/>
        <v>1.0713647785360945E-3</v>
      </c>
      <c r="AA378" s="240">
        <f t="shared" ca="1" si="617"/>
        <v>-2.5586479753190268E-5</v>
      </c>
      <c r="AB378" s="240">
        <f t="shared" ca="1" si="618"/>
        <v>-1.1181475973450448E-3</v>
      </c>
      <c r="AC378" s="240">
        <f t="shared" ca="1" si="619"/>
        <v>-2.0188564038654171E-3</v>
      </c>
      <c r="AD378" s="240">
        <f t="shared" ca="1" si="620"/>
        <v>-2.5731688422115798E-3</v>
      </c>
      <c r="AE378" s="240">
        <f t="shared" ca="1" si="621"/>
        <v>-2.6859757133789516E-3</v>
      </c>
      <c r="AF378" s="240">
        <f t="shared" ca="1" si="622"/>
        <v>-2.3379215592959969E-3</v>
      </c>
      <c r="AG378" s="240">
        <f t="shared" ca="1" si="623"/>
        <v>-1.5887256817770708E-3</v>
      </c>
      <c r="AH378" s="240">
        <f t="shared" ca="1" si="624"/>
        <v>-5.6693547553868131E-4</v>
      </c>
      <c r="AI378" s="240">
        <f t="shared" ca="1" si="625"/>
        <v>5.5212979659330092E-4</v>
      </c>
      <c r="AJ378" s="240">
        <f t="shared" ca="1" si="626"/>
        <v>1.5764603684590851E-3</v>
      </c>
      <c r="AK378" s="240">
        <f t="shared" ca="1" si="627"/>
        <v>2.3303011000572584E-3</v>
      </c>
      <c r="AL378" s="240">
        <f t="shared" ca="1" si="628"/>
        <v>2.684307630338942E-3</v>
      </c>
      <c r="AM378" s="240">
        <f t="shared" ca="1" si="629"/>
        <v>2.5777393458733177E-3</v>
      </c>
      <c r="AN378" s="240">
        <f t="shared" ca="1" si="630"/>
        <v>2.0288812849775049E-3</v>
      </c>
      <c r="AO378" s="240">
        <f t="shared" ca="1" si="631"/>
        <v>1.1319067819081856E-3</v>
      </c>
      <c r="AP378" s="240">
        <f t="shared" ca="1" si="632"/>
        <v>4.071916015739867E-5</v>
      </c>
      <c r="AQ378" s="240">
        <f t="shared" ca="1" si="633"/>
        <v>-1.0574550749882926E-3</v>
      </c>
      <c r="AR378" s="240">
        <f t="shared" ca="1" si="634"/>
        <v>-1.9741906517024058E-3</v>
      </c>
      <c r="AS378" s="240">
        <f t="shared" ca="1" si="635"/>
        <v>-2.5521936318218105E-3</v>
      </c>
      <c r="AT378" s="240">
        <f t="shared" ca="1" si="636"/>
        <v>-2.6922899816094409E-3</v>
      </c>
      <c r="AU378" s="240">
        <f t="shared" ca="1" si="637"/>
        <v>-2.3704419009186501E-3</v>
      </c>
      <c r="AV378" s="240">
        <f t="shared" ca="1" si="638"/>
        <v>-1.6418722406870601E-3</v>
      </c>
      <c r="AW378" s="240">
        <f t="shared" ca="1" si="639"/>
        <v>-6.3158933919120908E-4</v>
      </c>
      <c r="AX378" s="240">
        <f t="shared" ca="1" si="640"/>
        <v>4.8706196971316914E-4</v>
      </c>
      <c r="AY378" s="240">
        <f t="shared" ca="1" si="641"/>
        <v>1.5221429478791222E-3</v>
      </c>
      <c r="AZ378" s="240">
        <f t="shared" ca="1" si="642"/>
        <v>2.2960538953396728E-3</v>
      </c>
      <c r="BA378" s="240">
        <f t="shared" ca="1" si="643"/>
        <v>2.6760067936021275E-3</v>
      </c>
      <c r="BB378" s="240">
        <f t="shared" ca="1" si="644"/>
        <v>2.5968091387403038E-3</v>
      </c>
      <c r="BC378" s="240">
        <f t="shared" ca="1" si="645"/>
        <v>2.0720497030708137E-3</v>
      </c>
      <c r="BD378" s="240">
        <f t="shared" ca="1" si="646"/>
        <v>1.1917669669595753E-3</v>
      </c>
      <c r="BE378" s="240">
        <f t="shared" ca="1" si="647"/>
        <v>1.0700027236849657E-4</v>
      </c>
      <c r="BF378" s="240">
        <f t="shared" ca="1" si="648"/>
        <v>-9.9612558123515489E-4</v>
      </c>
      <c r="BG378" s="240">
        <f t="shared" ca="1" si="649"/>
        <v>-1.9283357209105526E-3</v>
      </c>
      <c r="BH378" s="240">
        <f t="shared" ca="1" si="650"/>
        <v>-2.5296810754208959E-3</v>
      </c>
      <c r="BI378" s="240">
        <f t="shared" ca="1" si="651"/>
        <v>-2.6969825150262149E-3</v>
      </c>
      <c r="BJ378" s="240">
        <f t="shared" ca="1" si="652"/>
        <v>-2.401534376976721E-3</v>
      </c>
      <c r="BK378" s="240">
        <f t="shared" ca="1" si="653"/>
        <v>-1.694029797152828E-3</v>
      </c>
      <c r="BL378" s="240">
        <f t="shared" ca="1" si="654"/>
        <v>-6.9586275704244956E-4</v>
      </c>
      <c r="BM378" s="240">
        <f t="shared" ca="1" si="655"/>
        <v>4.2170075491490219E-4</v>
      </c>
      <c r="BN378" s="240">
        <f t="shared" ca="1" si="656"/>
        <v>1.4669086453039356E-3</v>
      </c>
      <c r="BO378" s="240">
        <f t="shared" ca="1" si="657"/>
        <v>2.2604236336105218E-3</v>
      </c>
      <c r="BP378" s="240">
        <f t="shared" ca="1" si="658"/>
        <v>2.6660940304351873E-3</v>
      </c>
      <c r="BQ378" s="240">
        <f t="shared" ca="1" si="659"/>
        <v>2.614314710883065E-3</v>
      </c>
      <c r="BR378" s="240">
        <f t="shared" ca="1" si="660"/>
        <v>2.1139699959019185E-3</v>
      </c>
      <c r="BS378" s="240">
        <f t="shared" ca="1" si="661"/>
        <v>1.2509092761531062E-3</v>
      </c>
      <c r="BT378" s="240">
        <f t="shared" ca="1" si="662"/>
        <v>1.7321693161651279E-4</v>
      </c>
      <c r="BU378" s="240">
        <f t="shared" ca="1" si="663"/>
        <v>-9.3419605867942003E-4</v>
      </c>
      <c r="BV378" s="240">
        <f t="shared" ca="1" si="664"/>
        <v>-1.8813192327855395E-3</v>
      </c>
      <c r="BW378" s="240">
        <f t="shared" ca="1" si="665"/>
        <v>-2.5056447337310182E-3</v>
      </c>
      <c r="BX378" s="240">
        <f t="shared" ca="1" si="666"/>
        <v>-2.7000504870226087E-3</v>
      </c>
      <c r="BY378" s="240">
        <f t="shared" ca="1" si="667"/>
        <v>-2.4311802585252561E-3</v>
      </c>
      <c r="BZ378" s="240">
        <f t="shared" ca="1" si="668"/>
        <v>-1.7451669334126378E-3</v>
      </c>
      <c r="CA378" s="240">
        <f t="shared" ca="1" si="669"/>
        <v>-7.5971701318883244E-4</v>
      </c>
      <c r="CB378" s="240">
        <f t="shared" ca="1" si="670"/>
        <v>3.5608552335028164E-4</v>
      </c>
      <c r="CC378" s="240">
        <f t="shared" ca="1" si="671"/>
        <v>1.4107907318120735E-3</v>
      </c>
      <c r="CD378" s="240">
        <f t="shared" ca="1" si="672"/>
        <v>2.2234317772071685E-3</v>
      </c>
      <c r="CE378" s="240">
        <f t="shared" ca="1" si="673"/>
        <v>2.6545753119159889E-3</v>
      </c>
      <c r="CF378" s="240">
        <f t="shared" ca="1" si="674"/>
        <v>2.6302455175995091E-3</v>
      </c>
      <c r="CG378" s="240">
        <f t="shared" ca="1" si="675"/>
        <v>2.1546169122539276E-3</v>
      </c>
      <c r="CH378" s="240">
        <f t="shared" ca="1" si="676"/>
        <v>1.3092980843732011E-3</v>
      </c>
      <c r="CI378" s="240">
        <f t="shared" ca="1" si="677"/>
        <v>2.3932925146192131E-4</v>
      </c>
      <c r="CJ378" s="240">
        <f t="shared" ca="1" si="678"/>
        <v>-8.7170381134977744E-4</v>
      </c>
      <c r="CK378" s="240">
        <f t="shared" ca="1" si="679"/>
        <v>-1.8331695083017537E-3</v>
      </c>
      <c r="CL378" s="240">
        <f t="shared" ca="1" si="680"/>
        <v>-2.4800990853456363E-3</v>
      </c>
      <c r="CM378" s="240">
        <f t="shared" ca="1" si="681"/>
        <v>-2.7014920495670117E-3</v>
      </c>
      <c r="CN378" s="240">
        <f t="shared" ca="1" si="682"/>
        <v>-2.4593616879937446E-3</v>
      </c>
      <c r="CO378" s="240">
        <f t="shared" ca="1" si="683"/>
        <v>-1.7952528463677543E-3</v>
      </c>
      <c r="CP378" s="240">
        <f t="shared" ca="1" si="684"/>
        <v>-8.23113644214119E-4</v>
      </c>
      <c r="CQ378" s="240">
        <f t="shared" ca="1" si="685"/>
        <v>2.9025579918129005E-4</v>
      </c>
      <c r="CR378" s="240">
        <f t="shared" ca="1" si="686"/>
        <v>1.3538230107362392E-3</v>
      </c>
      <c r="CS378" s="240">
        <f t="shared" ca="1" si="687"/>
        <v>2.1851006086406883E-3</v>
      </c>
      <c r="CT378" s="240">
        <f t="shared" ca="1" si="688"/>
        <v>2.6414575764898553E-3</v>
      </c>
      <c r="CU378" s="240">
        <f t="shared" ca="1" si="689"/>
        <v>2.6445919627673701E-3</v>
      </c>
      <c r="CV378" s="240">
        <f t="shared" ca="1" si="690"/>
        <v>2.1939659679442985E-3</v>
      </c>
      <c r="CW378" s="240">
        <f t="shared" ca="1" si="691"/>
        <v>1.3668982203850621E-3</v>
      </c>
      <c r="CX378" s="240">
        <f t="shared" ca="1" si="692"/>
        <v>3.05297408315337E-4</v>
      </c>
      <c r="CY378" s="240">
        <f t="shared" ca="1" si="693"/>
        <v>-8.0868648223927345E-4</v>
      </c>
      <c r="CZ378" s="240">
        <f t="shared" ca="1" si="694"/>
        <v>-1.7839155510527829E-3</v>
      </c>
      <c r="DA378" s="240">
        <f t="shared" ca="1" si="695"/>
        <v>-2.4530595180081126E-3</v>
      </c>
      <c r="DB378" s="240">
        <f t="shared" ca="1" si="696"/>
        <v>-2.7013063343160493E-3</v>
      </c>
      <c r="DC378" s="240">
        <f t="shared" ca="1" si="697"/>
        <v>-2.486061689942835E-3</v>
      </c>
      <c r="DD378" s="240">
        <f t="shared" ca="1" si="698"/>
        <v>-1.844257366137054E-3</v>
      </c>
      <c r="DE378" s="240">
        <f t="shared" ca="1" si="699"/>
        <v>-8.860144623583419E-4</v>
      </c>
      <c r="DF378" s="240">
        <f t="shared" ca="1" si="700"/>
        <v>2.2425123577222571E-4</v>
      </c>
      <c r="DG378" s="240">
        <f t="shared" ca="1" si="701"/>
        <v>1.2960397973014242E-3</v>
      </c>
      <c r="DH378" s="240">
        <f t="shared" ca="1" si="702"/>
        <v>2.1454532171737493E-3</v>
      </c>
      <c r="DI378" s="240">
        <f t="shared" ca="1" si="703"/>
        <v>2.6267487257901089E-3</v>
      </c>
      <c r="DJ378" s="240">
        <f t="shared" ca="1" si="704"/>
        <v>2.6573454046245229E-3</v>
      </c>
      <c r="DK378" s="240">
        <f t="shared" ca="1" si="705"/>
        <v>2.2319934605732625E-3</v>
      </c>
      <c r="DL378" s="240">
        <f t="shared" ca="1" si="706"/>
        <v>1.4236749880205957E-3</v>
      </c>
      <c r="DM378" s="240">
        <f t="shared" ca="1" si="707"/>
        <v>3.7108166542580787E-4</v>
      </c>
      <c r="DN378" s="240">
        <f t="shared" ca="1" si="708"/>
        <v>-7.4518203063062222E-4</v>
      </c>
      <c r="DO378" s="240">
        <f t="shared" ca="1" si="709"/>
        <v>-1.7335870297807714E-3</v>
      </c>
      <c r="DP378" s="240">
        <f t="shared" ca="1" si="710"/>
        <v>-2.4245423193427441E-3</v>
      </c>
      <c r="DQ378" s="240">
        <f t="shared" ca="1" si="711"/>
        <v>-2.699493453137644E-3</v>
      </c>
      <c r="DR378" s="240">
        <f t="shared" ca="1" si="712"/>
        <v>-2.5112641812897454E-3</v>
      </c>
      <c r="DS378" s="240">
        <f t="shared" ca="1" si="713"/>
        <v>-1.8921509742302037E-3</v>
      </c>
      <c r="DT378" s="240">
        <f t="shared" ca="1" si="714"/>
        <v>-9.4838157852063644E-4</v>
      </c>
      <c r="DU378" s="240">
        <f t="shared" ca="1" si="715"/>
        <v>1.5811159180404485E-4</v>
      </c>
      <c r="DV378" s="240">
        <f t="shared" ca="1" si="716"/>
        <v>1.2374758979547635E-3</v>
      </c>
      <c r="DW378" s="240">
        <f t="shared" ca="1" si="717"/>
        <v>2.1045134849124363E-3</v>
      </c>
      <c r="DX378" s="240">
        <f t="shared" ca="1" si="718"/>
        <v>2.610457619878403E-3</v>
      </c>
      <c r="DY378" s="240">
        <f t="shared" ca="1" si="719"/>
        <v>2.6684981609744708E-3</v>
      </c>
      <c r="DZ378" s="240">
        <f t="shared" ca="1" si="720"/>
        <v>2.2686764838011782E-3</v>
      </c>
      <c r="EA378" s="240">
        <f t="shared" ca="1" si="721"/>
        <v>1.4795941870779667E-3</v>
      </c>
      <c r="EB378" s="240">
        <f t="shared" ca="1" si="722"/>
        <v>4.3664239681666319E-4</v>
      </c>
      <c r="EC378" s="240">
        <f t="shared" ca="1" si="723"/>
        <v>-6.8122870923085176E-4</v>
      </c>
      <c r="ED378" s="240">
        <f t="shared" ca="1" si="724"/>
        <v>-1.6822142605049991E-3</v>
      </c>
      <c r="EE378" s="240">
        <f t="shared" ca="1" si="725"/>
        <v>-2.3945646670436886E-3</v>
      </c>
      <c r="EF378" s="240">
        <f t="shared" ca="1" si="726"/>
        <v>-2.6960544980436313E-3</v>
      </c>
      <c r="EG378" s="240">
        <f t="shared" ca="1" si="727"/>
        <v>-2.5349539809960621E-3</v>
      </c>
      <c r="EH378" s="240">
        <f t="shared" ca="1" si="728"/>
        <v>-1.9389048213285724E-3</v>
      </c>
      <c r="EI378" s="240">
        <f t="shared" ca="1" si="729"/>
        <v>-1.0101774250823193E-3</v>
      </c>
      <c r="EJ378" s="240">
        <f t="shared" ca="1" si="730"/>
        <v>9.187670732511543E-5</v>
      </c>
      <c r="EK378" s="240">
        <f t="shared" ca="1" si="731"/>
        <v>1.1781665893993965E-3</v>
      </c>
      <c r="EL378" s="240">
        <f t="shared" ca="1" si="732"/>
        <v>2.0623060724206518E-3</v>
      </c>
      <c r="EM378" s="240">
        <f t="shared" ca="1" si="733"/>
        <v>2.5925940719077798E-3</v>
      </c>
      <c r="EN378" s="240">
        <f t="shared" ca="1" si="734"/>
        <v>2.6780435138138246E-3</v>
      </c>
      <c r="EO378" s="240">
        <f t="shared" ca="1" si="735"/>
        <v>2.3039929411465395E-3</v>
      </c>
      <c r="EP378" s="240">
        <f t="shared" ca="1" si="736"/>
        <v>1.534622133922648E-3</v>
      </c>
      <c r="EQ378" s="240">
        <f t="shared" ca="1" si="737"/>
        <v>5.0194011115476831E-4</v>
      </c>
      <c r="ER378" s="240">
        <f t="shared" ca="1" si="738"/>
        <v>-6.1686504112944075E-4</v>
      </c>
      <c r="ES378" s="240">
        <f t="shared" ca="1" si="739"/>
        <v>-1.6298281882607415E-3</v>
      </c>
      <c r="ET378" s="240">
        <f t="shared" ca="1" si="740"/>
        <v>-2.363144618527737E-3</v>
      </c>
      <c r="EU378" s="240">
        <f t="shared" ca="1" si="741"/>
        <v>-2.6909915405319675E-3</v>
      </c>
      <c r="EV378" s="240">
        <f t="shared" ca="1" si="742"/>
        <v>-2.5571168192122552E-3</v>
      </c>
      <c r="EW378" s="240">
        <f t="shared" ca="1" si="743"/>
        <v>-1.9844907446628806E-3</v>
      </c>
      <c r="EX378" s="240">
        <f t="shared" ca="1" si="744"/>
        <v>-1.071364778536082E-3</v>
      </c>
      <c r="EY378" s="240">
        <f t="shared" ca="1" si="745"/>
        <v>2.5586479753184413E-5</v>
      </c>
      <c r="EZ378" s="240">
        <f t="shared" ca="1" si="746"/>
        <v>1.1181475973450444E-3</v>
      </c>
      <c r="FA378" s="240">
        <f t="shared" ca="1" si="747"/>
        <v>2.0188564038654197E-3</v>
      </c>
      <c r="FB378" s="240">
        <f t="shared" ca="1" si="748"/>
        <v>2.5731688422115811E-3</v>
      </c>
      <c r="FC378" s="240">
        <f t="shared" ca="1" si="749"/>
        <v>2.6859757133789507E-3</v>
      </c>
      <c r="FD378" s="240">
        <f t="shared" ca="1" si="750"/>
        <v>2.3379215592959899E-3</v>
      </c>
      <c r="FE378" s="240">
        <f t="shared" ca="1" si="751"/>
        <v>1.5887256817770559E-3</v>
      </c>
      <c r="FF378" s="240">
        <f t="shared" ca="1" si="752"/>
        <v>5.6693547553866332E-4</v>
      </c>
      <c r="FG378" s="240">
        <f t="shared" ca="1" si="753"/>
        <v>-5.5212979659332358E-4</v>
      </c>
      <c r="FH378" s="240">
        <f t="shared" ca="1" si="754"/>
        <v>-1.5764603684590764E-3</v>
      </c>
      <c r="FI378" s="240">
        <f t="shared" ca="1" si="755"/>
        <v>-2.3303011000572532E-3</v>
      </c>
      <c r="FJ378" s="240">
        <f t="shared" ca="1" si="756"/>
        <v>-2.6843076303389411E-3</v>
      </c>
      <c r="FK378" s="240">
        <f t="shared" ca="1" si="757"/>
        <v>-2.5777393458733177E-3</v>
      </c>
      <c r="FL378" s="240">
        <f t="shared" ca="1" si="758"/>
        <v>-2.0288812849775057E-3</v>
      </c>
      <c r="FM378" s="240">
        <f t="shared" ca="1" si="759"/>
        <v>-1.1319067819081817E-3</v>
      </c>
      <c r="FN378" s="240">
        <f t="shared" ca="1" si="760"/>
        <v>-4.0719160157390213E-5</v>
      </c>
      <c r="FO378" s="240">
        <f t="shared" ca="1" si="761"/>
        <v>1.0574550749883008E-3</v>
      </c>
      <c r="FP378" s="240">
        <f t="shared" ca="1" si="762"/>
        <v>1.9741906517024149E-3</v>
      </c>
      <c r="FQ378" s="240">
        <f t="shared" ca="1" si="763"/>
        <v>2.5521936318218153E-3</v>
      </c>
      <c r="FR378" s="240">
        <f t="shared" ca="1" si="764"/>
        <v>2.6922899816094392E-3</v>
      </c>
      <c r="FS378" s="240">
        <f t="shared" ca="1" si="765"/>
        <v>2.370441900918657E-3</v>
      </c>
      <c r="FT378" s="240">
        <f t="shared" ca="1" si="766"/>
        <v>1.641872240687072E-3</v>
      </c>
      <c r="FU378" s="240">
        <f t="shared" ca="1" si="767"/>
        <v>6.315893391912145E-4</v>
      </c>
      <c r="FV378" s="240">
        <f t="shared" ca="1" si="768"/>
        <v>-4.8706196971316372E-4</v>
      </c>
      <c r="FW378" s="240">
        <f t="shared" ca="1" si="769"/>
        <v>-1.5221429478791174E-3</v>
      </c>
      <c r="FX378" s="240">
        <f t="shared" ca="1" si="770"/>
        <v>-2.296053895339675E-3</v>
      </c>
      <c r="FY378" s="240">
        <f t="shared" ca="1" si="771"/>
        <v>-2.6760067936021283E-3</v>
      </c>
      <c r="FZ378" s="240">
        <f t="shared" ca="1" si="772"/>
        <v>-2.5968091387403029E-3</v>
      </c>
      <c r="GA378" s="240">
        <f t="shared" ca="1" si="773"/>
        <v>-2.0720497030708054E-3</v>
      </c>
      <c r="GB378" s="240">
        <f t="shared" ca="1" si="774"/>
        <v>-1.1917669669595633E-3</v>
      </c>
      <c r="GC378" s="240">
        <f t="shared" ca="1" si="775"/>
        <v>-1.0700027236847359E-4</v>
      </c>
      <c r="GD378" s="240">
        <f t="shared" ca="1" si="776"/>
        <v>9.9612558123517636E-4</v>
      </c>
      <c r="GE378" s="240">
        <f t="shared" ca="1" si="777"/>
        <v>1.928335720910542E-3</v>
      </c>
      <c r="GF378" s="240">
        <f t="shared" ca="1" si="778"/>
        <v>2.5296810754208937E-3</v>
      </c>
      <c r="GG378" s="240">
        <f t="shared" ca="1" si="779"/>
        <v>2.6969825150262158E-3</v>
      </c>
      <c r="GH378" s="240">
        <f t="shared" ca="1" si="780"/>
        <v>2.4015343769767236E-3</v>
      </c>
      <c r="GI378" s="240">
        <f t="shared" ca="1" si="781"/>
        <v>1.6940297971528248E-3</v>
      </c>
      <c r="GJ378" s="240">
        <f t="shared" ca="1" si="782"/>
        <v>6.9586275704244566E-4</v>
      </c>
      <c r="GK378" s="240">
        <f t="shared" ca="1" si="783"/>
        <v>-4.2170075491490631E-4</v>
      </c>
      <c r="GL378" s="240">
        <f t="shared" ca="1" si="784"/>
        <v>-1.4669086453039471E-3</v>
      </c>
      <c r="GM378" s="240">
        <f t="shared" ca="1" si="785"/>
        <v>-2.2604236336105296E-3</v>
      </c>
      <c r="GN378" s="240">
        <f t="shared" ca="1" si="786"/>
        <v>-2.666094030435189E-3</v>
      </c>
      <c r="GO378" s="240">
        <f t="shared" ca="1" si="787"/>
        <v>-2.6143147108830594E-3</v>
      </c>
      <c r="GP378" s="240">
        <f t="shared" ca="1" si="788"/>
        <v>-2.1139699959019042E-3</v>
      </c>
      <c r="GQ378" s="240">
        <f t="shared" ca="1" si="789"/>
        <v>-1.2509092761531196E-3</v>
      </c>
      <c r="GR378" s="240">
        <f t="shared" ca="1" si="790"/>
        <v>-1.7321693161651865E-4</v>
      </c>
      <c r="GS378" s="240">
        <f t="shared" ca="1" si="791"/>
        <v>9.3419605867941494E-4</v>
      </c>
      <c r="GT378" s="240">
        <f t="shared" ca="1" si="792"/>
        <v>1.8813192327855354E-3</v>
      </c>
      <c r="GU378" s="240">
        <f t="shared" ca="1" si="793"/>
        <v>2.50564473373102E-3</v>
      </c>
      <c r="GV378" s="240">
        <f t="shared" ca="1" si="794"/>
        <v>2.7000504870226092E-3</v>
      </c>
      <c r="GW378" s="240">
        <f t="shared" ca="1" si="795"/>
        <v>2.4311802585252544E-3</v>
      </c>
      <c r="GX378" s="240">
        <f t="shared" ca="1" si="796"/>
        <v>1.7451669334126274E-3</v>
      </c>
      <c r="GY378" s="240">
        <f t="shared" ca="1" si="797"/>
        <v>7.5971701318881953E-4</v>
      </c>
      <c r="GZ378" s="240">
        <f t="shared" ca="1" si="798"/>
        <v>-3.560855233502953E-4</v>
      </c>
      <c r="HA378" s="240">
        <f t="shared" ca="1" si="799"/>
        <v>-1.4107907318120932E-3</v>
      </c>
      <c r="HB378" s="240">
        <f t="shared" ca="1" si="800"/>
        <v>-2.2234317772071594E-3</v>
      </c>
      <c r="HC378" s="240">
        <f t="shared" ca="1" si="801"/>
        <v>-2.6545753119159863E-3</v>
      </c>
      <c r="HD378" s="240">
        <f t="shared" ca="1" si="802"/>
        <v>-2.6302455175995125E-3</v>
      </c>
      <c r="HE378" s="240">
        <f t="shared" ca="1" si="803"/>
        <v>-2.154616912253925E-3</v>
      </c>
      <c r="HF378" s="240">
        <f t="shared" ca="1" si="804"/>
        <v>-1.3092980843731979E-3</v>
      </c>
      <c r="HG378" s="240">
        <f t="shared" ca="1" si="805"/>
        <v>-2.3932925146191741E-4</v>
      </c>
      <c r="HH378" s="240">
        <f t="shared" ca="1" si="806"/>
        <v>8.7170381134978124E-4</v>
      </c>
      <c r="HI378" s="240">
        <f t="shared" ca="1" si="807"/>
        <v>1.8331695083017567E-3</v>
      </c>
      <c r="HJ378" s="240">
        <f t="shared" ca="1" si="808"/>
        <v>2.4800990853456376E-3</v>
      </c>
      <c r="HK378" s="240">
        <f t="shared" ca="1" si="809"/>
        <v>2.7014920495670117E-3</v>
      </c>
      <c r="HL378" s="240">
        <f t="shared" ca="1" si="810"/>
        <v>2.4593616879937355E-3</v>
      </c>
      <c r="HM378" s="240">
        <f t="shared" ca="1" si="811"/>
        <v>1.795252846367737E-3</v>
      </c>
      <c r="HN378" s="240">
        <f t="shared" ca="1" si="812"/>
        <v>8.2311364421413374E-4</v>
      </c>
      <c r="HO378" s="240">
        <f t="shared" ca="1" si="813"/>
        <v>-2.9025579918127487E-4</v>
      </c>
      <c r="HP378" s="240">
        <f t="shared" ca="1" si="814"/>
        <v>-1.3538230107362262E-3</v>
      </c>
      <c r="HQ378" s="240">
        <f t="shared" ca="1" si="815"/>
        <v>-2.1851006086406909E-3</v>
      </c>
      <c r="HR378" s="240">
        <f t="shared" ca="1" si="816"/>
        <v>-2.6414575764898561E-3</v>
      </c>
      <c r="HS378" s="240">
        <f t="shared" ca="1" si="817"/>
        <v>-2.6445919627673693E-3</v>
      </c>
      <c r="HT378" s="240">
        <f t="shared" ca="1" si="818"/>
        <v>-2.1939659679442959E-3</v>
      </c>
      <c r="HU378" s="240">
        <f t="shared" ca="1" si="819"/>
        <v>-1.3668982203850588E-3</v>
      </c>
      <c r="HV378" s="240">
        <f t="shared" ca="1" si="820"/>
        <v>-3.052974083153331E-4</v>
      </c>
      <c r="HW378" s="240">
        <f t="shared" ca="1" si="821"/>
        <v>8.0868648223929556E-4</v>
      </c>
      <c r="HX378" s="240">
        <f t="shared" ca="1" si="822"/>
        <v>1.7839155510528002E-3</v>
      </c>
      <c r="HY378" s="240">
        <f t="shared" ca="1" si="823"/>
        <v>2.4530595180081061E-3</v>
      </c>
      <c r="HZ378" s="240">
        <f t="shared" ca="1" si="824"/>
        <v>2.7013063343160489E-3</v>
      </c>
      <c r="IA378" s="240">
        <f t="shared" ca="1" si="825"/>
        <v>2.4860616899428411E-3</v>
      </c>
      <c r="IB378" s="240">
        <f t="shared" ca="1" si="826"/>
        <v>1.844257366137051E-3</v>
      </c>
      <c r="IC378" s="240">
        <f t="shared" ca="1" si="827"/>
        <v>8.8601446235833789E-4</v>
      </c>
      <c r="ID378" s="240">
        <f t="shared" ca="1" si="828"/>
        <v>-2.2425123577222961E-4</v>
      </c>
      <c r="IE378" s="240">
        <f t="shared" ca="1" si="829"/>
        <v>-3.6297668837126096E-3</v>
      </c>
      <c r="IF378" s="240">
        <f t="shared" ca="1" si="830"/>
        <v>-2.1454532171737519E-3</v>
      </c>
      <c r="IG378" s="240">
        <f t="shared" ca="1" si="831"/>
        <v>-2.6267487257901094E-3</v>
      </c>
      <c r="IH378" s="240">
        <f t="shared" ca="1" si="832"/>
        <v>-2.6573454046245185E-3</v>
      </c>
      <c r="II378" s="240">
        <f t="shared" ca="1" si="833"/>
        <v>-2.2319934605732495E-3</v>
      </c>
      <c r="IJ378" s="240">
        <f t="shared" ca="1" si="834"/>
        <v>-1.4236749880205762E-3</v>
      </c>
      <c r="IK378" s="240">
        <f t="shared" ca="1" si="835"/>
        <v>-3.7108166542582284E-4</v>
      </c>
      <c r="IL378" s="240">
        <f t="shared" ca="1" si="836"/>
        <v>7.4518203063060747E-4</v>
      </c>
      <c r="IM378" s="240">
        <f t="shared" ca="1" si="837"/>
        <v>1.7335870297807594E-3</v>
      </c>
      <c r="IN378" s="240">
        <f t="shared" ca="1" si="838"/>
        <v>2.4245423193427454E-3</v>
      </c>
      <c r="IO378" s="240">
        <f t="shared" ca="1" si="839"/>
        <v>2.699493453137644E-3</v>
      </c>
      <c r="IP378" s="240">
        <f t="shared" ca="1" si="840"/>
        <v>2.5112641812897437E-3</v>
      </c>
      <c r="IQ378" s="240">
        <f t="shared" ca="1" si="841"/>
        <v>1.8921509742302006E-3</v>
      </c>
      <c r="IR378" s="240">
        <f t="shared" ca="1" si="842"/>
        <v>9.4838157852063264E-4</v>
      </c>
      <c r="IS378" s="240">
        <f t="shared" ca="1" si="843"/>
        <v>-1.5811159180404875E-4</v>
      </c>
      <c r="IT378" s="240">
        <f t="shared" ca="1" si="844"/>
        <v>-1.2374758979547841E-3</v>
      </c>
      <c r="IU378" s="240">
        <f t="shared" ca="1" si="845"/>
        <v>-2.104513484912451E-3</v>
      </c>
      <c r="IV378" s="240">
        <f t="shared" ca="1" si="846"/>
        <v>-2.6104576198784091E-3</v>
      </c>
      <c r="IW378" s="240">
        <f t="shared" ca="1" si="847"/>
        <v>-2.6684981609744734E-3</v>
      </c>
      <c r="IX378" s="240">
        <f t="shared" ca="1" si="848"/>
        <v>-2.2686764838011865E-3</v>
      </c>
      <c r="IY378" s="240">
        <f t="shared" ca="1" si="849"/>
        <v>-1.4795941870779793E-3</v>
      </c>
      <c r="IZ378" s="240">
        <f t="shared" ca="1" si="850"/>
        <v>-4.3664239681665928E-4</v>
      </c>
      <c r="JA378" s="240">
        <f t="shared" ca="1" si="851"/>
        <v>6.8122870923085544E-4</v>
      </c>
      <c r="JB378" s="240">
        <f t="shared" ca="1" si="852"/>
        <v>1.6822142605050024E-3</v>
      </c>
    </row>
    <row r="379" spans="2:262">
      <c r="B379" s="248">
        <v>18</v>
      </c>
      <c r="C379" s="247">
        <f t="shared" si="853"/>
        <v>3.5156250000000004E-4</v>
      </c>
      <c r="D379" s="244">
        <f t="shared" ca="1" si="597"/>
        <v>30.05647295445436</v>
      </c>
      <c r="E379" s="243">
        <f ca="1">X361</f>
        <v>5.6472954454359819E-2</v>
      </c>
      <c r="F379" s="242">
        <v>18</v>
      </c>
      <c r="G379" s="240">
        <f t="shared" ca="1" si="854"/>
        <v>-2.5960197769024651E-4</v>
      </c>
      <c r="H379" s="240">
        <f t="shared" ca="1" si="598"/>
        <v>-2.9285097700979933E-4</v>
      </c>
      <c r="I379" s="240">
        <f t="shared" ca="1" si="599"/>
        <v>-2.6986631770494998E-4</v>
      </c>
      <c r="J379" s="240">
        <f t="shared" ca="1" si="600"/>
        <v>-1.9506154655004929E-4</v>
      </c>
      <c r="K379" s="240">
        <f t="shared" ca="1" si="601"/>
        <v>-8.28007814577394E-5</v>
      </c>
      <c r="L379" s="240">
        <f t="shared" ca="1" si="602"/>
        <v>4.5359506749948126E-5</v>
      </c>
      <c r="M379" s="240">
        <f t="shared" ca="1" si="603"/>
        <v>1.6480979834436682E-4</v>
      </c>
      <c r="N379" s="240">
        <f t="shared" ca="1" si="604"/>
        <v>2.5261307946033464E-4</v>
      </c>
      <c r="O379" s="240">
        <f t="shared" ca="1" si="605"/>
        <v>2.9190923992580137E-4</v>
      </c>
      <c r="P379" s="240">
        <f t="shared" ca="1" si="606"/>
        <v>2.7515257545311905E-4</v>
      </c>
      <c r="Q379" s="240">
        <f t="shared" ca="1" si="607"/>
        <v>2.0556072444411855E-4</v>
      </c>
      <c r="R379" s="240">
        <f t="shared" ca="1" si="608"/>
        <v>9.6496812515244423E-5</v>
      </c>
      <c r="S379" s="240">
        <f t="shared" ca="1" si="609"/>
        <v>-3.1096553775476256E-5</v>
      </c>
      <c r="T379" s="240">
        <f t="shared" ca="1" si="610"/>
        <v>-1.5271871584738027E-4</v>
      </c>
      <c r="U379" s="241">
        <f t="shared" ca="1" si="611"/>
        <v>-2.4501561419571014E-4</v>
      </c>
      <c r="V379" s="240">
        <f t="shared" ca="1" si="612"/>
        <v>-2.9026426791459257E-4</v>
      </c>
      <c r="W379" s="240">
        <f t="shared" ca="1" si="613"/>
        <v>-2.7977596654650235E-4</v>
      </c>
      <c r="X379" s="240">
        <f t="shared" ca="1" si="614"/>
        <v>-2.1556468854800918E-4</v>
      </c>
      <c r="Y379" s="240">
        <f t="shared" ca="1" si="615"/>
        <v>-1.0996037429927758E-4</v>
      </c>
      <c r="Z379" s="240">
        <f t="shared" ca="1" si="616"/>
        <v>1.675868647922285E-5</v>
      </c>
      <c r="AA379" s="240">
        <f t="shared" ca="1" si="617"/>
        <v>1.4025972058733768E-4</v>
      </c>
      <c r="AB379" s="240">
        <f t="shared" ca="1" si="618"/>
        <v>2.3682788485565527E-4</v>
      </c>
      <c r="AC379" s="240">
        <f t="shared" ca="1" si="619"/>
        <v>2.8792002385783026E-4</v>
      </c>
      <c r="AD379" s="240">
        <f t="shared" ca="1" si="620"/>
        <v>2.8372535283099475E-4</v>
      </c>
      <c r="AE379" s="240">
        <f t="shared" ca="1" si="621"/>
        <v>2.2504933843595071E-4</v>
      </c>
      <c r="AF379" s="240">
        <f t="shared" ca="1" si="622"/>
        <v>1.2315903191023248E-4</v>
      </c>
      <c r="AG379" s="240">
        <f t="shared" ca="1" si="623"/>
        <v>-2.380446039353416E-6</v>
      </c>
      <c r="AH379" s="240">
        <f t="shared" ca="1" si="624"/>
        <v>-1.2746282737509965E-4</v>
      </c>
      <c r="AI379" s="240">
        <f t="shared" ca="1" si="625"/>
        <v>-2.2806961639730989E-4</v>
      </c>
      <c r="AJ379" s="240">
        <f t="shared" ca="1" si="626"/>
        <v>-2.8488215524477887E-4</v>
      </c>
      <c r="AK379" s="240">
        <f t="shared" ca="1" si="627"/>
        <v>-2.8699121988911137E-4</v>
      </c>
      <c r="AL379" s="240">
        <f t="shared" ca="1" si="628"/>
        <v>-2.3399182475560611E-4</v>
      </c>
      <c r="AM379" s="240">
        <f t="shared" ca="1" si="629"/>
        <v>-1.3606098862585855E-4</v>
      </c>
      <c r="AN379" s="240">
        <f t="shared" ca="1" si="630"/>
        <v>-1.2003529103527281E-5</v>
      </c>
      <c r="AO379" s="240">
        <f t="shared" ca="1" si="631"/>
        <v>1.1435886504728991E-4</v>
      </c>
      <c r="AP379" s="240">
        <f t="shared" ca="1" si="632"/>
        <v>2.1876190825652461E-4</v>
      </c>
      <c r="AQ379" s="240">
        <f t="shared" ca="1" si="633"/>
        <v>2.8115798056701298E-4</v>
      </c>
      <c r="AR379" s="240">
        <f t="shared" ca="1" si="634"/>
        <v>2.8956569996105319E-4</v>
      </c>
      <c r="AS379" s="240">
        <f t="shared" ca="1" si="635"/>
        <v>2.4237060427416198E-4</v>
      </c>
      <c r="AT379" s="240">
        <f t="shared" ca="1" si="636"/>
        <v>1.4863516250234978E-4</v>
      </c>
      <c r="AU379" s="240">
        <f t="shared" ca="1" si="637"/>
        <v>2.6358586693412609E-5</v>
      </c>
      <c r="AV379" s="240">
        <f t="shared" ca="1" si="638"/>
        <v>-1.0097940219692768E-4</v>
      </c>
      <c r="AW379" s="240">
        <f t="shared" ca="1" si="639"/>
        <v>-2.0892718351746964E-4</v>
      </c>
      <c r="AX379" s="240">
        <f t="shared" ca="1" si="640"/>
        <v>-2.7675647168753085E-4</v>
      </c>
      <c r="AY379" s="240">
        <f t="shared" ca="1" si="641"/>
        <v>-2.9144259089882899E-4</v>
      </c>
      <c r="AZ379" s="240">
        <f t="shared" ca="1" si="642"/>
        <v>-2.5016549177786404E-4</v>
      </c>
      <c r="BA379" s="240">
        <f t="shared" ca="1" si="643"/>
        <v>-1.6085126125347068E-4</v>
      </c>
      <c r="BB379" s="240">
        <f t="shared" ca="1" si="644"/>
        <v>-4.0650144139214438E-5</v>
      </c>
      <c r="BC379" s="240">
        <f t="shared" ca="1" si="645"/>
        <v>8.7356671121921513E-5</v>
      </c>
      <c r="BD379" s="240">
        <f t="shared" ca="1" si="646"/>
        <v>1.9858913489346038E-4</v>
      </c>
      <c r="BE379" s="240">
        <f t="shared" ca="1" si="647"/>
        <v>2.7168823222674913E-4</v>
      </c>
      <c r="BF379" s="240">
        <f t="shared" ca="1" si="648"/>
        <v>2.9261737110777337E-4</v>
      </c>
      <c r="BG379" s="240">
        <f t="shared" ca="1" si="649"/>
        <v>2.5735770869996346E-4</v>
      </c>
      <c r="BH379" s="240">
        <f t="shared" ca="1" si="650"/>
        <v>1.7267985522732458E-4</v>
      </c>
      <c r="BI379" s="240">
        <f t="shared" ca="1" si="651"/>
        <v>5.484377182725184E-5</v>
      </c>
      <c r="BJ379" s="240">
        <f t="shared" ca="1" si="652"/>
        <v>-7.3523490174642948E-5</v>
      </c>
      <c r="BK379" s="240">
        <f t="shared" ca="1" si="653"/>
        <v>-1.8777266764913965E-4</v>
      </c>
      <c r="BL379" s="240">
        <f t="shared" ca="1" si="654"/>
        <v>-2.6596547201745459E-4</v>
      </c>
      <c r="BM379" s="240">
        <f t="shared" ca="1" si="655"/>
        <v>-2.930872104394645E-4</v>
      </c>
      <c r="BN379" s="240">
        <f t="shared" ca="1" si="656"/>
        <v>-2.6392992835993221E-4</v>
      </c>
      <c r="BO379" s="240">
        <f t="shared" ca="1" si="657"/>
        <v>-1.8409244830496768E-4</v>
      </c>
      <c r="BP379" s="240">
        <f t="shared" ca="1" si="658"/>
        <v>-6.8905276065211332E-5</v>
      </c>
      <c r="BQ379" s="240">
        <f t="shared" ca="1" si="659"/>
        <v>5.9513184699635507E-5</v>
      </c>
      <c r="BR379" s="240">
        <f t="shared" ca="1" si="660"/>
        <v>1.7650383960150814E-4</v>
      </c>
      <c r="BS379" s="240">
        <f t="shared" ca="1" si="661"/>
        <v>2.596019776902464E-4</v>
      </c>
      <c r="BT379" s="240">
        <f t="shared" ca="1" si="662"/>
        <v>2.9285097700979928E-4</v>
      </c>
      <c r="BU379" s="240">
        <f t="shared" ca="1" si="663"/>
        <v>2.6986631770494998E-4</v>
      </c>
      <c r="BV379" s="240">
        <f t="shared" ca="1" si="664"/>
        <v>1.9506154655004929E-4</v>
      </c>
      <c r="BW379" s="240">
        <f t="shared" ca="1" si="665"/>
        <v>8.2800781457739359E-5</v>
      </c>
      <c r="BX379" s="240">
        <f t="shared" ca="1" si="666"/>
        <v>-4.5359506749948329E-5</v>
      </c>
      <c r="BY379" s="240">
        <f t="shared" ca="1" si="667"/>
        <v>-1.6480979834436615E-4</v>
      </c>
      <c r="BZ379" s="240">
        <f t="shared" ca="1" si="668"/>
        <v>-2.526130794603342E-4</v>
      </c>
      <c r="CA379" s="240">
        <f t="shared" ca="1" si="669"/>
        <v>-2.9190923992580142E-4</v>
      </c>
      <c r="CB379" s="240">
        <f t="shared" ca="1" si="670"/>
        <v>-2.7515257545311926E-4</v>
      </c>
      <c r="CC379" s="240">
        <f t="shared" ca="1" si="671"/>
        <v>-2.0556072444411822E-4</v>
      </c>
      <c r="CD379" s="240">
        <f t="shared" ca="1" si="672"/>
        <v>-9.6496812515244748E-5</v>
      </c>
      <c r="CE379" s="240">
        <f t="shared" ca="1" si="673"/>
        <v>3.1096553775474887E-5</v>
      </c>
      <c r="CF379" s="240">
        <f t="shared" ca="1" si="674"/>
        <v>1.5271871584738E-4</v>
      </c>
      <c r="CG379" s="240">
        <f t="shared" ca="1" si="675"/>
        <v>2.4501561419570955E-4</v>
      </c>
      <c r="CH379" s="240">
        <f t="shared" ca="1" si="676"/>
        <v>2.9026426791459257E-4</v>
      </c>
      <c r="CI379" s="240">
        <f t="shared" ca="1" si="677"/>
        <v>2.7977596654650268E-4</v>
      </c>
      <c r="CJ379" s="240">
        <f t="shared" ca="1" si="678"/>
        <v>2.1556468854800907E-4</v>
      </c>
      <c r="CK379" s="240">
        <f t="shared" ca="1" si="679"/>
        <v>1.0996037429927838E-4</v>
      </c>
      <c r="CL379" s="240">
        <f t="shared" ca="1" si="680"/>
        <v>-1.675868647922304E-5</v>
      </c>
      <c r="CM379" s="240">
        <f t="shared" ca="1" si="681"/>
        <v>-1.4025972058733695E-4</v>
      </c>
      <c r="CN379" s="240">
        <f t="shared" ca="1" si="682"/>
        <v>-2.3682788485565538E-4</v>
      </c>
      <c r="CO379" s="240">
        <f t="shared" ca="1" si="683"/>
        <v>-2.879200238578302E-4</v>
      </c>
      <c r="CP379" s="240">
        <f t="shared" ca="1" si="684"/>
        <v>-2.8372535283099459E-4</v>
      </c>
      <c r="CQ379" s="240">
        <f t="shared" ca="1" si="685"/>
        <v>-2.2504933843595093E-4</v>
      </c>
      <c r="CR379" s="240">
        <f t="shared" ca="1" si="686"/>
        <v>-1.2315903191023372E-4</v>
      </c>
      <c r="CS379" s="240">
        <f t="shared" ca="1" si="687"/>
        <v>2.3804460393530907E-6</v>
      </c>
      <c r="CT379" s="240">
        <f t="shared" ca="1" si="688"/>
        <v>1.2746282737509843E-4</v>
      </c>
      <c r="CU379" s="240">
        <f t="shared" ca="1" si="689"/>
        <v>2.2806961639731003E-4</v>
      </c>
      <c r="CV379" s="240">
        <f t="shared" ca="1" si="690"/>
        <v>2.8488215524477865E-4</v>
      </c>
      <c r="CW379" s="240">
        <f t="shared" ca="1" si="691"/>
        <v>2.8699121988911137E-4</v>
      </c>
      <c r="CX379" s="240">
        <f t="shared" ca="1" si="692"/>
        <v>2.339918247556066E-4</v>
      </c>
      <c r="CY379" s="240">
        <f t="shared" ca="1" si="693"/>
        <v>1.3606098862585834E-4</v>
      </c>
      <c r="CZ379" s="240">
        <f t="shared" ca="1" si="694"/>
        <v>1.2003529103528121E-5</v>
      </c>
      <c r="DA379" s="240">
        <f t="shared" ca="1" si="695"/>
        <v>-1.1435886504729008E-4</v>
      </c>
      <c r="DB379" s="240">
        <f t="shared" ca="1" si="696"/>
        <v>-2.1876190825652439E-4</v>
      </c>
      <c r="DC379" s="240">
        <f t="shared" ca="1" si="697"/>
        <v>-2.811579805670132E-4</v>
      </c>
      <c r="DD379" s="240">
        <f t="shared" ca="1" si="698"/>
        <v>-2.8956569996105324E-4</v>
      </c>
      <c r="DE379" s="240">
        <f t="shared" ca="1" si="699"/>
        <v>-2.4237060427416274E-4</v>
      </c>
      <c r="DF379" s="240">
        <f t="shared" ca="1" si="700"/>
        <v>-1.4863516250235008E-4</v>
      </c>
      <c r="DG379" s="240">
        <f t="shared" ca="1" si="701"/>
        <v>-2.6358586693413965E-5</v>
      </c>
      <c r="DH379" s="240">
        <f t="shared" ca="1" si="702"/>
        <v>1.0097940219692734E-4</v>
      </c>
      <c r="DI379" s="240">
        <f t="shared" ca="1" si="703"/>
        <v>2.0892718351746866E-4</v>
      </c>
      <c r="DJ379" s="240">
        <f t="shared" ca="1" si="704"/>
        <v>2.7675647168753079E-4</v>
      </c>
      <c r="DK379" s="240">
        <f t="shared" ca="1" si="705"/>
        <v>2.9144259089882899E-4</v>
      </c>
      <c r="DL379" s="240">
        <f t="shared" ca="1" si="706"/>
        <v>2.5016549177786366E-4</v>
      </c>
      <c r="DM379" s="240">
        <f t="shared" ca="1" si="707"/>
        <v>1.6085126125347095E-4</v>
      </c>
      <c r="DN379" s="240">
        <f t="shared" ca="1" si="708"/>
        <v>4.0650144139213788E-5</v>
      </c>
      <c r="DO379" s="240">
        <f t="shared" ca="1" si="709"/>
        <v>-8.7356671121921229E-5</v>
      </c>
      <c r="DP379" s="240">
        <f t="shared" ca="1" si="710"/>
        <v>-1.985891348934609E-4</v>
      </c>
      <c r="DQ379" s="240">
        <f t="shared" ca="1" si="711"/>
        <v>-2.7168823222674903E-4</v>
      </c>
      <c r="DR379" s="240">
        <f t="shared" ca="1" si="712"/>
        <v>-2.9261737110777342E-4</v>
      </c>
      <c r="DS379" s="240">
        <f t="shared" ca="1" si="713"/>
        <v>-2.5735770869996362E-4</v>
      </c>
      <c r="DT379" s="240">
        <f t="shared" ca="1" si="714"/>
        <v>-1.7267985522732566E-4</v>
      </c>
      <c r="DU379" s="240">
        <f t="shared" ca="1" si="715"/>
        <v>-5.4843771827252165E-5</v>
      </c>
      <c r="DV379" s="240">
        <f t="shared" ca="1" si="716"/>
        <v>7.352349017464162E-5</v>
      </c>
      <c r="DW379" s="240">
        <f t="shared" ca="1" si="717"/>
        <v>1.8777266764913937E-4</v>
      </c>
      <c r="DX379" s="240">
        <f t="shared" ca="1" si="718"/>
        <v>2.6596547201745448E-4</v>
      </c>
      <c r="DY379" s="240">
        <f t="shared" ca="1" si="719"/>
        <v>2.9308721043946455E-4</v>
      </c>
      <c r="DZ379" s="240">
        <f t="shared" ca="1" si="720"/>
        <v>2.6392992835993232E-4</v>
      </c>
      <c r="EA379" s="240">
        <f t="shared" ca="1" si="721"/>
        <v>1.8409244830496716E-4</v>
      </c>
      <c r="EB379" s="240">
        <f t="shared" ca="1" si="722"/>
        <v>6.8905276065211644E-5</v>
      </c>
      <c r="EC379" s="240">
        <f t="shared" ca="1" si="723"/>
        <v>-5.9513184699636212E-5</v>
      </c>
      <c r="ED379" s="240">
        <f t="shared" ca="1" si="724"/>
        <v>-1.7650383960150789E-4</v>
      </c>
      <c r="EE379" s="240">
        <f t="shared" ca="1" si="725"/>
        <v>-2.596019776902458E-4</v>
      </c>
      <c r="EF379" s="240">
        <f t="shared" ca="1" si="726"/>
        <v>-2.9285097700979933E-4</v>
      </c>
      <c r="EG379" s="240">
        <f t="shared" ca="1" si="727"/>
        <v>-2.6986631770495052E-4</v>
      </c>
      <c r="EH379" s="240">
        <f t="shared" ca="1" si="728"/>
        <v>-1.9506154655004953E-4</v>
      </c>
      <c r="EI379" s="240">
        <f t="shared" ca="1" si="729"/>
        <v>-8.2800781457740647E-5</v>
      </c>
      <c r="EJ379" s="240">
        <f t="shared" ca="1" si="730"/>
        <v>4.5359506749948004E-5</v>
      </c>
      <c r="EK379" s="240">
        <f t="shared" ca="1" si="731"/>
        <v>1.6480979834436588E-4</v>
      </c>
      <c r="EL379" s="240">
        <f t="shared" ca="1" si="732"/>
        <v>2.5261307946033464E-4</v>
      </c>
      <c r="EM379" s="240">
        <f t="shared" ca="1" si="733"/>
        <v>2.9190923992580131E-4</v>
      </c>
      <c r="EN379" s="240">
        <f t="shared" ca="1" si="734"/>
        <v>2.7515257545311899E-4</v>
      </c>
      <c r="EO379" s="240">
        <f t="shared" ca="1" si="735"/>
        <v>2.055607244441192E-4</v>
      </c>
      <c r="EP379" s="240">
        <f t="shared" ca="1" si="736"/>
        <v>9.6496812515244057E-5</v>
      </c>
      <c r="EQ379" s="240">
        <f t="shared" ca="1" si="737"/>
        <v>-3.1096553775475632E-5</v>
      </c>
      <c r="ER379" s="240">
        <f t="shared" ca="1" si="738"/>
        <v>-1.5271871584737881E-4</v>
      </c>
      <c r="ES379" s="240">
        <f t="shared" ca="1" si="739"/>
        <v>-2.4501561419570993E-4</v>
      </c>
      <c r="ET379" s="240">
        <f t="shared" ca="1" si="740"/>
        <v>-2.9026426791459235E-4</v>
      </c>
      <c r="EU379" s="240">
        <f t="shared" ca="1" si="741"/>
        <v>-2.7977596654650251E-4</v>
      </c>
      <c r="EV379" s="240">
        <f t="shared" ca="1" si="742"/>
        <v>-2.1556468854800855E-4</v>
      </c>
      <c r="EW379" s="240">
        <f t="shared" ca="1" si="743"/>
        <v>-1.0996037429927962E-4</v>
      </c>
      <c r="EX379" s="240">
        <f t="shared" ca="1" si="744"/>
        <v>1.6758686479221657E-5</v>
      </c>
      <c r="EY379" s="240">
        <f t="shared" ca="1" si="745"/>
        <v>1.4025972058733757E-4</v>
      </c>
      <c r="EZ379" s="240">
        <f t="shared" ca="1" si="746"/>
        <v>2.3682788485565582E-4</v>
      </c>
      <c r="FA379" s="240">
        <f t="shared" ca="1" si="747"/>
        <v>2.8792002385782993E-4</v>
      </c>
      <c r="FB379" s="240">
        <f t="shared" ca="1" si="748"/>
        <v>2.8372535283099497E-4</v>
      </c>
      <c r="FC379" s="240">
        <f t="shared" ca="1" si="749"/>
        <v>2.2504933843595047E-4</v>
      </c>
      <c r="FD379" s="240">
        <f t="shared" ca="1" si="750"/>
        <v>1.23159031910235E-4</v>
      </c>
      <c r="FE379" s="240">
        <f t="shared" ca="1" si="751"/>
        <v>-2.3804460393517083E-6</v>
      </c>
      <c r="FF379" s="240">
        <f t="shared" ca="1" si="752"/>
        <v>-1.274628273750991E-4</v>
      </c>
      <c r="FG379" s="240">
        <f t="shared" ca="1" si="753"/>
        <v>-2.2806961639731046E-4</v>
      </c>
      <c r="FH379" s="240">
        <f t="shared" ca="1" si="754"/>
        <v>-2.8488215524477832E-4</v>
      </c>
      <c r="FI379" s="240">
        <f t="shared" ca="1" si="755"/>
        <v>-2.8699121988911159E-4</v>
      </c>
      <c r="FJ379" s="240">
        <f t="shared" ca="1" si="756"/>
        <v>-2.3399182475560617E-4</v>
      </c>
      <c r="FK379" s="240">
        <f t="shared" ca="1" si="757"/>
        <v>-1.3606098862585771E-4</v>
      </c>
      <c r="FL379" s="240">
        <f t="shared" ca="1" si="758"/>
        <v>-1.2003529103529531E-5</v>
      </c>
      <c r="FM379" s="240">
        <f t="shared" ca="1" si="759"/>
        <v>1.1435886504728884E-4</v>
      </c>
      <c r="FN379" s="240">
        <f t="shared" ca="1" si="760"/>
        <v>2.1876190825652488E-4</v>
      </c>
      <c r="FO379" s="240">
        <f t="shared" ca="1" si="761"/>
        <v>2.8115798056701342E-4</v>
      </c>
      <c r="FP379" s="240">
        <f t="shared" ca="1" si="762"/>
        <v>2.895656999610534E-4</v>
      </c>
      <c r="FQ379" s="240">
        <f t="shared" ca="1" si="763"/>
        <v>2.4237060427416234E-4</v>
      </c>
      <c r="FR379" s="240">
        <f t="shared" ca="1" si="764"/>
        <v>1.4863516250234943E-4</v>
      </c>
      <c r="FS379" s="240">
        <f t="shared" ca="1" si="765"/>
        <v>2.635858669341532E-5</v>
      </c>
      <c r="FT379" s="240">
        <f t="shared" ca="1" si="766"/>
        <v>-1.009794021969261E-4</v>
      </c>
      <c r="FU379" s="240">
        <f t="shared" ca="1" si="767"/>
        <v>-2.0892718351746918E-4</v>
      </c>
      <c r="FV379" s="240">
        <f t="shared" ca="1" si="768"/>
        <v>-2.7675647168753101E-4</v>
      </c>
      <c r="FW379" s="240">
        <f t="shared" ca="1" si="769"/>
        <v>-2.9144259089882915E-4</v>
      </c>
      <c r="FX379" s="240">
        <f t="shared" ca="1" si="770"/>
        <v>-2.5016549177786436E-4</v>
      </c>
      <c r="FY379" s="240">
        <f t="shared" ca="1" si="771"/>
        <v>-1.6085126125347035E-4</v>
      </c>
      <c r="FZ379" s="240">
        <f t="shared" ca="1" si="772"/>
        <v>-4.0650144139213056E-5</v>
      </c>
      <c r="GA379" s="240">
        <f t="shared" ca="1" si="773"/>
        <v>8.73566711219199E-5</v>
      </c>
      <c r="GB379" s="240">
        <f t="shared" ca="1" si="774"/>
        <v>1.9858913489345989E-4</v>
      </c>
      <c r="GC379" s="240">
        <f t="shared" ca="1" si="775"/>
        <v>2.716882322267493E-4</v>
      </c>
      <c r="GD379" s="240">
        <f t="shared" ca="1" si="776"/>
        <v>2.9261737110777353E-4</v>
      </c>
      <c r="GE379" s="240">
        <f t="shared" ca="1" si="777"/>
        <v>2.5735770869996422E-4</v>
      </c>
      <c r="GF379" s="240">
        <f t="shared" ca="1" si="778"/>
        <v>1.7267985522732512E-4</v>
      </c>
      <c r="GG379" s="240">
        <f t="shared" ca="1" si="779"/>
        <v>5.4843771827251474E-5</v>
      </c>
      <c r="GH379" s="240">
        <f t="shared" ca="1" si="780"/>
        <v>-7.3523490174640278E-5</v>
      </c>
      <c r="GI379" s="240">
        <f t="shared" ca="1" si="781"/>
        <v>-1.8777266764913834E-4</v>
      </c>
      <c r="GJ379" s="240">
        <f t="shared" ca="1" si="782"/>
        <v>-2.6596547201745475E-4</v>
      </c>
      <c r="GK379" s="240">
        <f t="shared" ca="1" si="783"/>
        <v>-2.930872104394645E-4</v>
      </c>
      <c r="GL379" s="240">
        <f t="shared" ca="1" si="784"/>
        <v>-2.6392992835993291E-4</v>
      </c>
      <c r="GM379" s="240">
        <f t="shared" ca="1" si="785"/>
        <v>-1.8409244830496819E-4</v>
      </c>
      <c r="GN379" s="240">
        <f t="shared" ca="1" si="786"/>
        <v>-6.8905276065210939E-5</v>
      </c>
      <c r="GO379" s="240">
        <f t="shared" ca="1" si="787"/>
        <v>5.9513184699636916E-5</v>
      </c>
      <c r="GP379" s="240">
        <f t="shared" ca="1" si="788"/>
        <v>1.7650383960150681E-4</v>
      </c>
      <c r="GQ379" s="240">
        <f t="shared" ca="1" si="789"/>
        <v>2.5960197769024613E-4</v>
      </c>
      <c r="GR379" s="240">
        <f t="shared" ca="1" si="790"/>
        <v>2.9285097700979933E-4</v>
      </c>
      <c r="GS379" s="240">
        <f t="shared" ca="1" si="791"/>
        <v>2.6986631770495106E-4</v>
      </c>
      <c r="GT379" s="240">
        <f t="shared" ca="1" si="792"/>
        <v>1.9506154655005051E-4</v>
      </c>
      <c r="GU379" s="240">
        <f t="shared" ca="1" si="793"/>
        <v>8.2800781457739942E-5</v>
      </c>
      <c r="GV379" s="240">
        <f t="shared" ca="1" si="794"/>
        <v>-4.5359506749948695E-5</v>
      </c>
      <c r="GW379" s="240">
        <f t="shared" ca="1" si="795"/>
        <v>-1.6480979834436474E-4</v>
      </c>
      <c r="GX379" s="240">
        <f t="shared" ca="1" si="796"/>
        <v>-2.5261307946033388E-4</v>
      </c>
      <c r="GY379" s="240">
        <f t="shared" ca="1" si="797"/>
        <v>-2.9190923992580137E-4</v>
      </c>
      <c r="GZ379" s="240">
        <f t="shared" ca="1" si="798"/>
        <v>-2.7515257545311877E-4</v>
      </c>
      <c r="HA379" s="240">
        <f t="shared" ca="1" si="799"/>
        <v>-2.0556072444412017E-4</v>
      </c>
      <c r="HB379" s="240">
        <f t="shared" ca="1" si="800"/>
        <v>-9.6496812515245372E-5</v>
      </c>
      <c r="HC379" s="240">
        <f t="shared" ca="1" si="801"/>
        <v>3.1096553775476337E-5</v>
      </c>
      <c r="HD379" s="240">
        <f t="shared" ca="1" si="802"/>
        <v>1.5271871584737767E-4</v>
      </c>
      <c r="HE379" s="240">
        <f t="shared" ca="1" si="803"/>
        <v>2.4501561419570917E-4</v>
      </c>
      <c r="HF379" s="240">
        <f t="shared" ca="1" si="804"/>
        <v>2.9026426791459246E-4</v>
      </c>
      <c r="HG379" s="240">
        <f t="shared" ca="1" si="805"/>
        <v>2.7977596654650224E-4</v>
      </c>
      <c r="HH379" s="240">
        <f t="shared" ca="1" si="806"/>
        <v>2.1556468854801088E-4</v>
      </c>
      <c r="HI379" s="240">
        <f t="shared" ca="1" si="807"/>
        <v>1.0996037429927897E-4</v>
      </c>
      <c r="HJ379" s="240">
        <f t="shared" ca="1" si="808"/>
        <v>-1.6758686479222389E-5</v>
      </c>
      <c r="HK379" s="240">
        <f t="shared" ca="1" si="809"/>
        <v>-1.402597205873382E-4</v>
      </c>
      <c r="HL379" s="240">
        <f t="shared" ca="1" si="810"/>
        <v>-2.3682788485565381E-4</v>
      </c>
      <c r="HM379" s="240">
        <f t="shared" ca="1" si="811"/>
        <v>-2.8792002385783009E-4</v>
      </c>
      <c r="HN379" s="240">
        <f t="shared" ca="1" si="812"/>
        <v>-2.8372535283099475E-4</v>
      </c>
      <c r="HO379" s="240">
        <f t="shared" ca="1" si="813"/>
        <v>-2.2504933843595001E-4</v>
      </c>
      <c r="HP379" s="240">
        <f t="shared" ca="1" si="814"/>
        <v>-1.2315903191023429E-4</v>
      </c>
      <c r="HQ379" s="240">
        <f t="shared" ca="1" si="815"/>
        <v>2.3804460393524673E-6</v>
      </c>
      <c r="HR379" s="240">
        <f t="shared" ca="1" si="816"/>
        <v>1.2746282737509973E-4</v>
      </c>
      <c r="HS379" s="240">
        <f t="shared" ca="1" si="817"/>
        <v>2.2806961639730826E-4</v>
      </c>
      <c r="HT379" s="240">
        <f t="shared" ca="1" si="818"/>
        <v>2.8488215524477849E-4</v>
      </c>
      <c r="HU379" s="240">
        <f t="shared" ca="1" si="819"/>
        <v>2.8699121988911148E-4</v>
      </c>
      <c r="HV379" s="240">
        <f t="shared" ca="1" si="820"/>
        <v>2.3399182475560573E-4</v>
      </c>
      <c r="HW379" s="240">
        <f t="shared" ca="1" si="821"/>
        <v>1.3606098862586075E-4</v>
      </c>
      <c r="HX379" s="240">
        <f t="shared" ca="1" si="822"/>
        <v>1.2003529103528772E-5</v>
      </c>
      <c r="HY379" s="240">
        <f t="shared" ca="1" si="823"/>
        <v>-1.1435886504728947E-4</v>
      </c>
      <c r="HZ379" s="240">
        <f t="shared" ca="1" si="824"/>
        <v>-2.1876190825652537E-4</v>
      </c>
      <c r="IA379" s="240">
        <f t="shared" ca="1" si="825"/>
        <v>-2.8115798056701244E-4</v>
      </c>
      <c r="IB379" s="240">
        <f t="shared" ca="1" si="826"/>
        <v>-2.8956569996105329E-4</v>
      </c>
      <c r="IC379" s="240">
        <f t="shared" ca="1" si="827"/>
        <v>-2.4237060427416193E-4</v>
      </c>
      <c r="ID379" s="240">
        <f t="shared" ca="1" si="828"/>
        <v>-1.4863516250235241E-4</v>
      </c>
      <c r="IE379" s="240">
        <f t="shared" ca="1" si="829"/>
        <v>3.4230682283969266E-4</v>
      </c>
      <c r="IF379" s="240">
        <f t="shared" ca="1" si="830"/>
        <v>1.0097940219692675E-4</v>
      </c>
      <c r="IG379" s="240">
        <f t="shared" ca="1" si="831"/>
        <v>2.0892718351746969E-4</v>
      </c>
      <c r="IH379" s="240">
        <f t="shared" ca="1" si="832"/>
        <v>2.7675647168752982E-4</v>
      </c>
      <c r="II379" s="240">
        <f t="shared" ca="1" si="833"/>
        <v>2.914425908988291E-4</v>
      </c>
      <c r="IJ379" s="240">
        <f t="shared" ca="1" si="834"/>
        <v>2.5016549177786398E-4</v>
      </c>
      <c r="IK379" s="240">
        <f t="shared" ca="1" si="835"/>
        <v>1.6085126125346975E-4</v>
      </c>
      <c r="IL379" s="240">
        <f t="shared" ca="1" si="836"/>
        <v>4.0650144139216471E-5</v>
      </c>
      <c r="IM379" s="240">
        <f t="shared" ca="1" si="837"/>
        <v>-8.7356671121920564E-5</v>
      </c>
      <c r="IN379" s="240">
        <f t="shared" ca="1" si="838"/>
        <v>-1.9858913489346041E-4</v>
      </c>
      <c r="IO379" s="240">
        <f t="shared" ca="1" si="839"/>
        <v>-2.7168823222674957E-4</v>
      </c>
      <c r="IP379" s="240">
        <f t="shared" ca="1" si="840"/>
        <v>-2.9261737110777348E-4</v>
      </c>
      <c r="IQ379" s="240">
        <f t="shared" ca="1" si="841"/>
        <v>-2.5735770869996389E-4</v>
      </c>
      <c r="IR379" s="240">
        <f t="shared" ca="1" si="842"/>
        <v>-1.7267985522732452E-4</v>
      </c>
      <c r="IS379" s="240">
        <f t="shared" ca="1" si="843"/>
        <v>-5.4843771827254849E-5</v>
      </c>
      <c r="IT379" s="240">
        <f t="shared" ca="1" si="844"/>
        <v>7.352349017464101E-5</v>
      </c>
      <c r="IU379" s="240">
        <f t="shared" ca="1" si="845"/>
        <v>1.8777266764913889E-4</v>
      </c>
      <c r="IV379" s="240">
        <f t="shared" ca="1" si="846"/>
        <v>2.6596547201745508E-4</v>
      </c>
      <c r="IW379" s="240">
        <f t="shared" ca="1" si="847"/>
        <v>2.9308721043946455E-4</v>
      </c>
      <c r="IX379" s="240">
        <f t="shared" ca="1" si="848"/>
        <v>2.6392992835993264E-4</v>
      </c>
      <c r="IY379" s="240">
        <f t="shared" ca="1" si="849"/>
        <v>1.8409244830496765E-4</v>
      </c>
      <c r="IZ379" s="240">
        <f t="shared" ca="1" si="850"/>
        <v>6.8905276065210248E-5</v>
      </c>
      <c r="JA379" s="240">
        <f t="shared" ca="1" si="851"/>
        <v>-5.9513184699633542E-5</v>
      </c>
      <c r="JB379" s="240">
        <f t="shared" ca="1" si="852"/>
        <v>-1.7650383960150738E-4</v>
      </c>
    </row>
    <row r="380" spans="2:262">
      <c r="B380" s="248">
        <v>19</v>
      </c>
      <c r="C380" s="247">
        <f t="shared" si="853"/>
        <v>3.7109375000000006E-4</v>
      </c>
      <c r="D380" s="244">
        <f t="shared" ca="1" si="597"/>
        <v>30.055621851303037</v>
      </c>
      <c r="E380" s="243">
        <f ca="1">Y361</f>
        <v>5.5621851303037539E-2</v>
      </c>
      <c r="F380" s="242">
        <v>19</v>
      </c>
      <c r="G380" s="240">
        <f t="shared" ca="1" si="854"/>
        <v>-2.48683039220311E-3</v>
      </c>
      <c r="H380" s="240">
        <f t="shared" ca="1" si="598"/>
        <v>-2.7943836008600246E-3</v>
      </c>
      <c r="I380" s="240">
        <f t="shared" ca="1" si="599"/>
        <v>-2.5051922860976966E-3</v>
      </c>
      <c r="J380" s="240">
        <f t="shared" ca="1" si="600"/>
        <v>-1.6810136573599968E-3</v>
      </c>
      <c r="K380" s="240">
        <f t="shared" ca="1" si="601"/>
        <v>-4.9785221269330374E-4</v>
      </c>
      <c r="L380" s="240">
        <f t="shared" ca="1" si="602"/>
        <v>7.9162626779676103E-4</v>
      </c>
      <c r="M380" s="240">
        <f t="shared" ca="1" si="603"/>
        <v>1.9120518524148554E-3</v>
      </c>
      <c r="N380" s="240">
        <f t="shared" ca="1" si="604"/>
        <v>2.6241560916489396E-3</v>
      </c>
      <c r="O380" s="240">
        <f t="shared" ca="1" si="605"/>
        <v>2.7758681299673016E-3</v>
      </c>
      <c r="P380" s="240">
        <f t="shared" ca="1" si="606"/>
        <v>2.3347896495529495E-3</v>
      </c>
      <c r="Q380" s="240">
        <f t="shared" ca="1" si="607"/>
        <v>1.395113576353611E-3</v>
      </c>
      <c r="R380" s="240">
        <f t="shared" ca="1" si="608"/>
        <v>1.5750904910071016E-4</v>
      </c>
      <c r="S380" s="240">
        <f t="shared" ca="1" si="609"/>
        <v>-1.1137317557237075E-3</v>
      </c>
      <c r="T380" s="240">
        <f t="shared" ca="1" si="610"/>
        <v>-2.1471335875518343E-3</v>
      </c>
      <c r="U380" s="241">
        <f t="shared" ca="1" si="611"/>
        <v>-2.7220120409051085E-3</v>
      </c>
      <c r="V380" s="240">
        <f t="shared" ca="1" si="612"/>
        <v>-2.7156010186146534E-3</v>
      </c>
      <c r="W380" s="240">
        <f t="shared" ca="1" si="613"/>
        <v>-2.1292696034506979E-3</v>
      </c>
      <c r="X380" s="240">
        <f t="shared" ca="1" si="614"/>
        <v>-1.0882296885835491E-3</v>
      </c>
      <c r="Y380" s="240">
        <f t="shared" ca="1" si="615"/>
        <v>1.8520319720018727E-4</v>
      </c>
      <c r="Z380" s="240">
        <f t="shared" ca="1" si="616"/>
        <v>1.4190856813801789E-3</v>
      </c>
      <c r="AA380" s="240">
        <f t="shared" ca="1" si="617"/>
        <v>2.3499204349745522E-3</v>
      </c>
      <c r="AB380" s="240">
        <f t="shared" ca="1" si="618"/>
        <v>2.7789263954102346E-3</v>
      </c>
      <c r="AC380" s="240">
        <f t="shared" ca="1" si="619"/>
        <v>2.6144887402536057E-3</v>
      </c>
      <c r="AD380" s="240">
        <f t="shared" ca="1" si="620"/>
        <v>1.891723360582907E-3</v>
      </c>
      <c r="AE380" s="240">
        <f t="shared" ca="1" si="621"/>
        <v>7.6497781337019326E-4</v>
      </c>
      <c r="AF380" s="240">
        <f t="shared" ca="1" si="622"/>
        <v>-5.2512981502758291E-4</v>
      </c>
      <c r="AG380" s="240">
        <f t="shared" ca="1" si="623"/>
        <v>-1.7030952375000747E-3</v>
      </c>
      <c r="AH380" s="240">
        <f t="shared" ca="1" si="624"/>
        <v>-2.5173622917432472E-3</v>
      </c>
      <c r="AI380" s="240">
        <f t="shared" ca="1" si="625"/>
        <v>-2.7940431102965327E-3</v>
      </c>
      <c r="AJ380" s="240">
        <f t="shared" ca="1" si="626"/>
        <v>-2.4740521176662813E-3</v>
      </c>
      <c r="AK380" s="240">
        <f t="shared" ca="1" si="627"/>
        <v>-1.6257238375509632E-3</v>
      </c>
      <c r="AL380" s="240">
        <f t="shared" ca="1" si="628"/>
        <v>-4.3021995980042308E-4</v>
      </c>
      <c r="AM380" s="240">
        <f t="shared" ca="1" si="629"/>
        <v>8.5715799164477182E-4</v>
      </c>
      <c r="AN380" s="240">
        <f t="shared" ca="1" si="630"/>
        <v>1.9614886560025326E-3</v>
      </c>
      <c r="AO380" s="240">
        <f t="shared" ca="1" si="631"/>
        <v>2.6469406764768116E-3</v>
      </c>
      <c r="AP380" s="240">
        <f t="shared" ca="1" si="632"/>
        <v>2.7671348161014348E-3</v>
      </c>
      <c r="AQ380" s="240">
        <f t="shared" ca="1" si="633"/>
        <v>2.2964034483751597E-3</v>
      </c>
      <c r="AR380" s="240">
        <f t="shared" ca="1" si="634"/>
        <v>1.3352719147743145E-3</v>
      </c>
      <c r="AS380" s="240">
        <f t="shared" ca="1" si="635"/>
        <v>8.8991197585410343E-5</v>
      </c>
      <c r="AT380" s="240">
        <f t="shared" ca="1" si="636"/>
        <v>-1.1762937142227631E-3</v>
      </c>
      <c r="AU380" s="240">
        <f t="shared" ca="1" si="637"/>
        <v>-2.1903794593600106E-3</v>
      </c>
      <c r="AV380" s="240">
        <f t="shared" ca="1" si="638"/>
        <v>-2.7367066096569506E-3</v>
      </c>
      <c r="AW380" s="240">
        <f t="shared" ca="1" si="639"/>
        <v>-2.6986062386159461E-3</v>
      </c>
      <c r="AX380" s="240">
        <f t="shared" ca="1" si="640"/>
        <v>-2.0842147337222249E-3</v>
      </c>
      <c r="AY380" s="240">
        <f t="shared" ca="1" si="641"/>
        <v>-1.0247362595249174E-3</v>
      </c>
      <c r="AZ380" s="240">
        <f t="shared" ca="1" si="642"/>
        <v>2.5357607507453268E-4</v>
      </c>
      <c r="BA380" s="240">
        <f t="shared" ca="1" si="643"/>
        <v>1.4777368844416106E-3</v>
      </c>
      <c r="BB380" s="240">
        <f t="shared" ca="1" si="644"/>
        <v>2.3863249168378591E-3</v>
      </c>
      <c r="BC380" s="240">
        <f t="shared" ca="1" si="645"/>
        <v>2.7853099280942773E-3</v>
      </c>
      <c r="BD380" s="240">
        <f t="shared" ca="1" si="646"/>
        <v>2.589488111432026E-3</v>
      </c>
      <c r="BE380" s="240">
        <f t="shared" ca="1" si="647"/>
        <v>1.840677489481649E-3</v>
      </c>
      <c r="BF380" s="240">
        <f t="shared" ca="1" si="648"/>
        <v>6.987876171051018E-4</v>
      </c>
      <c r="BG380" s="240">
        <f t="shared" ca="1" si="649"/>
        <v>-5.9232932753608045E-4</v>
      </c>
      <c r="BH380" s="240">
        <f t="shared" ca="1" si="650"/>
        <v>-1.7569535164371521E-3</v>
      </c>
      <c r="BI380" s="240">
        <f t="shared" ca="1" si="651"/>
        <v>-2.546377826369078E-3</v>
      </c>
      <c r="BJ380" s="240">
        <f t="shared" ca="1" si="652"/>
        <v>-2.7920195926393991E-3</v>
      </c>
      <c r="BK380" s="240">
        <f t="shared" ca="1" si="653"/>
        <v>-2.4414216727499487E-3</v>
      </c>
      <c r="BL380" s="240">
        <f t="shared" ca="1" si="654"/>
        <v>-1.5694547424919205E-3</v>
      </c>
      <c r="BM380" s="240">
        <f t="shared" ca="1" si="655"/>
        <v>-3.623285584907186E-4</v>
      </c>
      <c r="BN380" s="240">
        <f t="shared" ca="1" si="656"/>
        <v>9.2217339556981929E-4</v>
      </c>
      <c r="BO380" s="240">
        <f t="shared" ca="1" si="657"/>
        <v>2.0097439321686136E-3</v>
      </c>
      <c r="BP380" s="240">
        <f t="shared" ca="1" si="658"/>
        <v>2.6681308432166592E-3</v>
      </c>
      <c r="BQ380" s="240">
        <f t="shared" ca="1" si="659"/>
        <v>2.7567346836921843E-3</v>
      </c>
      <c r="BR380" s="240">
        <f t="shared" ca="1" si="660"/>
        <v>2.2566339796281248E-3</v>
      </c>
      <c r="BS380" s="240">
        <f t="shared" ca="1" si="661"/>
        <v>1.2746259353225904E-3</v>
      </c>
      <c r="BT380" s="240">
        <f t="shared" ca="1" si="662"/>
        <v>2.0419741100277753E-5</v>
      </c>
      <c r="BU380" s="240">
        <f t="shared" ca="1" si="663"/>
        <v>-1.2381471173728213E-3</v>
      </c>
      <c r="BV380" s="240">
        <f t="shared" ca="1" si="664"/>
        <v>-2.2323059284854287E-3</v>
      </c>
      <c r="BW380" s="240">
        <f t="shared" ca="1" si="665"/>
        <v>-2.7497526886791843E-3</v>
      </c>
      <c r="BX380" s="240">
        <f t="shared" ca="1" si="666"/>
        <v>-2.6799859191264808E-3</v>
      </c>
      <c r="BY380" s="240">
        <f t="shared" ca="1" si="667"/>
        <v>-2.037904410971958E-3</v>
      </c>
      <c r="BZ380" s="240">
        <f t="shared" ca="1" si="668"/>
        <v>-9.6062556766089062E-4</v>
      </c>
      <c r="CA380" s="240">
        <f t="shared" ca="1" si="669"/>
        <v>3.2179620820306878E-4</v>
      </c>
      <c r="CB380" s="240">
        <f t="shared" ca="1" si="670"/>
        <v>1.5354979540599962E-3</v>
      </c>
      <c r="CC380" s="240">
        <f t="shared" ca="1" si="671"/>
        <v>2.4212919658016989E-3</v>
      </c>
      <c r="CD380" s="240">
        <f t="shared" ca="1" si="672"/>
        <v>2.7900156942270819E-3</v>
      </c>
      <c r="CE380" s="240">
        <f t="shared" ca="1" si="673"/>
        <v>2.5629276717993145E-3</v>
      </c>
      <c r="CF380" s="240">
        <f t="shared" ca="1" si="674"/>
        <v>1.788522863088103E-3</v>
      </c>
      <c r="CG380" s="240">
        <f t="shared" ca="1" si="675"/>
        <v>6.3217649730883292E-4</v>
      </c>
      <c r="CH380" s="240">
        <f t="shared" ca="1" si="676"/>
        <v>-6.591720430063001E-4</v>
      </c>
      <c r="CI380" s="240">
        <f t="shared" ca="1" si="677"/>
        <v>-1.8097534722726592E-3</v>
      </c>
      <c r="CJ380" s="240">
        <f t="shared" ca="1" si="678"/>
        <v>-2.5738595182075081E-3</v>
      </c>
      <c r="CK380" s="240">
        <f t="shared" ca="1" si="679"/>
        <v>-2.7883142667799966E-3</v>
      </c>
      <c r="CL380" s="240">
        <f t="shared" ca="1" si="680"/>
        <v>-2.4073206067085902E-3</v>
      </c>
      <c r="CM380" s="240">
        <f t="shared" ca="1" si="681"/>
        <v>-1.5122402665816933E-3</v>
      </c>
      <c r="CN380" s="240">
        <f t="shared" ca="1" si="682"/>
        <v>-2.9421890400571703E-4</v>
      </c>
      <c r="CO380" s="240">
        <f t="shared" ca="1" si="683"/>
        <v>9.8663331672365945E-4</v>
      </c>
      <c r="CP380" s="240">
        <f t="shared" ca="1" si="684"/>
        <v>2.0567886137391259E-3</v>
      </c>
      <c r="CQ380" s="240">
        <f t="shared" ca="1" si="685"/>
        <v>2.687713827704389E-3</v>
      </c>
      <c r="CR380" s="240">
        <f t="shared" ca="1" si="686"/>
        <v>2.7446739973904289E-3</v>
      </c>
      <c r="CS380" s="240">
        <f t="shared" ca="1" si="687"/>
        <v>2.2155051989527358E-3</v>
      </c>
      <c r="CT380" s="240">
        <f t="shared" ca="1" si="688"/>
        <v>1.2132121688687527E-3</v>
      </c>
      <c r="CU380" s="240">
        <f t="shared" ca="1" si="689"/>
        <v>-4.8164015473360069E-5</v>
      </c>
      <c r="CV380" s="240">
        <f t="shared" ca="1" si="690"/>
        <v>-1.299254706996677E-3</v>
      </c>
      <c r="CW380" s="240">
        <f t="shared" ca="1" si="691"/>
        <v>-2.2728877399908224E-3</v>
      </c>
      <c r="CX380" s="240">
        <f t="shared" ca="1" si="692"/>
        <v>-2.7611424195016373E-3</v>
      </c>
      <c r="CY380" s="240">
        <f t="shared" ca="1" si="693"/>
        <v>-2.6597512763304682E-3</v>
      </c>
      <c r="CZ380" s="240">
        <f t="shared" ca="1" si="694"/>
        <v>-1.9903665308066893E-3</v>
      </c>
      <c r="DA380" s="240">
        <f t="shared" ca="1" si="695"/>
        <v>-8.9593623087502749E-4</v>
      </c>
      <c r="DB380" s="240">
        <f t="shared" ca="1" si="696"/>
        <v>3.8982250332850838E-4</v>
      </c>
      <c r="DC380" s="240">
        <f t="shared" ca="1" si="697"/>
        <v>1.5923340971268143E-3</v>
      </c>
      <c r="DD380" s="240">
        <f t="shared" ca="1" si="698"/>
        <v>2.4548005190232832E-3</v>
      </c>
      <c r="DE380" s="240">
        <f t="shared" ca="1" si="699"/>
        <v>2.7930408592310918E-3</v>
      </c>
      <c r="DF380" s="240">
        <f t="shared" ca="1" si="700"/>
        <v>2.5348234203711457E-3</v>
      </c>
      <c r="DG380" s="240">
        <f t="shared" ca="1" si="701"/>
        <v>1.7352908973989954E-3</v>
      </c>
      <c r="DH380" s="240">
        <f t="shared" ca="1" si="702"/>
        <v>5.6518457802916776E-4</v>
      </c>
      <c r="DI380" s="240">
        <f t="shared" ca="1" si="703"/>
        <v>-7.256176978858238E-4</v>
      </c>
      <c r="DJ380" s="240">
        <f t="shared" ca="1" si="704"/>
        <v>-1.861463300287495E-3</v>
      </c>
      <c r="DK380" s="240">
        <f t="shared" ca="1" si="705"/>
        <v>-2.5997908133149686E-3</v>
      </c>
      <c r="DL380" s="240">
        <f t="shared" ca="1" si="706"/>
        <v>-2.782929364668073E-3</v>
      </c>
      <c r="DM380" s="240">
        <f t="shared" ca="1" si="707"/>
        <v>-2.3717694607492713E-3</v>
      </c>
      <c r="DN380" s="240">
        <f t="shared" ca="1" si="708"/>
        <v>-1.4541148736811919E-3</v>
      </c>
      <c r="DO380" s="240">
        <f t="shared" ca="1" si="709"/>
        <v>-2.2593202305448592E-4</v>
      </c>
      <c r="DP380" s="240">
        <f t="shared" ca="1" si="710"/>
        <v>1.0504989268601108E-3</v>
      </c>
      <c r="DQ380" s="240">
        <f t="shared" ca="1" si="711"/>
        <v>2.1025943627570086E-3</v>
      </c>
      <c r="DR380" s="240">
        <f t="shared" ca="1" si="712"/>
        <v>2.7056778338824085E-3</v>
      </c>
      <c r="DS380" s="240">
        <f t="shared" ca="1" si="713"/>
        <v>2.7309600221026129E-3</v>
      </c>
      <c r="DT380" s="240">
        <f t="shared" ca="1" si="714"/>
        <v>2.1730418807885841E-3</v>
      </c>
      <c r="DU380" s="240">
        <f t="shared" ca="1" si="715"/>
        <v>1.1510676087693318E-3</v>
      </c>
      <c r="DV380" s="240">
        <f t="shared" ca="1" si="716"/>
        <v>-1.1671875984502591E-4</v>
      </c>
      <c r="DW380" s="240">
        <f t="shared" ca="1" si="717"/>
        <v>-1.359579674167292E-3</v>
      </c>
      <c r="DX380" s="240">
        <f t="shared" ca="1" si="718"/>
        <v>-2.3121004489103868E-3</v>
      </c>
      <c r="DY380" s="240">
        <f t="shared" ca="1" si="719"/>
        <v>-2.7708689413763472E-3</v>
      </c>
      <c r="DZ380" s="240">
        <f t="shared" ca="1" si="720"/>
        <v>-2.6379144988200936E-3</v>
      </c>
      <c r="EA380" s="240">
        <f t="shared" ca="1" si="721"/>
        <v>-1.9416297282678473E-3</v>
      </c>
      <c r="EB380" s="240">
        <f t="shared" ca="1" si="722"/>
        <v>-8.3070721560487941E-4</v>
      </c>
      <c r="EC380" s="240">
        <f t="shared" ca="1" si="723"/>
        <v>4.5761398395436498E-4</v>
      </c>
      <c r="ED380" s="240">
        <f t="shared" ca="1" si="724"/>
        <v>1.6482110776747467E-3</v>
      </c>
      <c r="EE380" s="240">
        <f t="shared" ca="1" si="725"/>
        <v>2.4868303922031018E-3</v>
      </c>
      <c r="EF380" s="240">
        <f t="shared" ca="1" si="726"/>
        <v>2.794383600860025E-3</v>
      </c>
      <c r="EG380" s="240">
        <f t="shared" ca="1" si="727"/>
        <v>2.5051922860977066E-3</v>
      </c>
      <c r="EH380" s="240">
        <f t="shared" ca="1" si="728"/>
        <v>1.6810136573600159E-3</v>
      </c>
      <c r="EI380" s="240">
        <f t="shared" ca="1" si="729"/>
        <v>4.9785221269332998E-4</v>
      </c>
      <c r="EJ380" s="240">
        <f t="shared" ca="1" si="730"/>
        <v>-7.9162626779675366E-4</v>
      </c>
      <c r="EK380" s="240">
        <f t="shared" ca="1" si="731"/>
        <v>-1.9120518524148489E-3</v>
      </c>
      <c r="EL380" s="240">
        <f t="shared" ca="1" si="732"/>
        <v>-2.6241560916489357E-3</v>
      </c>
      <c r="EM380" s="240">
        <f t="shared" ca="1" si="733"/>
        <v>-2.7758681299673033E-3</v>
      </c>
      <c r="EN380" s="240">
        <f t="shared" ca="1" si="734"/>
        <v>-2.3347896495529699E-3</v>
      </c>
      <c r="EO380" s="240">
        <f t="shared" ca="1" si="735"/>
        <v>-1.3951135763536258E-3</v>
      </c>
      <c r="EP380" s="240">
        <f t="shared" ca="1" si="736"/>
        <v>-1.5750904910070951E-4</v>
      </c>
      <c r="EQ380" s="240">
        <f t="shared" ca="1" si="737"/>
        <v>1.1137317557236878E-3</v>
      </c>
      <c r="ER380" s="240">
        <f t="shared" ca="1" si="738"/>
        <v>2.1471335875518334E-3</v>
      </c>
      <c r="ES380" s="240">
        <f t="shared" ca="1" si="739"/>
        <v>2.7220120409051033E-3</v>
      </c>
      <c r="ET380" s="240">
        <f t="shared" ca="1" si="740"/>
        <v>2.7156010186146547E-3</v>
      </c>
      <c r="EU380" s="240">
        <f t="shared" ca="1" si="741"/>
        <v>2.1292696034507165E-3</v>
      </c>
      <c r="EV380" s="240">
        <f t="shared" ca="1" si="742"/>
        <v>1.0882296885835595E-3</v>
      </c>
      <c r="EW380" s="240">
        <f t="shared" ca="1" si="743"/>
        <v>-1.8520319720015605E-4</v>
      </c>
      <c r="EX380" s="240">
        <f t="shared" ca="1" si="744"/>
        <v>-1.4190856813801646E-3</v>
      </c>
      <c r="EY380" s="240">
        <f t="shared" ca="1" si="745"/>
        <v>-2.3499204349745327E-3</v>
      </c>
      <c r="EZ380" s="240">
        <f t="shared" ca="1" si="746"/>
        <v>-2.7789263954102325E-3</v>
      </c>
      <c r="FA380" s="240">
        <f t="shared" ca="1" si="747"/>
        <v>-2.6144887402536061E-3</v>
      </c>
      <c r="FB380" s="240">
        <f t="shared" ca="1" si="748"/>
        <v>-1.891723360582923E-3</v>
      </c>
      <c r="FC380" s="240">
        <f t="shared" ca="1" si="749"/>
        <v>-7.6497781337019478E-4</v>
      </c>
      <c r="FD380" s="240">
        <f t="shared" ca="1" si="750"/>
        <v>5.251298150275571E-4</v>
      </c>
      <c r="FE380" s="240">
        <f t="shared" ca="1" si="751"/>
        <v>1.7030952375000697E-3</v>
      </c>
      <c r="FF380" s="240">
        <f t="shared" ca="1" si="752"/>
        <v>2.5173622917432359E-3</v>
      </c>
      <c r="FG380" s="240">
        <f t="shared" ca="1" si="753"/>
        <v>2.7940431102965327E-3</v>
      </c>
      <c r="FH380" s="240">
        <f t="shared" ca="1" si="754"/>
        <v>2.4740521176662956E-3</v>
      </c>
      <c r="FI380" s="240">
        <f t="shared" ca="1" si="755"/>
        <v>1.6257238375509766E-3</v>
      </c>
      <c r="FJ380" s="240">
        <f t="shared" ca="1" si="756"/>
        <v>4.3021995980041939E-4</v>
      </c>
      <c r="FK380" s="240">
        <f t="shared" ca="1" si="757"/>
        <v>-8.5715799164475632E-4</v>
      </c>
      <c r="FL380" s="240">
        <f t="shared" ca="1" si="758"/>
        <v>-1.9614886560025318E-3</v>
      </c>
      <c r="FM380" s="240">
        <f t="shared" ca="1" si="759"/>
        <v>-2.6469406764768029E-3</v>
      </c>
      <c r="FN380" s="240">
        <f t="shared" ca="1" si="760"/>
        <v>-2.7671348161014356E-3</v>
      </c>
      <c r="FO380" s="240">
        <f t="shared" ca="1" si="761"/>
        <v>-2.2964034483751749E-3</v>
      </c>
      <c r="FP380" s="240">
        <f t="shared" ca="1" si="762"/>
        <v>-1.3352719147743202E-3</v>
      </c>
      <c r="FQ380" s="240">
        <f t="shared" ca="1" si="763"/>
        <v>-8.8991197585436797E-5</v>
      </c>
      <c r="FR380" s="240">
        <f t="shared" ca="1" si="764"/>
        <v>1.1762937142227479E-3</v>
      </c>
      <c r="FS380" s="240">
        <f t="shared" ca="1" si="765"/>
        <v>2.1903794593599881E-3</v>
      </c>
      <c r="FT380" s="240">
        <f t="shared" ca="1" si="766"/>
        <v>2.7367066096569471E-3</v>
      </c>
      <c r="FU380" s="240">
        <f t="shared" ca="1" si="767"/>
        <v>2.6986062386159457E-3</v>
      </c>
      <c r="FV380" s="240">
        <f t="shared" ca="1" si="768"/>
        <v>2.0842147337222358E-3</v>
      </c>
      <c r="FW380" s="240">
        <f t="shared" ca="1" si="769"/>
        <v>1.0247362595249142E-3</v>
      </c>
      <c r="FX380" s="240">
        <f t="shared" ca="1" si="770"/>
        <v>-2.5357607507450644E-4</v>
      </c>
      <c r="FY380" s="240">
        <f t="shared" ca="1" si="771"/>
        <v>-1.4777368844416049E-3</v>
      </c>
      <c r="FZ380" s="240">
        <f t="shared" ca="1" si="772"/>
        <v>-2.3863249168378452E-3</v>
      </c>
      <c r="GA380" s="240">
        <f t="shared" ca="1" si="773"/>
        <v>-2.7853099280942765E-3</v>
      </c>
      <c r="GB380" s="240">
        <f t="shared" ca="1" si="774"/>
        <v>-2.5894881114320355E-3</v>
      </c>
      <c r="GC380" s="240">
        <f t="shared" ca="1" si="775"/>
        <v>-1.8406774894816616E-3</v>
      </c>
      <c r="GD380" s="240">
        <f t="shared" ca="1" si="776"/>
        <v>-6.9878761710513715E-4</v>
      </c>
      <c r="GE380" s="240">
        <f t="shared" ca="1" si="777"/>
        <v>5.923293275360643E-4</v>
      </c>
      <c r="GF380" s="240">
        <f t="shared" ca="1" si="778"/>
        <v>1.7569535164371549E-3</v>
      </c>
      <c r="GG380" s="240">
        <f t="shared" ca="1" si="779"/>
        <v>2.5463778263690711E-3</v>
      </c>
      <c r="GH380" s="240">
        <f t="shared" ca="1" si="780"/>
        <v>2.7920195926393991E-3</v>
      </c>
      <c r="GI380" s="240">
        <f t="shared" ca="1" si="781"/>
        <v>2.4414216727499613E-3</v>
      </c>
      <c r="GJ380" s="240">
        <f t="shared" ca="1" si="782"/>
        <v>1.5694547424919259E-3</v>
      </c>
      <c r="GK380" s="240">
        <f t="shared" ca="1" si="783"/>
        <v>3.6232855849074484E-4</v>
      </c>
      <c r="GL380" s="240">
        <f t="shared" ca="1" si="784"/>
        <v>-9.2217339556981311E-4</v>
      </c>
      <c r="GM380" s="240">
        <f t="shared" ca="1" si="785"/>
        <v>-2.0097439321685954E-3</v>
      </c>
      <c r="GN380" s="240">
        <f t="shared" ca="1" si="786"/>
        <v>-2.6681308432166539E-3</v>
      </c>
      <c r="GO380" s="240">
        <f t="shared" ca="1" si="787"/>
        <v>-2.7567346836921904E-3</v>
      </c>
      <c r="GP380" s="240">
        <f t="shared" ca="1" si="788"/>
        <v>-2.2566339796281348E-3</v>
      </c>
      <c r="GQ380" s="240">
        <f t="shared" ca="1" si="789"/>
        <v>-1.2746259353225873E-3</v>
      </c>
      <c r="GR380" s="240">
        <f t="shared" ca="1" si="790"/>
        <v>-2.0419741100294233E-5</v>
      </c>
      <c r="GS380" s="240">
        <f t="shared" ca="1" si="791"/>
        <v>1.2381471173728152E-3</v>
      </c>
      <c r="GT380" s="240">
        <f t="shared" ca="1" si="792"/>
        <v>2.2323059284854131E-3</v>
      </c>
      <c r="GU380" s="240">
        <f t="shared" ca="1" si="793"/>
        <v>2.7497526886791851E-3</v>
      </c>
      <c r="GV380" s="240">
        <f t="shared" ca="1" si="794"/>
        <v>2.6799859191264912E-3</v>
      </c>
      <c r="GW380" s="240">
        <f t="shared" ca="1" si="795"/>
        <v>2.0379044109719692E-3</v>
      </c>
      <c r="GX380" s="240">
        <f t="shared" ca="1" si="796"/>
        <v>9.6062556766092467E-4</v>
      </c>
      <c r="GY380" s="240">
        <f t="shared" ca="1" si="797"/>
        <v>-3.2179620820305252E-4</v>
      </c>
      <c r="GZ380" s="240">
        <f t="shared" ca="1" si="798"/>
        <v>-1.5354979540599658E-3</v>
      </c>
      <c r="HA380" s="240">
        <f t="shared" ca="1" si="799"/>
        <v>-2.4212919658016911E-3</v>
      </c>
      <c r="HB380" s="240">
        <f t="shared" ca="1" si="800"/>
        <v>-2.7900156942270824E-3</v>
      </c>
      <c r="HC380" s="240">
        <f t="shared" ca="1" si="801"/>
        <v>-2.5629276717993215E-3</v>
      </c>
      <c r="HD380" s="240">
        <f t="shared" ca="1" si="802"/>
        <v>-1.7885228630881004E-3</v>
      </c>
      <c r="HE380" s="240">
        <f t="shared" ca="1" si="803"/>
        <v>-6.3217649730884918E-4</v>
      </c>
      <c r="HF380" s="240">
        <f t="shared" ca="1" si="804"/>
        <v>6.5917204300628394E-4</v>
      </c>
      <c r="HG380" s="240">
        <f t="shared" ca="1" si="805"/>
        <v>1.8097534722726315E-3</v>
      </c>
      <c r="HH380" s="240">
        <f t="shared" ca="1" si="806"/>
        <v>2.5738595182075016E-3</v>
      </c>
      <c r="HI380" s="240">
        <f t="shared" ca="1" si="807"/>
        <v>2.7883142667799988E-3</v>
      </c>
      <c r="HJ380" s="240">
        <f t="shared" ca="1" si="808"/>
        <v>2.4073206067085984E-3</v>
      </c>
      <c r="HK380" s="240">
        <f t="shared" ca="1" si="809"/>
        <v>1.5122402665817237E-3</v>
      </c>
      <c r="HL380" s="240">
        <f t="shared" ca="1" si="810"/>
        <v>2.9421890400573329E-4</v>
      </c>
      <c r="HM380" s="240">
        <f t="shared" ca="1" si="811"/>
        <v>-9.866333167236627E-4</v>
      </c>
      <c r="HN380" s="240">
        <f t="shared" ca="1" si="812"/>
        <v>-2.056788613739115E-3</v>
      </c>
      <c r="HO380" s="240">
        <f t="shared" ca="1" si="813"/>
        <v>-2.6877138277043898E-3</v>
      </c>
      <c r="HP380" s="240">
        <f t="shared" ca="1" si="814"/>
        <v>-2.744673997390432E-3</v>
      </c>
      <c r="HQ380" s="240">
        <f t="shared" ca="1" si="815"/>
        <v>-2.2155051989527453E-3</v>
      </c>
      <c r="HR380" s="240">
        <f t="shared" ca="1" si="816"/>
        <v>-1.2132121688687857E-3</v>
      </c>
      <c r="HS380" s="240">
        <f t="shared" ca="1" si="817"/>
        <v>4.8164015473343806E-5</v>
      </c>
      <c r="HT380" s="240">
        <f t="shared" ca="1" si="818"/>
        <v>1.2992547069966452E-3</v>
      </c>
      <c r="HU380" s="240">
        <f t="shared" ca="1" si="819"/>
        <v>2.2728877399908129E-3</v>
      </c>
      <c r="HV380" s="240">
        <f t="shared" ca="1" si="820"/>
        <v>2.7611424195016316E-3</v>
      </c>
      <c r="HW380" s="240">
        <f t="shared" ca="1" si="821"/>
        <v>2.6597512763304734E-3</v>
      </c>
      <c r="HX380" s="240">
        <f t="shared" ca="1" si="822"/>
        <v>1.9903665308066867E-3</v>
      </c>
      <c r="HY380" s="240">
        <f t="shared" ca="1" si="823"/>
        <v>8.9593623087504267E-4</v>
      </c>
      <c r="HZ380" s="240">
        <f t="shared" ca="1" si="824"/>
        <v>-3.8982250332851185E-4</v>
      </c>
      <c r="IA380" s="240">
        <f t="shared" ca="1" si="825"/>
        <v>-1.5923340971268007E-3</v>
      </c>
      <c r="IB380" s="240">
        <f t="shared" ca="1" si="826"/>
        <v>-2.4548005190232754E-3</v>
      </c>
      <c r="IC380" s="240">
        <f t="shared" ca="1" si="827"/>
        <v>-2.7930408592310909E-3</v>
      </c>
      <c r="ID380" s="240">
        <f t="shared" ca="1" si="828"/>
        <v>-2.5348234203711527E-3</v>
      </c>
      <c r="IE380" s="240">
        <f t="shared" ca="1" si="829"/>
        <v>1.1474637956002873E-3</v>
      </c>
      <c r="IF380" s="240">
        <f t="shared" ca="1" si="830"/>
        <v>-5.651845780291838E-4</v>
      </c>
      <c r="IG380" s="240">
        <f t="shared" ca="1" si="831"/>
        <v>7.2561769788582705E-4</v>
      </c>
      <c r="IH380" s="240">
        <f t="shared" ca="1" si="832"/>
        <v>1.8614633002874831E-3</v>
      </c>
      <c r="II380" s="240">
        <f t="shared" ca="1" si="833"/>
        <v>2.5997908133149695E-3</v>
      </c>
      <c r="IJ380" s="240">
        <f t="shared" ca="1" si="834"/>
        <v>2.7829293646680743E-3</v>
      </c>
      <c r="IK380" s="240">
        <f t="shared" ca="1" si="835"/>
        <v>2.3717694607492692E-3</v>
      </c>
      <c r="IL380" s="240">
        <f t="shared" ca="1" si="836"/>
        <v>1.4541148736812062E-3</v>
      </c>
      <c r="IM380" s="240">
        <f t="shared" ca="1" si="837"/>
        <v>2.259320230545024E-4</v>
      </c>
      <c r="IN380" s="240">
        <f t="shared" ca="1" si="838"/>
        <v>-1.0504989268600769E-3</v>
      </c>
      <c r="IO380" s="240">
        <f t="shared" ca="1" si="839"/>
        <v>-2.1025943627569978E-3</v>
      </c>
      <c r="IP380" s="240">
        <f t="shared" ca="1" si="840"/>
        <v>-2.7056778338823994E-3</v>
      </c>
      <c r="IQ380" s="240">
        <f t="shared" ca="1" si="841"/>
        <v>-2.7309600221026168E-3</v>
      </c>
      <c r="IR380" s="240">
        <f t="shared" ca="1" si="842"/>
        <v>-2.1730418807885819E-3</v>
      </c>
      <c r="IS380" s="240">
        <f t="shared" ca="1" si="843"/>
        <v>-1.1510676087693465E-3</v>
      </c>
      <c r="IT380" s="240">
        <f t="shared" ca="1" si="844"/>
        <v>1.1671875984502916E-4</v>
      </c>
      <c r="IU380" s="240">
        <f t="shared" ca="1" si="845"/>
        <v>1.3595796741672776E-3</v>
      </c>
      <c r="IV380" s="240">
        <f t="shared" ca="1" si="846"/>
        <v>2.312100448910389E-3</v>
      </c>
      <c r="IW380" s="240">
        <f t="shared" ca="1" si="847"/>
        <v>2.7708689413763424E-3</v>
      </c>
      <c r="IX380" s="240">
        <f t="shared" ca="1" si="848"/>
        <v>2.6379144988200988E-3</v>
      </c>
      <c r="IY380" s="240">
        <f t="shared" ca="1" si="849"/>
        <v>1.9416297282678734E-3</v>
      </c>
      <c r="IZ380" s="240">
        <f t="shared" ca="1" si="850"/>
        <v>8.3070721560489524E-4</v>
      </c>
      <c r="JA380" s="240">
        <f t="shared" ca="1" si="851"/>
        <v>-4.576139839543292E-4</v>
      </c>
      <c r="JB380" s="240">
        <f t="shared" ca="1" si="852"/>
        <v>-1.6482110776747335E-3</v>
      </c>
    </row>
    <row r="381" spans="2:262">
      <c r="B381" s="248">
        <v>20</v>
      </c>
      <c r="C381" s="247">
        <f t="shared" si="853"/>
        <v>3.9062500000000008E-4</v>
      </c>
      <c r="D381" s="244">
        <f t="shared" ca="1" si="597"/>
        <v>30.055258312986034</v>
      </c>
      <c r="E381" s="243">
        <f ca="1">Z361</f>
        <v>5.5258312986033203E-2</v>
      </c>
      <c r="F381" s="242">
        <v>20</v>
      </c>
      <c r="G381" s="240">
        <f t="shared" ca="1" si="854"/>
        <v>-2.956137325740623E-4</v>
      </c>
      <c r="H381" s="240">
        <f t="shared" ca="1" si="598"/>
        <v>-3.3213639875357998E-4</v>
      </c>
      <c r="I381" s="240">
        <f t="shared" ca="1" si="599"/>
        <v>-2.9022257287567092E-4</v>
      </c>
      <c r="J381" s="240">
        <f t="shared" ca="1" si="600"/>
        <v>-1.7977051807230865E-4</v>
      </c>
      <c r="K381" s="240">
        <f t="shared" ca="1" si="601"/>
        <v>-2.6864312306107603E-5</v>
      </c>
      <c r="L381" s="240">
        <f t="shared" ca="1" si="602"/>
        <v>1.3238610152260558E-4</v>
      </c>
      <c r="M381" s="240">
        <f t="shared" ca="1" si="603"/>
        <v>2.6037254838003971E-4</v>
      </c>
      <c r="N381" s="240">
        <f t="shared" ca="1" si="604"/>
        <v>3.2687007261525018E-4</v>
      </c>
      <c r="O381" s="240">
        <f t="shared" ca="1" si="605"/>
        <v>3.161747870569203E-4</v>
      </c>
      <c r="P381" s="240">
        <f t="shared" ca="1" si="606"/>
        <v>2.3081246329737198E-4</v>
      </c>
      <c r="Q381" s="240">
        <f t="shared" ca="1" si="607"/>
        <v>9.0942051860232835E-5</v>
      </c>
      <c r="R381" s="240">
        <f t="shared" ca="1" si="608"/>
        <v>-7.0405004579351249E-5</v>
      </c>
      <c r="S381" s="240">
        <f t="shared" ca="1" si="609"/>
        <v>-2.1512539317037948E-4</v>
      </c>
      <c r="T381" s="240">
        <f t="shared" ca="1" si="610"/>
        <v>-3.0904231289716482E-4</v>
      </c>
      <c r="U381" s="241">
        <f t="shared" ca="1" si="611"/>
        <v>-3.2997658148443563E-4</v>
      </c>
      <c r="V381" s="240">
        <f t="shared" ca="1" si="612"/>
        <v>-2.7298441499903805E-4</v>
      </c>
      <c r="W381" s="240">
        <f t="shared" ca="1" si="613"/>
        <v>-1.5152493936225974E-4</v>
      </c>
      <c r="X381" s="240">
        <f t="shared" ca="1" si="614"/>
        <v>5.7182827936942118E-6</v>
      </c>
      <c r="Y381" s="240">
        <f t="shared" ca="1" si="615"/>
        <v>1.6161108974489222E-4</v>
      </c>
      <c r="Z381" s="240">
        <f t="shared" ca="1" si="616"/>
        <v>2.7933823040736741E-4</v>
      </c>
      <c r="AA381" s="240">
        <f t="shared" ca="1" si="617"/>
        <v>3.3109756093850293E-4</v>
      </c>
      <c r="AB381" s="240">
        <f t="shared" ca="1" si="618"/>
        <v>3.0466572872371459E-4</v>
      </c>
      <c r="AC381" s="240">
        <f t="shared" ca="1" si="619"/>
        <v>2.0628480842075969E-4</v>
      </c>
      <c r="AD381" s="240">
        <f t="shared" ca="1" si="620"/>
        <v>5.9188189392875165E-5</v>
      </c>
      <c r="AE381" s="240">
        <f t="shared" ca="1" si="621"/>
        <v>-1.0188616277305147E-4</v>
      </c>
      <c r="AF381" s="240">
        <f t="shared" ca="1" si="622"/>
        <v>-2.3889933637769883E-4</v>
      </c>
      <c r="AG381" s="240">
        <f t="shared" ca="1" si="623"/>
        <v>-3.1949464680735477E-4</v>
      </c>
      <c r="AH381" s="240">
        <f t="shared" ca="1" si="624"/>
        <v>-3.2463890935204807E-4</v>
      </c>
      <c r="AI381" s="240">
        <f t="shared" ca="1" si="625"/>
        <v>-2.5311726797750365E-4</v>
      </c>
      <c r="AJ381" s="240">
        <f t="shared" ca="1" si="626"/>
        <v>-1.2182009265419478E-4</v>
      </c>
      <c r="AK381" s="240">
        <f t="shared" ca="1" si="627"/>
        <v>3.8245807704261232E-5</v>
      </c>
      <c r="AL381" s="240">
        <f t="shared" ca="1" si="628"/>
        <v>1.8927967482732704E-4</v>
      </c>
      <c r="AM381" s="240">
        <f t="shared" ca="1" si="629"/>
        <v>2.9561373257406198E-4</v>
      </c>
      <c r="AN381" s="240">
        <f t="shared" ca="1" si="630"/>
        <v>3.3213639875357998E-4</v>
      </c>
      <c r="AO381" s="240">
        <f t="shared" ca="1" si="631"/>
        <v>2.902225728756713E-4</v>
      </c>
      <c r="AP381" s="240">
        <f t="shared" ca="1" si="632"/>
        <v>1.7977051807230873E-4</v>
      </c>
      <c r="AQ381" s="240">
        <f t="shared" ca="1" si="633"/>
        <v>2.686431230610828E-5</v>
      </c>
      <c r="AR381" s="240">
        <f t="shared" ca="1" si="634"/>
        <v>-1.3238610152260566E-4</v>
      </c>
      <c r="AS381" s="240">
        <f t="shared" ca="1" si="635"/>
        <v>-2.6037254838003944E-4</v>
      </c>
      <c r="AT381" s="240">
        <f t="shared" ca="1" si="636"/>
        <v>-3.2687007261525018E-4</v>
      </c>
      <c r="AU381" s="240">
        <f t="shared" ca="1" si="637"/>
        <v>-3.1617478705692046E-4</v>
      </c>
      <c r="AV381" s="240">
        <f t="shared" ca="1" si="638"/>
        <v>-2.3081246329737193E-4</v>
      </c>
      <c r="AW381" s="240">
        <f t="shared" ca="1" si="639"/>
        <v>-9.0942051860233336E-5</v>
      </c>
      <c r="AX381" s="240">
        <f t="shared" ca="1" si="640"/>
        <v>7.0405004579351615E-5</v>
      </c>
      <c r="AY381" s="240">
        <f t="shared" ca="1" si="641"/>
        <v>2.1512539317037935E-4</v>
      </c>
      <c r="AZ381" s="240">
        <f t="shared" ca="1" si="642"/>
        <v>3.0904231289716498E-4</v>
      </c>
      <c r="BA381" s="240">
        <f t="shared" ca="1" si="643"/>
        <v>3.2997658148443563E-4</v>
      </c>
      <c r="BB381" s="240">
        <f t="shared" ca="1" si="644"/>
        <v>2.7298441499903848E-4</v>
      </c>
      <c r="BC381" s="240">
        <f t="shared" ca="1" si="645"/>
        <v>1.515249393622599E-4</v>
      </c>
      <c r="BD381" s="240">
        <f t="shared" ca="1" si="646"/>
        <v>-5.7182827936933986E-6</v>
      </c>
      <c r="BE381" s="240">
        <f t="shared" ca="1" si="647"/>
        <v>-1.61611089744892E-4</v>
      </c>
      <c r="BF381" s="240">
        <f t="shared" ca="1" si="648"/>
        <v>-2.7933823040736697E-4</v>
      </c>
      <c r="BG381" s="240">
        <f t="shared" ca="1" si="649"/>
        <v>-3.3109756093850287E-4</v>
      </c>
      <c r="BH381" s="240">
        <f t="shared" ca="1" si="650"/>
        <v>-3.0466572872371486E-4</v>
      </c>
      <c r="BI381" s="240">
        <f t="shared" ca="1" si="651"/>
        <v>-2.0628480842075985E-4</v>
      </c>
      <c r="BJ381" s="240">
        <f t="shared" ca="1" si="652"/>
        <v>-5.9188189392875355E-5</v>
      </c>
      <c r="BK381" s="240">
        <f t="shared" ca="1" si="653"/>
        <v>1.0188616277305183E-4</v>
      </c>
      <c r="BL381" s="240">
        <f t="shared" ca="1" si="654"/>
        <v>2.3889933637769869E-4</v>
      </c>
      <c r="BM381" s="240">
        <f t="shared" ca="1" si="655"/>
        <v>3.1949464680735488E-4</v>
      </c>
      <c r="BN381" s="240">
        <f t="shared" ca="1" si="656"/>
        <v>3.2463890935204812E-4</v>
      </c>
      <c r="BO381" s="240">
        <f t="shared" ca="1" si="657"/>
        <v>2.5311726797750338E-4</v>
      </c>
      <c r="BP381" s="240">
        <f t="shared" ca="1" si="658"/>
        <v>1.2182009265419497E-4</v>
      </c>
      <c r="BQ381" s="240">
        <f t="shared" ca="1" si="659"/>
        <v>-3.8245807704261612E-5</v>
      </c>
      <c r="BR381" s="240">
        <f t="shared" ca="1" si="660"/>
        <v>-1.8927967482732687E-4</v>
      </c>
      <c r="BS381" s="240">
        <f t="shared" ca="1" si="661"/>
        <v>-2.9561373257406192E-4</v>
      </c>
      <c r="BT381" s="240">
        <f t="shared" ca="1" si="662"/>
        <v>-3.3213639875357998E-4</v>
      </c>
      <c r="BU381" s="240">
        <f t="shared" ca="1" si="663"/>
        <v>-2.9022257287567135E-4</v>
      </c>
      <c r="BV381" s="240">
        <f t="shared" ca="1" si="664"/>
        <v>-1.797705180723089E-4</v>
      </c>
      <c r="BW381" s="240">
        <f t="shared" ca="1" si="665"/>
        <v>-2.6864312306107278E-5</v>
      </c>
      <c r="BX381" s="240">
        <f t="shared" ca="1" si="666"/>
        <v>1.3238610152260439E-4</v>
      </c>
      <c r="BY381" s="240">
        <f t="shared" ca="1" si="667"/>
        <v>2.6037254838003927E-4</v>
      </c>
      <c r="BZ381" s="240">
        <f t="shared" ca="1" si="668"/>
        <v>3.2687007261525012E-4</v>
      </c>
      <c r="CA381" s="240">
        <f t="shared" ca="1" si="669"/>
        <v>3.1617478705692019E-4</v>
      </c>
      <c r="CB381" s="240">
        <f t="shared" ca="1" si="670"/>
        <v>2.308124632973729E-4</v>
      </c>
      <c r="CC381" s="240">
        <f t="shared" ca="1" si="671"/>
        <v>9.094205186023354E-5</v>
      </c>
      <c r="CD381" s="240">
        <f t="shared" ca="1" si="672"/>
        <v>-7.0405004579351439E-5</v>
      </c>
      <c r="CE381" s="240">
        <f t="shared" ca="1" si="673"/>
        <v>-2.1512539317038008E-4</v>
      </c>
      <c r="CF381" s="240">
        <f t="shared" ca="1" si="674"/>
        <v>-3.0904231289716449E-4</v>
      </c>
      <c r="CG381" s="240">
        <f t="shared" ca="1" si="675"/>
        <v>-3.2997658148443569E-4</v>
      </c>
      <c r="CH381" s="240">
        <f t="shared" ca="1" si="676"/>
        <v>-2.7298441499903794E-4</v>
      </c>
      <c r="CI381" s="240">
        <f t="shared" ca="1" si="677"/>
        <v>-1.5152493936226115E-4</v>
      </c>
      <c r="CJ381" s="240">
        <f t="shared" ca="1" si="678"/>
        <v>5.7182827936931818E-6</v>
      </c>
      <c r="CK381" s="240">
        <f t="shared" ca="1" si="679"/>
        <v>1.6161108974489184E-4</v>
      </c>
      <c r="CL381" s="240">
        <f t="shared" ca="1" si="680"/>
        <v>2.7933823040736746E-4</v>
      </c>
      <c r="CM381" s="240">
        <f t="shared" ca="1" si="681"/>
        <v>3.3109756093850276E-4</v>
      </c>
      <c r="CN381" s="240">
        <f t="shared" ca="1" si="682"/>
        <v>3.0466572872371502E-4</v>
      </c>
      <c r="CO381" s="240">
        <f t="shared" ca="1" si="683"/>
        <v>2.0628480842076004E-4</v>
      </c>
      <c r="CP381" s="240">
        <f t="shared" ca="1" si="684"/>
        <v>5.9188189392874406E-5</v>
      </c>
      <c r="CQ381" s="240">
        <f t="shared" ca="1" si="685"/>
        <v>-1.018861627730505E-4</v>
      </c>
      <c r="CR381" s="240">
        <f t="shared" ca="1" si="686"/>
        <v>-2.3889933637769855E-4</v>
      </c>
      <c r="CS381" s="240">
        <f t="shared" ca="1" si="687"/>
        <v>-3.1949464680735477E-4</v>
      </c>
      <c r="CT381" s="240">
        <f t="shared" ca="1" si="688"/>
        <v>-3.2463890935204785E-4</v>
      </c>
      <c r="CU381" s="240">
        <f t="shared" ca="1" si="689"/>
        <v>-2.531172679775043E-4</v>
      </c>
      <c r="CV381" s="240">
        <f t="shared" ca="1" si="690"/>
        <v>-1.2182009265419516E-4</v>
      </c>
      <c r="CW381" s="240">
        <f t="shared" ca="1" si="691"/>
        <v>3.8245807704261422E-5</v>
      </c>
      <c r="CX381" s="240">
        <f t="shared" ca="1" si="692"/>
        <v>1.8927967482732574E-4</v>
      </c>
      <c r="CY381" s="240">
        <f t="shared" ca="1" si="693"/>
        <v>2.9561373257406181E-4</v>
      </c>
      <c r="CZ381" s="240">
        <f t="shared" ca="1" si="694"/>
        <v>3.3213639875357998E-4</v>
      </c>
      <c r="DA381" s="240">
        <f t="shared" ca="1" si="695"/>
        <v>2.9022257287567092E-4</v>
      </c>
      <c r="DB381" s="240">
        <f t="shared" ca="1" si="696"/>
        <v>1.7977051807231006E-4</v>
      </c>
      <c r="DC381" s="240">
        <f t="shared" ca="1" si="697"/>
        <v>2.6864312306108633E-5</v>
      </c>
      <c r="DD381" s="240">
        <f t="shared" ca="1" si="698"/>
        <v>-1.3238610152260528E-4</v>
      </c>
      <c r="DE381" s="240">
        <f t="shared" ca="1" si="699"/>
        <v>-2.6037254838003987E-4</v>
      </c>
      <c r="DF381" s="240">
        <f t="shared" ca="1" si="700"/>
        <v>-3.2687007261524991E-4</v>
      </c>
      <c r="DG381" s="240">
        <f t="shared" ca="1" si="701"/>
        <v>-3.1617478705692057E-4</v>
      </c>
      <c r="DH381" s="240">
        <f t="shared" ca="1" si="702"/>
        <v>-2.308124632973722E-4</v>
      </c>
      <c r="DI381" s="240">
        <f t="shared" ca="1" si="703"/>
        <v>-9.0942051860232577E-5</v>
      </c>
      <c r="DJ381" s="240">
        <f t="shared" ca="1" si="704"/>
        <v>7.040500457935007E-5</v>
      </c>
      <c r="DK381" s="240">
        <f t="shared" ca="1" si="705"/>
        <v>2.1512539317037905E-4</v>
      </c>
      <c r="DL381" s="240">
        <f t="shared" ca="1" si="706"/>
        <v>3.0904231289716482E-4</v>
      </c>
      <c r="DM381" s="240">
        <f t="shared" ca="1" si="707"/>
        <v>3.2997658148443553E-4</v>
      </c>
      <c r="DN381" s="240">
        <f t="shared" ca="1" si="708"/>
        <v>2.7298441499903876E-4</v>
      </c>
      <c r="DO381" s="240">
        <f t="shared" ca="1" si="709"/>
        <v>1.5152493936226028E-4</v>
      </c>
      <c r="DP381" s="240">
        <f t="shared" ca="1" si="710"/>
        <v>-5.7182827936941847E-6</v>
      </c>
      <c r="DQ381" s="240">
        <f t="shared" ca="1" si="711"/>
        <v>-1.6161108974489065E-4</v>
      </c>
      <c r="DR381" s="240">
        <f t="shared" ca="1" si="712"/>
        <v>-2.7933823040736676E-4</v>
      </c>
      <c r="DS381" s="240">
        <f t="shared" ca="1" si="713"/>
        <v>-3.3109756093850282E-4</v>
      </c>
      <c r="DT381" s="240">
        <f t="shared" ca="1" si="714"/>
        <v>-3.0466572872371459E-4</v>
      </c>
      <c r="DU381" s="240">
        <f t="shared" ca="1" si="715"/>
        <v>-2.062848084207611E-4</v>
      </c>
      <c r="DV381" s="240">
        <f t="shared" ca="1" si="716"/>
        <v>-5.9188189392875789E-5</v>
      </c>
      <c r="DW381" s="240">
        <f t="shared" ca="1" si="717"/>
        <v>1.0188616277305146E-4</v>
      </c>
      <c r="DX381" s="240">
        <f t="shared" ca="1" si="718"/>
        <v>2.3889933637769923E-4</v>
      </c>
      <c r="DY381" s="240">
        <f t="shared" ca="1" si="719"/>
        <v>3.1949464680735445E-4</v>
      </c>
      <c r="DZ381" s="240">
        <f t="shared" ca="1" si="720"/>
        <v>3.2463890935204817E-4</v>
      </c>
      <c r="EA381" s="240">
        <f t="shared" ca="1" si="721"/>
        <v>2.5311726797750365E-4</v>
      </c>
      <c r="EB381" s="240">
        <f t="shared" ca="1" si="722"/>
        <v>1.2182009265419424E-4</v>
      </c>
      <c r="EC381" s="240">
        <f t="shared" ca="1" si="723"/>
        <v>-3.824580770426004E-5</v>
      </c>
      <c r="ED381" s="240">
        <f t="shared" ca="1" si="724"/>
        <v>-1.8927967482732652E-4</v>
      </c>
      <c r="EE381" s="240">
        <f t="shared" ca="1" si="725"/>
        <v>-2.9561373257406225E-4</v>
      </c>
      <c r="EF381" s="240">
        <f t="shared" ca="1" si="726"/>
        <v>-3.3213639875357998E-4</v>
      </c>
      <c r="EG381" s="240">
        <f t="shared" ca="1" si="727"/>
        <v>-2.9022257287567157E-4</v>
      </c>
      <c r="EH381" s="240">
        <f t="shared" ca="1" si="728"/>
        <v>-1.7977051807231123E-4</v>
      </c>
      <c r="EI381" s="240">
        <f t="shared" ca="1" si="729"/>
        <v>-2.6864312306107711E-5</v>
      </c>
      <c r="EJ381" s="240">
        <f t="shared" ca="1" si="730"/>
        <v>1.3238610152260403E-4</v>
      </c>
      <c r="EK381" s="240">
        <f t="shared" ca="1" si="731"/>
        <v>2.6037254838004052E-4</v>
      </c>
      <c r="EL381" s="240">
        <f t="shared" ca="1" si="732"/>
        <v>3.2687007261525007E-4</v>
      </c>
      <c r="EM381" s="240">
        <f t="shared" ca="1" si="733"/>
        <v>3.1617478705692101E-4</v>
      </c>
      <c r="EN381" s="240">
        <f t="shared" ca="1" si="734"/>
        <v>2.3081246329737155E-4</v>
      </c>
      <c r="EO381" s="240">
        <f t="shared" ca="1" si="735"/>
        <v>9.0942051860233919E-5</v>
      </c>
      <c r="EP381" s="240">
        <f t="shared" ca="1" si="736"/>
        <v>-7.0405004579348701E-5</v>
      </c>
      <c r="EQ381" s="240">
        <f t="shared" ca="1" si="737"/>
        <v>-2.1512539317037976E-4</v>
      </c>
      <c r="ER381" s="240">
        <f t="shared" ca="1" si="738"/>
        <v>-3.0904231289716438E-4</v>
      </c>
      <c r="ES381" s="240">
        <f t="shared" ca="1" si="739"/>
        <v>-3.2997658148443547E-4</v>
      </c>
      <c r="ET381" s="240">
        <f t="shared" ca="1" si="740"/>
        <v>-2.7298441499903816E-4</v>
      </c>
      <c r="EU381" s="240">
        <f t="shared" ca="1" si="741"/>
        <v>-1.5152493936226153E-4</v>
      </c>
      <c r="EV381" s="240">
        <f t="shared" ca="1" si="742"/>
        <v>5.7182827936951605E-6</v>
      </c>
      <c r="EW381" s="240">
        <f t="shared" ca="1" si="743"/>
        <v>1.6161108974489149E-4</v>
      </c>
      <c r="EX381" s="240">
        <f t="shared" ca="1" si="744"/>
        <v>2.79338230407366E-4</v>
      </c>
      <c r="EY381" s="240">
        <f t="shared" ca="1" si="745"/>
        <v>3.3109756093850293E-4</v>
      </c>
      <c r="EZ381" s="240">
        <f t="shared" ca="1" si="746"/>
        <v>3.0466572872371513E-4</v>
      </c>
      <c r="FA381" s="240">
        <f t="shared" ca="1" si="747"/>
        <v>2.0628480842076218E-4</v>
      </c>
      <c r="FB381" s="240">
        <f t="shared" ca="1" si="748"/>
        <v>5.9188189392874813E-5</v>
      </c>
      <c r="FC381" s="240">
        <f t="shared" ca="1" si="749"/>
        <v>-1.0188616277305012E-4</v>
      </c>
      <c r="FD381" s="240">
        <f t="shared" ca="1" si="750"/>
        <v>-2.3889933637769991E-4</v>
      </c>
      <c r="FE381" s="240">
        <f t="shared" ca="1" si="751"/>
        <v>-3.1949464680735472E-4</v>
      </c>
      <c r="FF381" s="240">
        <f t="shared" ca="1" si="752"/>
        <v>-3.2463890935204845E-4</v>
      </c>
      <c r="FG381" s="240">
        <f t="shared" ca="1" si="753"/>
        <v>-2.5311726797750306E-4</v>
      </c>
      <c r="FH381" s="240">
        <f t="shared" ca="1" si="754"/>
        <v>-1.2182009265419554E-4</v>
      </c>
      <c r="FI381" s="240">
        <f t="shared" ca="1" si="755"/>
        <v>3.8245807704258685E-5</v>
      </c>
      <c r="FJ381" s="240">
        <f t="shared" ca="1" si="756"/>
        <v>1.8927967482732733E-4</v>
      </c>
      <c r="FK381" s="240">
        <f t="shared" ca="1" si="757"/>
        <v>2.9561373257406165E-4</v>
      </c>
      <c r="FL381" s="240">
        <f t="shared" ca="1" si="758"/>
        <v>3.3213639875357998E-4</v>
      </c>
      <c r="FM381" s="240">
        <f t="shared" ca="1" si="759"/>
        <v>2.9022257287567108E-4</v>
      </c>
      <c r="FN381" s="240">
        <f t="shared" ca="1" si="760"/>
        <v>1.7977051807231042E-4</v>
      </c>
      <c r="FO381" s="240">
        <f t="shared" ca="1" si="761"/>
        <v>2.6864312306106735E-5</v>
      </c>
      <c r="FP381" s="240">
        <f t="shared" ca="1" si="762"/>
        <v>-1.3238610152260493E-4</v>
      </c>
      <c r="FQ381" s="240">
        <f t="shared" ca="1" si="763"/>
        <v>-2.6037254838003819E-4</v>
      </c>
      <c r="FR381" s="240">
        <f t="shared" ca="1" si="764"/>
        <v>-3.2687007261525023E-4</v>
      </c>
      <c r="FS381" s="240">
        <f t="shared" ca="1" si="765"/>
        <v>-3.1617478705692073E-4</v>
      </c>
      <c r="FT381" s="240">
        <f t="shared" ca="1" si="766"/>
        <v>-2.3081246329737418E-4</v>
      </c>
      <c r="FU381" s="240">
        <f t="shared" ca="1" si="767"/>
        <v>-9.0942051860232984E-5</v>
      </c>
      <c r="FV381" s="240">
        <f t="shared" ca="1" si="768"/>
        <v>7.0405004579349664E-5</v>
      </c>
      <c r="FW381" s="240">
        <f t="shared" ca="1" si="769"/>
        <v>2.1512539317038054E-4</v>
      </c>
      <c r="FX381" s="240">
        <f t="shared" ca="1" si="770"/>
        <v>3.0904231289716471E-4</v>
      </c>
      <c r="FY381" s="240">
        <f t="shared" ca="1" si="771"/>
        <v>3.2997658148443585E-4</v>
      </c>
      <c r="FZ381" s="240">
        <f t="shared" ca="1" si="772"/>
        <v>2.7298441499903762E-4</v>
      </c>
      <c r="GA381" s="240">
        <f t="shared" ca="1" si="773"/>
        <v>1.5152493936226066E-4</v>
      </c>
      <c r="GB381" s="240">
        <f t="shared" ca="1" si="774"/>
        <v>-5.71828279369142E-6</v>
      </c>
      <c r="GC381" s="240">
        <f t="shared" ca="1" si="775"/>
        <v>-1.6161108974489235E-4</v>
      </c>
      <c r="GD381" s="240">
        <f t="shared" ca="1" si="776"/>
        <v>-2.7933823040736654E-4</v>
      </c>
      <c r="GE381" s="240">
        <f t="shared" ca="1" si="777"/>
        <v>-3.310975609385026E-4</v>
      </c>
      <c r="GF381" s="240">
        <f t="shared" ca="1" si="778"/>
        <v>-3.0466572872371475E-4</v>
      </c>
      <c r="GG381" s="240">
        <f t="shared" ca="1" si="779"/>
        <v>-2.0628480842076145E-4</v>
      </c>
      <c r="GH381" s="240">
        <f t="shared" ca="1" si="780"/>
        <v>-5.918818939287381E-5</v>
      </c>
      <c r="GI381" s="240">
        <f t="shared" ca="1" si="781"/>
        <v>1.0188616277305105E-4</v>
      </c>
      <c r="GJ381" s="240">
        <f t="shared" ca="1" si="782"/>
        <v>2.3889933637769733E-4</v>
      </c>
      <c r="GK381" s="240">
        <f t="shared" ca="1" si="783"/>
        <v>3.1949464680735499E-4</v>
      </c>
      <c r="GL381" s="240">
        <f t="shared" ca="1" si="784"/>
        <v>3.2463890935204828E-4</v>
      </c>
      <c r="GM381" s="240">
        <f t="shared" ca="1" si="785"/>
        <v>2.5311726797750544E-4</v>
      </c>
      <c r="GN381" s="240">
        <f t="shared" ca="1" si="786"/>
        <v>1.2182009265419464E-4</v>
      </c>
      <c r="GO381" s="240">
        <f t="shared" ca="1" si="787"/>
        <v>-3.8245807704259633E-5</v>
      </c>
      <c r="GP381" s="240">
        <f t="shared" ca="1" si="788"/>
        <v>-1.8927967482732424E-4</v>
      </c>
      <c r="GQ381" s="240">
        <f t="shared" ca="1" si="789"/>
        <v>-2.9561373257406208E-4</v>
      </c>
      <c r="GR381" s="240">
        <f t="shared" ca="1" si="790"/>
        <v>-3.3213639875357998E-4</v>
      </c>
      <c r="GS381" s="240">
        <f t="shared" ca="1" si="791"/>
        <v>-2.9022257287567065E-4</v>
      </c>
      <c r="GT381" s="240">
        <f t="shared" ca="1" si="792"/>
        <v>-1.797705180723096E-4</v>
      </c>
      <c r="GU381" s="240">
        <f t="shared" ca="1" si="793"/>
        <v>-2.6864312306110449E-5</v>
      </c>
      <c r="GV381" s="240">
        <f t="shared" ca="1" si="794"/>
        <v>1.3238610152260577E-4</v>
      </c>
      <c r="GW381" s="240">
        <f t="shared" ca="1" si="795"/>
        <v>2.6037254838003879E-4</v>
      </c>
      <c r="GX381" s="240">
        <f t="shared" ca="1" si="796"/>
        <v>3.2687007261524958E-4</v>
      </c>
      <c r="GY381" s="240">
        <f t="shared" ca="1" si="797"/>
        <v>3.1617478705692041E-4</v>
      </c>
      <c r="GZ381" s="240">
        <f t="shared" ca="1" si="798"/>
        <v>2.3081246329737353E-4</v>
      </c>
      <c r="HA381" s="240">
        <f t="shared" ca="1" si="799"/>
        <v>9.0942051860232035E-5</v>
      </c>
      <c r="HB381" s="240">
        <f t="shared" ca="1" si="800"/>
        <v>-7.0405004579350626E-5</v>
      </c>
      <c r="HC381" s="240">
        <f t="shared" ca="1" si="801"/>
        <v>-2.1512539317037767E-4</v>
      </c>
      <c r="HD381" s="240">
        <f t="shared" ca="1" si="802"/>
        <v>-3.0904231289716503E-4</v>
      </c>
      <c r="HE381" s="240">
        <f t="shared" ca="1" si="803"/>
        <v>-3.299765814844358E-4</v>
      </c>
      <c r="HF381" s="240">
        <f t="shared" ca="1" si="804"/>
        <v>-2.7298441499903979E-4</v>
      </c>
      <c r="HG381" s="240">
        <f t="shared" ca="1" si="805"/>
        <v>-1.5152493936225977E-4</v>
      </c>
      <c r="HH381" s="240">
        <f t="shared" ca="1" si="806"/>
        <v>5.7182827936923958E-6</v>
      </c>
      <c r="HI381" s="240">
        <f t="shared" ca="1" si="807"/>
        <v>1.6161108974488907E-4</v>
      </c>
      <c r="HJ381" s="240">
        <f t="shared" ca="1" si="808"/>
        <v>2.7933823040736703E-4</v>
      </c>
      <c r="HK381" s="240">
        <f t="shared" ca="1" si="809"/>
        <v>3.3109756093850271E-4</v>
      </c>
      <c r="HL381" s="240">
        <f t="shared" ca="1" si="810"/>
        <v>3.0466572872371443E-4</v>
      </c>
      <c r="HM381" s="240">
        <f t="shared" ca="1" si="811"/>
        <v>2.0628480842076064E-4</v>
      </c>
      <c r="HN381" s="240">
        <f t="shared" ca="1" si="812"/>
        <v>5.9188189392877523E-5</v>
      </c>
      <c r="HO381" s="240">
        <f t="shared" ca="1" si="813"/>
        <v>-1.0188616277305197E-4</v>
      </c>
      <c r="HP381" s="240">
        <f t="shared" ca="1" si="814"/>
        <v>-2.3889933637769801E-4</v>
      </c>
      <c r="HQ381" s="240">
        <f t="shared" ca="1" si="815"/>
        <v>-3.1949464680735396E-4</v>
      </c>
      <c r="HR381" s="240">
        <f t="shared" ca="1" si="816"/>
        <v>-3.2463890935204801E-4</v>
      </c>
      <c r="HS381" s="240">
        <f t="shared" ca="1" si="817"/>
        <v>-2.5311726797750485E-4</v>
      </c>
      <c r="HT381" s="240">
        <f t="shared" ca="1" si="818"/>
        <v>-1.2182009265419372E-4</v>
      </c>
      <c r="HU381" s="240">
        <f t="shared" ca="1" si="819"/>
        <v>3.8245807704260636E-5</v>
      </c>
      <c r="HV381" s="240">
        <f t="shared" ca="1" si="820"/>
        <v>1.8927967482732506E-4</v>
      </c>
      <c r="HW381" s="240">
        <f t="shared" ca="1" si="821"/>
        <v>2.9561373257406252E-4</v>
      </c>
      <c r="HX381" s="240">
        <f t="shared" ca="1" si="822"/>
        <v>3.3213639875357993E-4</v>
      </c>
      <c r="HY381" s="240">
        <f t="shared" ca="1" si="823"/>
        <v>2.9022257287567244E-4</v>
      </c>
      <c r="HZ381" s="240">
        <f t="shared" ca="1" si="824"/>
        <v>1.7977051807230873E-4</v>
      </c>
      <c r="IA381" s="240">
        <f t="shared" ca="1" si="825"/>
        <v>2.6864312306109446E-5</v>
      </c>
      <c r="IB381" s="240">
        <f t="shared" ca="1" si="826"/>
        <v>-1.3238610152260235E-4</v>
      </c>
      <c r="IC381" s="240">
        <f t="shared" ca="1" si="827"/>
        <v>-2.6037254838003938E-4</v>
      </c>
      <c r="ID381" s="240">
        <f t="shared" ca="1" si="828"/>
        <v>-3.2687007261524974E-4</v>
      </c>
      <c r="IE381" s="240">
        <f t="shared" ca="1" si="829"/>
        <v>-1.8362895175298098E-4</v>
      </c>
      <c r="IF381" s="240">
        <f t="shared" ca="1" si="830"/>
        <v>-2.3081246329737282E-4</v>
      </c>
      <c r="IG381" s="240">
        <f t="shared" ca="1" si="831"/>
        <v>-9.094205186023564E-5</v>
      </c>
      <c r="IH381" s="240">
        <f t="shared" ca="1" si="832"/>
        <v>7.0405004579351588E-5</v>
      </c>
      <c r="II381" s="240">
        <f t="shared" ca="1" si="833"/>
        <v>2.151253931703784E-4</v>
      </c>
      <c r="IJ381" s="240">
        <f t="shared" ca="1" si="834"/>
        <v>3.0904231289716373E-4</v>
      </c>
      <c r="IK381" s="240">
        <f t="shared" ca="1" si="835"/>
        <v>3.2997658148443563E-4</v>
      </c>
      <c r="IL381" s="240">
        <f t="shared" ca="1" si="836"/>
        <v>2.7298441499903919E-4</v>
      </c>
      <c r="IM381" s="240">
        <f t="shared" ca="1" si="837"/>
        <v>1.515249393622631E-4</v>
      </c>
      <c r="IN381" s="240">
        <f t="shared" ca="1" si="838"/>
        <v>-5.7182827936933715E-6</v>
      </c>
      <c r="IO381" s="240">
        <f t="shared" ca="1" si="839"/>
        <v>-1.6161108974488994E-4</v>
      </c>
      <c r="IP381" s="240">
        <f t="shared" ca="1" si="840"/>
        <v>-2.7933823040736757E-4</v>
      </c>
      <c r="IQ381" s="240">
        <f t="shared" ca="1" si="841"/>
        <v>-3.3109756093850282E-4</v>
      </c>
      <c r="IR381" s="240">
        <f t="shared" ca="1" si="842"/>
        <v>-3.0466572872371584E-4</v>
      </c>
      <c r="IS381" s="240">
        <f t="shared" ca="1" si="843"/>
        <v>-2.0628480842075988E-4</v>
      </c>
      <c r="IT381" s="240">
        <f t="shared" ca="1" si="844"/>
        <v>-5.9188189392876548E-5</v>
      </c>
      <c r="IU381" s="240">
        <f t="shared" ca="1" si="845"/>
        <v>1.0188616277304841E-4</v>
      </c>
      <c r="IV381" s="240">
        <f t="shared" ca="1" si="846"/>
        <v>2.3889933637769869E-4</v>
      </c>
      <c r="IW381" s="240">
        <f t="shared" ca="1" si="847"/>
        <v>3.1949464680735423E-4</v>
      </c>
      <c r="IX381" s="240">
        <f t="shared" ca="1" si="848"/>
        <v>3.2463890935204785E-4</v>
      </c>
      <c r="IY381" s="240">
        <f t="shared" ca="1" si="849"/>
        <v>2.5311726797750425E-4</v>
      </c>
      <c r="IZ381" s="240">
        <f t="shared" ca="1" si="850"/>
        <v>1.2182009265419719E-4</v>
      </c>
      <c r="JA381" s="240">
        <f t="shared" ca="1" si="851"/>
        <v>-3.8245807704261558E-5</v>
      </c>
      <c r="JB381" s="240">
        <f t="shared" ca="1" si="852"/>
        <v>-1.8927967482732587E-4</v>
      </c>
    </row>
    <row r="382" spans="2:262">
      <c r="B382" s="248">
        <v>21</v>
      </c>
      <c r="C382" s="247">
        <f t="shared" si="853"/>
        <v>4.1015625000000009E-4</v>
      </c>
      <c r="D382" s="244">
        <f t="shared" ca="1" si="597"/>
        <v>30.055225880798329</v>
      </c>
      <c r="E382" s="243">
        <f ca="1">AA361</f>
        <v>5.5225880798328672E-2</v>
      </c>
      <c r="F382" s="242">
        <v>21</v>
      </c>
      <c r="G382" s="240">
        <f t="shared" ca="1" si="854"/>
        <v>1.585619047190542E-3</v>
      </c>
      <c r="H382" s="240">
        <f t="shared" ca="1" si="598"/>
        <v>1.7615945101926433E-3</v>
      </c>
      <c r="I382" s="240">
        <f t="shared" ca="1" si="599"/>
        <v>1.4798618866637405E-3</v>
      </c>
      <c r="J382" s="240">
        <f t="shared" ca="1" si="600"/>
        <v>8.1362264225478664E-4</v>
      </c>
      <c r="K382" s="240">
        <f t="shared" ca="1" si="601"/>
        <v>-6.4016933268967063E-5</v>
      </c>
      <c r="L382" s="240">
        <f t="shared" ca="1" si="602"/>
        <v>-9.2502324395079194E-4</v>
      </c>
      <c r="M382" s="240">
        <f t="shared" ca="1" si="603"/>
        <v>-1.5456844488005612E-3</v>
      </c>
      <c r="N382" s="240">
        <f t="shared" ca="1" si="604"/>
        <v>-1.7647366185700227E-3</v>
      </c>
      <c r="O382" s="240">
        <f t="shared" ca="1" si="605"/>
        <v>-1.5252643003013445E-3</v>
      </c>
      <c r="P382" s="240">
        <f t="shared" ca="1" si="606"/>
        <v>-8.8948863281943901E-4</v>
      </c>
      <c r="Q382" s="240">
        <f t="shared" ca="1" si="607"/>
        <v>-2.2600676009189714E-5</v>
      </c>
      <c r="R382" s="240">
        <f t="shared" ca="1" si="608"/>
        <v>8.5015952444772176E-4</v>
      </c>
      <c r="S382" s="240">
        <f t="shared" ca="1" si="609"/>
        <v>1.5020261611874519E-3</v>
      </c>
      <c r="T382" s="240">
        <f t="shared" ca="1" si="610"/>
        <v>1.7636273218605951E-3</v>
      </c>
      <c r="U382" s="241">
        <f t="shared" ca="1" si="611"/>
        <v>1.5669922186421483E-3</v>
      </c>
      <c r="V382" s="240">
        <f t="shared" ca="1" si="612"/>
        <v>9.6321176735762683E-4</v>
      </c>
      <c r="W382" s="240">
        <f t="shared" ca="1" si="613"/>
        <v>1.0916383827925342E-4</v>
      </c>
      <c r="X382" s="240">
        <f t="shared" ca="1" si="614"/>
        <v>-7.7324769618507705E-4</v>
      </c>
      <c r="Y382" s="240">
        <f t="shared" ca="1" si="615"/>
        <v>-1.4547493609900876E-3</v>
      </c>
      <c r="Z382" s="240">
        <f t="shared" ca="1" si="616"/>
        <v>-1.7582692924572962E-3</v>
      </c>
      <c r="AA382" s="240">
        <f t="shared" ca="1" si="617"/>
        <v>-1.6049451154759348E-3</v>
      </c>
      <c r="AB382" s="240">
        <f t="shared" ca="1" si="618"/>
        <v>-1.0346144403808634E-3</v>
      </c>
      <c r="AC382" s="240">
        <f t="shared" ca="1" si="619"/>
        <v>-1.9546401530128401E-4</v>
      </c>
      <c r="AD382" s="240">
        <f t="shared" ca="1" si="620"/>
        <v>6.9447304649382369E-4</v>
      </c>
      <c r="AE382" s="240">
        <f t="shared" ca="1" si="621"/>
        <v>1.403967942161106E-3</v>
      </c>
      <c r="AF382" s="240">
        <f t="shared" ca="1" si="622"/>
        <v>1.7486754383222668E-3</v>
      </c>
      <c r="AG382" s="240">
        <f t="shared" ca="1" si="623"/>
        <v>1.6390315589499519E-3</v>
      </c>
      <c r="AH382" s="240">
        <f t="shared" ca="1" si="624"/>
        <v>1.1035246365957005E-3</v>
      </c>
      <c r="AI382" s="240">
        <f t="shared" ca="1" si="625"/>
        <v>2.8129330238982201E-4</v>
      </c>
      <c r="AJ382" s="240">
        <f t="shared" ca="1" si="626"/>
        <v>-6.1402535040491193E-4</v>
      </c>
      <c r="AK382" s="240">
        <f t="shared" ca="1" si="627"/>
        <v>-1.3498042415863863E-3</v>
      </c>
      <c r="AL382" s="240">
        <f t="shared" ca="1" si="628"/>
        <v>-1.7348688718904399E-3</v>
      </c>
      <c r="AM382" s="240">
        <f t="shared" ca="1" si="629"/>
        <v>-1.6691694318362474E-3</v>
      </c>
      <c r="AN382" s="240">
        <f t="shared" ca="1" si="630"/>
        <v>-1.169776345303634E-3</v>
      </c>
      <c r="AO382" s="240">
        <f t="shared" ca="1" si="631"/>
        <v>-3.6644492927452566E-4</v>
      </c>
      <c r="AP382" s="240">
        <f t="shared" ca="1" si="632"/>
        <v>5.3209841346460581E-4</v>
      </c>
      <c r="AQ382" s="240">
        <f t="shared" ca="1" si="633"/>
        <v>1.2923887443648009E-3</v>
      </c>
      <c r="AR382" s="240">
        <f t="shared" ca="1" si="634"/>
        <v>1.7168828543896622E-3</v>
      </c>
      <c r="AS382" s="240">
        <f t="shared" ca="1" si="635"/>
        <v>1.695286129359276E-3</v>
      </c>
      <c r="AT382" s="240">
        <f t="shared" ca="1" si="636"/>
        <v>1.2332099603354287E-3</v>
      </c>
      <c r="AU382" s="240">
        <f t="shared" ca="1" si="637"/>
        <v>4.5071375822781587E-4</v>
      </c>
      <c r="AV382" s="240">
        <f t="shared" ca="1" si="638"/>
        <v>-4.4888960483995021E-4</v>
      </c>
      <c r="AW382" s="240">
        <f t="shared" ca="1" si="639"/>
        <v>-1.2318597694581522E-3</v>
      </c>
      <c r="AX382" s="240">
        <f t="shared" ca="1" si="640"/>
        <v>-1.694760715711484E-3</v>
      </c>
      <c r="AY382" s="240">
        <f t="shared" ca="1" si="641"/>
        <v>-1.717318734107149E-3</v>
      </c>
      <c r="AZ382" s="240">
        <f t="shared" ca="1" si="642"/>
        <v>-1.2936726645563399E-3</v>
      </c>
      <c r="BA382" s="240">
        <f t="shared" ca="1" si="643"/>
        <v>-5.3389677825967845E-4</v>
      </c>
      <c r="BB382" s="240">
        <f t="shared" ca="1" si="644"/>
        <v>3.6459938183914316E-4</v>
      </c>
      <c r="BC382" s="240">
        <f t="shared" ca="1" si="645"/>
        <v>1.1683631364687109E-3</v>
      </c>
      <c r="BD382" s="240">
        <f t="shared" ca="1" si="646"/>
        <v>1.6685557500256503E-3</v>
      </c>
      <c r="BE382" s="240">
        <f t="shared" ca="1" si="647"/>
        <v>1.7352141676052037E-3</v>
      </c>
      <c r="BF382" s="240">
        <f t="shared" ca="1" si="648"/>
        <v>1.351018798015988E-3</v>
      </c>
      <c r="BG382" s="240">
        <f t="shared" ca="1" si="649"/>
        <v>6.1579359418887302E-4</v>
      </c>
      <c r="BH382" s="240">
        <f t="shared" ca="1" si="650"/>
        <v>-2.7943080699235152E-4</v>
      </c>
      <c r="BI382" s="240">
        <f t="shared" ca="1" si="651"/>
        <v>-1.1020518143469869E-3</v>
      </c>
      <c r="BJ382" s="240">
        <f t="shared" ca="1" si="652"/>
        <v>-1.6383310873897801E-3</v>
      </c>
      <c r="BK382" s="240">
        <f t="shared" ca="1" si="653"/>
        <v>-1.7489293181866855E-3</v>
      </c>
      <c r="BL382" s="240">
        <f t="shared" ca="1" si="654"/>
        <v>-1.4051102088559453E-3</v>
      </c>
      <c r="BM382" s="240">
        <f t="shared" ca="1" si="655"/>
        <v>-6.9620690941252391E-4</v>
      </c>
      <c r="BN382" s="240">
        <f t="shared" ca="1" si="656"/>
        <v>1.9358905885627335E-4</v>
      </c>
      <c r="BO382" s="240">
        <f t="shared" ca="1" si="657"/>
        <v>1.033085552876168E-3</v>
      </c>
      <c r="BP382" s="240">
        <f t="shared" ca="1" si="658"/>
        <v>1.6041595416635326E-3</v>
      </c>
      <c r="BQ382" s="240">
        <f t="shared" ca="1" si="659"/>
        <v>1.7584311448525401E-3</v>
      </c>
      <c r="BR382" s="240">
        <f t="shared" ca="1" si="660"/>
        <v>1.4558165861296535E-3</v>
      </c>
      <c r="BS382" s="240">
        <f t="shared" ca="1" si="661"/>
        <v>7.7494300121087661E-4</v>
      </c>
      <c r="BT382" s="240">
        <f t="shared" ca="1" si="662"/>
        <v>-1.0728093772101159E-4</v>
      </c>
      <c r="BU382" s="240">
        <f t="shared" ca="1" si="663"/>
        <v>-9.6163049782085777E-4</v>
      </c>
      <c r="BV382" s="240">
        <f t="shared" ca="1" si="664"/>
        <v>-1.5661234350936417E-3</v>
      </c>
      <c r="BW382" s="240">
        <f t="shared" ca="1" si="665"/>
        <v>-1.7636967568700674E-3</v>
      </c>
      <c r="BX382" s="240">
        <f t="shared" ca="1" si="666"/>
        <v>-1.5030157737329023E-3</v>
      </c>
      <c r="BY382" s="240">
        <f t="shared" ca="1" si="667"/>
        <v>-8.5181218744231099E-4</v>
      </c>
      <c r="BZ382" s="240">
        <f t="shared" ca="1" si="668"/>
        <v>2.0714367410073521E-5</v>
      </c>
      <c r="CA382" s="240">
        <f t="shared" ca="1" si="669"/>
        <v>8.8785879066741343E-4</v>
      </c>
      <c r="CB382" s="240">
        <f t="shared" ca="1" si="670"/>
        <v>1.5243143999923931E-3</v>
      </c>
      <c r="CC382" s="240">
        <f t="shared" ca="1" si="671"/>
        <v>1.764713468918704E-3</v>
      </c>
      <c r="CD382" s="240">
        <f t="shared" ca="1" si="672"/>
        <v>1.5465940646885949E-3</v>
      </c>
      <c r="CE382" s="240">
        <f t="shared" ca="1" si="673"/>
        <v>9.2662928350427192E-4</v>
      </c>
      <c r="CF382" s="240">
        <f t="shared" ca="1" si="674"/>
        <v>6.5902105626319926E-5</v>
      </c>
      <c r="CG382" s="240">
        <f t="shared" ca="1" si="675"/>
        <v>-8.1194815392001643E-4</v>
      </c>
      <c r="CH382" s="240">
        <f t="shared" ca="1" si="676"/>
        <v>-1.4788331579873898E-3</v>
      </c>
      <c r="CI382" s="240">
        <f t="shared" ca="1" si="677"/>
        <v>-1.7614788316500706E-3</v>
      </c>
      <c r="CJ382" s="240">
        <f t="shared" ca="1" si="678"/>
        <v>-1.5864464750768061E-3</v>
      </c>
      <c r="CK382" s="240">
        <f t="shared" ca="1" si="679"/>
        <v>-9.9921404845913168E-4</v>
      </c>
      <c r="CL382" s="240">
        <f t="shared" ca="1" si="680"/>
        <v>-1.5235981471790438E-4</v>
      </c>
      <c r="CM382" s="240">
        <f t="shared" ca="1" si="681"/>
        <v>7.3408146295155679E-4</v>
      </c>
      <c r="CN382" s="240">
        <f t="shared" ca="1" si="682"/>
        <v>1.4297892773743083E-3</v>
      </c>
      <c r="CO382" s="240">
        <f t="shared" ca="1" si="683"/>
        <v>1.7540006375886697E-3</v>
      </c>
      <c r="CP382" s="240">
        <f t="shared" ca="1" si="684"/>
        <v>1.6224769969502629E-3</v>
      </c>
      <c r="CQ382" s="240">
        <f t="shared" ca="1" si="685"/>
        <v>1.0693916192504394E-3</v>
      </c>
      <c r="CR382" s="240">
        <f t="shared" ca="1" si="686"/>
        <v>2.3845047567070212E-4</v>
      </c>
      <c r="CS382" s="240">
        <f t="shared" ca="1" si="687"/>
        <v>-6.5444630544090406E-4</v>
      </c>
      <c r="CT382" s="240">
        <f t="shared" ca="1" si="688"/>
        <v>-1.3773009091572819E-3</v>
      </c>
      <c r="CU382" s="240">
        <f t="shared" ca="1" si="689"/>
        <v>-1.7422969023590056E-3</v>
      </c>
      <c r="CV382" s="240">
        <f t="shared" ca="1" si="690"/>
        <v>-1.654598829625866E-3</v>
      </c>
      <c r="CW382" s="240">
        <f t="shared" ca="1" si="691"/>
        <v>-1.1369929319633193E-3</v>
      </c>
      <c r="CX382" s="240">
        <f t="shared" ca="1" si="692"/>
        <v>-3.2396668854181435E-4</v>
      </c>
      <c r="CY382" s="240">
        <f t="shared" ca="1" si="693"/>
        <v>5.7323452945771806E-4</v>
      </c>
      <c r="CZ382" s="240">
        <f t="shared" ca="1" si="694"/>
        <v>1.321494502412792E-3</v>
      </c>
      <c r="DA382" s="240">
        <f t="shared" ca="1" si="695"/>
        <v>1.7263958212843733E-3</v>
      </c>
      <c r="DB382" s="240">
        <f t="shared" ca="1" si="696"/>
        <v>1.682734588795155E-3</v>
      </c>
      <c r="DC382" s="240">
        <f t="shared" ca="1" si="697"/>
        <v>1.2018551291142908E-3</v>
      </c>
      <c r="DD382" s="240">
        <f t="shared" ca="1" si="698"/>
        <v>4.0870243728409862E-4</v>
      </c>
      <c r="DE382" s="240">
        <f t="shared" ca="1" si="699"/>
        <v>-4.9064178128366558E-4</v>
      </c>
      <c r="DF382" s="240">
        <f t="shared" ca="1" si="700"/>
        <v>-1.2625044996627337E-3</v>
      </c>
      <c r="DG382" s="240">
        <f t="shared" ca="1" si="701"/>
        <v>-1.7063357014618522E-3</v>
      </c>
      <c r="DH382" s="240">
        <f t="shared" ca="1" si="702"/>
        <v>-1.7068164929498985E-3</v>
      </c>
      <c r="DI382" s="240">
        <f t="shared" ca="1" si="703"/>
        <v>-1.2638219519891494E-3</v>
      </c>
      <c r="DJ382" s="240">
        <f t="shared" ca="1" si="704"/>
        <v>-4.9245358605685984E-4</v>
      </c>
      <c r="DK382" s="240">
        <f t="shared" ca="1" si="705"/>
        <v>4.0686703408334421E-4</v>
      </c>
      <c r="DL382" s="240">
        <f t="shared" ca="1" si="706"/>
        <v>1.200473012990654E-3</v>
      </c>
      <c r="DM382" s="240">
        <f t="shared" ca="1" si="707"/>
        <v>1.6821648694771568E-3</v>
      </c>
      <c r="DN382" s="240">
        <f t="shared" ca="1" si="708"/>
        <v>1.7267865266736566E-3</v>
      </c>
      <c r="DO382" s="240">
        <f t="shared" ca="1" si="709"/>
        <v>1.322744117083937E-3</v>
      </c>
      <c r="DP382" s="240">
        <f t="shared" ca="1" si="710"/>
        <v>5.7501837100695829E-4</v>
      </c>
      <c r="DQ382" s="240">
        <f t="shared" ca="1" si="711"/>
        <v>-3.2211210856057291E-4</v>
      </c>
      <c r="DR382" s="240">
        <f t="shared" ca="1" si="712"/>
        <v>-1.1355494816812719E-3</v>
      </c>
      <c r="DS382" s="240">
        <f t="shared" ca="1" si="713"/>
        <v>-1.6539415549816469E-3</v>
      </c>
      <c r="DT382" s="240">
        <f t="shared" ca="1" si="714"/>
        <v>-1.7425965804060218E-3</v>
      </c>
      <c r="DU382" s="240">
        <f t="shared" ca="1" si="715"/>
        <v>-1.3784796757419602E-3</v>
      </c>
      <c r="DV382" s="240">
        <f t="shared" ca="1" si="716"/>
        <v>-6.561978863356523E-4</v>
      </c>
      <c r="DW382" s="240">
        <f t="shared" ca="1" si="717"/>
        <v>2.3658118675459045E-4</v>
      </c>
      <c r="DX382" s="240">
        <f t="shared" ca="1" si="718"/>
        <v>1.0678903122081226E-3</v>
      </c>
      <c r="DY382" s="240">
        <f t="shared" ca="1" si="719"/>
        <v>1.6217337504120153E-3</v>
      </c>
      <c r="DZ382" s="240">
        <f t="shared" ca="1" si="720"/>
        <v>1.7542085663427543E-3</v>
      </c>
      <c r="EA382" s="240">
        <f t="shared" ca="1" si="721"/>
        <v>1.4308943561205767E-3</v>
      </c>
      <c r="EB382" s="240">
        <f t="shared" ca="1" si="722"/>
        <v>7.3579656348000543E-4</v>
      </c>
      <c r="EC382" s="240">
        <f t="shared" ca="1" si="723"/>
        <v>-1.5048032014766427E-4</v>
      </c>
      <c r="ED382" s="240">
        <f t="shared" ca="1" si="724"/>
        <v>-9.9765850143671941E-4</v>
      </c>
      <c r="EE382" s="240">
        <f t="shared" ca="1" si="725"/>
        <v>-1.5856190471905407E-3</v>
      </c>
      <c r="EF382" s="240">
        <f t="shared" ca="1" si="726"/>
        <v>-1.7615945101926438E-3</v>
      </c>
      <c r="EG382" s="240">
        <f t="shared" ca="1" si="727"/>
        <v>-1.4798618866637336E-3</v>
      </c>
      <c r="EH382" s="240">
        <f t="shared" ca="1" si="728"/>
        <v>-8.1362264225477937E-4</v>
      </c>
      <c r="EI382" s="240">
        <f t="shared" ca="1" si="729"/>
        <v>6.4016933268970424E-5</v>
      </c>
      <c r="EJ382" s="240">
        <f t="shared" ca="1" si="730"/>
        <v>9.2502324395079074E-4</v>
      </c>
      <c r="EK382" s="240">
        <f t="shared" ca="1" si="731"/>
        <v>1.5456844488005582E-3</v>
      </c>
      <c r="EL382" s="240">
        <f t="shared" ca="1" si="732"/>
        <v>1.7647366185700227E-3</v>
      </c>
      <c r="EM382" s="240">
        <f t="shared" ca="1" si="733"/>
        <v>1.5252643003013397E-3</v>
      </c>
      <c r="EN382" s="240">
        <f t="shared" ca="1" si="734"/>
        <v>8.8948863281943479E-4</v>
      </c>
      <c r="EO382" s="240">
        <f t="shared" ca="1" si="735"/>
        <v>2.2600676009189389E-5</v>
      </c>
      <c r="EP382" s="240">
        <f t="shared" ca="1" si="736"/>
        <v>-8.5015952444771753E-4</v>
      </c>
      <c r="EQ382" s="240">
        <f t="shared" ca="1" si="737"/>
        <v>-1.5020261611874471E-3</v>
      </c>
      <c r="ER382" s="240">
        <f t="shared" ca="1" si="738"/>
        <v>-1.7636273218605957E-3</v>
      </c>
      <c r="ES382" s="240">
        <f t="shared" ca="1" si="739"/>
        <v>-1.5669922186421453E-3</v>
      </c>
      <c r="ET382" s="240">
        <f t="shared" ca="1" si="740"/>
        <v>-9.6321176735762531E-4</v>
      </c>
      <c r="EU382" s="240">
        <f t="shared" ca="1" si="741"/>
        <v>-1.0916383827925776E-4</v>
      </c>
      <c r="EV382" s="240">
        <f t="shared" ca="1" si="742"/>
        <v>7.7324769618507022E-4</v>
      </c>
      <c r="EW382" s="240">
        <f t="shared" ca="1" si="743"/>
        <v>1.4547493609900959E-3</v>
      </c>
      <c r="EX382" s="240">
        <f t="shared" ca="1" si="744"/>
        <v>1.7582692924572969E-3</v>
      </c>
      <c r="EY382" s="240">
        <f t="shared" ca="1" si="745"/>
        <v>1.6049451154759337E-3</v>
      </c>
      <c r="EZ382" s="240">
        <f t="shared" ca="1" si="746"/>
        <v>1.0346144403808647E-3</v>
      </c>
      <c r="FA382" s="240">
        <f t="shared" ca="1" si="747"/>
        <v>1.9546401530128846E-4</v>
      </c>
      <c r="FB382" s="240">
        <f t="shared" ca="1" si="748"/>
        <v>-6.9447304649381371E-4</v>
      </c>
      <c r="FC382" s="240">
        <f t="shared" ca="1" si="749"/>
        <v>-1.4039679421611107E-3</v>
      </c>
      <c r="FD382" s="240">
        <f t="shared" ca="1" si="750"/>
        <v>-1.7486754383222673E-3</v>
      </c>
      <c r="FE382" s="240">
        <f t="shared" ca="1" si="751"/>
        <v>-1.639031558949951E-3</v>
      </c>
      <c r="FF382" s="240">
        <f t="shared" ca="1" si="752"/>
        <v>-1.1035246365957044E-3</v>
      </c>
      <c r="FG382" s="240">
        <f t="shared" ca="1" si="753"/>
        <v>-2.8129330238983263E-4</v>
      </c>
      <c r="FH382" s="240">
        <f t="shared" ca="1" si="754"/>
        <v>6.1402535040492223E-4</v>
      </c>
      <c r="FI382" s="240">
        <f t="shared" ca="1" si="755"/>
        <v>1.3498042415863915E-3</v>
      </c>
      <c r="FJ382" s="240">
        <f t="shared" ca="1" si="756"/>
        <v>1.7348688718904404E-3</v>
      </c>
      <c r="FK382" s="240">
        <f t="shared" ca="1" si="757"/>
        <v>1.6691694318362487E-3</v>
      </c>
      <c r="FL382" s="240">
        <f t="shared" ca="1" si="758"/>
        <v>1.169776345303642E-3</v>
      </c>
      <c r="FM382" s="240">
        <f t="shared" ca="1" si="759"/>
        <v>3.6644492927451157E-4</v>
      </c>
      <c r="FN382" s="240">
        <f t="shared" ca="1" si="760"/>
        <v>-5.320984134646134E-4</v>
      </c>
      <c r="FO382" s="240">
        <f t="shared" ca="1" si="761"/>
        <v>-1.2923887443648022E-3</v>
      </c>
      <c r="FP382" s="240">
        <f t="shared" ca="1" si="762"/>
        <v>-1.7168828543896626E-3</v>
      </c>
      <c r="FQ382" s="240">
        <f t="shared" ca="1" si="763"/>
        <v>-1.6952861293592775E-3</v>
      </c>
      <c r="FR382" s="240">
        <f t="shared" ca="1" si="764"/>
        <v>-1.2332099603354185E-3</v>
      </c>
      <c r="FS382" s="240">
        <f t="shared" ca="1" si="765"/>
        <v>-4.5071375822780806E-4</v>
      </c>
      <c r="FT382" s="240">
        <f t="shared" ca="1" si="766"/>
        <v>4.4888960483995184E-4</v>
      </c>
      <c r="FU382" s="240">
        <f t="shared" ca="1" si="767"/>
        <v>1.2318597694581535E-3</v>
      </c>
      <c r="FV382" s="240">
        <f t="shared" ca="1" si="768"/>
        <v>1.6947607157114827E-3</v>
      </c>
      <c r="FW382" s="240">
        <f t="shared" ca="1" si="769"/>
        <v>1.7173187341071516E-3</v>
      </c>
      <c r="FX382" s="240">
        <f t="shared" ca="1" si="770"/>
        <v>1.2936726645563302E-3</v>
      </c>
      <c r="FY382" s="240">
        <f t="shared" ca="1" si="771"/>
        <v>5.3389677825967097E-4</v>
      </c>
      <c r="FZ382" s="240">
        <f t="shared" ca="1" si="772"/>
        <v>-3.6459938183914489E-4</v>
      </c>
      <c r="GA382" s="240">
        <f t="shared" ca="1" si="773"/>
        <v>-1.1683631364687074E-3</v>
      </c>
      <c r="GB382" s="240">
        <f t="shared" ca="1" si="774"/>
        <v>-1.6685557500256468E-3</v>
      </c>
      <c r="GC382" s="240">
        <f t="shared" ca="1" si="775"/>
        <v>-1.7352141676052011E-3</v>
      </c>
      <c r="GD382" s="240">
        <f t="shared" ca="1" si="776"/>
        <v>-1.3510187980159828E-3</v>
      </c>
      <c r="GE382" s="240">
        <f t="shared" ca="1" si="777"/>
        <v>-6.157935941888714E-4</v>
      </c>
      <c r="GF382" s="240">
        <f t="shared" ca="1" si="778"/>
        <v>2.7943080699235315E-4</v>
      </c>
      <c r="GG382" s="240">
        <f t="shared" ca="1" si="779"/>
        <v>1.1020518143469835E-3</v>
      </c>
      <c r="GH382" s="240">
        <f t="shared" ca="1" si="780"/>
        <v>1.6383310873897762E-3</v>
      </c>
      <c r="GI382" s="240">
        <f t="shared" ca="1" si="781"/>
        <v>1.7489293181866844E-3</v>
      </c>
      <c r="GJ382" s="240">
        <f t="shared" ca="1" si="782"/>
        <v>1.405110208855944E-3</v>
      </c>
      <c r="GK382" s="240">
        <f t="shared" ca="1" si="783"/>
        <v>6.9620690941252217E-4</v>
      </c>
      <c r="GL382" s="240">
        <f t="shared" ca="1" si="784"/>
        <v>-1.935890588562689E-4</v>
      </c>
      <c r="GM382" s="240">
        <f t="shared" ca="1" si="785"/>
        <v>-1.0330855528761593E-3</v>
      </c>
      <c r="GN382" s="240">
        <f t="shared" ca="1" si="786"/>
        <v>-1.6041595416635382E-3</v>
      </c>
      <c r="GO382" s="240">
        <f t="shared" ca="1" si="787"/>
        <v>-1.7584311448525397E-3</v>
      </c>
      <c r="GP382" s="240">
        <f t="shared" ca="1" si="788"/>
        <v>-1.4558165861296524E-3</v>
      </c>
      <c r="GQ382" s="240">
        <f t="shared" ca="1" si="789"/>
        <v>-7.7494300121087509E-4</v>
      </c>
      <c r="GR382" s="240">
        <f t="shared" ca="1" si="790"/>
        <v>1.0728093772100096E-4</v>
      </c>
      <c r="GS382" s="240">
        <f t="shared" ca="1" si="791"/>
        <v>9.6163049782086981E-4</v>
      </c>
      <c r="GT382" s="240">
        <f t="shared" ca="1" si="792"/>
        <v>1.5661234350936421E-3</v>
      </c>
      <c r="GU382" s="240">
        <f t="shared" ca="1" si="793"/>
        <v>1.7636967568700674E-3</v>
      </c>
      <c r="GV382" s="240">
        <f t="shared" ca="1" si="794"/>
        <v>1.5030157737329012E-3</v>
      </c>
      <c r="GW382" s="240">
        <f t="shared" ca="1" si="795"/>
        <v>8.5181218744232031E-4</v>
      </c>
      <c r="GX382" s="240">
        <f t="shared" ca="1" si="796"/>
        <v>-2.0714367410087616E-5</v>
      </c>
      <c r="GY382" s="240">
        <f t="shared" ca="1" si="797"/>
        <v>-8.8785879066742557E-4</v>
      </c>
      <c r="GZ382" s="240">
        <f t="shared" ca="1" si="798"/>
        <v>-1.5243143999923939E-3</v>
      </c>
      <c r="HA382" s="240">
        <f t="shared" ca="1" si="799"/>
        <v>-1.7647134689187038E-3</v>
      </c>
      <c r="HB382" s="240">
        <f t="shared" ca="1" si="800"/>
        <v>-1.5465940646885942E-3</v>
      </c>
      <c r="HC382" s="240">
        <f t="shared" ca="1" si="801"/>
        <v>-9.2662928350428124E-4</v>
      </c>
      <c r="HD382" s="240">
        <f t="shared" ca="1" si="802"/>
        <v>-6.5902105626305723E-5</v>
      </c>
      <c r="HE382" s="240">
        <f t="shared" ca="1" si="803"/>
        <v>8.1194815392001806E-4</v>
      </c>
      <c r="HF382" s="240">
        <f t="shared" ca="1" si="804"/>
        <v>1.4788331579873907E-3</v>
      </c>
      <c r="HG382" s="240">
        <f t="shared" ca="1" si="805"/>
        <v>1.7614788316500708E-3</v>
      </c>
      <c r="HH382" s="240">
        <f t="shared" ca="1" si="806"/>
        <v>1.5864464750768108E-3</v>
      </c>
      <c r="HI382" s="240">
        <f t="shared" ca="1" si="807"/>
        <v>9.9921404845911997E-4</v>
      </c>
      <c r="HJ382" s="240">
        <f t="shared" ca="1" si="808"/>
        <v>1.5235981471790276E-4</v>
      </c>
      <c r="HK382" s="240">
        <f t="shared" ca="1" si="809"/>
        <v>-7.340814629515582E-4</v>
      </c>
      <c r="HL382" s="240">
        <f t="shared" ca="1" si="810"/>
        <v>-1.4297892773743092E-3</v>
      </c>
      <c r="HM382" s="240">
        <f t="shared" ca="1" si="811"/>
        <v>-1.7540006375886684E-3</v>
      </c>
      <c r="HN382" s="240">
        <f t="shared" ca="1" si="812"/>
        <v>-1.6224769969502674E-3</v>
      </c>
      <c r="HO382" s="240">
        <f t="shared" ca="1" si="813"/>
        <v>-1.0693916192504281E-3</v>
      </c>
      <c r="HP382" s="240">
        <f t="shared" ca="1" si="814"/>
        <v>-2.3845047567070039E-4</v>
      </c>
      <c r="HQ382" s="240">
        <f t="shared" ca="1" si="815"/>
        <v>6.5444630544090568E-4</v>
      </c>
      <c r="HR382" s="240">
        <f t="shared" ca="1" si="816"/>
        <v>1.3773009091572828E-3</v>
      </c>
      <c r="HS382" s="240">
        <f t="shared" ca="1" si="817"/>
        <v>1.7422969023590039E-3</v>
      </c>
      <c r="HT382" s="240">
        <f t="shared" ca="1" si="818"/>
        <v>1.6545988296258612E-3</v>
      </c>
      <c r="HU382" s="240">
        <f t="shared" ca="1" si="819"/>
        <v>1.1369929319633182E-3</v>
      </c>
      <c r="HV382" s="240">
        <f t="shared" ca="1" si="820"/>
        <v>3.2396668854181262E-4</v>
      </c>
      <c r="HW382" s="240">
        <f t="shared" ca="1" si="821"/>
        <v>-5.7323452945771969E-4</v>
      </c>
      <c r="HX382" s="240">
        <f t="shared" ca="1" si="822"/>
        <v>-1.3214945024127849E-3</v>
      </c>
      <c r="HY382" s="240">
        <f t="shared" ca="1" si="823"/>
        <v>-1.7263958212843764E-3</v>
      </c>
      <c r="HZ382" s="240">
        <f t="shared" ca="1" si="824"/>
        <v>-1.6827345887951545E-3</v>
      </c>
      <c r="IA382" s="240">
        <f t="shared" ca="1" si="825"/>
        <v>-1.2018551291142897E-3</v>
      </c>
      <c r="IB382" s="240">
        <f t="shared" ca="1" si="826"/>
        <v>-4.0870243728409689E-4</v>
      </c>
      <c r="IC382" s="240">
        <f t="shared" ca="1" si="827"/>
        <v>4.9064178128365517E-4</v>
      </c>
      <c r="ID382" s="240">
        <f t="shared" ca="1" si="828"/>
        <v>1.2625044996627437E-3</v>
      </c>
      <c r="IE382" s="240">
        <f t="shared" ca="1" si="829"/>
        <v>2.1585170249800653E-3</v>
      </c>
      <c r="IF382" s="240">
        <f t="shared" ca="1" si="830"/>
        <v>1.7068164929498978E-3</v>
      </c>
      <c r="IG382" s="240">
        <f t="shared" ca="1" si="831"/>
        <v>1.2638219519891481E-3</v>
      </c>
      <c r="IH382" s="240">
        <f t="shared" ca="1" si="832"/>
        <v>4.9245358605685822E-4</v>
      </c>
      <c r="II382" s="240">
        <f t="shared" ca="1" si="833"/>
        <v>-4.068670340833337E-4</v>
      </c>
      <c r="IJ382" s="240">
        <f t="shared" ca="1" si="834"/>
        <v>-1.2004730129906644E-3</v>
      </c>
      <c r="IK382" s="240">
        <f t="shared" ca="1" si="835"/>
        <v>-1.6821648694771575E-3</v>
      </c>
      <c r="IL382" s="240">
        <f t="shared" ca="1" si="836"/>
        <v>-1.7267865266736564E-3</v>
      </c>
      <c r="IM382" s="240">
        <f t="shared" ca="1" si="837"/>
        <v>-1.3227441170839357E-3</v>
      </c>
      <c r="IN382" s="240">
        <f t="shared" ca="1" si="838"/>
        <v>-5.7501837100696858E-4</v>
      </c>
      <c r="IO382" s="240">
        <f t="shared" ca="1" si="839"/>
        <v>3.22112108560587E-4</v>
      </c>
      <c r="IP382" s="240">
        <f t="shared" ca="1" si="840"/>
        <v>1.135549481681273E-3</v>
      </c>
      <c r="IQ382" s="240">
        <f t="shared" ca="1" si="841"/>
        <v>1.6539415549816476E-3</v>
      </c>
      <c r="IR382" s="240">
        <f t="shared" ca="1" si="842"/>
        <v>1.7425965804060213E-3</v>
      </c>
      <c r="IS382" s="240">
        <f t="shared" ca="1" si="843"/>
        <v>1.3784796757419667E-3</v>
      </c>
      <c r="IT382" s="240">
        <f t="shared" ca="1" si="844"/>
        <v>6.5619788633566238E-4</v>
      </c>
      <c r="IU382" s="240">
        <f t="shared" ca="1" si="845"/>
        <v>-2.3658118675460465E-4</v>
      </c>
      <c r="IV382" s="240">
        <f t="shared" ca="1" si="846"/>
        <v>-1.0678903122081039E-3</v>
      </c>
      <c r="IW382" s="240">
        <f t="shared" ca="1" si="847"/>
        <v>-1.6217337504120157E-3</v>
      </c>
      <c r="IX382" s="240">
        <f t="shared" ca="1" si="848"/>
        <v>-1.7542085663427515E-3</v>
      </c>
      <c r="IY382" s="240">
        <f t="shared" ca="1" si="849"/>
        <v>-1.4308943561205756E-3</v>
      </c>
      <c r="IZ382" s="240">
        <f t="shared" ca="1" si="850"/>
        <v>-7.3579656348000391E-4</v>
      </c>
      <c r="JA382" s="240">
        <f t="shared" ca="1" si="851"/>
        <v>1.5048032014764096E-4</v>
      </c>
      <c r="JB382" s="240">
        <f t="shared" ca="1" si="852"/>
        <v>9.9765850143672071E-4</v>
      </c>
    </row>
    <row r="383" spans="2:262">
      <c r="B383" s="248">
        <v>22</v>
      </c>
      <c r="C383" s="247">
        <f t="shared" si="853"/>
        <v>4.2968750000000011E-4</v>
      </c>
      <c r="D383" s="244">
        <f t="shared" ca="1" si="597"/>
        <v>30.05555489879621</v>
      </c>
      <c r="E383" s="243">
        <f ca="1">AB361</f>
        <v>5.5554898796210485E-2</v>
      </c>
      <c r="F383" s="242">
        <v>22</v>
      </c>
      <c r="G383" s="240">
        <f t="shared" ca="1" si="854"/>
        <v>-2.2555234800388774E-4</v>
      </c>
      <c r="H383" s="240">
        <f t="shared" ca="1" si="598"/>
        <v>-2.4954109976494277E-4</v>
      </c>
      <c r="I383" s="240">
        <f t="shared" ca="1" si="599"/>
        <v>-2.0252473327475948E-4</v>
      </c>
      <c r="J383" s="240">
        <f t="shared" ca="1" si="600"/>
        <v>-9.7881416159927801E-5</v>
      </c>
      <c r="K383" s="240">
        <f t="shared" ca="1" si="601"/>
        <v>3.4613351219333377E-5</v>
      </c>
      <c r="L383" s="240">
        <f t="shared" ca="1" si="602"/>
        <v>1.5725913941754788E-4</v>
      </c>
      <c r="M383" s="240">
        <f t="shared" ca="1" si="603"/>
        <v>2.3515797490557134E-4</v>
      </c>
      <c r="N383" s="240">
        <f t="shared" ca="1" si="604"/>
        <v>2.4614430647492119E-4</v>
      </c>
      <c r="O383" s="240">
        <f t="shared" ca="1" si="605"/>
        <v>1.8709205279885901E-4</v>
      </c>
      <c r="P383" s="240">
        <f t="shared" ca="1" si="606"/>
        <v>7.4804106303604466E-5</v>
      </c>
      <c r="Q383" s="240">
        <f t="shared" ca="1" si="607"/>
        <v>-5.8768808554652475E-5</v>
      </c>
      <c r="R383" s="240">
        <f t="shared" ca="1" si="608"/>
        <v>-1.7561948324951282E-4</v>
      </c>
      <c r="S383" s="240">
        <f t="shared" ca="1" si="609"/>
        <v>-2.4249890195848892E-4</v>
      </c>
      <c r="T383" s="240">
        <f t="shared" ca="1" si="610"/>
        <v>-2.4037700895738112E-4</v>
      </c>
      <c r="U383" s="241">
        <f t="shared" ca="1" si="611"/>
        <v>-1.6985757357958599E-4</v>
      </c>
      <c r="V383" s="240">
        <f t="shared" ca="1" si="612"/>
        <v>-5.1006392011493354E-5</v>
      </c>
      <c r="W383" s="240">
        <f t="shared" ca="1" si="613"/>
        <v>8.2358290137291606E-5</v>
      </c>
      <c r="X383" s="240">
        <f t="shared" ca="1" si="614"/>
        <v>1.9228851545440988E-4</v>
      </c>
      <c r="Y383" s="240">
        <f t="shared" ca="1" si="615"/>
        <v>2.4750443202216203E-4</v>
      </c>
      <c r="Z383" s="240">
        <f t="shared" ca="1" si="616"/>
        <v>2.3229474944014188E-4</v>
      </c>
      <c r="AA383" s="240">
        <f t="shared" ca="1" si="617"/>
        <v>1.5098727307314675E-4</v>
      </c>
      <c r="AB383" s="240">
        <f t="shared" ca="1" si="618"/>
        <v>2.6717458281381467E-5</v>
      </c>
      <c r="AC383" s="240">
        <f t="shared" ca="1" si="619"/>
        <v>-1.0515461636428759E-4</v>
      </c>
      <c r="AD383" s="240">
        <f t="shared" ca="1" si="620"/>
        <v>-2.0710570413988598E-4</v>
      </c>
      <c r="AE383" s="240">
        <f t="shared" ca="1" si="621"/>
        <v>-2.5012635910577646E-4</v>
      </c>
      <c r="AF383" s="240">
        <f t="shared" ca="1" si="622"/>
        <v>-2.2197536450056706E-4</v>
      </c>
      <c r="AG383" s="240">
        <f t="shared" ca="1" si="623"/>
        <v>-1.3066288258897381E-4</v>
      </c>
      <c r="AH383" s="240">
        <f t="shared" ca="1" si="624"/>
        <v>-2.1712208227714624E-6</v>
      </c>
      <c r="AI383" s="240">
        <f t="shared" ca="1" si="625"/>
        <v>1.2693824615233495E-4</v>
      </c>
      <c r="AJ383" s="240">
        <f t="shared" ca="1" si="626"/>
        <v>2.1992835167900079E-4</v>
      </c>
      <c r="AK383" s="240">
        <f t="shared" ca="1" si="627"/>
        <v>2.5033943261822578E-4</v>
      </c>
      <c r="AL383" s="240">
        <f t="shared" ca="1" si="628"/>
        <v>2.0951823545677431E-4</v>
      </c>
      <c r="AM383" s="240">
        <f t="shared" ca="1" si="629"/>
        <v>1.0908013711787178E-4</v>
      </c>
      <c r="AN383" s="240">
        <f t="shared" ca="1" si="630"/>
        <v>-2.2395926679271829E-5</v>
      </c>
      <c r="AO383" s="240">
        <f t="shared" ca="1" si="631"/>
        <v>-1.4749939123843143E-4</v>
      </c>
      <c r="AP383" s="240">
        <f t="shared" ca="1" si="632"/>
        <v>-2.3063296896638042E-4</v>
      </c>
      <c r="AQ383" s="240">
        <f t="shared" ca="1" si="633"/>
        <v>-2.4814160054510725E-4</v>
      </c>
      <c r="AR383" s="240">
        <f t="shared" ca="1" si="634"/>
        <v>-1.9504333127121486E-4</v>
      </c>
      <c r="AS383" s="240">
        <f t="shared" ca="1" si="635"/>
        <v>-8.6446890297056189E-5</v>
      </c>
      <c r="AT383" s="240">
        <f t="shared" ca="1" si="636"/>
        <v>4.6747389164534858E-5</v>
      </c>
      <c r="AU383" s="240">
        <f t="shared" ca="1" si="637"/>
        <v>1.6664003655553271E-4</v>
      </c>
      <c r="AV383" s="240">
        <f t="shared" ca="1" si="638"/>
        <v>2.3911646468580832E-4</v>
      </c>
      <c r="AW383" s="240">
        <f t="shared" ca="1" si="639"/>
        <v>2.4355402921074238E-4</v>
      </c>
      <c r="AX383" s="240">
        <f t="shared" ca="1" si="640"/>
        <v>1.7869005318398311E-4</v>
      </c>
      <c r="AY383" s="240">
        <f t="shared" ca="1" si="641"/>
        <v>6.2981112666002693E-5</v>
      </c>
      <c r="AZ383" s="240">
        <f t="shared" ca="1" si="642"/>
        <v>-7.0648648737421074E-5</v>
      </c>
      <c r="BA383" s="240">
        <f t="shared" ca="1" si="643"/>
        <v>-1.8417584722589401E-4</v>
      </c>
      <c r="BB383" s="240">
        <f t="shared" ca="1" si="644"/>
        <v>-2.4529713813595602E-4</v>
      </c>
      <c r="BC383" s="240">
        <f t="shared" ca="1" si="645"/>
        <v>-2.3662089943490256E-4</v>
      </c>
      <c r="BD383" s="240">
        <f t="shared" ca="1" si="646"/>
        <v>-1.6061589220267027E-4</v>
      </c>
      <c r="BE383" s="240">
        <f t="shared" ca="1" si="647"/>
        <v>-3.8908792490997292E-5</v>
      </c>
      <c r="BF383" s="240">
        <f t="shared" ca="1" si="648"/>
        <v>9.3869523202486034E-5</v>
      </c>
      <c r="BG383" s="240">
        <f t="shared" ca="1" si="649"/>
        <v>1.9993794380671054E-4</v>
      </c>
      <c r="BH383" s="240">
        <f t="shared" ca="1" si="650"/>
        <v>2.4911546605279862E-4</v>
      </c>
      <c r="BI383" s="240">
        <f t="shared" ca="1" si="651"/>
        <v>2.274089810473634E-4</v>
      </c>
      <c r="BJ383" s="240">
        <f t="shared" ca="1" si="652"/>
        <v>1.4099491237786781E-4</v>
      </c>
      <c r="BK383" s="240">
        <f t="shared" ca="1" si="653"/>
        <v>1.4461759374594045E-5</v>
      </c>
      <c r="BL383" s="240">
        <f t="shared" ca="1" si="654"/>
        <v>-1.1618638284480992E-4</v>
      </c>
      <c r="BM383" s="240">
        <f t="shared" ca="1" si="655"/>
        <v>-2.1377452869147058E-4</v>
      </c>
      <c r="BN383" s="240">
        <f t="shared" ca="1" si="656"/>
        <v>-2.5053467585118682E-4</v>
      </c>
      <c r="BO383" s="240">
        <f t="shared" ca="1" si="657"/>
        <v>-2.1600698985794377E-4</v>
      </c>
      <c r="BP383" s="240">
        <f t="shared" ca="1" si="658"/>
        <v>-1.2001607447120721E-4</v>
      </c>
      <c r="BQ383" s="240">
        <f t="shared" ca="1" si="659"/>
        <v>1.0124548390188376E-5</v>
      </c>
      <c r="BR383" s="240">
        <f t="shared" ca="1" si="660"/>
        <v>1.3738430410640076E-4</v>
      </c>
      <c r="BS383" s="240">
        <f t="shared" ca="1" si="661"/>
        <v>2.2555234800388722E-4</v>
      </c>
      <c r="BT383" s="240">
        <f t="shared" ca="1" si="662"/>
        <v>2.4954109976494288E-4</v>
      </c>
      <c r="BU383" s="240">
        <f t="shared" ca="1" si="663"/>
        <v>2.0252473327476015E-4</v>
      </c>
      <c r="BV383" s="240">
        <f t="shared" ca="1" si="664"/>
        <v>9.7881416159928926E-5</v>
      </c>
      <c r="BW383" s="240">
        <f t="shared" ca="1" si="665"/>
        <v>-3.4613351219332171E-5</v>
      </c>
      <c r="BX383" s="240">
        <f t="shared" ca="1" si="666"/>
        <v>-1.572591394175469E-4</v>
      </c>
      <c r="BY383" s="240">
        <f t="shared" ca="1" si="667"/>
        <v>-2.3515797490557088E-4</v>
      </c>
      <c r="BZ383" s="240">
        <f t="shared" ca="1" si="668"/>
        <v>-2.4614430647492146E-4</v>
      </c>
      <c r="CA383" s="240">
        <f t="shared" ca="1" si="669"/>
        <v>-1.870920527988598E-4</v>
      </c>
      <c r="CB383" s="240">
        <f t="shared" ca="1" si="670"/>
        <v>-7.4804106303605632E-5</v>
      </c>
      <c r="CC383" s="240">
        <f t="shared" ca="1" si="671"/>
        <v>5.8768808554651296E-5</v>
      </c>
      <c r="CD383" s="240">
        <f t="shared" ca="1" si="672"/>
        <v>1.7561948324951193E-4</v>
      </c>
      <c r="CE383" s="240">
        <f t="shared" ca="1" si="673"/>
        <v>2.4249890195848859E-4</v>
      </c>
      <c r="CF383" s="240">
        <f t="shared" ca="1" si="674"/>
        <v>2.4037700895738147E-4</v>
      </c>
      <c r="CG383" s="240">
        <f t="shared" ca="1" si="675"/>
        <v>1.6985757357958691E-4</v>
      </c>
      <c r="CH383" s="240">
        <f t="shared" ca="1" si="676"/>
        <v>5.1006392011494588E-5</v>
      </c>
      <c r="CI383" s="240">
        <f t="shared" ca="1" si="677"/>
        <v>-8.2358290137290454E-5</v>
      </c>
      <c r="CJ383" s="240">
        <f t="shared" ca="1" si="678"/>
        <v>-1.9228851545440909E-4</v>
      </c>
      <c r="CK383" s="240">
        <f t="shared" ca="1" si="679"/>
        <v>-2.4750443202216181E-4</v>
      </c>
      <c r="CL383" s="240">
        <f t="shared" ca="1" si="680"/>
        <v>-2.3229474944014237E-4</v>
      </c>
      <c r="CM383" s="240">
        <f t="shared" ca="1" si="681"/>
        <v>-1.5098727307314769E-4</v>
      </c>
      <c r="CN383" s="240">
        <f t="shared" ca="1" si="682"/>
        <v>-2.6717458281382686E-5</v>
      </c>
      <c r="CO383" s="240">
        <f t="shared" ca="1" si="683"/>
        <v>1.0515461636428648E-4</v>
      </c>
      <c r="CP383" s="240">
        <f t="shared" ca="1" si="684"/>
        <v>2.0710570413988531E-4</v>
      </c>
      <c r="CQ383" s="240">
        <f t="shared" ca="1" si="685"/>
        <v>2.5012635910577635E-4</v>
      </c>
      <c r="CR383" s="240">
        <f t="shared" ca="1" si="686"/>
        <v>2.2197536450056763E-4</v>
      </c>
      <c r="CS383" s="240">
        <f t="shared" ca="1" si="687"/>
        <v>1.3066288258897486E-4</v>
      </c>
      <c r="CT383" s="240">
        <f t="shared" ca="1" si="688"/>
        <v>2.1712208227726956E-6</v>
      </c>
      <c r="CU383" s="240">
        <f t="shared" ca="1" si="689"/>
        <v>-1.2693824615233389E-4</v>
      </c>
      <c r="CV383" s="240">
        <f t="shared" ca="1" si="690"/>
        <v>-2.199283516790002E-4</v>
      </c>
      <c r="CW383" s="240">
        <f t="shared" ca="1" si="691"/>
        <v>-2.5033943261822578E-4</v>
      </c>
      <c r="CX383" s="240">
        <f t="shared" ca="1" si="692"/>
        <v>-2.0951823545677499E-4</v>
      </c>
      <c r="CY383" s="240">
        <f t="shared" ca="1" si="693"/>
        <v>-1.090801371178729E-4</v>
      </c>
      <c r="CZ383" s="240">
        <f t="shared" ca="1" si="694"/>
        <v>2.2395926679270596E-5</v>
      </c>
      <c r="DA383" s="240">
        <f t="shared" ca="1" si="695"/>
        <v>1.4749939123843045E-4</v>
      </c>
      <c r="DB383" s="240">
        <f t="shared" ca="1" si="696"/>
        <v>2.3063296896637994E-4</v>
      </c>
      <c r="DC383" s="240">
        <f t="shared" ca="1" si="697"/>
        <v>2.4814160054510747E-4</v>
      </c>
      <c r="DD383" s="240">
        <f t="shared" ca="1" si="698"/>
        <v>1.9504333127121564E-4</v>
      </c>
      <c r="DE383" s="240">
        <f t="shared" ca="1" si="699"/>
        <v>8.6446890297057314E-5</v>
      </c>
      <c r="DF383" s="240">
        <f t="shared" ca="1" si="700"/>
        <v>-4.6747389164533665E-5</v>
      </c>
      <c r="DG383" s="240">
        <f t="shared" ca="1" si="701"/>
        <v>-1.6664003655553179E-4</v>
      </c>
      <c r="DH383" s="240">
        <f t="shared" ca="1" si="702"/>
        <v>-2.3911646468580797E-4</v>
      </c>
      <c r="DI383" s="240">
        <f t="shared" ca="1" si="703"/>
        <v>-2.4355402921074268E-4</v>
      </c>
      <c r="DJ383" s="240">
        <f t="shared" ca="1" si="704"/>
        <v>-1.7869005318398398E-4</v>
      </c>
      <c r="DK383" s="240">
        <f t="shared" ca="1" si="705"/>
        <v>-6.2981112666003885E-5</v>
      </c>
      <c r="DL383" s="240">
        <f t="shared" ca="1" si="706"/>
        <v>7.0648648737419882E-5</v>
      </c>
      <c r="DM383" s="240">
        <f t="shared" ca="1" si="707"/>
        <v>1.8417584722589316E-4</v>
      </c>
      <c r="DN383" s="240">
        <f t="shared" ca="1" si="708"/>
        <v>2.4529713813595575E-4</v>
      </c>
      <c r="DO383" s="240">
        <f t="shared" ca="1" si="709"/>
        <v>2.3662089943490293E-4</v>
      </c>
      <c r="DP383" s="240">
        <f t="shared" ca="1" si="710"/>
        <v>1.6061589220267119E-4</v>
      </c>
      <c r="DQ383" s="240">
        <f t="shared" ca="1" si="711"/>
        <v>3.8908792490998471E-5</v>
      </c>
      <c r="DR383" s="240">
        <f t="shared" ca="1" si="712"/>
        <v>-9.3869523202484869E-5</v>
      </c>
      <c r="DS383" s="240">
        <f t="shared" ca="1" si="713"/>
        <v>-1.9993794380670978E-4</v>
      </c>
      <c r="DT383" s="240">
        <f t="shared" ca="1" si="714"/>
        <v>-2.4911546605279852E-4</v>
      </c>
      <c r="DU383" s="240">
        <f t="shared" ca="1" si="715"/>
        <v>-2.2740898104736391E-4</v>
      </c>
      <c r="DV383" s="240">
        <f t="shared" ca="1" si="716"/>
        <v>-1.4099491237786884E-4</v>
      </c>
      <c r="DW383" s="240">
        <f t="shared" ca="1" si="717"/>
        <v>-1.4461759374595251E-5</v>
      </c>
      <c r="DX383" s="240">
        <f t="shared" ca="1" si="718"/>
        <v>1.1618638284480882E-4</v>
      </c>
      <c r="DY383" s="240">
        <f t="shared" ca="1" si="719"/>
        <v>2.1377452869146996E-4</v>
      </c>
      <c r="DZ383" s="240">
        <f t="shared" ca="1" si="720"/>
        <v>2.5053467585118677E-4</v>
      </c>
      <c r="EA383" s="240">
        <f t="shared" ca="1" si="721"/>
        <v>2.160069898579444E-4</v>
      </c>
      <c r="EB383" s="240">
        <f t="shared" ca="1" si="722"/>
        <v>1.2001607447120828E-4</v>
      </c>
      <c r="EC383" s="240">
        <f t="shared" ca="1" si="723"/>
        <v>-1.0124548390187169E-5</v>
      </c>
      <c r="ED383" s="240">
        <f t="shared" ca="1" si="724"/>
        <v>-1.3738430410639973E-4</v>
      </c>
      <c r="EE383" s="240">
        <f t="shared" ca="1" si="725"/>
        <v>-2.2555234800388668E-4</v>
      </c>
      <c r="EF383" s="240">
        <f t="shared" ca="1" si="726"/>
        <v>-2.4954109976494304E-4</v>
      </c>
      <c r="EG383" s="240">
        <f t="shared" ca="1" si="727"/>
        <v>-2.0252473327476089E-4</v>
      </c>
      <c r="EH383" s="240">
        <f t="shared" ca="1" si="728"/>
        <v>-9.7881416159930051E-5</v>
      </c>
      <c r="EI383" s="240">
        <f t="shared" ca="1" si="729"/>
        <v>3.4613351219330964E-5</v>
      </c>
      <c r="EJ383" s="240">
        <f t="shared" ca="1" si="730"/>
        <v>1.5725913941754598E-4</v>
      </c>
      <c r="EK383" s="240">
        <f t="shared" ca="1" si="731"/>
        <v>2.3515797490557047E-4</v>
      </c>
      <c r="EL383" s="240">
        <f t="shared" ca="1" si="732"/>
        <v>2.4614430647492167E-4</v>
      </c>
      <c r="EM383" s="240">
        <f t="shared" ca="1" si="733"/>
        <v>1.8709205279886061E-4</v>
      </c>
      <c r="EN383" s="240">
        <f t="shared" ca="1" si="734"/>
        <v>7.4804106303606797E-5</v>
      </c>
      <c r="EO383" s="240">
        <f t="shared" ca="1" si="735"/>
        <v>-5.8768808554650077E-5</v>
      </c>
      <c r="EP383" s="240">
        <f t="shared" ca="1" si="736"/>
        <v>-1.7561948324951106E-4</v>
      </c>
      <c r="EQ383" s="240">
        <f t="shared" ca="1" si="737"/>
        <v>-2.4249890195848832E-4</v>
      </c>
      <c r="ER383" s="240">
        <f t="shared" ca="1" si="738"/>
        <v>-2.4037700895738183E-4</v>
      </c>
      <c r="ES383" s="240">
        <f t="shared" ca="1" si="739"/>
        <v>-1.6985757357958778E-4</v>
      </c>
      <c r="ET383" s="240">
        <f t="shared" ca="1" si="740"/>
        <v>-5.100639201149578E-5</v>
      </c>
      <c r="EU383" s="240">
        <f t="shared" ca="1" si="741"/>
        <v>8.2358290137289289E-5</v>
      </c>
      <c r="EV383" s="240">
        <f t="shared" ca="1" si="742"/>
        <v>1.9228851545440831E-4</v>
      </c>
      <c r="EW383" s="240">
        <f t="shared" ca="1" si="743"/>
        <v>2.4750443202216165E-4</v>
      </c>
      <c r="EX383" s="240">
        <f t="shared" ca="1" si="744"/>
        <v>2.3229474944014281E-4</v>
      </c>
      <c r="EY383" s="240">
        <f t="shared" ca="1" si="745"/>
        <v>1.509872730731487E-4</v>
      </c>
      <c r="EZ383" s="240">
        <f t="shared" ca="1" si="746"/>
        <v>2.6717458281383892E-5</v>
      </c>
      <c r="FA383" s="240">
        <f t="shared" ca="1" si="747"/>
        <v>-1.0515461636428537E-4</v>
      </c>
      <c r="FB383" s="240">
        <f t="shared" ca="1" si="748"/>
        <v>-2.071057041398846E-4</v>
      </c>
      <c r="FC383" s="240">
        <f t="shared" ca="1" si="749"/>
        <v>-2.5012635910577629E-4</v>
      </c>
      <c r="FD383" s="240">
        <f t="shared" ca="1" si="750"/>
        <v>-2.219753645005682E-4</v>
      </c>
      <c r="FE383" s="240">
        <f t="shared" ca="1" si="751"/>
        <v>-1.3066288258897592E-4</v>
      </c>
      <c r="FF383" s="240">
        <f t="shared" ca="1" si="752"/>
        <v>-2.1712208227739289E-6</v>
      </c>
      <c r="FG383" s="240">
        <f t="shared" ca="1" si="753"/>
        <v>1.2693824615233283E-4</v>
      </c>
      <c r="FH383" s="240">
        <f t="shared" ca="1" si="754"/>
        <v>2.199283516789996E-4</v>
      </c>
      <c r="FI383" s="240">
        <f t="shared" ca="1" si="755"/>
        <v>2.5033943261822589E-4</v>
      </c>
      <c r="FJ383" s="240">
        <f t="shared" ca="1" si="756"/>
        <v>2.0951823545677567E-4</v>
      </c>
      <c r="FK383" s="240">
        <f t="shared" ca="1" si="757"/>
        <v>1.0908013711787399E-4</v>
      </c>
      <c r="FL383" s="240">
        <f t="shared" ca="1" si="758"/>
        <v>-2.2395926679269376E-5</v>
      </c>
      <c r="FM383" s="240">
        <f t="shared" ca="1" si="759"/>
        <v>-1.4749939123842945E-4</v>
      </c>
      <c r="FN383" s="240">
        <f t="shared" ca="1" si="760"/>
        <v>-2.3063296896637945E-4</v>
      </c>
      <c r="FO383" s="240">
        <f t="shared" ca="1" si="761"/>
        <v>-2.4814160054510763E-4</v>
      </c>
      <c r="FP383" s="240">
        <f t="shared" ca="1" si="762"/>
        <v>-1.950433312712164E-4</v>
      </c>
      <c r="FQ383" s="240">
        <f t="shared" ca="1" si="763"/>
        <v>-8.6446890297058466E-5</v>
      </c>
      <c r="FR383" s="240">
        <f t="shared" ca="1" si="764"/>
        <v>4.6747389164532446E-5</v>
      </c>
      <c r="FS383" s="240">
        <f t="shared" ca="1" si="765"/>
        <v>1.6664003655553089E-4</v>
      </c>
      <c r="FT383" s="240">
        <f t="shared" ca="1" si="766"/>
        <v>2.3911646468580757E-4</v>
      </c>
      <c r="FU383" s="240">
        <f t="shared" ca="1" si="767"/>
        <v>2.4355402921074295E-4</v>
      </c>
      <c r="FV383" s="240">
        <f t="shared" ca="1" si="768"/>
        <v>1.7869005318398484E-4</v>
      </c>
      <c r="FW383" s="240">
        <f t="shared" ca="1" si="769"/>
        <v>6.2981112666005064E-5</v>
      </c>
      <c r="FX383" s="240">
        <f t="shared" ca="1" si="770"/>
        <v>-7.0648648737418716E-5</v>
      </c>
      <c r="FY383" s="240">
        <f t="shared" ca="1" si="771"/>
        <v>-1.8417584722589232E-4</v>
      </c>
      <c r="FZ383" s="240">
        <f t="shared" ca="1" si="772"/>
        <v>-2.4529713813595548E-4</v>
      </c>
      <c r="GA383" s="240">
        <f t="shared" ca="1" si="773"/>
        <v>-2.3662089943490337E-4</v>
      </c>
      <c r="GB383" s="240">
        <f t="shared" ca="1" si="774"/>
        <v>-1.6061589220267214E-4</v>
      </c>
      <c r="GC383" s="240">
        <f t="shared" ca="1" si="775"/>
        <v>-3.8908792490999718E-5</v>
      </c>
      <c r="GD383" s="240">
        <f t="shared" ca="1" si="776"/>
        <v>9.386952320248373E-5</v>
      </c>
      <c r="GE383" s="240">
        <f t="shared" ca="1" si="777"/>
        <v>1.9993794380670908E-4</v>
      </c>
      <c r="GF383" s="240">
        <f t="shared" ca="1" si="778"/>
        <v>2.4911546605279841E-4</v>
      </c>
      <c r="GG383" s="240">
        <f t="shared" ca="1" si="779"/>
        <v>2.2740898104736443E-4</v>
      </c>
      <c r="GH383" s="240">
        <f t="shared" ca="1" si="780"/>
        <v>1.4099491237786984E-4</v>
      </c>
      <c r="GI383" s="240">
        <f t="shared" ca="1" si="781"/>
        <v>1.4461759374596484E-5</v>
      </c>
      <c r="GJ383" s="240">
        <f t="shared" ca="1" si="782"/>
        <v>-1.1618638284480775E-4</v>
      </c>
      <c r="GK383" s="240">
        <f t="shared" ca="1" si="783"/>
        <v>-2.1377452869146928E-4</v>
      </c>
      <c r="GL383" s="240">
        <f t="shared" ca="1" si="784"/>
        <v>-2.5053467585118677E-4</v>
      </c>
      <c r="GM383" s="240">
        <f t="shared" ca="1" si="785"/>
        <v>-2.1600698985794502E-4</v>
      </c>
      <c r="GN383" s="240">
        <f t="shared" ca="1" si="786"/>
        <v>-1.2001607447120936E-4</v>
      </c>
      <c r="GO383" s="240">
        <f t="shared" ca="1" si="787"/>
        <v>1.0124548390185936E-5</v>
      </c>
      <c r="GP383" s="240">
        <f t="shared" ca="1" si="788"/>
        <v>1.373843041063987E-4</v>
      </c>
      <c r="GQ383" s="240">
        <f t="shared" ca="1" si="789"/>
        <v>2.2555234800388614E-4</v>
      </c>
      <c r="GR383" s="240">
        <f t="shared" ca="1" si="790"/>
        <v>2.4954109976494309E-4</v>
      </c>
      <c r="GS383" s="240">
        <f t="shared" ca="1" si="791"/>
        <v>2.0252473327476162E-4</v>
      </c>
      <c r="GT383" s="240">
        <f t="shared" ca="1" si="792"/>
        <v>9.7881416159931189E-5</v>
      </c>
      <c r="GU383" s="240">
        <f t="shared" ca="1" si="793"/>
        <v>-3.4613351219329745E-5</v>
      </c>
      <c r="GV383" s="240">
        <f t="shared" ca="1" si="794"/>
        <v>-1.5725913941754501E-4</v>
      </c>
      <c r="GW383" s="240">
        <f t="shared" ca="1" si="795"/>
        <v>-2.3515797490557006E-4</v>
      </c>
      <c r="GX383" s="240">
        <f t="shared" ca="1" si="796"/>
        <v>-2.4614430647492189E-4</v>
      </c>
      <c r="GY383" s="240">
        <f t="shared" ca="1" si="797"/>
        <v>-1.8709205279886142E-4</v>
      </c>
      <c r="GZ383" s="240">
        <f t="shared" ca="1" si="798"/>
        <v>-7.480410630360799E-5</v>
      </c>
      <c r="HA383" s="240">
        <f t="shared" ca="1" si="799"/>
        <v>5.8768808554648884E-5</v>
      </c>
      <c r="HB383" s="240">
        <f t="shared" ca="1" si="800"/>
        <v>1.7561948324951019E-4</v>
      </c>
      <c r="HC383" s="240">
        <f t="shared" ca="1" si="801"/>
        <v>2.4249890195848799E-4</v>
      </c>
      <c r="HD383" s="240">
        <f t="shared" ca="1" si="802"/>
        <v>2.4037700895738215E-4</v>
      </c>
      <c r="HE383" s="240">
        <f t="shared" ca="1" si="803"/>
        <v>1.698575735795887E-4</v>
      </c>
      <c r="HF383" s="240">
        <f t="shared" ca="1" si="804"/>
        <v>5.1006392011496986E-5</v>
      </c>
      <c r="HG383" s="240">
        <f t="shared" ca="1" si="805"/>
        <v>-8.2358290137288123E-5</v>
      </c>
      <c r="HH383" s="240">
        <f t="shared" ca="1" si="806"/>
        <v>-1.922885154544075E-4</v>
      </c>
      <c r="HI383" s="240">
        <f t="shared" ca="1" si="807"/>
        <v>-2.4750443202216149E-4</v>
      </c>
      <c r="HJ383" s="240">
        <f t="shared" ca="1" si="808"/>
        <v>-2.3229474944014329E-4</v>
      </c>
      <c r="HK383" s="240">
        <f t="shared" ca="1" si="809"/>
        <v>-1.5098727307314967E-4</v>
      </c>
      <c r="HL383" s="240">
        <f t="shared" ca="1" si="810"/>
        <v>-2.6717458281385112E-5</v>
      </c>
      <c r="HM383" s="240">
        <f t="shared" ca="1" si="811"/>
        <v>1.0515461636428427E-4</v>
      </c>
      <c r="HN383" s="240">
        <f t="shared" ca="1" si="812"/>
        <v>2.0710570413988392E-4</v>
      </c>
      <c r="HO383" s="240">
        <f t="shared" ca="1" si="813"/>
        <v>2.5012635910577624E-4</v>
      </c>
      <c r="HP383" s="240">
        <f t="shared" ca="1" si="814"/>
        <v>2.2197536450056877E-4</v>
      </c>
      <c r="HQ383" s="240">
        <f t="shared" ca="1" si="815"/>
        <v>1.3066288258897698E-4</v>
      </c>
      <c r="HR383" s="240">
        <f t="shared" ca="1" si="816"/>
        <v>2.1712208227751622E-6</v>
      </c>
      <c r="HS383" s="240">
        <f t="shared" ca="1" si="817"/>
        <v>-1.2693824615233178E-4</v>
      </c>
      <c r="HT383" s="240">
        <f t="shared" ca="1" si="818"/>
        <v>-2.19928351678999E-4</v>
      </c>
      <c r="HU383" s="240">
        <f t="shared" ca="1" si="819"/>
        <v>-2.5033943261822589E-4</v>
      </c>
      <c r="HV383" s="240">
        <f t="shared" ca="1" si="820"/>
        <v>-2.0951823545677635E-4</v>
      </c>
      <c r="HW383" s="240">
        <f t="shared" ca="1" si="821"/>
        <v>-1.0908013711787508E-4</v>
      </c>
      <c r="HX383" s="240">
        <f t="shared" ca="1" si="822"/>
        <v>2.2395926679268143E-5</v>
      </c>
      <c r="HY383" s="240">
        <f t="shared" ca="1" si="823"/>
        <v>1.4749939123842847E-4</v>
      </c>
      <c r="HZ383" s="240">
        <f t="shared" ca="1" si="824"/>
        <v>2.3063296896637896E-4</v>
      </c>
      <c r="IA383" s="240">
        <f t="shared" ca="1" si="825"/>
        <v>2.4814160054510779E-4</v>
      </c>
      <c r="IB383" s="240">
        <f t="shared" ca="1" si="826"/>
        <v>1.9504333127121716E-4</v>
      </c>
      <c r="IC383" s="240">
        <f t="shared" ca="1" si="827"/>
        <v>8.6446890297059645E-5</v>
      </c>
      <c r="ID383" s="240">
        <f t="shared" ca="1" si="828"/>
        <v>-4.6747389164531253E-5</v>
      </c>
      <c r="IE383" s="240">
        <f t="shared" ca="1" si="829"/>
        <v>-3.1560711132795762E-4</v>
      </c>
      <c r="IF383" s="240">
        <f t="shared" ca="1" si="830"/>
        <v>-2.3911646468580724E-4</v>
      </c>
      <c r="IG383" s="240">
        <f t="shared" ca="1" si="831"/>
        <v>-2.4355402921074325E-4</v>
      </c>
      <c r="IH383" s="240">
        <f t="shared" ca="1" si="832"/>
        <v>-1.7869005318398568E-4</v>
      </c>
      <c r="II383" s="240">
        <f t="shared" ca="1" si="833"/>
        <v>-6.2981112666006257E-5</v>
      </c>
      <c r="IJ383" s="240">
        <f t="shared" ca="1" si="834"/>
        <v>7.0648648737417551E-5</v>
      </c>
      <c r="IK383" s="240">
        <f t="shared" ca="1" si="835"/>
        <v>1.8417584722589151E-4</v>
      </c>
      <c r="IL383" s="240">
        <f t="shared" ca="1" si="836"/>
        <v>2.4529713813595526E-4</v>
      </c>
      <c r="IM383" s="240">
        <f t="shared" ca="1" si="837"/>
        <v>2.3662089943490375E-4</v>
      </c>
      <c r="IN383" s="240">
        <f t="shared" ca="1" si="838"/>
        <v>1.6061589220267312E-4</v>
      </c>
      <c r="IO383" s="240">
        <f t="shared" ca="1" si="839"/>
        <v>3.8908792491000938E-5</v>
      </c>
      <c r="IP383" s="240">
        <f t="shared" ca="1" si="840"/>
        <v>-9.3869523202482592E-5</v>
      </c>
      <c r="IQ383" s="240">
        <f t="shared" ca="1" si="841"/>
        <v>-1.9993794380670832E-4</v>
      </c>
      <c r="IR383" s="240">
        <f t="shared" ca="1" si="842"/>
        <v>-2.4911546605279824E-4</v>
      </c>
      <c r="IS383" s="240">
        <f t="shared" ca="1" si="843"/>
        <v>-2.2740898104736497E-4</v>
      </c>
      <c r="IT383" s="240">
        <f t="shared" ca="1" si="844"/>
        <v>-1.4099491237787087E-4</v>
      </c>
      <c r="IU383" s="240">
        <f t="shared" ca="1" si="845"/>
        <v>-1.4461759374597718E-5</v>
      </c>
      <c r="IV383" s="240">
        <f t="shared" ca="1" si="846"/>
        <v>1.1618638284480667E-4</v>
      </c>
      <c r="IW383" s="240">
        <f t="shared" ca="1" si="847"/>
        <v>2.1377452869146866E-4</v>
      </c>
      <c r="IX383" s="240">
        <f t="shared" ca="1" si="848"/>
        <v>2.5053467585118671E-4</v>
      </c>
      <c r="IY383" s="240">
        <f t="shared" ca="1" si="849"/>
        <v>2.1600698985794564E-4</v>
      </c>
      <c r="IZ383" s="240">
        <f t="shared" ca="1" si="850"/>
        <v>1.2001607447121042E-4</v>
      </c>
      <c r="JA383" s="240">
        <f t="shared" ca="1" si="851"/>
        <v>-1.0124548390184716E-5</v>
      </c>
      <c r="JB383" s="240">
        <f t="shared" ca="1" si="852"/>
        <v>-1.3738430410639767E-4</v>
      </c>
    </row>
    <row r="384" spans="2:262">
      <c r="B384" s="248">
        <v>23</v>
      </c>
      <c r="C384" s="247">
        <f t="shared" si="853"/>
        <v>4.4921875000000013E-4</v>
      </c>
      <c r="D384" s="244">
        <f t="shared" ca="1" si="597"/>
        <v>30.055295130720925</v>
      </c>
      <c r="E384" s="243">
        <f ca="1">AC361</f>
        <v>5.5295130720923215E-2</v>
      </c>
      <c r="F384" s="242">
        <v>23</v>
      </c>
      <c r="G384" s="240">
        <f t="shared" ca="1" si="854"/>
        <v>-1.8093347912207002E-3</v>
      </c>
      <c r="H384" s="240">
        <f t="shared" ca="1" si="598"/>
        <v>-1.9764931282395762E-3</v>
      </c>
      <c r="I384" s="240">
        <f t="shared" ca="1" si="599"/>
        <v>-1.5303597409488043E-3</v>
      </c>
      <c r="J384" s="240">
        <f t="shared" ca="1" si="600"/>
        <v>-6.093666382708553E-4</v>
      </c>
      <c r="K384" s="240">
        <f t="shared" ca="1" si="601"/>
        <v>5.0070858717408289E-4</v>
      </c>
      <c r="L384" s="240">
        <f t="shared" ca="1" si="602"/>
        <v>1.4554175083211912E-3</v>
      </c>
      <c r="M384" s="240">
        <f t="shared" ca="1" si="603"/>
        <v>1.9585207544899237E-3</v>
      </c>
      <c r="N384" s="240">
        <f t="shared" ca="1" si="604"/>
        <v>1.8539089757715259E-3</v>
      </c>
      <c r="O384" s="240">
        <f t="shared" ca="1" si="605"/>
        <v>1.1740424611680893E-3</v>
      </c>
      <c r="P384" s="240">
        <f t="shared" ca="1" si="606"/>
        <v>1.2987894237327636E-4</v>
      </c>
      <c r="Q384" s="240">
        <f t="shared" ca="1" si="607"/>
        <v>-9.545850861382417E-4</v>
      </c>
      <c r="R384" s="240">
        <f t="shared" ca="1" si="608"/>
        <v>-1.742848169089462E-3</v>
      </c>
      <c r="S384" s="240">
        <f t="shared" ca="1" si="609"/>
        <v>-1.9903178925500696E-3</v>
      </c>
      <c r="T384" s="240">
        <f t="shared" ca="1" si="610"/>
        <v>-1.6202061659129575E-3</v>
      </c>
      <c r="U384" s="241">
        <f t="shared" ca="1" si="611"/>
        <v>-7.4735601887217392E-4</v>
      </c>
      <c r="V384" s="240">
        <f t="shared" ca="1" si="612"/>
        <v>3.5739337180299346E-4</v>
      </c>
      <c r="W384" s="240">
        <f t="shared" ca="1" si="613"/>
        <v>1.3512461476009197E-3</v>
      </c>
      <c r="X384" s="240">
        <f t="shared" ca="1" si="614"/>
        <v>1.9258168788581428E-3</v>
      </c>
      <c r="Y384" s="240">
        <f t="shared" ca="1" si="615"/>
        <v>1.9028203646418113E-3</v>
      </c>
      <c r="Z384" s="240">
        <f t="shared" ca="1" si="616"/>
        <v>1.2893922593366224E-3</v>
      </c>
      <c r="AA384" s="240">
        <f t="shared" ca="1" si="617"/>
        <v>2.7587492997002737E-4</v>
      </c>
      <c r="AB384" s="240">
        <f t="shared" ca="1" si="618"/>
        <v>-8.2324442304023749E-4</v>
      </c>
      <c r="AC384" s="240">
        <f t="shared" ca="1" si="619"/>
        <v>-1.6669169017249959E-3</v>
      </c>
      <c r="AD384" s="240">
        <f t="shared" ca="1" si="620"/>
        <v>-1.9933569517544781E-3</v>
      </c>
      <c r="AE384" s="240">
        <f t="shared" ca="1" si="621"/>
        <v>-1.7012725532851223E-3</v>
      </c>
      <c r="AF384" s="240">
        <f t="shared" ca="1" si="622"/>
        <v>-8.8129541245433646E-4</v>
      </c>
      <c r="AG384" s="240">
        <f t="shared" ca="1" si="623"/>
        <v>2.1214141078460479E-4</v>
      </c>
      <c r="AH384" s="240">
        <f t="shared" ca="1" si="624"/>
        <v>1.2397522669312917E-3</v>
      </c>
      <c r="AI384" s="240">
        <f t="shared" ca="1" si="625"/>
        <v>1.8826768347020096E-3</v>
      </c>
      <c r="AJ384" s="240">
        <f t="shared" ca="1" si="626"/>
        <v>1.9414202050907631E-3</v>
      </c>
      <c r="AK384" s="240">
        <f t="shared" ca="1" si="627"/>
        <v>1.3977547291354848E-3</v>
      </c>
      <c r="AL384" s="240">
        <f t="shared" ca="1" si="628"/>
        <v>4.2037592741874614E-4</v>
      </c>
      <c r="AM384" s="240">
        <f t="shared" ca="1" si="629"/>
        <v>-6.8744252708572502E-4</v>
      </c>
      <c r="AN384" s="240">
        <f t="shared" ca="1" si="630"/>
        <v>-1.5819524672440375E-3</v>
      </c>
      <c r="AO384" s="240">
        <f t="shared" ca="1" si="631"/>
        <v>-1.9855938369276608E-3</v>
      </c>
      <c r="AP384" s="240">
        <f t="shared" ca="1" si="632"/>
        <v>-1.7731195972883246E-3</v>
      </c>
      <c r="AQ384" s="240">
        <f t="shared" ca="1" si="633"/>
        <v>-1.0104589898386723E-3</v>
      </c>
      <c r="AR384" s="240">
        <f t="shared" ca="1" si="634"/>
        <v>6.5739837080690234E-5</v>
      </c>
      <c r="AS384" s="240">
        <f t="shared" ca="1" si="635"/>
        <v>1.1215400613117787E-3</v>
      </c>
      <c r="AT384" s="240">
        <f t="shared" ca="1" si="636"/>
        <v>1.8293344016585735E-3</v>
      </c>
      <c r="AU384" s="240">
        <f t="shared" ca="1" si="637"/>
        <v>1.969499321238593E-3</v>
      </c>
      <c r="AV384" s="240">
        <f t="shared" ca="1" si="638"/>
        <v>1.498542644952033E-3</v>
      </c>
      <c r="AW384" s="240">
        <f t="shared" ca="1" si="639"/>
        <v>5.6259887129431066E-4</v>
      </c>
      <c r="AX384" s="240">
        <f t="shared" ca="1" si="640"/>
        <v>-5.4791532051511353E-4</v>
      </c>
      <c r="AY384" s="240">
        <f t="shared" ca="1" si="641"/>
        <v>-1.4884152952785753E-3</v>
      </c>
      <c r="AZ384" s="240">
        <f t="shared" ca="1" si="642"/>
        <v>-1.9670706170614809E-3</v>
      </c>
      <c r="BA384" s="240">
        <f t="shared" ca="1" si="643"/>
        <v>-1.8353579525660938E-3</v>
      </c>
      <c r="BB384" s="240">
        <f t="shared" ca="1" si="644"/>
        <v>-1.1341468024082496E-3</v>
      </c>
      <c r="BC384" s="240">
        <f t="shared" ca="1" si="645"/>
        <v>-8.1017986496239691E-5</v>
      </c>
      <c r="BD384" s="240">
        <f t="shared" ca="1" si="646"/>
        <v>9.9725013292684822E-4</v>
      </c>
      <c r="BE384" s="240">
        <f t="shared" ca="1" si="647"/>
        <v>1.7660786469942246E-3</v>
      </c>
      <c r="BF384" s="240">
        <f t="shared" ca="1" si="648"/>
        <v>1.9869055499220521E-3</v>
      </c>
      <c r="BG384" s="240">
        <f t="shared" ca="1" si="649"/>
        <v>1.5912098283379259E-3</v>
      </c>
      <c r="BH384" s="240">
        <f t="shared" ca="1" si="650"/>
        <v>7.0177304314129158E-4</v>
      </c>
      <c r="BI384" s="240">
        <f t="shared" ca="1" si="651"/>
        <v>-4.0541891334981174E-4</v>
      </c>
      <c r="BJ384" s="240">
        <f t="shared" ca="1" si="652"/>
        <v>-1.3868122718677983E-3</v>
      </c>
      <c r="BK384" s="240">
        <f t="shared" ca="1" si="653"/>
        <v>-1.9378876710892954E-3</v>
      </c>
      <c r="BL384" s="240">
        <f t="shared" ca="1" si="654"/>
        <v>-1.8876503440786866E-3</v>
      </c>
      <c r="BM384" s="240">
        <f t="shared" ca="1" si="655"/>
        <v>-1.2516885751901324E-3</v>
      </c>
      <c r="BN384" s="240">
        <f t="shared" ca="1" si="656"/>
        <v>-2.2733676658474302E-4</v>
      </c>
      <c r="BO384" s="240">
        <f t="shared" ca="1" si="657"/>
        <v>8.6755601966722294E-4</v>
      </c>
      <c r="BP384" s="240">
        <f t="shared" ca="1" si="658"/>
        <v>1.6932523591241372E-3</v>
      </c>
      <c r="BQ384" s="240">
        <f t="shared" ca="1" si="659"/>
        <v>1.9935445652797821E-3</v>
      </c>
      <c r="BR384" s="240">
        <f t="shared" ca="1" si="660"/>
        <v>1.6752541077974675E-3</v>
      </c>
      <c r="BS384" s="240">
        <f t="shared" ca="1" si="661"/>
        <v>8.3714424606402837E-4</v>
      </c>
      <c r="BT384" s="240">
        <f t="shared" ca="1" si="662"/>
        <v>-2.6072550596651083E-4</v>
      </c>
      <c r="BU384" s="240">
        <f t="shared" ca="1" si="663"/>
        <v>-1.2776939925987212E-3</v>
      </c>
      <c r="BV384" s="240">
        <f t="shared" ca="1" si="664"/>
        <v>-1.8982031439238108E-3</v>
      </c>
      <c r="BW384" s="240">
        <f t="shared" ca="1" si="665"/>
        <v>-1.9297133948257463E-3</v>
      </c>
      <c r="BX384" s="240">
        <f t="shared" ca="1" si="666"/>
        <v>-1.3624473391334827E-3</v>
      </c>
      <c r="BY384" s="240">
        <f t="shared" ca="1" si="667"/>
        <v>-3.7242358903806353E-4</v>
      </c>
      <c r="BZ384" s="240">
        <f t="shared" ca="1" si="668"/>
        <v>7.3316054516969482E-4</v>
      </c>
      <c r="CA384" s="240">
        <f t="shared" ca="1" si="669"/>
        <v>1.6112501900121328E-3</v>
      </c>
      <c r="CB384" s="240">
        <f t="shared" ca="1" si="670"/>
        <v>1.9893803899123366E-3</v>
      </c>
      <c r="CC384" s="240">
        <f t="shared" ca="1" si="671"/>
        <v>1.75022004009845E-3</v>
      </c>
      <c r="CD384" s="240">
        <f t="shared" ca="1" si="672"/>
        <v>9.6797889178498026E-4</v>
      </c>
      <c r="CE384" s="240">
        <f t="shared" ca="1" si="673"/>
        <v>-1.1461920447643616E-4</v>
      </c>
      <c r="CF384" s="240">
        <f t="shared" ca="1" si="674"/>
        <v>-1.1616517788809973E-3</v>
      </c>
      <c r="CG384" s="240">
        <f t="shared" ca="1" si="675"/>
        <v>-1.8482320894561105E-3</v>
      </c>
      <c r="CH384" s="240">
        <f t="shared" ca="1" si="676"/>
        <v>-1.9613191614908211E-3</v>
      </c>
      <c r="CI384" s="240">
        <f t="shared" ca="1" si="677"/>
        <v>-1.4658228829000622E-3</v>
      </c>
      <c r="CJ384" s="240">
        <f t="shared" ca="1" si="678"/>
        <v>-5.1549221579461752E-4</v>
      </c>
      <c r="CK384" s="240">
        <f t="shared" ca="1" si="679"/>
        <v>5.9479201015494179E-4</v>
      </c>
      <c r="CL384" s="240">
        <f t="shared" ca="1" si="680"/>
        <v>1.5205165165175149E-3</v>
      </c>
      <c r="CM384" s="240">
        <f t="shared" ca="1" si="681"/>
        <v>1.9744355898468273E-3</v>
      </c>
      <c r="CN384" s="240">
        <f t="shared" ca="1" si="682"/>
        <v>1.8157013783584898E-3</v>
      </c>
      <c r="CO384" s="240">
        <f t="shared" ca="1" si="683"/>
        <v>1.0935679760231227E-3</v>
      </c>
      <c r="CP384" s="240">
        <f t="shared" ca="1" si="684"/>
        <v>3.2108228413604096E-5</v>
      </c>
      <c r="CQ384" s="240">
        <f t="shared" ca="1" si="685"/>
        <v>-1.0393144735249638E-3</v>
      </c>
      <c r="CR384" s="240">
        <f t="shared" ca="1" si="686"/>
        <v>-1.7882453051599771E-3</v>
      </c>
      <c r="CS384" s="240">
        <f t="shared" ca="1" si="687"/>
        <v>-1.9822963696859474E-3</v>
      </c>
      <c r="CT384" s="240">
        <f t="shared" ca="1" si="688"/>
        <v>-1.5612550054614714E-3</v>
      </c>
      <c r="CU384" s="240">
        <f t="shared" ca="1" si="689"/>
        <v>-6.5576734557019857E-4</v>
      </c>
      <c r="CV384" s="240">
        <f t="shared" ca="1" si="690"/>
        <v>4.5320024570282122E-4</v>
      </c>
      <c r="CW384" s="240">
        <f t="shared" ca="1" si="691"/>
        <v>1.4215430322783544E-3</v>
      </c>
      <c r="CX384" s="240">
        <f t="shared" ca="1" si="692"/>
        <v>1.9487911522496691E-3</v>
      </c>
      <c r="CY384" s="240">
        <f t="shared" ca="1" si="693"/>
        <v>1.8713432735320808E-3</v>
      </c>
      <c r="CZ384" s="240">
        <f t="shared" ca="1" si="694"/>
        <v>1.2132309206496011E-3</v>
      </c>
      <c r="DA384" s="240">
        <f t="shared" ca="1" si="695"/>
        <v>1.7866166403193034E-4</v>
      </c>
      <c r="DB384" s="240">
        <f t="shared" ca="1" si="696"/>
        <v>-9.1134503298796981E-4</v>
      </c>
      <c r="DC384" s="240">
        <f t="shared" ca="1" si="697"/>
        <v>-1.7185678646169241E-3</v>
      </c>
      <c r="DD384" s="240">
        <f t="shared" ca="1" si="698"/>
        <v>-1.9925313421023947E-3</v>
      </c>
      <c r="DE384" s="240">
        <f t="shared" ca="1" si="699"/>
        <v>-1.6482265518770614E-3</v>
      </c>
      <c r="DF384" s="240">
        <f t="shared" ca="1" si="700"/>
        <v>-7.9248881528273406E-4</v>
      </c>
      <c r="DG384" s="240">
        <f t="shared" ca="1" si="701"/>
        <v>3.0915254985278064E-4</v>
      </c>
      <c r="DH384" s="240">
        <f t="shared" ca="1" si="702"/>
        <v>1.3148660831810652E-3</v>
      </c>
      <c r="DI384" s="240">
        <f t="shared" ca="1" si="703"/>
        <v>1.9125860465500975E-3</v>
      </c>
      <c r="DJ384" s="240">
        <f t="shared" ca="1" si="704"/>
        <v>1.9168441973683179E-3</v>
      </c>
      <c r="DK384" s="240">
        <f t="shared" ca="1" si="705"/>
        <v>1.3263192617995743E-3</v>
      </c>
      <c r="DL384" s="240">
        <f t="shared" ca="1" si="706"/>
        <v>3.2424691661315228E-4</v>
      </c>
      <c r="DM384" s="240">
        <f t="shared" ca="1" si="707"/>
        <v>-7.7843693475589289E-4</v>
      </c>
      <c r="DN384" s="240">
        <f t="shared" ca="1" si="708"/>
        <v>-1.6395773559142899E-3</v>
      </c>
      <c r="DO384" s="240">
        <f t="shared" ca="1" si="709"/>
        <v>-1.9919686145378535E-3</v>
      </c>
      <c r="DP384" s="240">
        <f t="shared" ca="1" si="710"/>
        <v>-1.7262662158013559E-3</v>
      </c>
      <c r="DQ384" s="240">
        <f t="shared" ca="1" si="711"/>
        <v>-9.2491571944195773E-4</v>
      </c>
      <c r="DR384" s="240">
        <f t="shared" ca="1" si="712"/>
        <v>1.6342952954930088E-4</v>
      </c>
      <c r="DS384" s="240">
        <f t="shared" ca="1" si="713"/>
        <v>1.2010637608555759E-3</v>
      </c>
      <c r="DT384" s="240">
        <f t="shared" ca="1" si="714"/>
        <v>1.8660164713528054E-3</v>
      </c>
      <c r="DU384" s="240">
        <f t="shared" ca="1" si="715"/>
        <v>1.9519575764186104E-3</v>
      </c>
      <c r="DV384" s="240">
        <f t="shared" ca="1" si="716"/>
        <v>1.4322201639540902E-3</v>
      </c>
      <c r="DW384" s="240">
        <f t="shared" ca="1" si="717"/>
        <v>4.6807504705964577E-4</v>
      </c>
      <c r="DX384" s="240">
        <f t="shared" ca="1" si="718"/>
        <v>-6.4131041932855861E-4</v>
      </c>
      <c r="DY384" s="240">
        <f t="shared" ca="1" si="719"/>
        <v>-1.551701835462679E-3</v>
      </c>
      <c r="DZ384" s="240">
        <f t="shared" ca="1" si="720"/>
        <v>-1.9806112364617549E-3</v>
      </c>
      <c r="EA384" s="240">
        <f t="shared" ca="1" si="721"/>
        <v>-1.794951093534004E-3</v>
      </c>
      <c r="EB384" s="240">
        <f t="shared" ca="1" si="722"/>
        <v>-1.0523304251803917E-3</v>
      </c>
      <c r="EC384" s="240">
        <f t="shared" ca="1" si="723"/>
        <v>1.6820870465231001E-5</v>
      </c>
      <c r="ED384" s="240">
        <f t="shared" ca="1" si="724"/>
        <v>1.0807527699466994E-3</v>
      </c>
      <c r="EE384" s="240">
        <f t="shared" ca="1" si="725"/>
        <v>1.8093347912206971E-3</v>
      </c>
      <c r="EF384" s="240">
        <f t="shared" ca="1" si="726"/>
        <v>1.9764931282395762E-3</v>
      </c>
      <c r="EG384" s="240">
        <f t="shared" ca="1" si="727"/>
        <v>1.5303597409488212E-3</v>
      </c>
      <c r="EH384" s="240">
        <f t="shared" ca="1" si="728"/>
        <v>6.0936663827087481E-4</v>
      </c>
      <c r="EI384" s="240">
        <f t="shared" ca="1" si="729"/>
        <v>-5.0070858717406804E-4</v>
      </c>
      <c r="EJ384" s="240">
        <f t="shared" ca="1" si="730"/>
        <v>-1.4554175083211838E-3</v>
      </c>
      <c r="EK384" s="240">
        <f t="shared" ca="1" si="731"/>
        <v>-1.9585207544899228E-3</v>
      </c>
      <c r="EL384" s="240">
        <f t="shared" ca="1" si="732"/>
        <v>-1.8539089757715261E-3</v>
      </c>
      <c r="EM384" s="240">
        <f t="shared" ca="1" si="733"/>
        <v>-1.1740424611681082E-3</v>
      </c>
      <c r="EN384" s="240">
        <f t="shared" ca="1" si="734"/>
        <v>-1.2987894237329435E-4</v>
      </c>
      <c r="EO384" s="240">
        <f t="shared" ca="1" si="735"/>
        <v>9.5458508613823054E-4</v>
      </c>
      <c r="EP384" s="240">
        <f t="shared" ca="1" si="736"/>
        <v>1.7428481690894575E-3</v>
      </c>
      <c r="EQ384" s="240">
        <f t="shared" ca="1" si="737"/>
        <v>1.9903178925500696E-3</v>
      </c>
      <c r="ER384" s="240">
        <f t="shared" ca="1" si="738"/>
        <v>1.6202061659129732E-3</v>
      </c>
      <c r="ES384" s="240">
        <f t="shared" ca="1" si="739"/>
        <v>7.4735601887219213E-4</v>
      </c>
      <c r="ET384" s="240">
        <f t="shared" ca="1" si="740"/>
        <v>-3.5739337180297752E-4</v>
      </c>
      <c r="EU384" s="240">
        <f t="shared" ca="1" si="741"/>
        <v>-1.3512461476009106E-3</v>
      </c>
      <c r="EV384" s="240">
        <f t="shared" ca="1" si="742"/>
        <v>-1.9258168788581413E-3</v>
      </c>
      <c r="EW384" s="240">
        <f t="shared" ca="1" si="743"/>
        <v>-1.9028203646418121E-3</v>
      </c>
      <c r="EX384" s="240">
        <f t="shared" ca="1" si="744"/>
        <v>-1.2893922593366402E-3</v>
      </c>
      <c r="EY384" s="240">
        <f t="shared" ca="1" si="745"/>
        <v>-2.758749299700471E-4</v>
      </c>
      <c r="EZ384" s="240">
        <f t="shared" ca="1" si="746"/>
        <v>8.2324442304022611E-4</v>
      </c>
      <c r="FA384" s="240">
        <f t="shared" ca="1" si="747"/>
        <v>1.6669169017249907E-3</v>
      </c>
      <c r="FB384" s="240">
        <f t="shared" ca="1" si="748"/>
        <v>1.9933569517544777E-3</v>
      </c>
      <c r="FC384" s="240">
        <f t="shared" ca="1" si="749"/>
        <v>1.7012725532851217E-3</v>
      </c>
      <c r="FD384" s="240">
        <f t="shared" ca="1" si="750"/>
        <v>8.812954124543576E-4</v>
      </c>
      <c r="FE384" s="240">
        <f t="shared" ca="1" si="751"/>
        <v>-2.1214141078458864E-4</v>
      </c>
      <c r="FF384" s="240">
        <f t="shared" ca="1" si="752"/>
        <v>-1.2397522669312818E-3</v>
      </c>
      <c r="FG384" s="240">
        <f t="shared" ca="1" si="753"/>
        <v>-1.8826768347020078E-3</v>
      </c>
      <c r="FH384" s="240">
        <f t="shared" ca="1" si="754"/>
        <v>-1.9414202050907629E-3</v>
      </c>
      <c r="FI384" s="240">
        <f t="shared" ca="1" si="755"/>
        <v>-1.3977547291355039E-3</v>
      </c>
      <c r="FJ384" s="240">
        <f t="shared" ca="1" si="756"/>
        <v>-4.2037592741876533E-4</v>
      </c>
      <c r="FK384" s="240">
        <f t="shared" ca="1" si="757"/>
        <v>6.874425270857131E-4</v>
      </c>
      <c r="FL384" s="240">
        <f t="shared" ca="1" si="758"/>
        <v>1.5819524672440295E-3</v>
      </c>
      <c r="FM384" s="240">
        <f t="shared" ca="1" si="759"/>
        <v>1.9855938369276603E-3</v>
      </c>
      <c r="FN384" s="240">
        <f t="shared" ca="1" si="760"/>
        <v>1.7731195972883237E-3</v>
      </c>
      <c r="FO384" s="240">
        <f t="shared" ca="1" si="761"/>
        <v>1.0104589898386894E-3</v>
      </c>
      <c r="FP384" s="240">
        <f t="shared" ca="1" si="762"/>
        <v>-6.573983708067061E-5</v>
      </c>
      <c r="FQ384" s="240">
        <f t="shared" ca="1" si="763"/>
        <v>-1.1215400613117682E-3</v>
      </c>
      <c r="FR384" s="240">
        <f t="shared" ca="1" si="764"/>
        <v>-1.8293344016585714E-3</v>
      </c>
      <c r="FS384" s="240">
        <f t="shared" ca="1" si="765"/>
        <v>-1.9694993212385939E-3</v>
      </c>
      <c r="FT384" s="240">
        <f t="shared" ca="1" si="766"/>
        <v>-1.4985426449520508E-3</v>
      </c>
      <c r="FU384" s="240">
        <f t="shared" ca="1" si="767"/>
        <v>-5.6259887129432974E-4</v>
      </c>
      <c r="FV384" s="240">
        <f t="shared" ca="1" si="768"/>
        <v>5.4791532051510117E-4</v>
      </c>
      <c r="FW384" s="240">
        <f t="shared" ca="1" si="769"/>
        <v>1.4884152952785667E-3</v>
      </c>
      <c r="FX384" s="240">
        <f t="shared" ca="1" si="770"/>
        <v>1.9670706170614801E-3</v>
      </c>
      <c r="FY384" s="240">
        <f t="shared" ca="1" si="771"/>
        <v>1.8353579525660934E-3</v>
      </c>
      <c r="FZ384" s="240">
        <f t="shared" ca="1" si="772"/>
        <v>1.1341468024082717E-3</v>
      </c>
      <c r="GA384" s="240">
        <f t="shared" ca="1" si="773"/>
        <v>8.1017986496259423E-5</v>
      </c>
      <c r="GB384" s="240">
        <f t="shared" ca="1" si="774"/>
        <v>-9.9725013292683694E-4</v>
      </c>
      <c r="GC384" s="240">
        <f t="shared" ca="1" si="775"/>
        <v>-1.766078646994222E-3</v>
      </c>
      <c r="GD384" s="240">
        <f t="shared" ca="1" si="776"/>
        <v>-1.986905549922053E-3</v>
      </c>
      <c r="GE384" s="240">
        <f t="shared" ca="1" si="777"/>
        <v>-1.5912098283379422E-3</v>
      </c>
      <c r="GF384" s="240">
        <f t="shared" ca="1" si="778"/>
        <v>-7.0177304314131012E-4</v>
      </c>
      <c r="GG384" s="240">
        <f t="shared" ca="1" si="779"/>
        <v>4.0541891334979938E-4</v>
      </c>
      <c r="GH384" s="240">
        <f t="shared" ca="1" si="780"/>
        <v>1.386812271867789E-3</v>
      </c>
      <c r="GI384" s="240">
        <f t="shared" ca="1" si="781"/>
        <v>1.9378876710892921E-3</v>
      </c>
      <c r="GJ384" s="240">
        <f t="shared" ca="1" si="782"/>
        <v>1.8876503440786862E-3</v>
      </c>
      <c r="GK384" s="240">
        <f t="shared" ca="1" si="783"/>
        <v>1.2516885751901535E-3</v>
      </c>
      <c r="GL384" s="240">
        <f t="shared" ca="1" si="784"/>
        <v>2.2733676658475571E-4</v>
      </c>
      <c r="GM384" s="240">
        <f t="shared" ca="1" si="785"/>
        <v>-8.6755601966721145E-4</v>
      </c>
      <c r="GN384" s="240">
        <f t="shared" ca="1" si="786"/>
        <v>-1.6932523591241307E-3</v>
      </c>
      <c r="GO384" s="240">
        <f t="shared" ca="1" si="787"/>
        <v>-1.9935445652797821E-3</v>
      </c>
      <c r="GP384" s="240">
        <f t="shared" ca="1" si="788"/>
        <v>-1.6752541077974666E-3</v>
      </c>
      <c r="GQ384" s="240">
        <f t="shared" ca="1" si="789"/>
        <v>-8.3714424606405277E-4</v>
      </c>
      <c r="GR384" s="240">
        <f t="shared" ca="1" si="790"/>
        <v>2.6072550596649815E-4</v>
      </c>
      <c r="GS384" s="240">
        <f t="shared" ca="1" si="791"/>
        <v>1.2776939925987117E-3</v>
      </c>
      <c r="GT384" s="240">
        <f t="shared" ca="1" si="792"/>
        <v>1.8982031439238071E-3</v>
      </c>
      <c r="GU384" s="240">
        <f t="shared" ca="1" si="793"/>
        <v>1.9297133948257459E-3</v>
      </c>
      <c r="GV384" s="240">
        <f t="shared" ca="1" si="794"/>
        <v>1.3624473391335025E-3</v>
      </c>
      <c r="GW384" s="240">
        <f t="shared" ca="1" si="795"/>
        <v>3.7242358903807611E-4</v>
      </c>
      <c r="GX384" s="240">
        <f t="shared" ca="1" si="796"/>
        <v>-7.3316054516968311E-4</v>
      </c>
      <c r="GY384" s="240">
        <f t="shared" ca="1" si="797"/>
        <v>-1.6112501900121252E-3</v>
      </c>
      <c r="GZ384" s="240">
        <f t="shared" ca="1" si="798"/>
        <v>-1.9893803899123366E-3</v>
      </c>
      <c r="HA384" s="240">
        <f t="shared" ca="1" si="799"/>
        <v>-1.7502200400984493E-3</v>
      </c>
      <c r="HB384" s="240">
        <f t="shared" ca="1" si="800"/>
        <v>-9.67978891785004E-4</v>
      </c>
      <c r="HC384" s="240">
        <f t="shared" ca="1" si="801"/>
        <v>1.1461920447642358E-4</v>
      </c>
      <c r="HD384" s="240">
        <f t="shared" ca="1" si="802"/>
        <v>1.1616517788809869E-3</v>
      </c>
      <c r="HE384" s="240">
        <f t="shared" ca="1" si="803"/>
        <v>1.8482320894561057E-3</v>
      </c>
      <c r="HF384" s="240">
        <f t="shared" ca="1" si="804"/>
        <v>1.9613191614908207E-3</v>
      </c>
      <c r="HG384" s="240">
        <f t="shared" ca="1" si="805"/>
        <v>1.4658228829000804E-3</v>
      </c>
      <c r="HH384" s="240">
        <f t="shared" ca="1" si="806"/>
        <v>5.1549221579464354E-4</v>
      </c>
      <c r="HI384" s="240">
        <f t="shared" ca="1" si="807"/>
        <v>-5.9479201015492965E-4</v>
      </c>
      <c r="HJ384" s="240">
        <f t="shared" ca="1" si="808"/>
        <v>-1.5205165165175067E-3</v>
      </c>
      <c r="HK384" s="240">
        <f t="shared" ca="1" si="809"/>
        <v>-1.9744355898468277E-3</v>
      </c>
      <c r="HL384" s="240">
        <f t="shared" ca="1" si="810"/>
        <v>-1.8157013783584889E-3</v>
      </c>
      <c r="HM384" s="240">
        <f t="shared" ca="1" si="811"/>
        <v>-1.0935679760231453E-3</v>
      </c>
      <c r="HN384" s="240">
        <f t="shared" ca="1" si="812"/>
        <v>-3.2108228413616781E-5</v>
      </c>
      <c r="HO384" s="240">
        <f t="shared" ca="1" si="813"/>
        <v>1.0393144735249529E-3</v>
      </c>
      <c r="HP384" s="240">
        <f t="shared" ca="1" si="814"/>
        <v>1.7882453051599714E-3</v>
      </c>
      <c r="HQ384" s="240">
        <f t="shared" ca="1" si="815"/>
        <v>1.9822963696859469E-3</v>
      </c>
      <c r="HR384" s="240">
        <f t="shared" ca="1" si="816"/>
        <v>1.5612550054614881E-3</v>
      </c>
      <c r="HS384" s="240">
        <f t="shared" ca="1" si="817"/>
        <v>6.5576734557022415E-4</v>
      </c>
      <c r="HT384" s="240">
        <f t="shared" ca="1" si="818"/>
        <v>-4.5320024570280897E-4</v>
      </c>
      <c r="HU384" s="240">
        <f t="shared" ca="1" si="819"/>
        <v>-1.4215430322783455E-3</v>
      </c>
      <c r="HV384" s="240">
        <f t="shared" ca="1" si="820"/>
        <v>-1.9487911522496665E-3</v>
      </c>
      <c r="HW384" s="240">
        <f t="shared" ca="1" si="821"/>
        <v>-1.8713432735320802E-3</v>
      </c>
      <c r="HX384" s="240">
        <f t="shared" ca="1" si="822"/>
        <v>-1.2132309206496225E-3</v>
      </c>
      <c r="HY384" s="240">
        <f t="shared" ca="1" si="823"/>
        <v>-1.7866166403194281E-4</v>
      </c>
      <c r="HZ384" s="240">
        <f t="shared" ca="1" si="824"/>
        <v>9.113450329879838E-4</v>
      </c>
      <c r="IA384" s="240">
        <f t="shared" ca="1" si="825"/>
        <v>1.7185678646169178E-3</v>
      </c>
      <c r="IB384" s="240">
        <f t="shared" ca="1" si="826"/>
        <v>1.9925313421023955E-3</v>
      </c>
      <c r="IC384" s="240">
        <f t="shared" ca="1" si="827"/>
        <v>1.6482265518770606E-3</v>
      </c>
      <c r="ID384" s="240">
        <f t="shared" ca="1" si="828"/>
        <v>7.9248881528275878E-4</v>
      </c>
      <c r="IE384" s="240">
        <f t="shared" ca="1" si="829"/>
        <v>-1.3550849783851944E-3</v>
      </c>
      <c r="IF384" s="240">
        <f t="shared" ca="1" si="830"/>
        <v>-1.3148660831810558E-3</v>
      </c>
      <c r="IG384" s="240">
        <f t="shared" ca="1" si="831"/>
        <v>-1.9125860465500858E-3</v>
      </c>
      <c r="IH384" s="240">
        <f t="shared" ca="1" si="832"/>
        <v>-1.9168441973683177E-3</v>
      </c>
      <c r="II384" s="240">
        <f t="shared" ca="1" si="833"/>
        <v>-1.3263192617995944E-3</v>
      </c>
      <c r="IJ384" s="240">
        <f t="shared" ca="1" si="834"/>
        <v>-3.242469166131371E-4</v>
      </c>
      <c r="IK384" s="240">
        <f t="shared" ca="1" si="835"/>
        <v>7.7843693475588139E-4</v>
      </c>
      <c r="IL384" s="240">
        <f t="shared" ca="1" si="836"/>
        <v>1.6395773559142665E-3</v>
      </c>
      <c r="IM384" s="240">
        <f t="shared" ca="1" si="837"/>
        <v>1.991968614537854E-3</v>
      </c>
      <c r="IN384" s="240">
        <f t="shared" ca="1" si="838"/>
        <v>1.7262662158013765E-3</v>
      </c>
      <c r="IO384" s="240">
        <f t="shared" ca="1" si="839"/>
        <v>9.2491571944194385E-4</v>
      </c>
      <c r="IP384" s="240">
        <f t="shared" ca="1" si="840"/>
        <v>-1.634295295492883E-4</v>
      </c>
      <c r="IQ384" s="240">
        <f t="shared" ca="1" si="841"/>
        <v>-1.2010637608555431E-3</v>
      </c>
      <c r="IR384" s="240">
        <f t="shared" ca="1" si="842"/>
        <v>-1.866016471352801E-3</v>
      </c>
      <c r="IS384" s="240">
        <f t="shared" ca="1" si="843"/>
        <v>-1.9519575764186188E-3</v>
      </c>
      <c r="IT384" s="240">
        <f t="shared" ca="1" si="844"/>
        <v>-1.4322201639540792E-3</v>
      </c>
      <c r="IU384" s="240">
        <f t="shared" ca="1" si="845"/>
        <v>-4.6807504705965845E-4</v>
      </c>
      <c r="IV384" s="240">
        <f t="shared" ca="1" si="846"/>
        <v>6.4131041932857357E-4</v>
      </c>
      <c r="IW384" s="240">
        <f t="shared" ca="1" si="847"/>
        <v>1.5517018354626712E-3</v>
      </c>
      <c r="IX384" s="240">
        <f t="shared" ca="1" si="848"/>
        <v>1.9806112364617501E-3</v>
      </c>
      <c r="IY384" s="240">
        <f t="shared" ca="1" si="849"/>
        <v>1.7949510935340097E-3</v>
      </c>
      <c r="IZ384" s="240">
        <f t="shared" ca="1" si="850"/>
        <v>1.0523304251804024E-3</v>
      </c>
      <c r="JA384" s="240">
        <f t="shared" ca="1" si="851"/>
        <v>-1.6820870465246722E-5</v>
      </c>
      <c r="JB384" s="240">
        <f t="shared" ca="1" si="852"/>
        <v>-1.0807527699466888E-3</v>
      </c>
    </row>
    <row r="385" spans="2:262">
      <c r="B385" s="248">
        <v>24</v>
      </c>
      <c r="C385" s="247">
        <f t="shared" si="853"/>
        <v>4.6875000000000015E-4</v>
      </c>
      <c r="D385" s="244">
        <f t="shared" ca="1" si="597"/>
        <v>30.054968129785834</v>
      </c>
      <c r="E385" s="243">
        <f ca="1">AD361</f>
        <v>5.496812978583563E-2</v>
      </c>
      <c r="F385" s="242">
        <v>24</v>
      </c>
      <c r="G385" s="240">
        <f t="shared" ca="1" si="854"/>
        <v>-2.6059404644878314E-4</v>
      </c>
      <c r="H385" s="240">
        <f t="shared" ca="1" si="598"/>
        <v>-2.8279677747172001E-4</v>
      </c>
      <c r="I385" s="240">
        <f t="shared" ca="1" si="599"/>
        <v>-2.0967980740085724E-4</v>
      </c>
      <c r="J385" s="240">
        <f t="shared" ca="1" si="600"/>
        <v>-6.5887998862806244E-5</v>
      </c>
      <c r="K385" s="240">
        <f t="shared" ca="1" si="601"/>
        <v>1.0011206966116108E-4</v>
      </c>
      <c r="L385" s="240">
        <f t="shared" ca="1" si="602"/>
        <v>2.3236828635874834E-4</v>
      </c>
      <c r="M385" s="240">
        <f t="shared" ca="1" si="603"/>
        <v>2.8630226827906942E-4</v>
      </c>
      <c r="N385" s="240">
        <f t="shared" ca="1" si="604"/>
        <v>2.4373498565592603E-4</v>
      </c>
      <c r="O385" s="240">
        <f t="shared" ca="1" si="605"/>
        <v>1.1901419977672906E-4</v>
      </c>
      <c r="P385" s="240">
        <f t="shared" ca="1" si="606"/>
        <v>-4.582160456221681E-5</v>
      </c>
      <c r="Q385" s="240">
        <f t="shared" ca="1" si="607"/>
        <v>-1.9521274333758316E-4</v>
      </c>
      <c r="R385" s="240">
        <f t="shared" ca="1" si="608"/>
        <v>-2.7880532347661612E-4</v>
      </c>
      <c r="S385" s="240">
        <f t="shared" ca="1" si="609"/>
        <v>-2.6842356510039232E-4</v>
      </c>
      <c r="T385" s="240">
        <f t="shared" ca="1" si="610"/>
        <v>-1.6756675173716418E-4</v>
      </c>
      <c r="U385" s="241">
        <f t="shared" ca="1" si="611"/>
        <v>-1.0229759103001296E-5</v>
      </c>
      <c r="V385" s="240">
        <f t="shared" ca="1" si="612"/>
        <v>1.5055528406652231E-4</v>
      </c>
      <c r="W385" s="240">
        <f t="shared" ca="1" si="613"/>
        <v>2.6059404644878309E-4</v>
      </c>
      <c r="X385" s="240">
        <f t="shared" ca="1" si="614"/>
        <v>2.8279677747172001E-4</v>
      </c>
      <c r="Y385" s="240">
        <f t="shared" ca="1" si="615"/>
        <v>2.0967980740085743E-4</v>
      </c>
      <c r="Z385" s="240">
        <f t="shared" ca="1" si="616"/>
        <v>6.5887998862806569E-5</v>
      </c>
      <c r="AA385" s="240">
        <f t="shared" ca="1" si="617"/>
        <v>-1.0011206966116122E-4</v>
      </c>
      <c r="AB385" s="240">
        <f t="shared" ca="1" si="618"/>
        <v>-2.3236828635874834E-4</v>
      </c>
      <c r="AC385" s="240">
        <f t="shared" ca="1" si="619"/>
        <v>-2.8630226827906942E-4</v>
      </c>
      <c r="AD385" s="240">
        <f t="shared" ca="1" si="620"/>
        <v>-2.4373498565592608E-4</v>
      </c>
      <c r="AE385" s="240">
        <f t="shared" ca="1" si="621"/>
        <v>-1.1901419977672917E-4</v>
      </c>
      <c r="AF385" s="240">
        <f t="shared" ca="1" si="622"/>
        <v>4.5821604562216729E-5</v>
      </c>
      <c r="AG385" s="240">
        <f t="shared" ca="1" si="623"/>
        <v>1.9521274333758289E-4</v>
      </c>
      <c r="AH385" s="240">
        <f t="shared" ca="1" si="624"/>
        <v>2.7880532347661618E-4</v>
      </c>
      <c r="AI385" s="240">
        <f t="shared" ca="1" si="625"/>
        <v>2.6842356510039243E-4</v>
      </c>
      <c r="AJ385" s="240">
        <f t="shared" ca="1" si="626"/>
        <v>1.6756675173716426E-4</v>
      </c>
      <c r="AK385" s="240">
        <f t="shared" ca="1" si="627"/>
        <v>1.022975910300192E-5</v>
      </c>
      <c r="AL385" s="240">
        <f t="shared" ca="1" si="628"/>
        <v>-1.505552840665222E-4</v>
      </c>
      <c r="AM385" s="240">
        <f t="shared" ca="1" si="629"/>
        <v>-2.6059404644878325E-4</v>
      </c>
      <c r="AN385" s="240">
        <f t="shared" ca="1" si="630"/>
        <v>-2.8279677747172007E-4</v>
      </c>
      <c r="AO385" s="240">
        <f t="shared" ca="1" si="631"/>
        <v>-2.0967980740085716E-4</v>
      </c>
      <c r="AP385" s="240">
        <f t="shared" ca="1" si="632"/>
        <v>-6.5887998862806664E-5</v>
      </c>
      <c r="AQ385" s="240">
        <f t="shared" ca="1" si="633"/>
        <v>1.0011206966116114E-4</v>
      </c>
      <c r="AR385" s="240">
        <f t="shared" ca="1" si="634"/>
        <v>2.3236828635874799E-4</v>
      </c>
      <c r="AS385" s="240">
        <f t="shared" ca="1" si="635"/>
        <v>2.8630226827906942E-4</v>
      </c>
      <c r="AT385" s="240">
        <f t="shared" ca="1" si="636"/>
        <v>2.4373498565592641E-4</v>
      </c>
      <c r="AU385" s="240">
        <f t="shared" ca="1" si="637"/>
        <v>1.1901419977672925E-4</v>
      </c>
      <c r="AV385" s="240">
        <f t="shared" ca="1" si="638"/>
        <v>-4.5821604562217095E-5</v>
      </c>
      <c r="AW385" s="240">
        <f t="shared" ca="1" si="639"/>
        <v>-1.9521274333758284E-4</v>
      </c>
      <c r="AX385" s="240">
        <f t="shared" ca="1" si="640"/>
        <v>-2.7880532347661612E-4</v>
      </c>
      <c r="AY385" s="240">
        <f t="shared" ca="1" si="641"/>
        <v>-2.6842356510039248E-4</v>
      </c>
      <c r="AZ385" s="240">
        <f t="shared" ca="1" si="642"/>
        <v>-1.6756675173716434E-4</v>
      </c>
      <c r="BA385" s="240">
        <f t="shared" ca="1" si="643"/>
        <v>-1.0229759103002028E-5</v>
      </c>
      <c r="BB385" s="240">
        <f t="shared" ca="1" si="644"/>
        <v>1.5055528406652212E-4</v>
      </c>
      <c r="BC385" s="240">
        <f t="shared" ca="1" si="645"/>
        <v>2.6059404644878325E-4</v>
      </c>
      <c r="BD385" s="240">
        <f t="shared" ca="1" si="646"/>
        <v>2.8279677747172007E-4</v>
      </c>
      <c r="BE385" s="240">
        <f t="shared" ca="1" si="647"/>
        <v>2.0967980740085721E-4</v>
      </c>
      <c r="BF385" s="240">
        <f t="shared" ca="1" si="648"/>
        <v>6.5887998862806786E-5</v>
      </c>
      <c r="BG385" s="240">
        <f t="shared" ca="1" si="649"/>
        <v>-1.0011206966116101E-4</v>
      </c>
      <c r="BH385" s="240">
        <f t="shared" ca="1" si="650"/>
        <v>-2.3236828635874793E-4</v>
      </c>
      <c r="BI385" s="240">
        <f t="shared" ca="1" si="651"/>
        <v>-2.8630226827906942E-4</v>
      </c>
      <c r="BJ385" s="240">
        <f t="shared" ca="1" si="652"/>
        <v>-2.4373498565592592E-4</v>
      </c>
      <c r="BK385" s="240">
        <f t="shared" ca="1" si="653"/>
        <v>-1.1901419977672936E-4</v>
      </c>
      <c r="BL385" s="240">
        <f t="shared" ca="1" si="654"/>
        <v>4.5821604562215997E-5</v>
      </c>
      <c r="BM385" s="240">
        <f t="shared" ca="1" si="655"/>
        <v>1.9521274333758349E-4</v>
      </c>
      <c r="BN385" s="240">
        <f t="shared" ca="1" si="656"/>
        <v>2.7880532347661607E-4</v>
      </c>
      <c r="BO385" s="240">
        <f t="shared" ca="1" si="657"/>
        <v>2.6842356510039253E-4</v>
      </c>
      <c r="BP385" s="240">
        <f t="shared" ca="1" si="658"/>
        <v>1.6756675173716526E-4</v>
      </c>
      <c r="BQ385" s="240">
        <f t="shared" ca="1" si="659"/>
        <v>1.0229759103001107E-5</v>
      </c>
      <c r="BR385" s="240">
        <f t="shared" ca="1" si="660"/>
        <v>-1.5055528406652204E-4</v>
      </c>
      <c r="BS385" s="240">
        <f t="shared" ca="1" si="661"/>
        <v>-2.6059404644878271E-4</v>
      </c>
      <c r="BT385" s="240">
        <f t="shared" ca="1" si="662"/>
        <v>-2.8279677747171991E-4</v>
      </c>
      <c r="BU385" s="240">
        <f t="shared" ca="1" si="663"/>
        <v>-2.0967980740085732E-4</v>
      </c>
      <c r="BV385" s="240">
        <f t="shared" ca="1" si="664"/>
        <v>-6.5887998862806881E-5</v>
      </c>
      <c r="BW385" s="240">
        <f t="shared" ca="1" si="665"/>
        <v>1.0011206966115997E-4</v>
      </c>
      <c r="BX385" s="240">
        <f t="shared" ca="1" si="666"/>
        <v>2.3236828635874845E-4</v>
      </c>
      <c r="BY385" s="240">
        <f t="shared" ca="1" si="667"/>
        <v>2.8630226827906942E-4</v>
      </c>
      <c r="BZ385" s="240">
        <f t="shared" ca="1" si="668"/>
        <v>2.4373498565592651E-4</v>
      </c>
      <c r="CA385" s="240">
        <f t="shared" ca="1" si="669"/>
        <v>1.1901419977672852E-4</v>
      </c>
      <c r="CB385" s="240">
        <f t="shared" ca="1" si="670"/>
        <v>-4.5821604562216905E-5</v>
      </c>
      <c r="CC385" s="240">
        <f t="shared" ca="1" si="671"/>
        <v>-1.9521274333758268E-4</v>
      </c>
      <c r="CD385" s="240">
        <f t="shared" ca="1" si="672"/>
        <v>-2.7880532347661585E-4</v>
      </c>
      <c r="CE385" s="240">
        <f t="shared" ca="1" si="673"/>
        <v>-2.6842356510039221E-4</v>
      </c>
      <c r="CF385" s="240">
        <f t="shared" ca="1" si="674"/>
        <v>-1.6756675173716453E-4</v>
      </c>
      <c r="CG385" s="240">
        <f t="shared" ca="1" si="675"/>
        <v>-1.0229759103002245E-5</v>
      </c>
      <c r="CH385" s="240">
        <f t="shared" ca="1" si="676"/>
        <v>1.5055528406652109E-4</v>
      </c>
      <c r="CI385" s="240">
        <f t="shared" ca="1" si="677"/>
        <v>2.6059404644878314E-4</v>
      </c>
      <c r="CJ385" s="240">
        <f t="shared" ca="1" si="678"/>
        <v>2.8279677747172012E-4</v>
      </c>
      <c r="CK385" s="240">
        <f t="shared" ca="1" si="679"/>
        <v>2.0967980740085808E-4</v>
      </c>
      <c r="CL385" s="240">
        <f t="shared" ca="1" si="680"/>
        <v>6.5887998862806027E-5</v>
      </c>
      <c r="CM385" s="240">
        <f t="shared" ca="1" si="681"/>
        <v>-1.0011206966116084E-4</v>
      </c>
      <c r="CN385" s="240">
        <f t="shared" ca="1" si="682"/>
        <v>-2.3236828635874783E-4</v>
      </c>
      <c r="CO385" s="240">
        <f t="shared" ca="1" si="683"/>
        <v>-2.8630226827906942E-4</v>
      </c>
      <c r="CP385" s="240">
        <f t="shared" ca="1" si="684"/>
        <v>-2.4373498565592603E-4</v>
      </c>
      <c r="CQ385" s="240">
        <f t="shared" ca="1" si="685"/>
        <v>-1.1901419977672954E-4</v>
      </c>
      <c r="CR385" s="240">
        <f t="shared" ca="1" si="686"/>
        <v>4.582160456221578E-5</v>
      </c>
      <c r="CS385" s="240">
        <f t="shared" ca="1" si="687"/>
        <v>1.9521274333758335E-4</v>
      </c>
      <c r="CT385" s="240">
        <f t="shared" ca="1" si="688"/>
        <v>2.7880532347661607E-4</v>
      </c>
      <c r="CU385" s="240">
        <f t="shared" ca="1" si="689"/>
        <v>2.6842356510039259E-4</v>
      </c>
      <c r="CV385" s="240">
        <f t="shared" ca="1" si="690"/>
        <v>1.6756675173716542E-4</v>
      </c>
      <c r="CW385" s="240">
        <f t="shared" ca="1" si="691"/>
        <v>1.0229759103001323E-5</v>
      </c>
      <c r="CX385" s="240">
        <f t="shared" ca="1" si="692"/>
        <v>-1.5055528406652185E-4</v>
      </c>
      <c r="CY385" s="240">
        <f t="shared" ca="1" si="693"/>
        <v>-2.6059404644878265E-4</v>
      </c>
      <c r="CZ385" s="240">
        <f t="shared" ca="1" si="694"/>
        <v>-2.8279677747171996E-4</v>
      </c>
      <c r="DA385" s="240">
        <f t="shared" ca="1" si="695"/>
        <v>-2.0967980740085743E-4</v>
      </c>
      <c r="DB385" s="240">
        <f t="shared" ca="1" si="696"/>
        <v>-6.5887998862807097E-5</v>
      </c>
      <c r="DC385" s="240">
        <f t="shared" ca="1" si="697"/>
        <v>1.0011206966115975E-4</v>
      </c>
      <c r="DD385" s="240">
        <f t="shared" ca="1" si="698"/>
        <v>2.3236828635874834E-4</v>
      </c>
      <c r="DE385" s="240">
        <f t="shared" ca="1" si="699"/>
        <v>2.8630226827906942E-4</v>
      </c>
      <c r="DF385" s="240">
        <f t="shared" ca="1" si="700"/>
        <v>2.4373498565592662E-4</v>
      </c>
      <c r="DG385" s="240">
        <f t="shared" ca="1" si="701"/>
        <v>1.1901419977672871E-4</v>
      </c>
      <c r="DH385" s="240">
        <f t="shared" ca="1" si="702"/>
        <v>-4.5821604562216688E-5</v>
      </c>
      <c r="DI385" s="240">
        <f t="shared" ca="1" si="703"/>
        <v>-1.9521274333758254E-4</v>
      </c>
      <c r="DJ385" s="240">
        <f t="shared" ca="1" si="704"/>
        <v>-2.788053234766158E-4</v>
      </c>
      <c r="DK385" s="240">
        <f t="shared" ca="1" si="705"/>
        <v>-2.6842356510039226E-4</v>
      </c>
      <c r="DL385" s="240">
        <f t="shared" ca="1" si="706"/>
        <v>-1.6756675173716635E-4</v>
      </c>
      <c r="DM385" s="240">
        <f t="shared" ca="1" si="707"/>
        <v>-1.0229759103002462E-5</v>
      </c>
      <c r="DN385" s="240">
        <f t="shared" ca="1" si="708"/>
        <v>1.5055528406652263E-4</v>
      </c>
      <c r="DO385" s="240">
        <f t="shared" ca="1" si="709"/>
        <v>2.6059404644878216E-4</v>
      </c>
      <c r="DP385" s="240">
        <f t="shared" ca="1" si="710"/>
        <v>2.8279677747172012E-4</v>
      </c>
      <c r="DQ385" s="240">
        <f t="shared" ca="1" si="711"/>
        <v>2.0967980740085683E-4</v>
      </c>
      <c r="DR385" s="240">
        <f t="shared" ca="1" si="712"/>
        <v>6.5887998862808195E-5</v>
      </c>
      <c r="DS385" s="240">
        <f t="shared" ca="1" si="713"/>
        <v>-1.0011206966116064E-4</v>
      </c>
      <c r="DT385" s="240">
        <f t="shared" ca="1" si="714"/>
        <v>-2.3236828635874888E-4</v>
      </c>
      <c r="DU385" s="240">
        <f t="shared" ca="1" si="715"/>
        <v>-2.8630226827906942E-4</v>
      </c>
      <c r="DV385" s="240">
        <f t="shared" ca="1" si="716"/>
        <v>-2.4373498565592613E-4</v>
      </c>
      <c r="DW385" s="240">
        <f t="shared" ca="1" si="717"/>
        <v>-1.190141997767279E-4</v>
      </c>
      <c r="DX385" s="240">
        <f t="shared" ca="1" si="718"/>
        <v>4.5821604562215591E-5</v>
      </c>
      <c r="DY385" s="240">
        <f t="shared" ca="1" si="719"/>
        <v>1.9521274333758319E-4</v>
      </c>
      <c r="DZ385" s="240">
        <f t="shared" ca="1" si="720"/>
        <v>2.7880532347661553E-4</v>
      </c>
      <c r="EA385" s="240">
        <f t="shared" ca="1" si="721"/>
        <v>2.6842356510039264E-4</v>
      </c>
      <c r="EB385" s="240">
        <f t="shared" ca="1" si="722"/>
        <v>1.6756675173716393E-4</v>
      </c>
      <c r="EC385" s="240">
        <f t="shared" ca="1" si="723"/>
        <v>1.02297591030036E-5</v>
      </c>
      <c r="ED385" s="240">
        <f t="shared" ca="1" si="724"/>
        <v>-1.5055528406652169E-4</v>
      </c>
      <c r="EE385" s="240">
        <f t="shared" ca="1" si="725"/>
        <v>-2.6059404644878336E-4</v>
      </c>
      <c r="EF385" s="240">
        <f t="shared" ca="1" si="726"/>
        <v>-2.8279677747172034E-4</v>
      </c>
      <c r="EG385" s="240">
        <f t="shared" ca="1" si="727"/>
        <v>-2.0967980740085759E-4</v>
      </c>
      <c r="EH385" s="240">
        <f t="shared" ca="1" si="728"/>
        <v>-6.5887998862805322E-5</v>
      </c>
      <c r="EI385" s="240">
        <f t="shared" ca="1" si="729"/>
        <v>1.0011206966115959E-4</v>
      </c>
      <c r="EJ385" s="240">
        <f t="shared" ca="1" si="730"/>
        <v>2.3236828635874823E-4</v>
      </c>
      <c r="EK385" s="240">
        <f t="shared" ca="1" si="731"/>
        <v>2.8630226827906937E-4</v>
      </c>
      <c r="EL385" s="240">
        <f t="shared" ca="1" si="732"/>
        <v>2.4373498565592673E-4</v>
      </c>
      <c r="EM385" s="240">
        <f t="shared" ca="1" si="733"/>
        <v>1.190141997767289E-4</v>
      </c>
      <c r="EN385" s="240">
        <f t="shared" ca="1" si="734"/>
        <v>-4.5821604562214452E-5</v>
      </c>
      <c r="EO385" s="240">
        <f t="shared" ca="1" si="735"/>
        <v>-1.9521274333758238E-4</v>
      </c>
      <c r="EP385" s="240">
        <f t="shared" ca="1" si="736"/>
        <v>-2.7880532347661618E-4</v>
      </c>
      <c r="EQ385" s="240">
        <f t="shared" ca="1" si="737"/>
        <v>-2.6842356510039302E-4</v>
      </c>
      <c r="ER385" s="240">
        <f t="shared" ca="1" si="738"/>
        <v>-1.6756675173716485E-4</v>
      </c>
      <c r="ES385" s="240">
        <f t="shared" ca="1" si="739"/>
        <v>-1.0229759103000619E-5</v>
      </c>
      <c r="ET385" s="240">
        <f t="shared" ca="1" si="740"/>
        <v>1.5055528406652071E-4</v>
      </c>
      <c r="EU385" s="240">
        <f t="shared" ca="1" si="741"/>
        <v>2.6059404644878292E-4</v>
      </c>
      <c r="EV385" s="240">
        <f t="shared" ca="1" si="742"/>
        <v>2.8279677747171985E-4</v>
      </c>
      <c r="EW385" s="240">
        <f t="shared" ca="1" si="743"/>
        <v>2.0967980740085835E-4</v>
      </c>
      <c r="EX385" s="240">
        <f t="shared" ca="1" si="744"/>
        <v>6.5887998862806393E-5</v>
      </c>
      <c r="EY385" s="240">
        <f t="shared" ca="1" si="745"/>
        <v>-1.0011206966115851E-4</v>
      </c>
      <c r="EZ385" s="240">
        <f t="shared" ca="1" si="746"/>
        <v>-2.3236828635874758E-4</v>
      </c>
      <c r="FA385" s="240">
        <f t="shared" ca="1" si="747"/>
        <v>-2.8630226827906948E-4</v>
      </c>
      <c r="FB385" s="240">
        <f t="shared" ca="1" si="748"/>
        <v>-2.4373498565592733E-4</v>
      </c>
      <c r="FC385" s="240">
        <f t="shared" ca="1" si="749"/>
        <v>-1.1901419977672994E-4</v>
      </c>
      <c r="FD385" s="240">
        <f t="shared" ca="1" si="750"/>
        <v>4.5821604562217407E-5</v>
      </c>
      <c r="FE385" s="240">
        <f t="shared" ca="1" si="751"/>
        <v>1.9521274333758154E-4</v>
      </c>
      <c r="FF385" s="240">
        <f t="shared" ca="1" si="752"/>
        <v>2.7880532347661596E-4</v>
      </c>
      <c r="FG385" s="240">
        <f t="shared" ca="1" si="753"/>
        <v>2.6842356510039199E-4</v>
      </c>
      <c r="FH385" s="240">
        <f t="shared" ca="1" si="754"/>
        <v>1.6756675173716575E-4</v>
      </c>
      <c r="FI385" s="240">
        <f t="shared" ca="1" si="755"/>
        <v>1.0229759103001757E-5</v>
      </c>
      <c r="FJ385" s="240">
        <f t="shared" ca="1" si="756"/>
        <v>-1.5055528406651976E-4</v>
      </c>
      <c r="FK385" s="240">
        <f t="shared" ca="1" si="757"/>
        <v>-2.6059404644878249E-4</v>
      </c>
      <c r="FL385" s="240">
        <f t="shared" ca="1" si="758"/>
        <v>-2.8279677747172001E-4</v>
      </c>
      <c r="FM385" s="240">
        <f t="shared" ca="1" si="759"/>
        <v>-2.0967980740085911E-4</v>
      </c>
      <c r="FN385" s="240">
        <f t="shared" ca="1" si="760"/>
        <v>-6.588799886280749E-5</v>
      </c>
      <c r="FO385" s="240">
        <f t="shared" ca="1" si="761"/>
        <v>1.0011206966116127E-4</v>
      </c>
      <c r="FP385" s="240">
        <f t="shared" ca="1" si="762"/>
        <v>2.323682863587469E-4</v>
      </c>
      <c r="FQ385" s="240">
        <f t="shared" ca="1" si="763"/>
        <v>2.8630226827906942E-4</v>
      </c>
      <c r="FR385" s="240">
        <f t="shared" ca="1" si="764"/>
        <v>2.4373498565592578E-4</v>
      </c>
      <c r="FS385" s="240">
        <f t="shared" ca="1" si="765"/>
        <v>1.1901419977673095E-4</v>
      </c>
      <c r="FT385" s="240">
        <f t="shared" ca="1" si="766"/>
        <v>-4.5821604562216268E-5</v>
      </c>
      <c r="FU385" s="240">
        <f t="shared" ca="1" si="767"/>
        <v>-1.9521274333758371E-4</v>
      </c>
      <c r="FV385" s="240">
        <f t="shared" ca="1" si="768"/>
        <v>-2.7880532347661569E-4</v>
      </c>
      <c r="FW385" s="240">
        <f t="shared" ca="1" si="769"/>
        <v>-2.6842356510039243E-4</v>
      </c>
      <c r="FX385" s="240">
        <f t="shared" ca="1" si="770"/>
        <v>-1.6756675173716667E-4</v>
      </c>
      <c r="FY385" s="240">
        <f t="shared" ca="1" si="771"/>
        <v>-1.0229759103002868E-5</v>
      </c>
      <c r="FZ385" s="240">
        <f t="shared" ca="1" si="772"/>
        <v>1.5055528406652228E-4</v>
      </c>
      <c r="GA385" s="240">
        <f t="shared" ca="1" si="773"/>
        <v>2.60594046448782E-4</v>
      </c>
      <c r="GB385" s="240">
        <f t="shared" ca="1" si="774"/>
        <v>2.8279677747172023E-4</v>
      </c>
      <c r="GC385" s="240">
        <f t="shared" ca="1" si="775"/>
        <v>2.0967980740085711E-4</v>
      </c>
      <c r="GD385" s="240">
        <f t="shared" ca="1" si="776"/>
        <v>6.5887998862808588E-5</v>
      </c>
      <c r="GE385" s="240">
        <f t="shared" ca="1" si="777"/>
        <v>-1.0011206966116023E-4</v>
      </c>
      <c r="GF385" s="240">
        <f t="shared" ca="1" si="778"/>
        <v>-2.3236828635874861E-4</v>
      </c>
      <c r="GG385" s="240">
        <f t="shared" ca="1" si="779"/>
        <v>-2.8630226827906942E-4</v>
      </c>
      <c r="GH385" s="240">
        <f t="shared" ca="1" si="780"/>
        <v>-2.4373498565592638E-4</v>
      </c>
      <c r="GI385" s="240">
        <f t="shared" ca="1" si="781"/>
        <v>-1.1901419977672828E-4</v>
      </c>
      <c r="GJ385" s="240">
        <f t="shared" ca="1" si="782"/>
        <v>4.5821604562215171E-5</v>
      </c>
      <c r="GK385" s="240">
        <f t="shared" ca="1" si="783"/>
        <v>1.9521274333758289E-4</v>
      </c>
      <c r="GL385" s="240">
        <f t="shared" ca="1" si="784"/>
        <v>2.7880532347661542E-4</v>
      </c>
      <c r="GM385" s="240">
        <f t="shared" ca="1" si="785"/>
        <v>2.6842356510039281E-4</v>
      </c>
      <c r="GN385" s="240">
        <f t="shared" ca="1" si="786"/>
        <v>1.6756675173716429E-4</v>
      </c>
      <c r="GO385" s="240">
        <f t="shared" ca="1" si="787"/>
        <v>1.0229759103004007E-5</v>
      </c>
      <c r="GP385" s="240">
        <f t="shared" ca="1" si="788"/>
        <v>-1.5055528406652131E-4</v>
      </c>
      <c r="GQ385" s="240">
        <f t="shared" ca="1" si="789"/>
        <v>-2.6059404644878325E-4</v>
      </c>
      <c r="GR385" s="240">
        <f t="shared" ca="1" si="790"/>
        <v>-2.8279677747172039E-4</v>
      </c>
      <c r="GS385" s="240">
        <f t="shared" ca="1" si="791"/>
        <v>-2.0967980740085786E-4</v>
      </c>
      <c r="GT385" s="240">
        <f t="shared" ca="1" si="792"/>
        <v>-6.5887998862805769E-5</v>
      </c>
      <c r="GU385" s="240">
        <f t="shared" ca="1" si="793"/>
        <v>1.0011206966115919E-4</v>
      </c>
      <c r="GV385" s="240">
        <f t="shared" ca="1" si="794"/>
        <v>2.3236828635874796E-4</v>
      </c>
      <c r="GW385" s="240">
        <f t="shared" ca="1" si="795"/>
        <v>2.8630226827906937E-4</v>
      </c>
      <c r="GX385" s="240">
        <f t="shared" ca="1" si="796"/>
        <v>2.4373498565592695E-4</v>
      </c>
      <c r="GY385" s="240">
        <f t="shared" ca="1" si="797"/>
        <v>1.1901419977672927E-4</v>
      </c>
      <c r="GZ385" s="240">
        <f t="shared" ca="1" si="798"/>
        <v>-4.5821604562214046E-5</v>
      </c>
      <c r="HA385" s="240">
        <f t="shared" ca="1" si="799"/>
        <v>-1.9521274333758208E-4</v>
      </c>
      <c r="HB385" s="240">
        <f t="shared" ca="1" si="800"/>
        <v>-2.7880532347661612E-4</v>
      </c>
      <c r="HC385" s="240">
        <f t="shared" ca="1" si="801"/>
        <v>-2.6842356510039318E-4</v>
      </c>
      <c r="HD385" s="240">
        <f t="shared" ca="1" si="802"/>
        <v>-1.6756675173716521E-4</v>
      </c>
      <c r="HE385" s="240">
        <f t="shared" ca="1" si="803"/>
        <v>-1.0229759103001025E-5</v>
      </c>
      <c r="HF385" s="240">
        <f t="shared" ca="1" si="804"/>
        <v>1.5055528406652036E-4</v>
      </c>
      <c r="HG385" s="240">
        <f t="shared" ca="1" si="805"/>
        <v>2.6059404644878276E-4</v>
      </c>
      <c r="HH385" s="240">
        <f t="shared" ca="1" si="806"/>
        <v>2.8279677747171991E-4</v>
      </c>
      <c r="HI385" s="240">
        <f t="shared" ca="1" si="807"/>
        <v>2.0967980740085865E-4</v>
      </c>
      <c r="HJ385" s="240">
        <f t="shared" ca="1" si="808"/>
        <v>6.5887998862806813E-5</v>
      </c>
      <c r="HK385" s="240">
        <f t="shared" ca="1" si="809"/>
        <v>-1.0011206966115813E-4</v>
      </c>
      <c r="HL385" s="240">
        <f t="shared" ca="1" si="810"/>
        <v>-2.3236828635874731E-4</v>
      </c>
      <c r="HM385" s="240">
        <f t="shared" ca="1" si="811"/>
        <v>-2.8630226827906942E-4</v>
      </c>
      <c r="HN385" s="240">
        <f t="shared" ca="1" si="812"/>
        <v>-2.4373498565592754E-4</v>
      </c>
      <c r="HO385" s="240">
        <f t="shared" ca="1" si="813"/>
        <v>-1.1901419977673031E-4</v>
      </c>
      <c r="HP385" s="240">
        <f t="shared" ca="1" si="814"/>
        <v>4.5821604562216959E-5</v>
      </c>
      <c r="HQ385" s="240">
        <f t="shared" ca="1" si="815"/>
        <v>1.9521274333758419E-4</v>
      </c>
      <c r="HR385" s="240">
        <f t="shared" ca="1" si="816"/>
        <v>2.7880532347661493E-4</v>
      </c>
      <c r="HS385" s="240">
        <f t="shared" ca="1" si="817"/>
        <v>2.6842356510039362E-4</v>
      </c>
      <c r="HT385" s="240">
        <f t="shared" ca="1" si="818"/>
        <v>1.675667517371661E-4</v>
      </c>
      <c r="HU385" s="240">
        <f t="shared" ca="1" si="819"/>
        <v>1.0229759103002191E-5</v>
      </c>
      <c r="HV385" s="240">
        <f t="shared" ca="1" si="820"/>
        <v>-1.5055528406652288E-4</v>
      </c>
      <c r="HW385" s="240">
        <f t="shared" ca="1" si="821"/>
        <v>-2.6059404644878401E-4</v>
      </c>
      <c r="HX385" s="240">
        <f t="shared" ca="1" si="822"/>
        <v>-2.8279677747172077E-4</v>
      </c>
      <c r="HY385" s="240">
        <f t="shared" ca="1" si="823"/>
        <v>-2.0967980740085941E-4</v>
      </c>
      <c r="HZ385" s="240">
        <f t="shared" ca="1" si="824"/>
        <v>-6.5887998862807911E-5</v>
      </c>
      <c r="IA385" s="240">
        <f t="shared" ca="1" si="825"/>
        <v>1.0011206966116089E-4</v>
      </c>
      <c r="IB385" s="240">
        <f t="shared" ca="1" si="826"/>
        <v>2.3236828635874905E-4</v>
      </c>
      <c r="IC385" s="240">
        <f t="shared" ca="1" si="827"/>
        <v>2.8630226827906926E-4</v>
      </c>
      <c r="ID385" s="240">
        <f t="shared" ca="1" si="828"/>
        <v>2.4373498565592814E-4</v>
      </c>
      <c r="IE385" s="240">
        <f t="shared" ca="1" si="829"/>
        <v>5.1767868524723747E-5</v>
      </c>
      <c r="IF385" s="240">
        <f t="shared" ca="1" si="830"/>
        <v>-4.5821604562215862E-5</v>
      </c>
      <c r="IG385" s="240">
        <f t="shared" ca="1" si="831"/>
        <v>-1.9521274333758341E-4</v>
      </c>
      <c r="IH385" s="240">
        <f t="shared" ca="1" si="832"/>
        <v>-2.788053234766165E-4</v>
      </c>
      <c r="II385" s="240">
        <f t="shared" ca="1" si="833"/>
        <v>-2.68423565100394E-4</v>
      </c>
      <c r="IJ385" s="240">
        <f t="shared" ca="1" si="834"/>
        <v>-1.6756675173716702E-4</v>
      </c>
      <c r="IK385" s="240">
        <f t="shared" ca="1" si="835"/>
        <v>-1.0229759103003275E-5</v>
      </c>
      <c r="IL385" s="240">
        <f t="shared" ca="1" si="836"/>
        <v>1.505552840665219E-4</v>
      </c>
      <c r="IM385" s="240">
        <f t="shared" ca="1" si="837"/>
        <v>2.6059404644878352E-4</v>
      </c>
      <c r="IN385" s="240">
        <f t="shared" ca="1" si="838"/>
        <v>2.8279677747171958E-4</v>
      </c>
      <c r="IO385" s="240">
        <f t="shared" ca="1" si="839"/>
        <v>2.096798074008602E-4</v>
      </c>
      <c r="IP385" s="240">
        <f t="shared" ca="1" si="840"/>
        <v>6.5887998862809008E-5</v>
      </c>
      <c r="IQ385" s="240">
        <f t="shared" ca="1" si="841"/>
        <v>-1.0011206966115982E-4</v>
      </c>
      <c r="IR385" s="240">
        <f t="shared" ca="1" si="842"/>
        <v>-2.3236828635874839E-4</v>
      </c>
      <c r="IS385" s="240">
        <f t="shared" ca="1" si="843"/>
        <v>-2.8630226827906953E-4</v>
      </c>
      <c r="IT385" s="240">
        <f t="shared" ca="1" si="844"/>
        <v>-2.4373498565592874E-4</v>
      </c>
      <c r="IU385" s="240">
        <f t="shared" ca="1" si="845"/>
        <v>-1.1901419977673234E-4</v>
      </c>
      <c r="IV385" s="240">
        <f t="shared" ca="1" si="846"/>
        <v>4.5821604562214764E-5</v>
      </c>
      <c r="IW385" s="240">
        <f t="shared" ca="1" si="847"/>
        <v>1.9521274333758257E-4</v>
      </c>
      <c r="IX385" s="240">
        <f t="shared" ca="1" si="848"/>
        <v>2.7880532347661629E-4</v>
      </c>
      <c r="IY385" s="240">
        <f t="shared" ca="1" si="849"/>
        <v>2.6842356510039156E-4</v>
      </c>
      <c r="IZ385" s="240">
        <f t="shared" ca="1" si="850"/>
        <v>1.6756675173716792E-4</v>
      </c>
      <c r="JA385" s="240">
        <f t="shared" ca="1" si="851"/>
        <v>1.022975910300444E-5</v>
      </c>
      <c r="JB385" s="240">
        <f t="shared" ca="1" si="852"/>
        <v>-1.5055528406652095E-4</v>
      </c>
    </row>
    <row r="386" spans="2:262">
      <c r="B386" s="248">
        <v>25</v>
      </c>
      <c r="C386" s="247">
        <f t="shared" si="853"/>
        <v>4.8828125000000011E-4</v>
      </c>
      <c r="D386" s="244">
        <f t="shared" ca="1" si="597"/>
        <v>30.053643147566689</v>
      </c>
      <c r="E386" s="243">
        <f ca="1">AE361</f>
        <v>5.3643147566689163E-2</v>
      </c>
      <c r="F386" s="242">
        <v>25</v>
      </c>
      <c r="G386" s="240">
        <f t="shared" ca="1" si="854"/>
        <v>1.1163944328487847E-3</v>
      </c>
      <c r="H386" s="240">
        <f t="shared" ca="1" si="598"/>
        <v>1.1858538659140357E-3</v>
      </c>
      <c r="I386" s="240">
        <f t="shared" ca="1" si="599"/>
        <v>8.2267778992803559E-4</v>
      </c>
      <c r="J386" s="240">
        <f t="shared" ca="1" si="600"/>
        <v>1.5936386841050576E-4</v>
      </c>
      <c r="K386" s="240">
        <f t="shared" ca="1" si="601"/>
        <v>-5.6209083277300182E-4</v>
      </c>
      <c r="L386" s="240">
        <f t="shared" ca="1" si="602"/>
        <v>-1.0784777253843711E-3</v>
      </c>
      <c r="M386" s="240">
        <f t="shared" ca="1" si="603"/>
        <v>-1.2014031864200502E-3</v>
      </c>
      <c r="N386" s="240">
        <f t="shared" ca="1" si="604"/>
        <v>-8.8602027399353701E-4</v>
      </c>
      <c r="O386" s="240">
        <f t="shared" ca="1" si="605"/>
        <v>-2.4739025390299233E-4</v>
      </c>
      <c r="P386" s="240">
        <f t="shared" ca="1" si="606"/>
        <v>4.8149524496793664E-4</v>
      </c>
      <c r="Q386" s="240">
        <f t="shared" ca="1" si="607"/>
        <v>1.0347166536839641E-3</v>
      </c>
      <c r="R386" s="240">
        <f t="shared" ca="1" si="608"/>
        <v>1.2104419989661355E-3</v>
      </c>
      <c r="S386" s="240">
        <f t="shared" ca="1" si="609"/>
        <v>9.4456133742715014E-4</v>
      </c>
      <c r="T386" s="240">
        <f t="shared" ca="1" si="610"/>
        <v>3.3407601017503729E-4</v>
      </c>
      <c r="U386" s="241">
        <f t="shared" ca="1" si="611"/>
        <v>-3.9829039271237969E-4</v>
      </c>
      <c r="V386" s="240">
        <f t="shared" ca="1" si="612"/>
        <v>-9.8534836278668268E-4</v>
      </c>
      <c r="W386" s="240">
        <f t="shared" ca="1" si="613"/>
        <v>-1.2129213214439574E-3</v>
      </c>
      <c r="X386" s="240">
        <f t="shared" ca="1" si="614"/>
        <v>-9.9798374113397757E-4</v>
      </c>
      <c r="Y386" s="240">
        <f t="shared" ca="1" si="615"/>
        <v>-4.1895137960272499E-4</v>
      </c>
      <c r="Z386" s="240">
        <f t="shared" ca="1" si="616"/>
        <v>3.1292717030979357E-4</v>
      </c>
      <c r="AA386" s="240">
        <f t="shared" ca="1" si="617"/>
        <v>9.3064038373829629E-4</v>
      </c>
      <c r="AB386" s="240">
        <f t="shared" ca="1" si="618"/>
        <v>1.2088277181901939E-3</v>
      </c>
      <c r="AC386" s="240">
        <f t="shared" ca="1" si="619"/>
        <v>1.0459979844796732E-3</v>
      </c>
      <c r="AD386" s="240">
        <f t="shared" ca="1" si="620"/>
        <v>5.015564152053007E-4</v>
      </c>
      <c r="AE386" s="240">
        <f t="shared" ca="1" si="621"/>
        <v>-2.2586816845846685E-4</v>
      </c>
      <c r="AF386" s="240">
        <f t="shared" ca="1" si="622"/>
        <v>-8.7088918381731241E-4</v>
      </c>
      <c r="AG386" s="240">
        <f t="shared" ca="1" si="623"/>
        <v>-1.1981833727955581E-3</v>
      </c>
      <c r="AH386" s="240">
        <f t="shared" ca="1" si="624"/>
        <v>-1.0883438741194679E-3</v>
      </c>
      <c r="AI386" s="240">
        <f t="shared" ca="1" si="625"/>
        <v>-5.81443473137717E-4</v>
      </c>
      <c r="AJ386" s="240">
        <f t="shared" ca="1" si="626"/>
        <v>1.3758516743245382E-4</v>
      </c>
      <c r="AK386" s="240">
        <f t="shared" ca="1" si="627"/>
        <v>8.0641855995310118E-4</v>
      </c>
      <c r="AL386" s="240">
        <f t="shared" ca="1" si="628"/>
        <v>1.1810459678899964E-3</v>
      </c>
      <c r="AM386" s="240">
        <f t="shared" ca="1" si="629"/>
        <v>1.1247919340084461E-3</v>
      </c>
      <c r="AN386" s="240">
        <f t="shared" ca="1" si="630"/>
        <v>6.5817963851141068E-4</v>
      </c>
      <c r="AO386" s="240">
        <f t="shared" ca="1" si="631"/>
        <v>-4.8556580463389324E-5</v>
      </c>
      <c r="AP386" s="240">
        <f t="shared" ca="1" si="632"/>
        <v>-7.3757788404228729E-4</v>
      </c>
      <c r="AQ386" s="240">
        <f t="shared" ca="1" si="633"/>
        <v>-1.1575083725555223E-3</v>
      </c>
      <c r="AR386" s="240">
        <f t="shared" ca="1" si="634"/>
        <v>-1.1551446489521128E-3</v>
      </c>
      <c r="AS386" s="240">
        <f t="shared" ca="1" si="635"/>
        <v>-7.3134907139760686E-4</v>
      </c>
      <c r="AT386" s="240">
        <f t="shared" ca="1" si="636"/>
        <v>-4.0735138822280029E-5</v>
      </c>
      <c r="AU386" s="240">
        <f t="shared" ca="1" si="637"/>
        <v>6.647402096721718E-4</v>
      </c>
      <c r="AV386" s="240">
        <f t="shared" ca="1" si="638"/>
        <v>1.1276981390606123E-3</v>
      </c>
      <c r="AW386" s="240">
        <f t="shared" ca="1" si="639"/>
        <v>1.1792375349583498E-3</v>
      </c>
      <c r="AX386" s="240">
        <f t="shared" ca="1" si="640"/>
        <v>8.0055526029989979E-4</v>
      </c>
      <c r="AY386" s="240">
        <f t="shared" ca="1" si="641"/>
        <v>1.2980611086127198E-4</v>
      </c>
      <c r="AZ386" s="240">
        <f t="shared" ca="1" si="642"/>
        <v>-5.8830025051100619E-4</v>
      </c>
      <c r="BA386" s="240">
        <f t="shared" ca="1" si="643"/>
        <v>-1.0917768116434135E-3</v>
      </c>
      <c r="BB386" s="240">
        <f t="shared" ca="1" si="644"/>
        <v>-1.1969400305904179E-3</v>
      </c>
      <c r="BC386" s="240">
        <f t="shared" ca="1" si="645"/>
        <v>-8.6542317088442275E-4</v>
      </c>
      <c r="BD386" s="240">
        <f t="shared" ca="1" si="646"/>
        <v>-2.1817365233876547E-4</v>
      </c>
      <c r="BE386" s="240">
        <f t="shared" ca="1" si="647"/>
        <v>5.0867224132044664E-4</v>
      </c>
      <c r="BF386" s="240">
        <f t="shared" ca="1" si="648"/>
        <v>1.0499390510895143E-3</v>
      </c>
      <c r="BG386" s="240">
        <f t="shared" ca="1" si="649"/>
        <v>1.2081562044906962E-3</v>
      </c>
      <c r="BH386" s="240">
        <f t="shared" ca="1" si="650"/>
        <v>9.2560127832338947E-4</v>
      </c>
      <c r="BI386" s="240">
        <f t="shared" ca="1" si="651"/>
        <v>3.0535889189109417E-4</v>
      </c>
      <c r="BJ386" s="240">
        <f t="shared" ca="1" si="652"/>
        <v>-4.2628769318148001E-4</v>
      </c>
      <c r="BK386" s="240">
        <f t="shared" ca="1" si="653"/>
        <v>-1.0024115798482939E-3</v>
      </c>
      <c r="BL386" s="240">
        <f t="shared" ca="1" si="654"/>
        <v>-1.2128252752410219E-3</v>
      </c>
      <c r="BM386" s="240">
        <f t="shared" ca="1" si="655"/>
        <v>-9.8076347223860797E-4</v>
      </c>
      <c r="BN386" s="240">
        <f t="shared" ca="1" si="656"/>
        <v>-3.9088936515117905E-4</v>
      </c>
      <c r="BO386" s="240">
        <f t="shared" ca="1" si="657"/>
        <v>3.415930550984725E-4</v>
      </c>
      <c r="BP386" s="240">
        <f t="shared" ca="1" si="658"/>
        <v>9.4945195340430518E-4</v>
      </c>
      <c r="BQ386" s="240">
        <f t="shared" ca="1" si="659"/>
        <v>1.210921940742457E-3</v>
      </c>
      <c r="BR386" s="240">
        <f t="shared" ca="1" si="660"/>
        <v>1.0306108239218437E-3</v>
      </c>
      <c r="BS386" s="240">
        <f t="shared" ca="1" si="661"/>
        <v>4.7430157507382292E-4</v>
      </c>
      <c r="BT386" s="240">
        <f t="shared" ca="1" si="662"/>
        <v>-2.5504729465337733E-4</v>
      </c>
      <c r="BU386" s="240">
        <f t="shared" ca="1" si="663"/>
        <v>-8.913471645618197E-4</v>
      </c>
      <c r="BV386" s="240">
        <f t="shared" ca="1" si="664"/>
        <v>-1.2024565153295605E-3</v>
      </c>
      <c r="BW386" s="240">
        <f t="shared" ca="1" si="665"/>
        <v>-1.074873206255426E-3</v>
      </c>
      <c r="BX386" s="240">
        <f t="shared" ca="1" si="666"/>
        <v>-5.5514350366641101E-4</v>
      </c>
      <c r="BY386" s="240">
        <f t="shared" ca="1" si="667"/>
        <v>1.6711941082058146E-4</v>
      </c>
      <c r="BZ386" s="240">
        <f t="shared" ca="1" si="668"/>
        <v>8.2841208820591409E-4</v>
      </c>
      <c r="CA386" s="240">
        <f t="shared" ca="1" si="669"/>
        <v>1.1874748738761093E-3</v>
      </c>
      <c r="CB386" s="240">
        <f t="shared" ca="1" si="670"/>
        <v>1.1133107575544835E-3</v>
      </c>
      <c r="CC386" s="240">
        <f t="shared" ca="1" si="671"/>
        <v>6.3297706151355104E-4</v>
      </c>
      <c r="CD386" s="240">
        <f t="shared" ca="1" si="672"/>
        <v>-7.8285892420893789E-5</v>
      </c>
      <c r="CE386" s="240">
        <f t="shared" ca="1" si="673"/>
        <v>-7.6098777496823376E-4</v>
      </c>
      <c r="CF386" s="240">
        <f t="shared" ca="1" si="674"/>
        <v>-1.1660582031951913E-3</v>
      </c>
      <c r="CG386" s="240">
        <f t="shared" ca="1" si="675"/>
        <v>-1.1457151813981895E-3</v>
      </c>
      <c r="CH386" s="240">
        <f t="shared" ca="1" si="676"/>
        <v>-7.0738046182155091E-4</v>
      </c>
      <c r="CI386" s="240">
        <f t="shared" ca="1" si="677"/>
        <v>-1.0971864012717411E-5</v>
      </c>
      <c r="CJ386" s="240">
        <f t="shared" ca="1" si="678"/>
        <v>6.8943960304402641E-4</v>
      </c>
      <c r="CK386" s="240">
        <f t="shared" ca="1" si="679"/>
        <v>1.1383225620808218E-3</v>
      </c>
      <c r="CL386" s="240">
        <f t="shared" ca="1" si="680"/>
        <v>1.1719108754061367E-3</v>
      </c>
      <c r="CM386" s="240">
        <f t="shared" ca="1" si="681"/>
        <v>7.7795050611765052E-4</v>
      </c>
      <c r="CN386" s="240">
        <f t="shared" ca="1" si="682"/>
        <v>1.001701629646213E-4</v>
      </c>
      <c r="CO386" s="240">
        <f t="shared" ca="1" si="683"/>
        <v>-6.1415529817606329E-4</v>
      </c>
      <c r="CP386" s="240">
        <f t="shared" ca="1" si="684"/>
        <v>-1.1044182523752845E-3</v>
      </c>
      <c r="CQ386" s="240">
        <f t="shared" ca="1" si="685"/>
        <v>-1.1917558828428273E-3</v>
      </c>
      <c r="CR386" s="240">
        <f t="shared" ca="1" si="686"/>
        <v>-8.4430476921742222E-4</v>
      </c>
      <c r="CS386" s="240">
        <f t="shared" ca="1" si="687"/>
        <v>-1.8882563112440604E-4</v>
      </c>
      <c r="CT386" s="240">
        <f t="shared" ca="1" si="688"/>
        <v>5.3554283253526736E-4</v>
      </c>
      <c r="CU386" s="240">
        <f t="shared" ca="1" si="689"/>
        <v>1.0645290044704386E-3</v>
      </c>
      <c r="CV386" s="240">
        <f t="shared" ca="1" si="690"/>
        <v>1.2051426618935419E-3</v>
      </c>
      <c r="CW386" s="240">
        <f t="shared" ca="1" si="691"/>
        <v>9.0608367162002784E-4</v>
      </c>
      <c r="CX386" s="240">
        <f t="shared" ca="1" si="692"/>
        <v>2.7645783682878885E-4</v>
      </c>
      <c r="CY386" s="240">
        <f t="shared" ca="1" si="693"/>
        <v>-4.5402821388412123E-4</v>
      </c>
      <c r="CZ386" s="240">
        <f t="shared" ca="1" si="694"/>
        <v>-1.0188709816567817E-3</v>
      </c>
      <c r="DA386" s="240">
        <f t="shared" ca="1" si="695"/>
        <v>-1.211998668442739E-3</v>
      </c>
      <c r="DB386" s="240">
        <f t="shared" ca="1" si="696"/>
        <v>-9.6295242810066754E-4</v>
      </c>
      <c r="DC386" s="240">
        <f t="shared" ca="1" si="697"/>
        <v>-3.625918935623567E-4</v>
      </c>
      <c r="DD386" s="240">
        <f t="shared" ca="1" si="698"/>
        <v>3.7005317700375124E-4</v>
      </c>
      <c r="DE386" s="240">
        <f t="shared" ca="1" si="699"/>
        <v>9.6769160871588013E-4</v>
      </c>
      <c r="DF386" s="240">
        <f t="shared" ca="1" si="700"/>
        <v>1.2122867491969047E-3</v>
      </c>
      <c r="DG386" s="240">
        <f t="shared" ca="1" si="701"/>
        <v>1.0146028619407081E-3</v>
      </c>
      <c r="DH386" s="240">
        <f t="shared" ca="1" si="702"/>
        <v>4.4676103340879889E-4</v>
      </c>
      <c r="DI386" s="240">
        <f t="shared" ca="1" si="703"/>
        <v>-2.8407278989481293E-4</v>
      </c>
      <c r="DJ386" s="240">
        <f t="shared" ca="1" si="704"/>
        <v>-9.1126823110401181E-4</v>
      </c>
      <c r="DK386" s="240">
        <f t="shared" ca="1" si="705"/>
        <v>-1.2060053430214726E-3</v>
      </c>
      <c r="DL386" s="240">
        <f t="shared" ca="1" si="706"/>
        <v>-1.0607550749640335E-3</v>
      </c>
      <c r="DM386" s="240">
        <f t="shared" ca="1" si="707"/>
        <v>-5.285091365066605E-4</v>
      </c>
      <c r="DN386" s="240">
        <f t="shared" ca="1" si="708"/>
        <v>1.9655298772464075E-4</v>
      </c>
      <c r="DO386" s="240">
        <f t="shared" ca="1" si="709"/>
        <v>8.4990661199311839E-4</v>
      </c>
      <c r="DP386" s="240">
        <f t="shared" ca="1" si="710"/>
        <v>1.1931884894007471E-3</v>
      </c>
      <c r="DQ386" s="240">
        <f t="shared" ca="1" si="711"/>
        <v>1.1011589643295388E-3</v>
      </c>
      <c r="DR386" s="240">
        <f t="shared" ca="1" si="712"/>
        <v>6.0739320280237593E-4</v>
      </c>
      <c r="DS386" s="240">
        <f t="shared" ca="1" si="713"/>
        <v>-1.0796804788410625E-4</v>
      </c>
      <c r="DT386" s="240">
        <f t="shared" ca="1" si="714"/>
        <v>-7.8393927531369848E-4</v>
      </c>
      <c r="DU386" s="240">
        <f t="shared" ca="1" si="715"/>
        <v>-1.1739056439749802E-3</v>
      </c>
      <c r="DV386" s="240">
        <f t="shared" ca="1" si="716"/>
        <v>-1.1355955778600446E-3</v>
      </c>
      <c r="DW386" s="240">
        <f t="shared" ca="1" si="717"/>
        <v>-6.8298575270595268E-4</v>
      </c>
      <c r="DX386" s="240">
        <f t="shared" ca="1" si="718"/>
        <v>1.879801983745307E-5</v>
      </c>
      <c r="DY386" s="240">
        <f t="shared" ca="1" si="719"/>
        <v>7.1372370377881461E-4</v>
      </c>
      <c r="DZ386" s="240">
        <f t="shared" ca="1" si="720"/>
        <v>1.148261302154252E-3</v>
      </c>
      <c r="EA386" s="240">
        <f t="shared" ca="1" si="721"/>
        <v>1.1638783005631455E-3</v>
      </c>
      <c r="EB386" s="240">
        <f t="shared" ca="1" si="722"/>
        <v>7.5487714363995566E-4</v>
      </c>
      <c r="EC386" s="240">
        <f t="shared" ca="1" si="723"/>
        <v>7.0473876307391601E-5</v>
      </c>
      <c r="ED386" s="240">
        <f t="shared" ca="1" si="724"/>
        <v>-6.3964040165424851E-4</v>
      </c>
      <c r="EE386" s="240">
        <f t="shared" ca="1" si="725"/>
        <v>-1.1163944328487817E-3</v>
      </c>
      <c r="EF386" s="240">
        <f t="shared" ca="1" si="726"/>
        <v>-1.1858538659140353E-3</v>
      </c>
      <c r="EG386" s="240">
        <f t="shared" ca="1" si="727"/>
        <v>-8.2267778992803982E-4</v>
      </c>
      <c r="EH386" s="240">
        <f t="shared" ca="1" si="728"/>
        <v>-1.5936386841050251E-4</v>
      </c>
      <c r="EI386" s="240">
        <f t="shared" ca="1" si="729"/>
        <v>5.620908327729976E-4</v>
      </c>
      <c r="EJ386" s="240">
        <f t="shared" ca="1" si="730"/>
        <v>1.0784777253843732E-3</v>
      </c>
      <c r="EK386" s="240">
        <f t="shared" ca="1" si="731"/>
        <v>1.2014031864200508E-3</v>
      </c>
      <c r="EL386" s="240">
        <f t="shared" ca="1" si="732"/>
        <v>8.8602027399353289E-4</v>
      </c>
      <c r="EM386" s="240">
        <f t="shared" ca="1" si="733"/>
        <v>2.4739025390299374E-4</v>
      </c>
      <c r="EN386" s="240">
        <f t="shared" ca="1" si="734"/>
        <v>-4.8149524496794309E-4</v>
      </c>
      <c r="EO386" s="240">
        <f t="shared" ca="1" si="735"/>
        <v>-1.0347166536839639E-3</v>
      </c>
      <c r="EP386" s="240">
        <f t="shared" ca="1" si="736"/>
        <v>-1.2104419989661349E-3</v>
      </c>
      <c r="EQ386" s="240">
        <f t="shared" ca="1" si="737"/>
        <v>-9.4456133742714982E-4</v>
      </c>
      <c r="ER386" s="240">
        <f t="shared" ca="1" si="738"/>
        <v>-3.3407601017504493E-4</v>
      </c>
      <c r="ES386" s="240">
        <f t="shared" ca="1" si="739"/>
        <v>3.9829039271238229E-4</v>
      </c>
      <c r="ET386" s="240">
        <f t="shared" ca="1" si="740"/>
        <v>9.8534836278667921E-4</v>
      </c>
      <c r="EU386" s="240">
        <f t="shared" ca="1" si="741"/>
        <v>1.2129213214439574E-3</v>
      </c>
      <c r="EV386" s="240">
        <f t="shared" ca="1" si="742"/>
        <v>9.9798374113397974E-4</v>
      </c>
      <c r="EW386" s="240">
        <f t="shared" ca="1" si="743"/>
        <v>4.1895137960272033E-4</v>
      </c>
      <c r="EX386" s="240">
        <f t="shared" ca="1" si="744"/>
        <v>-3.1292717030979004E-4</v>
      </c>
      <c r="EY386" s="240">
        <f t="shared" ca="1" si="745"/>
        <v>-9.3064038373830084E-4</v>
      </c>
      <c r="EZ386" s="240">
        <f t="shared" ca="1" si="746"/>
        <v>-1.2088277181901939E-3</v>
      </c>
      <c r="FA386" s="240">
        <f t="shared" ca="1" si="747"/>
        <v>-1.0459979844796696E-3</v>
      </c>
      <c r="FB386" s="240">
        <f t="shared" ca="1" si="748"/>
        <v>-5.0155641520530016E-4</v>
      </c>
      <c r="FC386" s="240">
        <f t="shared" ca="1" si="749"/>
        <v>2.258681684584759E-4</v>
      </c>
      <c r="FD386" s="240">
        <f t="shared" ca="1" si="750"/>
        <v>8.7088918381731295E-4</v>
      </c>
      <c r="FE386" s="240">
        <f t="shared" ca="1" si="751"/>
        <v>1.1981833727955568E-3</v>
      </c>
      <c r="FF386" s="240">
        <f t="shared" ca="1" si="752"/>
        <v>1.0883438741194676E-3</v>
      </c>
      <c r="FG386" s="240">
        <f t="shared" ca="1" si="753"/>
        <v>5.8144347313772026E-4</v>
      </c>
      <c r="FH386" s="240">
        <f t="shared" ca="1" si="754"/>
        <v>-1.3758516743245876E-4</v>
      </c>
      <c r="FI386" s="240">
        <f t="shared" ca="1" si="755"/>
        <v>-8.0641855995309847E-4</v>
      </c>
      <c r="FJ386" s="240">
        <f t="shared" ca="1" si="756"/>
        <v>-1.1810459678899975E-3</v>
      </c>
      <c r="FK386" s="240">
        <f t="shared" ca="1" si="757"/>
        <v>-1.1247919340084476E-3</v>
      </c>
      <c r="FL386" s="240">
        <f t="shared" ca="1" si="758"/>
        <v>-6.5817963851140667E-4</v>
      </c>
      <c r="FM386" s="240">
        <f t="shared" ca="1" si="759"/>
        <v>4.8556580463385637E-5</v>
      </c>
      <c r="FN386" s="240">
        <f t="shared" ca="1" si="760"/>
        <v>7.3757788404229456E-4</v>
      </c>
      <c r="FO386" s="240">
        <f t="shared" ca="1" si="761"/>
        <v>1.1575083725555227E-3</v>
      </c>
      <c r="FP386" s="240">
        <f t="shared" ca="1" si="762"/>
        <v>1.1551446489521102E-3</v>
      </c>
      <c r="FQ386" s="240">
        <f t="shared" ca="1" si="763"/>
        <v>7.3134907139760631E-4</v>
      </c>
      <c r="FR386" s="240">
        <f t="shared" ca="1" si="764"/>
        <v>4.0735138822287835E-5</v>
      </c>
      <c r="FS386" s="240">
        <f t="shared" ca="1" si="765"/>
        <v>-6.6474020967217235E-4</v>
      </c>
      <c r="FT386" s="240">
        <f t="shared" ca="1" si="766"/>
        <v>-1.127698139060611E-3</v>
      </c>
      <c r="FU386" s="240">
        <f t="shared" ca="1" si="767"/>
        <v>-1.1792375349583483E-3</v>
      </c>
      <c r="FV386" s="240">
        <f t="shared" ca="1" si="768"/>
        <v>-8.0055526029990283E-4</v>
      </c>
      <c r="FW386" s="240">
        <f t="shared" ca="1" si="769"/>
        <v>-1.2980611086126732E-4</v>
      </c>
      <c r="FX386" s="240">
        <f t="shared" ca="1" si="770"/>
        <v>5.8830025051100293E-4</v>
      </c>
      <c r="FY386" s="240">
        <f t="shared" ca="1" si="771"/>
        <v>1.0917768116434157E-3</v>
      </c>
      <c r="FZ386" s="240">
        <f t="shared" ca="1" si="772"/>
        <v>1.1969400305904176E-3</v>
      </c>
      <c r="GA386" s="240">
        <f t="shared" ca="1" si="773"/>
        <v>8.6542317088441636E-4</v>
      </c>
      <c r="GB386" s="240">
        <f t="shared" ca="1" si="774"/>
        <v>2.1817365233876493E-4</v>
      </c>
      <c r="GC386" s="240">
        <f t="shared" ca="1" si="775"/>
        <v>-5.0867224132045499E-4</v>
      </c>
      <c r="GD386" s="240">
        <f t="shared" ca="1" si="776"/>
        <v>-1.0499390510895147E-3</v>
      </c>
      <c r="GE386" s="240">
        <f t="shared" ca="1" si="777"/>
        <v>-1.2081562044906969E-3</v>
      </c>
      <c r="GF386" s="240">
        <f t="shared" ca="1" si="778"/>
        <v>-9.2560127832338915E-4</v>
      </c>
      <c r="GG386" s="240">
        <f t="shared" ca="1" si="779"/>
        <v>-3.0535889189110192E-4</v>
      </c>
      <c r="GH386" s="240">
        <f t="shared" ca="1" si="780"/>
        <v>4.2628769318148061E-4</v>
      </c>
      <c r="GI386" s="240">
        <f t="shared" ca="1" si="781"/>
        <v>1.0024115798482893E-3</v>
      </c>
      <c r="GJ386" s="240">
        <f t="shared" ca="1" si="782"/>
        <v>1.2128252752410217E-3</v>
      </c>
      <c r="GK386" s="240">
        <f t="shared" ca="1" si="783"/>
        <v>9.8076347223860754E-4</v>
      </c>
      <c r="GL386" s="240">
        <f t="shared" ca="1" si="784"/>
        <v>3.9088936515117043E-4</v>
      </c>
      <c r="GM386" s="240">
        <f t="shared" ca="1" si="785"/>
        <v>-3.4159305509847299E-4</v>
      </c>
      <c r="GN386" s="240">
        <f t="shared" ca="1" si="786"/>
        <v>-9.4945195340431104E-4</v>
      </c>
      <c r="GO386" s="240">
        <f t="shared" ca="1" si="787"/>
        <v>-1.2109219407424572E-3</v>
      </c>
      <c r="GP386" s="240">
        <f t="shared" ca="1" si="788"/>
        <v>-1.030610823921848E-3</v>
      </c>
      <c r="GQ386" s="240">
        <f t="shared" ca="1" si="789"/>
        <v>-4.7430157507382238E-4</v>
      </c>
      <c r="GR386" s="240">
        <f t="shared" ca="1" si="790"/>
        <v>2.5504729465336947E-4</v>
      </c>
      <c r="GS386" s="240">
        <f t="shared" ca="1" si="791"/>
        <v>8.9134716456182002E-4</v>
      </c>
      <c r="GT386" s="240">
        <f t="shared" ca="1" si="792"/>
        <v>1.2024565153295594E-3</v>
      </c>
      <c r="GU386" s="240">
        <f t="shared" ca="1" si="793"/>
        <v>1.0748732062554258E-3</v>
      </c>
      <c r="GV386" s="240">
        <f t="shared" ca="1" si="794"/>
        <v>5.5514350366641816E-4</v>
      </c>
      <c r="GW386" s="240">
        <f t="shared" ca="1" si="795"/>
        <v>-1.6711941082059057E-4</v>
      </c>
      <c r="GX386" s="240">
        <f t="shared" ca="1" si="796"/>
        <v>-8.2841208820591463E-4</v>
      </c>
      <c r="GY386" s="240">
        <f t="shared" ca="1" si="797"/>
        <v>-1.1874748738761112E-3</v>
      </c>
      <c r="GZ386" s="240">
        <f t="shared" ca="1" si="798"/>
        <v>-1.1133107575544835E-3</v>
      </c>
      <c r="HA386" s="240">
        <f t="shared" ca="1" si="799"/>
        <v>-6.3297706151354302E-4</v>
      </c>
      <c r="HB386" s="240">
        <f t="shared" ca="1" si="800"/>
        <v>7.8285892420894331E-5</v>
      </c>
      <c r="HC386" s="240">
        <f t="shared" ca="1" si="801"/>
        <v>7.6098777496822747E-4</v>
      </c>
      <c r="HD386" s="240">
        <f t="shared" ca="1" si="802"/>
        <v>1.1660582031951916E-3</v>
      </c>
      <c r="HE386" s="240">
        <f t="shared" ca="1" si="803"/>
        <v>1.1457151813981921E-3</v>
      </c>
      <c r="HF386" s="240">
        <f t="shared" ca="1" si="804"/>
        <v>7.0738046182155037E-4</v>
      </c>
      <c r="HG386" s="240">
        <f t="shared" ca="1" si="805"/>
        <v>1.0971864012725542E-5</v>
      </c>
      <c r="HH386" s="240">
        <f t="shared" ca="1" si="806"/>
        <v>-6.8943960304401286E-4</v>
      </c>
      <c r="HI386" s="240">
        <f t="shared" ca="1" si="807"/>
        <v>-1.138322562080825E-3</v>
      </c>
      <c r="HJ386" s="240">
        <f t="shared" ca="1" si="808"/>
        <v>-1.1719108754061343E-3</v>
      </c>
      <c r="HK386" s="240">
        <f t="shared" ca="1" si="809"/>
        <v>-7.7795050611764998E-4</v>
      </c>
      <c r="HL386" s="240">
        <f t="shared" ca="1" si="810"/>
        <v>-1.0017016296462943E-4</v>
      </c>
      <c r="HM386" s="240">
        <f t="shared" ca="1" si="811"/>
        <v>6.1415529817607857E-4</v>
      </c>
      <c r="HN386" s="240">
        <f t="shared" ca="1" si="812"/>
        <v>1.1044182523752884E-3</v>
      </c>
      <c r="HO386" s="240">
        <f t="shared" ca="1" si="813"/>
        <v>1.1917558828428273E-3</v>
      </c>
      <c r="HP386" s="240">
        <f t="shared" ca="1" si="814"/>
        <v>8.4430476921742786E-4</v>
      </c>
      <c r="HQ386" s="240">
        <f t="shared" ca="1" si="815"/>
        <v>1.8882563112442247E-4</v>
      </c>
      <c r="HR386" s="240">
        <f t="shared" ca="1" si="816"/>
        <v>-5.355428325352756E-4</v>
      </c>
      <c r="HS386" s="240">
        <f t="shared" ca="1" si="817"/>
        <v>-1.064529004470439E-3</v>
      </c>
      <c r="HT386" s="240">
        <f t="shared" ca="1" si="818"/>
        <v>-1.2051426618935428E-3</v>
      </c>
      <c r="HU386" s="240">
        <f t="shared" ca="1" si="819"/>
        <v>-9.060836716200389E-4</v>
      </c>
      <c r="HV386" s="240">
        <f t="shared" ca="1" si="820"/>
        <v>-2.7645783682877145E-4</v>
      </c>
      <c r="HW386" s="240">
        <f t="shared" ca="1" si="821"/>
        <v>4.5402821388412979E-4</v>
      </c>
      <c r="HX386" s="240">
        <f t="shared" ca="1" si="822"/>
        <v>1.018870981656782E-3</v>
      </c>
      <c r="HY386" s="240">
        <f t="shared" ca="1" si="823"/>
        <v>1.2119986684427392E-3</v>
      </c>
      <c r="HZ386" s="240">
        <f t="shared" ca="1" si="824"/>
        <v>9.629524281006567E-4</v>
      </c>
      <c r="IA386" s="240">
        <f t="shared" ca="1" si="825"/>
        <v>3.6259189356234792E-4</v>
      </c>
      <c r="IB386" s="240">
        <f t="shared" ca="1" si="826"/>
        <v>-3.7005317700375173E-4</v>
      </c>
      <c r="IC386" s="240">
        <f t="shared" ca="1" si="827"/>
        <v>-9.6769160871587536E-4</v>
      </c>
      <c r="ID386" s="240">
        <f t="shared" ca="1" si="828"/>
        <v>-1.2122867491969043E-3</v>
      </c>
      <c r="IE386" s="240">
        <f t="shared" ca="1" si="829"/>
        <v>-9.9974024154474996E-4</v>
      </c>
      <c r="IF386" s="240">
        <f t="shared" ca="1" si="830"/>
        <v>-4.4676103340879824E-4</v>
      </c>
      <c r="IG386" s="240">
        <f t="shared" ca="1" si="831"/>
        <v>2.8407278989481353E-4</v>
      </c>
      <c r="IH386" s="240">
        <f t="shared" ca="1" si="832"/>
        <v>9.1126823110400086E-4</v>
      </c>
      <c r="II386" s="240">
        <f t="shared" ca="1" si="833"/>
        <v>1.2060053430214745E-3</v>
      </c>
      <c r="IJ386" s="240">
        <f t="shared" ca="1" si="834"/>
        <v>1.0607550749640331E-3</v>
      </c>
      <c r="IK386" s="240">
        <f t="shared" ca="1" si="835"/>
        <v>5.2850913650665985E-4</v>
      </c>
      <c r="IL386" s="240">
        <f t="shared" ca="1" si="836"/>
        <v>-1.9655298772462449E-4</v>
      </c>
      <c r="IM386" s="240">
        <f t="shared" ca="1" si="837"/>
        <v>-8.4990661199313108E-4</v>
      </c>
      <c r="IN386" s="240">
        <f t="shared" ca="1" si="838"/>
        <v>-1.1931884894007471E-3</v>
      </c>
      <c r="IO386" s="240">
        <f t="shared" ca="1" si="839"/>
        <v>-1.1011589643295386E-3</v>
      </c>
      <c r="IP386" s="240">
        <f t="shared" ca="1" si="840"/>
        <v>-6.073932028023755E-4</v>
      </c>
      <c r="IQ386" s="240">
        <f t="shared" ca="1" si="841"/>
        <v>1.079680478840896E-4</v>
      </c>
      <c r="IR386" s="240">
        <f t="shared" ca="1" si="842"/>
        <v>7.8393927531371203E-4</v>
      </c>
      <c r="IS386" s="240">
        <f t="shared" ca="1" si="843"/>
        <v>1.1739056439749804E-3</v>
      </c>
      <c r="IT386" s="240">
        <f t="shared" ca="1" si="844"/>
        <v>1.1355955778600444E-3</v>
      </c>
      <c r="IU386" s="240">
        <f t="shared" ca="1" si="845"/>
        <v>6.8298575270596645E-4</v>
      </c>
      <c r="IV386" s="240">
        <f t="shared" ca="1" si="846"/>
        <v>-1.8798019837470959E-5</v>
      </c>
      <c r="IW386" s="240">
        <f t="shared" ca="1" si="847"/>
        <v>-7.1372370377881516E-4</v>
      </c>
      <c r="IX386" s="240">
        <f t="shared" ca="1" si="848"/>
        <v>-1.148261302154252E-3</v>
      </c>
      <c r="IY386" s="240">
        <f t="shared" ca="1" si="849"/>
        <v>-1.1638783005631502E-3</v>
      </c>
      <c r="IZ386" s="240">
        <f t="shared" ca="1" si="850"/>
        <v>-7.5487714363994167E-4</v>
      </c>
      <c r="JA386" s="240">
        <f t="shared" ca="1" si="851"/>
        <v>-7.0473876307390951E-5</v>
      </c>
      <c r="JB386" s="240">
        <f t="shared" ca="1" si="852"/>
        <v>6.3964040165424894E-4</v>
      </c>
    </row>
    <row r="387" spans="2:262">
      <c r="B387" s="248">
        <v>26</v>
      </c>
      <c r="C387" s="247">
        <f t="shared" si="853"/>
        <v>5.0781250000000013E-4</v>
      </c>
      <c r="D387" s="244">
        <f t="shared" ca="1" si="597"/>
        <v>30.052579779199146</v>
      </c>
      <c r="E387" s="243">
        <f ca="1">AF361</f>
        <v>5.2579779199147365E-2</v>
      </c>
      <c r="F387" s="242">
        <v>26</v>
      </c>
      <c r="G387" s="240">
        <f t="shared" ca="1" si="854"/>
        <v>-2.0112934915563721E-4</v>
      </c>
      <c r="H387" s="240">
        <f t="shared" ca="1" si="598"/>
        <v>-2.1148909483491762E-4</v>
      </c>
      <c r="I387" s="240">
        <f t="shared" ca="1" si="599"/>
        <v>-1.3860991843922315E-4</v>
      </c>
      <c r="J387" s="240">
        <f t="shared" ca="1" si="600"/>
        <v>-1.1175966021686269E-5</v>
      </c>
      <c r="K387" s="240">
        <f t="shared" ca="1" si="601"/>
        <v>1.2065667827884276E-4</v>
      </c>
      <c r="L387" s="240">
        <f t="shared" ca="1" si="602"/>
        <v>2.0500067145569356E-4</v>
      </c>
      <c r="M387" s="240">
        <f t="shared" ca="1" si="603"/>
        <v>2.0865948826476186E-4</v>
      </c>
      <c r="N387" s="240">
        <f t="shared" ca="1" si="604"/>
        <v>1.3019307352261439E-4</v>
      </c>
      <c r="O387" s="240">
        <f t="shared" ca="1" si="605"/>
        <v>4.8462613519266191E-7</v>
      </c>
      <c r="P387" s="240">
        <f t="shared" ca="1" si="606"/>
        <v>-1.2941456279913635E-4</v>
      </c>
      <c r="Q387" s="240">
        <f t="shared" ca="1" si="607"/>
        <v>-2.0837812918227501E-4</v>
      </c>
      <c r="R387" s="240">
        <f t="shared" ca="1" si="608"/>
        <v>-2.0532720271096368E-4</v>
      </c>
      <c r="S387" s="240">
        <f t="shared" ca="1" si="609"/>
        <v>-1.2146258208832333E-4</v>
      </c>
      <c r="T387" s="240">
        <f t="shared" ca="1" si="610"/>
        <v>1.0207881258109244E-5</v>
      </c>
      <c r="U387" s="241">
        <f t="shared" ca="1" si="611"/>
        <v>1.3786067630226995E-4</v>
      </c>
      <c r="V387" s="240">
        <f t="shared" ca="1" si="612"/>
        <v>2.1125358574388781E-4</v>
      </c>
      <c r="W387" s="240">
        <f t="shared" ca="1" si="613"/>
        <v>2.0150026594129591E-4</v>
      </c>
      <c r="X387" s="240">
        <f t="shared" ca="1" si="614"/>
        <v>1.1243947665491583E-4</v>
      </c>
      <c r="Y387" s="240">
        <f t="shared" ca="1" si="615"/>
        <v>-2.0875796971355181E-5</v>
      </c>
      <c r="Z387" s="240">
        <f t="shared" ca="1" si="616"/>
        <v>-1.4597467136102211E-4</v>
      </c>
      <c r="AA387" s="240">
        <f t="shared" ca="1" si="617"/>
        <v>-2.1362011391381483E-4</v>
      </c>
      <c r="AB387" s="240">
        <f t="shared" ca="1" si="618"/>
        <v>-1.9718789738163659E-4</v>
      </c>
      <c r="AC387" s="240">
        <f t="shared" ca="1" si="619"/>
        <v>-1.031454946737113E-4</v>
      </c>
      <c r="AD387" s="240">
        <f t="shared" ca="1" si="620"/>
        <v>3.1493421061193241E-5</v>
      </c>
      <c r="AE387" s="240">
        <f t="shared" ca="1" si="621"/>
        <v>1.5373700065059447E-4</v>
      </c>
      <c r="AF387" s="240">
        <f t="shared" ca="1" si="622"/>
        <v>2.1547201251841138E-4</v>
      </c>
      <c r="AG387" s="240">
        <f t="shared" ca="1" si="623"/>
        <v>1.9240048590556528E-4</v>
      </c>
      <c r="AH387" s="240">
        <f t="shared" ca="1" si="624"/>
        <v>9.3603026161359433E-5</v>
      </c>
      <c r="AI387" s="240">
        <f t="shared" ca="1" si="625"/>
        <v>-4.2035174741197396E-5</v>
      </c>
      <c r="AJ387" s="240">
        <f t="shared" ca="1" si="626"/>
        <v>-1.6112896403982889E-4</v>
      </c>
      <c r="AK387" s="240">
        <f t="shared" ca="1" si="627"/>
        <v>-2.1680482017173182E-4</v>
      </c>
      <c r="AL387" s="240">
        <f t="shared" ca="1" si="628"/>
        <v>-1.871495648066549E-4</v>
      </c>
      <c r="AM387" s="240">
        <f t="shared" ca="1" si="629"/>
        <v>-8.3835059760328806E-5</v>
      </c>
      <c r="AN387" s="240">
        <f t="shared" ca="1" si="630"/>
        <v>5.2475662003402795E-5</v>
      </c>
      <c r="AO387" s="240">
        <f t="shared" ca="1" si="631"/>
        <v>1.6813275364146047E-4</v>
      </c>
      <c r="AP387" s="240">
        <f t="shared" ca="1" si="632"/>
        <v>2.1761532602339906E-4</v>
      </c>
      <c r="AQ387" s="240">
        <f t="shared" ca="1" si="633"/>
        <v>1.814477840137594E-4</v>
      </c>
      <c r="AR387" s="240">
        <f t="shared" ca="1" si="634"/>
        <v>7.3865127357250829E-5</v>
      </c>
      <c r="AS387" s="240">
        <f t="shared" ca="1" si="635"/>
        <v>-6.2789730799517592E-5</v>
      </c>
      <c r="AT387" s="240">
        <f t="shared" ca="1" si="636"/>
        <v>-1.7473149671288034E-4</v>
      </c>
      <c r="AU387" s="240">
        <f t="shared" ca="1" si="637"/>
        <v>-2.1790157749382457E-4</v>
      </c>
      <c r="AV387" s="240">
        <f t="shared" ca="1" si="638"/>
        <v>-1.7530887961622634E-4</v>
      </c>
      <c r="AW387" s="240">
        <f t="shared" ca="1" si="639"/>
        <v>-6.3717247392548911E-5</v>
      </c>
      <c r="AX387" s="240">
        <f t="shared" ca="1" si="640"/>
        <v>7.2952533634405479E-5</v>
      </c>
      <c r="AY387" s="240">
        <f t="shared" ca="1" si="641"/>
        <v>1.8090929630404731E-4</v>
      </c>
      <c r="AZ387" s="240">
        <f t="shared" ca="1" si="642"/>
        <v>2.1766288497814342E-4</v>
      </c>
      <c r="BA387" s="240">
        <f t="shared" ca="1" si="643"/>
        <v>1.6874764077245302E-4</v>
      </c>
      <c r="BB387" s="240">
        <f t="shared" ca="1" si="644"/>
        <v>5.3415866997905898E-5</v>
      </c>
      <c r="BC387" s="240">
        <f t="shared" ca="1" si="645"/>
        <v>-8.2939587425880088E-5</v>
      </c>
      <c r="BD387" s="240">
        <f t="shared" ca="1" si="646"/>
        <v>-1.866512695546345E-4</v>
      </c>
      <c r="BE387" s="240">
        <f t="shared" ca="1" si="647"/>
        <v>-2.1689982350753283E-4</v>
      </c>
      <c r="BF387" s="240">
        <f t="shared" ca="1" si="648"/>
        <v>-1.6177987408151168E-4</v>
      </c>
      <c r="BG387" s="240">
        <f t="shared" ca="1" si="649"/>
        <v>-4.2985803100987577E-5</v>
      </c>
      <c r="BH387" s="240">
        <f t="shared" ca="1" si="650"/>
        <v>9.27268324865959E-5</v>
      </c>
      <c r="BI387" s="240">
        <f t="shared" ca="1" si="651"/>
        <v>1.9194358354814468E-4</v>
      </c>
      <c r="BJ387" s="240">
        <f t="shared" ca="1" si="652"/>
        <v>2.1561423136391177E-4</v>
      </c>
      <c r="BK387" s="240">
        <f t="shared" ca="1" si="653"/>
        <v>1.5442236550366407E-4</v>
      </c>
      <c r="BL387" s="240">
        <f t="shared" ca="1" si="654"/>
        <v>3.2452182639287273E-5</v>
      </c>
      <c r="BM387" s="240">
        <f t="shared" ca="1" si="655"/>
        <v>-1.0229069048594091E-4</v>
      </c>
      <c r="BN387" s="240">
        <f t="shared" ca="1" si="656"/>
        <v>-1.9677348863661497E-4</v>
      </c>
      <c r="BO387" s="240">
        <f t="shared" ca="1" si="657"/>
        <v>-2.1380920565135919E-4</v>
      </c>
      <c r="BP387" s="240">
        <f t="shared" ca="1" si="658"/>
        <v>-1.4669283992151637E-4</v>
      </c>
      <c r="BQ387" s="240">
        <f t="shared" ca="1" si="659"/>
        <v>-2.1840382027134964E-5</v>
      </c>
      <c r="BR387" s="240">
        <f t="shared" ca="1" si="660"/>
        <v>1.1160812125229897E-4</v>
      </c>
      <c r="BS387" s="240">
        <f t="shared" ca="1" si="661"/>
        <v>2.0112934915563765E-4</v>
      </c>
      <c r="BT387" s="240">
        <f t="shared" ca="1" si="662"/>
        <v>2.1148909483491757E-4</v>
      </c>
      <c r="BU387" s="240">
        <f t="shared" ca="1" si="663"/>
        <v>1.3860991843922245E-4</v>
      </c>
      <c r="BV387" s="240">
        <f t="shared" ca="1" si="664"/>
        <v>1.1175966021686215E-5</v>
      </c>
      <c r="BW387" s="240">
        <f t="shared" ca="1" si="665"/>
        <v>-1.2065667827884335E-4</v>
      </c>
      <c r="BX387" s="240">
        <f t="shared" ca="1" si="666"/>
        <v>-2.050006714556935E-4</v>
      </c>
      <c r="BY387" s="240">
        <f t="shared" ca="1" si="667"/>
        <v>-2.0865948826476172E-4</v>
      </c>
      <c r="BZ387" s="240">
        <f t="shared" ca="1" si="668"/>
        <v>-1.3019307352261472E-4</v>
      </c>
      <c r="CA387" s="240">
        <f t="shared" ca="1" si="669"/>
        <v>-4.8462613519224178E-7</v>
      </c>
      <c r="CB387" s="240">
        <f t="shared" ca="1" si="670"/>
        <v>1.2941456279913716E-4</v>
      </c>
      <c r="CC387" s="240">
        <f t="shared" ca="1" si="671"/>
        <v>2.0837812918227501E-4</v>
      </c>
      <c r="CD387" s="240">
        <f t="shared" ca="1" si="672"/>
        <v>2.0532720271096341E-4</v>
      </c>
      <c r="CE387" s="240">
        <f t="shared" ca="1" si="673"/>
        <v>1.2146258208832331E-4</v>
      </c>
      <c r="CF387" s="240">
        <f t="shared" ca="1" si="674"/>
        <v>-1.0207881258109664E-5</v>
      </c>
      <c r="CG387" s="240">
        <f t="shared" ca="1" si="675"/>
        <v>-1.3786067630226968E-4</v>
      </c>
      <c r="CH387" s="240">
        <f t="shared" ca="1" si="676"/>
        <v>-2.1125358574388791E-4</v>
      </c>
      <c r="CI387" s="240">
        <f t="shared" ca="1" si="677"/>
        <v>-2.0150026594129545E-4</v>
      </c>
      <c r="CJ387" s="240">
        <f t="shared" ca="1" si="678"/>
        <v>-1.1243947665491547E-4</v>
      </c>
      <c r="CK387" s="240">
        <f t="shared" ca="1" si="679"/>
        <v>2.0875796971355981E-5</v>
      </c>
      <c r="CL387" s="240">
        <f t="shared" ca="1" si="680"/>
        <v>1.4597467136102216E-4</v>
      </c>
      <c r="CM387" s="240">
        <f t="shared" ca="1" si="681"/>
        <v>2.1362011391381499E-4</v>
      </c>
      <c r="CN387" s="240">
        <f t="shared" ca="1" si="682"/>
        <v>1.9718789738163673E-4</v>
      </c>
      <c r="CO387" s="240">
        <f t="shared" ca="1" si="683"/>
        <v>1.031454946737109E-4</v>
      </c>
      <c r="CP387" s="240">
        <f t="shared" ca="1" si="684"/>
        <v>-3.1493421061194447E-5</v>
      </c>
      <c r="CQ387" s="240">
        <f t="shared" ca="1" si="685"/>
        <v>-1.5373700065059477E-4</v>
      </c>
      <c r="CR387" s="240">
        <f t="shared" ca="1" si="686"/>
        <v>-2.1547201251841157E-4</v>
      </c>
      <c r="CS387" s="240">
        <f t="shared" ca="1" si="687"/>
        <v>-1.9240048590556509E-4</v>
      </c>
      <c r="CT387" s="240">
        <f t="shared" ca="1" si="688"/>
        <v>-9.3603026161359054E-5</v>
      </c>
      <c r="CU387" s="240">
        <f t="shared" ca="1" si="689"/>
        <v>4.2035174741197071E-5</v>
      </c>
      <c r="CV387" s="240">
        <f t="shared" ca="1" si="690"/>
        <v>1.6112896403982921E-4</v>
      </c>
      <c r="CW387" s="240">
        <f t="shared" ca="1" si="691"/>
        <v>2.1680482017173177E-4</v>
      </c>
      <c r="CX387" s="240">
        <f t="shared" ca="1" si="692"/>
        <v>1.8714956480665469E-4</v>
      </c>
      <c r="CY387" s="240">
        <f t="shared" ca="1" si="693"/>
        <v>8.3835059760327681E-5</v>
      </c>
      <c r="CZ387" s="240">
        <f t="shared" ca="1" si="694"/>
        <v>-5.2475662003403201E-5</v>
      </c>
      <c r="DA387" s="240">
        <f t="shared" ca="1" si="695"/>
        <v>-1.6813275364146123E-4</v>
      </c>
      <c r="DB387" s="240">
        <f t="shared" ca="1" si="696"/>
        <v>-2.1761532602339908E-4</v>
      </c>
      <c r="DC387" s="240">
        <f t="shared" ca="1" si="697"/>
        <v>-1.8144778401376003E-4</v>
      </c>
      <c r="DD387" s="240">
        <f t="shared" ca="1" si="698"/>
        <v>-7.386512735724969E-5</v>
      </c>
      <c r="DE387" s="240">
        <f t="shared" ca="1" si="699"/>
        <v>6.2789730799518012E-5</v>
      </c>
      <c r="DF387" s="240">
        <f t="shared" ca="1" si="700"/>
        <v>1.7473149671288013E-4</v>
      </c>
      <c r="DG387" s="240">
        <f t="shared" ca="1" si="701"/>
        <v>2.1790157749382457E-4</v>
      </c>
      <c r="DH387" s="240">
        <f t="shared" ca="1" si="702"/>
        <v>1.7530887961622564E-4</v>
      </c>
      <c r="DI387" s="240">
        <f t="shared" ca="1" si="703"/>
        <v>6.3717247392548504E-5</v>
      </c>
      <c r="DJ387" s="240">
        <f t="shared" ca="1" si="704"/>
        <v>-7.2952533634404422E-5</v>
      </c>
      <c r="DK387" s="240">
        <f t="shared" ca="1" si="705"/>
        <v>-1.8090929630404796E-4</v>
      </c>
      <c r="DL387" s="240">
        <f t="shared" ca="1" si="706"/>
        <v>-2.176628849781434E-4</v>
      </c>
      <c r="DM387" s="240">
        <f t="shared" ca="1" si="707"/>
        <v>-1.6874764077245326E-4</v>
      </c>
      <c r="DN387" s="240">
        <f t="shared" ca="1" si="708"/>
        <v>-5.3415866997903988E-5</v>
      </c>
      <c r="DO387" s="240">
        <f t="shared" ca="1" si="709"/>
        <v>8.2939587425881185E-5</v>
      </c>
      <c r="DP387" s="240">
        <f t="shared" ca="1" si="710"/>
        <v>1.8665126955463472E-4</v>
      </c>
      <c r="DQ387" s="240">
        <f t="shared" ca="1" si="711"/>
        <v>2.1689982350753294E-4</v>
      </c>
      <c r="DR387" s="240">
        <f t="shared" ca="1" si="712"/>
        <v>1.6177987408151037E-4</v>
      </c>
      <c r="DS387" s="240">
        <f t="shared" ca="1" si="713"/>
        <v>4.2985803100987157E-5</v>
      </c>
      <c r="DT387" s="240">
        <f t="shared" ca="1" si="714"/>
        <v>-9.2726832486596266E-5</v>
      </c>
      <c r="DU387" s="240">
        <f t="shared" ca="1" si="715"/>
        <v>-1.9194358354814413E-4</v>
      </c>
      <c r="DV387" s="240">
        <f t="shared" ca="1" si="716"/>
        <v>-2.1561423136391174E-4</v>
      </c>
      <c r="DW387" s="240">
        <f t="shared" ca="1" si="717"/>
        <v>-1.5442236550366377E-4</v>
      </c>
      <c r="DX387" s="240">
        <f t="shared" ca="1" si="718"/>
        <v>-3.2452182639288371E-5</v>
      </c>
      <c r="DY387" s="240">
        <f t="shared" ca="1" si="719"/>
        <v>1.0229069048594266E-4</v>
      </c>
      <c r="DZ387" s="240">
        <f t="shared" ca="1" si="720"/>
        <v>1.9677348863661519E-4</v>
      </c>
      <c r="EA387" s="240">
        <f t="shared" ca="1" si="721"/>
        <v>2.1380920565135909E-4</v>
      </c>
      <c r="EB387" s="240">
        <f t="shared" ca="1" si="722"/>
        <v>1.4669283992151724E-4</v>
      </c>
      <c r="EC387" s="240">
        <f t="shared" ca="1" si="723"/>
        <v>2.1840382027132999E-5</v>
      </c>
      <c r="ED387" s="240">
        <f t="shared" ca="1" si="724"/>
        <v>-1.1160812125229933E-4</v>
      </c>
      <c r="EE387" s="240">
        <f t="shared" ca="1" si="725"/>
        <v>-2.0112934915563721E-4</v>
      </c>
      <c r="EF387" s="240">
        <f t="shared" ca="1" si="726"/>
        <v>-2.1148909483491708E-4</v>
      </c>
      <c r="EG387" s="240">
        <f t="shared" ca="1" si="727"/>
        <v>-1.3860991843922212E-4</v>
      </c>
      <c r="EH387" s="240">
        <f t="shared" ca="1" si="728"/>
        <v>-1.1175966021685795E-5</v>
      </c>
      <c r="EI387" s="240">
        <f t="shared" ca="1" si="729"/>
        <v>1.2065667827884243E-4</v>
      </c>
      <c r="EJ387" s="240">
        <f t="shared" ca="1" si="730"/>
        <v>2.0500067145569418E-4</v>
      </c>
      <c r="EK387" s="240">
        <f t="shared" ca="1" si="731"/>
        <v>2.0865948826476161E-4</v>
      </c>
      <c r="EL387" s="240">
        <f t="shared" ca="1" si="732"/>
        <v>1.3019307352261434E-4</v>
      </c>
      <c r="EM387" s="240">
        <f t="shared" ca="1" si="733"/>
        <v>4.8462613519027666E-7</v>
      </c>
      <c r="EN387" s="240">
        <f t="shared" ca="1" si="734"/>
        <v>-1.2941456279913751E-4</v>
      </c>
      <c r="EO387" s="240">
        <f t="shared" ca="1" si="735"/>
        <v>-2.0837812918227512E-4</v>
      </c>
      <c r="EP387" s="240">
        <f t="shared" ca="1" si="736"/>
        <v>-2.0532720271096379E-4</v>
      </c>
      <c r="EQ387" s="240">
        <f t="shared" ca="1" si="737"/>
        <v>-1.2146258208832166E-4</v>
      </c>
      <c r="ER387" s="240">
        <f t="shared" ca="1" si="738"/>
        <v>1.0207881258110084E-5</v>
      </c>
      <c r="ES387" s="240">
        <f t="shared" ca="1" si="739"/>
        <v>1.3786067630227E-4</v>
      </c>
      <c r="ET387" s="240">
        <f t="shared" ca="1" si="740"/>
        <v>2.1125358574388762E-4</v>
      </c>
      <c r="EU387" s="240">
        <f t="shared" ca="1" si="741"/>
        <v>2.0150026594129529E-4</v>
      </c>
      <c r="EV387" s="240">
        <f t="shared" ca="1" si="742"/>
        <v>1.1243947665491511E-4</v>
      </c>
      <c r="EW387" s="240">
        <f t="shared" ca="1" si="743"/>
        <v>-2.0875796971354856E-5</v>
      </c>
      <c r="EX387" s="240">
        <f t="shared" ca="1" si="744"/>
        <v>-1.4597467136102363E-4</v>
      </c>
      <c r="EY387" s="240">
        <f t="shared" ca="1" si="745"/>
        <v>-2.136201139138151E-4</v>
      </c>
      <c r="EZ387" s="240">
        <f t="shared" ca="1" si="746"/>
        <v>-1.9718789738163654E-4</v>
      </c>
      <c r="FA387" s="240">
        <f t="shared" ca="1" si="747"/>
        <v>-1.0314549467371189E-4</v>
      </c>
      <c r="FB387" s="240">
        <f t="shared" ca="1" si="748"/>
        <v>3.1493421061194854E-5</v>
      </c>
      <c r="FC387" s="240">
        <f t="shared" ca="1" si="749"/>
        <v>1.5373700065059507E-4</v>
      </c>
      <c r="FD387" s="240">
        <f t="shared" ca="1" si="750"/>
        <v>2.1547201251841138E-4</v>
      </c>
      <c r="FE387" s="240">
        <f t="shared" ca="1" si="751"/>
        <v>1.9240048590556417E-4</v>
      </c>
      <c r="FF387" s="240">
        <f t="shared" ca="1" si="752"/>
        <v>9.3603026161358647E-5</v>
      </c>
      <c r="FG387" s="240">
        <f t="shared" ca="1" si="753"/>
        <v>-4.2035174741197491E-5</v>
      </c>
      <c r="FH387" s="240">
        <f t="shared" ca="1" si="754"/>
        <v>-1.6112896403982845E-4</v>
      </c>
      <c r="FI387" s="240">
        <f t="shared" ca="1" si="755"/>
        <v>-2.1680482017173198E-4</v>
      </c>
      <c r="FJ387" s="240">
        <f t="shared" ca="1" si="756"/>
        <v>-1.8714956480665447E-4</v>
      </c>
      <c r="FK387" s="240">
        <f t="shared" ca="1" si="757"/>
        <v>-8.3835059760328711E-5</v>
      </c>
      <c r="FL387" s="240">
        <f t="shared" ca="1" si="758"/>
        <v>5.2475662003405119E-5</v>
      </c>
      <c r="FM387" s="240">
        <f t="shared" ca="1" si="759"/>
        <v>1.681327536414615E-4</v>
      </c>
      <c r="FN387" s="240">
        <f t="shared" ca="1" si="760"/>
        <v>2.1761532602339908E-4</v>
      </c>
      <c r="FO387" s="240">
        <f t="shared" ca="1" si="761"/>
        <v>1.8144778401375978E-4</v>
      </c>
      <c r="FP387" s="240">
        <f t="shared" ca="1" si="762"/>
        <v>7.3865127357249284E-5</v>
      </c>
      <c r="FQ387" s="240">
        <f t="shared" ca="1" si="763"/>
        <v>-6.2789730799518392E-5</v>
      </c>
      <c r="FR387" s="240">
        <f t="shared" ca="1" si="764"/>
        <v>-1.747314967128804E-4</v>
      </c>
      <c r="FS387" s="240">
        <f t="shared" ca="1" si="765"/>
        <v>-2.1790157749382457E-4</v>
      </c>
      <c r="FT387" s="240">
        <f t="shared" ca="1" si="766"/>
        <v>-1.7530887961622539E-4</v>
      </c>
      <c r="FU387" s="240">
        <f t="shared" ca="1" si="767"/>
        <v>-6.3717247392548111E-5</v>
      </c>
      <c r="FV387" s="240">
        <f t="shared" ca="1" si="768"/>
        <v>7.2952533634404828E-5</v>
      </c>
      <c r="FW387" s="240">
        <f t="shared" ca="1" si="769"/>
        <v>1.8090929630404823E-4</v>
      </c>
      <c r="FX387" s="240">
        <f t="shared" ca="1" si="770"/>
        <v>2.1766288497814337E-4</v>
      </c>
      <c r="FY387" s="240">
        <f t="shared" ca="1" si="771"/>
        <v>1.6874764077245299E-4</v>
      </c>
      <c r="FZ387" s="240">
        <f t="shared" ca="1" si="772"/>
        <v>5.3415866997903594E-5</v>
      </c>
      <c r="GA387" s="240">
        <f t="shared" ca="1" si="773"/>
        <v>-8.2939587425881592E-5</v>
      </c>
      <c r="GB387" s="240">
        <f t="shared" ca="1" si="774"/>
        <v>-1.8665126955463493E-4</v>
      </c>
      <c r="GC387" s="240">
        <f t="shared" ca="1" si="775"/>
        <v>-2.1689982350753289E-4</v>
      </c>
      <c r="GD387" s="240">
        <f t="shared" ca="1" si="776"/>
        <v>-1.6177987408151008E-4</v>
      </c>
      <c r="GE387" s="240">
        <f t="shared" ca="1" si="777"/>
        <v>-4.298580310098675E-5</v>
      </c>
      <c r="GF387" s="240">
        <f t="shared" ca="1" si="778"/>
        <v>9.2726832486596673E-5</v>
      </c>
      <c r="GG387" s="240">
        <f t="shared" ca="1" si="779"/>
        <v>1.919435835481443E-4</v>
      </c>
      <c r="GH387" s="240">
        <f t="shared" ca="1" si="780"/>
        <v>2.1561423136391166E-4</v>
      </c>
      <c r="GI387" s="240">
        <f t="shared" ca="1" si="781"/>
        <v>1.544223655036635E-4</v>
      </c>
      <c r="GJ387" s="240">
        <f t="shared" ca="1" si="782"/>
        <v>3.2452182639287937E-5</v>
      </c>
      <c r="GK387" s="240">
        <f t="shared" ca="1" si="783"/>
        <v>-1.0229069048594304E-4</v>
      </c>
      <c r="GL387" s="240">
        <f t="shared" ca="1" si="784"/>
        <v>-1.9677348863661535E-4</v>
      </c>
      <c r="GM387" s="240">
        <f t="shared" ca="1" si="785"/>
        <v>-2.1380920565135901E-4</v>
      </c>
      <c r="GN387" s="240">
        <f t="shared" ca="1" si="786"/>
        <v>-1.4669283992151688E-4</v>
      </c>
      <c r="GO387" s="240">
        <f t="shared" ca="1" si="787"/>
        <v>-2.1840382027132579E-5</v>
      </c>
      <c r="GP387" s="240">
        <f t="shared" ca="1" si="788"/>
        <v>1.116081212522997E-4</v>
      </c>
      <c r="GQ387" s="240">
        <f t="shared" ca="1" si="789"/>
        <v>2.0112934915563738E-4</v>
      </c>
      <c r="GR387" s="240">
        <f t="shared" ca="1" si="790"/>
        <v>2.11489094834917E-4</v>
      </c>
      <c r="GS387" s="240">
        <f t="shared" ca="1" si="791"/>
        <v>1.3860991843922177E-4</v>
      </c>
      <c r="GT387" s="240">
        <f t="shared" ca="1" si="792"/>
        <v>1.1175966021685388E-5</v>
      </c>
      <c r="GU387" s="240">
        <f t="shared" ca="1" si="793"/>
        <v>-1.2065667827884278E-4</v>
      </c>
      <c r="GV387" s="240">
        <f t="shared" ca="1" si="794"/>
        <v>-2.0500067145569432E-4</v>
      </c>
      <c r="GW387" s="240">
        <f t="shared" ca="1" si="795"/>
        <v>-2.0865948826476148E-4</v>
      </c>
      <c r="GX387" s="240">
        <f t="shared" ca="1" si="796"/>
        <v>-1.3019307352261399E-4</v>
      </c>
      <c r="GY387" s="240">
        <f t="shared" ca="1" si="797"/>
        <v>-4.8462613518984298E-7</v>
      </c>
      <c r="GZ387" s="240">
        <f t="shared" ca="1" si="798"/>
        <v>1.2941456279913534E-4</v>
      </c>
      <c r="HA387" s="240">
        <f t="shared" ca="1" si="799"/>
        <v>2.0837812918227523E-4</v>
      </c>
      <c r="HB387" s="240">
        <f t="shared" ca="1" si="800"/>
        <v>2.0532720271096262E-4</v>
      </c>
      <c r="HC387" s="240">
        <f t="shared" ca="1" si="801"/>
        <v>1.214625820883239E-4</v>
      </c>
      <c r="HD387" s="240">
        <f t="shared" ca="1" si="802"/>
        <v>-1.0207881258110518E-5</v>
      </c>
      <c r="HE387" s="240">
        <f t="shared" ca="1" si="803"/>
        <v>-1.3786067630227274E-4</v>
      </c>
      <c r="HF387" s="240">
        <f t="shared" ca="1" si="804"/>
        <v>-2.1125358574388772E-4</v>
      </c>
      <c r="HG387" s="240">
        <f t="shared" ca="1" si="805"/>
        <v>-2.0150026594129513E-4</v>
      </c>
      <c r="HH387" s="240">
        <f t="shared" ca="1" si="806"/>
        <v>-1.1243947665491209E-4</v>
      </c>
      <c r="HI387" s="240">
        <f t="shared" ca="1" si="807"/>
        <v>2.0875796971355303E-5</v>
      </c>
      <c r="HJ387" s="240">
        <f t="shared" ca="1" si="808"/>
        <v>1.4597467136102393E-4</v>
      </c>
      <c r="HK387" s="240">
        <f t="shared" ca="1" si="809"/>
        <v>2.1362011391381456E-4</v>
      </c>
      <c r="HL387" s="240">
        <f t="shared" ca="1" si="810"/>
        <v>1.9718789738163637E-4</v>
      </c>
      <c r="HM387" s="240">
        <f t="shared" ca="1" si="811"/>
        <v>1.0314549467370879E-4</v>
      </c>
      <c r="HN387" s="240">
        <f t="shared" ca="1" si="812"/>
        <v>-3.1493421061192225E-5</v>
      </c>
      <c r="HO387" s="240">
        <f t="shared" ca="1" si="813"/>
        <v>-1.5373700065059539E-4</v>
      </c>
      <c r="HP387" s="240">
        <f t="shared" ca="1" si="814"/>
        <v>-2.154720125184119E-4</v>
      </c>
      <c r="HQ387" s="240">
        <f t="shared" ca="1" si="815"/>
        <v>-1.9240048590556539E-4</v>
      </c>
      <c r="HR387" s="240">
        <f t="shared" ca="1" si="816"/>
        <v>-9.3603026161358254E-5</v>
      </c>
      <c r="HS387" s="240">
        <f t="shared" ca="1" si="817"/>
        <v>4.2035174741200933E-5</v>
      </c>
      <c r="HT387" s="240">
        <f t="shared" ca="1" si="818"/>
        <v>1.6112896403982873E-4</v>
      </c>
      <c r="HU387" s="240">
        <f t="shared" ca="1" si="819"/>
        <v>2.1680482017173204E-4</v>
      </c>
      <c r="HV387" s="240">
        <f t="shared" ca="1" si="820"/>
        <v>1.8714956480665265E-4</v>
      </c>
      <c r="HW387" s="240">
        <f t="shared" ca="1" si="821"/>
        <v>8.3835059760328318E-5</v>
      </c>
      <c r="HX387" s="240">
        <f t="shared" ca="1" si="822"/>
        <v>-5.2475662003405539E-5</v>
      </c>
      <c r="HY387" s="240">
        <f t="shared" ca="1" si="823"/>
        <v>-1.6813275364145982E-4</v>
      </c>
      <c r="HZ387" s="240">
        <f t="shared" ca="1" si="824"/>
        <v>-2.1761532602339908E-4</v>
      </c>
      <c r="IA387" s="240">
        <f t="shared" ca="1" si="825"/>
        <v>-1.8144778401375783E-4</v>
      </c>
      <c r="IB387" s="240">
        <f t="shared" ca="1" si="826"/>
        <v>-7.3865127357251805E-5</v>
      </c>
      <c r="IC387" s="240">
        <f t="shared" ca="1" si="827"/>
        <v>6.2789730799518825E-5</v>
      </c>
      <c r="ID387" s="240">
        <f t="shared" ca="1" si="828"/>
        <v>1.7473149671288249E-4</v>
      </c>
      <c r="IE387" s="240">
        <f t="shared" ca="1" si="829"/>
        <v>2.0769798137608816E-4</v>
      </c>
      <c r="IF387" s="240">
        <f t="shared" ca="1" si="830"/>
        <v>1.7530887961622515E-4</v>
      </c>
      <c r="IG387" s="240">
        <f t="shared" ca="1" si="831"/>
        <v>6.3717247392544737E-5</v>
      </c>
      <c r="IH387" s="240">
        <f t="shared" ca="1" si="832"/>
        <v>-7.2952533634405221E-5</v>
      </c>
      <c r="II387" s="240">
        <f t="shared" ca="1" si="833"/>
        <v>-1.8090929630404845E-4</v>
      </c>
      <c r="IJ387" s="240">
        <f t="shared" ca="1" si="834"/>
        <v>-2.1766288497814348E-4</v>
      </c>
      <c r="IK387" s="240">
        <f t="shared" ca="1" si="835"/>
        <v>-1.6874764077245272E-4</v>
      </c>
      <c r="IL387" s="240">
        <f t="shared" ca="1" si="836"/>
        <v>-5.3415866997903174E-5</v>
      </c>
      <c r="IM387" s="240">
        <f t="shared" ca="1" si="837"/>
        <v>8.2939587425879112E-5</v>
      </c>
      <c r="IN387" s="240">
        <f t="shared" ca="1" si="838"/>
        <v>1.8665126955463515E-4</v>
      </c>
      <c r="IO387" s="240">
        <f t="shared" ca="1" si="839"/>
        <v>2.1689982350753254E-4</v>
      </c>
      <c r="IP387" s="240">
        <f t="shared" ca="1" si="840"/>
        <v>1.6177987408151187E-4</v>
      </c>
      <c r="IQ387" s="240">
        <f t="shared" ca="1" si="841"/>
        <v>4.298580310098633E-5</v>
      </c>
      <c r="IR387" s="240">
        <f t="shared" ca="1" si="842"/>
        <v>-9.2726832486599844E-5</v>
      </c>
      <c r="IS387" s="240">
        <f t="shared" ca="1" si="843"/>
        <v>-1.9194358354814451E-4</v>
      </c>
      <c r="IT387" s="240">
        <f t="shared" ca="1" si="844"/>
        <v>-2.156142313639116E-4</v>
      </c>
      <c r="IU387" s="240">
        <f t="shared" ca="1" si="845"/>
        <v>-1.5442236550366098E-4</v>
      </c>
      <c r="IV387" s="240">
        <f t="shared" ca="1" si="846"/>
        <v>-3.2452182639287531E-5</v>
      </c>
      <c r="IW387" s="240">
        <f t="shared" ca="1" si="847"/>
        <v>1.0229069048594342E-4</v>
      </c>
      <c r="IX387" s="240">
        <f t="shared" ca="1" si="848"/>
        <v>1.9677348863661421E-4</v>
      </c>
      <c r="IY387" s="240">
        <f t="shared" ca="1" si="849"/>
        <v>2.1380920565135892E-4</v>
      </c>
      <c r="IZ387" s="240">
        <f t="shared" ca="1" si="850"/>
        <v>1.4669283992151428E-4</v>
      </c>
      <c r="JA387" s="240">
        <f t="shared" ca="1" si="851"/>
        <v>2.1840382027135235E-5</v>
      </c>
      <c r="JB387" s="240">
        <f t="shared" ca="1" si="852"/>
        <v>-1.1160812125230006E-4</v>
      </c>
    </row>
    <row r="388" spans="2:262">
      <c r="B388" s="248">
        <v>27</v>
      </c>
      <c r="C388" s="247">
        <f t="shared" si="853"/>
        <v>5.2734375000000014E-4</v>
      </c>
      <c r="D388" s="244">
        <f t="shared" ca="1" si="597"/>
        <v>30.051070334163761</v>
      </c>
      <c r="E388" s="243">
        <f ca="1">AG361</f>
        <v>5.1070334163759556E-2</v>
      </c>
      <c r="F388" s="242">
        <v>27</v>
      </c>
      <c r="G388" s="240">
        <f t="shared" ca="1" si="854"/>
        <v>-1.3885439722084851E-3</v>
      </c>
      <c r="H388" s="240">
        <f t="shared" ca="1" si="598"/>
        <v>-1.4280689206552638E-3</v>
      </c>
      <c r="I388" s="240">
        <f t="shared" ca="1" si="599"/>
        <v>-8.630820917978363E-4</v>
      </c>
      <c r="J388" s="240">
        <f t="shared" ca="1" si="600"/>
        <v>6.725355302061788E-5</v>
      </c>
      <c r="K388" s="240">
        <f t="shared" ca="1" si="601"/>
        <v>9.6912028833583781E-4</v>
      </c>
      <c r="L388" s="240">
        <f t="shared" ca="1" si="602"/>
        <v>1.4607514814794307E-3</v>
      </c>
      <c r="M388" s="240">
        <f t="shared" ca="1" si="603"/>
        <v>1.3340361358133265E-3</v>
      </c>
      <c r="N388" s="240">
        <f t="shared" ca="1" si="604"/>
        <v>6.4261376250704513E-4</v>
      </c>
      <c r="O388" s="240">
        <f t="shared" ca="1" si="605"/>
        <v>-3.2083160778108408E-4</v>
      </c>
      <c r="P388" s="240">
        <f t="shared" ca="1" si="606"/>
        <v>-1.1484666662348803E-3</v>
      </c>
      <c r="Q388" s="240">
        <f t="shared" ca="1" si="607"/>
        <v>-1.4899475793679286E-3</v>
      </c>
      <c r="R388" s="240">
        <f t="shared" ca="1" si="608"/>
        <v>-1.2007230368563514E-3</v>
      </c>
      <c r="S388" s="240">
        <f t="shared" ca="1" si="609"/>
        <v>-4.0322385398141984E-4</v>
      </c>
      <c r="T388" s="240">
        <f t="shared" ca="1" si="610"/>
        <v>5.6496286721617974E-4</v>
      </c>
      <c r="U388" s="241">
        <f t="shared" ca="1" si="611"/>
        <v>1.293996770204542E-3</v>
      </c>
      <c r="V388" s="240">
        <f t="shared" ca="1" si="612"/>
        <v>1.4752725950860543E-3</v>
      </c>
      <c r="W388" s="240">
        <f t="shared" ca="1" si="613"/>
        <v>1.0320549900185046E-3</v>
      </c>
      <c r="X388" s="240">
        <f t="shared" ca="1" si="614"/>
        <v>1.5196113390454689E-4</v>
      </c>
      <c r="Y388" s="240">
        <f t="shared" ca="1" si="615"/>
        <v>-7.924589559150265E-4</v>
      </c>
      <c r="Z388" s="240">
        <f t="shared" ca="1" si="616"/>
        <v>-1.4014255077771922E-3</v>
      </c>
      <c r="AA388" s="240">
        <f t="shared" ca="1" si="617"/>
        <v>-1.4171586293668767E-3</v>
      </c>
      <c r="AB388" s="240">
        <f t="shared" ca="1" si="618"/>
        <v>-8.3299837790599984E-4</v>
      </c>
      <c r="AC388" s="240">
        <f t="shared" ca="1" si="619"/>
        <v>1.0377603848497278E-4</v>
      </c>
      <c r="AD388" s="240">
        <f t="shared" ca="1" si="620"/>
        <v>9.9662131633173863E-4</v>
      </c>
      <c r="AE388" s="240">
        <f t="shared" ca="1" si="621"/>
        <v>1.4675896703683306E-3</v>
      </c>
      <c r="AF388" s="240">
        <f t="shared" ca="1" si="622"/>
        <v>1.3173168313814253E-3</v>
      </c>
      <c r="AG388" s="240">
        <f t="shared" ca="1" si="623"/>
        <v>6.0941436577556518E-4</v>
      </c>
      <c r="AH388" s="240">
        <f t="shared" ca="1" si="624"/>
        <v>-3.564575549744231E-4</v>
      </c>
      <c r="AI388" s="240">
        <f t="shared" ca="1" si="625"/>
        <v>-1.1714384459047709E-3</v>
      </c>
      <c r="AJ388" s="240">
        <f t="shared" ca="1" si="626"/>
        <v>-1.4905410730525531E-3</v>
      </c>
      <c r="AK388" s="240">
        <f t="shared" ca="1" si="627"/>
        <v>-1.1786870144386455E-3</v>
      </c>
      <c r="AL388" s="240">
        <f t="shared" ca="1" si="628"/>
        <v>-3.6788632119260126E-4</v>
      </c>
      <c r="AM388" s="240">
        <f t="shared" ca="1" si="629"/>
        <v>5.9864328026888183E-4</v>
      </c>
      <c r="AN388" s="240">
        <f t="shared" ca="1" si="630"/>
        <v>1.3117629040378972E-3</v>
      </c>
      <c r="AO388" s="240">
        <f t="shared" ca="1" si="631"/>
        <v>1.4696039183138736E-3</v>
      </c>
      <c r="AP388" s="240">
        <f t="shared" ca="1" si="632"/>
        <v>1.0053510940197118E-3</v>
      </c>
      <c r="AQ388" s="240">
        <f t="shared" ca="1" si="633"/>
        <v>1.1552596864800903E-4</v>
      </c>
      <c r="AR388" s="240">
        <f t="shared" ca="1" si="634"/>
        <v>-8.2320212465618889E-4</v>
      </c>
      <c r="AS388" s="240">
        <f t="shared" ca="1" si="635"/>
        <v>-1.4134628770226896E-3</v>
      </c>
      <c r="AT388" s="240">
        <f t="shared" ca="1" si="636"/>
        <v>-1.405394694711134E-3</v>
      </c>
      <c r="AU388" s="240">
        <f t="shared" ca="1" si="637"/>
        <v>-8.0241289693912753E-4</v>
      </c>
      <c r="AV388" s="240">
        <f t="shared" ca="1" si="638"/>
        <v>1.4023601314418319E-4</v>
      </c>
      <c r="AW388" s="240">
        <f t="shared" ca="1" si="639"/>
        <v>1.0235220169127522E-3</v>
      </c>
      <c r="AX388" s="240">
        <f t="shared" ca="1" si="640"/>
        <v>1.4735438381165132E-3</v>
      </c>
      <c r="AY388" s="240">
        <f t="shared" ca="1" si="641"/>
        <v>1.2998040245479502E-3</v>
      </c>
      <c r="AZ388" s="240">
        <f t="shared" ca="1" si="642"/>
        <v>5.7584788061761268E-4</v>
      </c>
      <c r="BA388" s="240">
        <f t="shared" ca="1" si="643"/>
        <v>-3.9186878546545957E-4</v>
      </c>
      <c r="BB388" s="240">
        <f t="shared" ca="1" si="644"/>
        <v>-1.1937045948577525E-3</v>
      </c>
      <c r="BC388" s="240">
        <f t="shared" ca="1" si="645"/>
        <v>-1.4902367205296915E-3</v>
      </c>
      <c r="BD388" s="240">
        <f t="shared" ca="1" si="646"/>
        <v>-1.155940995037393E-3</v>
      </c>
      <c r="BE388" s="240">
        <f t="shared" ca="1" si="647"/>
        <v>-3.3232718744004698E-4</v>
      </c>
      <c r="BF388" s="240">
        <f t="shared" ca="1" si="648"/>
        <v>6.3196309299426868E-4</v>
      </c>
      <c r="BG388" s="240">
        <f t="shared" ca="1" si="649"/>
        <v>1.3287388809478328E-3</v>
      </c>
      <c r="BH388" s="240">
        <f t="shared" ca="1" si="650"/>
        <v>1.4630500070933307E-3</v>
      </c>
      <c r="BI388" s="240">
        <f t="shared" ca="1" si="651"/>
        <v>9.7804161211438633E-4</v>
      </c>
      <c r="BJ388" s="240">
        <f t="shared" ca="1" si="652"/>
        <v>7.9021214867757458E-5</v>
      </c>
      <c r="BK388" s="240">
        <f t="shared" ca="1" si="653"/>
        <v>-8.5344942721897281E-4</v>
      </c>
      <c r="BL388" s="240">
        <f t="shared" ca="1" si="654"/>
        <v>-1.424648829083849E-3</v>
      </c>
      <c r="BM388" s="240">
        <f t="shared" ca="1" si="655"/>
        <v>-1.3927842028423898E-3</v>
      </c>
      <c r="BN388" s="240">
        <f t="shared" ca="1" si="656"/>
        <v>-7.7134407244729012E-4</v>
      </c>
      <c r="BO388" s="240">
        <f t="shared" ca="1" si="657"/>
        <v>1.7661151487282961E-4</v>
      </c>
      <c r="BP388" s="240">
        <f t="shared" ca="1" si="658"/>
        <v>1.0498061861027351E-3</v>
      </c>
      <c r="BQ388" s="240">
        <f t="shared" ca="1" si="659"/>
        <v>1.4786103981559683E-3</v>
      </c>
      <c r="BR388" s="240">
        <f t="shared" ca="1" si="660"/>
        <v>1.2815082643728905E-3</v>
      </c>
      <c r="BS388" s="240">
        <f t="shared" ca="1" si="661"/>
        <v>5.4193452622871554E-4</v>
      </c>
      <c r="BT388" s="240">
        <f t="shared" ca="1" si="662"/>
        <v>-4.270439688530393E-4</v>
      </c>
      <c r="BU388" s="240">
        <f t="shared" ca="1" si="663"/>
        <v>-1.2152517007982847E-3</v>
      </c>
      <c r="BV388" s="240">
        <f t="shared" ca="1" si="664"/>
        <v>-1.489034705129923E-3</v>
      </c>
      <c r="BW388" s="240">
        <f t="shared" ca="1" si="665"/>
        <v>-1.1324986800041413E-3</v>
      </c>
      <c r="BX388" s="240">
        <f t="shared" ca="1" si="666"/>
        <v>-2.9656787221630306E-4</v>
      </c>
      <c r="BY388" s="240">
        <f t="shared" ca="1" si="667"/>
        <v>6.6490223478304835E-4</v>
      </c>
      <c r="BZ388" s="240">
        <f t="shared" ca="1" si="668"/>
        <v>1.344914475240635E-3</v>
      </c>
      <c r="CA388" s="240">
        <f t="shared" ca="1" si="669"/>
        <v>1.4556148092554771E-3</v>
      </c>
      <c r="CB388" s="240">
        <f t="shared" ca="1" si="670"/>
        <v>9.5014299451324634E-4</v>
      </c>
      <c r="CC388" s="240">
        <f t="shared" ca="1" si="671"/>
        <v>4.2468861662452043E-5</v>
      </c>
      <c r="CD388" s="240">
        <f t="shared" ca="1" si="672"/>
        <v>-8.8318264375932096E-4</v>
      </c>
      <c r="CE388" s="240">
        <f t="shared" ca="1" si="673"/>
        <v>-1.4349766259614182E-3</v>
      </c>
      <c r="CF388" s="240">
        <f t="shared" ca="1" si="674"/>
        <v>-1.379334749849407E-3</v>
      </c>
      <c r="CG388" s="240">
        <f t="shared" ca="1" si="675"/>
        <v>-7.3981061912861863E-4</v>
      </c>
      <c r="CH388" s="240">
        <f t="shared" ca="1" si="676"/>
        <v>2.1288063242885726E-4</v>
      </c>
      <c r="CI388" s="240">
        <f t="shared" ca="1" si="677"/>
        <v>1.0754579913009835E-3</v>
      </c>
      <c r="CJ388" s="240">
        <f t="shared" ca="1" si="678"/>
        <v>1.4827862985803768E-3</v>
      </c>
      <c r="CK388" s="240">
        <f t="shared" ca="1" si="679"/>
        <v>1.2624405715380503E-3</v>
      </c>
      <c r="CL388" s="240">
        <f t="shared" ca="1" si="680"/>
        <v>5.0769473074545031E-4</v>
      </c>
      <c r="CM388" s="240">
        <f t="shared" ca="1" si="681"/>
        <v>-4.6196191692199454E-4</v>
      </c>
      <c r="CN388" s="240">
        <f t="shared" ca="1" si="682"/>
        <v>-1.2360667845554381E-3</v>
      </c>
      <c r="CO388" s="240">
        <f t="shared" ca="1" si="683"/>
        <v>-1.4869357509023787E-3</v>
      </c>
      <c r="CP388" s="240">
        <f t="shared" ca="1" si="684"/>
        <v>-1.1083741901129155E-3</v>
      </c>
      <c r="CQ388" s="240">
        <f t="shared" ca="1" si="685"/>
        <v>-2.6062991559571238E-4</v>
      </c>
      <c r="CR388" s="240">
        <f t="shared" ca="1" si="686"/>
        <v>6.9744086432790018E-4</v>
      </c>
      <c r="CS388" s="240">
        <f t="shared" ca="1" si="687"/>
        <v>1.3602799433431391E-3</v>
      </c>
      <c r="CT388" s="240">
        <f t="shared" ca="1" si="688"/>
        <v>1.447302803485474E-3</v>
      </c>
      <c r="CU388" s="240">
        <f t="shared" ca="1" si="689"/>
        <v>9.2167204630035494E-4</v>
      </c>
      <c r="CV388" s="240">
        <f t="shared" ca="1" si="690"/>
        <v>5.8909268028943442E-6</v>
      </c>
      <c r="CW388" s="240">
        <f t="shared" ca="1" si="691"/>
        <v>-9.1238386409940326E-4</v>
      </c>
      <c r="CX388" s="240">
        <f t="shared" ca="1" si="692"/>
        <v>-1.4444400465767433E-3</v>
      </c>
      <c r="CY388" s="240">
        <f t="shared" ca="1" si="693"/>
        <v>-1.3650544371797675E-3</v>
      </c>
      <c r="CZ388" s="240">
        <f t="shared" ca="1" si="694"/>
        <v>-7.0783153155629401E-4</v>
      </c>
      <c r="DA388" s="240">
        <f t="shared" ca="1" si="695"/>
        <v>2.4902151865201873E-4</v>
      </c>
      <c r="DB388" s="240">
        <f t="shared" ca="1" si="696"/>
        <v>1.1004619808192371E-3</v>
      </c>
      <c r="DC388" s="240">
        <f t="shared" ca="1" si="697"/>
        <v>1.4860690239834719E-3</v>
      </c>
      <c r="DD388" s="240">
        <f t="shared" ca="1" si="698"/>
        <v>1.2426124317086089E-3</v>
      </c>
      <c r="DE388" s="240">
        <f t="shared" ca="1" si="699"/>
        <v>4.7314911894031275E-4</v>
      </c>
      <c r="DF388" s="240">
        <f t="shared" ca="1" si="700"/>
        <v>-4.9660159640606467E-4</v>
      </c>
      <c r="DG388" s="240">
        <f t="shared" ca="1" si="701"/>
        <v>-1.2561373079010951E-3</v>
      </c>
      <c r="DH388" s="240">
        <f t="shared" ca="1" si="702"/>
        <v>-1.4839411221785987E-3</v>
      </c>
      <c r="DI388" s="240">
        <f t="shared" ca="1" si="703"/>
        <v>-1.0835820570543387E-3</v>
      </c>
      <c r="DJ388" s="240">
        <f t="shared" ca="1" si="704"/>
        <v>-2.2453496525955791E-4</v>
      </c>
      <c r="DK388" s="240">
        <f t="shared" ca="1" si="705"/>
        <v>7.2955938157506534E-4</v>
      </c>
      <c r="DL388" s="240">
        <f t="shared" ca="1" si="706"/>
        <v>1.3748260296719166E-3</v>
      </c>
      <c r="DM388" s="240">
        <f t="shared" ca="1" si="707"/>
        <v>1.4381189966247894E-3</v>
      </c>
      <c r="DN388" s="240">
        <f t="shared" ca="1" si="708"/>
        <v>8.9264591731030981E-4</v>
      </c>
      <c r="DO388" s="240">
        <f t="shared" ca="1" si="709"/>
        <v>-3.0690556530693375E-5</v>
      </c>
      <c r="DP388" s="240">
        <f t="shared" ca="1" si="710"/>
        <v>-9.4103549851598219E-4</v>
      </c>
      <c r="DQ388" s="240">
        <f t="shared" ca="1" si="711"/>
        <v>-1.4530333905191021E-3</v>
      </c>
      <c r="DR388" s="240">
        <f t="shared" ca="1" si="712"/>
        <v>-1.34995186675984E-3</v>
      </c>
      <c r="DS388" s="240">
        <f t="shared" ca="1" si="713"/>
        <v>-6.7542607273687633E-4</v>
      </c>
      <c r="DT388" s="240">
        <f t="shared" ca="1" si="714"/>
        <v>2.8501240362386915E-4</v>
      </c>
      <c r="DU388" s="240">
        <f t="shared" ca="1" si="715"/>
        <v>1.1248030931891762E-3</v>
      </c>
      <c r="DV388" s="240">
        <f t="shared" ca="1" si="716"/>
        <v>1.4884565969742203E-3</v>
      </c>
      <c r="DW388" s="240">
        <f t="shared" ca="1" si="717"/>
        <v>1.2220357886145899E-3</v>
      </c>
      <c r="DX388" s="240">
        <f t="shared" ca="1" si="718"/>
        <v>4.3831849979813077E-4</v>
      </c>
      <c r="DY388" s="240">
        <f t="shared" ca="1" si="719"/>
        <v>-5.3094214165758937E-4</v>
      </c>
      <c r="DZ388" s="240">
        <f t="shared" ca="1" si="720"/>
        <v>-1.2754511811024717E-3</v>
      </c>
      <c r="EA388" s="240">
        <f t="shared" ca="1" si="721"/>
        <v>-1.4800526228109512E-3</v>
      </c>
      <c r="EB388" s="240">
        <f t="shared" ca="1" si="722"/>
        <v>-1.0581372146823353E-3</v>
      </c>
      <c r="EC388" s="240">
        <f t="shared" ca="1" si="723"/>
        <v>-1.8830476345622362E-4</v>
      </c>
      <c r="ED388" s="240">
        <f t="shared" ca="1" si="724"/>
        <v>7.612384395307612E-4</v>
      </c>
      <c r="EE388" s="240">
        <f t="shared" ca="1" si="725"/>
        <v>1.3885439722084807E-3</v>
      </c>
      <c r="EF388" s="240">
        <f t="shared" ca="1" si="726"/>
        <v>1.428068920655268E-3</v>
      </c>
      <c r="EG388" s="240">
        <f t="shared" ca="1" si="727"/>
        <v>8.6308209179784975E-4</v>
      </c>
      <c r="EH388" s="240">
        <f t="shared" ca="1" si="728"/>
        <v>-6.7253553020599774E-5</v>
      </c>
      <c r="EI388" s="240">
        <f t="shared" ca="1" si="729"/>
        <v>-9.691202883358223E-4</v>
      </c>
      <c r="EJ388" s="240">
        <f t="shared" ca="1" si="730"/>
        <v>-1.4607514814794307E-3</v>
      </c>
      <c r="EK388" s="240">
        <f t="shared" ca="1" si="731"/>
        <v>-1.3340361358133276E-3</v>
      </c>
      <c r="EL388" s="240">
        <f t="shared" ca="1" si="732"/>
        <v>-6.4261376250704957E-4</v>
      </c>
      <c r="EM388" s="240">
        <f t="shared" ca="1" si="733"/>
        <v>3.2083160778107671E-4</v>
      </c>
      <c r="EN388" s="240">
        <f t="shared" ca="1" si="734"/>
        <v>1.1484666662348747E-3</v>
      </c>
      <c r="EO388" s="240">
        <f t="shared" ca="1" si="735"/>
        <v>1.4899475793679281E-3</v>
      </c>
      <c r="EP388" s="240">
        <f t="shared" ca="1" si="736"/>
        <v>1.200723036856359E-3</v>
      </c>
      <c r="EQ388" s="240">
        <f t="shared" ca="1" si="737"/>
        <v>4.0322385398143491E-4</v>
      </c>
      <c r="ER388" s="240">
        <f t="shared" ca="1" si="738"/>
        <v>-5.6496286721616543E-4</v>
      </c>
      <c r="ES388" s="240">
        <f t="shared" ca="1" si="739"/>
        <v>-1.2939967702045329E-3</v>
      </c>
      <c r="ET388" s="240">
        <f t="shared" ca="1" si="740"/>
        <v>-1.4752725950860541E-3</v>
      </c>
      <c r="EU388" s="240">
        <f t="shared" ca="1" si="741"/>
        <v>-1.0320549900185061E-3</v>
      </c>
      <c r="EV388" s="240">
        <f t="shared" ca="1" si="742"/>
        <v>-1.5196113390455166E-4</v>
      </c>
      <c r="EW388" s="240">
        <f t="shared" ca="1" si="743"/>
        <v>7.9245895591502238E-4</v>
      </c>
      <c r="EX388" s="240">
        <f t="shared" ca="1" si="744"/>
        <v>1.4014255077771894E-3</v>
      </c>
      <c r="EY388" s="240">
        <f t="shared" ca="1" si="745"/>
        <v>1.4171586293668802E-3</v>
      </c>
      <c r="EZ388" s="240">
        <f t="shared" ca="1" si="746"/>
        <v>8.3299837790600829E-4</v>
      </c>
      <c r="FA388" s="240">
        <f t="shared" ca="1" si="747"/>
        <v>-1.0377603848495999E-4</v>
      </c>
      <c r="FB388" s="240">
        <f t="shared" ca="1" si="748"/>
        <v>-9.9662131633172714E-4</v>
      </c>
      <c r="FC388" s="240">
        <f t="shared" ca="1" si="749"/>
        <v>-1.4675896703683277E-3</v>
      </c>
      <c r="FD388" s="240">
        <f t="shared" ca="1" si="750"/>
        <v>-1.3173168313814351E-3</v>
      </c>
      <c r="FE388" s="240">
        <f t="shared" ca="1" si="751"/>
        <v>-6.0941436577556453E-4</v>
      </c>
      <c r="FF388" s="240">
        <f t="shared" ca="1" si="752"/>
        <v>3.5645755497442342E-4</v>
      </c>
      <c r="FG388" s="240">
        <f t="shared" ca="1" si="753"/>
        <v>1.1714384459047679E-3</v>
      </c>
      <c r="FH388" s="240">
        <f t="shared" ca="1" si="754"/>
        <v>1.4905410730525531E-3</v>
      </c>
      <c r="FI388" s="240">
        <f t="shared" ca="1" si="755"/>
        <v>1.1786870144386518E-3</v>
      </c>
      <c r="FJ388" s="240">
        <f t="shared" ca="1" si="756"/>
        <v>3.6788632119261124E-4</v>
      </c>
      <c r="FK388" s="240">
        <f t="shared" ca="1" si="757"/>
        <v>-5.9864328026887229E-4</v>
      </c>
      <c r="FL388" s="240">
        <f t="shared" ca="1" si="758"/>
        <v>-1.3117629040378899E-3</v>
      </c>
      <c r="FM388" s="240">
        <f t="shared" ca="1" si="759"/>
        <v>-1.4696039183138762E-3</v>
      </c>
      <c r="FN388" s="240">
        <f t="shared" ca="1" si="760"/>
        <v>-1.0053510940197271E-3</v>
      </c>
      <c r="FO388" s="240">
        <f t="shared" ca="1" si="761"/>
        <v>-1.1552596864802995E-4</v>
      </c>
      <c r="FP388" s="240">
        <f t="shared" ca="1" si="762"/>
        <v>8.2320212465618922E-4</v>
      </c>
      <c r="FQ388" s="240">
        <f t="shared" ca="1" si="763"/>
        <v>1.4134628770226879E-3</v>
      </c>
      <c r="FR388" s="240">
        <f t="shared" ca="1" si="764"/>
        <v>1.4053946947111358E-3</v>
      </c>
      <c r="FS388" s="240">
        <f t="shared" ca="1" si="765"/>
        <v>8.0241289693913187E-4</v>
      </c>
      <c r="FT388" s="240">
        <f t="shared" ca="1" si="766"/>
        <v>-1.4023601314417289E-4</v>
      </c>
      <c r="FU388" s="240">
        <f t="shared" ca="1" si="767"/>
        <v>-1.0235220169127449E-3</v>
      </c>
      <c r="FV388" s="240">
        <f t="shared" ca="1" si="768"/>
        <v>-1.4735438381165116E-3</v>
      </c>
      <c r="FW388" s="240">
        <f t="shared" ca="1" si="769"/>
        <v>-1.299804024547958E-3</v>
      </c>
      <c r="FX388" s="240">
        <f t="shared" ca="1" si="770"/>
        <v>-5.758478806176272E-4</v>
      </c>
      <c r="FY388" s="240">
        <f t="shared" ca="1" si="771"/>
        <v>3.9186878546543951E-4</v>
      </c>
      <c r="FZ388" s="240">
        <f t="shared" ca="1" si="772"/>
        <v>1.1937045948577402E-3</v>
      </c>
      <c r="GA388" s="240">
        <f t="shared" ca="1" si="773"/>
        <v>1.4902367205296917E-3</v>
      </c>
      <c r="GB388" s="240">
        <f t="shared" ca="1" si="774"/>
        <v>1.1559409950373928E-3</v>
      </c>
      <c r="GC388" s="240">
        <f t="shared" ca="1" si="775"/>
        <v>3.3232718744005696E-4</v>
      </c>
      <c r="GD388" s="240">
        <f t="shared" ca="1" si="776"/>
        <v>-6.3196309299425935E-4</v>
      </c>
      <c r="GE388" s="240">
        <f t="shared" ca="1" si="777"/>
        <v>-1.3287388809478282E-3</v>
      </c>
      <c r="GF388" s="240">
        <f t="shared" ca="1" si="778"/>
        <v>-1.4630500070933327E-3</v>
      </c>
      <c r="GG388" s="240">
        <f t="shared" ca="1" si="779"/>
        <v>-9.780416121143937E-4</v>
      </c>
      <c r="GH388" s="240">
        <f t="shared" ca="1" si="780"/>
        <v>-7.9021214867767433E-5</v>
      </c>
      <c r="GI388" s="240">
        <f t="shared" ca="1" si="781"/>
        <v>8.5344942721895568E-4</v>
      </c>
      <c r="GJ388" s="240">
        <f t="shared" ca="1" si="782"/>
        <v>1.424648829083843E-3</v>
      </c>
      <c r="GK388" s="240">
        <f t="shared" ca="1" si="783"/>
        <v>1.3927842028423898E-3</v>
      </c>
      <c r="GL388" s="240">
        <f t="shared" ca="1" si="784"/>
        <v>7.7134407244729001E-4</v>
      </c>
      <c r="GM388" s="240">
        <f t="shared" ca="1" si="785"/>
        <v>-1.7661151487282994E-4</v>
      </c>
      <c r="GN388" s="240">
        <f t="shared" ca="1" si="786"/>
        <v>-1.0498061861027278E-3</v>
      </c>
      <c r="GO388" s="240">
        <f t="shared" ca="1" si="787"/>
        <v>-1.478610398155967E-3</v>
      </c>
      <c r="GP388" s="240">
        <f t="shared" ca="1" si="788"/>
        <v>-1.2815082643728958E-3</v>
      </c>
      <c r="GQ388" s="240">
        <f t="shared" ca="1" si="789"/>
        <v>-5.4193452622872508E-4</v>
      </c>
      <c r="GR388" s="240">
        <f t="shared" ca="1" si="790"/>
        <v>4.2704396885302959E-4</v>
      </c>
      <c r="GS388" s="240">
        <f t="shared" ca="1" si="791"/>
        <v>1.2152517007982726E-3</v>
      </c>
      <c r="GT388" s="240">
        <f t="shared" ca="1" si="792"/>
        <v>1.4890347051299238E-3</v>
      </c>
      <c r="GU388" s="240">
        <f t="shared" ca="1" si="793"/>
        <v>1.132498680004155E-3</v>
      </c>
      <c r="GV388" s="240">
        <f t="shared" ca="1" si="794"/>
        <v>2.9656787221632344E-4</v>
      </c>
      <c r="GW388" s="240">
        <f t="shared" ca="1" si="795"/>
        <v>-6.6490223478302981E-4</v>
      </c>
      <c r="GX388" s="240">
        <f t="shared" ca="1" si="796"/>
        <v>-1.3449144752406214E-3</v>
      </c>
      <c r="GY388" s="240">
        <f t="shared" ca="1" si="797"/>
        <v>-1.4556148092554843E-3</v>
      </c>
      <c r="GZ388" s="240">
        <f t="shared" ca="1" si="798"/>
        <v>-9.5014299451327052E-4</v>
      </c>
      <c r="HA388" s="240">
        <f t="shared" ca="1" si="799"/>
        <v>-4.2468861662441093E-5</v>
      </c>
      <c r="HB388" s="240">
        <f t="shared" ca="1" si="800"/>
        <v>8.8318264375932974E-4</v>
      </c>
      <c r="HC388" s="240">
        <f t="shared" ca="1" si="801"/>
        <v>1.4349766259614213E-3</v>
      </c>
      <c r="HD388" s="240">
        <f t="shared" ca="1" si="802"/>
        <v>1.3793347498494068E-3</v>
      </c>
      <c r="HE388" s="240">
        <f t="shared" ca="1" si="803"/>
        <v>7.398106191286182E-4</v>
      </c>
      <c r="HF388" s="240">
        <f t="shared" ca="1" si="804"/>
        <v>-2.1288063242885758E-4</v>
      </c>
      <c r="HG388" s="240">
        <f t="shared" ca="1" si="805"/>
        <v>-1.0754579913009837E-3</v>
      </c>
      <c r="HH388" s="240">
        <f t="shared" ca="1" si="806"/>
        <v>-1.4827862985803768E-3</v>
      </c>
      <c r="HI388" s="240">
        <f t="shared" ca="1" si="807"/>
        <v>-1.2624405715380559E-3</v>
      </c>
      <c r="HJ388" s="240">
        <f t="shared" ca="1" si="808"/>
        <v>-5.0769473074545974E-4</v>
      </c>
      <c r="HK388" s="240">
        <f t="shared" ca="1" si="809"/>
        <v>4.6196191692198478E-4</v>
      </c>
      <c r="HL388" s="240">
        <f t="shared" ca="1" si="810"/>
        <v>1.2360667845554324E-3</v>
      </c>
      <c r="HM388" s="240">
        <f t="shared" ca="1" si="811"/>
        <v>1.4869357509023791E-3</v>
      </c>
      <c r="HN388" s="240">
        <f t="shared" ca="1" si="812"/>
        <v>1.1083741901129222E-3</v>
      </c>
      <c r="HO388" s="240">
        <f t="shared" ca="1" si="813"/>
        <v>2.6062991559573298E-4</v>
      </c>
      <c r="HP388" s="240">
        <f t="shared" ca="1" si="814"/>
        <v>-6.9744086432788174E-4</v>
      </c>
      <c r="HQ388" s="240">
        <f t="shared" ca="1" si="815"/>
        <v>-1.3602799433431307E-3</v>
      </c>
      <c r="HR388" s="240">
        <f t="shared" ca="1" si="816"/>
        <v>-1.447302803485479E-3</v>
      </c>
      <c r="HS388" s="240">
        <f t="shared" ca="1" si="817"/>
        <v>-9.2167204630037121E-4</v>
      </c>
      <c r="HT388" s="240">
        <f t="shared" ca="1" si="818"/>
        <v>-5.8909268029258945E-6</v>
      </c>
      <c r="HU388" s="240">
        <f t="shared" ca="1" si="819"/>
        <v>9.1238386409937854E-4</v>
      </c>
      <c r="HV388" s="240">
        <f t="shared" ca="1" si="820"/>
        <v>1.4444400465767355E-3</v>
      </c>
      <c r="HW388" s="240">
        <f t="shared" ca="1" si="821"/>
        <v>1.3650544371797632E-3</v>
      </c>
      <c r="HX388" s="240">
        <f t="shared" ca="1" si="822"/>
        <v>7.0783153155628436E-4</v>
      </c>
      <c r="HY388" s="240">
        <f t="shared" ca="1" si="823"/>
        <v>-2.4902151865202957E-4</v>
      </c>
      <c r="HZ388" s="240">
        <f t="shared" ca="1" si="824"/>
        <v>-1.1004619808192445E-3</v>
      </c>
      <c r="IA388" s="240">
        <f t="shared" ca="1" si="825"/>
        <v>-1.4860690239834728E-3</v>
      </c>
      <c r="IB388" s="240">
        <f t="shared" ca="1" si="826"/>
        <v>-1.2426124317086145E-3</v>
      </c>
      <c r="IC388" s="240">
        <f t="shared" ca="1" si="827"/>
        <v>-4.731491189403224E-4</v>
      </c>
      <c r="ID388" s="240">
        <f t="shared" ca="1" si="828"/>
        <v>4.9660159640605502E-4</v>
      </c>
      <c r="IE388" s="240">
        <f t="shared" ca="1" si="829"/>
        <v>8.3682696510826949E-4</v>
      </c>
      <c r="IF388" s="240">
        <f t="shared" ca="1" si="830"/>
        <v>1.4839411221785998E-3</v>
      </c>
      <c r="IG388" s="240">
        <f t="shared" ca="1" si="831"/>
        <v>1.0835820570543461E-3</v>
      </c>
      <c r="IH388" s="240">
        <f t="shared" ca="1" si="832"/>
        <v>2.2453496525956811E-4</v>
      </c>
      <c r="II388" s="240">
        <f t="shared" ca="1" si="833"/>
        <v>-7.2955938157505634E-4</v>
      </c>
      <c r="IJ388" s="240">
        <f t="shared" ca="1" si="834"/>
        <v>-1.3748260296719127E-3</v>
      </c>
      <c r="IK388" s="240">
        <f t="shared" ca="1" si="835"/>
        <v>-1.4381189966247922E-3</v>
      </c>
      <c r="IL388" s="240">
        <f t="shared" ca="1" si="836"/>
        <v>-8.9264591731031827E-4</v>
      </c>
      <c r="IM388" s="240">
        <f t="shared" ca="1" si="837"/>
        <v>3.0690556530661934E-5</v>
      </c>
      <c r="IN388" s="240">
        <f t="shared" ca="1" si="838"/>
        <v>9.4103549851595779E-4</v>
      </c>
      <c r="IO388" s="240">
        <f t="shared" ca="1" si="839"/>
        <v>1.4530333905190952E-3</v>
      </c>
      <c r="IP388" s="240">
        <f t="shared" ca="1" si="840"/>
        <v>1.3499518667598532E-3</v>
      </c>
      <c r="IQ388" s="240">
        <f t="shared" ca="1" si="841"/>
        <v>6.7542607273690441E-4</v>
      </c>
      <c r="IR388" s="240">
        <f t="shared" ca="1" si="842"/>
        <v>-2.8501240362387983E-4</v>
      </c>
      <c r="IS388" s="240">
        <f t="shared" ca="1" si="843"/>
        <v>-1.1248030931891833E-3</v>
      </c>
      <c r="IT388" s="240">
        <f t="shared" ca="1" si="844"/>
        <v>-1.4884565969742207E-3</v>
      </c>
      <c r="IU388" s="240">
        <f t="shared" ca="1" si="845"/>
        <v>-1.2220357886145836E-3</v>
      </c>
      <c r="IV388" s="240">
        <f t="shared" ca="1" si="846"/>
        <v>-4.3831849979812036E-4</v>
      </c>
      <c r="IW388" s="240">
        <f t="shared" ca="1" si="847"/>
        <v>5.3094214165757983E-4</v>
      </c>
      <c r="IX388" s="240">
        <f t="shared" ca="1" si="848"/>
        <v>1.2754511811024663E-3</v>
      </c>
      <c r="IY388" s="240">
        <f t="shared" ca="1" si="849"/>
        <v>1.4800526228109525E-3</v>
      </c>
      <c r="IZ388" s="240">
        <f t="shared" ca="1" si="850"/>
        <v>1.0581372146823427E-3</v>
      </c>
      <c r="JA388" s="240">
        <f t="shared" ca="1" si="851"/>
        <v>1.883047634562337E-4</v>
      </c>
      <c r="JB388" s="240">
        <f t="shared" ca="1" si="852"/>
        <v>-7.6123843953075242E-4</v>
      </c>
    </row>
    <row r="389" spans="2:262">
      <c r="B389" s="248">
        <v>28</v>
      </c>
      <c r="C389" s="247">
        <f t="shared" si="853"/>
        <v>5.4687500000000016E-4</v>
      </c>
      <c r="D389" s="244">
        <f t="shared" ca="1" si="597"/>
        <v>30.050528862545399</v>
      </c>
      <c r="E389" s="243">
        <f ca="1">AH361</f>
        <v>5.0528862545399629E-2</v>
      </c>
      <c r="F389" s="242">
        <v>28</v>
      </c>
      <c r="G389" s="240">
        <f t="shared" ca="1" si="854"/>
        <v>-2.3466468574977341E-4</v>
      </c>
      <c r="H389" s="240">
        <f t="shared" ca="1" si="598"/>
        <v>-2.3815050598139653E-4</v>
      </c>
      <c r="I389" s="240">
        <f t="shared" ca="1" si="599"/>
        <v>-1.3352097544471562E-4</v>
      </c>
      <c r="J389" s="240">
        <f t="shared" ca="1" si="600"/>
        <v>3.1724286457487515E-5</v>
      </c>
      <c r="K389" s="240">
        <f t="shared" ca="1" si="601"/>
        <v>1.8256738555893912E-4</v>
      </c>
      <c r="L389" s="240">
        <f t="shared" ca="1" si="602"/>
        <v>2.5052870850284279E-4</v>
      </c>
      <c r="M389" s="240">
        <f t="shared" ca="1" si="603"/>
        <v>2.0475523552138786E-4</v>
      </c>
      <c r="N389" s="240">
        <f t="shared" ca="1" si="604"/>
        <v>6.602716637472118E-5</v>
      </c>
      <c r="O389" s="240">
        <f t="shared" ca="1" si="605"/>
        <v>-1.0267585589422775E-4</v>
      </c>
      <c r="P389" s="240">
        <f t="shared" ca="1" si="606"/>
        <v>-2.2476618620312908E-4</v>
      </c>
      <c r="Q389" s="240">
        <f t="shared" ca="1" si="607"/>
        <v>-2.4481736710076074E-4</v>
      </c>
      <c r="R389" s="240">
        <f t="shared" ca="1" si="608"/>
        <v>-1.5372658166413214E-4</v>
      </c>
      <c r="S389" s="240">
        <f t="shared" ca="1" si="609"/>
        <v>7.1528579285714216E-6</v>
      </c>
      <c r="T389" s="240">
        <f t="shared" ca="1" si="610"/>
        <v>1.647850495645406E-4</v>
      </c>
      <c r="U389" s="241">
        <f t="shared" ca="1" si="611"/>
        <v>2.4760827381400204E-4</v>
      </c>
      <c r="V389" s="240">
        <f t="shared" ca="1" si="612"/>
        <v>2.1802251843011205E-4</v>
      </c>
      <c r="W389" s="240">
        <f t="shared" ca="1" si="613"/>
        <v>8.9459097815891317E-5</v>
      </c>
      <c r="X389" s="240">
        <f t="shared" ca="1" si="614"/>
        <v>-7.9716882909945208E-5</v>
      </c>
      <c r="Y389" s="240">
        <f t="shared" ca="1" si="615"/>
        <v>-2.1270306541365294E-4</v>
      </c>
      <c r="Z389" s="240">
        <f t="shared" ca="1" si="616"/>
        <v>-2.491265031441584E-4</v>
      </c>
      <c r="AA389" s="240">
        <f t="shared" ca="1" si="617"/>
        <v>-1.7245171686662537E-4</v>
      </c>
      <c r="AB389" s="240">
        <f t="shared" ca="1" si="618"/>
        <v>-1.7487456532346626E-5</v>
      </c>
      <c r="AC389" s="240">
        <f t="shared" ca="1" si="619"/>
        <v>1.4541574346216453E-4</v>
      </c>
      <c r="AD389" s="240">
        <f t="shared" ca="1" si="620"/>
        <v>2.4230323609188134E-4</v>
      </c>
      <c r="AE389" s="240">
        <f t="shared" ca="1" si="621"/>
        <v>2.2919012530312247E-4</v>
      </c>
      <c r="AF389" s="240">
        <f t="shared" ca="1" si="622"/>
        <v>1.1202948924177691E-4</v>
      </c>
      <c r="AG389" s="240">
        <f t="shared" ca="1" si="623"/>
        <v>-5.5990192765558965E-5</v>
      </c>
      <c r="AH389" s="240">
        <f t="shared" ca="1" si="624"/>
        <v>-1.9859149782891982E-4</v>
      </c>
      <c r="AI389" s="240">
        <f t="shared" ca="1" si="625"/>
        <v>-2.5103641477587819E-4</v>
      </c>
      <c r="AJ389" s="240">
        <f t="shared" ca="1" si="626"/>
        <v>-1.8951604776399521E-4</v>
      </c>
      <c r="AK389" s="240">
        <f t="shared" ca="1" si="627"/>
        <v>-4.1959357227242439E-5</v>
      </c>
      <c r="AL389" s="240">
        <f t="shared" ca="1" si="628"/>
        <v>1.2464600425791641E-4</v>
      </c>
      <c r="AM389" s="240">
        <f t="shared" ca="1" si="629"/>
        <v>2.3466468574977347E-4</v>
      </c>
      <c r="AN389" s="240">
        <f t="shared" ca="1" si="630"/>
        <v>2.3815050598139669E-4</v>
      </c>
      <c r="AO389" s="240">
        <f t="shared" ca="1" si="631"/>
        <v>1.3352097544471576E-4</v>
      </c>
      <c r="AP389" s="240">
        <f t="shared" ca="1" si="632"/>
        <v>-3.1724286457487623E-5</v>
      </c>
      <c r="AQ389" s="240">
        <f t="shared" ca="1" si="633"/>
        <v>-1.8256738555893885E-4</v>
      </c>
      <c r="AR389" s="240">
        <f t="shared" ca="1" si="634"/>
        <v>-2.5052870850284279E-4</v>
      </c>
      <c r="AS389" s="240">
        <f t="shared" ca="1" si="635"/>
        <v>-2.0475523552138773E-4</v>
      </c>
      <c r="AT389" s="240">
        <f t="shared" ca="1" si="636"/>
        <v>-6.60271663747216E-5</v>
      </c>
      <c r="AU389" s="240">
        <f t="shared" ca="1" si="637"/>
        <v>1.0267585589422754E-4</v>
      </c>
      <c r="AV389" s="240">
        <f t="shared" ca="1" si="638"/>
        <v>2.2476618620312922E-4</v>
      </c>
      <c r="AW389" s="240">
        <f t="shared" ca="1" si="639"/>
        <v>2.4481736710076085E-4</v>
      </c>
      <c r="AX389" s="240">
        <f t="shared" ca="1" si="640"/>
        <v>1.537265816641323E-4</v>
      </c>
      <c r="AY389" s="240">
        <f t="shared" ca="1" si="641"/>
        <v>-7.1528579285716384E-6</v>
      </c>
      <c r="AZ389" s="240">
        <f t="shared" ca="1" si="642"/>
        <v>-1.6478504956454044E-4</v>
      </c>
      <c r="BA389" s="240">
        <f t="shared" ca="1" si="643"/>
        <v>-2.4760827381400198E-4</v>
      </c>
      <c r="BB389" s="240">
        <f t="shared" ca="1" si="644"/>
        <v>-2.1802251843011194E-4</v>
      </c>
      <c r="BC389" s="240">
        <f t="shared" ca="1" si="645"/>
        <v>-8.9459097815890707E-5</v>
      </c>
      <c r="BD389" s="240">
        <f t="shared" ca="1" si="646"/>
        <v>7.9716882909944164E-5</v>
      </c>
      <c r="BE389" s="240">
        <f t="shared" ca="1" si="647"/>
        <v>2.1270306541365259E-4</v>
      </c>
      <c r="BF389" s="240">
        <f t="shared" ca="1" si="648"/>
        <v>2.4912650314415846E-4</v>
      </c>
      <c r="BG389" s="240">
        <f t="shared" ca="1" si="649"/>
        <v>1.7245171686662553E-4</v>
      </c>
      <c r="BH389" s="240">
        <f t="shared" ca="1" si="650"/>
        <v>1.7487456532346382E-5</v>
      </c>
      <c r="BI389" s="240">
        <f t="shared" ca="1" si="651"/>
        <v>-1.4541574346216507E-4</v>
      </c>
      <c r="BJ389" s="240">
        <f t="shared" ca="1" si="652"/>
        <v>-2.4230323609188104E-4</v>
      </c>
      <c r="BK389" s="240">
        <f t="shared" ca="1" si="653"/>
        <v>-2.2919012530312253E-4</v>
      </c>
      <c r="BL389" s="240">
        <f t="shared" ca="1" si="654"/>
        <v>-1.1202948924177709E-4</v>
      </c>
      <c r="BM389" s="240">
        <f t="shared" ca="1" si="655"/>
        <v>5.5990192765558762E-5</v>
      </c>
      <c r="BN389" s="240">
        <f t="shared" ca="1" si="656"/>
        <v>1.9859149782892025E-4</v>
      </c>
      <c r="BO389" s="240">
        <f t="shared" ca="1" si="657"/>
        <v>2.5103641477587819E-4</v>
      </c>
      <c r="BP389" s="240">
        <f t="shared" ca="1" si="658"/>
        <v>1.8951604776399592E-4</v>
      </c>
      <c r="BQ389" s="240">
        <f t="shared" ca="1" si="659"/>
        <v>4.1959357227242642E-5</v>
      </c>
      <c r="BR389" s="240">
        <f t="shared" ca="1" si="660"/>
        <v>-1.2464600425791622E-4</v>
      </c>
      <c r="BS389" s="240">
        <f t="shared" ca="1" si="661"/>
        <v>-2.3466468574977339E-4</v>
      </c>
      <c r="BT389" s="240">
        <f t="shared" ca="1" si="662"/>
        <v>-2.3815050598139645E-4</v>
      </c>
      <c r="BU389" s="240">
        <f t="shared" ca="1" si="663"/>
        <v>-1.3352097544471674E-4</v>
      </c>
      <c r="BV389" s="240">
        <f t="shared" ca="1" si="664"/>
        <v>3.1724286457486526E-5</v>
      </c>
      <c r="BW389" s="240">
        <f t="shared" ca="1" si="665"/>
        <v>1.8256738555893869E-4</v>
      </c>
      <c r="BX389" s="240">
        <f t="shared" ca="1" si="666"/>
        <v>2.5052870850284279E-4</v>
      </c>
      <c r="BY389" s="240">
        <f t="shared" ca="1" si="667"/>
        <v>2.0475523552138786E-4</v>
      </c>
      <c r="BZ389" s="240">
        <f t="shared" ca="1" si="668"/>
        <v>6.6027166374720963E-5</v>
      </c>
      <c r="CA389" s="240">
        <f t="shared" ca="1" si="669"/>
        <v>-1.0267585589422652E-4</v>
      </c>
      <c r="CB389" s="240">
        <f t="shared" ca="1" si="670"/>
        <v>-2.2476618620312873E-4</v>
      </c>
      <c r="CC389" s="240">
        <f t="shared" ca="1" si="671"/>
        <v>-2.4481736710076091E-4</v>
      </c>
      <c r="CD389" s="240">
        <f t="shared" ca="1" si="672"/>
        <v>-1.5372658166413247E-4</v>
      </c>
      <c r="CE389" s="240">
        <f t="shared" ca="1" si="673"/>
        <v>7.1528579285714351E-6</v>
      </c>
      <c r="CF389" s="240">
        <f t="shared" ca="1" si="674"/>
        <v>1.6478504956454092E-4</v>
      </c>
      <c r="CG389" s="240">
        <f t="shared" ca="1" si="675"/>
        <v>2.4760827381400176E-4</v>
      </c>
      <c r="CH389" s="240">
        <f t="shared" ca="1" si="676"/>
        <v>2.1802251843011249E-4</v>
      </c>
      <c r="CI389" s="240">
        <f t="shared" ca="1" si="677"/>
        <v>8.9459097815891724E-5</v>
      </c>
      <c r="CJ389" s="240">
        <f t="shared" ca="1" si="678"/>
        <v>-7.9716882909944801E-5</v>
      </c>
      <c r="CK389" s="240">
        <f t="shared" ca="1" si="679"/>
        <v>-2.1270306541365294E-4</v>
      </c>
      <c r="CL389" s="240">
        <f t="shared" ca="1" si="680"/>
        <v>-2.491265031441584E-4</v>
      </c>
      <c r="CM389" s="240">
        <f t="shared" ca="1" si="681"/>
        <v>-1.7245171686662634E-4</v>
      </c>
      <c r="CN389" s="240">
        <f t="shared" ca="1" si="682"/>
        <v>-1.7487456532347479E-5</v>
      </c>
      <c r="CO389" s="240">
        <f t="shared" ca="1" si="683"/>
        <v>1.4541574346216418E-4</v>
      </c>
      <c r="CP389" s="240">
        <f t="shared" ca="1" si="684"/>
        <v>2.4230323609188121E-4</v>
      </c>
      <c r="CQ389" s="240">
        <f t="shared" ca="1" si="685"/>
        <v>2.2919012530312225E-4</v>
      </c>
      <c r="CR389" s="240">
        <f t="shared" ca="1" si="686"/>
        <v>1.1202948924177648E-4</v>
      </c>
      <c r="CS389" s="240">
        <f t="shared" ca="1" si="687"/>
        <v>-5.5990192765557678E-5</v>
      </c>
      <c r="CT389" s="240">
        <f t="shared" ca="1" si="688"/>
        <v>-1.9859149782891955E-4</v>
      </c>
      <c r="CU389" s="240">
        <f t="shared" ca="1" si="689"/>
        <v>-2.5103641477587825E-4</v>
      </c>
      <c r="CV389" s="240">
        <f t="shared" ca="1" si="690"/>
        <v>-1.8951604776399546E-4</v>
      </c>
      <c r="CW389" s="240">
        <f t="shared" ca="1" si="691"/>
        <v>-4.1959357227241991E-5</v>
      </c>
      <c r="CX389" s="240">
        <f t="shared" ca="1" si="692"/>
        <v>1.2464600425791681E-4</v>
      </c>
      <c r="CY389" s="240">
        <f t="shared" ca="1" si="693"/>
        <v>2.3466468574977363E-4</v>
      </c>
      <c r="CZ389" s="240">
        <f t="shared" ca="1" si="694"/>
        <v>2.3815050598139626E-4</v>
      </c>
      <c r="DA389" s="240">
        <f t="shared" ca="1" si="695"/>
        <v>1.3352097544471766E-4</v>
      </c>
      <c r="DB389" s="240">
        <f t="shared" ca="1" si="696"/>
        <v>-3.1724286457485428E-5</v>
      </c>
      <c r="DC389" s="240">
        <f t="shared" ca="1" si="697"/>
        <v>-1.8256738555893793E-4</v>
      </c>
      <c r="DD389" s="240">
        <f t="shared" ca="1" si="698"/>
        <v>-2.5052870850284274E-4</v>
      </c>
      <c r="DE389" s="240">
        <f t="shared" ca="1" si="699"/>
        <v>-2.0475523552138848E-4</v>
      </c>
      <c r="DF389" s="240">
        <f t="shared" ca="1" si="700"/>
        <v>-6.6027166374722033E-5</v>
      </c>
      <c r="DG389" s="240">
        <f t="shared" ca="1" si="701"/>
        <v>1.0267585589422714E-4</v>
      </c>
      <c r="DH389" s="240">
        <f t="shared" ca="1" si="702"/>
        <v>2.24766186203129E-4</v>
      </c>
      <c r="DI389" s="240">
        <f t="shared" ca="1" si="703"/>
        <v>2.4481736710076074E-4</v>
      </c>
      <c r="DJ389" s="240">
        <f t="shared" ca="1" si="704"/>
        <v>1.5372658166413192E-4</v>
      </c>
      <c r="DK389" s="240">
        <f t="shared" ca="1" si="705"/>
        <v>-7.1528579285720992E-6</v>
      </c>
      <c r="DL389" s="240">
        <f t="shared" ca="1" si="706"/>
        <v>-1.6478504956454147E-4</v>
      </c>
      <c r="DM389" s="240">
        <f t="shared" ca="1" si="707"/>
        <v>-2.476082738140016E-4</v>
      </c>
      <c r="DN389" s="240">
        <f t="shared" ca="1" si="708"/>
        <v>-2.1802251843011303E-4</v>
      </c>
      <c r="DO389" s="240">
        <f t="shared" ca="1" si="709"/>
        <v>-8.9459097815892781E-5</v>
      </c>
      <c r="DP389" s="240">
        <f t="shared" ca="1" si="710"/>
        <v>7.9716882909943771E-5</v>
      </c>
      <c r="DQ389" s="240">
        <f t="shared" ca="1" si="711"/>
        <v>2.1270306541365235E-4</v>
      </c>
      <c r="DR389" s="240">
        <f t="shared" ca="1" si="712"/>
        <v>2.4912650314415851E-4</v>
      </c>
      <c r="DS389" s="240">
        <f t="shared" ca="1" si="713"/>
        <v>1.7245171686662585E-4</v>
      </c>
      <c r="DT389" s="240">
        <f t="shared" ca="1" si="714"/>
        <v>1.7487456532346829E-5</v>
      </c>
      <c r="DU389" s="240">
        <f t="shared" ca="1" si="715"/>
        <v>-1.4541574346216475E-4</v>
      </c>
      <c r="DV389" s="240">
        <f t="shared" ca="1" si="716"/>
        <v>-2.423032360918814E-4</v>
      </c>
      <c r="DW389" s="240">
        <f t="shared" ca="1" si="717"/>
        <v>-2.2919012530312201E-4</v>
      </c>
      <c r="DX389" s="240">
        <f t="shared" ca="1" si="718"/>
        <v>-1.1202948924177588E-4</v>
      </c>
      <c r="DY389" s="240">
        <f t="shared" ca="1" si="719"/>
        <v>5.5990192765556607E-5</v>
      </c>
      <c r="DZ389" s="240">
        <f t="shared" ca="1" si="720"/>
        <v>1.9859149782891887E-4</v>
      </c>
      <c r="EA389" s="240">
        <f t="shared" ca="1" si="721"/>
        <v>2.5103641477587825E-4</v>
      </c>
      <c r="EB389" s="240">
        <f t="shared" ca="1" si="722"/>
        <v>1.8951604776399616E-4</v>
      </c>
      <c r="EC389" s="240">
        <f t="shared" ca="1" si="723"/>
        <v>4.1959357227243076E-5</v>
      </c>
      <c r="ED389" s="240">
        <f t="shared" ca="1" si="724"/>
        <v>-1.2464600425791584E-4</v>
      </c>
      <c r="EE389" s="240">
        <f t="shared" ca="1" si="725"/>
        <v>-2.3466468574977325E-4</v>
      </c>
      <c r="EF389" s="240">
        <f t="shared" ca="1" si="726"/>
        <v>-2.3815050598139661E-4</v>
      </c>
      <c r="EG389" s="240">
        <f t="shared" ca="1" si="727"/>
        <v>-1.335209754447156E-4</v>
      </c>
      <c r="EH389" s="240">
        <f t="shared" ca="1" si="728"/>
        <v>3.1724286457487881E-5</v>
      </c>
      <c r="EI389" s="240">
        <f t="shared" ca="1" si="729"/>
        <v>1.8256738555893961E-4</v>
      </c>
      <c r="EJ389" s="240">
        <f t="shared" ca="1" si="730"/>
        <v>2.5052870850284263E-4</v>
      </c>
      <c r="EK389" s="240">
        <f t="shared" ca="1" si="731"/>
        <v>2.0475523552138916E-4</v>
      </c>
      <c r="EL389" s="240">
        <f t="shared" ca="1" si="732"/>
        <v>6.6027166374723091E-5</v>
      </c>
      <c r="EM389" s="240">
        <f t="shared" ca="1" si="733"/>
        <v>-1.0267585589422615E-4</v>
      </c>
      <c r="EN389" s="240">
        <f t="shared" ca="1" si="734"/>
        <v>-2.2476618620312854E-4</v>
      </c>
      <c r="EO389" s="240">
        <f t="shared" ca="1" si="735"/>
        <v>-2.4481736710076096E-4</v>
      </c>
      <c r="EP389" s="240">
        <f t="shared" ca="1" si="736"/>
        <v>-1.5372658166413285E-4</v>
      </c>
      <c r="EQ389" s="240">
        <f t="shared" ca="1" si="737"/>
        <v>7.1528579285709879E-6</v>
      </c>
      <c r="ER389" s="240">
        <f t="shared" ca="1" si="738"/>
        <v>1.6478504956454062E-4</v>
      </c>
      <c r="ES389" s="240">
        <f t="shared" ca="1" si="739"/>
        <v>2.4760827381400204E-4</v>
      </c>
      <c r="ET389" s="240">
        <f t="shared" ca="1" si="740"/>
        <v>2.1802251843011181E-4</v>
      </c>
      <c r="EU389" s="240">
        <f t="shared" ca="1" si="741"/>
        <v>8.9459097815890477E-5</v>
      </c>
      <c r="EV389" s="240">
        <f t="shared" ca="1" si="742"/>
        <v>-7.9716882909942714E-5</v>
      </c>
      <c r="EW389" s="240">
        <f t="shared" ca="1" si="743"/>
        <v>-2.1270306541365178E-4</v>
      </c>
      <c r="EX389" s="240">
        <f t="shared" ca="1" si="744"/>
        <v>-2.4912650314415867E-4</v>
      </c>
      <c r="EY389" s="240">
        <f t="shared" ca="1" si="745"/>
        <v>-1.7245171686662664E-4</v>
      </c>
      <c r="EZ389" s="240">
        <f t="shared" ca="1" si="746"/>
        <v>-1.7487456532347913E-5</v>
      </c>
      <c r="FA389" s="240">
        <f t="shared" ca="1" si="747"/>
        <v>1.454157434621638E-4</v>
      </c>
      <c r="FB389" s="240">
        <f t="shared" ca="1" si="748"/>
        <v>2.423032360918811E-4</v>
      </c>
      <c r="FC389" s="240">
        <f t="shared" ca="1" si="749"/>
        <v>2.2919012530312244E-4</v>
      </c>
      <c r="FD389" s="240">
        <f t="shared" ca="1" si="750"/>
        <v>1.1202948924177689E-4</v>
      </c>
      <c r="FE389" s="240">
        <f t="shared" ca="1" si="751"/>
        <v>-5.5990192765558992E-5</v>
      </c>
      <c r="FF389" s="240">
        <f t="shared" ca="1" si="752"/>
        <v>-1.9859149782892039E-4</v>
      </c>
      <c r="FG389" s="240">
        <f t="shared" ca="1" si="753"/>
        <v>-2.5103641477587819E-4</v>
      </c>
      <c r="FH389" s="240">
        <f t="shared" ca="1" si="754"/>
        <v>-1.8951604776399692E-4</v>
      </c>
      <c r="FI389" s="240">
        <f t="shared" ca="1" si="755"/>
        <v>-4.1959357227244187E-5</v>
      </c>
      <c r="FJ389" s="240">
        <f t="shared" ca="1" si="756"/>
        <v>1.2464600425791489E-4</v>
      </c>
      <c r="FK389" s="240">
        <f t="shared" ca="1" si="757"/>
        <v>2.3466468574977282E-4</v>
      </c>
      <c r="FL389" s="240">
        <f t="shared" ca="1" si="758"/>
        <v>2.3815050598139699E-4</v>
      </c>
      <c r="FM389" s="240">
        <f t="shared" ca="1" si="759"/>
        <v>1.3352097544471655E-4</v>
      </c>
      <c r="FN389" s="240">
        <f t="shared" ca="1" si="760"/>
        <v>-3.1724286457486783E-5</v>
      </c>
      <c r="FO389" s="240">
        <f t="shared" ca="1" si="761"/>
        <v>-1.8256738555893885E-4</v>
      </c>
      <c r="FP389" s="240">
        <f t="shared" ca="1" si="762"/>
        <v>-2.5052870850284279E-4</v>
      </c>
      <c r="FQ389" s="240">
        <f t="shared" ca="1" si="763"/>
        <v>-2.0475523552138773E-4</v>
      </c>
      <c r="FR389" s="240">
        <f t="shared" ca="1" si="764"/>
        <v>-6.6027166374720719E-5</v>
      </c>
      <c r="FS389" s="240">
        <f t="shared" ca="1" si="765"/>
        <v>1.0267585589422514E-4</v>
      </c>
      <c r="FT389" s="240">
        <f t="shared" ca="1" si="766"/>
        <v>2.2476618620312803E-4</v>
      </c>
      <c r="FU389" s="240">
        <f t="shared" ca="1" si="767"/>
        <v>2.4481736710076123E-4</v>
      </c>
      <c r="FV389" s="240">
        <f t="shared" ca="1" si="768"/>
        <v>1.5372658166413371E-4</v>
      </c>
      <c r="FW389" s="240">
        <f t="shared" ca="1" si="769"/>
        <v>-7.1528579285698766E-6</v>
      </c>
      <c r="FX389" s="240">
        <f t="shared" ca="1" si="770"/>
        <v>-1.6478504956453978E-4</v>
      </c>
      <c r="FY389" s="240">
        <f t="shared" ca="1" si="771"/>
        <v>-2.4760827381400182E-4</v>
      </c>
      <c r="FZ389" s="240">
        <f t="shared" ca="1" si="772"/>
        <v>-2.1802251843011238E-4</v>
      </c>
      <c r="GA389" s="240">
        <f t="shared" ca="1" si="773"/>
        <v>-8.9459097815891521E-5</v>
      </c>
      <c r="GB389" s="240">
        <f t="shared" ca="1" si="774"/>
        <v>7.9716882909945032E-5</v>
      </c>
      <c r="GC389" s="240">
        <f t="shared" ca="1" si="775"/>
        <v>2.1270306541365308E-4</v>
      </c>
      <c r="GD389" s="240">
        <f t="shared" ca="1" si="776"/>
        <v>2.4912650314415829E-4</v>
      </c>
      <c r="GE389" s="240">
        <f t="shared" ca="1" si="777"/>
        <v>1.7245171686662745E-4</v>
      </c>
      <c r="GF389" s="240">
        <f t="shared" ca="1" si="778"/>
        <v>1.7487456532349024E-5</v>
      </c>
      <c r="GG389" s="240">
        <f t="shared" ca="1" si="779"/>
        <v>-1.454157434621629E-4</v>
      </c>
      <c r="GH389" s="240">
        <f t="shared" ca="1" si="780"/>
        <v>-2.4230323609188083E-4</v>
      </c>
      <c r="GI389" s="240">
        <f t="shared" ca="1" si="781"/>
        <v>-2.2919012530312288E-4</v>
      </c>
      <c r="GJ389" s="240">
        <f t="shared" ca="1" si="782"/>
        <v>-1.1202948924177788E-4</v>
      </c>
      <c r="GK389" s="240">
        <f t="shared" ca="1" si="783"/>
        <v>5.5990192765554452E-5</v>
      </c>
      <c r="GL389" s="240">
        <f t="shared" ca="1" si="784"/>
        <v>1.9859149782891971E-4</v>
      </c>
      <c r="GM389" s="240">
        <f t="shared" ca="1" si="785"/>
        <v>2.510364147758783E-4</v>
      </c>
      <c r="GN389" s="240">
        <f t="shared" ca="1" si="786"/>
        <v>1.8951604776399529E-4</v>
      </c>
      <c r="GO389" s="240">
        <f t="shared" ca="1" si="787"/>
        <v>4.1959357227245258E-5</v>
      </c>
      <c r="GP389" s="240">
        <f t="shared" ca="1" si="788"/>
        <v>-1.2464600425791703E-4</v>
      </c>
      <c r="GQ389" s="240">
        <f t="shared" ca="1" si="789"/>
        <v>-2.3466468574977244E-4</v>
      </c>
      <c r="GR389" s="240">
        <f t="shared" ca="1" si="790"/>
        <v>-2.3815050598139617E-4</v>
      </c>
      <c r="GS389" s="240">
        <f t="shared" ca="1" si="791"/>
        <v>-1.3352097544471749E-4</v>
      </c>
      <c r="GT389" s="240">
        <f t="shared" ca="1" si="792"/>
        <v>3.1724286457489209E-5</v>
      </c>
      <c r="GU389" s="240">
        <f t="shared" ca="1" si="793"/>
        <v>1.8256738555893809E-4</v>
      </c>
      <c r="GV389" s="240">
        <f t="shared" ca="1" si="794"/>
        <v>2.5052870850284247E-4</v>
      </c>
      <c r="GW389" s="240">
        <f t="shared" ca="1" si="795"/>
        <v>2.0475523552138838E-4</v>
      </c>
      <c r="GX389" s="240">
        <f t="shared" ca="1" si="796"/>
        <v>6.6027166374725218E-5</v>
      </c>
      <c r="GY389" s="240">
        <f t="shared" ca="1" si="797"/>
        <v>-1.0267585589422737E-4</v>
      </c>
      <c r="GZ389" s="240">
        <f t="shared" ca="1" si="798"/>
        <v>-2.2476618620312757E-4</v>
      </c>
      <c r="HA389" s="240">
        <f t="shared" ca="1" si="799"/>
        <v>-2.4481736710076069E-4</v>
      </c>
      <c r="HB389" s="240">
        <f t="shared" ca="1" si="800"/>
        <v>-1.5372658166413455E-4</v>
      </c>
      <c r="HC389" s="240">
        <f t="shared" ca="1" si="801"/>
        <v>7.1528579285723431E-6</v>
      </c>
      <c r="HD389" s="240">
        <f t="shared" ca="1" si="802"/>
        <v>1.6478504956453897E-4</v>
      </c>
      <c r="HE389" s="240">
        <f t="shared" ca="1" si="803"/>
        <v>2.4760827381400225E-4</v>
      </c>
      <c r="HF389" s="240">
        <f t="shared" ca="1" si="804"/>
        <v>2.1802251843011292E-4</v>
      </c>
      <c r="HG389" s="240">
        <f t="shared" ca="1" si="805"/>
        <v>8.945909781588923E-5</v>
      </c>
      <c r="HH389" s="240">
        <f t="shared" ca="1" si="806"/>
        <v>-7.9716882909943988E-5</v>
      </c>
      <c r="HI389" s="240">
        <f t="shared" ca="1" si="807"/>
        <v>-2.1270306541365058E-4</v>
      </c>
      <c r="HJ389" s="240">
        <f t="shared" ca="1" si="808"/>
        <v>-2.4912650314415846E-4</v>
      </c>
      <c r="HK389" s="240">
        <f t="shared" ca="1" si="809"/>
        <v>-1.7245171686662824E-4</v>
      </c>
      <c r="HL389" s="240">
        <f t="shared" ca="1" si="810"/>
        <v>-1.7487456532346585E-5</v>
      </c>
      <c r="HM389" s="240">
        <f t="shared" ca="1" si="811"/>
        <v>1.4541574346216201E-4</v>
      </c>
      <c r="HN389" s="240">
        <f t="shared" ca="1" si="812"/>
        <v>2.4230323609188151E-4</v>
      </c>
      <c r="HO389" s="240">
        <f t="shared" ca="1" si="813"/>
        <v>2.2919012530312334E-4</v>
      </c>
      <c r="HP389" s="240">
        <f t="shared" ca="1" si="814"/>
        <v>1.1202948924177567E-4</v>
      </c>
      <c r="HQ389" s="240">
        <f t="shared" ca="1" si="815"/>
        <v>-5.5990192765556851E-5</v>
      </c>
      <c r="HR389" s="240">
        <f t="shared" ca="1" si="816"/>
        <v>-1.9859149782892123E-4</v>
      </c>
      <c r="HS389" s="240">
        <f t="shared" ca="1" si="817"/>
        <v>-2.5103641477587825E-4</v>
      </c>
      <c r="HT389" s="240">
        <f t="shared" ca="1" si="818"/>
        <v>-1.8951604776399838E-4</v>
      </c>
      <c r="HU389" s="240">
        <f t="shared" ca="1" si="819"/>
        <v>-4.1959357227242832E-5</v>
      </c>
      <c r="HV389" s="240">
        <f t="shared" ca="1" si="820"/>
        <v>1.2464600425791296E-4</v>
      </c>
      <c r="HW389" s="240">
        <f t="shared" ca="1" si="821"/>
        <v>2.3466468574977331E-4</v>
      </c>
      <c r="HX389" s="240">
        <f t="shared" ca="1" si="822"/>
        <v>2.3815050598139764E-4</v>
      </c>
      <c r="HY389" s="240">
        <f t="shared" ca="1" si="823"/>
        <v>1.3352097544471538E-4</v>
      </c>
      <c r="HZ389" s="240">
        <f t="shared" ca="1" si="824"/>
        <v>-3.1724286457484574E-5</v>
      </c>
      <c r="IA389" s="240">
        <f t="shared" ca="1" si="825"/>
        <v>-1.8256738555893977E-4</v>
      </c>
      <c r="IB389" s="240">
        <f t="shared" ca="1" si="826"/>
        <v>-2.5052870850284263E-4</v>
      </c>
      <c r="IC389" s="240">
        <f t="shared" ca="1" si="827"/>
        <v>-2.0475523552138691E-4</v>
      </c>
      <c r="ID389" s="240">
        <f t="shared" ca="1" si="828"/>
        <v>-6.6027166374722847E-5</v>
      </c>
      <c r="IE389" s="240">
        <f t="shared" ca="1" si="829"/>
        <v>-1.4266221810312307E-5</v>
      </c>
      <c r="IF389" s="240">
        <f t="shared" ca="1" si="830"/>
        <v>2.2476618620312865E-4</v>
      </c>
      <c r="IG389" s="240">
        <f t="shared" ca="1" si="831"/>
        <v>2.4481736710076172E-4</v>
      </c>
      <c r="IH389" s="240">
        <f t="shared" ca="1" si="832"/>
        <v>1.5372658166413263E-4</v>
      </c>
      <c r="II389" s="240">
        <f t="shared" ca="1" si="833"/>
        <v>-7.1528579285676675E-6</v>
      </c>
      <c r="IJ389" s="240">
        <f t="shared" ca="1" si="834"/>
        <v>-1.6478504956454081E-4</v>
      </c>
      <c r="IK389" s="240">
        <f t="shared" ca="1" si="835"/>
        <v>-2.4760827381400149E-4</v>
      </c>
      <c r="IL389" s="240">
        <f t="shared" ca="1" si="836"/>
        <v>-2.180225184301117E-4</v>
      </c>
      <c r="IM389" s="240">
        <f t="shared" ca="1" si="837"/>
        <v>-8.9459097815893553E-5</v>
      </c>
      <c r="IN389" s="240">
        <f t="shared" ca="1" si="838"/>
        <v>7.9716882909946346E-5</v>
      </c>
      <c r="IO389" s="240">
        <f t="shared" ca="1" si="839"/>
        <v>2.1270306541365188E-4</v>
      </c>
      <c r="IP389" s="240">
        <f t="shared" ca="1" si="840"/>
        <v>2.4912650314415819E-4</v>
      </c>
      <c r="IQ389" s="240">
        <f t="shared" ca="1" si="841"/>
        <v>1.724517168666265E-4</v>
      </c>
      <c r="IR389" s="240">
        <f t="shared" ca="1" si="842"/>
        <v>1.7487456532351233E-5</v>
      </c>
      <c r="IS389" s="240">
        <f t="shared" ca="1" si="843"/>
        <v>-1.4541574346216401E-4</v>
      </c>
      <c r="IT389" s="240">
        <f t="shared" ca="1" si="844"/>
        <v>-2.4230323609188023E-4</v>
      </c>
      <c r="IU389" s="240">
        <f t="shared" ca="1" si="845"/>
        <v>-2.2919012530312234E-4</v>
      </c>
      <c r="IV389" s="240">
        <f t="shared" ca="1" si="846"/>
        <v>-1.1202948924177985E-4</v>
      </c>
      <c r="IW389" s="240">
        <f t="shared" ca="1" si="847"/>
        <v>5.5990192765559236E-5</v>
      </c>
      <c r="IX389" s="240">
        <f t="shared" ca="1" si="848"/>
        <v>1.9859149782891836E-4</v>
      </c>
      <c r="IY389" s="240">
        <f t="shared" ca="1" si="849"/>
        <v>2.5103641477587819E-4</v>
      </c>
      <c r="IZ389" s="240">
        <f t="shared" ca="1" si="850"/>
        <v>1.8951604776399676E-4</v>
      </c>
      <c r="JA389" s="240">
        <f t="shared" ca="1" si="851"/>
        <v>4.1959357227240406E-5</v>
      </c>
      <c r="JB389" s="240">
        <f t="shared" ca="1" si="852"/>
        <v>-1.246460042579151E-4</v>
      </c>
    </row>
    <row r="390" spans="2:262">
      <c r="B390" s="248">
        <v>29</v>
      </c>
      <c r="C390" s="247">
        <f t="shared" si="853"/>
        <v>5.6640625000000018E-4</v>
      </c>
      <c r="D390" s="244">
        <f t="shared" ca="1" si="597"/>
        <v>30.050007209916341</v>
      </c>
      <c r="E390" s="243">
        <f ca="1">AI361</f>
        <v>5.0007209916339494E-2</v>
      </c>
      <c r="F390" s="242">
        <v>29</v>
      </c>
      <c r="G390" s="240">
        <f t="shared" ca="1" si="854"/>
        <v>-2.2913158977984902E-4</v>
      </c>
      <c r="H390" s="240">
        <f t="shared" ca="1" si="598"/>
        <v>-2.2744999858989039E-4</v>
      </c>
      <c r="I390" s="240">
        <f t="shared" ca="1" si="599"/>
        <v>-1.1532271236045588E-4</v>
      </c>
      <c r="J390" s="240">
        <f t="shared" ca="1" si="600"/>
        <v>5.2803242584970641E-5</v>
      </c>
      <c r="K390" s="240">
        <f t="shared" ca="1" si="601"/>
        <v>1.9528887717959128E-4</v>
      </c>
      <c r="L390" s="240">
        <f t="shared" ca="1" si="602"/>
        <v>2.4294568826443898E-4</v>
      </c>
      <c r="M390" s="240">
        <f t="shared" ca="1" si="603"/>
        <v>1.7263237156928845E-4</v>
      </c>
      <c r="N390" s="240">
        <f t="shared" ca="1" si="604"/>
        <v>1.8491829626880428E-5</v>
      </c>
      <c r="O390" s="240">
        <f t="shared" ca="1" si="605"/>
        <v>-1.4462801760615929E-4</v>
      </c>
      <c r="P390" s="240">
        <f t="shared" ca="1" si="606"/>
        <v>-2.3751905839503924E-4</v>
      </c>
      <c r="Q390" s="240">
        <f t="shared" ca="1" si="607"/>
        <v>-2.1507504685506877E-4</v>
      </c>
      <c r="R390" s="240">
        <f t="shared" ca="1" si="608"/>
        <v>-8.81943978878704E-5</v>
      </c>
      <c r="S390" s="240">
        <f t="shared" ca="1" si="609"/>
        <v>8.1511890269052312E-5</v>
      </c>
      <c r="T390" s="240">
        <f t="shared" ca="1" si="610"/>
        <v>2.1163744670225486E-4</v>
      </c>
      <c r="U390" s="241">
        <f t="shared" ca="1" si="611"/>
        <v>2.3899560352093165E-4</v>
      </c>
      <c r="V390" s="240">
        <f t="shared" ca="1" si="612"/>
        <v>1.5030172382215657E-4</v>
      </c>
      <c r="W390" s="240">
        <f t="shared" ca="1" si="613"/>
        <v>-1.1376013674308872E-5</v>
      </c>
      <c r="X390" s="240">
        <f t="shared" ca="1" si="614"/>
        <v>-1.6752976020648742E-4</v>
      </c>
      <c r="Y390" s="240">
        <f t="shared" ca="1" si="615"/>
        <v>-2.4233401928861568E-4</v>
      </c>
      <c r="Z390" s="240">
        <f t="shared" ca="1" si="616"/>
        <v>-1.9946516622313822E-4</v>
      </c>
      <c r="AA390" s="240">
        <f t="shared" ca="1" si="617"/>
        <v>-5.9739557579478077E-5</v>
      </c>
      <c r="AB390" s="240">
        <f t="shared" ca="1" si="618"/>
        <v>1.0899452325200987E-4</v>
      </c>
      <c r="AC390" s="240">
        <f t="shared" ca="1" si="619"/>
        <v>2.248027920338354E-4</v>
      </c>
      <c r="AD390" s="240">
        <f t="shared" ca="1" si="620"/>
        <v>2.3145080244274524E-4</v>
      </c>
      <c r="AE390" s="240">
        <f t="shared" ca="1" si="621"/>
        <v>1.2571039824750758E-4</v>
      </c>
      <c r="AF390" s="240">
        <f t="shared" ca="1" si="622"/>
        <v>-4.1072751141013269E-5</v>
      </c>
      <c r="AG390" s="240">
        <f t="shared" ca="1" si="623"/>
        <v>-1.8791169927617667E-4</v>
      </c>
      <c r="AH390" s="240">
        <f t="shared" ca="1" si="624"/>
        <v>-2.4350405096696095E-4</v>
      </c>
      <c r="AI390" s="240">
        <f t="shared" ca="1" si="625"/>
        <v>-1.8085514382852074E-4</v>
      </c>
      <c r="AJ390" s="240">
        <f t="shared" ca="1" si="626"/>
        <v>-3.0386178719356063E-5</v>
      </c>
      <c r="AK390" s="240">
        <f t="shared" ca="1" si="627"/>
        <v>1.3483777715287375E-4</v>
      </c>
      <c r="AL390" s="240">
        <f t="shared" ca="1" si="628"/>
        <v>2.3458689412620792E-4</v>
      </c>
      <c r="AM390" s="240">
        <f t="shared" ca="1" si="629"/>
        <v>2.2042476586081562E-4</v>
      </c>
      <c r="AN390" s="240">
        <f t="shared" ca="1" si="630"/>
        <v>9.9228271271652242E-5</v>
      </c>
      <c r="AO390" s="240">
        <f t="shared" ca="1" si="631"/>
        <v>-7.0151716199934943E-5</v>
      </c>
      <c r="AP390" s="240">
        <f t="shared" ca="1" si="632"/>
        <v>-2.0546727148005824E-4</v>
      </c>
      <c r="AQ390" s="240">
        <f t="shared" ca="1" si="633"/>
        <v>-2.4101155506456423E-4</v>
      </c>
      <c r="AR390" s="240">
        <f t="shared" ca="1" si="634"/>
        <v>-1.5952489173028721E-4</v>
      </c>
      <c r="AS390" s="240">
        <f t="shared" ca="1" si="635"/>
        <v>-5.7576344776094277E-7</v>
      </c>
      <c r="AT390" s="240">
        <f t="shared" ca="1" si="636"/>
        <v>1.5865294537800788E-4</v>
      </c>
      <c r="AU390" s="240">
        <f t="shared" ca="1" si="637"/>
        <v>2.4084259097683608E-4</v>
      </c>
      <c r="AV390" s="240">
        <f t="shared" ca="1" si="638"/>
        <v>2.0608333562839891E-4</v>
      </c>
      <c r="AW390" s="240">
        <f t="shared" ca="1" si="639"/>
        <v>7.1253658733941164E-5</v>
      </c>
      <c r="AX390" s="240">
        <f t="shared" ca="1" si="640"/>
        <v>-9.8175534149810362E-5</v>
      </c>
      <c r="AY390" s="240">
        <f t="shared" ca="1" si="641"/>
        <v>-2.1993242467141288E-4</v>
      </c>
      <c r="AZ390" s="240">
        <f t="shared" ca="1" si="642"/>
        <v>-2.3489402103981909E-4</v>
      </c>
      <c r="BA390" s="240">
        <f t="shared" ca="1" si="643"/>
        <v>-1.3579523677425002E-4</v>
      </c>
      <c r="BB390" s="240">
        <f t="shared" ca="1" si="644"/>
        <v>2.9243311842008871E-5</v>
      </c>
      <c r="BC390" s="240">
        <f t="shared" ca="1" si="645"/>
        <v>1.8008182563008523E-4</v>
      </c>
      <c r="BD390" s="240">
        <f t="shared" ca="1" si="646"/>
        <v>2.4347579108226764E-4</v>
      </c>
      <c r="BE390" s="240">
        <f t="shared" ca="1" si="647"/>
        <v>1.8864222020523012E-4</v>
      </c>
      <c r="BF390" s="240">
        <f t="shared" ca="1" si="648"/>
        <v>4.2207324845782243E-5</v>
      </c>
      <c r="BG390" s="240">
        <f t="shared" ca="1" si="649"/>
        <v>-1.2472270068403292E-4</v>
      </c>
      <c r="BH390" s="240">
        <f t="shared" ca="1" si="650"/>
        <v>-2.3108958948204125E-4</v>
      </c>
      <c r="BI390" s="240">
        <f t="shared" ca="1" si="651"/>
        <v>-2.2524346229867446E-4</v>
      </c>
      <c r="BJ390" s="240">
        <f t="shared" ca="1" si="652"/>
        <v>-1.1002309505857143E-4</v>
      </c>
      <c r="BK390" s="240">
        <f t="shared" ca="1" si="653"/>
        <v>5.8622540501927323E-5</v>
      </c>
      <c r="BL390" s="240">
        <f t="shared" ca="1" si="654"/>
        <v>1.9880210760405824E-4</v>
      </c>
      <c r="BM390" s="240">
        <f t="shared" ca="1" si="655"/>
        <v>2.4244688866192733E-4</v>
      </c>
      <c r="BN390" s="240">
        <f t="shared" ca="1" si="656"/>
        <v>1.6836375020150995E-4</v>
      </c>
      <c r="BO390" s="240">
        <f t="shared" ca="1" si="657"/>
        <v>1.2526153505254184E-5</v>
      </c>
      <c r="BP390" s="240">
        <f t="shared" ca="1" si="658"/>
        <v>-1.4939392170775526E-4</v>
      </c>
      <c r="BQ390" s="240">
        <f t="shared" ca="1" si="659"/>
        <v>-2.3877095176807404E-4</v>
      </c>
      <c r="BR390" s="240">
        <f t="shared" ca="1" si="660"/>
        <v>-2.1220503222736201E-4</v>
      </c>
      <c r="BS390" s="240">
        <f t="shared" ca="1" si="661"/>
        <v>-8.2596103583431214E-5</v>
      </c>
      <c r="BT390" s="240">
        <f t="shared" ca="1" si="662"/>
        <v>8.7120031586683145E-5</v>
      </c>
      <c r="BU390" s="240">
        <f t="shared" ca="1" si="663"/>
        <v>2.1453222083415166E-4</v>
      </c>
      <c r="BV390" s="240">
        <f t="shared" ca="1" si="664"/>
        <v>2.3777135936592218E-4</v>
      </c>
      <c r="BW390" s="240">
        <f t="shared" ca="1" si="665"/>
        <v>1.4555293268134605E-4</v>
      </c>
      <c r="BX390" s="240">
        <f t="shared" ca="1" si="666"/>
        <v>-1.73434228433672E-5</v>
      </c>
      <c r="BY390" s="240">
        <f t="shared" ca="1" si="667"/>
        <v>-1.7181811909274531E-4</v>
      </c>
      <c r="BZ390" s="240">
        <f t="shared" ca="1" si="668"/>
        <v>-2.4286097669089663E-4</v>
      </c>
      <c r="CA390" s="240">
        <f t="shared" ca="1" si="669"/>
        <v>-1.9597484095035863E-4</v>
      </c>
      <c r="CB390" s="240">
        <f t="shared" ca="1" si="670"/>
        <v>-5.3926789829728217E-5</v>
      </c>
      <c r="CC390" s="240">
        <f t="shared" ca="1" si="671"/>
        <v>1.1430715630482512E-4</v>
      </c>
      <c r="CD390" s="240">
        <f t="shared" ca="1" si="672"/>
        <v>2.2703556977575546E-4</v>
      </c>
      <c r="CE390" s="240">
        <f t="shared" ca="1" si="673"/>
        <v>2.2951952750685891E-4</v>
      </c>
      <c r="CF390" s="240">
        <f t="shared" ca="1" si="674"/>
        <v>1.2055286357260799E-4</v>
      </c>
      <c r="CG390" s="240">
        <f t="shared" ca="1" si="675"/>
        <v>-4.6952137969121595E-5</v>
      </c>
      <c r="CH390" s="240">
        <f t="shared" ca="1" si="676"/>
        <v>-1.9165801203783304E-4</v>
      </c>
      <c r="CI390" s="240">
        <f t="shared" ca="1" si="677"/>
        <v>-2.4329814646866448E-4</v>
      </c>
      <c r="CJ390" s="240">
        <f t="shared" ca="1" si="678"/>
        <v>-1.7679700565157436E-4</v>
      </c>
      <c r="CK390" s="240">
        <f t="shared" ca="1" si="679"/>
        <v>-2.4446366961792661E-5</v>
      </c>
      <c r="CL390" s="240">
        <f t="shared" ca="1" si="680"/>
        <v>1.3977499499474657E-4</v>
      </c>
      <c r="CM390" s="240">
        <f t="shared" ca="1" si="681"/>
        <v>2.3612409242263708E-4</v>
      </c>
      <c r="CN390" s="240">
        <f t="shared" ca="1" si="682"/>
        <v>2.1781550831672419E-4</v>
      </c>
      <c r="CO390" s="240">
        <f t="shared" ca="1" si="683"/>
        <v>9.3739567184822917E-5</v>
      </c>
      <c r="CP390" s="240">
        <f t="shared" ca="1" si="684"/>
        <v>-7.5854649236649287E-5</v>
      </c>
      <c r="CQ390" s="240">
        <f t="shared" ca="1" si="685"/>
        <v>-2.0861519008609852E-4</v>
      </c>
      <c r="CR390" s="240">
        <f t="shared" ca="1" si="686"/>
        <v>-2.4007588566100135E-4</v>
      </c>
      <c r="CS390" s="240">
        <f t="shared" ca="1" si="687"/>
        <v>-1.5495997882468014E-4</v>
      </c>
      <c r="CT390" s="240">
        <f t="shared" ca="1" si="688"/>
        <v>5.4017520199914294E-6</v>
      </c>
      <c r="CU390" s="240">
        <f t="shared" ca="1" si="689"/>
        <v>1.6314048765702111E-4</v>
      </c>
      <c r="CV390" s="240">
        <f t="shared" ca="1" si="690"/>
        <v>2.4166108893456788E-4</v>
      </c>
      <c r="CW390" s="240">
        <f t="shared" ca="1" si="691"/>
        <v>2.0283534113826798E-4</v>
      </c>
      <c r="CX390" s="240">
        <f t="shared" ca="1" si="692"/>
        <v>6.5516340453548817E-5</v>
      </c>
      <c r="CY390" s="240">
        <f t="shared" ca="1" si="693"/>
        <v>-1.0361623597395457E-4</v>
      </c>
      <c r="CZ390" s="240">
        <f t="shared" ca="1" si="694"/>
        <v>-2.2243460149591198E-4</v>
      </c>
      <c r="DA390" s="240">
        <f t="shared" ca="1" si="695"/>
        <v>-2.332426600697425E-4</v>
      </c>
      <c r="DB390" s="240">
        <f t="shared" ca="1" si="696"/>
        <v>-1.3079220967911735E-4</v>
      </c>
      <c r="DC390" s="240">
        <f t="shared" ca="1" si="697"/>
        <v>3.5168623623426675E-5</v>
      </c>
      <c r="DD390" s="240">
        <f t="shared" ca="1" si="698"/>
        <v>1.8405219553334844E-4</v>
      </c>
      <c r="DE390" s="240">
        <f t="shared" ca="1" si="699"/>
        <v>2.4356327773015785E-4</v>
      </c>
      <c r="DF390" s="240">
        <f t="shared" ca="1" si="700"/>
        <v>1.8480434162943535E-4</v>
      </c>
      <c r="DG390" s="240">
        <f t="shared" ca="1" si="701"/>
        <v>3.6307686979071289E-5</v>
      </c>
      <c r="DH390" s="240">
        <f t="shared" ca="1" si="702"/>
        <v>-1.2981933807595331E-4</v>
      </c>
      <c r="DI390" s="240">
        <f t="shared" ca="1" si="703"/>
        <v>-2.3290838945652659E-4</v>
      </c>
      <c r="DJ390" s="240">
        <f t="shared" ca="1" si="704"/>
        <v>-2.229012477681661E-4</v>
      </c>
      <c r="DK390" s="240">
        <f t="shared" ca="1" si="705"/>
        <v>-1.046572039582516E-4</v>
      </c>
      <c r="DL390" s="240">
        <f t="shared" ca="1" si="706"/>
        <v>6.4406526392523421E-5</v>
      </c>
      <c r="DM390" s="240">
        <f t="shared" ca="1" si="707"/>
        <v>2.0219558707259552E-4</v>
      </c>
      <c r="DN390" s="240">
        <f t="shared" ca="1" si="708"/>
        <v>2.41802048119359E-4</v>
      </c>
      <c r="DO390" s="240">
        <f t="shared" ca="1" si="709"/>
        <v>1.6399371280613584E-4</v>
      </c>
      <c r="DP390" s="240">
        <f t="shared" ca="1" si="710"/>
        <v>6.5529320971398293E-6</v>
      </c>
      <c r="DQ390" s="240">
        <f t="shared" ca="1" si="711"/>
        <v>-1.5406983649711206E-4</v>
      </c>
      <c r="DR390" s="240">
        <f t="shared" ca="1" si="712"/>
        <v>-2.3987901844798432E-4</v>
      </c>
      <c r="DS390" s="240">
        <f t="shared" ca="1" si="713"/>
        <v>-2.0920719322309862E-4</v>
      </c>
      <c r="DT390" s="240">
        <f t="shared" ca="1" si="714"/>
        <v>-7.6948056474658116E-5</v>
      </c>
      <c r="DU390" s="240">
        <f t="shared" ca="1" si="715"/>
        <v>9.2675695054912378E-5</v>
      </c>
      <c r="DV390" s="240">
        <f t="shared" ca="1" si="716"/>
        <v>2.1729776877809479E-4</v>
      </c>
      <c r="DW390" s="240">
        <f t="shared" ca="1" si="717"/>
        <v>2.3640389063487444E-4</v>
      </c>
      <c r="DX390" s="240">
        <f t="shared" ca="1" si="718"/>
        <v>1.4071646589646088E-4</v>
      </c>
      <c r="DY390" s="240">
        <f t="shared" ca="1" si="719"/>
        <v>-2.3300384983015313E-5</v>
      </c>
      <c r="DZ390" s="240">
        <f t="shared" ca="1" si="720"/>
        <v>-1.7600298116875562E-4</v>
      </c>
      <c r="EA390" s="240">
        <f t="shared" ca="1" si="721"/>
        <v>-2.4324164372197579E-4</v>
      </c>
      <c r="EB390" s="240">
        <f t="shared" ca="1" si="722"/>
        <v>-1.9236646776136027E-4</v>
      </c>
      <c r="EC390" s="240">
        <f t="shared" ca="1" si="723"/>
        <v>-4.8081538598239592E-5</v>
      </c>
      <c r="ED390" s="240">
        <f t="shared" ca="1" si="724"/>
        <v>1.1955093500090259E-4</v>
      </c>
      <c r="EE390" s="240">
        <f t="shared" ca="1" si="725"/>
        <v>2.2913158977984935E-4</v>
      </c>
      <c r="EF390" s="240">
        <f t="shared" ca="1" si="726"/>
        <v>2.2744999858989096E-4</v>
      </c>
      <c r="EG390" s="240">
        <f t="shared" ca="1" si="727"/>
        <v>1.1532271236045645E-4</v>
      </c>
      <c r="EH390" s="240">
        <f t="shared" ca="1" si="728"/>
        <v>-5.2803242584970858E-5</v>
      </c>
      <c r="EI390" s="240">
        <f t="shared" ca="1" si="729"/>
        <v>-1.9528887717959193E-4</v>
      </c>
      <c r="EJ390" s="240">
        <f t="shared" ca="1" si="730"/>
        <v>-2.4294568826443909E-4</v>
      </c>
      <c r="EK390" s="240">
        <f t="shared" ca="1" si="731"/>
        <v>-1.7263237156928878E-4</v>
      </c>
      <c r="EL390" s="240">
        <f t="shared" ca="1" si="732"/>
        <v>-1.8491829626880008E-5</v>
      </c>
      <c r="EM390" s="240">
        <f t="shared" ca="1" si="733"/>
        <v>1.4462801760616034E-4</v>
      </c>
      <c r="EN390" s="240">
        <f t="shared" ca="1" si="734"/>
        <v>2.3751905839503894E-4</v>
      </c>
      <c r="EO390" s="240">
        <f t="shared" ca="1" si="735"/>
        <v>2.1507504685506885E-4</v>
      </c>
      <c r="EP390" s="240">
        <f t="shared" ca="1" si="736"/>
        <v>8.8194397887869573E-5</v>
      </c>
      <c r="EQ390" s="240">
        <f t="shared" ca="1" si="737"/>
        <v>-8.1511890269053938E-5</v>
      </c>
      <c r="ER390" s="240">
        <f t="shared" ca="1" si="738"/>
        <v>-2.1163744670225443E-4</v>
      </c>
      <c r="ES390" s="240">
        <f t="shared" ca="1" si="739"/>
        <v>-2.3899560352093165E-4</v>
      </c>
      <c r="ET390" s="240">
        <f t="shared" ca="1" si="740"/>
        <v>-1.5030172382215592E-4</v>
      </c>
      <c r="EU390" s="240">
        <f t="shared" ca="1" si="741"/>
        <v>1.1376013674307151E-5</v>
      </c>
      <c r="EV390" s="240">
        <f t="shared" ca="1" si="742"/>
        <v>1.6752976020648682E-4</v>
      </c>
      <c r="EW390" s="240">
        <f t="shared" ca="1" si="743"/>
        <v>2.4233401928861568E-4</v>
      </c>
      <c r="EX390" s="240">
        <f t="shared" ca="1" si="744"/>
        <v>1.9946516622313773E-4</v>
      </c>
      <c r="EY390" s="240">
        <f t="shared" ca="1" si="745"/>
        <v>5.9739557579479324E-5</v>
      </c>
      <c r="EZ390" s="240">
        <f t="shared" ca="1" si="746"/>
        <v>-1.0899452325200949E-4</v>
      </c>
      <c r="FA390" s="240">
        <f t="shared" ca="1" si="747"/>
        <v>-2.248027920338354E-4</v>
      </c>
      <c r="FB390" s="240">
        <f t="shared" ca="1" si="748"/>
        <v>-2.314508024427447E-4</v>
      </c>
      <c r="FC390" s="240">
        <f t="shared" ca="1" si="749"/>
        <v>-1.2571039824750828E-4</v>
      </c>
      <c r="FD390" s="240">
        <f t="shared" ca="1" si="750"/>
        <v>4.1072751141013269E-5</v>
      </c>
      <c r="FE390" s="240">
        <f t="shared" ca="1" si="751"/>
        <v>1.8791169927617724E-4</v>
      </c>
      <c r="FF390" s="240">
        <f t="shared" ca="1" si="752"/>
        <v>2.4350405096696092E-4</v>
      </c>
      <c r="FG390" s="240">
        <f t="shared" ca="1" si="753"/>
        <v>1.8085514382852131E-4</v>
      </c>
      <c r="FH390" s="240">
        <f t="shared" ca="1" si="754"/>
        <v>3.0386178719356063E-5</v>
      </c>
      <c r="FI390" s="240">
        <f t="shared" ca="1" si="755"/>
        <v>-1.3483777715287448E-4</v>
      </c>
      <c r="FJ390" s="240">
        <f t="shared" ca="1" si="756"/>
        <v>-2.3458689412620841E-4</v>
      </c>
      <c r="FK390" s="240">
        <f t="shared" ca="1" si="757"/>
        <v>-2.20424765860816E-4</v>
      </c>
      <c r="FL390" s="240">
        <f t="shared" ca="1" si="758"/>
        <v>-9.9228271271652242E-5</v>
      </c>
      <c r="FM390" s="240">
        <f t="shared" ca="1" si="759"/>
        <v>7.0151716199935769E-5</v>
      </c>
      <c r="FN390" s="240">
        <f t="shared" ca="1" si="760"/>
        <v>2.0546727148005732E-4</v>
      </c>
      <c r="FO390" s="240">
        <f t="shared" ca="1" si="761"/>
        <v>2.4101155506456437E-4</v>
      </c>
      <c r="FP390" s="240">
        <f t="shared" ca="1" si="762"/>
        <v>1.5952489173028721E-4</v>
      </c>
      <c r="FQ390" s="240">
        <f t="shared" ca="1" si="763"/>
        <v>5.7576344776008896E-7</v>
      </c>
      <c r="FR390" s="240">
        <f t="shared" ca="1" si="764"/>
        <v>-1.5865294537800658E-4</v>
      </c>
      <c r="FS390" s="240">
        <f t="shared" ca="1" si="765"/>
        <v>-2.4084259097683608E-4</v>
      </c>
      <c r="FT390" s="240">
        <f t="shared" ca="1" si="766"/>
        <v>-2.0608333562839844E-4</v>
      </c>
      <c r="FU390" s="240">
        <f t="shared" ca="1" si="767"/>
        <v>-7.1253658733939511E-5</v>
      </c>
      <c r="FV390" s="240">
        <f t="shared" ca="1" si="768"/>
        <v>9.8175534149809576E-5</v>
      </c>
      <c r="FW390" s="240">
        <f t="shared" ca="1" si="769"/>
        <v>2.1993242467141288E-4</v>
      </c>
      <c r="FX390" s="240">
        <f t="shared" ca="1" si="770"/>
        <v>2.3489402103981909E-4</v>
      </c>
      <c r="FY390" s="240">
        <f t="shared" ca="1" si="771"/>
        <v>1.3579523677424856E-4</v>
      </c>
      <c r="FZ390" s="240">
        <f t="shared" ca="1" si="772"/>
        <v>-2.9243311842008871E-5</v>
      </c>
      <c r="GA390" s="240">
        <f t="shared" ca="1" si="773"/>
        <v>-1.8008182563008523E-4</v>
      </c>
      <c r="GB390" s="240">
        <f t="shared" ca="1" si="774"/>
        <v>-2.4347579108226767E-4</v>
      </c>
      <c r="GC390" s="240">
        <f t="shared" ca="1" si="775"/>
        <v>-1.8864222020523121E-4</v>
      </c>
      <c r="GD390" s="240">
        <f t="shared" ca="1" si="776"/>
        <v>-4.2207324845782243E-5</v>
      </c>
      <c r="GE390" s="240">
        <f t="shared" ca="1" si="777"/>
        <v>1.2472270068403292E-4</v>
      </c>
      <c r="GF390" s="240">
        <f t="shared" ca="1" si="778"/>
        <v>2.3108958948204179E-4</v>
      </c>
      <c r="GG390" s="240">
        <f t="shared" ca="1" si="779"/>
        <v>2.2524346229867381E-4</v>
      </c>
      <c r="GH390" s="240">
        <f t="shared" ca="1" si="780"/>
        <v>1.1002309505856833E-4</v>
      </c>
      <c r="GI390" s="240">
        <f t="shared" ca="1" si="781"/>
        <v>-5.8622540501923975E-5</v>
      </c>
      <c r="GJ390" s="240">
        <f t="shared" ca="1" si="782"/>
        <v>-1.9880210760405727E-4</v>
      </c>
      <c r="GK390" s="240">
        <f t="shared" ca="1" si="783"/>
        <v>-2.4244688866192747E-4</v>
      </c>
      <c r="GL390" s="240">
        <f t="shared" ca="1" si="784"/>
        <v>-1.6836375020150995E-4</v>
      </c>
      <c r="GM390" s="240">
        <f t="shared" ca="1" si="785"/>
        <v>-1.2526153505254184E-5</v>
      </c>
      <c r="GN390" s="240">
        <f t="shared" ca="1" si="786"/>
        <v>1.4939392170775667E-4</v>
      </c>
      <c r="GO390" s="240">
        <f t="shared" ca="1" si="787"/>
        <v>2.3877095176807437E-4</v>
      </c>
      <c r="GP390" s="240">
        <f t="shared" ca="1" si="788"/>
        <v>2.1220503222736371E-4</v>
      </c>
      <c r="GQ390" s="240">
        <f t="shared" ca="1" si="789"/>
        <v>8.2596103583432826E-5</v>
      </c>
      <c r="GR390" s="240">
        <f t="shared" ca="1" si="790"/>
        <v>-8.7120031586681532E-5</v>
      </c>
      <c r="GS390" s="240">
        <f t="shared" ca="1" si="791"/>
        <v>-2.1453222083415166E-4</v>
      </c>
      <c r="GT390" s="240">
        <f t="shared" ca="1" si="792"/>
        <v>-2.3777135936592218E-4</v>
      </c>
      <c r="GU390" s="240">
        <f t="shared" ca="1" si="793"/>
        <v>-1.4555293268134466E-4</v>
      </c>
      <c r="GV390" s="240">
        <f t="shared" ca="1" si="794"/>
        <v>1.7343422843368907E-5</v>
      </c>
      <c r="GW390" s="240">
        <f t="shared" ca="1" si="795"/>
        <v>1.7181811909274778E-4</v>
      </c>
      <c r="GX390" s="240">
        <f t="shared" ca="1" si="796"/>
        <v>2.4286097669089636E-4</v>
      </c>
      <c r="GY390" s="240">
        <f t="shared" ca="1" si="797"/>
        <v>1.9597484095035966E-4</v>
      </c>
      <c r="GZ390" s="240">
        <f t="shared" ca="1" si="798"/>
        <v>5.3926789829729897E-5</v>
      </c>
      <c r="HA390" s="240">
        <f t="shared" ca="1" si="799"/>
        <v>-1.1430715630482512E-4</v>
      </c>
      <c r="HB390" s="240">
        <f t="shared" ca="1" si="800"/>
        <v>-2.2703556977575546E-4</v>
      </c>
      <c r="HC390" s="240">
        <f t="shared" ca="1" si="801"/>
        <v>-2.2951952750685831E-4</v>
      </c>
      <c r="HD390" s="240">
        <f t="shared" ca="1" si="802"/>
        <v>-1.2055286357260648E-4</v>
      </c>
      <c r="HE390" s="240">
        <f t="shared" ca="1" si="803"/>
        <v>4.6952137969124983E-5</v>
      </c>
      <c r="HF390" s="240">
        <f t="shared" ca="1" si="804"/>
        <v>1.916580120378309E-4</v>
      </c>
      <c r="HG390" s="240">
        <f t="shared" ca="1" si="805"/>
        <v>2.4329814646866459E-4</v>
      </c>
      <c r="HH390" s="240">
        <f t="shared" ca="1" si="806"/>
        <v>1.7679700565157436E-4</v>
      </c>
      <c r="HI390" s="240">
        <f t="shared" ca="1" si="807"/>
        <v>2.4446366961792661E-5</v>
      </c>
      <c r="HJ390" s="240">
        <f t="shared" ca="1" si="808"/>
        <v>-1.3977499499474798E-4</v>
      </c>
      <c r="HK390" s="240">
        <f t="shared" ca="1" si="809"/>
        <v>-2.3612409242263749E-4</v>
      </c>
      <c r="HL390" s="240">
        <f t="shared" ca="1" si="810"/>
        <v>-2.1781550831672262E-4</v>
      </c>
      <c r="HM390" s="240">
        <f t="shared" ca="1" si="811"/>
        <v>-9.3739567184826102E-5</v>
      </c>
      <c r="HN390" s="240">
        <f t="shared" ca="1" si="812"/>
        <v>7.5854649236647661E-5</v>
      </c>
      <c r="HO390" s="240">
        <f t="shared" ca="1" si="813"/>
        <v>2.0861519008609763E-4</v>
      </c>
      <c r="HP390" s="240">
        <f t="shared" ca="1" si="814"/>
        <v>2.4007588566100135E-4</v>
      </c>
      <c r="HQ390" s="240">
        <f t="shared" ca="1" si="815"/>
        <v>1.5495997882468014E-4</v>
      </c>
      <c r="HR390" s="240">
        <f t="shared" ca="1" si="816"/>
        <v>-5.4017520199914294E-6</v>
      </c>
      <c r="HS390" s="240">
        <f t="shared" ca="1" si="817"/>
        <v>-1.6314048765702369E-4</v>
      </c>
      <c r="HT390" s="240">
        <f t="shared" ca="1" si="818"/>
        <v>-2.4166108893456834E-4</v>
      </c>
      <c r="HU390" s="240">
        <f t="shared" ca="1" si="819"/>
        <v>-2.028353411382699E-4</v>
      </c>
      <c r="HV390" s="240">
        <f t="shared" ca="1" si="820"/>
        <v>-6.5516340453548817E-5</v>
      </c>
      <c r="HW390" s="240">
        <f t="shared" ca="1" si="821"/>
        <v>1.0361623597395457E-4</v>
      </c>
      <c r="HX390" s="240">
        <f t="shared" ca="1" si="822"/>
        <v>2.2243460149591198E-4</v>
      </c>
      <c r="HY390" s="240">
        <f t="shared" ca="1" si="823"/>
        <v>2.332426600697425E-4</v>
      </c>
      <c r="HZ390" s="240">
        <f t="shared" ca="1" si="824"/>
        <v>1.3079220967911445E-4</v>
      </c>
      <c r="IA390" s="240">
        <f t="shared" ca="1" si="825"/>
        <v>-3.5168623623430117E-5</v>
      </c>
      <c r="IB390" s="240">
        <f t="shared" ca="1" si="826"/>
        <v>-1.8405219553334617E-4</v>
      </c>
      <c r="IC390" s="240">
        <f t="shared" ca="1" si="827"/>
        <v>-2.4356327773015783E-4</v>
      </c>
      <c r="ID390" s="240">
        <f t="shared" ca="1" si="828"/>
        <v>-1.8480434162943535E-4</v>
      </c>
      <c r="IE390" s="240">
        <f t="shared" ca="1" si="829"/>
        <v>-1.1738250097216014E-4</v>
      </c>
      <c r="IF390" s="240">
        <f t="shared" ca="1" si="830"/>
        <v>1.2981933807595331E-4</v>
      </c>
      <c r="IG390" s="240">
        <f t="shared" ca="1" si="831"/>
        <v>2.3290838945652659E-4</v>
      </c>
      <c r="IH390" s="240">
        <f t="shared" ca="1" si="832"/>
        <v>2.2290124776816467E-4</v>
      </c>
      <c r="II390" s="240">
        <f t="shared" ca="1" si="833"/>
        <v>1.0465720395824848E-4</v>
      </c>
      <c r="IJ390" s="240">
        <f t="shared" ca="1" si="834"/>
        <v>-6.4406526392520074E-5</v>
      </c>
      <c r="IK390" s="240">
        <f t="shared" ca="1" si="835"/>
        <v>-2.0219558707259357E-4</v>
      </c>
      <c r="IL390" s="240">
        <f t="shared" ca="1" si="836"/>
        <v>-2.41802048119359E-4</v>
      </c>
      <c r="IM390" s="240">
        <f t="shared" ca="1" si="837"/>
        <v>-1.6399371280613584E-4</v>
      </c>
      <c r="IN390" s="240">
        <f t="shared" ca="1" si="838"/>
        <v>-6.5529320971398293E-6</v>
      </c>
      <c r="IO390" s="240">
        <f t="shared" ca="1" si="839"/>
        <v>1.5406983649711472E-4</v>
      </c>
      <c r="IP390" s="240">
        <f t="shared" ca="1" si="840"/>
        <v>2.3987901844798492E-4</v>
      </c>
      <c r="IQ390" s="240">
        <f t="shared" ca="1" si="841"/>
        <v>2.0920719322310041E-4</v>
      </c>
      <c r="IR390" s="240">
        <f t="shared" ca="1" si="842"/>
        <v>7.694805647466141E-5</v>
      </c>
      <c r="IS390" s="240">
        <f t="shared" ca="1" si="843"/>
        <v>-9.2675695054912378E-5</v>
      </c>
      <c r="IT390" s="240">
        <f t="shared" ca="1" si="844"/>
        <v>-2.1729776877809479E-4</v>
      </c>
      <c r="IU390" s="240">
        <f t="shared" ca="1" si="845"/>
        <v>-2.3640389063487444E-4</v>
      </c>
      <c r="IV390" s="240">
        <f t="shared" ca="1" si="846"/>
        <v>-1.4071646589646088E-4</v>
      </c>
      <c r="IW390" s="240">
        <f t="shared" ca="1" si="847"/>
        <v>2.3300384983018755E-5</v>
      </c>
      <c r="IX390" s="240">
        <f t="shared" ca="1" si="848"/>
        <v>1.7600298116875803E-4</v>
      </c>
      <c r="IY390" s="240">
        <f t="shared" ca="1" si="849"/>
        <v>2.4324164372197557E-4</v>
      </c>
      <c r="IZ390" s="240">
        <f t="shared" ca="1" si="850"/>
        <v>1.9236646776136241E-4</v>
      </c>
      <c r="JA390" s="240">
        <f t="shared" ca="1" si="851"/>
        <v>4.8081538598239592E-5</v>
      </c>
      <c r="JB390" s="240">
        <f t="shared" ca="1" si="852"/>
        <v>-1.1955093500090259E-4</v>
      </c>
    </row>
    <row r="391" spans="2:262">
      <c r="B391" s="248">
        <v>30</v>
      </c>
      <c r="C391" s="247">
        <f t="shared" si="853"/>
        <v>5.859375000000002E-4</v>
      </c>
      <c r="D391" s="244">
        <f t="shared" ca="1" si="597"/>
        <v>30.05037390105155</v>
      </c>
      <c r="E391" s="243">
        <f ca="1">AJ361</f>
        <v>5.0373901051548556E-2</v>
      </c>
      <c r="F391" s="242">
        <v>30</v>
      </c>
      <c r="G391" s="240">
        <f t="shared" ca="1" si="854"/>
        <v>-1.8242660978123486E-4</v>
      </c>
      <c r="H391" s="240">
        <f t="shared" ca="1" si="598"/>
        <v>-1.7628341788113495E-4</v>
      </c>
      <c r="I391" s="240">
        <f t="shared" ca="1" si="599"/>
        <v>-7.8808183939656104E-5</v>
      </c>
      <c r="J391" s="240">
        <f t="shared" ca="1" si="600"/>
        <v>5.9497392726597394E-5</v>
      </c>
      <c r="K391" s="240">
        <f t="shared" ca="1" si="601"/>
        <v>1.6697750413257267E-4</v>
      </c>
      <c r="L391" s="240">
        <f t="shared" ca="1" si="602"/>
        <v>1.8794694646538673E-4</v>
      </c>
      <c r="M391" s="240">
        <f t="shared" ca="1" si="603"/>
        <v>1.1154149884854047E-4</v>
      </c>
      <c r="N391" s="240">
        <f t="shared" ca="1" si="604"/>
        <v>-2.2653348274176874E-5</v>
      </c>
      <c r="O391" s="240">
        <f t="shared" ca="1" si="605"/>
        <v>-1.451115466421588E-4</v>
      </c>
      <c r="P391" s="240">
        <f t="shared" ca="1" si="606"/>
        <v>-1.923877792988355E-4</v>
      </c>
      <c r="Q391" s="240">
        <f t="shared" ca="1" si="607"/>
        <v>-1.3998833650986862E-4</v>
      </c>
      <c r="R391" s="240">
        <f t="shared" ca="1" si="608"/>
        <v>-1.5061251648276365E-5</v>
      </c>
      <c r="S391" s="240">
        <f t="shared" ca="1" si="609"/>
        <v>1.1766903379377969E-4</v>
      </c>
      <c r="T391" s="240">
        <f t="shared" ca="1" si="610"/>
        <v>1.8943525766613968E-4</v>
      </c>
      <c r="U391" s="241">
        <f t="shared" ca="1" si="611"/>
        <v>1.6305550090548598E-4</v>
      </c>
      <c r="V391" s="240">
        <f t="shared" ca="1" si="612"/>
        <v>5.2197056116333208E-5</v>
      </c>
      <c r="W391" s="240">
        <f t="shared" ca="1" si="613"/>
        <v>-8.5704565966259852E-5</v>
      </c>
      <c r="X391" s="240">
        <f t="shared" ca="1" si="614"/>
        <v>-1.7920284531785054E-4</v>
      </c>
      <c r="Y391" s="240">
        <f t="shared" ca="1" si="615"/>
        <v>-1.7985653384388408E-4</v>
      </c>
      <c r="Z391" s="240">
        <f t="shared" ca="1" si="616"/>
        <v>-8.732695699028572E-5</v>
      </c>
      <c r="AA391" s="240">
        <f t="shared" ca="1" si="617"/>
        <v>5.0446519732331246E-5</v>
      </c>
      <c r="AB391" s="240">
        <f t="shared" ca="1" si="618"/>
        <v>1.6208376812210974E-4</v>
      </c>
      <c r="AC391" s="240">
        <f t="shared" ca="1" si="619"/>
        <v>1.8974578105136785E-4</v>
      </c>
      <c r="AD391" s="240">
        <f t="shared" ca="1" si="620"/>
        <v>1.1910093188062377E-4</v>
      </c>
      <c r="AE391" s="240">
        <f t="shared" ca="1" si="621"/>
        <v>-1.3249842035823359E-5</v>
      </c>
      <c r="AF391" s="240">
        <f t="shared" ca="1" si="622"/>
        <v>-1.3873590261506078E-4</v>
      </c>
      <c r="AG391" s="240">
        <f t="shared" ca="1" si="623"/>
        <v>-1.9234320430370735E-4</v>
      </c>
      <c r="AH391" s="240">
        <f t="shared" ca="1" si="624"/>
        <v>-1.46297924751361E-4</v>
      </c>
      <c r="AI391" s="240">
        <f t="shared" ca="1" si="625"/>
        <v>-2.4456019659524887E-5</v>
      </c>
      <c r="AJ391" s="240">
        <f t="shared" ca="1" si="626"/>
        <v>1.100564941745056E-4</v>
      </c>
      <c r="AK391" s="240">
        <f t="shared" ca="1" si="627"/>
        <v>1.8754898608196717E-4</v>
      </c>
      <c r="AL391" s="240">
        <f t="shared" ca="1" si="628"/>
        <v>1.6787277041872484E-4</v>
      </c>
      <c r="AM391" s="240">
        <f t="shared" ca="1" si="629"/>
        <v>6.1222050234450732E-5</v>
      </c>
      <c r="AN391" s="240">
        <f t="shared" ca="1" si="630"/>
        <v>-7.7147676383216578E-5</v>
      </c>
      <c r="AO391" s="240">
        <f t="shared" ca="1" si="631"/>
        <v>-1.7554736550378012E-4</v>
      </c>
      <c r="AP391" s="240">
        <f t="shared" ca="1" si="632"/>
        <v>-1.8299635966303139E-4</v>
      </c>
      <c r="AQ391" s="240">
        <f t="shared" ca="1" si="633"/>
        <v>-9.5635351752587996E-5</v>
      </c>
      <c r="AR391" s="240">
        <f t="shared" ca="1" si="634"/>
        <v>4.1274116653436475E-5</v>
      </c>
      <c r="AS391" s="240">
        <f t="shared" ca="1" si="635"/>
        <v>1.5679955811737924E-4</v>
      </c>
      <c r="AT391" s="240">
        <f t="shared" ca="1" si="636"/>
        <v>1.9108750143102853E-4</v>
      </c>
      <c r="AU391" s="240">
        <f t="shared" ca="1" si="637"/>
        <v>1.2637344033579644E-4</v>
      </c>
      <c r="AV391" s="240">
        <f t="shared" ca="1" si="638"/>
        <v>-3.814415767456109E-6</v>
      </c>
      <c r="AW391" s="240">
        <f t="shared" ca="1" si="639"/>
        <v>-1.3202603164673302E-4</v>
      </c>
      <c r="AX391" s="240">
        <f t="shared" ca="1" si="640"/>
        <v>-1.918352576821366E-4</v>
      </c>
      <c r="AY391" s="240">
        <f t="shared" ca="1" si="641"/>
        <v>-1.5225506847794251E-4</v>
      </c>
      <c r="AZ391" s="240">
        <f t="shared" ca="1" si="642"/>
        <v>-3.3791870977319295E-5</v>
      </c>
      <c r="BA391" s="240">
        <f t="shared" ca="1" si="643"/>
        <v>1.0217881882095388E-4</v>
      </c>
      <c r="BB391" s="240">
        <f t="shared" ca="1" si="644"/>
        <v>1.8521089256297188E-4</v>
      </c>
      <c r="BC391" s="240">
        <f t="shared" ca="1" si="645"/>
        <v>1.7228561972410658E-4</v>
      </c>
      <c r="BD391" s="240">
        <f t="shared" ca="1" si="646"/>
        <v>7.0099555071134544E-5</v>
      </c>
      <c r="BE391" s="240">
        <f t="shared" ca="1" si="647"/>
        <v>-6.8404931290428378E-5</v>
      </c>
      <c r="BF391" s="240">
        <f t="shared" ca="1" si="648"/>
        <v>-1.714689767100777E-4</v>
      </c>
      <c r="BG391" s="240">
        <f t="shared" ca="1" si="649"/>
        <v>-1.8569533122316252E-4</v>
      </c>
      <c r="BH391" s="240">
        <f t="shared" ca="1" si="650"/>
        <v>-1.0371335257585075E-4</v>
      </c>
      <c r="BI391" s="240">
        <f t="shared" ca="1" si="651"/>
        <v>3.2002280612337914E-5</v>
      </c>
      <c r="BJ391" s="240">
        <f t="shared" ca="1" si="652"/>
        <v>1.5113760424312469E-4</v>
      </c>
      <c r="BK391" s="240">
        <f t="shared" ca="1" si="653"/>
        <v>1.9196887528245363E-4</v>
      </c>
      <c r="BL391" s="240">
        <f t="shared" ca="1" si="654"/>
        <v>1.3334150410419508E-4</v>
      </c>
      <c r="BM391" s="240">
        <f t="shared" ca="1" si="655"/>
        <v>5.6301997625976297E-6</v>
      </c>
      <c r="BN391" s="240">
        <f t="shared" ca="1" si="656"/>
        <v>-1.2499809840405419E-4</v>
      </c>
      <c r="BO391" s="240">
        <f t="shared" ca="1" si="657"/>
        <v>-1.9086516312202551E-4</v>
      </c>
      <c r="BP391" s="240">
        <f t="shared" ca="1" si="658"/>
        <v>-1.5784541640859127E-4</v>
      </c>
      <c r="BQ391" s="240">
        <f t="shared" ca="1" si="659"/>
        <v>-4.3046314718110318E-5</v>
      </c>
      <c r="BR391" s="240">
        <f t="shared" ca="1" si="660"/>
        <v>9.4054985743056087E-5</v>
      </c>
      <c r="BS391" s="240">
        <f t="shared" ca="1" si="661"/>
        <v>1.824266097812345E-4</v>
      </c>
      <c r="BT391" s="240">
        <f t="shared" ca="1" si="662"/>
        <v>1.7628341788113546E-4</v>
      </c>
      <c r="BU391" s="240">
        <f t="shared" ca="1" si="663"/>
        <v>7.8808183939657378E-5</v>
      </c>
      <c r="BV391" s="240">
        <f t="shared" ca="1" si="664"/>
        <v>-5.949739272659591E-5</v>
      </c>
      <c r="BW391" s="240">
        <f t="shared" ca="1" si="665"/>
        <v>-1.669775041325718E-4</v>
      </c>
      <c r="BX391" s="240">
        <f t="shared" ca="1" si="666"/>
        <v>-1.8794694646538681E-4</v>
      </c>
      <c r="BY391" s="240">
        <f t="shared" ca="1" si="667"/>
        <v>-1.1154149884854092E-4</v>
      </c>
      <c r="BZ391" s="240">
        <f t="shared" ca="1" si="668"/>
        <v>2.2653348274176169E-5</v>
      </c>
      <c r="CA391" s="240">
        <f t="shared" ca="1" si="669"/>
        <v>1.4511154664215826E-4</v>
      </c>
      <c r="CB391" s="240">
        <f t="shared" ca="1" si="670"/>
        <v>1.9238777929883553E-4</v>
      </c>
      <c r="CC391" s="240">
        <f t="shared" ca="1" si="671"/>
        <v>1.3998833650986936E-4</v>
      </c>
      <c r="CD391" s="240">
        <f t="shared" ca="1" si="672"/>
        <v>1.5061251648277381E-5</v>
      </c>
      <c r="CE391" s="240">
        <f t="shared" ca="1" si="673"/>
        <v>-1.1766903379377861E-4</v>
      </c>
      <c r="CF391" s="240">
        <f t="shared" ca="1" si="674"/>
        <v>-1.8943525766613943E-4</v>
      </c>
      <c r="CG391" s="240">
        <f t="shared" ca="1" si="675"/>
        <v>-1.6305550090548691E-4</v>
      </c>
      <c r="CH391" s="240">
        <f t="shared" ca="1" si="676"/>
        <v>-5.2197056116333573E-5</v>
      </c>
      <c r="CI391" s="240">
        <f t="shared" ca="1" si="677"/>
        <v>8.5704565966259526E-5</v>
      </c>
      <c r="CJ391" s="240">
        <f t="shared" ca="1" si="678"/>
        <v>1.7920284531785027E-4</v>
      </c>
      <c r="CK391" s="240">
        <f t="shared" ca="1" si="679"/>
        <v>1.7985653384388432E-4</v>
      </c>
      <c r="CL391" s="240">
        <f t="shared" ca="1" si="680"/>
        <v>8.7326956990286641E-5</v>
      </c>
      <c r="CM391" s="240">
        <f t="shared" ca="1" si="681"/>
        <v>-5.0446519732330243E-5</v>
      </c>
      <c r="CN391" s="240">
        <f t="shared" ca="1" si="682"/>
        <v>-1.6208376812210917E-4</v>
      </c>
      <c r="CO391" s="240">
        <f t="shared" ca="1" si="683"/>
        <v>-1.8974578105136777E-4</v>
      </c>
      <c r="CP391" s="240">
        <f t="shared" ca="1" si="684"/>
        <v>-1.1910093188062459E-4</v>
      </c>
      <c r="CQ391" s="240">
        <f t="shared" ca="1" si="685"/>
        <v>1.3249842035823007E-5</v>
      </c>
      <c r="CR391" s="240">
        <f t="shared" ca="1" si="686"/>
        <v>1.3873590261505959E-4</v>
      </c>
      <c r="CS391" s="240">
        <f t="shared" ca="1" si="687"/>
        <v>1.9234320430370735E-4</v>
      </c>
      <c r="CT391" s="240">
        <f t="shared" ca="1" si="688"/>
        <v>1.4629792475136211E-4</v>
      </c>
      <c r="CU391" s="240">
        <f t="shared" ca="1" si="689"/>
        <v>2.445601965952524E-5</v>
      </c>
      <c r="CV391" s="240">
        <f t="shared" ca="1" si="690"/>
        <v>-1.1005649417450362E-4</v>
      </c>
      <c r="CW391" s="240">
        <f t="shared" ca="1" si="691"/>
        <v>-1.8754898608196695E-4</v>
      </c>
      <c r="CX391" s="240">
        <f t="shared" ca="1" si="692"/>
        <v>-1.6787277041872603E-4</v>
      </c>
      <c r="CY391" s="240">
        <f t="shared" ca="1" si="693"/>
        <v>-6.1222050234451707E-5</v>
      </c>
      <c r="CZ391" s="240">
        <f t="shared" ca="1" si="694"/>
        <v>7.7147676383216876E-5</v>
      </c>
      <c r="DA391" s="240">
        <f t="shared" ca="1" si="695"/>
        <v>1.7554736550377942E-4</v>
      </c>
      <c r="DB391" s="240">
        <f t="shared" ca="1" si="696"/>
        <v>1.829963596630315E-4</v>
      </c>
      <c r="DC391" s="240">
        <f t="shared" ca="1" si="697"/>
        <v>9.563535175258946E-5</v>
      </c>
      <c r="DD391" s="240">
        <f t="shared" ca="1" si="698"/>
        <v>-4.1274116653436122E-5</v>
      </c>
      <c r="DE391" s="240">
        <f t="shared" ca="1" si="699"/>
        <v>-1.5679955811737821E-4</v>
      </c>
      <c r="DF391" s="240">
        <f t="shared" ca="1" si="700"/>
        <v>-1.9108750143102864E-4</v>
      </c>
      <c r="DG391" s="240">
        <f t="shared" ca="1" si="701"/>
        <v>-1.2637344033579825E-4</v>
      </c>
      <c r="DH391" s="240">
        <f t="shared" ca="1" si="702"/>
        <v>3.8144157674550655E-6</v>
      </c>
      <c r="DI391" s="240">
        <f t="shared" ca="1" si="703"/>
        <v>1.3202603164673326E-4</v>
      </c>
      <c r="DJ391" s="240">
        <f t="shared" ca="1" si="704"/>
        <v>1.9183525768213649E-4</v>
      </c>
      <c r="DK391" s="240">
        <f t="shared" ca="1" si="705"/>
        <v>1.522550684779423E-4</v>
      </c>
      <c r="DL391" s="240">
        <f t="shared" ca="1" si="706"/>
        <v>3.3791870977320311E-5</v>
      </c>
      <c r="DM391" s="240">
        <f t="shared" ca="1" si="707"/>
        <v>-1.0217881882095415E-4</v>
      </c>
      <c r="DN391" s="240">
        <f t="shared" ca="1" si="708"/>
        <v>-1.8521089256297161E-4</v>
      </c>
      <c r="DO391" s="240">
        <f t="shared" ca="1" si="709"/>
        <v>-1.7228561972410701E-4</v>
      </c>
      <c r="DP391" s="240">
        <f t="shared" ca="1" si="710"/>
        <v>-7.0099555071136753E-5</v>
      </c>
      <c r="DQ391" s="240">
        <f t="shared" ca="1" si="711"/>
        <v>6.8404931290427416E-5</v>
      </c>
      <c r="DR391" s="240">
        <f t="shared" ca="1" si="712"/>
        <v>1.7146897671007662E-4</v>
      </c>
      <c r="DS391" s="240">
        <f t="shared" ca="1" si="713"/>
        <v>1.8569533122316279E-4</v>
      </c>
      <c r="DT391" s="240">
        <f t="shared" ca="1" si="714"/>
        <v>1.0371335257585046E-4</v>
      </c>
      <c r="DU391" s="240">
        <f t="shared" ca="1" si="715"/>
        <v>-3.2002280612336884E-5</v>
      </c>
      <c r="DV391" s="240">
        <f t="shared" ca="1" si="716"/>
        <v>-1.5113760424312491E-4</v>
      </c>
      <c r="DW391" s="240">
        <f t="shared" ca="1" si="717"/>
        <v>-1.9196887528245368E-4</v>
      </c>
      <c r="DX391" s="240">
        <f t="shared" ca="1" si="718"/>
        <v>-1.3334150410419487E-4</v>
      </c>
      <c r="DY391" s="240">
        <f t="shared" ca="1" si="719"/>
        <v>-5.6301997626000556E-6</v>
      </c>
      <c r="DZ391" s="240">
        <f t="shared" ca="1" si="720"/>
        <v>1.249980984040534E-4</v>
      </c>
      <c r="EA391" s="240">
        <f t="shared" ca="1" si="721"/>
        <v>1.9086516312202522E-4</v>
      </c>
      <c r="EB391" s="240">
        <f t="shared" ca="1" si="722"/>
        <v>1.578454164085919E-4</v>
      </c>
      <c r="EC391" s="240">
        <f t="shared" ca="1" si="723"/>
        <v>4.3046314718112662E-5</v>
      </c>
      <c r="ED391" s="240">
        <f t="shared" ca="1" si="724"/>
        <v>-9.4054985743055179E-5</v>
      </c>
      <c r="EE391" s="240">
        <f t="shared" ca="1" si="725"/>
        <v>-1.8242660978123458E-4</v>
      </c>
      <c r="EF391" s="240">
        <f t="shared" ca="1" si="726"/>
        <v>-1.762834178811359E-4</v>
      </c>
      <c r="EG391" s="240">
        <f t="shared" ca="1" si="727"/>
        <v>-7.880818393965708E-5</v>
      </c>
      <c r="EH391" s="240">
        <f t="shared" ca="1" si="728"/>
        <v>5.949739272659492E-5</v>
      </c>
      <c r="EI391" s="240">
        <f t="shared" ca="1" si="729"/>
        <v>1.6697750413257196E-4</v>
      </c>
      <c r="EJ391" s="240">
        <f t="shared" ca="1" si="730"/>
        <v>1.8794694646538733E-4</v>
      </c>
      <c r="EK391" s="240">
        <f t="shared" ca="1" si="731"/>
        <v>1.1154149884854173E-4</v>
      </c>
      <c r="EL391" s="240">
        <f t="shared" ca="1" si="732"/>
        <v>-2.2653348274173784E-5</v>
      </c>
      <c r="EM391" s="240">
        <f t="shared" ca="1" si="733"/>
        <v>-1.4511154664215758E-4</v>
      </c>
      <c r="EN391" s="240">
        <f t="shared" ca="1" si="734"/>
        <v>-1.9238777929883561E-4</v>
      </c>
      <c r="EO391" s="240">
        <f t="shared" ca="1" si="735"/>
        <v>-1.3998833650987006E-4</v>
      </c>
      <c r="EP391" s="240">
        <f t="shared" ca="1" si="736"/>
        <v>-1.5061251648277056E-5</v>
      </c>
      <c r="EQ391" s="240">
        <f t="shared" ca="1" si="737"/>
        <v>1.1766903379377778E-4</v>
      </c>
      <c r="ER391" s="240">
        <f t="shared" ca="1" si="738"/>
        <v>1.8943525766613949E-4</v>
      </c>
      <c r="ES391" s="240">
        <f t="shared" ca="1" si="739"/>
        <v>1.6305550090548745E-4</v>
      </c>
      <c r="ET391" s="240">
        <f t="shared" ca="1" si="740"/>
        <v>5.2197056116334549E-5</v>
      </c>
      <c r="EU391" s="240">
        <f t="shared" ca="1" si="741"/>
        <v>-8.5704565966257372E-5</v>
      </c>
      <c r="EV391" s="240">
        <f t="shared" ca="1" si="742"/>
        <v>-1.7920284531784989E-4</v>
      </c>
      <c r="EW391" s="240">
        <f t="shared" ca="1" si="743"/>
        <v>-1.7985653384388519E-4</v>
      </c>
      <c r="EX391" s="240">
        <f t="shared" ca="1" si="744"/>
        <v>-8.7326956990287576E-5</v>
      </c>
      <c r="EY391" s="240">
        <f t="shared" ca="1" si="745"/>
        <v>5.0446519732327926E-5</v>
      </c>
      <c r="EZ391" s="240">
        <f t="shared" ca="1" si="746"/>
        <v>1.620837681221086E-4</v>
      </c>
      <c r="FA391" s="240">
        <f t="shared" ca="1" si="747"/>
        <v>1.8974578105136796E-4</v>
      </c>
      <c r="FB391" s="240">
        <f t="shared" ca="1" si="748"/>
        <v>1.1910093188062542E-4</v>
      </c>
      <c r="FC391" s="240">
        <f t="shared" ca="1" si="749"/>
        <v>-1.3249842035821963E-5</v>
      </c>
      <c r="FD391" s="240">
        <f t="shared" ca="1" si="750"/>
        <v>-1.3873590261505883E-4</v>
      </c>
      <c r="FE391" s="240">
        <f t="shared" ca="1" si="751"/>
        <v>-1.9234320430370735E-4</v>
      </c>
      <c r="FF391" s="240">
        <f t="shared" ca="1" si="752"/>
        <v>-1.4629792475136279E-4</v>
      </c>
      <c r="FG391" s="240">
        <f t="shared" ca="1" si="753"/>
        <v>-2.445601965952627E-5</v>
      </c>
      <c r="FH391" s="240">
        <f t="shared" ca="1" si="754"/>
        <v>1.1005649417450277E-4</v>
      </c>
      <c r="FI391" s="240">
        <f t="shared" ca="1" si="755"/>
        <v>1.8754898608196668E-4</v>
      </c>
      <c r="FJ391" s="240">
        <f t="shared" ca="1" si="756"/>
        <v>1.6787277041872519E-4</v>
      </c>
      <c r="FK391" s="240">
        <f t="shared" ca="1" si="757"/>
        <v>6.122205023445271E-5</v>
      </c>
      <c r="FL391" s="240">
        <f t="shared" ca="1" si="758"/>
        <v>-7.7147676383215928E-5</v>
      </c>
      <c r="FM391" s="240">
        <f t="shared" ca="1" si="759"/>
        <v>-1.7554736550377901E-4</v>
      </c>
      <c r="FN391" s="240">
        <f t="shared" ca="1" si="760"/>
        <v>-1.8299635966303183E-4</v>
      </c>
      <c r="FO391" s="240">
        <f t="shared" ca="1" si="761"/>
        <v>-9.5635351752590368E-5</v>
      </c>
      <c r="FP391" s="240">
        <f t="shared" ca="1" si="762"/>
        <v>4.1274116653435106E-5</v>
      </c>
      <c r="FQ391" s="240">
        <f t="shared" ca="1" si="763"/>
        <v>1.5679955811737762E-4</v>
      </c>
      <c r="FR391" s="240">
        <f t="shared" ca="1" si="764"/>
        <v>1.9108750143102875E-4</v>
      </c>
      <c r="FS391" s="240">
        <f t="shared" ca="1" si="765"/>
        <v>1.2637344033579901E-4</v>
      </c>
      <c r="FT391" s="240">
        <f t="shared" ca="1" si="766"/>
        <v>-3.8144157674540219E-6</v>
      </c>
      <c r="FU391" s="240">
        <f t="shared" ca="1" si="767"/>
        <v>-1.320260316467325E-4</v>
      </c>
      <c r="FV391" s="240">
        <f t="shared" ca="1" si="768"/>
        <v>-1.9183525768213643E-4</v>
      </c>
      <c r="FW391" s="240">
        <f t="shared" ca="1" si="769"/>
        <v>-1.5225506847794295E-4</v>
      </c>
      <c r="FX391" s="240">
        <f t="shared" ca="1" si="770"/>
        <v>-3.3791870977318645E-5</v>
      </c>
      <c r="FY391" s="240">
        <f t="shared" ca="1" si="771"/>
        <v>1.0217881882095327E-4</v>
      </c>
      <c r="FZ391" s="240">
        <f t="shared" ca="1" si="772"/>
        <v>1.8521089256297134E-4</v>
      </c>
      <c r="GA391" s="240">
        <f t="shared" ca="1" si="773"/>
        <v>1.7228561972410869E-4</v>
      </c>
      <c r="GB391" s="240">
        <f t="shared" ca="1" si="774"/>
        <v>7.0099555071135181E-5</v>
      </c>
      <c r="GC391" s="240">
        <f t="shared" ca="1" si="775"/>
        <v>-6.840493129042644E-5</v>
      </c>
      <c r="GD391" s="240">
        <f t="shared" ca="1" si="776"/>
        <v>-1.7146897671007616E-4</v>
      </c>
      <c r="GE391" s="240">
        <f t="shared" ca="1" si="777"/>
        <v>-1.8569533122316377E-4</v>
      </c>
      <c r="GF391" s="240">
        <f t="shared" ca="1" si="778"/>
        <v>-1.0371335257585134E-4</v>
      </c>
      <c r="GG391" s="240">
        <f t="shared" ca="1" si="779"/>
        <v>3.2002280612335875E-5</v>
      </c>
      <c r="GH391" s="240">
        <f t="shared" ca="1" si="780"/>
        <v>1.5113760424312258E-4</v>
      </c>
      <c r="GI391" s="240">
        <f t="shared" ca="1" si="781"/>
        <v>1.9196887528245357E-4</v>
      </c>
      <c r="GJ391" s="240">
        <f t="shared" ca="1" si="782"/>
        <v>1.333415041041956E-4</v>
      </c>
      <c r="GK391" s="240">
        <f t="shared" ca="1" si="783"/>
        <v>5.630199762601072E-6</v>
      </c>
      <c r="GL391" s="240">
        <f t="shared" ca="1" si="784"/>
        <v>-1.2499809840405056E-4</v>
      </c>
      <c r="GM391" s="240">
        <f t="shared" ca="1" si="785"/>
        <v>-1.908651631220254E-4</v>
      </c>
      <c r="GN391" s="240">
        <f t="shared" ca="1" si="786"/>
        <v>-1.5784541640859247E-4</v>
      </c>
      <c r="GO391" s="240">
        <f t="shared" ca="1" si="787"/>
        <v>-4.3046314718113652E-5</v>
      </c>
      <c r="GP391" s="240">
        <f t="shared" ca="1" si="788"/>
        <v>9.40549857430519E-5</v>
      </c>
      <c r="GQ391" s="240">
        <f t="shared" ca="1" si="789"/>
        <v>1.8242660978123426E-4</v>
      </c>
      <c r="GR391" s="240">
        <f t="shared" ca="1" si="790"/>
        <v>1.7628341788113628E-4</v>
      </c>
      <c r="GS391" s="240">
        <f t="shared" ca="1" si="791"/>
        <v>7.8808183939660522E-5</v>
      </c>
      <c r="GT391" s="240">
        <f t="shared" ca="1" si="792"/>
        <v>-5.949739272659654E-5</v>
      </c>
      <c r="GU391" s="240">
        <f t="shared" ca="1" si="793"/>
        <v>-1.6697750413257147E-4</v>
      </c>
      <c r="GV391" s="240">
        <f t="shared" ca="1" si="794"/>
        <v>-1.8794694646538754E-4</v>
      </c>
      <c r="GW391" s="240">
        <f t="shared" ca="1" si="795"/>
        <v>-1.1154149884854484E-4</v>
      </c>
      <c r="GX391" s="240">
        <f t="shared" ca="1" si="796"/>
        <v>2.2653348274175492E-5</v>
      </c>
      <c r="GY391" s="240">
        <f t="shared" ca="1" si="797"/>
        <v>1.451115466421569E-4</v>
      </c>
      <c r="GZ391" s="240">
        <f t="shared" ca="1" si="798"/>
        <v>1.9238777929883561E-4</v>
      </c>
      <c r="HA391" s="240">
        <f t="shared" ca="1" si="799"/>
        <v>1.399883365098689E-4</v>
      </c>
      <c r="HB391" s="240">
        <f t="shared" ca="1" si="800"/>
        <v>1.50612516482781E-5</v>
      </c>
      <c r="HC391" s="240">
        <f t="shared" ca="1" si="801"/>
        <v>-1.1766903379377695E-4</v>
      </c>
      <c r="HD391" s="240">
        <f t="shared" ca="1" si="802"/>
        <v>-1.8943525766613884E-4</v>
      </c>
      <c r="HE391" s="240">
        <f t="shared" ca="1" si="803"/>
        <v>-1.6305550090548658E-4</v>
      </c>
      <c r="HF391" s="240">
        <f t="shared" ca="1" si="804"/>
        <v>-5.2197056116335552E-5</v>
      </c>
      <c r="HG391" s="240">
        <f t="shared" ca="1" si="805"/>
        <v>8.570456596625645E-5</v>
      </c>
      <c r="HH391" s="240">
        <f t="shared" ca="1" si="806"/>
        <v>1.7920284531784854E-4</v>
      </c>
      <c r="HI391" s="240">
        <f t="shared" ca="1" si="807"/>
        <v>1.7985653384388459E-4</v>
      </c>
      <c r="HJ391" s="240">
        <f t="shared" ca="1" si="808"/>
        <v>8.7326956990288484E-5</v>
      </c>
      <c r="HK391" s="240">
        <f t="shared" ca="1" si="809"/>
        <v>-5.044651973232693E-5</v>
      </c>
      <c r="HL391" s="240">
        <f t="shared" ca="1" si="810"/>
        <v>-1.6208376812210952E-4</v>
      </c>
      <c r="HM391" s="240">
        <f t="shared" ca="1" si="811"/>
        <v>-1.8974578105136812E-4</v>
      </c>
      <c r="HN391" s="240">
        <f t="shared" ca="1" si="812"/>
        <v>-1.1910093188062623E-4</v>
      </c>
      <c r="HO391" s="240">
        <f t="shared" ca="1" si="813"/>
        <v>1.3249842035818209E-5</v>
      </c>
      <c r="HP391" s="240">
        <f t="shared" ca="1" si="814"/>
        <v>1.3873590261506005E-4</v>
      </c>
      <c r="HQ391" s="240">
        <f t="shared" ca="1" si="815"/>
        <v>1.9234320430370729E-4</v>
      </c>
      <c r="HR391" s="240">
        <f t="shared" ca="1" si="816"/>
        <v>1.4629792475136347E-4</v>
      </c>
      <c r="HS391" s="240">
        <f t="shared" ca="1" si="817"/>
        <v>2.445601965953001E-5</v>
      </c>
      <c r="HT391" s="240">
        <f t="shared" ca="1" si="818"/>
        <v>-1.1005649417450418E-4</v>
      </c>
      <c r="HU391" s="240">
        <f t="shared" ca="1" si="819"/>
        <v>-1.8754898608196646E-4</v>
      </c>
      <c r="HV391" s="240">
        <f t="shared" ca="1" si="820"/>
        <v>-1.6787277041872703E-4</v>
      </c>
      <c r="HW391" s="240">
        <f t="shared" ca="1" si="821"/>
        <v>-6.1222050234451084E-5</v>
      </c>
      <c r="HX391" s="240">
        <f t="shared" ca="1" si="822"/>
        <v>7.7147676383214979E-5</v>
      </c>
      <c r="HY391" s="240">
        <f t="shared" ca="1" si="823"/>
        <v>1.7554736550377857E-4</v>
      </c>
      <c r="HZ391" s="240">
        <f t="shared" ca="1" si="824"/>
        <v>1.8299635966303299E-4</v>
      </c>
      <c r="IA391" s="240">
        <f t="shared" ca="1" si="825"/>
        <v>9.5635351752588891E-5</v>
      </c>
      <c r="IB391" s="240">
        <f t="shared" ca="1" si="826"/>
        <v>-4.1274116653434103E-5</v>
      </c>
      <c r="IC391" s="240">
        <f t="shared" ca="1" si="827"/>
        <v>-1.5679955811737702E-4</v>
      </c>
      <c r="ID391" s="240">
        <f t="shared" ca="1" si="828"/>
        <v>-1.9108750143102921E-4</v>
      </c>
      <c r="IE391" s="240">
        <f t="shared" ca="1" si="829"/>
        <v>-9.2699347800421833E-5</v>
      </c>
      <c r="IF391" s="240">
        <f t="shared" ca="1" si="830"/>
        <v>3.8144157674529919E-6</v>
      </c>
      <c r="IG391" s="240">
        <f t="shared" ca="1" si="831"/>
        <v>1.3202603164672976E-4</v>
      </c>
      <c r="IH391" s="240">
        <f t="shared" ca="1" si="832"/>
        <v>1.9183525768213657E-4</v>
      </c>
      <c r="II391" s="240">
        <f t="shared" ca="1" si="833"/>
        <v>1.5225506847794357E-4</v>
      </c>
      <c r="IJ391" s="240">
        <f t="shared" ca="1" si="834"/>
        <v>3.3791870977322344E-5</v>
      </c>
      <c r="IK391" s="240">
        <f t="shared" ca="1" si="835"/>
        <v>-1.0217881882095009E-4</v>
      </c>
      <c r="IL391" s="240">
        <f t="shared" ca="1" si="836"/>
        <v>-1.8521089256297177E-4</v>
      </c>
      <c r="IM391" s="240">
        <f t="shared" ca="1" si="837"/>
        <v>-1.7228561972410796E-4</v>
      </c>
      <c r="IN391" s="240">
        <f t="shared" ca="1" si="838"/>
        <v>-7.0099555071138691E-5</v>
      </c>
      <c r="IO391" s="240">
        <f t="shared" ca="1" si="839"/>
        <v>6.8404931290422916E-5</v>
      </c>
      <c r="IP391" s="240">
        <f t="shared" ca="1" si="840"/>
        <v>1.7146897671007694E-4</v>
      </c>
      <c r="IQ391" s="240">
        <f t="shared" ca="1" si="841"/>
        <v>1.8569533122316331E-4</v>
      </c>
      <c r="IR391" s="240">
        <f t="shared" ca="1" si="842"/>
        <v>1.0371335257585451E-4</v>
      </c>
      <c r="IS391" s="240">
        <f t="shared" ca="1" si="843"/>
        <v>-3.2002280612337535E-5</v>
      </c>
      <c r="IT391" s="240">
        <f t="shared" ca="1" si="844"/>
        <v>-1.5113760424312364E-4</v>
      </c>
      <c r="IU391" s="240">
        <f t="shared" ca="1" si="845"/>
        <v>-1.9196887528245382E-4</v>
      </c>
      <c r="IV391" s="240">
        <f t="shared" ca="1" si="846"/>
        <v>-1.3334150410419831E-4</v>
      </c>
      <c r="IW391" s="240">
        <f t="shared" ca="1" si="847"/>
        <v>-5.6301997625993915E-6</v>
      </c>
      <c r="IX391" s="240">
        <f t="shared" ca="1" si="848"/>
        <v>1.2499809840405183E-4</v>
      </c>
      <c r="IY391" s="240">
        <f t="shared" ca="1" si="849"/>
        <v>1.9086516312202494E-4</v>
      </c>
      <c r="IZ391" s="240">
        <f t="shared" ca="1" si="850"/>
        <v>1.5784541640859464E-4</v>
      </c>
      <c r="JA391" s="240">
        <f t="shared" ca="1" si="851"/>
        <v>4.3046314718112012E-5</v>
      </c>
      <c r="JB391" s="240">
        <f t="shared" ca="1" si="852"/>
        <v>-9.4054985743053377E-5</v>
      </c>
    </row>
    <row r="392" spans="2:262">
      <c r="B392" s="248">
        <v>31</v>
      </c>
      <c r="C392" s="247">
        <f t="shared" si="853"/>
        <v>6.0546875000000021E-4</v>
      </c>
      <c r="D392" s="244">
        <f t="shared" ca="1" si="597"/>
        <v>30.050366531299915</v>
      </c>
      <c r="E392" s="243">
        <f ca="1">AK361</f>
        <v>5.0366531299916029E-2</v>
      </c>
      <c r="F392" s="242">
        <v>31</v>
      </c>
      <c r="G392" s="240">
        <f t="shared" ca="1" si="854"/>
        <v>-1.1050586910510262E-3</v>
      </c>
      <c r="H392" s="240">
        <f t="shared" ca="1" si="598"/>
        <v>-1.0332649996433003E-3</v>
      </c>
      <c r="I392" s="240">
        <f t="shared" ca="1" si="599"/>
        <v>-3.9161963276399133E-4</v>
      </c>
      <c r="J392" s="240">
        <f t="shared" ca="1" si="600"/>
        <v>4.6600624633160944E-4</v>
      </c>
      <c r="K392" s="240">
        <f t="shared" ca="1" si="601"/>
        <v>1.0666269618496531E-3</v>
      </c>
      <c r="L392" s="240">
        <f t="shared" ca="1" si="602"/>
        <v>1.0789966851023844E-3</v>
      </c>
      <c r="M392" s="240">
        <f t="shared" ca="1" si="603"/>
        <v>4.9629344154975582E-4</v>
      </c>
      <c r="N392" s="240">
        <f t="shared" ca="1" si="604"/>
        <v>-3.601185304416744E-4</v>
      </c>
      <c r="O392" s="240">
        <f t="shared" ca="1" si="605"/>
        <v>-1.0179230319280592E-3</v>
      </c>
      <c r="P392" s="240">
        <f t="shared" ca="1" si="606"/>
        <v>-1.1143370426443451E-3</v>
      </c>
      <c r="Q392" s="240">
        <f t="shared" ca="1" si="607"/>
        <v>-5.9618767319180436E-4</v>
      </c>
      <c r="R392" s="240">
        <f t="shared" ca="1" si="608"/>
        <v>2.5076267624277198E-4</v>
      </c>
      <c r="S392" s="240">
        <f t="shared" ca="1" si="609"/>
        <v>9.5941594675566576E-4</v>
      </c>
      <c r="T392" s="240">
        <f t="shared" ca="1" si="610"/>
        <v>1.1389457253070496E-3</v>
      </c>
      <c r="U392" s="241">
        <f t="shared" ca="1" si="611"/>
        <v>6.9034029163168094E-4</v>
      </c>
      <c r="V392" s="240">
        <f t="shared" ca="1" si="612"/>
        <v>-1.3899184039082977E-4</v>
      </c>
      <c r="W392" s="240">
        <f t="shared" ca="1" si="613"/>
        <v>-8.9166916154590967E-4</v>
      </c>
      <c r="X392" s="240">
        <f t="shared" ca="1" si="614"/>
        <v>-1.1525857380239809E-3</v>
      </c>
      <c r="Y392" s="240">
        <f t="shared" ca="1" si="615"/>
        <v>-7.7784455568475394E-4</v>
      </c>
      <c r="Z392" s="240">
        <f t="shared" ca="1" si="616"/>
        <v>2.5882437135255206E-5</v>
      </c>
      <c r="AA392" s="240">
        <f t="shared" ca="1" si="617"/>
        <v>8.1533511487452053E-4</v>
      </c>
      <c r="AB392" s="240">
        <f t="shared" ca="1" si="618"/>
        <v>1.1551257200162861E-3</v>
      </c>
      <c r="AC392" s="240">
        <f t="shared" ca="1" si="619"/>
        <v>8.5785775145349552E-4</v>
      </c>
      <c r="AD392" s="240">
        <f t="shared" ca="1" si="620"/>
        <v>8.7476228138713339E-5</v>
      </c>
      <c r="AE392" s="240">
        <f t="shared" ca="1" si="621"/>
        <v>-7.3114894533937822E-4</v>
      </c>
      <c r="AF392" s="240">
        <f t="shared" ca="1" si="622"/>
        <v>-1.1465412098688834E-3</v>
      </c>
      <c r="AG392" s="240">
        <f t="shared" ca="1" si="623"/>
        <v>-9.2960930812299118E-4</v>
      </c>
      <c r="AH392" s="240">
        <f t="shared" ca="1" si="624"/>
        <v>-1.9999244951633352E-4</v>
      </c>
      <c r="AI392" s="240">
        <f t="shared" ca="1" si="625"/>
        <v>6.3992141177394773E-4</v>
      </c>
      <c r="AJ392" s="240">
        <f t="shared" ca="1" si="626"/>
        <v>1.1269148811072632E-3</v>
      </c>
      <c r="AK392" s="240">
        <f t="shared" ca="1" si="627"/>
        <v>9.9240821897912212E-4</v>
      </c>
      <c r="AL392" s="240">
        <f t="shared" ca="1" si="628"/>
        <v>3.1058263427811766E-4</v>
      </c>
      <c r="AM392" s="240">
        <f t="shared" ca="1" si="629"/>
        <v>-5.4253108519650335E-4</v>
      </c>
      <c r="AN392" s="240">
        <f t="shared" ca="1" si="630"/>
        <v>-1.0964357460062429E-3</v>
      </c>
      <c r="AO392" s="240">
        <f t="shared" ca="1" si="631"/>
        <v>-1.0456496961809695E-3</v>
      </c>
      <c r="AP392" s="240">
        <f t="shared" ca="1" si="632"/>
        <v>-4.1818173849006532E-4</v>
      </c>
      <c r="AQ392" s="240">
        <f t="shared" ca="1" si="633"/>
        <v>4.3991588769096076E-4</v>
      </c>
      <c r="AR392" s="240">
        <f t="shared" ca="1" si="634"/>
        <v>1.0553973352984351E-3</v>
      </c>
      <c r="AS392" s="240">
        <f t="shared" ca="1" si="635"/>
        <v>1.0888209951983234E-3</v>
      </c>
      <c r="AT392" s="240">
        <f t="shared" ca="1" si="636"/>
        <v>5.2175352395896185E-4</v>
      </c>
      <c r="AU392" s="240">
        <f t="shared" ca="1" si="637"/>
        <v>-3.3306405970446804E-4</v>
      </c>
      <c r="AV392" s="240">
        <f t="shared" ca="1" si="638"/>
        <v>-1.0041948713128332E-3</v>
      </c>
      <c r="AW392" s="240">
        <f t="shared" ca="1" si="639"/>
        <v>-1.1215063528218156E-3</v>
      </c>
      <c r="AX392" s="240">
        <f t="shared" ca="1" si="640"/>
        <v>-6.203005377726482E-4</v>
      </c>
      <c r="AY392" s="240">
        <f t="shared" ca="1" si="641"/>
        <v>2.2300464275168571E-4</v>
      </c>
      <c r="AZ392" s="240">
        <f t="shared" ca="1" si="642"/>
        <v>9.4332146176773234E-4</v>
      </c>
      <c r="BA392" s="240">
        <f t="shared" ca="1" si="643"/>
        <v>1.1433909911898997E-3</v>
      </c>
      <c r="BB392" s="240">
        <f t="shared" ca="1" si="644"/>
        <v>7.1287371831681373E-4</v>
      </c>
      <c r="BC392" s="240">
        <f t="shared" ca="1" si="645"/>
        <v>-1.107975691824665E-4</v>
      </c>
      <c r="BD392" s="240">
        <f t="shared" ca="1" si="646"/>
        <v>-8.7336335087384294E-4</v>
      </c>
      <c r="BE392" s="240">
        <f t="shared" ca="1" si="647"/>
        <v>-1.1542641492717303E-3</v>
      </c>
      <c r="BF392" s="240">
        <f t="shared" ca="1" si="648"/>
        <v>-7.985815352571739E-4</v>
      </c>
      <c r="BG392" s="240">
        <f t="shared" ca="1" si="649"/>
        <v>-2.4765455460920875E-6</v>
      </c>
      <c r="BH392" s="240">
        <f t="shared" ca="1" si="650"/>
        <v>7.9499427348206646E-4</v>
      </c>
      <c r="BI392" s="240">
        <f t="shared" ca="1" si="651"/>
        <v>1.1540211126111046E-3</v>
      </c>
      <c r="BJ392" s="240">
        <f t="shared" ca="1" si="652"/>
        <v>8.7659857546393391E-4</v>
      </c>
      <c r="BK392" s="240">
        <f t="shared" ca="1" si="653"/>
        <v>1.1572680978722439E-4</v>
      </c>
      <c r="BL392" s="240">
        <f t="shared" ca="1" si="654"/>
        <v>-7.089689666485812E-4</v>
      </c>
      <c r="BM392" s="240">
        <f t="shared" ca="1" si="655"/>
        <v>-1.1426642217839229E-3</v>
      </c>
      <c r="BN392" s="240">
        <f t="shared" ca="1" si="656"/>
        <v>-9.4617349219145081E-4</v>
      </c>
      <c r="BO392" s="240">
        <f t="shared" ca="1" si="657"/>
        <v>-2.2786256158739633E-4</v>
      </c>
      <c r="BP392" s="240">
        <f t="shared" ca="1" si="658"/>
        <v>6.1611590110440982E-4</v>
      </c>
      <c r="BQ392" s="240">
        <f t="shared" ca="1" si="659"/>
        <v>1.1203028498571594E-3</v>
      </c>
      <c r="BR392" s="240">
        <f t="shared" ca="1" si="660"/>
        <v>1.0066362409581202E-3</v>
      </c>
      <c r="BS392" s="240">
        <f t="shared" ca="1" si="661"/>
        <v>3.3780387235713501E-4</v>
      </c>
      <c r="BT392" s="240">
        <f t="shared" ca="1" si="662"/>
        <v>-5.1732930262938419E-4</v>
      </c>
      <c r="BU392" s="240">
        <f t="shared" ca="1" si="663"/>
        <v>-1.0871523490664379E-3</v>
      </c>
      <c r="BV392" s="240">
        <f t="shared" ca="1" si="664"/>
        <v>-1.0574045324410182E-3</v>
      </c>
      <c r="BW392" s="240">
        <f t="shared" ca="1" si="665"/>
        <v>-4.4449194717369368E-4</v>
      </c>
      <c r="BX392" s="240">
        <f t="shared" ca="1" si="666"/>
        <v>4.1356054016908111E-4</v>
      </c>
      <c r="BY392" s="240">
        <f t="shared" ca="1" si="667"/>
        <v>1.0435319768562802E-3</v>
      </c>
      <c r="BZ392" s="240">
        <f t="shared" ca="1" si="668"/>
        <v>1.0979894402403934E-3</v>
      </c>
      <c r="CA392" s="240">
        <f t="shared" ca="1" si="669"/>
        <v>5.4689932155495508E-4</v>
      </c>
      <c r="CB392" s="240">
        <f t="shared" ca="1" si="670"/>
        <v>-3.0580896363176197E-4</v>
      </c>
      <c r="CC392" s="240">
        <f t="shared" ca="1" si="671"/>
        <v>-9.8986182125639132E-4</v>
      </c>
      <c r="CD392" s="240">
        <f t="shared" ca="1" si="672"/>
        <v>-1.1280001095081709E-3</v>
      </c>
      <c r="CE392" s="240">
        <f t="shared" ca="1" si="673"/>
        <v>-6.4403975650406198E-4</v>
      </c>
      <c r="CF392" s="240">
        <f t="shared" ca="1" si="674"/>
        <v>1.9511227960248445E-4</v>
      </c>
      <c r="CG392" s="240">
        <f t="shared" ca="1" si="675"/>
        <v>9.266587552042892E-4</v>
      </c>
      <c r="CH392" s="240">
        <f t="shared" ca="1" si="676"/>
        <v>1.147147521093801E-3</v>
      </c>
      <c r="CI392" s="240">
        <f t="shared" ca="1" si="677"/>
        <v>7.349777365300977E-4</v>
      </c>
      <c r="CJ392" s="240">
        <f t="shared" ca="1" si="678"/>
        <v>-8.2536557661413653E-5</v>
      </c>
      <c r="CK392" s="240">
        <f t="shared" ca="1" si="679"/>
        <v>-8.5453145877636624E-4</v>
      </c>
      <c r="CL392" s="240">
        <f t="shared" ca="1" si="680"/>
        <v>-1.1552472749566741E-3</v>
      </c>
      <c r="CM392" s="240">
        <f t="shared" ca="1" si="681"/>
        <v>-8.1883747917364151E-4</v>
      </c>
      <c r="CN392" s="240">
        <f t="shared" ca="1" si="682"/>
        <v>-3.0834036449000322E-5</v>
      </c>
      <c r="CO392" s="240">
        <f t="shared" ca="1" si="683"/>
        <v>7.7417455726601445E-4</v>
      </c>
      <c r="CP392" s="240">
        <f t="shared" ca="1" si="684"/>
        <v>1.1522213660393147E-3</v>
      </c>
      <c r="CQ392" s="240">
        <f t="shared" ca="1" si="685"/>
        <v>8.9481136927063948E-4</v>
      </c>
      <c r="CR392" s="240">
        <f t="shared" ca="1" si="686"/>
        <v>1.4390768193282784E-4</v>
      </c>
      <c r="CS392" s="240">
        <f t="shared" ca="1" si="687"/>
        <v>-6.8636193156232231E-4</v>
      </c>
      <c r="CT392" s="240">
        <f t="shared" ca="1" si="688"/>
        <v>-1.1380989354987281E-3</v>
      </c>
      <c r="CU392" s="240">
        <f t="shared" ca="1" si="689"/>
        <v>-9.621677367279202E-4</v>
      </c>
      <c r="CV392" s="240">
        <f t="shared" ca="1" si="690"/>
        <v>-2.5559541777168504E-4</v>
      </c>
      <c r="CW392" s="240">
        <f t="shared" ca="1" si="691"/>
        <v>5.9193926525410035E-4</v>
      </c>
      <c r="CX392" s="240">
        <f t="shared" ca="1" si="692"/>
        <v>1.1130159900611231E-3</v>
      </c>
      <c r="CY392" s="240">
        <f t="shared" ca="1" si="693"/>
        <v>1.0202579029061143E-3</v>
      </c>
      <c r="CZ392" s="240">
        <f t="shared" ca="1" si="694"/>
        <v>3.6482163001474874E-4</v>
      </c>
      <c r="DA392" s="240">
        <f t="shared" ca="1" si="695"/>
        <v>-4.918159002345496E-4</v>
      </c>
      <c r="DB392" s="240">
        <f t="shared" ca="1" si="696"/>
        <v>-1.0772140922028026E-3</v>
      </c>
      <c r="DC392" s="240">
        <f t="shared" ca="1" si="697"/>
        <v>-1.068522427749628E-3</v>
      </c>
      <c r="DD392" s="240">
        <f t="shared" ca="1" si="698"/>
        <v>-4.7053441052898054E-4</v>
      </c>
      <c r="DE392" s="240">
        <f t="shared" ca="1" si="699"/>
        <v>3.8695607924183579E-4</v>
      </c>
      <c r="DF392" s="240">
        <f t="shared" ca="1" si="700"/>
        <v>1.0310380337714409E-3</v>
      </c>
      <c r="DG392" s="240">
        <f t="shared" ca="1" si="701"/>
        <v>1.1064964975001312E-3</v>
      </c>
      <c r="DH392" s="240">
        <f t="shared" ca="1" si="702"/>
        <v>5.7171568744953001E-4</v>
      </c>
      <c r="DI392" s="240">
        <f t="shared" ca="1" si="703"/>
        <v>-2.7836965967429776E-4</v>
      </c>
      <c r="DJ392" s="240">
        <f t="shared" ca="1" si="704"/>
        <v>-9.7493251545214621E-4</v>
      </c>
      <c r="DK392" s="240">
        <f t="shared" ca="1" si="705"/>
        <v>-1.133814401107199E-3</v>
      </c>
      <c r="DL392" s="240">
        <f t="shared" ca="1" si="706"/>
        <v>-6.673910297683689E-4</v>
      </c>
      <c r="DM392" s="240">
        <f t="shared" ca="1" si="707"/>
        <v>1.671023881117769E-4</v>
      </c>
      <c r="DN392" s="240">
        <f t="shared" ca="1" si="708"/>
        <v>9.0943786405671325E-4</v>
      </c>
      <c r="DO392" s="240">
        <f t="shared" ca="1" si="709"/>
        <v>1.1502130522256042E-3</v>
      </c>
      <c r="DP392" s="240">
        <f t="shared" ca="1" si="710"/>
        <v>7.5663903163747728E-4</v>
      </c>
      <c r="DQ392" s="240">
        <f t="shared" ca="1" si="711"/>
        <v>-5.4225829204266208E-5</v>
      </c>
      <c r="DR392" s="240">
        <f t="shared" ca="1" si="712"/>
        <v>-8.3518482888111749E-4</v>
      </c>
      <c r="DS392" s="240">
        <f t="shared" ca="1" si="713"/>
        <v>-1.1555345228806623E-3</v>
      </c>
      <c r="DT392" s="240">
        <f t="shared" ca="1" si="714"/>
        <v>-8.3860018601096043E-4</v>
      </c>
      <c r="DU392" s="240">
        <f t="shared" ca="1" si="715"/>
        <v>-5.9172954081318692E-5</v>
      </c>
      <c r="DV392" s="240">
        <f t="shared" ca="1" si="716"/>
        <v>7.5288850724491638E-4</v>
      </c>
      <c r="DW392" s="240">
        <f t="shared" ca="1" si="717"/>
        <v>1.1497275644009543E-3</v>
      </c>
      <c r="DX392" s="240">
        <f t="shared" ca="1" si="718"/>
        <v>9.1248516216765375E-4</v>
      </c>
      <c r="DY392" s="240">
        <f t="shared" ca="1" si="719"/>
        <v>1.7200186947188975E-4</v>
      </c>
      <c r="DZ392" s="240">
        <f t="shared" ca="1" si="720"/>
        <v>-6.6334145771323582E-4</v>
      </c>
      <c r="EA392" s="240">
        <f t="shared" ca="1" si="721"/>
        <v>-1.132848100971048E-3</v>
      </c>
      <c r="EB392" s="240">
        <f t="shared" ca="1" si="722"/>
        <v>-9.7758240739755325E-4</v>
      </c>
      <c r="EC392" s="240">
        <f t="shared" ca="1" si="723"/>
        <v>-2.8317431283364416E-4</v>
      </c>
      <c r="ED392" s="240">
        <f t="shared" ca="1" si="724"/>
        <v>5.6740606732443662E-4</v>
      </c>
      <c r="EE392" s="240">
        <f t="shared" ca="1" si="725"/>
        <v>1.1050586910510219E-3</v>
      </c>
      <c r="EF392" s="240">
        <f t="shared" ca="1" si="726"/>
        <v>1.033264999643302E-3</v>
      </c>
      <c r="EG392" s="240">
        <f t="shared" ca="1" si="727"/>
        <v>3.9161963276400087E-4</v>
      </c>
      <c r="EH392" s="240">
        <f t="shared" ca="1" si="728"/>
        <v>-4.6600624633159465E-4</v>
      </c>
      <c r="EI392" s="240">
        <f t="shared" ca="1" si="729"/>
        <v>-1.0666269618496509E-3</v>
      </c>
      <c r="EJ392" s="240">
        <f t="shared" ca="1" si="730"/>
        <v>-1.0789966851023887E-3</v>
      </c>
      <c r="EK392" s="240">
        <f t="shared" ca="1" si="731"/>
        <v>-4.9629344154975691E-4</v>
      </c>
      <c r="EL392" s="240">
        <f t="shared" ca="1" si="732"/>
        <v>3.601185304416673E-4</v>
      </c>
      <c r="EM392" s="240">
        <f t="shared" ca="1" si="733"/>
        <v>1.0179230319280529E-3</v>
      </c>
      <c r="EN392" s="240">
        <f t="shared" ca="1" si="734"/>
        <v>1.1143370426443461E-3</v>
      </c>
      <c r="EO392" s="240">
        <f t="shared" ca="1" si="735"/>
        <v>5.9618767319181173E-4</v>
      </c>
      <c r="EP392" s="240">
        <f t="shared" ca="1" si="736"/>
        <v>-2.5076267624275756E-4</v>
      </c>
      <c r="EQ392" s="240">
        <f t="shared" ca="1" si="737"/>
        <v>-9.5941594675566337E-4</v>
      </c>
      <c r="ER392" s="240">
        <f t="shared" ca="1" si="738"/>
        <v>-1.1389457253070513E-3</v>
      </c>
      <c r="ES392" s="240">
        <f t="shared" ca="1" si="739"/>
        <v>-6.9034029163168127E-4</v>
      </c>
      <c r="ET392" s="240">
        <f t="shared" ca="1" si="740"/>
        <v>1.3899184039082338E-4</v>
      </c>
      <c r="EU392" s="240">
        <f t="shared" ca="1" si="741"/>
        <v>8.9166916154590175E-4</v>
      </c>
      <c r="EV392" s="240">
        <f t="shared" ca="1" si="742"/>
        <v>1.1525857380239811E-3</v>
      </c>
      <c r="EW392" s="240">
        <f t="shared" ca="1" si="743"/>
        <v>7.7784455568476023E-4</v>
      </c>
      <c r="EX392" s="240">
        <f t="shared" ca="1" si="744"/>
        <v>-2.588243713524057E-5</v>
      </c>
      <c r="EY392" s="240">
        <f t="shared" ca="1" si="745"/>
        <v>-8.1533511487451738E-4</v>
      </c>
      <c r="EZ392" s="240">
        <f t="shared" ca="1" si="746"/>
        <v>-1.1551257200162859E-3</v>
      </c>
      <c r="FA392" s="240">
        <f t="shared" ca="1" si="747"/>
        <v>-8.578577514535068E-4</v>
      </c>
      <c r="FB392" s="240">
        <f t="shared" ca="1" si="748"/>
        <v>-8.7476228138717784E-5</v>
      </c>
      <c r="FC392" s="240">
        <f t="shared" ca="1" si="749"/>
        <v>7.3114894533936846E-4</v>
      </c>
      <c r="FD392" s="240">
        <f t="shared" ca="1" si="750"/>
        <v>1.1465412098688834E-3</v>
      </c>
      <c r="FE392" s="240">
        <f t="shared" ca="1" si="751"/>
        <v>9.2960930812299616E-4</v>
      </c>
      <c r="FF392" s="240">
        <f t="shared" ca="1" si="752"/>
        <v>1.9999244951634588E-4</v>
      </c>
      <c r="FG392" s="240">
        <f t="shared" ca="1" si="753"/>
        <v>-6.3992141177394415E-4</v>
      </c>
      <c r="FH392" s="240">
        <f t="shared" ca="1" si="754"/>
        <v>-1.1269148811072615E-3</v>
      </c>
      <c r="FI392" s="240">
        <f t="shared" ca="1" si="755"/>
        <v>-9.9240821897913058E-4</v>
      </c>
      <c r="FJ392" s="240">
        <f t="shared" ca="1" si="756"/>
        <v>-3.1058263427812178E-4</v>
      </c>
      <c r="FK392" s="240">
        <f t="shared" ca="1" si="757"/>
        <v>5.4253108519649587E-4</v>
      </c>
      <c r="FL392" s="240">
        <f t="shared" ca="1" si="758"/>
        <v>1.0964357460062377E-3</v>
      </c>
      <c r="FM392" s="240">
        <f t="shared" ca="1" si="759"/>
        <v>1.0456496961809714E-3</v>
      </c>
      <c r="FN392" s="240">
        <f t="shared" ca="1" si="760"/>
        <v>4.1818173849007709E-4</v>
      </c>
      <c r="FO392" s="240">
        <f t="shared" ca="1" si="761"/>
        <v>-4.3991588769096048E-4</v>
      </c>
      <c r="FP392" s="240">
        <f t="shared" ca="1" si="762"/>
        <v>-1.0553973352984316E-3</v>
      </c>
      <c r="FQ392" s="240">
        <f t="shared" ca="1" si="763"/>
        <v>-1.0888209951983277E-3</v>
      </c>
      <c r="FR392" s="240">
        <f t="shared" ca="1" si="764"/>
        <v>-5.2175352395896586E-4</v>
      </c>
      <c r="FS392" s="240">
        <f t="shared" ca="1" si="765"/>
        <v>3.3306405970447552E-4</v>
      </c>
      <c r="FT392" s="240">
        <f t="shared" ca="1" si="766"/>
        <v>1.0041948713128248E-3</v>
      </c>
      <c r="FU392" s="240">
        <f t="shared" ca="1" si="767"/>
        <v>1.1215063528218175E-3</v>
      </c>
      <c r="FV392" s="240">
        <f t="shared" ca="1" si="768"/>
        <v>6.2030053777264158E-4</v>
      </c>
      <c r="FW392" s="240">
        <f t="shared" ca="1" si="769"/>
        <v>-2.2300464275166933E-4</v>
      </c>
      <c r="FX392" s="240">
        <f t="shared" ca="1" si="770"/>
        <v>-9.4332146176772747E-4</v>
      </c>
      <c r="FY392" s="240">
        <f t="shared" ca="1" si="771"/>
        <v>-1.1433909911898997E-3</v>
      </c>
      <c r="FZ392" s="240">
        <f t="shared" ca="1" si="772"/>
        <v>-7.1287371831682696E-4</v>
      </c>
      <c r="GA392" s="240">
        <f t="shared" ca="1" si="773"/>
        <v>1.107975691824581E-4</v>
      </c>
      <c r="GB392" s="240">
        <f t="shared" ca="1" si="774"/>
        <v>8.7336335087384283E-4</v>
      </c>
      <c r="GC392" s="240">
        <f t="shared" ca="1" si="775"/>
        <v>1.1542641492717309E-3</v>
      </c>
      <c r="GD392" s="240">
        <f t="shared" ca="1" si="776"/>
        <v>7.9858153525717997E-4</v>
      </c>
      <c r="GE392" s="240">
        <f t="shared" ca="1" si="777"/>
        <v>2.4765455460924127E-6</v>
      </c>
      <c r="GF392" s="240">
        <f t="shared" ca="1" si="778"/>
        <v>-7.9499427348204835E-4</v>
      </c>
      <c r="GG392" s="240">
        <f t="shared" ca="1" si="779"/>
        <v>-1.1540211126111039E-3</v>
      </c>
      <c r="GH392" s="240">
        <f t="shared" ca="1" si="780"/>
        <v>-8.7659857546393423E-4</v>
      </c>
      <c r="GI392" s="240">
        <f t="shared" ca="1" si="781"/>
        <v>-1.1572680978724922E-4</v>
      </c>
      <c r="GJ392" s="240">
        <f t="shared" ca="1" si="782"/>
        <v>7.0896896664856797E-4</v>
      </c>
      <c r="GK392" s="240">
        <f t="shared" ca="1" si="783"/>
        <v>1.1426642217839229E-3</v>
      </c>
      <c r="GL392" s="240">
        <f t="shared" ca="1" si="784"/>
        <v>9.4617349219144626E-4</v>
      </c>
      <c r="GM392" s="240">
        <f t="shared" ca="1" si="785"/>
        <v>2.2786256158741276E-4</v>
      </c>
      <c r="GN392" s="240">
        <f t="shared" ca="1" si="786"/>
        <v>-6.1611590110440266E-4</v>
      </c>
      <c r="GO392" s="240">
        <f t="shared" ca="1" si="787"/>
        <v>-1.1203028498571613E-3</v>
      </c>
      <c r="GP392" s="240">
        <f t="shared" ca="1" si="788"/>
        <v>-1.0066362409581282E-3</v>
      </c>
      <c r="GQ392" s="240">
        <f t="shared" ca="1" si="789"/>
        <v>-3.3780387235714308E-4</v>
      </c>
      <c r="GR392" s="240">
        <f t="shared" ca="1" si="790"/>
        <v>5.1732930262939135E-4</v>
      </c>
      <c r="GS392" s="240">
        <f t="shared" ca="1" si="791"/>
        <v>1.0871523490664321E-3</v>
      </c>
      <c r="GT392" s="240">
        <f t="shared" ca="1" si="792"/>
        <v>1.0574045324410215E-3</v>
      </c>
      <c r="GU392" s="240">
        <f t="shared" ca="1" si="793"/>
        <v>4.4449194717369417E-4</v>
      </c>
      <c r="GV392" s="240">
        <f t="shared" ca="1" si="794"/>
        <v>-4.135605401690655E-4</v>
      </c>
      <c r="GW392" s="240">
        <f t="shared" ca="1" si="795"/>
        <v>-1.0435319768562765E-3</v>
      </c>
      <c r="GX392" s="240">
        <f t="shared" ca="1" si="796"/>
        <v>-1.0979894402403936E-3</v>
      </c>
      <c r="GY392" s="240">
        <f t="shared" ca="1" si="797"/>
        <v>-5.4689932155497698E-4</v>
      </c>
      <c r="GZ392" s="240">
        <f t="shared" ca="1" si="798"/>
        <v>3.0580896363175373E-4</v>
      </c>
      <c r="HA392" s="240">
        <f t="shared" ca="1" si="799"/>
        <v>9.8986182125639088E-4</v>
      </c>
      <c r="HB392" s="240">
        <f t="shared" ca="1" si="800"/>
        <v>1.1280001095081763E-3</v>
      </c>
      <c r="HC392" s="240">
        <f t="shared" ca="1" si="801"/>
        <v>6.4403975650407586E-4</v>
      </c>
      <c r="HD392" s="240">
        <f t="shared" ca="1" si="802"/>
        <v>-1.9511227960248423E-4</v>
      </c>
      <c r="HE392" s="240">
        <f t="shared" ca="1" si="803"/>
        <v>-9.2665875520429397E-4</v>
      </c>
      <c r="HF392" s="240">
        <f t="shared" ca="1" si="804"/>
        <v>-1.1471475210938029E-3</v>
      </c>
      <c r="HG392" s="240">
        <f t="shared" ca="1" si="805"/>
        <v>-7.3497773653009781E-4</v>
      </c>
      <c r="HH392" s="240">
        <f t="shared" ca="1" si="806"/>
        <v>8.2536557661421677E-5</v>
      </c>
      <c r="HI392" s="240">
        <f t="shared" ca="1" si="807"/>
        <v>8.5453145877635497E-4</v>
      </c>
      <c r="HJ392" s="240">
        <f t="shared" ca="1" si="808"/>
        <v>1.1552472749566743E-3</v>
      </c>
      <c r="HK392" s="240">
        <f t="shared" ca="1" si="809"/>
        <v>8.1883747917363598E-4</v>
      </c>
      <c r="HL392" s="240">
        <f t="shared" ca="1" si="810"/>
        <v>3.0834036449025205E-5</v>
      </c>
      <c r="HM392" s="240">
        <f t="shared" ca="1" si="811"/>
        <v>-7.7417455726600816E-4</v>
      </c>
      <c r="HN392" s="240">
        <f t="shared" ca="1" si="812"/>
        <v>-1.1522213660393151E-3</v>
      </c>
      <c r="HO392" s="240">
        <f t="shared" ca="1" si="813"/>
        <v>-8.948113692706552E-4</v>
      </c>
      <c r="HP392" s="240">
        <f t="shared" ca="1" si="814"/>
        <v>-1.4390768193283624E-4</v>
      </c>
      <c r="HQ392" s="240">
        <f t="shared" ca="1" si="815"/>
        <v>6.863619315623286E-4</v>
      </c>
      <c r="HR392" s="240">
        <f t="shared" ca="1" si="816"/>
        <v>1.1380989354987238E-3</v>
      </c>
      <c r="HS392" s="240">
        <f t="shared" ca="1" si="817"/>
        <v>9.6216773672792475E-4</v>
      </c>
      <c r="HT392" s="240">
        <f t="shared" ca="1" si="818"/>
        <v>2.5559541777169328E-4</v>
      </c>
      <c r="HU392" s="240">
        <f t="shared" ca="1" si="819"/>
        <v>-5.9193926525407889E-4</v>
      </c>
      <c r="HV392" s="240">
        <f t="shared" ca="1" si="820"/>
        <v>-1.1130159900611207E-3</v>
      </c>
      <c r="HW392" s="240">
        <f t="shared" ca="1" si="821"/>
        <v>-1.0202579029061185E-3</v>
      </c>
      <c r="HX392" s="240">
        <f t="shared" ca="1" si="822"/>
        <v>-3.6482163001477232E-4</v>
      </c>
      <c r="HY392" s="240">
        <f t="shared" ca="1" si="823"/>
        <v>4.9181590023454191E-4</v>
      </c>
      <c r="HZ392" s="240">
        <f t="shared" ca="1" si="824"/>
        <v>1.0772140922027996E-3</v>
      </c>
      <c r="IA392" s="240">
        <f t="shared" ca="1" si="825"/>
        <v>1.0685224277496251E-3</v>
      </c>
      <c r="IB392" s="240">
        <f t="shared" ca="1" si="826"/>
        <v>4.7053441052898818E-4</v>
      </c>
      <c r="IC392" s="240">
        <f t="shared" ca="1" si="827"/>
        <v>-3.8695607924182788E-4</v>
      </c>
      <c r="ID392" s="240">
        <f t="shared" ca="1" si="828"/>
        <v>-1.0310380337714446E-3</v>
      </c>
      <c r="IE392" s="240">
        <f t="shared" ca="1" si="829"/>
        <v>-1.4902346305210285E-4</v>
      </c>
      <c r="IF392" s="240">
        <f t="shared" ca="1" si="830"/>
        <v>-5.7171568744953738E-4</v>
      </c>
      <c r="IG392" s="240">
        <f t="shared" ca="1" si="831"/>
        <v>2.7836965967430541E-4</v>
      </c>
      <c r="IH392" s="240">
        <f t="shared" ca="1" si="832"/>
        <v>9.7493251545213288E-4</v>
      </c>
      <c r="II392" s="240">
        <f t="shared" ca="1" si="833"/>
        <v>1.1338144011072008E-3</v>
      </c>
      <c r="IJ392" s="240">
        <f t="shared" ca="1" si="834"/>
        <v>6.673910297683624E-4</v>
      </c>
      <c r="IK392" s="240">
        <f t="shared" ca="1" si="835"/>
        <v>-1.6710238811175224E-4</v>
      </c>
      <c r="IL392" s="240">
        <f t="shared" ca="1" si="836"/>
        <v>-9.0943786405670805E-4</v>
      </c>
      <c r="IM392" s="240">
        <f t="shared" ca="1" si="837"/>
        <v>-1.1502130522256036E-3</v>
      </c>
      <c r="IN392" s="240">
        <f t="shared" ca="1" si="838"/>
        <v>-7.5663903163749604E-4</v>
      </c>
      <c r="IO392" s="240">
        <f t="shared" ca="1" si="839"/>
        <v>5.4225829204257805E-5</v>
      </c>
      <c r="IP392" s="240">
        <f t="shared" ca="1" si="840"/>
        <v>8.3518482888111163E-4</v>
      </c>
      <c r="IQ392" s="240">
        <f t="shared" ca="1" si="841"/>
        <v>1.1555345228806623E-3</v>
      </c>
      <c r="IR392" s="240">
        <f t="shared" ca="1" si="842"/>
        <v>8.3860018601096629E-4</v>
      </c>
      <c r="IS392" s="240">
        <f t="shared" ca="1" si="843"/>
        <v>5.9172954081327257E-5</v>
      </c>
      <c r="IT392" s="240">
        <f t="shared" ca="1" si="844"/>
        <v>-7.5288850724492234E-4</v>
      </c>
      <c r="IU392" s="240">
        <f t="shared" ca="1" si="845"/>
        <v>-1.1497275644009534E-3</v>
      </c>
      <c r="IV392" s="240">
        <f t="shared" ca="1" si="846"/>
        <v>-9.1248516216765896E-4</v>
      </c>
      <c r="IW392" s="240">
        <f t="shared" ca="1" si="847"/>
        <v>-1.7200186947188194E-4</v>
      </c>
      <c r="IX392" s="240">
        <f t="shared" ca="1" si="848"/>
        <v>6.6334145771321544E-4</v>
      </c>
      <c r="IY392" s="240">
        <f t="shared" ca="1" si="849"/>
        <v>1.1328481009710463E-3</v>
      </c>
      <c r="IZ392" s="240">
        <f t="shared" ca="1" si="850"/>
        <v>9.7758240739754913E-4</v>
      </c>
      <c r="JA392" s="240">
        <f t="shared" ca="1" si="851"/>
        <v>2.8317431283366839E-4</v>
      </c>
      <c r="JB392" s="240">
        <f t="shared" ca="1" si="852"/>
        <v>-5.6740606732442924E-4</v>
      </c>
    </row>
    <row r="393" spans="2:262">
      <c r="B393" s="248">
        <v>32</v>
      </c>
      <c r="C393" s="247">
        <f t="shared" si="853"/>
        <v>6.2500000000000023E-4</v>
      </c>
      <c r="D393" s="244">
        <f t="shared" ca="1" si="597"/>
        <v>30.050445453615755</v>
      </c>
      <c r="E393" s="243">
        <f ca="1">AL361</f>
        <v>5.0445453615755892E-2</v>
      </c>
      <c r="F393" s="242">
        <v>32</v>
      </c>
      <c r="G393" s="240">
        <f t="shared" ca="1" si="854"/>
        <v>-2.1415604822508965E-4</v>
      </c>
      <c r="H393" s="240">
        <f t="shared" ca="1" si="598"/>
        <v>-1.9613550418525919E-4</v>
      </c>
      <c r="I393" s="240">
        <f t="shared" ca="1" si="599"/>
        <v>-6.3221441856588844E-5</v>
      </c>
      <c r="J393" s="240">
        <f t="shared" ca="1" si="600"/>
        <v>1.0672688367888917E-4</v>
      </c>
      <c r="K393" s="240">
        <f t="shared" ca="1" si="601"/>
        <v>2.1415604822508968E-4</v>
      </c>
      <c r="L393" s="240">
        <f t="shared" ca="1" si="602"/>
        <v>1.9613550418525922E-4</v>
      </c>
      <c r="M393" s="240">
        <f t="shared" ca="1" si="603"/>
        <v>6.3221441856588885E-5</v>
      </c>
      <c r="N393" s="240">
        <f t="shared" ca="1" si="604"/>
        <v>-1.0672688367888914E-4</v>
      </c>
      <c r="O393" s="240">
        <f t="shared" ca="1" si="605"/>
        <v>-2.1415604822508968E-4</v>
      </c>
      <c r="P393" s="240">
        <f t="shared" ca="1" si="606"/>
        <v>-1.9613550418525922E-4</v>
      </c>
      <c r="Q393" s="240">
        <f t="shared" ca="1" si="607"/>
        <v>-6.3221441856589088E-5</v>
      </c>
      <c r="R393" s="240">
        <f t="shared" ca="1" si="608"/>
        <v>1.0672688367888913E-4</v>
      </c>
      <c r="S393" s="240">
        <f t="shared" ca="1" si="609"/>
        <v>2.1415604822508971E-4</v>
      </c>
      <c r="T393" s="240">
        <f t="shared" ca="1" si="610"/>
        <v>1.9613550418525925E-4</v>
      </c>
      <c r="U393" s="241">
        <f t="shared" ca="1" si="611"/>
        <v>6.3221441856589129E-5</v>
      </c>
      <c r="V393" s="240">
        <f t="shared" ca="1" si="612"/>
        <v>-1.067268836788891E-4</v>
      </c>
      <c r="W393" s="240">
        <f t="shared" ca="1" si="613"/>
        <v>-2.1415604822508968E-4</v>
      </c>
      <c r="X393" s="240">
        <f t="shared" ca="1" si="614"/>
        <v>-1.9613550418525925E-4</v>
      </c>
      <c r="Y393" s="240">
        <f t="shared" ca="1" si="615"/>
        <v>-6.3221441856589142E-5</v>
      </c>
      <c r="Z393" s="240">
        <f t="shared" ca="1" si="616"/>
        <v>1.0672688367888908E-4</v>
      </c>
      <c r="AA393" s="240">
        <f t="shared" ca="1" si="617"/>
        <v>2.1415604822508968E-4</v>
      </c>
      <c r="AB393" s="240">
        <f t="shared" ca="1" si="618"/>
        <v>1.9613550418525947E-4</v>
      </c>
      <c r="AC393" s="240">
        <f t="shared" ca="1" si="619"/>
        <v>6.3221441856589183E-5</v>
      </c>
      <c r="AD393" s="240">
        <f t="shared" ca="1" si="620"/>
        <v>-1.0672688367888905E-4</v>
      </c>
      <c r="AE393" s="240">
        <f t="shared" ca="1" si="621"/>
        <v>-2.1415604822508968E-4</v>
      </c>
      <c r="AF393" s="240">
        <f t="shared" ca="1" si="622"/>
        <v>-1.9613550418525909E-4</v>
      </c>
      <c r="AG393" s="240">
        <f t="shared" ca="1" si="623"/>
        <v>-6.3221441856589183E-5</v>
      </c>
      <c r="AH393" s="240">
        <f t="shared" ca="1" si="624"/>
        <v>1.0672688367888904E-4</v>
      </c>
      <c r="AI393" s="240">
        <f t="shared" ca="1" si="625"/>
        <v>2.1415604822508968E-4</v>
      </c>
      <c r="AJ393" s="240">
        <f t="shared" ca="1" si="626"/>
        <v>1.9613550418525949E-4</v>
      </c>
      <c r="AK393" s="240">
        <f t="shared" ca="1" si="627"/>
        <v>6.3221441856589223E-5</v>
      </c>
      <c r="AL393" s="240">
        <f t="shared" ca="1" si="628"/>
        <v>-1.0672688367888901E-4</v>
      </c>
      <c r="AM393" s="240">
        <f t="shared" ca="1" si="629"/>
        <v>-2.1415604822508965E-4</v>
      </c>
      <c r="AN393" s="240">
        <f t="shared" ca="1" si="630"/>
        <v>-1.9613550418525911E-4</v>
      </c>
      <c r="AO393" s="240">
        <f t="shared" ca="1" si="631"/>
        <v>-6.3221441856589264E-5</v>
      </c>
      <c r="AP393" s="240">
        <f t="shared" ca="1" si="632"/>
        <v>1.0672688367888898E-4</v>
      </c>
      <c r="AQ393" s="240">
        <f t="shared" ca="1" si="633"/>
        <v>2.1415604822508968E-4</v>
      </c>
      <c r="AR393" s="240">
        <f t="shared" ca="1" si="634"/>
        <v>1.9613550418525952E-4</v>
      </c>
      <c r="AS393" s="240">
        <f t="shared" ca="1" si="635"/>
        <v>6.3221441856589305E-5</v>
      </c>
      <c r="AT393" s="240">
        <f t="shared" ca="1" si="636"/>
        <v>-1.0672688367888896E-4</v>
      </c>
      <c r="AU393" s="240">
        <f t="shared" ca="1" si="637"/>
        <v>-2.1415604822508944E-4</v>
      </c>
      <c r="AV393" s="240">
        <f t="shared" ca="1" si="638"/>
        <v>-1.9613550418525914E-4</v>
      </c>
      <c r="AW393" s="240">
        <f t="shared" ca="1" si="639"/>
        <v>-6.3221441856589305E-5</v>
      </c>
      <c r="AX393" s="240">
        <f t="shared" ca="1" si="640"/>
        <v>1.0672688367888824E-4</v>
      </c>
      <c r="AY393" s="240">
        <f t="shared" ca="1" si="641"/>
        <v>2.1415604822508963E-4</v>
      </c>
      <c r="AZ393" s="240">
        <f t="shared" ca="1" si="642"/>
        <v>1.9613550418525955E-4</v>
      </c>
      <c r="BA393" s="240">
        <f t="shared" ca="1" si="643"/>
        <v>6.3221441856588586E-5</v>
      </c>
      <c r="BB393" s="240">
        <f t="shared" ca="1" si="644"/>
        <v>-1.0672688367888891E-4</v>
      </c>
      <c r="BC393" s="240">
        <f t="shared" ca="1" si="645"/>
        <v>-2.1415604822508938E-4</v>
      </c>
      <c r="BD393" s="240">
        <f t="shared" ca="1" si="646"/>
        <v>-1.9613550418525917E-4</v>
      </c>
      <c r="BE393" s="240">
        <f t="shared" ca="1" si="647"/>
        <v>-6.3221441856589345E-5</v>
      </c>
      <c r="BF393" s="240">
        <f t="shared" ca="1" si="648"/>
        <v>1.0672688367888958E-4</v>
      </c>
      <c r="BG393" s="240">
        <f t="shared" ca="1" si="649"/>
        <v>2.1415604822508963E-4</v>
      </c>
      <c r="BH393" s="240">
        <f t="shared" ca="1" si="650"/>
        <v>1.9613550418525957E-4</v>
      </c>
      <c r="BI393" s="240">
        <f t="shared" ca="1" si="651"/>
        <v>6.3221441856588627E-5</v>
      </c>
      <c r="BJ393" s="240">
        <f t="shared" ca="1" si="652"/>
        <v>-1.0672688367888886E-4</v>
      </c>
      <c r="BK393" s="240">
        <f t="shared" ca="1" si="653"/>
        <v>-2.1415604822508938E-4</v>
      </c>
      <c r="BL393" s="240">
        <f t="shared" ca="1" si="654"/>
        <v>-1.9613550418525919E-4</v>
      </c>
      <c r="BM393" s="240">
        <f t="shared" ca="1" si="655"/>
        <v>-6.3221441856589427E-5</v>
      </c>
      <c r="BN393" s="240">
        <f t="shared" ca="1" si="656"/>
        <v>1.0672688367888814E-4</v>
      </c>
      <c r="BO393" s="240">
        <f t="shared" ca="1" si="657"/>
        <v>2.1415604822508963E-4</v>
      </c>
      <c r="BP393" s="240">
        <f t="shared" ca="1" si="658"/>
        <v>1.9613550418525957E-4</v>
      </c>
      <c r="BQ393" s="240">
        <f t="shared" ca="1" si="659"/>
        <v>6.3221441856588681E-5</v>
      </c>
      <c r="BR393" s="240">
        <f t="shared" ca="1" si="660"/>
        <v>-1.0672688367888882E-4</v>
      </c>
      <c r="BS393" s="240">
        <f t="shared" ca="1" si="661"/>
        <v>-2.1415604822508936E-4</v>
      </c>
      <c r="BT393" s="240">
        <f t="shared" ca="1" si="662"/>
        <v>-1.9613550418525922E-4</v>
      </c>
      <c r="BU393" s="240">
        <f t="shared" ca="1" si="663"/>
        <v>-6.3221441856589467E-5</v>
      </c>
      <c r="BV393" s="240">
        <f t="shared" ca="1" si="664"/>
        <v>1.0672688367888948E-4</v>
      </c>
      <c r="BW393" s="240">
        <f t="shared" ca="1" si="665"/>
        <v>2.141560482250896E-4</v>
      </c>
      <c r="BX393" s="240">
        <f t="shared" ca="1" si="666"/>
        <v>1.961355041852596E-4</v>
      </c>
      <c r="BY393" s="240">
        <f t="shared" ca="1" si="667"/>
        <v>6.3221441856588722E-5</v>
      </c>
      <c r="BZ393" s="240">
        <f t="shared" ca="1" si="668"/>
        <v>-1.0672688367888877E-4</v>
      </c>
      <c r="CA393" s="240">
        <f t="shared" ca="1" si="669"/>
        <v>-2.1415604822508936E-4</v>
      </c>
      <c r="CB393" s="240">
        <f t="shared" ca="1" si="670"/>
        <v>-1.9613550418525925E-4</v>
      </c>
      <c r="CC393" s="240">
        <f t="shared" ca="1" si="671"/>
        <v>-6.3221441856589522E-5</v>
      </c>
      <c r="CD393" s="240">
        <f t="shared" ca="1" si="672"/>
        <v>1.0672688367888805E-4</v>
      </c>
      <c r="CE393" s="240">
        <f t="shared" ca="1" si="673"/>
        <v>2.1415604822508957E-4</v>
      </c>
      <c r="CF393" s="240">
        <f t="shared" ca="1" si="674"/>
        <v>1.9613550418525963E-4</v>
      </c>
      <c r="CG393" s="240">
        <f t="shared" ca="1" si="675"/>
        <v>6.322144185658879E-5</v>
      </c>
      <c r="CH393" s="240">
        <f t="shared" ca="1" si="676"/>
        <v>-1.0672688367888872E-4</v>
      </c>
      <c r="CI393" s="240">
        <f t="shared" ca="1" si="677"/>
        <v>-2.1415604822508936E-4</v>
      </c>
      <c r="CJ393" s="240">
        <f t="shared" ca="1" si="678"/>
        <v>-1.9613550418526003E-4</v>
      </c>
      <c r="CK393" s="240">
        <f t="shared" ca="1" si="679"/>
        <v>-6.3221441856588044E-5</v>
      </c>
      <c r="CL393" s="240">
        <f t="shared" ca="1" si="680"/>
        <v>1.0672688367888939E-4</v>
      </c>
      <c r="CM393" s="240">
        <f t="shared" ca="1" si="681"/>
        <v>2.1415604822508954E-4</v>
      </c>
      <c r="CN393" s="240">
        <f t="shared" ca="1" si="682"/>
        <v>1.9613550418525966E-4</v>
      </c>
      <c r="CO393" s="240">
        <f t="shared" ca="1" si="683"/>
        <v>6.3221441856590362E-5</v>
      </c>
      <c r="CP393" s="240">
        <f t="shared" ca="1" si="684"/>
        <v>-1.0672688367888727E-4</v>
      </c>
      <c r="CQ393" s="240">
        <f t="shared" ca="1" si="685"/>
        <v>-2.1415604822508976E-4</v>
      </c>
      <c r="CR393" s="240">
        <f t="shared" ca="1" si="686"/>
        <v>-1.961355041852593E-4</v>
      </c>
      <c r="CS393" s="240">
        <f t="shared" ca="1" si="687"/>
        <v>-6.322144185658963E-5</v>
      </c>
      <c r="CT393" s="240">
        <f t="shared" ca="1" si="688"/>
        <v>1.0672688367888795E-4</v>
      </c>
      <c r="CU393" s="240">
        <f t="shared" ca="1" si="689"/>
        <v>2.1415604822508908E-4</v>
      </c>
      <c r="CV393" s="240">
        <f t="shared" ca="1" si="690"/>
        <v>1.9613550418525892E-4</v>
      </c>
      <c r="CW393" s="240">
        <f t="shared" ca="1" si="691"/>
        <v>6.3221441856588885E-5</v>
      </c>
      <c r="CX393" s="240">
        <f t="shared" ca="1" si="692"/>
        <v>-1.0672688367888862E-4</v>
      </c>
      <c r="CY393" s="240">
        <f t="shared" ca="1" si="693"/>
        <v>-2.141560482250893E-4</v>
      </c>
      <c r="CZ393" s="240">
        <f t="shared" ca="1" si="694"/>
        <v>-1.9613550418526009E-4</v>
      </c>
      <c r="DA393" s="240">
        <f t="shared" ca="1" si="695"/>
        <v>-6.3221441856588139E-5</v>
      </c>
      <c r="DB393" s="240">
        <f t="shared" ca="1" si="696"/>
        <v>1.0672688367888929E-4</v>
      </c>
      <c r="DC393" s="240">
        <f t="shared" ca="1" si="697"/>
        <v>2.1415604822508954E-4</v>
      </c>
      <c r="DD393" s="240">
        <f t="shared" ca="1" si="698"/>
        <v>1.9613550418525971E-4</v>
      </c>
      <c r="DE393" s="240">
        <f t="shared" ca="1" si="699"/>
        <v>6.322144185659047E-5</v>
      </c>
      <c r="DF393" s="240">
        <f t="shared" ca="1" si="700"/>
        <v>-1.0672688367888997E-4</v>
      </c>
      <c r="DG393" s="240">
        <f t="shared" ca="1" si="701"/>
        <v>-2.1415604822508973E-4</v>
      </c>
      <c r="DH393" s="240">
        <f t="shared" ca="1" si="702"/>
        <v>-1.9613550418525936E-4</v>
      </c>
      <c r="DI393" s="240">
        <f t="shared" ca="1" si="703"/>
        <v>-6.3221441856589725E-5</v>
      </c>
      <c r="DJ393" s="240">
        <f t="shared" ca="1" si="704"/>
        <v>1.0672688367888786E-4</v>
      </c>
      <c r="DK393" s="240">
        <f t="shared" ca="1" si="705"/>
        <v>2.1415604822508906E-4</v>
      </c>
      <c r="DL393" s="240">
        <f t="shared" ca="1" si="706"/>
        <v>1.9613550418525898E-4</v>
      </c>
      <c r="DM393" s="240">
        <f t="shared" ca="1" si="707"/>
        <v>6.322144185658898E-5</v>
      </c>
      <c r="DN393" s="240">
        <f t="shared" ca="1" si="708"/>
        <v>-1.0672688367888852E-4</v>
      </c>
      <c r="DO393" s="240">
        <f t="shared" ca="1" si="709"/>
        <v>-2.141560482250893E-4</v>
      </c>
      <c r="DP393" s="240">
        <f t="shared" ca="1" si="710"/>
        <v>-1.9613550418526014E-4</v>
      </c>
      <c r="DQ393" s="240">
        <f t="shared" ca="1" si="711"/>
        <v>-6.3221441856588248E-5</v>
      </c>
      <c r="DR393" s="240">
        <f t="shared" ca="1" si="712"/>
        <v>1.067268836788892E-4</v>
      </c>
      <c r="DS393" s="240">
        <f t="shared" ca="1" si="713"/>
        <v>2.1415604822508952E-4</v>
      </c>
      <c r="DT393" s="240">
        <f t="shared" ca="1" si="714"/>
        <v>1.9613550418525976E-4</v>
      </c>
      <c r="DU393" s="240">
        <f t="shared" ca="1" si="715"/>
        <v>6.3221441856590565E-5</v>
      </c>
      <c r="DV393" s="240">
        <f t="shared" ca="1" si="716"/>
        <v>-1.0672688367888708E-4</v>
      </c>
      <c r="DW393" s="240">
        <f t="shared" ca="1" si="717"/>
        <v>-2.1415604822508968E-4</v>
      </c>
      <c r="DX393" s="240">
        <f t="shared" ca="1" si="718"/>
        <v>-1.9613550418525941E-4</v>
      </c>
      <c r="DY393" s="240">
        <f t="shared" ca="1" si="719"/>
        <v>-6.322144185658982E-5</v>
      </c>
      <c r="DZ393" s="240">
        <f t="shared" ca="1" si="720"/>
        <v>1.0672688367888776E-4</v>
      </c>
      <c r="EA393" s="240">
        <f t="shared" ca="1" si="721"/>
        <v>2.1415604822508906E-4</v>
      </c>
      <c r="EB393" s="240">
        <f t="shared" ca="1" si="722"/>
        <v>1.9613550418525903E-4</v>
      </c>
      <c r="EC393" s="240">
        <f t="shared" ca="1" si="723"/>
        <v>6.3221441856589088E-5</v>
      </c>
      <c r="ED393" s="240">
        <f t="shared" ca="1" si="724"/>
        <v>-1.0672688367888843E-4</v>
      </c>
      <c r="EE393" s="240">
        <f t="shared" ca="1" si="725"/>
        <v>-2.1415604822508925E-4</v>
      </c>
      <c r="EF393" s="240">
        <f t="shared" ca="1" si="726"/>
        <v>-1.961355041852602E-4</v>
      </c>
      <c r="EG393" s="240">
        <f t="shared" ca="1" si="727"/>
        <v>-6.322144185658837E-5</v>
      </c>
      <c r="EH393" s="240">
        <f t="shared" ca="1" si="728"/>
        <v>1.067268836788891E-4</v>
      </c>
      <c r="EI393" s="240">
        <f t="shared" ca="1" si="729"/>
        <v>2.1415604822508946E-4</v>
      </c>
      <c r="EJ393" s="240">
        <f t="shared" ca="1" si="730"/>
        <v>1.9613550418525982E-4</v>
      </c>
      <c r="EK393" s="240">
        <f t="shared" ca="1" si="731"/>
        <v>6.3221441856590674E-5</v>
      </c>
      <c r="EL393" s="240">
        <f t="shared" ca="1" si="732"/>
        <v>-1.0672688367888978E-4</v>
      </c>
      <c r="EM393" s="240">
        <f t="shared" ca="1" si="733"/>
        <v>-2.1415604822508968E-4</v>
      </c>
      <c r="EN393" s="240">
        <f t="shared" ca="1" si="734"/>
        <v>-1.9613550418525947E-4</v>
      </c>
      <c r="EO393" s="240">
        <f t="shared" ca="1" si="735"/>
        <v>-6.3221441856589928E-5</v>
      </c>
      <c r="EP393" s="240">
        <f t="shared" ca="1" si="736"/>
        <v>1.0672688367888767E-4</v>
      </c>
      <c r="EQ393" s="240">
        <f t="shared" ca="1" si="737"/>
        <v>2.1415604822508898E-4</v>
      </c>
      <c r="ER393" s="240">
        <f t="shared" ca="1" si="738"/>
        <v>1.9613550418525909E-4</v>
      </c>
      <c r="ES393" s="240">
        <f t="shared" ca="1" si="739"/>
        <v>6.3221441856589183E-5</v>
      </c>
      <c r="ET393" s="240">
        <f t="shared" ca="1" si="740"/>
        <v>-1.0672688367888833E-4</v>
      </c>
      <c r="EU393" s="240">
        <f t="shared" ca="1" si="741"/>
        <v>-2.1415604822508919E-4</v>
      </c>
      <c r="EV393" s="240">
        <f t="shared" ca="1" si="742"/>
        <v>-1.9613550418526025E-4</v>
      </c>
      <c r="EW393" s="240">
        <f t="shared" ca="1" si="743"/>
        <v>-6.3221441856588478E-5</v>
      </c>
      <c r="EX393" s="240">
        <f t="shared" ca="1" si="744"/>
        <v>1.0672688367888901E-4</v>
      </c>
      <c r="EY393" s="240">
        <f t="shared" ca="1" si="745"/>
        <v>2.1415604822508944E-4</v>
      </c>
      <c r="EZ393" s="240">
        <f t="shared" ca="1" si="746"/>
        <v>1.9613550418525987E-4</v>
      </c>
      <c r="FA393" s="240">
        <f t="shared" ca="1" si="747"/>
        <v>6.3221441856590768E-5</v>
      </c>
      <c r="FB393" s="240">
        <f t="shared" ca="1" si="748"/>
        <v>-1.067268836788869E-4</v>
      </c>
      <c r="FC393" s="240">
        <f t="shared" ca="1" si="749"/>
        <v>-2.1415604822508968E-4</v>
      </c>
      <c r="FD393" s="240">
        <f t="shared" ca="1" si="750"/>
        <v>-1.9613550418525952E-4</v>
      </c>
      <c r="FE393" s="240">
        <f t="shared" ca="1" si="751"/>
        <v>-6.3221441856590023E-5</v>
      </c>
      <c r="FF393" s="240">
        <f t="shared" ca="1" si="752"/>
        <v>1.0672688367888756E-4</v>
      </c>
      <c r="FG393" s="240">
        <f t="shared" ca="1" si="753"/>
        <v>2.1415604822508898E-4</v>
      </c>
      <c r="FH393" s="240">
        <f t="shared" ca="1" si="754"/>
        <v>1.9613550418525914E-4</v>
      </c>
      <c r="FI393" s="240">
        <f t="shared" ca="1" si="755"/>
        <v>6.3221441856589305E-5</v>
      </c>
      <c r="FJ393" s="240">
        <f t="shared" ca="1" si="756"/>
        <v>-1.0672688367888824E-4</v>
      </c>
      <c r="FK393" s="240">
        <f t="shared" ca="1" si="757"/>
        <v>-2.1415604822508919E-4</v>
      </c>
      <c r="FL393" s="240">
        <f t="shared" ca="1" si="758"/>
        <v>-1.9613550418526031E-4</v>
      </c>
      <c r="FM393" s="240">
        <f t="shared" ca="1" si="759"/>
        <v>-6.3221441856591609E-5</v>
      </c>
      <c r="FN393" s="240">
        <f t="shared" ca="1" si="760"/>
        <v>1.0672688367888612E-4</v>
      </c>
      <c r="FO393" s="240">
        <f t="shared" ca="1" si="761"/>
        <v>2.1415604822508851E-4</v>
      </c>
      <c r="FP393" s="240">
        <f t="shared" ca="1" si="762"/>
        <v>1.9613550418525841E-4</v>
      </c>
      <c r="FQ393" s="240">
        <f t="shared" ca="1" si="763"/>
        <v>6.3221441856587841E-5</v>
      </c>
      <c r="FR393" s="240">
        <f t="shared" ca="1" si="764"/>
        <v>-1.0672688367888958E-4</v>
      </c>
      <c r="FS393" s="240">
        <f t="shared" ca="1" si="765"/>
        <v>-2.1415604822508963E-4</v>
      </c>
      <c r="FT393" s="240">
        <f t="shared" ca="1" si="766"/>
        <v>-1.9613550418525957E-4</v>
      </c>
      <c r="FU393" s="240">
        <f t="shared" ca="1" si="767"/>
        <v>-6.3221441856590131E-5</v>
      </c>
      <c r="FV393" s="240">
        <f t="shared" ca="1" si="768"/>
        <v>1.0672688367888746E-4</v>
      </c>
      <c r="FW393" s="240">
        <f t="shared" ca="1" si="769"/>
        <v>2.1415604822508892E-4</v>
      </c>
      <c r="FX393" s="240">
        <f t="shared" ca="1" si="770"/>
        <v>1.9613550418526071E-4</v>
      </c>
      <c r="FY393" s="240">
        <f t="shared" ca="1" si="771"/>
        <v>6.3221441856592449E-5</v>
      </c>
      <c r="FZ393" s="240">
        <f t="shared" ca="1" si="772"/>
        <v>-1.0672688367888535E-4</v>
      </c>
      <c r="GA393" s="240">
        <f t="shared" ca="1" si="773"/>
        <v>-2.1415604822509006E-4</v>
      </c>
      <c r="GB393" s="240">
        <f t="shared" ca="1" si="774"/>
        <v>-1.9613550418525881E-4</v>
      </c>
      <c r="GC393" s="240">
        <f t="shared" ca="1" si="775"/>
        <v>-6.3221441856588681E-5</v>
      </c>
      <c r="GD393" s="240">
        <f t="shared" ca="1" si="776"/>
        <v>1.0672688367888882E-4</v>
      </c>
      <c r="GE393" s="240">
        <f t="shared" ca="1" si="777"/>
        <v>2.1415604822508936E-4</v>
      </c>
      <c r="GF393" s="240">
        <f t="shared" ca="1" si="778"/>
        <v>1.9613550418525998E-4</v>
      </c>
      <c r="GG393" s="240">
        <f t="shared" ca="1" si="779"/>
        <v>6.3221441856590999E-5</v>
      </c>
      <c r="GH393" s="240">
        <f t="shared" ca="1" si="780"/>
        <v>-1.0672688367888671E-4</v>
      </c>
      <c r="GI393" s="240">
        <f t="shared" ca="1" si="781"/>
        <v>-2.141560482250887E-4</v>
      </c>
      <c r="GJ393" s="240">
        <f t="shared" ca="1" si="782"/>
        <v>-1.9613550418526112E-4</v>
      </c>
      <c r="GK393" s="240">
        <f t="shared" ca="1" si="783"/>
        <v>-6.3221441856587204E-5</v>
      </c>
      <c r="GL393" s="240">
        <f t="shared" ca="1" si="784"/>
        <v>1.0672688367889016E-4</v>
      </c>
      <c r="GM393" s="240">
        <f t="shared" ca="1" si="785"/>
        <v>2.1415604822508979E-4</v>
      </c>
      <c r="GN393" s="240">
        <f t="shared" ca="1" si="786"/>
        <v>1.9613550418525925E-4</v>
      </c>
      <c r="GO393" s="240">
        <f t="shared" ca="1" si="787"/>
        <v>6.3221441856589522E-5</v>
      </c>
      <c r="GP393" s="240">
        <f t="shared" ca="1" si="788"/>
        <v>-1.0672688367888805E-4</v>
      </c>
      <c r="GQ393" s="240">
        <f t="shared" ca="1" si="789"/>
        <v>-2.1415604822508914E-4</v>
      </c>
      <c r="GR393" s="240">
        <f t="shared" ca="1" si="790"/>
        <v>-1.9613550418526039E-4</v>
      </c>
      <c r="GS393" s="240">
        <f t="shared" ca="1" si="791"/>
        <v>-6.3221441856591839E-5</v>
      </c>
      <c r="GT393" s="240">
        <f t="shared" ca="1" si="792"/>
        <v>1.0672688367888593E-4</v>
      </c>
      <c r="GU393" s="240">
        <f t="shared" ca="1" si="793"/>
        <v>2.1415604822508843E-4</v>
      </c>
      <c r="GV393" s="240">
        <f t="shared" ca="1" si="794"/>
        <v>1.9613550418525852E-4</v>
      </c>
      <c r="GW393" s="240">
        <f t="shared" ca="1" si="795"/>
        <v>6.3221441856588044E-5</v>
      </c>
      <c r="GX393" s="240">
        <f t="shared" ca="1" si="796"/>
        <v>-1.0672688367888939E-4</v>
      </c>
      <c r="GY393" s="240">
        <f t="shared" ca="1" si="797"/>
        <v>-2.1415604822508954E-4</v>
      </c>
      <c r="GZ393" s="240">
        <f t="shared" ca="1" si="798"/>
        <v>-1.9613550418525966E-4</v>
      </c>
      <c r="HA393" s="240">
        <f t="shared" ca="1" si="799"/>
        <v>-6.3221441856590362E-5</v>
      </c>
      <c r="HB393" s="240">
        <f t="shared" ca="1" si="800"/>
        <v>1.0672688367888727E-4</v>
      </c>
      <c r="HC393" s="240">
        <f t="shared" ca="1" si="801"/>
        <v>2.1415604822508887E-4</v>
      </c>
      <c r="HD393" s="240">
        <f t="shared" ca="1" si="802"/>
        <v>1.9613550418526082E-4</v>
      </c>
      <c r="HE393" s="240">
        <f t="shared" ca="1" si="803"/>
        <v>6.3221441856592652E-5</v>
      </c>
      <c r="HF393" s="240">
        <f t="shared" ca="1" si="804"/>
        <v>-1.0672688367889073E-4</v>
      </c>
      <c r="HG393" s="240">
        <f t="shared" ca="1" si="805"/>
        <v>-2.1415604822509001E-4</v>
      </c>
      <c r="HH393" s="240">
        <f t="shared" ca="1" si="806"/>
        <v>-1.9613550418525892E-4</v>
      </c>
      <c r="HI393" s="240">
        <f t="shared" ca="1" si="807"/>
        <v>-6.3221441856588885E-5</v>
      </c>
      <c r="HJ393" s="240">
        <f t="shared" ca="1" si="808"/>
        <v>1.0672688367888862E-4</v>
      </c>
      <c r="HK393" s="240">
        <f t="shared" ca="1" si="809"/>
        <v>2.141560482250893E-4</v>
      </c>
      <c r="HL393" s="240">
        <f t="shared" ca="1" si="810"/>
        <v>1.9613550418526009E-4</v>
      </c>
      <c r="HM393" s="240">
        <f t="shared" ca="1" si="811"/>
        <v>6.3221441856591189E-5</v>
      </c>
      <c r="HN393" s="240">
        <f t="shared" ca="1" si="812"/>
        <v>-1.067268836788865E-4</v>
      </c>
      <c r="HO393" s="240">
        <f t="shared" ca="1" si="813"/>
        <v>-2.1415604822508865E-4</v>
      </c>
      <c r="HP393" s="240">
        <f t="shared" ca="1" si="814"/>
        <v>-1.9613550418526123E-4</v>
      </c>
      <c r="HQ393" s="240">
        <f t="shared" ca="1" si="815"/>
        <v>-6.3221441856587421E-5</v>
      </c>
      <c r="HR393" s="240">
        <f t="shared" ca="1" si="816"/>
        <v>1.0672688367888997E-4</v>
      </c>
      <c r="HS393" s="240">
        <f t="shared" ca="1" si="817"/>
        <v>2.1415604822508973E-4</v>
      </c>
      <c r="HT393" s="240">
        <f t="shared" ca="1" si="818"/>
        <v>1.9613550418525936E-4</v>
      </c>
      <c r="HU393" s="240">
        <f t="shared" ca="1" si="819"/>
        <v>6.3221441856589725E-5</v>
      </c>
      <c r="HV393" s="240">
        <f t="shared" ca="1" si="820"/>
        <v>-1.0672688367888786E-4</v>
      </c>
      <c r="HW393" s="240">
        <f t="shared" ca="1" si="821"/>
        <v>-2.1415604822508906E-4</v>
      </c>
      <c r="HX393" s="240">
        <f t="shared" ca="1" si="822"/>
        <v>-1.961355041852605E-4</v>
      </c>
      <c r="HY393" s="240">
        <f t="shared" ca="1" si="823"/>
        <v>-6.3221441856592029E-5</v>
      </c>
      <c r="HZ393" s="240">
        <f t="shared" ca="1" si="824"/>
        <v>1.0672688367888574E-4</v>
      </c>
      <c r="IA393" s="240">
        <f t="shared" ca="1" si="825"/>
        <v>2.1415604822508838E-4</v>
      </c>
      <c r="IB393" s="240">
        <f t="shared" ca="1" si="826"/>
        <v>1.9613550418525863E-4</v>
      </c>
      <c r="IC393" s="240">
        <f t="shared" ca="1" si="827"/>
        <v>6.3221441856588248E-5</v>
      </c>
      <c r="ID393" s="240">
        <f t="shared" ca="1" si="828"/>
        <v>-1.067268836788892E-4</v>
      </c>
      <c r="IE393" s="240">
        <f t="shared" ca="1" si="829"/>
        <v>6.3221441856589196E-5</v>
      </c>
      <c r="IF393" s="240">
        <f t="shared" ca="1" si="830"/>
        <v>-1.9613550418525976E-4</v>
      </c>
      <c r="IG393" s="240">
        <f t="shared" ca="1" si="831"/>
        <v>-6.3221441856590565E-5</v>
      </c>
      <c r="IH393" s="240">
        <f t="shared" ca="1" si="832"/>
        <v>1.0672688367888708E-4</v>
      </c>
      <c r="II393" s="240">
        <f t="shared" ca="1" si="833"/>
        <v>2.1415604822508881E-4</v>
      </c>
      <c r="IJ393" s="240">
        <f t="shared" ca="1" si="834"/>
        <v>1.9613550418526093E-4</v>
      </c>
      <c r="IK393" s="240">
        <f t="shared" ca="1" si="835"/>
        <v>6.3221441856592896E-5</v>
      </c>
      <c r="IL393" s="240">
        <f t="shared" ca="1" si="836"/>
        <v>-1.0672688367888497E-4</v>
      </c>
      <c r="IM393" s="240">
        <f t="shared" ca="1" si="837"/>
        <v>-2.1415604822508992E-4</v>
      </c>
      <c r="IN393" s="240">
        <f t="shared" ca="1" si="838"/>
        <v>-1.9613550418525903E-4</v>
      </c>
      <c r="IO393" s="240">
        <f t="shared" ca="1" si="839"/>
        <v>-6.3221441856589088E-5</v>
      </c>
      <c r="IP393" s="240">
        <f t="shared" ca="1" si="840"/>
        <v>1.0672688367888843E-4</v>
      </c>
      <c r="IQ393" s="240">
        <f t="shared" ca="1" si="841"/>
        <v>2.1415604822508925E-4</v>
      </c>
      <c r="IR393" s="240">
        <f t="shared" ca="1" si="842"/>
        <v>1.961355041852602E-4</v>
      </c>
      <c r="IS393" s="240">
        <f t="shared" ca="1" si="843"/>
        <v>6.3221441856591405E-5</v>
      </c>
      <c r="IT393" s="240">
        <f t="shared" ca="1" si="844"/>
        <v>-1.0672688367888631E-4</v>
      </c>
      <c r="IU393" s="240">
        <f t="shared" ca="1" si="845"/>
        <v>-2.1415604822508857E-4</v>
      </c>
      <c r="IV393" s="240">
        <f t="shared" ca="1" si="846"/>
        <v>-1.9613550418526134E-4</v>
      </c>
      <c r="IW393" s="240">
        <f t="shared" ca="1" si="847"/>
        <v>-6.3221441856587638E-5</v>
      </c>
      <c r="IX393" s="240">
        <f t="shared" ca="1" si="848"/>
        <v>1.0672688367888978E-4</v>
      </c>
      <c r="IY393" s="240">
        <f t="shared" ca="1" si="849"/>
        <v>2.1415604822508968E-4</v>
      </c>
      <c r="IZ393" s="240">
        <f t="shared" ca="1" si="850"/>
        <v>1.9613550418525947E-4</v>
      </c>
      <c r="JA393" s="240">
        <f t="shared" ca="1" si="851"/>
        <v>6.3221441856589928E-5</v>
      </c>
      <c r="JB393" s="240">
        <f t="shared" ca="1" si="852"/>
        <v>-1.0672688367888767E-4</v>
      </c>
    </row>
    <row r="394" spans="2:262">
      <c r="B394" s="248">
        <v>33</v>
      </c>
      <c r="C394" s="247">
        <f t="shared" si="853"/>
        <v>6.4453125000000025E-4</v>
      </c>
      <c r="D394" s="244">
        <f t="shared" ca="1" si="597"/>
        <v>30.049686572809705</v>
      </c>
      <c r="E394" s="243">
        <f ca="1">AM361</f>
        <v>4.9686572809705044E-2</v>
      </c>
      <c r="F394" s="242">
        <v>33</v>
      </c>
      <c r="G394" s="240">
        <f t="shared" ca="1" si="854"/>
        <v>6.1520876987660562E-4</v>
      </c>
      <c r="H394" s="240">
        <f t="shared" ca="1" si="598"/>
        <v>5.3747317563705092E-4</v>
      </c>
      <c r="I394" s="240">
        <f t="shared" ca="1" si="599"/>
        <v>1.2601032274406107E-4</v>
      </c>
      <c r="J394" s="240">
        <f t="shared" ca="1" si="600"/>
        <v>-3.636947224621839E-4</v>
      </c>
      <c r="K394" s="240">
        <f t="shared" ca="1" si="601"/>
        <v>-6.2757483683320244E-4</v>
      </c>
      <c r="L394" s="240">
        <f t="shared" ca="1" si="602"/>
        <v>-5.0178186724430065E-4</v>
      </c>
      <c r="M394" s="240">
        <f t="shared" ca="1" si="603"/>
        <v>-6.4423047324432923E-5</v>
      </c>
      <c r="N394" s="240">
        <f t="shared" ca="1" si="604"/>
        <v>4.1293726095287801E-4</v>
      </c>
      <c r="O394" s="240">
        <f t="shared" ca="1" si="605"/>
        <v>6.3389701504379273E-4</v>
      </c>
      <c r="P394" s="240">
        <f t="shared" ca="1" si="606"/>
        <v>4.6125812516811679E-4</v>
      </c>
      <c r="Q394" s="240">
        <f t="shared" ca="1" si="607"/>
        <v>2.2153427418502192E-6</v>
      </c>
      <c r="R394" s="240">
        <f t="shared" ca="1" si="608"/>
        <v>-4.5820298788612734E-4</v>
      </c>
      <c r="S394" s="240">
        <f t="shared" ca="1" si="609"/>
        <v>-6.341144184761542E-4</v>
      </c>
      <c r="T394" s="240">
        <f t="shared" ca="1" si="610"/>
        <v>-4.1629221519722426E-4</v>
      </c>
      <c r="U394" s="241">
        <f t="shared" ca="1" si="611"/>
        <v>6.0013696802365464E-5</v>
      </c>
      <c r="V394" s="240">
        <f t="shared" ca="1" si="612"/>
        <v>4.9905596956680075E-4</v>
      </c>
      <c r="W394" s="240">
        <f t="shared" ca="1" si="613"/>
        <v>6.2822495341638841E-4</v>
      </c>
      <c r="X394" s="240">
        <f t="shared" ca="1" si="614"/>
        <v>3.6731718362550925E-4</v>
      </c>
      <c r="Y394" s="240">
        <f t="shared" ca="1" si="615"/>
        <v>-1.2166477163955063E-4</v>
      </c>
      <c r="Z394" s="240">
        <f t="shared" ca="1" si="616"/>
        <v>-5.3510276944880304E-4</v>
      </c>
      <c r="AA394" s="240">
        <f t="shared" ca="1" si="617"/>
        <v>-6.1628533863252995E-4</v>
      </c>
      <c r="AB394" s="240">
        <f t="shared" ca="1" si="618"/>
        <v>-3.1480468677948193E-4</v>
      </c>
      <c r="AC394" s="240">
        <f t="shared" ca="1" si="619"/>
        <v>1.8214414821711845E-4</v>
      </c>
      <c r="AD394" s="240">
        <f t="shared" ca="1" si="620"/>
        <v>5.659962371440837E-4</v>
      </c>
      <c r="AE394" s="240">
        <f t="shared" ca="1" si="621"/>
        <v>5.9841055914180486E-4</v>
      </c>
      <c r="AF394" s="240">
        <f t="shared" ca="1" si="622"/>
        <v>2.592604487100223E-4</v>
      </c>
      <c r="AG394" s="240">
        <f t="shared" ca="1" si="623"/>
        <v>-2.4086937707723456E-4</v>
      </c>
      <c r="AH394" s="240">
        <f t="shared" ca="1" si="624"/>
        <v>-5.914388516706509E-4</v>
      </c>
      <c r="AI394" s="240">
        <f t="shared" ca="1" si="625"/>
        <v>-5.7477275884205753E-4</v>
      </c>
      <c r="AJ394" s="240">
        <f t="shared" ca="1" si="626"/>
        <v>-2.0121939079330739E-4</v>
      </c>
      <c r="AK394" s="240">
        <f t="shared" ca="1" si="627"/>
        <v>2.9727490216350155E-4</v>
      </c>
      <c r="AL394" s="240">
        <f t="shared" ca="1" si="628"/>
        <v>6.1118558674226576E-4</v>
      </c>
      <c r="AM394" s="240">
        <f t="shared" ca="1" si="629"/>
        <v>5.4559958267191009E-4</v>
      </c>
      <c r="AN394" s="240">
        <f t="shared" ca="1" si="630"/>
        <v>1.412404801455449E-4</v>
      </c>
      <c r="AO394" s="240">
        <f t="shared" ca="1" si="631"/>
        <v>-3.5081750743494222E-4</v>
      </c>
      <c r="AP394" s="240">
        <f t="shared" ca="1" si="632"/>
        <v>-6.2504627050552508E-4</v>
      </c>
      <c r="AQ394" s="240">
        <f t="shared" ca="1" si="633"/>
        <v>-5.1117198426556168E-4</v>
      </c>
      <c r="AR394" s="240">
        <f t="shared" ca="1" si="634"/>
        <v>-7.9901346464080522E-5</v>
      </c>
      <c r="AS394" s="240">
        <f t="shared" ca="1" si="635"/>
        <v>4.0098154833342724E-4</v>
      </c>
      <c r="AT394" s="240">
        <f t="shared" ca="1" si="636"/>
        <v>6.3288741699876869E-4</v>
      </c>
      <c r="AU394" s="240">
        <f t="shared" ca="1" si="637"/>
        <v>4.7182152021570345E-4</v>
      </c>
      <c r="AV394" s="240">
        <f t="shared" ca="1" si="638"/>
        <v>1.779271913764579E-5</v>
      </c>
      <c r="AW394" s="240">
        <f t="shared" ca="1" si="639"/>
        <v>-4.4728391772265165E-4</v>
      </c>
      <c r="AX394" s="240">
        <f t="shared" ca="1" si="640"/>
        <v>-6.3463351169485913E-4</v>
      </c>
      <c r="AY394" s="240">
        <f t="shared" ca="1" si="641"/>
        <v>-4.2792715700229028E-4</v>
      </c>
      <c r="AZ394" s="240">
        <f t="shared" ca="1" si="642"/>
        <v>4.4487261800571899E-5</v>
      </c>
      <c r="BA394" s="240">
        <f t="shared" ca="1" si="643"/>
        <v>4.8927869847394394E-4</v>
      </c>
      <c r="BB394" s="240">
        <f t="shared" ca="1" si="644"/>
        <v>6.3026773874736114E-4</v>
      </c>
      <c r="BC394" s="240">
        <f t="shared" ca="1" si="645"/>
        <v>3.7991162133816563E-4</v>
      </c>
      <c r="BD394" s="240">
        <f t="shared" ca="1" si="646"/>
        <v>-1.0633880608843896E-4</v>
      </c>
      <c r="BE394" s="240">
        <f t="shared" ca="1" si="647"/>
        <v>-5.2656145789198869E-4</v>
      </c>
      <c r="BF394" s="240">
        <f t="shared" ca="1" si="648"/>
        <v>-6.1983214293633319E-4</v>
      </c>
      <c r="BG394" s="240">
        <f t="shared" ca="1" si="649"/>
        <v>-3.2823732907973676E-4</v>
      </c>
      <c r="BH394" s="240">
        <f t="shared" ca="1" si="650"/>
        <v>1.671662495429699E-4</v>
      </c>
      <c r="BI394" s="240">
        <f t="shared" ca="1" si="651"/>
        <v>5.5877314262276065E-4</v>
      </c>
      <c r="BJ394" s="240">
        <f t="shared" ca="1" si="652"/>
        <v>6.0342722475411248E-4</v>
      </c>
      <c r="BK394" s="240">
        <f t="shared" ca="1" si="653"/>
        <v>2.7340193190949396E-4</v>
      </c>
      <c r="BL394" s="240">
        <f t="shared" ca="1" si="654"/>
        <v>-2.2638379063203456E-4</v>
      </c>
      <c r="BM394" s="240">
        <f t="shared" ca="1" si="655"/>
        <v>-5.8560353653360452E-4</v>
      </c>
      <c r="BN394" s="240">
        <f t="shared" ca="1" si="656"/>
        <v>-5.8121097253063456E-4</v>
      </c>
      <c r="BO394" s="240">
        <f t="shared" ca="1" si="657"/>
        <v>-2.1593352467826396E-4</v>
      </c>
      <c r="BP394" s="240">
        <f t="shared" ca="1" si="658"/>
        <v>2.8342113206334448E-4</v>
      </c>
      <c r="BQ394" s="240">
        <f t="shared" ca="1" si="659"/>
        <v>6.0679424826417345E-4</v>
      </c>
      <c r="BR394" s="240">
        <f t="shared" ca="1" si="660"/>
        <v>5.5339734091945007E-4</v>
      </c>
      <c r="BS394" s="240">
        <f t="shared" ca="1" si="661"/>
        <v>1.5638555956311049E-4</v>
      </c>
      <c r="BT394" s="240">
        <f t="shared" ca="1" si="662"/>
        <v>-3.3772897305913357E-4</v>
      </c>
      <c r="BU394" s="240">
        <f t="shared" ca="1" si="663"/>
        <v>-6.2214119967648085E-4</v>
      </c>
      <c r="BV394" s="240">
        <f t="shared" ca="1" si="664"/>
        <v>-5.2025419039745241E-4</v>
      </c>
      <c r="BW394" s="240">
        <f t="shared" ca="1" si="665"/>
        <v>-9.5331516020321348E-5</v>
      </c>
      <c r="BX394" s="240">
        <f t="shared" ca="1" si="666"/>
        <v>3.8878429942292681E-4</v>
      </c>
      <c r="BY394" s="240">
        <f t="shared" ca="1" si="667"/>
        <v>6.3149659123892907E-4</v>
      </c>
      <c r="BZ394" s="240">
        <f t="shared" ca="1" si="668"/>
        <v>4.8210070762205748E-4</v>
      </c>
      <c r="CA394" s="240">
        <f t="shared" ca="1" si="669"/>
        <v>3.335937786474888E-5</v>
      </c>
      <c r="CB394" s="240">
        <f t="shared" ca="1" si="670"/>
        <v>-4.3609542045216029E-4</v>
      </c>
      <c r="CC394" s="240">
        <f t="shared" ca="1" si="671"/>
        <v>-6.3477032541659471E-4</v>
      </c>
      <c r="CD394" s="240">
        <f t="shared" ca="1" si="672"/>
        <v>-4.3930433148920767E-4</v>
      </c>
      <c r="CE394" s="240">
        <f t="shared" ca="1" si="673"/>
        <v>2.893402933575208E-5</v>
      </c>
      <c r="CF394" s="240">
        <f t="shared" ca="1" si="674"/>
        <v>4.7920670418843318E-4</v>
      </c>
      <c r="CG394" s="240">
        <f t="shared" ca="1" si="675"/>
        <v>6.3193087435974146E-4</v>
      </c>
      <c r="CH394" s="240">
        <f t="shared" ca="1" si="676"/>
        <v>3.9227721449593763E-4</v>
      </c>
      <c r="CI394" s="240">
        <f t="shared" ca="1" si="677"/>
        <v>-9.0948786016804877E-5</v>
      </c>
      <c r="CJ394" s="240">
        <f t="shared" ca="1" si="678"/>
        <v>-5.1770296540234258E-4</v>
      </c>
      <c r="CK394" s="240">
        <f t="shared" ca="1" si="679"/>
        <v>-6.2300558353424788E-4</v>
      </c>
      <c r="CL394" s="240">
        <f t="shared" ca="1" si="680"/>
        <v>-3.4147225348653634E-4</v>
      </c>
      <c r="CM394" s="240">
        <f t="shared" ca="1" si="681"/>
        <v>1.5208765617084758E-4</v>
      </c>
      <c r="CN394" s="240">
        <f t="shared" ca="1" si="682"/>
        <v>5.5121346405419627E-4</v>
      </c>
      <c r="CO394" s="240">
        <f t="shared" ca="1" si="683"/>
        <v>6.0808040836982493E-4</v>
      </c>
      <c r="CP394" s="240">
        <f t="shared" ca="1" si="684"/>
        <v>2.873787280083381E-4</v>
      </c>
      <c r="CQ394" s="240">
        <f t="shared" ca="1" si="685"/>
        <v>-2.1176183905639509E-4</v>
      </c>
      <c r="CR394" s="240">
        <f t="shared" ca="1" si="686"/>
        <v>-5.7941547572327773E-4</v>
      </c>
      <c r="CS394" s="240">
        <f t="shared" ca="1" si="687"/>
        <v>-5.8729908646223635E-4</v>
      </c>
      <c r="CT394" s="240">
        <f t="shared" ca="1" si="688"/>
        <v>-2.3051758828222688E-4</v>
      </c>
      <c r="CU394" s="240">
        <f t="shared" ca="1" si="689"/>
        <v>2.6939663967103308E-4</v>
      </c>
      <c r="CV394" s="240">
        <f t="shared" ca="1" si="690"/>
        <v>6.0203739962042587E-4</v>
      </c>
      <c r="CW394" s="240">
        <f t="shared" ca="1" si="691"/>
        <v>5.6086175330167837E-4</v>
      </c>
      <c r="CX394" s="240">
        <f t="shared" ca="1" si="692"/>
        <v>1.7143643816722577E-4</v>
      </c>
      <c r="CY394" s="240">
        <f t="shared" ca="1" si="693"/>
        <v>-3.2443700337845573E-4</v>
      </c>
      <c r="CZ394" s="240">
        <f t="shared" ca="1" si="694"/>
        <v>-6.1886137425210984E-4</v>
      </c>
      <c r="DA394" s="240">
        <f t="shared" ca="1" si="695"/>
        <v>-5.2902301485860371E-4</v>
      </c>
      <c r="DB394" s="240">
        <f t="shared" ca="1" si="696"/>
        <v>-1.1070426143598434E-4</v>
      </c>
      <c r="DC394" s="240">
        <f t="shared" ca="1" si="697"/>
        <v>3.7635286138803701E-4</v>
      </c>
      <c r="DD394" s="240">
        <f t="shared" ca="1" si="698"/>
        <v>6.2972537554570611E-4</v>
      </c>
      <c r="DE394" s="240">
        <f t="shared" ca="1" si="699"/>
        <v>4.9208949558904368E-4</v>
      </c>
      <c r="DF394" s="240">
        <f t="shared" ca="1" si="700"/>
        <v>4.890594215000918E-5</v>
      </c>
      <c r="DG394" s="240">
        <f t="shared" ca="1" si="701"/>
        <v>-4.2464423560704999E-4</v>
      </c>
      <c r="DH394" s="240">
        <f t="shared" ca="1" si="702"/>
        <v>-6.345247772298905E-4</v>
      </c>
      <c r="DI394" s="240">
        <f t="shared" ca="1" si="703"/>
        <v>-4.5041688547347967E-4</v>
      </c>
      <c r="DJ394" s="240">
        <f t="shared" ca="1" si="704"/>
        <v>1.3363368093577985E-5</v>
      </c>
      <c r="DK394" s="240">
        <f t="shared" ca="1" si="705"/>
        <v>4.6884605370301505E-4</v>
      </c>
      <c r="DL394" s="240">
        <f t="shared" ca="1" si="706"/>
        <v>6.3321335844282434E-4</v>
      </c>
      <c r="DM394" s="240">
        <f t="shared" ca="1" si="707"/>
        <v>4.0440651452789051E-4</v>
      </c>
      <c r="DN394" s="240">
        <f t="shared" ca="1" si="708"/>
        <v>-7.550398179726397E-5</v>
      </c>
      <c r="DO394" s="240">
        <f t="shared" ca="1" si="709"/>
        <v>-5.085326280044964E-4</v>
      </c>
      <c r="DP394" s="240">
        <f t="shared" ca="1" si="710"/>
        <v>-6.2580374886432154E-4</v>
      </c>
      <c r="DQ394" s="240">
        <f t="shared" ca="1" si="711"/>
        <v>-3.5450148777630948E-4</v>
      </c>
      <c r="DR394" s="240">
        <f t="shared" ca="1" si="712"/>
        <v>1.3691745088156729E-4</v>
      </c>
      <c r="DS394" s="240">
        <f t="shared" ca="1" si="713"/>
        <v>5.4332175510608252E-4</v>
      </c>
      <c r="DT394" s="240">
        <f t="shared" ca="1" si="714"/>
        <v>6.1236730708512756E-4</v>
      </c>
      <c r="DU394" s="240">
        <f t="shared" ca="1" si="715"/>
        <v>3.0118241790721685E-4</v>
      </c>
      <c r="DV394" s="240">
        <f t="shared" ca="1" si="716"/>
        <v>-1.9701233006718901E-4</v>
      </c>
      <c r="DW394" s="240">
        <f t="shared" ca="1" si="717"/>
        <v>-5.7287839669611365E-4</v>
      </c>
      <c r="DX394" s="240">
        <f t="shared" ca="1" si="718"/>
        <v>-5.9303343338468239E-4</v>
      </c>
      <c r="DY394" s="240">
        <f t="shared" ca="1" si="719"/>
        <v>-2.4496279671062059E-4</v>
      </c>
      <c r="DZ394" s="240">
        <f t="shared" ca="1" si="720"/>
        <v>2.5520987281636904E-4</v>
      </c>
      <c r="EA394" s="240">
        <f t="shared" ca="1" si="721"/>
        <v>5.9691790615877397E-4</v>
      </c>
      <c r="EB394" s="240">
        <f t="shared" ca="1" si="722"/>
        <v>5.6798832353569179E-4</v>
      </c>
      <c r="EC394" s="240">
        <f t="shared" ca="1" si="723"/>
        <v>1.8638404987141486E-4</v>
      </c>
      <c r="ED394" s="240">
        <f t="shared" ca="1" si="724"/>
        <v>-3.1094960497841972E-4</v>
      </c>
      <c r="EE394" s="240">
        <f t="shared" ca="1" si="725"/>
        <v>-6.1520876987660551E-4</v>
      </c>
      <c r="EF394" s="240">
        <f t="shared" ca="1" si="726"/>
        <v>-5.3747317563705114E-4</v>
      </c>
      <c r="EG394" s="240">
        <f t="shared" ca="1" si="727"/>
        <v>-1.260103227440617E-4</v>
      </c>
      <c r="EH394" s="240">
        <f t="shared" ca="1" si="728"/>
        <v>3.6369472246218341E-4</v>
      </c>
      <c r="EI394" s="240">
        <f t="shared" ca="1" si="729"/>
        <v>6.2757483683320233E-4</v>
      </c>
      <c r="EJ394" s="240">
        <f t="shared" ca="1" si="730"/>
        <v>5.0178186724430119E-4</v>
      </c>
      <c r="EK394" s="240">
        <f t="shared" ca="1" si="731"/>
        <v>6.442304732443379E-5</v>
      </c>
      <c r="EL394" s="240">
        <f t="shared" ca="1" si="732"/>
        <v>-4.1293726095287736E-4</v>
      </c>
      <c r="EM394" s="240">
        <f t="shared" ca="1" si="733"/>
        <v>-6.3389701504379262E-4</v>
      </c>
      <c r="EN394" s="240">
        <f t="shared" ca="1" si="734"/>
        <v>-4.6125812516811782E-4</v>
      </c>
      <c r="EO394" s="240">
        <f t="shared" ca="1" si="735"/>
        <v>-2.2153427418516287E-6</v>
      </c>
      <c r="EP394" s="240">
        <f t="shared" ca="1" si="736"/>
        <v>4.5820298788612631E-4</v>
      </c>
      <c r="EQ394" s="240">
        <f t="shared" ca="1" si="737"/>
        <v>6.341144184761542E-4</v>
      </c>
      <c r="ER394" s="240">
        <f t="shared" ca="1" si="738"/>
        <v>4.1629221519722535E-4</v>
      </c>
      <c r="ES394" s="240">
        <f t="shared" ca="1" si="739"/>
        <v>-6.0013696802364028E-5</v>
      </c>
      <c r="ET394" s="240">
        <f t="shared" ca="1" si="740"/>
        <v>-4.9905596956679988E-4</v>
      </c>
      <c r="EU394" s="240">
        <f t="shared" ca="1" si="741"/>
        <v>-6.2822495341638862E-4</v>
      </c>
      <c r="EV394" s="240">
        <f t="shared" ca="1" si="742"/>
        <v>-3.6731718362551045E-4</v>
      </c>
      <c r="EW394" s="240">
        <f t="shared" ca="1" si="743"/>
        <v>1.2166477163954917E-4</v>
      </c>
      <c r="EX394" s="240">
        <f t="shared" ca="1" si="744"/>
        <v>5.3510276944880163E-4</v>
      </c>
      <c r="EY394" s="240">
        <f t="shared" ca="1" si="745"/>
        <v>6.1628533863253049E-4</v>
      </c>
      <c r="EZ394" s="240">
        <f t="shared" ca="1" si="746"/>
        <v>3.1480468677948421E-4</v>
      </c>
      <c r="FA394" s="240">
        <f t="shared" ca="1" si="747"/>
        <v>-1.8214414821711601E-4</v>
      </c>
      <c r="FB394" s="240">
        <f t="shared" ca="1" si="748"/>
        <v>-5.6599623714408262E-4</v>
      </c>
      <c r="FC394" s="240">
        <f t="shared" ca="1" si="749"/>
        <v>-5.9841055914180584E-4</v>
      </c>
      <c r="FD394" s="240">
        <f t="shared" ca="1" si="750"/>
        <v>-2.5926044871002463E-4</v>
      </c>
      <c r="FE394" s="240">
        <f t="shared" ca="1" si="751"/>
        <v>2.4086937707723218E-4</v>
      </c>
      <c r="FF394" s="240">
        <f t="shared" ca="1" si="752"/>
        <v>5.9143885167064992E-4</v>
      </c>
      <c r="FG394" s="240">
        <f t="shared" ca="1" si="753"/>
        <v>5.7477275884205861E-4</v>
      </c>
      <c r="FH394" s="240">
        <f t="shared" ca="1" si="754"/>
        <v>2.0121939079330983E-4</v>
      </c>
      <c r="FI394" s="240">
        <f t="shared" ca="1" si="755"/>
        <v>-2.9727490216349933E-4</v>
      </c>
      <c r="FJ394" s="240">
        <f t="shared" ca="1" si="756"/>
        <v>-6.1118558674226749E-4</v>
      </c>
      <c r="FK394" s="240">
        <f t="shared" ca="1" si="757"/>
        <v>-5.455995826719115E-4</v>
      </c>
      <c r="FL394" s="240">
        <f t="shared" ca="1" si="758"/>
        <v>-1.4124048014553861E-4</v>
      </c>
      <c r="FM394" s="240">
        <f t="shared" ca="1" si="759"/>
        <v>3.5081750743494011E-4</v>
      </c>
      <c r="FN394" s="240">
        <f t="shared" ca="1" si="760"/>
        <v>6.2504627050552627E-4</v>
      </c>
      <c r="FO394" s="240">
        <f t="shared" ca="1" si="761"/>
        <v>5.1117198426556319E-4</v>
      </c>
      <c r="FP394" s="240">
        <f t="shared" ca="1" si="762"/>
        <v>7.9901346464074125E-5</v>
      </c>
      <c r="FQ394" s="240">
        <f t="shared" ca="1" si="763"/>
        <v>-4.0098154833342528E-4</v>
      </c>
      <c r="FR394" s="240">
        <f t="shared" ca="1" si="764"/>
        <v>-6.3288741699876901E-4</v>
      </c>
      <c r="FS394" s="240">
        <f t="shared" ca="1" si="765"/>
        <v>-4.718215202157067E-4</v>
      </c>
      <c r="FT394" s="240">
        <f t="shared" ca="1" si="766"/>
        <v>-1.7792719137641616E-5</v>
      </c>
      <c r="FU394" s="240">
        <f t="shared" ca="1" si="767"/>
        <v>4.4728391772264818E-4</v>
      </c>
      <c r="FV394" s="240">
        <f t="shared" ca="1" si="768"/>
        <v>6.3463351169485902E-4</v>
      </c>
      <c r="FW394" s="240">
        <f t="shared" ca="1" si="769"/>
        <v>4.279271570022938E-4</v>
      </c>
      <c r="FX394" s="240">
        <f t="shared" ca="1" si="770"/>
        <v>-4.4487261800576046E-5</v>
      </c>
      <c r="FY394" s="240">
        <f t="shared" ca="1" si="771"/>
        <v>-4.892786984739409E-4</v>
      </c>
      <c r="FZ394" s="240">
        <f t="shared" ca="1" si="772"/>
        <v>-6.3026773874736049E-4</v>
      </c>
      <c r="GA394" s="240">
        <f t="shared" ca="1" si="773"/>
        <v>-3.7991162133816953E-4</v>
      </c>
      <c r="GB394" s="240">
        <f t="shared" ca="1" si="774"/>
        <v>1.063388060884431E-4</v>
      </c>
      <c r="GC394" s="240">
        <f t="shared" ca="1" si="775"/>
        <v>5.2656145789198598E-4</v>
      </c>
      <c r="GD394" s="240">
        <f t="shared" ca="1" si="776"/>
        <v>6.1983214293633221E-4</v>
      </c>
      <c r="GE394" s="240">
        <f t="shared" ca="1" si="777"/>
        <v>3.2823732907974088E-4</v>
      </c>
      <c r="GF394" s="240">
        <f t="shared" ca="1" si="778"/>
        <v>-1.6716624954297394E-4</v>
      </c>
      <c r="GG394" s="240">
        <f t="shared" ca="1" si="779"/>
        <v>-5.5877314262275837E-4</v>
      </c>
      <c r="GH394" s="240">
        <f t="shared" ca="1" si="780"/>
        <v>-6.0342722475411129E-4</v>
      </c>
      <c r="GI394" s="240">
        <f t="shared" ca="1" si="781"/>
        <v>-2.7340193190949835E-4</v>
      </c>
      <c r="GJ394" s="240">
        <f t="shared" ca="1" si="782"/>
        <v>2.2638379063203849E-4</v>
      </c>
      <c r="GK394" s="240">
        <f t="shared" ca="1" si="783"/>
        <v>5.8560353653360267E-4</v>
      </c>
      <c r="GL394" s="240">
        <f t="shared" ca="1" si="784"/>
        <v>5.8121097253063282E-4</v>
      </c>
      <c r="GM394" s="240">
        <f t="shared" ca="1" si="785"/>
        <v>2.1593352467826852E-4</v>
      </c>
      <c r="GN394" s="240">
        <f t="shared" ca="1" si="786"/>
        <v>-2.8342113206334822E-4</v>
      </c>
      <c r="GO394" s="240">
        <f t="shared" ca="1" si="787"/>
        <v>-6.0679424826417204E-4</v>
      </c>
      <c r="GP394" s="240">
        <f t="shared" ca="1" si="788"/>
        <v>-5.5339734091944801E-4</v>
      </c>
      <c r="GQ394" s="240">
        <f t="shared" ca="1" si="789"/>
        <v>-1.5638555956311512E-4</v>
      </c>
      <c r="GR394" s="240">
        <f t="shared" ca="1" si="790"/>
        <v>3.3772897305913715E-4</v>
      </c>
      <c r="GS394" s="240">
        <f t="shared" ca="1" si="791"/>
        <v>6.2214119967647988E-4</v>
      </c>
      <c r="GT394" s="240">
        <f t="shared" ca="1" si="792"/>
        <v>5.2025419039744992E-4</v>
      </c>
      <c r="GU394" s="240">
        <f t="shared" ca="1" si="793"/>
        <v>9.5331516020326118E-5</v>
      </c>
      <c r="GV394" s="240">
        <f t="shared" ca="1" si="794"/>
        <v>-3.8878429942293012E-4</v>
      </c>
      <c r="GW394" s="240">
        <f t="shared" ca="1" si="795"/>
        <v>-6.3149659123892864E-4</v>
      </c>
      <c r="GX394" s="240">
        <f t="shared" ca="1" si="796"/>
        <v>-4.8210070762205482E-4</v>
      </c>
      <c r="GY394" s="240">
        <f t="shared" ca="1" si="797"/>
        <v>-3.3359377864753651E-5</v>
      </c>
      <c r="GZ394" s="240">
        <f t="shared" ca="1" si="798"/>
        <v>4.3609542045216338E-4</v>
      </c>
      <c r="HA394" s="240">
        <f t="shared" ca="1" si="799"/>
        <v>6.3477032541659471E-4</v>
      </c>
      <c r="HB394" s="240">
        <f t="shared" ca="1" si="800"/>
        <v>4.3930433148920458E-4</v>
      </c>
      <c r="HC394" s="240">
        <f t="shared" ca="1" si="801"/>
        <v>-2.893402933574731E-5</v>
      </c>
      <c r="HD394" s="240">
        <f t="shared" ca="1" si="802"/>
        <v>-4.7920670418843589E-4</v>
      </c>
      <c r="HE394" s="240">
        <f t="shared" ca="1" si="803"/>
        <v>-6.3193087435974189E-4</v>
      </c>
      <c r="HF394" s="240">
        <f t="shared" ca="1" si="804"/>
        <v>-3.9227721449593784E-4</v>
      </c>
      <c r="HG394" s="240">
        <f t="shared" ca="1" si="805"/>
        <v>9.0948786016795661E-5</v>
      </c>
      <c r="HH394" s="240">
        <f t="shared" ca="1" si="806"/>
        <v>5.1770296540234247E-4</v>
      </c>
      <c r="HI394" s="240">
        <f t="shared" ca="1" si="807"/>
        <v>6.2300558353424961E-4</v>
      </c>
      <c r="HJ394" s="240">
        <f t="shared" ca="1" si="808"/>
        <v>3.4147225348653667E-4</v>
      </c>
      <c r="HK394" s="240">
        <f t="shared" ca="1" si="809"/>
        <v>-1.5208765617083855E-4</v>
      </c>
      <c r="HL394" s="240">
        <f t="shared" ca="1" si="810"/>
        <v>-5.5121346405419616E-4</v>
      </c>
      <c r="HM394" s="240">
        <f t="shared" ca="1" si="811"/>
        <v>-6.0808040836982753E-4</v>
      </c>
      <c r="HN394" s="240">
        <f t="shared" ca="1" si="812"/>
        <v>-2.8737872800833843E-4</v>
      </c>
      <c r="HO394" s="240">
        <f t="shared" ca="1" si="813"/>
        <v>2.1176183905638631E-4</v>
      </c>
      <c r="HP394" s="240">
        <f t="shared" ca="1" si="814"/>
        <v>5.7941547572327762E-4</v>
      </c>
      <c r="HQ394" s="240">
        <f t="shared" ca="1" si="815"/>
        <v>5.8729908646223993E-4</v>
      </c>
      <c r="HR394" s="240">
        <f t="shared" ca="1" si="816"/>
        <v>2.305175882822272E-4</v>
      </c>
      <c r="HS394" s="240">
        <f t="shared" ca="1" si="817"/>
        <v>-2.6939663967102468E-4</v>
      </c>
      <c r="HT394" s="240">
        <f t="shared" ca="1" si="818"/>
        <v>-6.0203739962042587E-4</v>
      </c>
      <c r="HU394" s="240">
        <f t="shared" ca="1" si="819"/>
        <v>-5.6086175330168281E-4</v>
      </c>
      <c r="HV394" s="240">
        <f t="shared" ca="1" si="820"/>
        <v>-1.7143643816722604E-4</v>
      </c>
      <c r="HW394" s="240">
        <f t="shared" ca="1" si="821"/>
        <v>3.2443700337844771E-4</v>
      </c>
      <c r="HX394" s="240">
        <f t="shared" ca="1" si="822"/>
        <v>6.1886137425210973E-4</v>
      </c>
      <c r="HY394" s="240">
        <f t="shared" ca="1" si="823"/>
        <v>5.290230148586088E-4</v>
      </c>
      <c r="HZ394" s="240">
        <f t="shared" ca="1" si="824"/>
        <v>1.1070426143598467E-4</v>
      </c>
      <c r="IA394" s="240">
        <f t="shared" ca="1" si="825"/>
        <v>-3.7635286138802953E-4</v>
      </c>
      <c r="IB394" s="240">
        <f t="shared" ca="1" si="826"/>
        <v>-6.2972537554570611E-4</v>
      </c>
      <c r="IC394" s="240">
        <f t="shared" ca="1" si="827"/>
        <v>-4.9208949558904942E-4</v>
      </c>
      <c r="ID394" s="240">
        <f t="shared" ca="1" si="828"/>
        <v>-4.8905942150009451E-5</v>
      </c>
      <c r="IE394" s="240">
        <f t="shared" ca="1" si="829"/>
        <v>-2.4983647607471033E-4</v>
      </c>
      <c r="IF394" s="240">
        <f t="shared" ca="1" si="830"/>
        <v>6.3452477722989061E-4</v>
      </c>
      <c r="IG394" s="240">
        <f t="shared" ca="1" si="831"/>
        <v>4.5041688547348612E-4</v>
      </c>
      <c r="IH394" s="240">
        <f t="shared" ca="1" si="832"/>
        <v>-1.336336809357766E-5</v>
      </c>
      <c r="II394" s="240">
        <f t="shared" ca="1" si="833"/>
        <v>-4.6884605370300881E-4</v>
      </c>
      <c r="IJ394" s="240">
        <f t="shared" ca="1" si="834"/>
        <v>-6.3321335844282434E-4</v>
      </c>
      <c r="IK394" s="240">
        <f t="shared" ca="1" si="835"/>
        <v>-4.0440651452789767E-4</v>
      </c>
      <c r="IL394" s="240">
        <f t="shared" ca="1" si="836"/>
        <v>7.5503981797263618E-5</v>
      </c>
      <c r="IM394" s="240">
        <f t="shared" ca="1" si="837"/>
        <v>5.0853262800449087E-4</v>
      </c>
      <c r="IN394" s="240">
        <f t="shared" ca="1" si="838"/>
        <v>6.2580374886432154E-4</v>
      </c>
      <c r="IO394" s="240">
        <f t="shared" ca="1" si="839"/>
        <v>3.5450148777631713E-4</v>
      </c>
      <c r="IP394" s="240">
        <f t="shared" ca="1" si="840"/>
        <v>-1.3691745088156696E-4</v>
      </c>
      <c r="IQ394" s="240">
        <f t="shared" ca="1" si="841"/>
        <v>-5.4332175510607764E-4</v>
      </c>
      <c r="IR394" s="240">
        <f t="shared" ca="1" si="842"/>
        <v>-6.1236730708512767E-4</v>
      </c>
      <c r="IS394" s="240">
        <f t="shared" ca="1" si="843"/>
        <v>-3.0118241790722509E-4</v>
      </c>
      <c r="IT394" s="240">
        <f t="shared" ca="1" si="844"/>
        <v>1.9701233006718874E-4</v>
      </c>
      <c r="IU394" s="240">
        <f t="shared" ca="1" si="845"/>
        <v>5.7287839669610953E-4</v>
      </c>
      <c r="IV394" s="240">
        <f t="shared" ca="1" si="846"/>
        <v>5.930334333846825E-4</v>
      </c>
      <c r="IW394" s="240">
        <f t="shared" ca="1" si="847"/>
        <v>2.4496279671062915E-4</v>
      </c>
      <c r="IX394" s="240">
        <f t="shared" ca="1" si="848"/>
        <v>-2.5520987281636872E-4</v>
      </c>
      <c r="IY394" s="240">
        <f t="shared" ca="1" si="849"/>
        <v>-5.9691790615877083E-4</v>
      </c>
      <c r="IZ394" s="240">
        <f t="shared" ca="1" si="850"/>
        <v>-5.6798832353569201E-4</v>
      </c>
      <c r="JA394" s="240">
        <f t="shared" ca="1" si="851"/>
        <v>-1.8638404987142372E-4</v>
      </c>
      <c r="JB394" s="240">
        <f t="shared" ca="1" si="852"/>
        <v>3.1094960497841945E-4</v>
      </c>
    </row>
    <row r="395" spans="2:262">
      <c r="B395" s="248">
        <v>34</v>
      </c>
      <c r="C395" s="247">
        <f t="shared" si="853"/>
        <v>6.6406250000000026E-4</v>
      </c>
      <c r="D395" s="244">
        <f t="shared" ca="1" si="597"/>
        <v>30.048706543378842</v>
      </c>
      <c r="E395" s="243">
        <f ca="1">AN361</f>
        <v>4.8706543378841817E-2</v>
      </c>
      <c r="F395" s="242">
        <v>34</v>
      </c>
      <c r="G395" s="240">
        <f t="shared" ca="1" si="854"/>
        <v>-1.6716120535362655E-4</v>
      </c>
      <c r="H395" s="240">
        <f t="shared" ca="1" si="598"/>
        <v>-1.4280751533999217E-4</v>
      </c>
      <c r="I395" s="240">
        <f t="shared" ca="1" si="599"/>
        <v>-2.464612613842274E-5</v>
      </c>
      <c r="J395" s="240">
        <f t="shared" ca="1" si="600"/>
        <v>1.0970486191889818E-4</v>
      </c>
      <c r="K395" s="240">
        <f t="shared" ca="1" si="601"/>
        <v>1.7199269096220622E-4</v>
      </c>
      <c r="L395" s="240">
        <f t="shared" ca="1" si="602"/>
        <v>1.2130160164891267E-4</v>
      </c>
      <c r="M395" s="240">
        <f t="shared" ca="1" si="603"/>
        <v>-9.0703373129799087E-6</v>
      </c>
      <c r="N395" s="240">
        <f t="shared" ca="1" si="604"/>
        <v>-1.3348413414094207E-4</v>
      </c>
      <c r="O395" s="240">
        <f t="shared" ca="1" si="605"/>
        <v>-1.7021459391172063E-4</v>
      </c>
      <c r="P395" s="240">
        <f t="shared" ca="1" si="606"/>
        <v>-9.5134135433187547E-5</v>
      </c>
      <c r="Q395" s="240">
        <f t="shared" ca="1" si="607"/>
        <v>4.2438232788148515E-5</v>
      </c>
      <c r="R395" s="240">
        <f t="shared" ca="1" si="608"/>
        <v>1.5213368594671446E-4</v>
      </c>
      <c r="S395" s="240">
        <f t="shared" ca="1" si="609"/>
        <v>1.6189524547465163E-4</v>
      </c>
      <c r="T395" s="240">
        <f t="shared" ca="1" si="610"/>
        <v>6.5310717744602572E-5</v>
      </c>
      <c r="U395" s="241">
        <f t="shared" ca="1" si="611"/>
        <v>-7.417525077690357E-5</v>
      </c>
      <c r="V395" s="240">
        <f t="shared" ca="1" si="612"/>
        <v>-1.649368255191085E-4</v>
      </c>
      <c r="W395" s="240">
        <f t="shared" ca="1" si="613"/>
        <v>-1.4735435354589131E-4</v>
      </c>
      <c r="X395" s="240">
        <f t="shared" ca="1" si="614"/>
        <v>-3.2977445799765287E-5</v>
      </c>
      <c r="Y395" s="240">
        <f t="shared" ca="1" si="615"/>
        <v>1.0306175547626235E-4</v>
      </c>
      <c r="Z395" s="240">
        <f t="shared" ca="1" si="616"/>
        <v>1.7140153538444062E-4</v>
      </c>
      <c r="AA395" s="240">
        <f t="shared" ca="1" si="617"/>
        <v>1.2715071644763586E-4</v>
      </c>
      <c r="AB395" s="240">
        <f t="shared" ca="1" si="618"/>
        <v>-6.231308931926036E-7</v>
      </c>
      <c r="AC395" s="240">
        <f t="shared" ca="1" si="619"/>
        <v>-1.2798765471036649E-4</v>
      </c>
      <c r="AD395" s="240">
        <f t="shared" ca="1" si="620"/>
        <v>-1.7127938036803713E-4</v>
      </c>
      <c r="AE395" s="240">
        <f t="shared" ca="1" si="621"/>
        <v>-1.0206074862324125E-4</v>
      </c>
      <c r="AF395" s="240">
        <f t="shared" ca="1" si="622"/>
        <v>3.4199761015380645E-5</v>
      </c>
      <c r="AG395" s="240">
        <f t="shared" ca="1" si="623"/>
        <v>1.4799506015025494E-4</v>
      </c>
      <c r="AH395" s="240">
        <f t="shared" ca="1" si="624"/>
        <v>1.6457505481867309E-4</v>
      </c>
      <c r="AI395" s="240">
        <f t="shared" ca="1" si="625"/>
        <v>7.304864346558272E-5</v>
      </c>
      <c r="AJ395" s="240">
        <f t="shared" ca="1" si="626"/>
        <v>-6.6462113501194542E-5</v>
      </c>
      <c r="AK395" s="240">
        <f t="shared" ca="1" si="627"/>
        <v>-1.6231509842515527E-4</v>
      </c>
      <c r="AL395" s="240">
        <f t="shared" ca="1" si="628"/>
        <v>-1.5154620220738155E-4</v>
      </c>
      <c r="AM395" s="240">
        <f t="shared" ca="1" si="629"/>
        <v>-4.1229319905693096E-5</v>
      </c>
      <c r="AN395" s="240">
        <f t="shared" ca="1" si="630"/>
        <v>9.6170364237540718E-5</v>
      </c>
      <c r="AO395" s="240">
        <f t="shared" ca="1" si="631"/>
        <v>1.7039745849493251E-4</v>
      </c>
      <c r="AP395" s="240">
        <f t="shared" ca="1" si="632"/>
        <v>1.3269351403334968E-4</v>
      </c>
      <c r="AQ395" s="240">
        <f t="shared" ca="1" si="633"/>
        <v>7.825576703496075E-6</v>
      </c>
      <c r="AR395" s="240">
        <f t="shared" ca="1" si="634"/>
        <v>-1.2218284180919931E-4</v>
      </c>
      <c r="AS395" s="240">
        <f t="shared" ca="1" si="635"/>
        <v>-1.7193153979474518E-4</v>
      </c>
      <c r="AT395" s="240">
        <f t="shared" ca="1" si="636"/>
        <v>-1.0874148853039627E-4</v>
      </c>
      <c r="AU395" s="240">
        <f t="shared" ca="1" si="637"/>
        <v>2.5878899022781728E-5</v>
      </c>
      <c r="AV395" s="240">
        <f t="shared" ca="1" si="638"/>
        <v>1.4349990129105782E-4</v>
      </c>
      <c r="AW395" s="240">
        <f t="shared" ca="1" si="639"/>
        <v>1.6685838844056423E-4</v>
      </c>
      <c r="AX395" s="240">
        <f t="shared" ca="1" si="640"/>
        <v>8.0610588606148497E-5</v>
      </c>
      <c r="AY395" s="240">
        <f t="shared" ca="1" si="641"/>
        <v>-5.8588863172668381E-5</v>
      </c>
      <c r="AZ395" s="240">
        <f t="shared" ca="1" si="642"/>
        <v>-1.5930234004197212E-4</v>
      </c>
      <c r="BA395" s="240">
        <f t="shared" ca="1" si="643"/>
        <v>-1.5537296279387444E-4</v>
      </c>
      <c r="BB395" s="240">
        <f t="shared" ca="1" si="644"/>
        <v>-4.9381868968705308E-5</v>
      </c>
      <c r="BC395" s="240">
        <f t="shared" ca="1" si="645"/>
        <v>8.9047290167841296E-5</v>
      </c>
      <c r="BD395" s="240">
        <f t="shared" ca="1" si="646"/>
        <v>1.6898287920285551E-4</v>
      </c>
      <c r="BE395" s="240">
        <f t="shared" ca="1" si="647"/>
        <v>1.3791664132117802E-4</v>
      </c>
      <c r="BF395" s="240">
        <f t="shared" ca="1" si="648"/>
        <v>1.6255431800467072E-5</v>
      </c>
      <c r="BG395" s="240">
        <f t="shared" ca="1" si="649"/>
        <v>-1.1608367974016078E-4</v>
      </c>
      <c r="BH395" s="240">
        <f t="shared" ca="1" si="650"/>
        <v>-1.7216950108266341E-4</v>
      </c>
      <c r="BI395" s="240">
        <f t="shared" ca="1" si="651"/>
        <v>-1.1516026066705158E-4</v>
      </c>
      <c r="BJ395" s="240">
        <f t="shared" ca="1" si="652"/>
        <v>1.7495692495713104E-5</v>
      </c>
      <c r="BK395" s="240">
        <f t="shared" ca="1" si="653"/>
        <v>1.3865903860054262E-4</v>
      </c>
      <c r="BL395" s="240">
        <f t="shared" ca="1" si="654"/>
        <v>1.6873974558963319E-4</v>
      </c>
      <c r="BM395" s="240">
        <f t="shared" ca="1" si="655"/>
        <v>8.7978335778108447E-5</v>
      </c>
      <c r="BN395" s="240">
        <f t="shared" ca="1" si="656"/>
        <v>-5.057446714097924E-5</v>
      </c>
      <c r="BO395" s="240">
        <f t="shared" ca="1" si="657"/>
        <v>-1.5590580836839107E-4</v>
      </c>
      <c r="BP395" s="240">
        <f t="shared" ca="1" si="658"/>
        <v>-1.5882541630393268E-4</v>
      </c>
      <c r="BQ395" s="240">
        <f t="shared" ca="1" si="659"/>
        <v>-5.7415452784032766E-5</v>
      </c>
      <c r="BR395" s="240">
        <f t="shared" ca="1" si="660"/>
        <v>8.1709693376506615E-5</v>
      </c>
      <c r="BS395" s="240">
        <f t="shared" ca="1" si="661"/>
        <v>1.6716120535362674E-4</v>
      </c>
      <c r="BT395" s="240">
        <f t="shared" ca="1" si="662"/>
        <v>1.4280751533999223E-4</v>
      </c>
      <c r="BU395" s="240">
        <f t="shared" ca="1" si="663"/>
        <v>2.4646126138422482E-5</v>
      </c>
      <c r="BV395" s="240">
        <f t="shared" ca="1" si="664"/>
        <v>-1.0970486191889874E-4</v>
      </c>
      <c r="BW395" s="240">
        <f t="shared" ca="1" si="665"/>
        <v>-1.7199269096220622E-4</v>
      </c>
      <c r="BX395" s="240">
        <f t="shared" ca="1" si="666"/>
        <v>-1.2130160164891248E-4</v>
      </c>
      <c r="BY395" s="240">
        <f t="shared" ca="1" si="667"/>
        <v>9.070337312980627E-6</v>
      </c>
      <c r="BZ395" s="240">
        <f t="shared" ca="1" si="668"/>
        <v>1.3348413414094205E-4</v>
      </c>
      <c r="CA395" s="240">
        <f t="shared" ca="1" si="669"/>
        <v>1.7021459391172061E-4</v>
      </c>
      <c r="CB395" s="240">
        <f t="shared" ca="1" si="670"/>
        <v>9.5134135433186802E-5</v>
      </c>
      <c r="CC395" s="240">
        <f t="shared" ca="1" si="671"/>
        <v>-4.2438232788148468E-5</v>
      </c>
      <c r="CD395" s="240">
        <f t="shared" ca="1" si="672"/>
        <v>-1.5213368594671459E-4</v>
      </c>
      <c r="CE395" s="240">
        <f t="shared" ca="1" si="673"/>
        <v>-1.6189524547465133E-4</v>
      </c>
      <c r="CF395" s="240">
        <f t="shared" ca="1" si="674"/>
        <v>-6.5310717744601488E-5</v>
      </c>
      <c r="CG395" s="240">
        <f t="shared" ca="1" si="675"/>
        <v>7.4175250776902974E-5</v>
      </c>
      <c r="CH395" s="240">
        <f t="shared" ca="1" si="676"/>
        <v>1.6493682551910839E-4</v>
      </c>
      <c r="CI395" s="240">
        <f t="shared" ca="1" si="677"/>
        <v>1.4735435354589136E-4</v>
      </c>
      <c r="CJ395" s="240">
        <f t="shared" ca="1" si="678"/>
        <v>3.2977445799764745E-5</v>
      </c>
      <c r="CK395" s="240">
        <f t="shared" ca="1" si="679"/>
        <v>-1.0306175547626306E-4</v>
      </c>
      <c r="CL395" s="240">
        <f t="shared" ca="1" si="680"/>
        <v>-1.7140153538444073E-4</v>
      </c>
      <c r="CM395" s="240">
        <f t="shared" ca="1" si="681"/>
        <v>-1.2715071644763652E-4</v>
      </c>
      <c r="CN395" s="240">
        <f t="shared" ca="1" si="682"/>
        <v>6.2313089319225123E-7</v>
      </c>
      <c r="CO395" s="240">
        <f t="shared" ca="1" si="683"/>
        <v>1.2798765471036666E-4</v>
      </c>
      <c r="CP395" s="240">
        <f t="shared" ca="1" si="684"/>
        <v>1.712793803680371E-4</v>
      </c>
      <c r="CQ395" s="240">
        <f t="shared" ca="1" si="685"/>
        <v>1.0206074862324056E-4</v>
      </c>
      <c r="CR395" s="240">
        <f t="shared" ca="1" si="686"/>
        <v>-3.4199761015382082E-5</v>
      </c>
      <c r="CS395" s="240">
        <f t="shared" ca="1" si="687"/>
        <v>-1.4799506015025478E-4</v>
      </c>
      <c r="CT395" s="240">
        <f t="shared" ca="1" si="688"/>
        <v>-1.645750548186732E-4</v>
      </c>
      <c r="CU395" s="240">
        <f t="shared" ca="1" si="689"/>
        <v>-7.3048643465582489E-5</v>
      </c>
      <c r="CV395" s="240">
        <f t="shared" ca="1" si="690"/>
        <v>6.6462113501195342E-5</v>
      </c>
      <c r="CW395" s="240">
        <f t="shared" ca="1" si="691"/>
        <v>1.6231509842515554E-4</v>
      </c>
      <c r="CX395" s="240">
        <f t="shared" ca="1" si="692"/>
        <v>1.5154620220738085E-4</v>
      </c>
      <c r="CY395" s="240">
        <f t="shared" ca="1" si="693"/>
        <v>4.1229319905693449E-5</v>
      </c>
      <c r="CZ395" s="240">
        <f t="shared" ca="1" si="694"/>
        <v>-9.6170364237540434E-5</v>
      </c>
      <c r="DA395" s="240">
        <f t="shared" ca="1" si="695"/>
        <v>-1.7039745849493256E-4</v>
      </c>
      <c r="DB395" s="240">
        <f t="shared" ca="1" si="696"/>
        <v>-1.3269351403334914E-4</v>
      </c>
      <c r="DC395" s="240">
        <f t="shared" ca="1" si="697"/>
        <v>-7.8255767034952076E-6</v>
      </c>
      <c r="DD395" s="240">
        <f t="shared" ca="1" si="698"/>
        <v>1.2218284180919861E-4</v>
      </c>
      <c r="DE395" s="240">
        <f t="shared" ca="1" si="699"/>
        <v>1.719315397947452E-4</v>
      </c>
      <c r="DF395" s="240">
        <f t="shared" ca="1" si="700"/>
        <v>1.0874148853039605E-4</v>
      </c>
      <c r="DG395" s="240">
        <f t="shared" ca="1" si="701"/>
        <v>-2.5878899022781979E-5</v>
      </c>
      <c r="DH395" s="240">
        <f t="shared" ca="1" si="702"/>
        <v>-1.4349990129105796E-4</v>
      </c>
      <c r="DI395" s="240">
        <f t="shared" ca="1" si="703"/>
        <v>-1.6685838844056387E-4</v>
      </c>
      <c r="DJ395" s="240">
        <f t="shared" ca="1" si="704"/>
        <v>-8.0610588606149392E-5</v>
      </c>
      <c r="DK395" s="240">
        <f t="shared" ca="1" si="705"/>
        <v>5.8588863172667486E-5</v>
      </c>
      <c r="DL395" s="240">
        <f t="shared" ca="1" si="706"/>
        <v>1.5930234004197223E-4</v>
      </c>
      <c r="DM395" s="240">
        <f t="shared" ca="1" si="707"/>
        <v>1.5537296279387436E-4</v>
      </c>
      <c r="DN395" s="240">
        <f t="shared" ca="1" si="708"/>
        <v>4.9381868968705064E-5</v>
      </c>
      <c r="DO395" s="240">
        <f t="shared" ca="1" si="709"/>
        <v>-8.9047290167842556E-5</v>
      </c>
      <c r="DP395" s="240">
        <f t="shared" ca="1" si="710"/>
        <v>-1.6898287920285532E-4</v>
      </c>
      <c r="DQ395" s="240">
        <f t="shared" ca="1" si="711"/>
        <v>-1.3791664132117788E-4</v>
      </c>
      <c r="DR395" s="240">
        <f t="shared" ca="1" si="712"/>
        <v>-1.6255431800466828E-5</v>
      </c>
      <c r="DS395" s="240">
        <f t="shared" ca="1" si="713"/>
        <v>1.1608367974016097E-4</v>
      </c>
      <c r="DT395" s="240">
        <f t="shared" ca="1" si="714"/>
        <v>1.7216950108266338E-4</v>
      </c>
      <c r="DU395" s="240">
        <f t="shared" ca="1" si="715"/>
        <v>1.1516026066705049E-4</v>
      </c>
      <c r="DV395" s="240">
        <f t="shared" ca="1" si="716"/>
        <v>-1.7495692495712128E-5</v>
      </c>
      <c r="DW395" s="240">
        <f t="shared" ca="1" si="717"/>
        <v>-1.3865903860054275E-4</v>
      </c>
      <c r="DX395" s="240">
        <f t="shared" ca="1" si="718"/>
        <v>-1.6873974558963314E-4</v>
      </c>
      <c r="DY395" s="240">
        <f t="shared" ca="1" si="719"/>
        <v>-8.7978335778108203E-5</v>
      </c>
      <c r="DZ395" s="240">
        <f t="shared" ca="1" si="720"/>
        <v>5.057446714098065E-5</v>
      </c>
      <c r="EA395" s="240">
        <f t="shared" ca="1" si="721"/>
        <v>1.5590580836839169E-4</v>
      </c>
      <c r="EB395" s="240">
        <f t="shared" ca="1" si="722"/>
        <v>1.5882541630393306E-4</v>
      </c>
      <c r="EC395" s="240">
        <f t="shared" ca="1" si="723"/>
        <v>5.7415452784032529E-5</v>
      </c>
      <c r="ED395" s="240">
        <f t="shared" ca="1" si="724"/>
        <v>-8.1709693376506845E-5</v>
      </c>
      <c r="EE395" s="240">
        <f t="shared" ca="1" si="725"/>
        <v>-1.671612053536268E-4</v>
      </c>
      <c r="EF395" s="240">
        <f t="shared" ca="1" si="726"/>
        <v>-1.4280751533999139E-4</v>
      </c>
      <c r="EG395" s="240">
        <f t="shared" ca="1" si="727"/>
        <v>-2.4646126138423444E-5</v>
      </c>
      <c r="EH395" s="240">
        <f t="shared" ca="1" si="728"/>
        <v>1.0970486191889799E-4</v>
      </c>
      <c r="EI395" s="240">
        <f t="shared" ca="1" si="729"/>
        <v>1.7199269096220622E-4</v>
      </c>
      <c r="EJ395" s="240">
        <f t="shared" ca="1" si="730"/>
        <v>1.213016016489123E-4</v>
      </c>
      <c r="EK395" s="240">
        <f t="shared" ca="1" si="731"/>
        <v>-9.0703373129808845E-6</v>
      </c>
      <c r="EL395" s="240">
        <f t="shared" ca="1" si="732"/>
        <v>-1.3348413414094297E-4</v>
      </c>
      <c r="EM395" s="240">
        <f t="shared" ca="1" si="733"/>
        <v>-1.7021459391172074E-4</v>
      </c>
      <c r="EN395" s="240">
        <f t="shared" ca="1" si="734"/>
        <v>-9.5134135433187615E-5</v>
      </c>
      <c r="EO395" s="240">
        <f t="shared" ca="1" si="735"/>
        <v>4.2438232788148711E-5</v>
      </c>
      <c r="EP395" s="240">
        <f t="shared" ca="1" si="736"/>
        <v>1.521336859467147E-4</v>
      </c>
      <c r="EQ395" s="240">
        <f t="shared" ca="1" si="737"/>
        <v>1.6189524547465125E-4</v>
      </c>
      <c r="ER395" s="240">
        <f t="shared" ca="1" si="738"/>
        <v>6.5310717744601258E-5</v>
      </c>
      <c r="ES395" s="240">
        <f t="shared" ca="1" si="739"/>
        <v>-7.4175250776903204E-5</v>
      </c>
      <c r="ET395" s="240">
        <f t="shared" ca="1" si="740"/>
        <v>-1.6493682551910847E-4</v>
      </c>
      <c r="EU395" s="240">
        <f t="shared" ca="1" si="741"/>
        <v>-1.4735435354589122E-4</v>
      </c>
      <c r="EV395" s="240">
        <f t="shared" ca="1" si="742"/>
        <v>-3.2977445799764487E-5</v>
      </c>
      <c r="EW395" s="240">
        <f t="shared" ca="1" si="743"/>
        <v>1.0306175547626325E-4</v>
      </c>
      <c r="EX395" s="240">
        <f t="shared" ca="1" si="744"/>
        <v>1.7140153538444078E-4</v>
      </c>
      <c r="EY395" s="240">
        <f t="shared" ca="1" si="745"/>
        <v>1.2715071644763635E-4</v>
      </c>
      <c r="EZ395" s="240">
        <f t="shared" ca="1" si="746"/>
        <v>-6.2313089319249518E-7</v>
      </c>
      <c r="FA395" s="240">
        <f t="shared" ca="1" si="747"/>
        <v>-1.2798765471036682E-4</v>
      </c>
      <c r="FB395" s="240">
        <f t="shared" ca="1" si="748"/>
        <v>-1.7127938036803707E-4</v>
      </c>
      <c r="FC395" s="240">
        <f t="shared" ca="1" si="749"/>
        <v>-1.0206074862324034E-4</v>
      </c>
      <c r="FD395" s="240">
        <f t="shared" ca="1" si="750"/>
        <v>3.4199761015382333E-5</v>
      </c>
      <c r="FE395" s="240">
        <f t="shared" ca="1" si="751"/>
        <v>1.4799506015025614E-4</v>
      </c>
      <c r="FF395" s="240">
        <f t="shared" ca="1" si="752"/>
        <v>1.6457505481867239E-4</v>
      </c>
      <c r="FG395" s="240">
        <f t="shared" ca="1" si="753"/>
        <v>7.3048643465580036E-5</v>
      </c>
      <c r="FH395" s="240">
        <f t="shared" ca="1" si="754"/>
        <v>-6.6462113501193309E-5</v>
      </c>
      <c r="FI395" s="240">
        <f t="shared" ca="1" si="755"/>
        <v>-1.6231509842515483E-4</v>
      </c>
      <c r="FJ395" s="240">
        <f t="shared" ca="1" si="756"/>
        <v>-1.5154620220738188E-4</v>
      </c>
      <c r="FK395" s="240">
        <f t="shared" ca="1" si="757"/>
        <v>-4.1229319905693205E-5</v>
      </c>
      <c r="FL395" s="240">
        <f t="shared" ca="1" si="758"/>
        <v>9.6170364237540624E-5</v>
      </c>
      <c r="FM395" s="240">
        <f t="shared" ca="1" si="759"/>
        <v>1.7039745849493259E-4</v>
      </c>
      <c r="FN395" s="240">
        <f t="shared" ca="1" si="760"/>
        <v>1.3269351403334901E-4</v>
      </c>
      <c r="FO395" s="240">
        <f t="shared" ca="1" si="761"/>
        <v>7.8255767034949637E-6</v>
      </c>
      <c r="FP395" s="240">
        <f t="shared" ca="1" si="762"/>
        <v>-1.2218284180920053E-4</v>
      </c>
      <c r="FQ395" s="240">
        <f t="shared" ca="1" si="763"/>
        <v>-1.7193153979474509E-4</v>
      </c>
      <c r="FR395" s="240">
        <f t="shared" ca="1" si="764"/>
        <v>-1.0874148853039396E-4</v>
      </c>
      <c r="FS395" s="240">
        <f t="shared" ca="1" si="765"/>
        <v>2.587889902277981E-5</v>
      </c>
      <c r="FT395" s="240">
        <f t="shared" ca="1" si="766"/>
        <v>1.4349990129105674E-4</v>
      </c>
      <c r="FU395" s="240">
        <f t="shared" ca="1" si="767"/>
        <v>1.6685838844056439E-4</v>
      </c>
      <c r="FV395" s="240">
        <f t="shared" ca="1" si="768"/>
        <v>8.0610588606149148E-5</v>
      </c>
      <c r="FW395" s="240">
        <f t="shared" ca="1" si="769"/>
        <v>-5.8588863172667717E-5</v>
      </c>
      <c r="FX395" s="240">
        <f t="shared" ca="1" si="770"/>
        <v>-1.5930234004197234E-4</v>
      </c>
      <c r="FY395" s="240">
        <f t="shared" ca="1" si="771"/>
        <v>-1.5537296279387422E-4</v>
      </c>
      <c r="FZ395" s="240">
        <f t="shared" ca="1" si="772"/>
        <v>-4.9381868968704807E-5</v>
      </c>
      <c r="GA395" s="240">
        <f t="shared" ca="1" si="773"/>
        <v>8.9047290167842773E-5</v>
      </c>
      <c r="GB395" s="240">
        <f t="shared" ca="1" si="774"/>
        <v>1.6898287920285584E-4</v>
      </c>
      <c r="GC395" s="240">
        <f t="shared" ca="1" si="775"/>
        <v>1.3791664132117628E-4</v>
      </c>
      <c r="GD395" s="240">
        <f t="shared" ca="1" si="776"/>
        <v>1.6255431800464145E-5</v>
      </c>
      <c r="GE395" s="240">
        <f t="shared" ca="1" si="777"/>
        <v>-1.1608367974015935E-4</v>
      </c>
      <c r="GF395" s="240">
        <f t="shared" ca="1" si="778"/>
        <v>-1.7216950108266341E-4</v>
      </c>
      <c r="GG395" s="240">
        <f t="shared" ca="1" si="779"/>
        <v>-1.1516026066705213E-4</v>
      </c>
      <c r="GH395" s="240">
        <f t="shared" ca="1" si="780"/>
        <v>1.7495692495712392E-5</v>
      </c>
      <c r="GI395" s="240">
        <f t="shared" ca="1" si="781"/>
        <v>1.3865903860054292E-4</v>
      </c>
      <c r="GJ395" s="240">
        <f t="shared" ca="1" si="782"/>
        <v>1.6873974558963305E-4</v>
      </c>
      <c r="GK395" s="240">
        <f t="shared" ca="1" si="783"/>
        <v>8.7978335778107999E-5</v>
      </c>
      <c r="GL395" s="240">
        <f t="shared" ca="1" si="784"/>
        <v>-5.0574467140980894E-5</v>
      </c>
      <c r="GM395" s="240">
        <f t="shared" ca="1" si="785"/>
        <v>-1.559058083683918E-4</v>
      </c>
      <c r="GN395" s="240">
        <f t="shared" ca="1" si="786"/>
        <v>-1.5882541630393203E-4</v>
      </c>
      <c r="GO395" s="240">
        <f t="shared" ca="1" si="787"/>
        <v>-5.7415452784029988E-5</v>
      </c>
      <c r="GP395" s="240">
        <f t="shared" ca="1" si="788"/>
        <v>8.1709693376509217E-5</v>
      </c>
      <c r="GQ395" s="240">
        <f t="shared" ca="1" si="789"/>
        <v>1.6716120535362626E-4</v>
      </c>
      <c r="GR395" s="240">
        <f t="shared" ca="1" si="790"/>
        <v>1.4280751533999261E-4</v>
      </c>
      <c r="GS395" s="240">
        <f t="shared" ca="1" si="791"/>
        <v>2.4646126138423187E-5</v>
      </c>
      <c r="GT395" s="240">
        <f t="shared" ca="1" si="792"/>
        <v>-1.0970486191889818E-4</v>
      </c>
      <c r="GU395" s="240">
        <f t="shared" ca="1" si="793"/>
        <v>-1.7199269096220625E-4</v>
      </c>
      <c r="GV395" s="240">
        <f t="shared" ca="1" si="794"/>
        <v>-1.2130160164891211E-4</v>
      </c>
      <c r="GW395" s="240">
        <f t="shared" ca="1" si="795"/>
        <v>9.070337312981142E-6</v>
      </c>
      <c r="GX395" s="240">
        <f t="shared" ca="1" si="796"/>
        <v>1.3348413414094313E-4</v>
      </c>
      <c r="GY395" s="240">
        <f t="shared" ca="1" si="797"/>
        <v>1.7021459391172031E-4</v>
      </c>
      <c r="GZ395" s="240">
        <f t="shared" ca="1" si="798"/>
        <v>9.5134135433185379E-5</v>
      </c>
      <c r="HA395" s="240">
        <f t="shared" ca="1" si="799"/>
        <v>-4.2438232788151327E-5</v>
      </c>
      <c r="HB395" s="240">
        <f t="shared" ca="1" si="800"/>
        <v>-1.521336859467137E-4</v>
      </c>
      <c r="HC395" s="240">
        <f t="shared" ca="1" si="801"/>
        <v>-1.6189524547465198E-4</v>
      </c>
      <c r="HD395" s="240">
        <f t="shared" ca="1" si="802"/>
        <v>-6.531071774460329E-5</v>
      </c>
      <c r="HE395" s="240">
        <f t="shared" ca="1" si="803"/>
        <v>7.4175250776903421E-5</v>
      </c>
      <c r="HF395" s="240">
        <f t="shared" ca="1" si="804"/>
        <v>1.6493682551910852E-4</v>
      </c>
      <c r="HG395" s="240">
        <f t="shared" ca="1" si="805"/>
        <v>1.4735435354589109E-4</v>
      </c>
      <c r="HH395" s="240">
        <f t="shared" ca="1" si="806"/>
        <v>3.297744579976423E-5</v>
      </c>
      <c r="HI395" s="240">
        <f t="shared" ca="1" si="807"/>
        <v>-1.0306175547626346E-4</v>
      </c>
      <c r="HJ395" s="240">
        <f t="shared" ca="1" si="808"/>
        <v>-1.7140153538444078E-4</v>
      </c>
      <c r="HK395" s="240">
        <f t="shared" ca="1" si="809"/>
        <v>-1.2715071644763454E-4</v>
      </c>
      <c r="HL395" s="240">
        <f t="shared" ca="1" si="810"/>
        <v>6.2313089319519213E-7</v>
      </c>
      <c r="HM395" s="240">
        <f t="shared" ca="1" si="811"/>
        <v>1.2798765471036864E-4</v>
      </c>
      <c r="HN395" s="240">
        <f t="shared" ca="1" si="812"/>
        <v>1.7127938036803729E-4</v>
      </c>
      <c r="HO395" s="240">
        <f t="shared" ca="1" si="813"/>
        <v>1.0206074862324211E-4</v>
      </c>
      <c r="HP395" s="240">
        <f t="shared" ca="1" si="814"/>
        <v>-3.4199761015380191E-5</v>
      </c>
      <c r="HQ395" s="240">
        <f t="shared" ca="1" si="815"/>
        <v>-1.4799506015025502E-4</v>
      </c>
      <c r="HR395" s="240">
        <f t="shared" ca="1" si="816"/>
        <v>-1.6457505481867304E-4</v>
      </c>
      <c r="HS395" s="240">
        <f t="shared" ca="1" si="817"/>
        <v>-7.3048643465582042E-5</v>
      </c>
      <c r="HT395" s="240">
        <f t="shared" ca="1" si="818"/>
        <v>6.6462113501195816E-5</v>
      </c>
      <c r="HU395" s="240">
        <f t="shared" ca="1" si="819"/>
        <v>1.6231509842515573E-4</v>
      </c>
      <c r="HV395" s="240">
        <f t="shared" ca="1" si="820"/>
        <v>1.515462022073806E-4</v>
      </c>
      <c r="HW395" s="240">
        <f t="shared" ca="1" si="821"/>
        <v>4.1229319905690582E-5</v>
      </c>
      <c r="HX395" s="240">
        <f t="shared" ca="1" si="822"/>
        <v>-9.6170364237542873E-5</v>
      </c>
      <c r="HY395" s="240">
        <f t="shared" ca="1" si="823"/>
        <v>-1.7039745849493226E-4</v>
      </c>
      <c r="HZ395" s="240">
        <f t="shared" ca="1" si="824"/>
        <v>-1.3269351403335036E-4</v>
      </c>
      <c r="IA395" s="240">
        <f t="shared" ca="1" si="825"/>
        <v>-7.8255767034971321E-6</v>
      </c>
      <c r="IB395" s="240">
        <f t="shared" ca="1" si="826"/>
        <v>1.2218284180919898E-4</v>
      </c>
      <c r="IC395" s="240">
        <f t="shared" ca="1" si="827"/>
        <v>1.7193153979474518E-4</v>
      </c>
      <c r="ID395" s="240">
        <f t="shared" ca="1" si="828"/>
        <v>1.0874148853039567E-4</v>
      </c>
      <c r="IE395" s="240">
        <f t="shared" ca="1" si="829"/>
        <v>2.4838932298851057E-5</v>
      </c>
      <c r="IF395" s="240">
        <f t="shared" ca="1" si="830"/>
        <v>-1.4349990129105823E-4</v>
      </c>
      <c r="IG395" s="240">
        <f t="shared" ca="1" si="831"/>
        <v>-1.6685838844056374E-4</v>
      </c>
      <c r="IH395" s="240">
        <f t="shared" ca="1" si="832"/>
        <v>-8.0610588606146749E-5</v>
      </c>
      <c r="II395" s="240">
        <f t="shared" ca="1" si="833"/>
        <v>5.8588863172670258E-5</v>
      </c>
      <c r="IJ395" s="240">
        <f t="shared" ca="1" si="834"/>
        <v>1.5930234004197337E-4</v>
      </c>
      <c r="IK395" s="240">
        <f t="shared" ca="1" si="835"/>
        <v>1.553729627938752E-4</v>
      </c>
      <c r="IL395" s="240">
        <f t="shared" ca="1" si="836"/>
        <v>4.9381868968706914E-5</v>
      </c>
      <c r="IM395" s="240">
        <f t="shared" ca="1" si="837"/>
        <v>-8.9047290167840903E-5</v>
      </c>
      <c r="IN395" s="240">
        <f t="shared" ca="1" si="838"/>
        <v>-1.6898287920285541E-4</v>
      </c>
      <c r="IO395" s="240">
        <f t="shared" ca="1" si="839"/>
        <v>-1.3791664132117759E-4</v>
      </c>
      <c r="IP395" s="240">
        <f t="shared" ca="1" si="840"/>
        <v>-1.6255431800466327E-5</v>
      </c>
      <c r="IQ395" s="240">
        <f t="shared" ca="1" si="841"/>
        <v>1.1608367974016133E-4</v>
      </c>
      <c r="IR395" s="240">
        <f t="shared" ca="1" si="842"/>
        <v>1.7216950108266341E-4</v>
      </c>
      <c r="IS395" s="240">
        <f t="shared" ca="1" si="843"/>
        <v>1.1516026066705009E-4</v>
      </c>
      <c r="IT395" s="240">
        <f t="shared" ca="1" si="844"/>
        <v>-1.7495692495715076E-5</v>
      </c>
      <c r="IU395" s="240">
        <f t="shared" ca="1" si="845"/>
        <v>-1.3865903860054452E-4</v>
      </c>
      <c r="IV395" s="240">
        <f t="shared" ca="1" si="846"/>
        <v>-1.6873974558963254E-4</v>
      </c>
      <c r="IW395" s="240">
        <f t="shared" ca="1" si="847"/>
        <v>-8.7978335778109883E-5</v>
      </c>
      <c r="IX395" s="240">
        <f t="shared" ca="1" si="848"/>
        <v>5.0574467140978779E-5</v>
      </c>
      <c r="IY395" s="240">
        <f t="shared" ca="1" si="849"/>
        <v>1.5590580836839091E-4</v>
      </c>
      <c r="IZ395" s="240">
        <f t="shared" ca="1" si="850"/>
        <v>1.5882541630393287E-4</v>
      </c>
      <c r="JA395" s="240">
        <f t="shared" ca="1" si="851"/>
        <v>5.7415452784032061E-5</v>
      </c>
      <c r="JB395" s="240">
        <f t="shared" ca="1" si="852"/>
        <v>-8.1709693376507292E-5</v>
      </c>
    </row>
    <row r="396" spans="2:262">
      <c r="B396" s="248">
        <v>35</v>
      </c>
      <c r="C396" s="247">
        <f t="shared" si="853"/>
        <v>6.8359375000000028E-4</v>
      </c>
      <c r="D396" s="244">
        <f t="shared" ca="1" si="597"/>
        <v>30.047324138632888</v>
      </c>
      <c r="E396" s="243">
        <f ca="1">AO361</f>
        <v>4.7324138632888195E-2</v>
      </c>
      <c r="F396" s="242">
        <v>35</v>
      </c>
      <c r="G396" s="240">
        <f t="shared" ca="1" si="854"/>
        <v>-9.0139624697156738E-4</v>
      </c>
      <c r="H396" s="240">
        <f t="shared" ca="1" si="598"/>
        <v>-7.351719579126489E-4</v>
      </c>
      <c r="I396" s="240">
        <f t="shared" ca="1" si="599"/>
        <v>-5.8992468647830782E-5</v>
      </c>
      <c r="J396" s="240">
        <f t="shared" ca="1" si="600"/>
        <v>6.5810740099351813E-4</v>
      </c>
      <c r="K396" s="240">
        <f t="shared" ca="1" si="601"/>
        <v>9.1870823279954598E-4</v>
      </c>
      <c r="L396" s="240">
        <f t="shared" ca="1" si="602"/>
        <v>5.4204313553192084E-4</v>
      </c>
      <c r="M396" s="240">
        <f t="shared" ca="1" si="603"/>
        <v>-2.1061252112161764E-4</v>
      </c>
      <c r="N396" s="240">
        <f t="shared" ca="1" si="604"/>
        <v>-8.1717589389725955E-4</v>
      </c>
      <c r="O396" s="240">
        <f t="shared" ca="1" si="605"/>
        <v>-8.5690168249871637E-4</v>
      </c>
      <c r="P396" s="240">
        <f t="shared" ca="1" si="606"/>
        <v>-3.0223392228186324E-4</v>
      </c>
      <c r="Q396" s="240">
        <f t="shared" ca="1" si="607"/>
        <v>4.6207970199088551E-4</v>
      </c>
      <c r="R396" s="240">
        <f t="shared" ca="1" si="608"/>
        <v>9.0586974752310495E-4</v>
      </c>
      <c r="S396" s="240">
        <f t="shared" ca="1" si="609"/>
        <v>7.2129933468008639E-4</v>
      </c>
      <c r="T396" s="240">
        <f t="shared" ca="1" si="610"/>
        <v>3.6396526584214772E-5</v>
      </c>
      <c r="U396" s="241">
        <f t="shared" ca="1" si="611"/>
        <v>-6.7375288919477782E-4</v>
      </c>
      <c r="V396" s="240">
        <f t="shared" ca="1" si="612"/>
        <v>-9.1655070675156301E-4</v>
      </c>
      <c r="W396" s="240">
        <f t="shared" ca="1" si="613"/>
        <v>-5.2357917248564614E-4</v>
      </c>
      <c r="X396" s="240">
        <f t="shared" ca="1" si="614"/>
        <v>2.3257531354389213E-4</v>
      </c>
      <c r="Y396" s="240">
        <f t="shared" ca="1" si="615"/>
        <v>8.2740292998230696E-4</v>
      </c>
      <c r="Z396" s="240">
        <f t="shared" ca="1" si="616"/>
        <v>8.4829893454576363E-4</v>
      </c>
      <c r="AA396" s="240">
        <f t="shared" ca="1" si="617"/>
        <v>2.807687235215249E-4</v>
      </c>
      <c r="AB396" s="240">
        <f t="shared" ca="1" si="618"/>
        <v>-4.8151792383564665E-4</v>
      </c>
      <c r="AC396" s="240">
        <f t="shared" ca="1" si="619"/>
        <v>-9.0979758601138607E-4</v>
      </c>
      <c r="AD396" s="240">
        <f t="shared" ca="1" si="620"/>
        <v>-7.0699222769943161E-4</v>
      </c>
      <c r="AE396" s="240">
        <f t="shared" ca="1" si="621"/>
        <v>-1.3778660613939029E-5</v>
      </c>
      <c r="AF396" s="240">
        <f t="shared" ca="1" si="622"/>
        <v>6.8899253384883019E-4</v>
      </c>
      <c r="AG396" s="240">
        <f t="shared" ca="1" si="623"/>
        <v>9.1384108482987141E-4</v>
      </c>
      <c r="AH396" s="240">
        <f t="shared" ca="1" si="624"/>
        <v>5.0479982492375095E-4</v>
      </c>
      <c r="AI396" s="240">
        <f t="shared" ca="1" si="625"/>
        <v>-2.5439801129383899E-4</v>
      </c>
      <c r="AJ396" s="240">
        <f t="shared" ca="1" si="626"/>
        <v>-8.3713156948092061E-4</v>
      </c>
      <c r="AK396" s="240">
        <f t="shared" ca="1" si="627"/>
        <v>-8.3918520303458079E-4</v>
      </c>
      <c r="AL396" s="240">
        <f t="shared" ca="1" si="628"/>
        <v>-2.5913440018075762E-4</v>
      </c>
      <c r="AM396" s="240">
        <f t="shared" ca="1" si="629"/>
        <v>5.0066609728820688E-4</v>
      </c>
      <c r="AN396" s="240">
        <f t="shared" ca="1" si="630"/>
        <v>9.1317739645337668E-4</v>
      </c>
      <c r="AO396" s="240">
        <f t="shared" ca="1" si="631"/>
        <v>6.9225925503695399E-4</v>
      </c>
      <c r="AP396" s="240">
        <f t="shared" ca="1" si="632"/>
        <v>-8.8475051062732461E-6</v>
      </c>
      <c r="AQ396" s="240">
        <f t="shared" ca="1" si="633"/>
        <v>-7.0381715516358134E-4</v>
      </c>
      <c r="AR396" s="240">
        <f t="shared" ca="1" si="634"/>
        <v>-9.1058099920939667E-4</v>
      </c>
      <c r="AS396" s="240">
        <f t="shared" ca="1" si="635"/>
        <v>-4.8571640482300441E-4</v>
      </c>
      <c r="AT396" s="240">
        <f t="shared" ca="1" si="636"/>
        <v>2.7606746919433671E-4</v>
      </c>
      <c r="AU396" s="240">
        <f t="shared" ca="1" si="637"/>
        <v>8.4635595222444602E-4</v>
      </c>
      <c r="AV396" s="240">
        <f t="shared" ca="1" si="638"/>
        <v>8.2956597773624417E-4</v>
      </c>
      <c r="AW396" s="240">
        <f t="shared" ca="1" si="639"/>
        <v>2.3734398396698075E-4</v>
      </c>
      <c r="AX396" s="240">
        <f t="shared" ca="1" si="640"/>
        <v>-5.1951268820486654E-4</v>
      </c>
      <c r="AY396" s="240">
        <f t="shared" ca="1" si="641"/>
        <v>-9.1600714297764658E-4</v>
      </c>
      <c r="AZ396" s="240">
        <f t="shared" ca="1" si="642"/>
        <v>-6.7710929128448304E-4</v>
      </c>
      <c r="BA396" s="240">
        <f t="shared" ca="1" si="643"/>
        <v>3.1468341420238968E-5</v>
      </c>
      <c r="BB396" s="240">
        <f t="shared" ca="1" si="644"/>
        <v>7.1821782334148239E-4</v>
      </c>
      <c r="BC396" s="240">
        <f t="shared" ca="1" si="645"/>
        <v>9.0677241364381573E-4</v>
      </c>
      <c r="BD396" s="240">
        <f t="shared" ca="1" si="646"/>
        <v>4.6634040732209872E-4</v>
      </c>
      <c r="BE396" s="240">
        <f t="shared" ca="1" si="647"/>
        <v>-2.9757063437421937E-4</v>
      </c>
      <c r="BF396" s="240">
        <f t="shared" ca="1" si="648"/>
        <v>-8.5507052178963741E-4</v>
      </c>
      <c r="BG396" s="240">
        <f t="shared" ca="1" si="649"/>
        <v>-8.1944705291239067E-4</v>
      </c>
      <c r="BH396" s="240">
        <f t="shared" ca="1" si="650"/>
        <v>-2.1541060061212554E-4</v>
      </c>
      <c r="BI396" s="240">
        <f t="shared" ca="1" si="651"/>
        <v>5.3804634410398492E-4</v>
      </c>
      <c r="BJ396" s="240">
        <f t="shared" ca="1" si="652"/>
        <v>9.1828512105069954E-4</v>
      </c>
      <c r="BK396" s="240">
        <f t="shared" ca="1" si="653"/>
        <v>6.6155146221368944E-4</v>
      </c>
      <c r="BL396" s="240">
        <f t="shared" ca="1" si="654"/>
        <v>-5.4070222382010351E-5</v>
      </c>
      <c r="BM396" s="240">
        <f t="shared" ca="1" si="655"/>
        <v>-7.321858639584948E-4</v>
      </c>
      <c r="BN396" s="240">
        <f t="shared" ca="1" si="656"/>
        <v>-9.0241762228266006E-4</v>
      </c>
      <c r="BO396" s="240">
        <f t="shared" ca="1" si="657"/>
        <v>-4.4668350379741309E-4</v>
      </c>
      <c r="BP396" s="240">
        <f t="shared" ca="1" si="658"/>
        <v>3.188945541308378E-4</v>
      </c>
      <c r="BQ396" s="240">
        <f t="shared" ca="1" si="659"/>
        <v>8.6327002884564903E-4</v>
      </c>
      <c r="BR396" s="240">
        <f t="shared" ca="1" si="660"/>
        <v>8.0883452382496173E-4</v>
      </c>
      <c r="BS396" s="240">
        <f t="shared" ca="1" si="661"/>
        <v>1.9334746196618261E-4</v>
      </c>
      <c r="BT396" s="240">
        <f t="shared" ca="1" si="662"/>
        <v>-5.5625590100426899E-4</v>
      </c>
      <c r="BU396" s="240">
        <f t="shared" ca="1" si="663"/>
        <v>-9.2000995850372383E-4</v>
      </c>
      <c r="BV396" s="240">
        <f t="shared" ca="1" si="664"/>
        <v>-6.4559513927906083E-4</v>
      </c>
      <c r="BW396" s="240">
        <f t="shared" ca="1" si="665"/>
        <v>7.6639533463634523E-5</v>
      </c>
      <c r="BX396" s="240">
        <f t="shared" ca="1" si="666"/>
        <v>7.4571286318925157E-4</v>
      </c>
      <c r="BY396" s="240">
        <f t="shared" ca="1" si="667"/>
        <v>8.9751924828940959E-4</v>
      </c>
      <c r="BZ396" s="240">
        <f t="shared" ca="1" si="668"/>
        <v>4.26757534832612E-4</v>
      </c>
      <c r="CA396" s="240">
        <f t="shared" ca="1" si="669"/>
        <v>-3.4002638373228922E-4</v>
      </c>
      <c r="CB396" s="240">
        <f t="shared" ca="1" si="670"/>
        <v>-8.7094953431602956E-4</v>
      </c>
      <c r="CC396" s="240">
        <f t="shared" ca="1" si="671"/>
        <v>-7.9773478306465156E-4</v>
      </c>
      <c r="CD396" s="240">
        <f t="shared" ca="1" si="672"/>
        <v>-1.7116785803887211E-4</v>
      </c>
      <c r="CE396" s="240">
        <f t="shared" ca="1" si="673"/>
        <v>5.7413039014952549E-4</v>
      </c>
      <c r="CF396" s="240">
        <f t="shared" ca="1" si="674"/>
        <v>9.2118061635913372E-4</v>
      </c>
      <c r="CG396" s="240">
        <f t="shared" ca="1" si="675"/>
        <v>6.292499339728831E-4</v>
      </c>
      <c r="CH396" s="240">
        <f t="shared" ca="1" si="676"/>
        <v>-9.9162679756036964E-5</v>
      </c>
      <c r="CI396" s="240">
        <f t="shared" ca="1" si="677"/>
        <v>-7.5879067287522295E-4</v>
      </c>
      <c r="CJ396" s="240">
        <f t="shared" ca="1" si="678"/>
        <v>-8.920802422613945E-4</v>
      </c>
      <c r="CK396" s="240">
        <f t="shared" ca="1" si="679"/>
        <v>-4.0657450308631988E-4</v>
      </c>
      <c r="CL396" s="240">
        <f t="shared" ca="1" si="680"/>
        <v>3.6095339415457965E-4</v>
      </c>
      <c r="CM396" s="240">
        <f t="shared" ca="1" si="681"/>
        <v>8.7810441235383705E-4</v>
      </c>
      <c r="CN396" s="240">
        <f t="shared" ca="1" si="682"/>
        <v>7.8615451670024808E-4</v>
      </c>
      <c r="CO396" s="240">
        <f t="shared" ca="1" si="683"/>
        <v>1.4888514899426378E-4</v>
      </c>
      <c r="CP396" s="240">
        <f t="shared" ca="1" si="684"/>
        <v>-5.9165904461587926E-4</v>
      </c>
      <c r="CQ396" s="240">
        <f t="shared" ca="1" si="685"/>
        <v>-9.2179638945641081E-4</v>
      </c>
      <c r="CR396" s="240">
        <f t="shared" ca="1" si="686"/>
        <v>-6.1252569203565518E-4</v>
      </c>
      <c r="CS396" s="240">
        <f t="shared" ca="1" si="687"/>
        <v>1.2162609415808585E-4</v>
      </c>
      <c r="CT396" s="240">
        <f t="shared" ca="1" si="688"/>
        <v>7.7141141543286525E-4</v>
      </c>
      <c r="CU396" s="240">
        <f t="shared" ca="1" si="689"/>
        <v>8.861038804524713E-4</v>
      </c>
      <c r="CV396" s="240">
        <f t="shared" ca="1" si="690"/>
        <v>3.861465660621683E-4</v>
      </c>
      <c r="CW396" s="240">
        <f t="shared" ca="1" si="691"/>
        <v>-3.8166297974914814E-4</v>
      </c>
      <c r="CX396" s="240">
        <f t="shared" ca="1" si="692"/>
        <v>-8.8473035312808712E-4</v>
      </c>
      <c r="CY396" s="240">
        <f t="shared" ca="1" si="693"/>
        <v>-7.7410070025119514E-4</v>
      </c>
      <c r="CZ396" s="240">
        <f t="shared" ca="1" si="694"/>
        <v>-1.2651275710307577E-4</v>
      </c>
      <c r="DA396" s="240">
        <f t="shared" ca="1" si="695"/>
        <v>6.0883130579731314E-4</v>
      </c>
      <c r="DB396" s="240">
        <f t="shared" ca="1" si="696"/>
        <v>9.2185690687686655E-4</v>
      </c>
      <c r="DC396" s="240">
        <f t="shared" ca="1" si="697"/>
        <v>5.9543248752535571E-4</v>
      </c>
      <c r="DD396" s="240">
        <f t="shared" ca="1" si="698"/>
        <v>-1.4401624554890647E-4</v>
      </c>
      <c r="DE396" s="240">
        <f t="shared" ca="1" si="699"/>
        <v>-7.8356748859878154E-4</v>
      </c>
      <c r="DF396" s="240">
        <f t="shared" ca="1" si="700"/>
        <v>-8.7959376279952203E-4</v>
      </c>
      <c r="DG396" s="240">
        <f t="shared" ca="1" si="701"/>
        <v>-3.6548602878557119E-4</v>
      </c>
      <c r="DH396" s="240">
        <f t="shared" ca="1" si="702"/>
        <v>4.0214266583601385E-4</v>
      </c>
      <c r="DI396" s="240">
        <f t="shared" ca="1" si="703"/>
        <v>8.908233654198077E-4</v>
      </c>
      <c r="DJ396" s="240">
        <f t="shared" ca="1" si="704"/>
        <v>7.6158059448580063E-4</v>
      </c>
      <c r="DK396" s="240">
        <f t="shared" ca="1" si="705"/>
        <v>1.0406415865762552E-4</v>
      </c>
      <c r="DL396" s="240">
        <f t="shared" ca="1" si="706"/>
        <v>-6.2563682976580354E-4</v>
      </c>
      <c r="DM396" s="240">
        <f t="shared" ca="1" si="707"/>
        <v>-9.2136213216706961E-4</v>
      </c>
      <c r="DN396" s="240">
        <f t="shared" ca="1" si="708"/>
        <v>-5.7798061674922609E-4</v>
      </c>
      <c r="DO396" s="240">
        <f t="shared" ca="1" si="709"/>
        <v>1.6631964693852272E-4</v>
      </c>
      <c r="DP396" s="240">
        <f t="shared" ca="1" si="710"/>
        <v>7.9525157000904156E-4</v>
      </c>
      <c r="DQ396" s="240">
        <f t="shared" ca="1" si="711"/>
        <v>8.7255381075399137E-4</v>
      </c>
      <c r="DR396" s="240">
        <f t="shared" ca="1" si="712"/>
        <v>3.446053363916365E-4</v>
      </c>
      <c r="DS396" s="240">
        <f t="shared" ca="1" si="713"/>
        <v>-4.223801162180626E-4</v>
      </c>
      <c r="DT396" s="240">
        <f t="shared" ca="1" si="714"/>
        <v>-8.9637977902623056E-4</v>
      </c>
      <c r="DU396" s="240">
        <f t="shared" ca="1" si="715"/>
        <v>-7.4860174104762051E-4</v>
      </c>
      <c r="DV396" s="240">
        <f t="shared" ca="1" si="716"/>
        <v>-8.1552875854209398E-5</v>
      </c>
      <c r="DW396" s="240">
        <f t="shared" ca="1" si="717"/>
        <v>6.4206549350212039E-4</v>
      </c>
      <c r="DX396" s="240">
        <f t="shared" ca="1" si="718"/>
        <v>9.2031236336080472E-4</v>
      </c>
      <c r="DY396" s="240">
        <f t="shared" ca="1" si="719"/>
        <v>5.601805920616539E-4</v>
      </c>
      <c r="DZ396" s="240">
        <f t="shared" ca="1" si="720"/>
        <v>-1.8852286359191537E-4</v>
      </c>
      <c r="EA396" s="240">
        <f t="shared" ca="1" si="721"/>
        <v>-8.0645662160989972E-4</v>
      </c>
      <c r="EB396" s="240">
        <f t="shared" ca="1" si="722"/>
        <v>-8.649882649197512E-4</v>
      </c>
      <c r="EC396" s="240">
        <f t="shared" ca="1" si="723"/>
        <v>-3.2351706662868304E-4</v>
      </c>
      <c r="ED396" s="240">
        <f t="shared" ca="1" si="724"/>
        <v>4.4236314061191163E-4</v>
      </c>
      <c r="EE396" s="240">
        <f t="shared" ca="1" si="725"/>
        <v>9.0139624697156684E-4</v>
      </c>
      <c r="EF396" s="240">
        <f t="shared" ca="1" si="726"/>
        <v>7.3517195791265541E-4</v>
      </c>
      <c r="EG396" s="240">
        <f t="shared" ca="1" si="727"/>
        <v>5.8992468647837233E-5</v>
      </c>
      <c r="EH396" s="240">
        <f t="shared" ca="1" si="728"/>
        <v>-6.5810740099351715E-4</v>
      </c>
      <c r="EI396" s="240">
        <f t="shared" ca="1" si="729"/>
        <v>-9.1870823279954674E-4</v>
      </c>
      <c r="EJ396" s="240">
        <f t="shared" ca="1" si="730"/>
        <v>-5.4204313553192528E-4</v>
      </c>
      <c r="EK396" s="240">
        <f t="shared" ca="1" si="731"/>
        <v>2.1061252112160422E-4</v>
      </c>
      <c r="EL396" s="240">
        <f t="shared" ca="1" si="732"/>
        <v>8.1717589389725554E-4</v>
      </c>
      <c r="EM396" s="240">
        <f t="shared" ca="1" si="733"/>
        <v>8.5690168249871789E-4</v>
      </c>
      <c r="EN396" s="240">
        <f t="shared" ca="1" si="734"/>
        <v>3.0223392228187468E-4</v>
      </c>
      <c r="EO396" s="240">
        <f t="shared" ca="1" si="735"/>
        <v>-4.6207970199087928E-4</v>
      </c>
      <c r="EP396" s="240">
        <f t="shared" ca="1" si="736"/>
        <v>-9.058697475231043E-4</v>
      </c>
      <c r="EQ396" s="240">
        <f t="shared" ca="1" si="737"/>
        <v>-7.2129933468009398E-4</v>
      </c>
      <c r="ER396" s="240">
        <f t="shared" ca="1" si="738"/>
        <v>-3.6396526584222036E-5</v>
      </c>
      <c r="ES396" s="240">
        <f t="shared" ca="1" si="739"/>
        <v>6.737528891947762E-4</v>
      </c>
      <c r="ET396" s="240">
        <f t="shared" ca="1" si="740"/>
        <v>9.165507067515642E-4</v>
      </c>
      <c r="EU396" s="240">
        <f t="shared" ca="1" si="741"/>
        <v>5.2357917248565069E-4</v>
      </c>
      <c r="EV396" s="240">
        <f t="shared" ca="1" si="742"/>
        <v>-2.3257531354389145E-4</v>
      </c>
      <c r="EW396" s="240">
        <f t="shared" ca="1" si="743"/>
        <v>-8.274029299823023E-4</v>
      </c>
      <c r="EX396" s="240">
        <f t="shared" ca="1" si="744"/>
        <v>-8.4829893454576525E-4</v>
      </c>
      <c r="EY396" s="240">
        <f t="shared" ca="1" si="745"/>
        <v>-2.8076872352153807E-4</v>
      </c>
      <c r="EZ396" s="240">
        <f t="shared" ca="1" si="746"/>
        <v>4.8151792383564057E-4</v>
      </c>
      <c r="FA396" s="240">
        <f t="shared" ca="1" si="747"/>
        <v>9.0979758601138325E-4</v>
      </c>
      <c r="FB396" s="240">
        <f t="shared" ca="1" si="748"/>
        <v>7.0699222769943205E-4</v>
      </c>
      <c r="FC396" s="240">
        <f t="shared" ca="1" si="749"/>
        <v>1.3778660613946239E-5</v>
      </c>
      <c r="FD396" s="240">
        <f t="shared" ca="1" si="750"/>
        <v>-6.8899253384881892E-4</v>
      </c>
      <c r="FE396" s="240">
        <f t="shared" ca="1" si="751"/>
        <v>-9.1384108482987097E-4</v>
      </c>
      <c r="FF396" s="240">
        <f t="shared" ca="1" si="752"/>
        <v>-5.0479982492375702E-4</v>
      </c>
      <c r="FG396" s="240">
        <f t="shared" ca="1" si="753"/>
        <v>2.5439801129382566E-4</v>
      </c>
      <c r="FH396" s="240">
        <f t="shared" ca="1" si="754"/>
        <v>8.371315694809218E-4</v>
      </c>
      <c r="FI396" s="240">
        <f t="shared" ca="1" si="755"/>
        <v>8.3918520303458231E-4</v>
      </c>
      <c r="FJ396" s="240">
        <f t="shared" ca="1" si="756"/>
        <v>2.5913440018077085E-4</v>
      </c>
      <c r="FK396" s="240">
        <f t="shared" ca="1" si="757"/>
        <v>-5.0066609728820915E-4</v>
      </c>
      <c r="FL396" s="240">
        <f t="shared" ca="1" si="758"/>
        <v>-9.1317739645337625E-4</v>
      </c>
      <c r="FM396" s="240">
        <f t="shared" ca="1" si="759"/>
        <v>-6.9225925503696309E-4</v>
      </c>
      <c r="FN396" s="240">
        <f t="shared" ca="1" si="760"/>
        <v>8.847505106279155E-6</v>
      </c>
      <c r="FO396" s="240">
        <f t="shared" ca="1" si="761"/>
        <v>7.0381715516357863E-4</v>
      </c>
      <c r="FP396" s="240">
        <f t="shared" ca="1" si="762"/>
        <v>9.1058099920939895E-4</v>
      </c>
      <c r="FQ396" s="240">
        <f t="shared" ca="1" si="763"/>
        <v>4.8571640482302164E-4</v>
      </c>
      <c r="FR396" s="240">
        <f t="shared" ca="1" si="764"/>
        <v>-2.7606746919433601E-4</v>
      </c>
      <c r="FS396" s="240">
        <f t="shared" ca="1" si="765"/>
        <v>-8.463559522244406E-4</v>
      </c>
      <c r="FT396" s="240">
        <f t="shared" ca="1" si="766"/>
        <v>-8.2956597773625306E-4</v>
      </c>
      <c r="FU396" s="240">
        <f t="shared" ca="1" si="767"/>
        <v>-2.373439839669814E-4</v>
      </c>
      <c r="FV396" s="240">
        <f t="shared" ca="1" si="768"/>
        <v>5.1951268820486047E-4</v>
      </c>
      <c r="FW396" s="240">
        <f t="shared" ca="1" si="769"/>
        <v>9.160071429776442E-4</v>
      </c>
      <c r="FX396" s="240">
        <f t="shared" ca="1" si="770"/>
        <v>6.7710929128448347E-4</v>
      </c>
      <c r="FY396" s="240">
        <f t="shared" ca="1" si="771"/>
        <v>-3.1468341420231704E-5</v>
      </c>
      <c r="FZ396" s="240">
        <f t="shared" ca="1" si="772"/>
        <v>-7.182178233414696E-4</v>
      </c>
      <c r="GA396" s="240">
        <f t="shared" ca="1" si="773"/>
        <v>-9.0677241364381573E-4</v>
      </c>
      <c r="GB396" s="240">
        <f t="shared" ca="1" si="774"/>
        <v>-4.6634040732210485E-4</v>
      </c>
      <c r="GC396" s="240">
        <f t="shared" ca="1" si="775"/>
        <v>2.9757063437420642E-4</v>
      </c>
      <c r="GD396" s="240">
        <f t="shared" ca="1" si="776"/>
        <v>8.550705217896372E-4</v>
      </c>
      <c r="GE396" s="240">
        <f t="shared" ca="1" si="777"/>
        <v>8.1944705291239403E-4</v>
      </c>
      <c r="GF396" s="240">
        <f t="shared" ca="1" si="778"/>
        <v>2.1541060061213888E-4</v>
      </c>
      <c r="GG396" s="240">
        <f t="shared" ca="1" si="779"/>
        <v>-5.3804634410398969E-4</v>
      </c>
      <c r="GH396" s="240">
        <f t="shared" ca="1" si="780"/>
        <v>-9.1828512105069889E-4</v>
      </c>
      <c r="GI396" s="240">
        <f t="shared" ca="1" si="781"/>
        <v>-6.6155146221369909E-4</v>
      </c>
      <c r="GJ396" s="240">
        <f t="shared" ca="1" si="782"/>
        <v>5.4070222382016152E-5</v>
      </c>
      <c r="GK396" s="240">
        <f t="shared" ca="1" si="783"/>
        <v>7.3218586395849047E-4</v>
      </c>
      <c r="GL396" s="240">
        <f t="shared" ca="1" si="784"/>
        <v>9.0241762228266287E-4</v>
      </c>
      <c r="GM396" s="240">
        <f t="shared" ca="1" si="785"/>
        <v>4.4668350379740789E-4</v>
      </c>
      <c r="GN396" s="240">
        <f t="shared" ca="1" si="786"/>
        <v>-3.1889455413083715E-4</v>
      </c>
      <c r="GO396" s="240">
        <f t="shared" ca="1" si="787"/>
        <v>-8.6327002884564416E-4</v>
      </c>
      <c r="GP396" s="240">
        <f t="shared" ca="1" si="788"/>
        <v>-8.0883452382495892E-4</v>
      </c>
      <c r="GQ396" s="240">
        <f t="shared" ca="1" si="789"/>
        <v>-1.9334746196618326E-4</v>
      </c>
      <c r="GR396" s="240">
        <f t="shared" ca="1" si="790"/>
        <v>5.5625590100425804E-4</v>
      </c>
      <c r="GS396" s="240">
        <f t="shared" ca="1" si="791"/>
        <v>9.2000995850372253E-4</v>
      </c>
      <c r="GT396" s="240">
        <f t="shared" ca="1" si="792"/>
        <v>6.4559513927906138E-4</v>
      </c>
      <c r="GU396" s="240">
        <f t="shared" ca="1" si="793"/>
        <v>-7.6639533463627313E-5</v>
      </c>
      <c r="GV396" s="240">
        <f t="shared" ca="1" si="794"/>
        <v>-7.4571286318923953E-4</v>
      </c>
      <c r="GW396" s="240">
        <f t="shared" ca="1" si="795"/>
        <v>-8.9751924828940992E-4</v>
      </c>
      <c r="GX396" s="240">
        <f t="shared" ca="1" si="796"/>
        <v>-4.267575348326184E-4</v>
      </c>
      <c r="GY396" s="240">
        <f t="shared" ca="1" si="797"/>
        <v>3.400263837322703E-4</v>
      </c>
      <c r="GZ396" s="240">
        <f t="shared" ca="1" si="798"/>
        <v>8.7094953431602934E-4</v>
      </c>
      <c r="HA396" s="240">
        <f t="shared" ca="1" si="799"/>
        <v>7.9773478306465514E-4</v>
      </c>
      <c r="HB396" s="240">
        <f t="shared" ca="1" si="800"/>
        <v>1.7116785803889212E-4</v>
      </c>
      <c r="HC396" s="240">
        <f t="shared" ca="1" si="801"/>
        <v>-5.7413039014953004E-4</v>
      </c>
      <c r="HD396" s="240">
        <f t="shared" ca="1" si="802"/>
        <v>-9.211806163591335E-4</v>
      </c>
      <c r="HE396" s="240">
        <f t="shared" ca="1" si="803"/>
        <v>-6.2924993397289785E-4</v>
      </c>
      <c r="HF396" s="240">
        <f t="shared" ca="1" si="804"/>
        <v>9.9162679756042819E-5</v>
      </c>
      <c r="HG396" s="240">
        <f t="shared" ca="1" si="805"/>
        <v>7.5879067287521894E-4</v>
      </c>
      <c r="HH396" s="240">
        <f t="shared" ca="1" si="806"/>
        <v>8.9208024226139948E-4</v>
      </c>
      <c r="HI396" s="240">
        <f t="shared" ca="1" si="807"/>
        <v>4.0657450308631456E-4</v>
      </c>
      <c r="HJ396" s="240">
        <f t="shared" ca="1" si="808"/>
        <v>-3.6095339415457303E-4</v>
      </c>
      <c r="HK396" s="240">
        <f t="shared" ca="1" si="809"/>
        <v>-8.7810441235383488E-4</v>
      </c>
      <c r="HL396" s="240">
        <f t="shared" ca="1" si="810"/>
        <v>-7.8615451670024504E-4</v>
      </c>
      <c r="HM396" s="240">
        <f t="shared" ca="1" si="811"/>
        <v>-1.4888514899427094E-4</v>
      </c>
      <c r="HN396" s="240">
        <f t="shared" ca="1" si="812"/>
        <v>5.9165904461587373E-4</v>
      </c>
      <c r="HO396" s="240">
        <f t="shared" ca="1" si="813"/>
        <v>9.2179638945641103E-4</v>
      </c>
      <c r="HP396" s="240">
        <f t="shared" ca="1" si="814"/>
        <v>6.1252569203566049E-4</v>
      </c>
      <c r="HQ396" s="240">
        <f t="shared" ca="1" si="815"/>
        <v>-1.2162609415807869E-4</v>
      </c>
      <c r="HR396" s="240">
        <f t="shared" ca="1" si="816"/>
        <v>-7.7141141543285419E-4</v>
      </c>
      <c r="HS396" s="240">
        <f t="shared" ca="1" si="817"/>
        <v>-8.8610388045247336E-4</v>
      </c>
      <c r="HT396" s="240">
        <f t="shared" ca="1" si="818"/>
        <v>-3.8614656606217492E-4</v>
      </c>
      <c r="HU396" s="240">
        <f t="shared" ca="1" si="819"/>
        <v>3.8166297974912965E-4</v>
      </c>
      <c r="HV396" s="240">
        <f t="shared" ca="1" si="820"/>
        <v>8.8473035312808506E-4</v>
      </c>
      <c r="HW396" s="240">
        <f t="shared" ca="1" si="821"/>
        <v>7.7410070025119915E-4</v>
      </c>
      <c r="HX396" s="240">
        <f t="shared" ca="1" si="822"/>
        <v>1.2651275710309583E-4</v>
      </c>
      <c r="HY396" s="240">
        <f t="shared" ca="1" si="823"/>
        <v>-6.0883130579731759E-4</v>
      </c>
      <c r="HZ396" s="240">
        <f t="shared" ca="1" si="824"/>
        <v>-9.2185690687686655E-4</v>
      </c>
      <c r="IA396" s="240">
        <f t="shared" ca="1" si="825"/>
        <v>-5.9543248752537132E-4</v>
      </c>
      <c r="IB396" s="240">
        <f t="shared" ca="1" si="826"/>
        <v>1.4401624554891227E-4</v>
      </c>
      <c r="IC396" s="240">
        <f t="shared" ca="1" si="827"/>
        <v>7.8356748859877774E-4</v>
      </c>
      <c r="ID396" s="240">
        <f t="shared" ca="1" si="828"/>
        <v>8.795937627995281E-4</v>
      </c>
      <c r="IE396" s="240">
        <f t="shared" ca="1" si="829"/>
        <v>-3.3165733738245933E-4</v>
      </c>
      <c r="IF396" s="240">
        <f t="shared" ca="1" si="830"/>
        <v>-4.0214266583600729E-4</v>
      </c>
      <c r="IG396" s="240">
        <f t="shared" ca="1" si="831"/>
        <v>-8.908233654198025E-4</v>
      </c>
      <c r="IH396" s="240">
        <f t="shared" ca="1" si="832"/>
        <v>-7.6158059448579727E-4</v>
      </c>
      <c r="II396" s="240">
        <f t="shared" ca="1" si="833"/>
        <v>-1.0406415865763273E-4</v>
      </c>
      <c r="IJ396" s="240">
        <f t="shared" ca="1" si="834"/>
        <v>6.2563682976579833E-4</v>
      </c>
      <c r="IK396" s="240">
        <f t="shared" ca="1" si="835"/>
        <v>9.213621321670695E-4</v>
      </c>
      <c r="IL396" s="240">
        <f t="shared" ca="1" si="836"/>
        <v>5.7798061674923173E-4</v>
      </c>
      <c r="IM396" s="240">
        <f t="shared" ca="1" si="837"/>
        <v>-1.6631964693851562E-4</v>
      </c>
      <c r="IN396" s="240">
        <f t="shared" ca="1" si="838"/>
        <v>-7.9525157000904438E-4</v>
      </c>
      <c r="IO396" s="240">
        <f t="shared" ca="1" si="839"/>
        <v>-8.7255381075399376E-4</v>
      </c>
      <c r="IP396" s="240">
        <f t="shared" ca="1" si="840"/>
        <v>-3.4460533639164322E-4</v>
      </c>
      <c r="IQ396" s="240">
        <f t="shared" ca="1" si="841"/>
        <v>4.2238011621804461E-4</v>
      </c>
      <c r="IR396" s="240">
        <f t="shared" ca="1" si="842"/>
        <v>8.9637977902622882E-4</v>
      </c>
      <c r="IS396" s="240">
        <f t="shared" ca="1" si="843"/>
        <v>7.4860174104762485E-4</v>
      </c>
      <c r="IT396" s="240">
        <f t="shared" ca="1" si="844"/>
        <v>8.1552875854229618E-5</v>
      </c>
      <c r="IU396" s="240">
        <f t="shared" ca="1" si="845"/>
        <v>-6.4206549350211519E-4</v>
      </c>
      <c r="IV396" s="240">
        <f t="shared" ca="1" si="846"/>
        <v>-9.2031236336080505E-4</v>
      </c>
      <c r="IW396" s="240">
        <f t="shared" ca="1" si="847"/>
        <v>-5.6018059206167006E-4</v>
      </c>
      <c r="IX396" s="240">
        <f t="shared" ca="1" si="848"/>
        <v>1.8852286359192111E-4</v>
      </c>
      <c r="IY396" s="240">
        <f t="shared" ca="1" si="849"/>
        <v>8.0645662160989625E-4</v>
      </c>
      <c r="IZ396" s="240">
        <f t="shared" ca="1" si="850"/>
        <v>8.6498826491975824E-4</v>
      </c>
      <c r="JA396" s="240">
        <f t="shared" ca="1" si="851"/>
        <v>3.2351706662867751E-4</v>
      </c>
      <c r="JB396" s="240">
        <f t="shared" ca="1" si="852"/>
        <v>-4.4236314061190529E-4</v>
      </c>
    </row>
    <row r="397" spans="2:262">
      <c r="B397" s="248">
        <v>36</v>
      </c>
      <c r="C397" s="247">
        <f t="shared" si="853"/>
        <v>7.031250000000003E-4</v>
      </c>
      <c r="D397" s="244">
        <f t="shared" ca="1" si="597"/>
        <v>30.046238608035079</v>
      </c>
      <c r="E397" s="243">
        <f ca="1">AP361</f>
        <v>4.6238608035077823E-2</v>
      </c>
      <c r="F397" s="242">
        <v>36</v>
      </c>
      <c r="G397" s="240">
        <f t="shared" ca="1" si="854"/>
        <v>-1.9692030313895486E-4</v>
      </c>
      <c r="H397" s="240">
        <f t="shared" ca="1" si="598"/>
        <v>-1.5590525879318338E-4</v>
      </c>
      <c r="I397" s="240">
        <f t="shared" ca="1" si="599"/>
        <v>-8.9019514942655271E-7</v>
      </c>
      <c r="J397" s="240">
        <f t="shared" ca="1" si="600"/>
        <v>1.5477579114440092E-4</v>
      </c>
      <c r="K397" s="240">
        <f t="shared" ca="1" si="601"/>
        <v>1.9726764005567246E-4</v>
      </c>
      <c r="L397" s="240">
        <f t="shared" ca="1" si="602"/>
        <v>9.5514740923859071E-5</v>
      </c>
      <c r="M397" s="240">
        <f t="shared" ca="1" si="603"/>
        <v>-7.6079819694219159E-5</v>
      </c>
      <c r="N397" s="240">
        <f t="shared" ca="1" si="604"/>
        <v>-1.9204379427264633E-4</v>
      </c>
      <c r="O397" s="240">
        <f t="shared" ca="1" si="605"/>
        <v>-1.6758276700952417E-4</v>
      </c>
      <c r="P397" s="240">
        <f t="shared" ca="1" si="606"/>
        <v>-2.0582969592159694E-5</v>
      </c>
      <c r="Q397" s="240">
        <f t="shared" ca="1" si="607"/>
        <v>1.4146737165470291E-4</v>
      </c>
      <c r="R397" s="240">
        <f t="shared" ca="1" si="608"/>
        <v>2.0007487060421156E-4</v>
      </c>
      <c r="S397" s="240">
        <f t="shared" ca="1" si="609"/>
        <v>1.1238493682774159E-4</v>
      </c>
      <c r="T397" s="240">
        <f t="shared" ca="1" si="610"/>
        <v>-5.7482372274862029E-5</v>
      </c>
      <c r="U397" s="241">
        <f t="shared" ca="1" si="611"/>
        <v>-1.8531779868567543E-4</v>
      </c>
      <c r="V397" s="240">
        <f t="shared" ca="1" si="612"/>
        <v>-1.7764636156950405E-4</v>
      </c>
      <c r="W397" s="240">
        <f t="shared" ca="1" si="613"/>
        <v>-4.0077518785924609E-5</v>
      </c>
      <c r="X397" s="240">
        <f t="shared" ca="1" si="614"/>
        <v>1.2679654404203797E-4</v>
      </c>
      <c r="Y397" s="240">
        <f t="shared" ca="1" si="615"/>
        <v>2.0095527077678243E-4</v>
      </c>
      <c r="Z397" s="240">
        <f t="shared" ca="1" si="616"/>
        <v>1.2817280435411719E-4</v>
      </c>
      <c r="AA397" s="240">
        <f t="shared" ca="1" si="617"/>
        <v>-3.8331338187436913E-5</v>
      </c>
      <c r="AB397" s="240">
        <f t="shared" ca="1" si="618"/>
        <v>-1.7680709139234808E-4</v>
      </c>
      <c r="AC397" s="240">
        <f t="shared" ca="1" si="619"/>
        <v>-1.8599912455619026E-4</v>
      </c>
      <c r="AD397" s="240">
        <f t="shared" ca="1" si="620"/>
        <v>-5.918609956518109E-5</v>
      </c>
      <c r="AE397" s="240">
        <f t="shared" ca="1" si="621"/>
        <v>1.1090459639620681E-4</v>
      </c>
      <c r="AF397" s="240">
        <f t="shared" ca="1" si="622"/>
        <v>1.999003618384475E-4</v>
      </c>
      <c r="AG397" s="240">
        <f t="shared" ca="1" si="623"/>
        <v>1.4272629770818059E-4</v>
      </c>
      <c r="AH397" s="240">
        <f t="shared" ca="1" si="624"/>
        <v>-1.8811152359225869E-5</v>
      </c>
      <c r="AI397" s="240">
        <f t="shared" ca="1" si="625"/>
        <v>-1.6659363515632416E-4</v>
      </c>
      <c r="AJ397" s="240">
        <f t="shared" ca="1" si="626"/>
        <v>-1.9256061429593602E-4</v>
      </c>
      <c r="AK397" s="240">
        <f t="shared" ca="1" si="627"/>
        <v>-7.7724685851211385E-5</v>
      </c>
      <c r="AL397" s="240">
        <f t="shared" ca="1" si="628"/>
        <v>9.3944576860460814E-5</v>
      </c>
      <c r="AM397" s="240">
        <f t="shared" ca="1" si="629"/>
        <v>1.9692030313895481E-4</v>
      </c>
      <c r="AN397" s="240">
        <f t="shared" ca="1" si="630"/>
        <v>1.5590525879318338E-4</v>
      </c>
      <c r="AO397" s="240">
        <f t="shared" ca="1" si="631"/>
        <v>8.9019514942641719E-7</v>
      </c>
      <c r="AP397" s="240">
        <f t="shared" ca="1" si="632"/>
        <v>-1.547757911444006E-4</v>
      </c>
      <c r="AQ397" s="240">
        <f t="shared" ca="1" si="633"/>
        <v>-1.9726764005567255E-4</v>
      </c>
      <c r="AR397" s="240">
        <f t="shared" ca="1" si="634"/>
        <v>-9.5514740923859288E-5</v>
      </c>
      <c r="AS397" s="240">
        <f t="shared" ca="1" si="635"/>
        <v>7.6079819694218969E-5</v>
      </c>
      <c r="AT397" s="240">
        <f t="shared" ca="1" si="636"/>
        <v>1.9204379427264633E-4</v>
      </c>
      <c r="AU397" s="240">
        <f t="shared" ca="1" si="637"/>
        <v>1.6758276700952411E-4</v>
      </c>
      <c r="AV397" s="240">
        <f t="shared" ca="1" si="638"/>
        <v>2.0582969592159559E-5</v>
      </c>
      <c r="AW397" s="240">
        <f t="shared" ca="1" si="639"/>
        <v>-1.4146737165470299E-4</v>
      </c>
      <c r="AX397" s="240">
        <f t="shared" ca="1" si="640"/>
        <v>-2.0007487060421156E-4</v>
      </c>
      <c r="AY397" s="240">
        <f t="shared" ca="1" si="641"/>
        <v>-1.1238493682774238E-4</v>
      </c>
      <c r="AZ397" s="240">
        <f t="shared" ca="1" si="642"/>
        <v>5.7482372274861135E-5</v>
      </c>
      <c r="BA397" s="240">
        <f t="shared" ca="1" si="643"/>
        <v>1.8531779868567521E-4</v>
      </c>
      <c r="BB397" s="240">
        <f t="shared" ca="1" si="644"/>
        <v>1.7764636156950432E-4</v>
      </c>
      <c r="BC397" s="240">
        <f t="shared" ca="1" si="645"/>
        <v>4.0077518785925178E-5</v>
      </c>
      <c r="BD397" s="240">
        <f t="shared" ca="1" si="646"/>
        <v>-1.267965440420378E-4</v>
      </c>
      <c r="BE397" s="240">
        <f t="shared" ca="1" si="647"/>
        <v>-2.0095527077678246E-4</v>
      </c>
      <c r="BF397" s="240">
        <f t="shared" ca="1" si="648"/>
        <v>-1.2817280435411737E-4</v>
      </c>
      <c r="BG397" s="240">
        <f t="shared" ca="1" si="649"/>
        <v>3.8331338187436696E-5</v>
      </c>
      <c r="BH397" s="240">
        <f t="shared" ca="1" si="650"/>
        <v>1.76807091392348E-4</v>
      </c>
      <c r="BI397" s="240">
        <f t="shared" ca="1" si="651"/>
        <v>1.8599912455619007E-4</v>
      </c>
      <c r="BJ397" s="240">
        <f t="shared" ca="1" si="652"/>
        <v>5.918609956518063E-5</v>
      </c>
      <c r="BK397" s="240">
        <f t="shared" ca="1" si="653"/>
        <v>-1.1090459639620723E-4</v>
      </c>
      <c r="BL397" s="240">
        <f t="shared" ca="1" si="654"/>
        <v>-1.9990036183844737E-4</v>
      </c>
      <c r="BM397" s="240">
        <f t="shared" ca="1" si="655"/>
        <v>-1.4272629770818124E-4</v>
      </c>
      <c r="BN397" s="240">
        <f t="shared" ca="1" si="656"/>
        <v>1.8811152359224934E-5</v>
      </c>
      <c r="BO397" s="240">
        <f t="shared" ca="1" si="657"/>
        <v>1.6659363515632406E-4</v>
      </c>
      <c r="BP397" s="240">
        <f t="shared" ca="1" si="658"/>
        <v>1.9256061429593604E-4</v>
      </c>
      <c r="BQ397" s="240">
        <f t="shared" ca="1" si="659"/>
        <v>7.7724685851211602E-5</v>
      </c>
      <c r="BR397" s="240">
        <f t="shared" ca="1" si="660"/>
        <v>-9.3944576860460611E-5</v>
      </c>
      <c r="BS397" s="240">
        <f t="shared" ca="1" si="661"/>
        <v>-1.9692030313895478E-4</v>
      </c>
      <c r="BT397" s="240">
        <f t="shared" ca="1" si="662"/>
        <v>-1.5590525879318352E-4</v>
      </c>
      <c r="BU397" s="240">
        <f t="shared" ca="1" si="663"/>
        <v>-8.9019514942663403E-7</v>
      </c>
      <c r="BV397" s="240">
        <f t="shared" ca="1" si="664"/>
        <v>1.5477579114440092E-4</v>
      </c>
      <c r="BW397" s="240">
        <f t="shared" ca="1" si="665"/>
        <v>1.9726764005567246E-4</v>
      </c>
      <c r="BX397" s="240">
        <f t="shared" ca="1" si="666"/>
        <v>9.5514740923858827E-5</v>
      </c>
      <c r="BY397" s="240">
        <f t="shared" ca="1" si="667"/>
        <v>-7.6079819694218102E-5</v>
      </c>
      <c r="BZ397" s="240">
        <f t="shared" ca="1" si="668"/>
        <v>-1.9204379427264606E-4</v>
      </c>
      <c r="CA397" s="240">
        <f t="shared" ca="1" si="669"/>
        <v>-1.6758276700952379E-4</v>
      </c>
      <c r="CB397" s="240">
        <f t="shared" ca="1" si="670"/>
        <v>-2.0582969592160494E-5</v>
      </c>
      <c r="CC397" s="240">
        <f t="shared" ca="1" si="671"/>
        <v>1.4146737165470334E-4</v>
      </c>
      <c r="CD397" s="240">
        <f t="shared" ca="1" si="672"/>
        <v>2.0007487060421162E-4</v>
      </c>
      <c r="CE397" s="240">
        <f t="shared" ca="1" si="673"/>
        <v>1.1238493682774315E-4</v>
      </c>
      <c r="CF397" s="240">
        <f t="shared" ca="1" si="674"/>
        <v>-5.7482372274861602E-5</v>
      </c>
      <c r="CG397" s="240">
        <f t="shared" ca="1" si="675"/>
        <v>-1.8531779868567484E-4</v>
      </c>
      <c r="CH397" s="240">
        <f t="shared" ca="1" si="676"/>
        <v>-1.7764636156950407E-4</v>
      </c>
      <c r="CI397" s="240">
        <f t="shared" ca="1" si="677"/>
        <v>-4.0077518785926113E-5</v>
      </c>
      <c r="CJ397" s="240">
        <f t="shared" ca="1" si="678"/>
        <v>1.2679654404203818E-4</v>
      </c>
      <c r="CK397" s="240">
        <f t="shared" ca="1" si="679"/>
        <v>2.0095527077678243E-4</v>
      </c>
      <c r="CL397" s="240">
        <f t="shared" ca="1" si="680"/>
        <v>1.28172804354117E-4</v>
      </c>
      <c r="CM397" s="240">
        <f t="shared" ca="1" si="681"/>
        <v>-3.8331338187435781E-5</v>
      </c>
      <c r="CN397" s="240">
        <f t="shared" ca="1" si="682"/>
        <v>-1.7680709139234821E-4</v>
      </c>
      <c r="CO397" s="240">
        <f t="shared" ca="1" si="683"/>
        <v>-1.8599912455619043E-4</v>
      </c>
      <c r="CP397" s="240">
        <f t="shared" ca="1" si="684"/>
        <v>-5.9186099565180142E-5</v>
      </c>
      <c r="CQ397" s="240">
        <f t="shared" ca="1" si="685"/>
        <v>1.1090459639620645E-4</v>
      </c>
      <c r="CR397" s="240">
        <f t="shared" ca="1" si="686"/>
        <v>1.9990036183844729E-4</v>
      </c>
      <c r="CS397" s="240">
        <f t="shared" ca="1" si="687"/>
        <v>1.4272629770818092E-4</v>
      </c>
      <c r="CT397" s="240">
        <f t="shared" ca="1" si="688"/>
        <v>-1.8811152359223999E-5</v>
      </c>
      <c r="CU397" s="240">
        <f t="shared" ca="1" si="689"/>
        <v>-1.6659363515632433E-4</v>
      </c>
      <c r="CV397" s="240">
        <f t="shared" ca="1" si="690"/>
        <v>-1.9256061429593632E-4</v>
      </c>
      <c r="CW397" s="240">
        <f t="shared" ca="1" si="691"/>
        <v>-7.7724685851211154E-5</v>
      </c>
      <c r="CX397" s="240">
        <f t="shared" ca="1" si="692"/>
        <v>9.3944576860459784E-5</v>
      </c>
      <c r="CY397" s="240">
        <f t="shared" ca="1" si="693"/>
        <v>1.9692030313895489E-4</v>
      </c>
      <c r="CZ397" s="240">
        <f t="shared" ca="1" si="694"/>
        <v>1.5590525879318411E-4</v>
      </c>
      <c r="DA397" s="240">
        <f t="shared" ca="1" si="695"/>
        <v>8.9019514942614614E-7</v>
      </c>
      <c r="DB397" s="240">
        <f t="shared" ca="1" si="696"/>
        <v>-1.5477579114440033E-4</v>
      </c>
      <c r="DC397" s="240">
        <f t="shared" ca="1" si="697"/>
        <v>-1.9726764005567238E-4</v>
      </c>
      <c r="DD397" s="240">
        <f t="shared" ca="1" si="698"/>
        <v>-9.5514740923859694E-5</v>
      </c>
      <c r="DE397" s="240">
        <f t="shared" ca="1" si="699"/>
        <v>7.6079819694217234E-5</v>
      </c>
      <c r="DF397" s="240">
        <f t="shared" ca="1" si="700"/>
        <v>1.9204379427264622E-4</v>
      </c>
      <c r="DG397" s="240">
        <f t="shared" ca="1" si="701"/>
        <v>1.6758276700952512E-4</v>
      </c>
      <c r="DH397" s="240">
        <f t="shared" ca="1" si="702"/>
        <v>2.0582969592160006E-5</v>
      </c>
      <c r="DI397" s="240">
        <f t="shared" ca="1" si="703"/>
        <v>-1.4146737165470166E-4</v>
      </c>
      <c r="DJ397" s="240">
        <f t="shared" ca="1" si="704"/>
        <v>-2.0007487060421159E-4</v>
      </c>
      <c r="DK397" s="240">
        <f t="shared" ca="1" si="705"/>
        <v>-1.1238493682774273E-4</v>
      </c>
      <c r="DL397" s="240">
        <f t="shared" ca="1" si="706"/>
        <v>5.7482372274862083E-5</v>
      </c>
      <c r="DM397" s="240">
        <f t="shared" ca="1" si="707"/>
        <v>1.8531779868567502E-4</v>
      </c>
      <c r="DN397" s="240">
        <f t="shared" ca="1" si="708"/>
        <v>1.7764636156950386E-4</v>
      </c>
      <c r="DO397" s="240">
        <f t="shared" ca="1" si="709"/>
        <v>4.0077518785925625E-5</v>
      </c>
      <c r="DP397" s="240">
        <f t="shared" ca="1" si="710"/>
        <v>-1.2679654404203856E-4</v>
      </c>
      <c r="DQ397" s="240">
        <f t="shared" ca="1" si="711"/>
        <v>-2.0095527077678246E-4</v>
      </c>
      <c r="DR397" s="240">
        <f t="shared" ca="1" si="712"/>
        <v>-1.2817280435411881E-4</v>
      </c>
      <c r="DS397" s="240">
        <f t="shared" ca="1" si="713"/>
        <v>3.8331338187436256E-5</v>
      </c>
      <c r="DT397" s="240">
        <f t="shared" ca="1" si="714"/>
        <v>1.768070913923471E-4</v>
      </c>
      <c r="DU397" s="240">
        <f t="shared" ca="1" si="715"/>
        <v>1.8599912455619024E-4</v>
      </c>
      <c r="DV397" s="240">
        <f t="shared" ca="1" si="716"/>
        <v>5.9186099565182419E-5</v>
      </c>
      <c r="DW397" s="240">
        <f t="shared" ca="1" si="717"/>
        <v>-1.1090459639620684E-4</v>
      </c>
      <c r="DX397" s="240">
        <f t="shared" ca="1" si="718"/>
        <v>-1.9990036183844734E-4</v>
      </c>
      <c r="DY397" s="240">
        <f t="shared" ca="1" si="719"/>
        <v>-1.4272629770818057E-4</v>
      </c>
      <c r="DZ397" s="240">
        <f t="shared" ca="1" si="720"/>
        <v>1.88111523592245E-5</v>
      </c>
      <c r="EA397" s="240">
        <f t="shared" ca="1" si="721"/>
        <v>1.665936351563246E-4</v>
      </c>
      <c r="EB397" s="240">
        <f t="shared" ca="1" si="722"/>
        <v>1.9256061429593621E-4</v>
      </c>
      <c r="EC397" s="240">
        <f t="shared" ca="1" si="723"/>
        <v>7.772468585121068E-5</v>
      </c>
      <c r="ED397" s="240">
        <f t="shared" ca="1" si="724"/>
        <v>-9.3944576860460218E-5</v>
      </c>
      <c r="EE397" s="240">
        <f t="shared" ca="1" si="725"/>
        <v>-1.969203031389544E-4</v>
      </c>
      <c r="EF397" s="240">
        <f t="shared" ca="1" si="726"/>
        <v>-1.5590525879318381E-4</v>
      </c>
      <c r="EG397" s="240">
        <f t="shared" ca="1" si="727"/>
        <v>-8.9019514942849072E-7</v>
      </c>
      <c r="EH397" s="240">
        <f t="shared" ca="1" si="728"/>
        <v>1.5477579114440062E-4</v>
      </c>
      <c r="EI397" s="240">
        <f t="shared" ca="1" si="729"/>
        <v>1.9726764005567282E-4</v>
      </c>
      <c r="EJ397" s="240">
        <f t="shared" ca="1" si="730"/>
        <v>9.5514740923859206E-5</v>
      </c>
      <c r="EK397" s="240">
        <f t="shared" ca="1" si="731"/>
        <v>-7.6079819694217682E-5</v>
      </c>
      <c r="EL397" s="240">
        <f t="shared" ca="1" si="732"/>
        <v>-1.9204379427264633E-4</v>
      </c>
      <c r="EM397" s="240">
        <f t="shared" ca="1" si="733"/>
        <v>-1.6758276700952485E-4</v>
      </c>
      <c r="EN397" s="240">
        <f t="shared" ca="1" si="734"/>
        <v>-2.0582969592159505E-5</v>
      </c>
      <c r="EO397" s="240">
        <f t="shared" ca="1" si="735"/>
        <v>1.4146737165470202E-4</v>
      </c>
      <c r="EP397" s="240">
        <f t="shared" ca="1" si="736"/>
        <v>2.0007487060421153E-4</v>
      </c>
      <c r="EQ397" s="240">
        <f t="shared" ca="1" si="737"/>
        <v>1.1238493682774233E-4</v>
      </c>
      <c r="ER397" s="240">
        <f t="shared" ca="1" si="738"/>
        <v>-5.7482372274859807E-5</v>
      </c>
      <c r="ES397" s="240">
        <f t="shared" ca="1" si="739"/>
        <v>-1.8531779868567521E-4</v>
      </c>
      <c r="ET397" s="240">
        <f t="shared" ca="1" si="740"/>
        <v>-1.7764636156950497E-4</v>
      </c>
      <c r="EU397" s="240">
        <f t="shared" ca="1" si="741"/>
        <v>-4.0077518785925137E-5</v>
      </c>
      <c r="EV397" s="240">
        <f t="shared" ca="1" si="742"/>
        <v>1.2679654404203894E-4</v>
      </c>
      <c r="EW397" s="240">
        <f t="shared" ca="1" si="743"/>
        <v>2.0095527077678246E-4</v>
      </c>
      <c r="EX397" s="240">
        <f t="shared" ca="1" si="744"/>
        <v>1.2817280435411843E-4</v>
      </c>
      <c r="EY397" s="240">
        <f t="shared" ca="1" si="745"/>
        <v>-3.833133818743675E-5</v>
      </c>
      <c r="EZ397" s="240">
        <f t="shared" ca="1" si="746"/>
        <v>-1.7680709139234868E-4</v>
      </c>
      <c r="FA397" s="240">
        <f t="shared" ca="1" si="747"/>
        <v>-1.8599912455619113E-4</v>
      </c>
      <c r="FB397" s="240">
        <f t="shared" ca="1" si="748"/>
        <v>-5.9186099565181944E-5</v>
      </c>
      <c r="FC397" s="240">
        <f t="shared" ca="1" si="749"/>
        <v>1.1090459639620726E-4</v>
      </c>
      <c r="FD397" s="240">
        <f t="shared" ca="1" si="750"/>
        <v>1.999003618384471E-4</v>
      </c>
      <c r="FE397" s="240">
        <f t="shared" ca="1" si="751"/>
        <v>1.4272629770818222E-4</v>
      </c>
      <c r="FF397" s="240">
        <f t="shared" ca="1" si="752"/>
        <v>-1.8811152359224988E-5</v>
      </c>
      <c r="FG397" s="240">
        <f t="shared" ca="1" si="753"/>
        <v>-1.6659363515632487E-4</v>
      </c>
      <c r="FH397" s="240">
        <f t="shared" ca="1" si="754"/>
        <v>-1.9256061429593689E-4</v>
      </c>
      <c r="FI397" s="240">
        <f t="shared" ca="1" si="755"/>
        <v>-7.7724685851212862E-5</v>
      </c>
      <c r="FJ397" s="240">
        <f t="shared" ca="1" si="756"/>
        <v>9.3944576860460652E-5</v>
      </c>
      <c r="FK397" s="240">
        <f t="shared" ca="1" si="757"/>
        <v>1.9692030313895508E-4</v>
      </c>
      <c r="FL397" s="240">
        <f t="shared" ca="1" si="758"/>
        <v>1.5590525879318531E-4</v>
      </c>
      <c r="FM397" s="240">
        <f t="shared" ca="1" si="759"/>
        <v>8.9019514942801639E-7</v>
      </c>
      <c r="FN397" s="240">
        <f t="shared" ca="1" si="760"/>
        <v>-1.5477579114440095E-4</v>
      </c>
      <c r="FO397" s="240">
        <f t="shared" ca="1" si="761"/>
        <v>-1.9726764005567219E-4</v>
      </c>
      <c r="FP397" s="240">
        <f t="shared" ca="1" si="762"/>
        <v>-9.5514740923861294E-5</v>
      </c>
      <c r="FQ397" s="240">
        <f t="shared" ca="1" si="763"/>
        <v>7.6079819694218142E-5</v>
      </c>
      <c r="FR397" s="240">
        <f t="shared" ca="1" si="764"/>
        <v>1.9204379427264649E-4</v>
      </c>
      <c r="FS397" s="240">
        <f t="shared" ca="1" si="765"/>
        <v>1.6758276700952615E-4</v>
      </c>
      <c r="FT397" s="240">
        <f t="shared" ca="1" si="766"/>
        <v>2.0582969592161863E-5</v>
      </c>
      <c r="FU397" s="240">
        <f t="shared" ca="1" si="767"/>
        <v>-1.4146737165470237E-4</v>
      </c>
      <c r="FV397" s="240">
        <f t="shared" ca="1" si="768"/>
        <v>-2.0007487060421151E-4</v>
      </c>
      <c r="FW397" s="240">
        <f t="shared" ca="1" si="769"/>
        <v>-1.1238493682774429E-4</v>
      </c>
      <c r="FX397" s="240">
        <f t="shared" ca="1" si="770"/>
        <v>5.7482372274860281E-5</v>
      </c>
      <c r="FY397" s="240">
        <f t="shared" ca="1" si="771"/>
        <v>1.853177986856754E-4</v>
      </c>
      <c r="FZ397" s="240">
        <f t="shared" ca="1" si="772"/>
        <v>1.776463615695034E-4</v>
      </c>
      <c r="GA397" s="240">
        <f t="shared" ca="1" si="773"/>
        <v>4.0077518785927468E-5</v>
      </c>
      <c r="GB397" s="240">
        <f t="shared" ca="1" si="774"/>
        <v>-1.267965440420371E-4</v>
      </c>
      <c r="GC397" s="240">
        <f t="shared" ca="1" si="775"/>
        <v>-2.0095527077678246E-4</v>
      </c>
      <c r="GD397" s="240">
        <f t="shared" ca="1" si="776"/>
        <v>-1.2817280435412025E-4</v>
      </c>
      <c r="GE397" s="240">
        <f t="shared" ca="1" si="777"/>
        <v>3.8331338187434433E-5</v>
      </c>
      <c r="GF397" s="240">
        <f t="shared" ca="1" si="778"/>
        <v>1.7680709139234759E-4</v>
      </c>
      <c r="GG397" s="240">
        <f t="shared" ca="1" si="779"/>
        <v>1.8599912455618986E-4</v>
      </c>
      <c r="GH397" s="240">
        <f t="shared" ca="1" si="780"/>
        <v>5.9186099565184194E-5</v>
      </c>
      <c r="GI397" s="240">
        <f t="shared" ca="1" si="781"/>
        <v>-1.1090459639620528E-4</v>
      </c>
      <c r="GJ397" s="240">
        <f t="shared" ca="1" si="782"/>
        <v>-1.9990036183844745E-4</v>
      </c>
      <c r="GK397" s="240">
        <f t="shared" ca="1" si="783"/>
        <v>-1.4272629770817983E-4</v>
      </c>
      <c r="GL397" s="240">
        <f t="shared" ca="1" si="784"/>
        <v>1.881115235922263E-5</v>
      </c>
      <c r="GM397" s="240">
        <f t="shared" ca="1" si="785"/>
        <v>1.6659363515632357E-4</v>
      </c>
      <c r="GN397" s="240">
        <f t="shared" ca="1" si="786"/>
        <v>1.9256061429593591E-4</v>
      </c>
      <c r="GO397" s="240">
        <f t="shared" ca="1" si="787"/>
        <v>7.7724685851209786E-5</v>
      </c>
      <c r="GP397" s="240">
        <f t="shared" ca="1" si="788"/>
        <v>-9.3944576860458565E-5</v>
      </c>
      <c r="GQ397" s="240">
        <f t="shared" ca="1" si="789"/>
        <v>-1.9692030313895459E-4</v>
      </c>
      <c r="GR397" s="240">
        <f t="shared" ca="1" si="790"/>
        <v>-1.5590525879318316E-4</v>
      </c>
      <c r="GS397" s="240">
        <f t="shared" ca="1" si="791"/>
        <v>-8.9019514943037452E-7</v>
      </c>
      <c r="GT397" s="240">
        <f t="shared" ca="1" si="792"/>
        <v>1.5477579114439943E-4</v>
      </c>
      <c r="GU397" s="240">
        <f t="shared" ca="1" si="793"/>
        <v>1.9726764005567265E-4</v>
      </c>
      <c r="GV397" s="240">
        <f t="shared" ca="1" si="794"/>
        <v>9.551474092385838E-5</v>
      </c>
      <c r="GW397" s="240">
        <f t="shared" ca="1" si="795"/>
        <v>-7.6079819694215933E-5</v>
      </c>
      <c r="GX397" s="240">
        <f t="shared" ca="1" si="796"/>
        <v>-1.9204379427264579E-4</v>
      </c>
      <c r="GY397" s="240">
        <f t="shared" ca="1" si="797"/>
        <v>-1.675827670095243E-4</v>
      </c>
      <c r="GZ397" s="240">
        <f t="shared" ca="1" si="798"/>
        <v>-2.0582969592158529E-5</v>
      </c>
      <c r="HA397" s="240">
        <f t="shared" ca="1" si="799"/>
        <v>1.4146737165470069E-4</v>
      </c>
      <c r="HB397" s="240">
        <f t="shared" ca="1" si="800"/>
        <v>2.0007487060421172E-4</v>
      </c>
      <c r="HC397" s="240">
        <f t="shared" ca="1" si="801"/>
        <v>1.1238493682774152E-4</v>
      </c>
      <c r="HD397" s="240">
        <f t="shared" ca="1" si="802"/>
        <v>-5.7482372274858018E-5</v>
      </c>
      <c r="HE397" s="240">
        <f t="shared" ca="1" si="803"/>
        <v>-1.8531779868567448E-4</v>
      </c>
      <c r="HF397" s="240">
        <f t="shared" ca="1" si="804"/>
        <v>-1.7764636156950451E-4</v>
      </c>
      <c r="HG397" s="240">
        <f t="shared" ca="1" si="805"/>
        <v>-4.0077518785924189E-5</v>
      </c>
      <c r="HH397" s="240">
        <f t="shared" ca="1" si="806"/>
        <v>1.2679654404203528E-4</v>
      </c>
      <c r="HI397" s="240">
        <f t="shared" ca="1" si="807"/>
        <v>2.009552707767824E-4</v>
      </c>
      <c r="HJ397" s="240">
        <f t="shared" ca="1" si="808"/>
        <v>1.2817280435411767E-4</v>
      </c>
      <c r="HK397" s="240">
        <f t="shared" ca="1" si="809"/>
        <v>-3.8331338187437719E-5</v>
      </c>
      <c r="HL397" s="240">
        <f t="shared" ca="1" si="810"/>
        <v>-1.7680709139234645E-4</v>
      </c>
      <c r="HM397" s="240">
        <f t="shared" ca="1" si="811"/>
        <v>-1.8599912455619078E-4</v>
      </c>
      <c r="HN397" s="240">
        <f t="shared" ca="1" si="812"/>
        <v>-5.9186099565180996E-5</v>
      </c>
      <c r="HO397" s="240">
        <f t="shared" ca="1" si="813"/>
        <v>1.1090459639620809E-4</v>
      </c>
      <c r="HP397" s="240">
        <f t="shared" ca="1" si="814"/>
        <v>1.9990036183844721E-4</v>
      </c>
      <c r="HQ397" s="240">
        <f t="shared" ca="1" si="815"/>
        <v>1.4272629770818151E-4</v>
      </c>
      <c r="HR397" s="240">
        <f t="shared" ca="1" si="816"/>
        <v>-1.8811152359225964E-5</v>
      </c>
      <c r="HS397" s="240">
        <f t="shared" ca="1" si="817"/>
        <v>-1.6659363515632224E-4</v>
      </c>
      <c r="HT397" s="240">
        <f t="shared" ca="1" si="818"/>
        <v>-1.9256061429593659E-4</v>
      </c>
      <c r="HU397" s="240">
        <f t="shared" ca="1" si="819"/>
        <v>-7.7724685851211968E-5</v>
      </c>
      <c r="HV397" s="240">
        <f t="shared" ca="1" si="820"/>
        <v>9.3944576860461533E-5</v>
      </c>
      <c r="HW397" s="240">
        <f t="shared" ca="1" si="821"/>
        <v>1.9692030313895416E-4</v>
      </c>
      <c r="HX397" s="240">
        <f t="shared" ca="1" si="822"/>
        <v>1.5590525879318468E-4</v>
      </c>
      <c r="HY397" s="240">
        <f t="shared" ca="1" si="823"/>
        <v>8.9019514942702705E-7</v>
      </c>
      <c r="HZ397" s="240">
        <f t="shared" ca="1" si="824"/>
        <v>-1.5477579114440157E-4</v>
      </c>
      <c r="IA397" s="240">
        <f t="shared" ca="1" si="825"/>
        <v>-1.9726764005567309E-4</v>
      </c>
      <c r="IB397" s="240">
        <f t="shared" ca="1" si="826"/>
        <v>-9.5514740923860453E-5</v>
      </c>
      <c r="IC397" s="240">
        <f t="shared" ca="1" si="827"/>
        <v>7.607981969421905E-5</v>
      </c>
      <c r="ID397" s="240">
        <f t="shared" ca="1" si="828"/>
        <v>1.9204379427264511E-4</v>
      </c>
      <c r="IE397" s="240">
        <f t="shared" ca="1" si="829"/>
        <v>-1.4653067326841522E-4</v>
      </c>
      <c r="IF397" s="240">
        <f t="shared" ca="1" si="830"/>
        <v>2.0582969592160887E-5</v>
      </c>
      <c r="IG397" s="240">
        <f t="shared" ca="1" si="831"/>
        <v>-1.4146737165470307E-4</v>
      </c>
      <c r="IH397" s="240">
        <f t="shared" ca="1" si="832"/>
        <v>-2.0007487060421194E-4</v>
      </c>
      <c r="II397" s="240">
        <f t="shared" ca="1" si="833"/>
        <v>-1.1238493682774347E-4</v>
      </c>
      <c r="IJ397" s="240">
        <f t="shared" ca="1" si="834"/>
        <v>5.7482372274861223E-5</v>
      </c>
      <c r="IK397" s="240">
        <f t="shared" ca="1" si="835"/>
        <v>1.8531779868567578E-4</v>
      </c>
      <c r="IL397" s="240">
        <f t="shared" ca="1" si="836"/>
        <v>1.7764636156950559E-4</v>
      </c>
      <c r="IM397" s="240">
        <f t="shared" ca="1" si="837"/>
        <v>4.0077518785926479E-5</v>
      </c>
      <c r="IN397" s="240">
        <f t="shared" ca="1" si="838"/>
        <v>-1.2679654404203788E-4</v>
      </c>
      <c r="IO397" s="240">
        <f t="shared" ca="1" si="839"/>
        <v>-2.0095527077678246E-4</v>
      </c>
      <c r="IP397" s="240">
        <f t="shared" ca="1" si="840"/>
        <v>-1.2817280435411946E-4</v>
      </c>
      <c r="IQ397" s="240">
        <f t="shared" ca="1" si="841"/>
        <v>3.8331338187435395E-5</v>
      </c>
      <c r="IR397" s="240">
        <f t="shared" ca="1" si="842"/>
        <v>1.7680709139234802E-4</v>
      </c>
      <c r="IS397" s="240">
        <f t="shared" ca="1" si="843"/>
        <v>1.8599912455619165E-4</v>
      </c>
      <c r="IT397" s="240">
        <f t="shared" ca="1" si="844"/>
        <v>5.9186099565183245E-5</v>
      </c>
      <c r="IU397" s="240">
        <f t="shared" ca="1" si="845"/>
        <v>-1.1090459639620611E-4</v>
      </c>
      <c r="IV397" s="240">
        <f t="shared" ca="1" si="846"/>
        <v>-1.9990036183844753E-4</v>
      </c>
      <c r="IW397" s="240">
        <f t="shared" ca="1" si="847"/>
        <v>-1.4272629770818317E-4</v>
      </c>
      <c r="IX397" s="240">
        <f t="shared" ca="1" si="848"/>
        <v>1.8811152359223619E-5</v>
      </c>
      <c r="IY397" s="240">
        <f t="shared" ca="1" si="849"/>
        <v>1.6659363515632411E-4</v>
      </c>
      <c r="IZ397" s="240">
        <f t="shared" ca="1" si="850"/>
        <v>1.9256061429593564E-4</v>
      </c>
      <c r="JA397" s="240">
        <f t="shared" ca="1" si="851"/>
        <v>7.7724685851214136E-5</v>
      </c>
      <c r="JB397" s="240">
        <f t="shared" ca="1" si="852"/>
        <v>-9.3944576860459432E-5</v>
      </c>
    </row>
    <row r="398" spans="2:262">
      <c r="B398" s="248">
        <v>37</v>
      </c>
      <c r="C398" s="247">
        <f t="shared" si="853"/>
        <v>7.2265625000000032E-4</v>
      </c>
      <c r="D398" s="244">
        <f t="shared" ca="1" si="597"/>
        <v>30.045544131996255</v>
      </c>
      <c r="E398" s="243">
        <f ca="1">AQ361</f>
        <v>4.5544131996255365E-2</v>
      </c>
      <c r="F398" s="242">
        <v>37</v>
      </c>
      <c r="G398" s="240">
        <f t="shared" ca="1" si="854"/>
        <v>4.6938559453766097E-4</v>
      </c>
      <c r="H398" s="240">
        <f t="shared" ca="1" si="598"/>
        <v>3.4758322503305279E-4</v>
      </c>
      <c r="I398" s="240">
        <f t="shared" ca="1" si="599"/>
        <v>-4.1697233745203034E-5</v>
      </c>
      <c r="J398" s="240">
        <f t="shared" ca="1" si="600"/>
        <v>-3.9889013591279962E-4</v>
      </c>
      <c r="K398" s="240">
        <f t="shared" ca="1" si="601"/>
        <v>-4.4912239182390534E-4</v>
      </c>
      <c r="L398" s="240">
        <f t="shared" ca="1" si="602"/>
        <v>-1.5373843106159391E-4</v>
      </c>
      <c r="M398" s="240">
        <f t="shared" ca="1" si="603"/>
        <v>2.5995291287311654E-4</v>
      </c>
      <c r="N398" s="240">
        <f t="shared" ca="1" si="604"/>
        <v>4.7360091918758284E-4</v>
      </c>
      <c r="O398" s="240">
        <f t="shared" ca="1" si="605"/>
        <v>3.2279558075133083E-4</v>
      </c>
      <c r="P398" s="240">
        <f t="shared" ca="1" si="606"/>
        <v>-7.6412842031505759E-5</v>
      </c>
      <c r="Q398" s="240">
        <f t="shared" ca="1" si="607"/>
        <v>-4.1681876943899018E-4</v>
      </c>
      <c r="R398" s="240">
        <f t="shared" ca="1" si="608"/>
        <v>-4.3646730698011278E-4</v>
      </c>
      <c r="S398" s="240">
        <f t="shared" ca="1" si="609"/>
        <v>-1.2023818158064513E-4</v>
      </c>
      <c r="T398" s="240">
        <f t="shared" ca="1" si="610"/>
        <v>2.8851865157534829E-4</v>
      </c>
      <c r="U398" s="241">
        <f t="shared" ca="1" si="611"/>
        <v>4.7524975942240291E-4</v>
      </c>
      <c r="V398" s="240">
        <f t="shared" ca="1" si="612"/>
        <v>2.9625867924966247E-4</v>
      </c>
      <c r="W398" s="240">
        <f t="shared" ca="1" si="613"/>
        <v>-1.1071436250623156E-4</v>
      </c>
      <c r="X398" s="240">
        <f t="shared" ca="1" si="614"/>
        <v>-4.3248862593932042E-4</v>
      </c>
      <c r="Y398" s="240">
        <f t="shared" ca="1" si="615"/>
        <v>-4.2144696798312445E-4</v>
      </c>
      <c r="Z398" s="240">
        <f t="shared" ca="1" si="616"/>
        <v>-8.6086350975960265E-5</v>
      </c>
      <c r="AA398" s="240">
        <f t="shared" ca="1" si="617"/>
        <v>3.1552088270668142E-4</v>
      </c>
      <c r="AB398" s="240">
        <f t="shared" ca="1" si="618"/>
        <v>4.7432318003402883E-4</v>
      </c>
      <c r="AC398" s="240">
        <f t="shared" ca="1" si="619"/>
        <v>2.681163262965121E-4</v>
      </c>
      <c r="AD398" s="240">
        <f t="shared" ca="1" si="620"/>
        <v>-1.444159122579537E-4</v>
      </c>
      <c r="AE398" s="240">
        <f t="shared" ca="1" si="621"/>
        <v>-4.458147891037384E-4</v>
      </c>
      <c r="AF398" s="240">
        <f t="shared" ca="1" si="622"/>
        <v>-4.0414277135136594E-4</v>
      </c>
      <c r="AG398" s="240">
        <f t="shared" ca="1" si="623"/>
        <v>-5.1468010976588849E-5</v>
      </c>
      <c r="AH398" s="240">
        <f t="shared" ca="1" si="624"/>
        <v>3.4081327883707125E-4</v>
      </c>
      <c r="AI398" s="240">
        <f t="shared" ca="1" si="625"/>
        <v>4.7082620223644751E-4</v>
      </c>
      <c r="AJ398" s="240">
        <f t="shared" ca="1" si="626"/>
        <v>2.3852102774086007E-4</v>
      </c>
      <c r="AK398" s="240">
        <f t="shared" ca="1" si="627"/>
        <v>-1.7733485966857707E-4</v>
      </c>
      <c r="AL398" s="240">
        <f t="shared" ca="1" si="628"/>
        <v>-4.56725043299442E-4</v>
      </c>
      <c r="AM398" s="240">
        <f t="shared" ca="1" si="629"/>
        <v>-3.8464849002566601E-4</v>
      </c>
      <c r="AN398" s="240">
        <f t="shared" ca="1" si="630"/>
        <v>-1.6570761366412041E-5</v>
      </c>
      <c r="AO398" s="240">
        <f t="shared" ca="1" si="631"/>
        <v>3.6425877828048661E-4</v>
      </c>
      <c r="AP398" s="240">
        <f t="shared" ca="1" si="632"/>
        <v>4.6477777645533171E-4</v>
      </c>
      <c r="AQ398" s="240">
        <f t="shared" ca="1" si="633"/>
        <v>2.076331630697936E-4</v>
      </c>
      <c r="AR398" s="240">
        <f t="shared" ca="1" si="634"/>
        <v>-2.0929281410989807E-4</v>
      </c>
      <c r="AS398" s="240">
        <f t="shared" ca="1" si="635"/>
        <v>-4.6516026491365172E-4</v>
      </c>
      <c r="AT398" s="240">
        <f t="shared" ca="1" si="636"/>
        <v>-3.6306976520556524E-4</v>
      </c>
      <c r="AU398" s="240">
        <f t="shared" ca="1" si="637"/>
        <v>1.841628663534352E-5</v>
      </c>
      <c r="AV398" s="240">
        <f t="shared" ca="1" si="638"/>
        <v>3.8573032784406747E-4</v>
      </c>
      <c r="AW398" s="240">
        <f t="shared" ca="1" si="639"/>
        <v>4.5621067963404004E-4</v>
      </c>
      <c r="AX398" s="240">
        <f t="shared" ca="1" si="640"/>
        <v>1.756201162981708E-4</v>
      </c>
      <c r="AY398" s="240">
        <f t="shared" ca="1" si="641"/>
        <v>-2.4011659265788142E-4</v>
      </c>
      <c r="AZ398" s="240">
        <f t="shared" ca="1" si="642"/>
        <v>-4.7107474274959049E-4</v>
      </c>
      <c r="BA398" s="240">
        <f t="shared" ca="1" si="643"/>
        <v>-3.3952353387049902E-4</v>
      </c>
      <c r="BB398" s="240">
        <f t="shared" ca="1" si="644"/>
        <v>5.3303535184186885E-5</v>
      </c>
      <c r="BC398" s="240">
        <f t="shared" ca="1" si="645"/>
        <v>4.0511157134037409E-4</v>
      </c>
      <c r="BD398" s="240">
        <f t="shared" ca="1" si="646"/>
        <v>4.4517133761252324E-4</v>
      </c>
      <c r="BE398" s="240">
        <f t="shared" ca="1" si="647"/>
        <v>1.4265536890014125E-4</v>
      </c>
      <c r="BF398" s="240">
        <f t="shared" ca="1" si="648"/>
        <v>-2.696391585859211E-4</v>
      </c>
      <c r="BG398" s="240">
        <f t="shared" ca="1" si="649"/>
        <v>-4.7443642573941942E-4</v>
      </c>
      <c r="BH398" s="240">
        <f t="shared" ca="1" si="650"/>
        <v>-3.1413739508818003E-4</v>
      </c>
      <c r="BI398" s="240">
        <f t="shared" ca="1" si="651"/>
        <v>8.7901927257509149E-5</v>
      </c>
      <c r="BJ398" s="240">
        <f t="shared" ca="1" si="652"/>
        <v>4.2229748013165945E-4</v>
      </c>
      <c r="BK398" s="240">
        <f t="shared" ca="1" si="653"/>
        <v>4.317195735416732E-4</v>
      </c>
      <c r="BL398" s="240">
        <f t="shared" ca="1" si="654"/>
        <v>1.08917559698007E-4</v>
      </c>
      <c r="BM398" s="240">
        <f t="shared" ca="1" si="655"/>
        <v>-2.9770052655134064E-4</v>
      </c>
      <c r="BN398" s="240">
        <f t="shared" ca="1" si="656"/>
        <v>-4.752270966317517E-4</v>
      </c>
      <c r="BO398" s="240">
        <f t="shared" ca="1" si="657"/>
        <v>-2.8704891854419143E-4</v>
      </c>
      <c r="BP398" s="240">
        <f t="shared" ca="1" si="658"/>
        <v>1.2202397117096978E-4</v>
      </c>
      <c r="BQ398" s="240">
        <f t="shared" ca="1" si="659"/>
        <v>4.3719492228915012E-4</v>
      </c>
      <c r="BR398" s="240">
        <f t="shared" ca="1" si="660"/>
        <v>4.159282836964861E-4</v>
      </c>
      <c r="BS398" s="240">
        <f t="shared" ca="1" si="661"/>
        <v>7.4589516802966565E-5</v>
      </c>
      <c r="BT398" s="240">
        <f t="shared" ca="1" si="662"/>
        <v>-3.24148629569825E-4</v>
      </c>
      <c r="BU398" s="240">
        <f t="shared" ca="1" si="663"/>
        <v>-4.7344247071251603E-4</v>
      </c>
      <c r="BV398" s="240">
        <f t="shared" ca="1" si="664"/>
        <v>-2.5840489903994167E-4</v>
      </c>
      <c r="BW398" s="240">
        <f t="shared" ca="1" si="665"/>
        <v>1.5548475661217835E-4</v>
      </c>
      <c r="BX398" s="240">
        <f t="shared" ca="1" si="666"/>
        <v>4.4972316728304404E-4</v>
      </c>
      <c r="BY398" s="240">
        <f t="shared" ca="1" si="667"/>
        <v>3.9788304244483164E-4</v>
      </c>
      <c r="BZ398" s="240">
        <f t="shared" ca="1" si="668"/>
        <v>3.9857266853743063E-5</v>
      </c>
      <c r="CA398" s="240">
        <f t="shared" ca="1" si="669"/>
        <v>-3.4884014307958637E-4</v>
      </c>
      <c r="CB398" s="240">
        <f t="shared" ca="1" si="670"/>
        <v>-4.6909221902419321E-4</v>
      </c>
      <c r="CC398" s="240">
        <f t="shared" ca="1" si="671"/>
        <v>-2.2836056099891696E-4</v>
      </c>
      <c r="CD398" s="240">
        <f t="shared" ca="1" si="672"/>
        <v>1.8810295668569586E-4</v>
      </c>
      <c r="CE398" s="240">
        <f t="shared" ca="1" si="673"/>
        <v>4.5981432346823875E-4</v>
      </c>
      <c r="CF398" s="240">
        <f t="shared" ca="1" si="674"/>
        <v>3.7768163851253954E-4</v>
      </c>
      <c r="CG398" s="240">
        <f t="shared" ca="1" si="675"/>
        <v>4.9090269220977603E-6</v>
      </c>
      <c r="CH398" s="240">
        <f t="shared" ca="1" si="676"/>
        <v>-3.7164126162956884E-4</v>
      </c>
      <c r="CI398" s="240">
        <f t="shared" ca="1" si="677"/>
        <v>-4.6219991595759959E-4</v>
      </c>
      <c r="CJ398" s="240">
        <f t="shared" ca="1" si="678"/>
        <v>-1.9707871729208196E-4</v>
      </c>
      <c r="CK398" s="240">
        <f t="shared" ca="1" si="679"/>
        <v>2.1970181053920383E-4</v>
      </c>
      <c r="CL398" s="240">
        <f t="shared" ca="1" si="680"/>
        <v>4.6741370599504039E-4</v>
      </c>
      <c r="CM398" s="240">
        <f t="shared" ca="1" si="681"/>
        <v>3.5543354505782147E-4</v>
      </c>
      <c r="CN398" s="240">
        <f t="shared" ca="1" si="682"/>
        <v>-3.0065815451769333E-5</v>
      </c>
      <c r="CO398" s="240">
        <f t="shared" ca="1" si="683"/>
        <v>-3.9242842398281295E-4</v>
      </c>
      <c r="CP398" s="240">
        <f t="shared" ca="1" si="684"/>
        <v>-4.5280291150022028E-4</v>
      </c>
      <c r="CQ398" s="240">
        <f t="shared" ca="1" si="685"/>
        <v>-1.6472888694082482E-4</v>
      </c>
      <c r="CR398" s="240">
        <f t="shared" ca="1" si="686"/>
        <v>2.5011008124585943E-4</v>
      </c>
      <c r="CS398" s="240">
        <f t="shared" ca="1" si="687"/>
        <v>4.7248013315110695E-4</v>
      </c>
      <c r="CT398" s="240">
        <f t="shared" ca="1" si="688"/>
        <v>3.3125932642674157E-4</v>
      </c>
      <c r="CU398" s="240">
        <f t="shared" ca="1" si="689"/>
        <v>-6.4877728566722275E-5</v>
      </c>
      <c r="CV398" s="240">
        <f t="shared" ca="1" si="690"/>
        <v>-4.1108898270546745E-4</v>
      </c>
      <c r="CW398" s="240">
        <f t="shared" ca="1" si="691"/>
        <v>-4.4095212883339088E-4</v>
      </c>
      <c r="CX398" s="240">
        <f t="shared" ca="1" si="692"/>
        <v>-1.3148637647869305E-4</v>
      </c>
      <c r="CY398" s="240">
        <f t="shared" ca="1" si="693"/>
        <v>2.7916298375205113E-4</v>
      </c>
      <c r="CZ398" s="240">
        <f t="shared" ca="1" si="694"/>
        <v>4.7498614952871124E-4</v>
      </c>
      <c r="DA398" s="240">
        <f t="shared" ca="1" si="695"/>
        <v>3.0528998480457939E-4</v>
      </c>
      <c r="DB398" s="240">
        <f t="shared" ca="1" si="696"/>
        <v>-9.9338063649395789E-5</v>
      </c>
      <c r="DC398" s="240">
        <f t="shared" ca="1" si="697"/>
        <v>-4.2752181461301462E-4</v>
      </c>
      <c r="DD398" s="240">
        <f t="shared" ca="1" si="698"/>
        <v>-4.2671178837516574E-4</v>
      </c>
      <c r="DE398" s="240">
        <f t="shared" ca="1" si="699"/>
        <v>-9.7531329950099129E-5</v>
      </c>
      <c r="DF398" s="240">
        <f t="shared" ca="1" si="700"/>
        <v>3.0670307786187821E-4</v>
      </c>
      <c r="DG398" s="240">
        <f t="shared" ca="1" si="701"/>
        <v>4.7491817480797518E-4</v>
      </c>
      <c r="DH398" s="240">
        <f t="shared" ca="1" si="702"/>
        <v>2.7766625030363717E-4</v>
      </c>
      <c r="DI398" s="240">
        <f t="shared" ca="1" si="703"/>
        <v>-1.3326007715824318E-4</v>
      </c>
      <c r="DJ398" s="240">
        <f t="shared" ca="1" si="704"/>
        <v>-4.4163786876556392E-4</v>
      </c>
      <c r="DK398" s="240">
        <f t="shared" ca="1" si="705"/>
        <v>-4.1015905976430836E-4</v>
      </c>
      <c r="DL398" s="240">
        <f t="shared" ca="1" si="706"/>
        <v>-6.3047752694135747E-5</v>
      </c>
      <c r="DM398" s="240">
        <f t="shared" ca="1" si="707"/>
        <v>3.3258112141921369E-4</v>
      </c>
      <c r="DN398" s="240">
        <f t="shared" ca="1" si="708"/>
        <v>4.722765773497999E-4</v>
      </c>
      <c r="DO398" s="240">
        <f t="shared" ca="1" si="709"/>
        <v>2.485378183345682E-4</v>
      </c>
      <c r="DP398" s="240">
        <f t="shared" ca="1" si="710"/>
        <v>-1.664599427629678E-4</v>
      </c>
      <c r="DQ398" s="240">
        <f t="shared" ca="1" si="711"/>
        <v>-4.5336064904261082E-4</v>
      </c>
      <c r="DR398" s="240">
        <f t="shared" ca="1" si="712"/>
        <v>-3.9138364367133284E-4</v>
      </c>
      <c r="DS398" s="240">
        <f t="shared" ca="1" si="713"/>
        <v>-2.8222514203700346E-5</v>
      </c>
      <c r="DT398" s="240">
        <f t="shared" ca="1" si="714"/>
        <v>3.5665687906387883E-4</v>
      </c>
      <c r="DU398" s="240">
        <f t="shared" ca="1" si="715"/>
        <v>4.6707567219968747E-4</v>
      </c>
      <c r="DV398" s="240">
        <f t="shared" ca="1" si="716"/>
        <v>2.1806253839397652E-4</v>
      </c>
      <c r="DW398" s="240">
        <f t="shared" ca="1" si="717"/>
        <v>-1.9875774751533444E-4</v>
      </c>
      <c r="DX398" s="240">
        <f t="shared" ca="1" si="718"/>
        <v>-4.6262662868214145E-4</v>
      </c>
      <c r="DY398" s="240">
        <f t="shared" ca="1" si="719"/>
        <v>-3.7048728570279814E-4</v>
      </c>
      <c r="DZ398" s="240">
        <f t="shared" ca="1" si="720"/>
        <v>6.7556645364774399E-6</v>
      </c>
      <c r="EA398" s="240">
        <f t="shared" ca="1" si="721"/>
        <v>3.7879988217921052E-4</v>
      </c>
      <c r="EB398" s="240">
        <f t="shared" ca="1" si="722"/>
        <v>4.5934364351326435E-4</v>
      </c>
      <c r="EC398" s="240">
        <f t="shared" ca="1" si="723"/>
        <v>1.8640555866431837E-4</v>
      </c>
      <c r="ED398" s="240">
        <f t="shared" ca="1" si="724"/>
        <v>-2.2997846681302361E-4</v>
      </c>
      <c r="EE398" s="240">
        <f t="shared" ca="1" si="725"/>
        <v>-4.6938559453766065E-4</v>
      </c>
      <c r="EF398" s="240">
        <f t="shared" ca="1" si="726"/>
        <v>-3.4758322503305105E-4</v>
      </c>
      <c r="EG398" s="240">
        <f t="shared" ca="1" si="727"/>
        <v>4.1697233745203603E-5</v>
      </c>
      <c r="EH398" s="240">
        <f t="shared" ca="1" si="728"/>
        <v>3.9889013591279897E-4</v>
      </c>
      <c r="EI398" s="240">
        <f t="shared" ca="1" si="729"/>
        <v>4.4912239182390632E-4</v>
      </c>
      <c r="EJ398" s="240">
        <f t="shared" ca="1" si="730"/>
        <v>1.5373843106159234E-4</v>
      </c>
      <c r="EK398" s="240">
        <f t="shared" ca="1" si="731"/>
        <v>-2.5995291287311611E-4</v>
      </c>
      <c r="EL398" s="240">
        <f t="shared" ca="1" si="732"/>
        <v>-4.7360091918758268E-4</v>
      </c>
      <c r="EM398" s="240">
        <f t="shared" ca="1" si="733"/>
        <v>-3.2279558075132872E-4</v>
      </c>
      <c r="EN398" s="240">
        <f t="shared" ca="1" si="734"/>
        <v>7.6412842031506925E-5</v>
      </c>
      <c r="EO398" s="240">
        <f t="shared" ca="1" si="735"/>
        <v>4.1681876943898953E-4</v>
      </c>
      <c r="EP398" s="240">
        <f t="shared" ca="1" si="736"/>
        <v>4.3646730698011392E-4</v>
      </c>
      <c r="EQ398" s="240">
        <f t="shared" ca="1" si="737"/>
        <v>1.2023818158064312E-4</v>
      </c>
      <c r="ER398" s="240">
        <f t="shared" ca="1" si="738"/>
        <v>-2.8851865157534791E-4</v>
      </c>
      <c r="ES398" s="240">
        <f t="shared" ca="1" si="739"/>
        <v>-4.7524975942240285E-4</v>
      </c>
      <c r="ET398" s="240">
        <f t="shared" ca="1" si="740"/>
        <v>-2.9625867924966539E-4</v>
      </c>
      <c r="EU398" s="240">
        <f t="shared" ca="1" si="741"/>
        <v>1.1071436250622619E-4</v>
      </c>
      <c r="EV398" s="240">
        <f t="shared" ca="1" si="742"/>
        <v>4.3248862593932302E-4</v>
      </c>
      <c r="EW398" s="240">
        <f t="shared" ca="1" si="743"/>
        <v>4.2144696798312239E-4</v>
      </c>
      <c r="EX398" s="240">
        <f t="shared" ca="1" si="744"/>
        <v>8.6086350975957365E-5</v>
      </c>
      <c r="EY398" s="240">
        <f t="shared" ca="1" si="745"/>
        <v>-3.1552088270668109E-4</v>
      </c>
      <c r="EZ398" s="240">
        <f t="shared" ca="1" si="746"/>
        <v>-4.7432318003402899E-4</v>
      </c>
      <c r="FA398" s="240">
        <f t="shared" ca="1" si="747"/>
        <v>-2.681163262965153E-4</v>
      </c>
      <c r="FB398" s="240">
        <f t="shared" ca="1" si="748"/>
        <v>1.4441591225794844E-4</v>
      </c>
      <c r="FC398" s="240">
        <f t="shared" ca="1" si="749"/>
        <v>4.4581478910374057E-4</v>
      </c>
      <c r="FD398" s="240">
        <f t="shared" ca="1" si="750"/>
        <v>4.0414277135136355E-4</v>
      </c>
      <c r="FE398" s="240">
        <f t="shared" ca="1" si="751"/>
        <v>5.1468010976585949E-5</v>
      </c>
      <c r="FF398" s="240">
        <f t="shared" ca="1" si="752"/>
        <v>-3.4081327883707098E-4</v>
      </c>
      <c r="FG398" s="240">
        <f t="shared" ca="1" si="753"/>
        <v>-4.7082620223644778E-4</v>
      </c>
      <c r="FH398" s="240">
        <f t="shared" ca="1" si="754"/>
        <v>-2.3852102774086343E-4</v>
      </c>
      <c r="FI398" s="240">
        <f t="shared" ca="1" si="755"/>
        <v>1.7733485966857192E-4</v>
      </c>
      <c r="FJ398" s="240">
        <f t="shared" ca="1" si="756"/>
        <v>4.5672504329943994E-4</v>
      </c>
      <c r="FK398" s="240">
        <f t="shared" ca="1" si="757"/>
        <v>3.846484900256633E-4</v>
      </c>
      <c r="FL398" s="240">
        <f t="shared" ca="1" si="758"/>
        <v>1.6570761366409113E-5</v>
      </c>
      <c r="FM398" s="240">
        <f t="shared" ca="1" si="759"/>
        <v>-3.6425877828048743E-4</v>
      </c>
      <c r="FN398" s="240">
        <f t="shared" ca="1" si="760"/>
        <v>-4.6477777645533176E-4</v>
      </c>
      <c r="FO398" s="240">
        <f t="shared" ca="1" si="761"/>
        <v>-2.0763316306979707E-4</v>
      </c>
      <c r="FP398" s="240">
        <f t="shared" ca="1" si="762"/>
        <v>2.092928141098946E-4</v>
      </c>
      <c r="FQ398" s="240">
        <f t="shared" ca="1" si="763"/>
        <v>4.6516026491365021E-4</v>
      </c>
      <c r="FR398" s="240">
        <f t="shared" ca="1" si="764"/>
        <v>3.6306976520556118E-4</v>
      </c>
      <c r="FS398" s="240">
        <f t="shared" ca="1" si="765"/>
        <v>-1.8416286635346448E-5</v>
      </c>
      <c r="FT398" s="240">
        <f t="shared" ca="1" si="766"/>
        <v>-3.8573032784406714E-4</v>
      </c>
      <c r="FU398" s="240">
        <f t="shared" ca="1" si="767"/>
        <v>-4.5621067963404021E-4</v>
      </c>
      <c r="FV398" s="240">
        <f t="shared" ca="1" si="768"/>
        <v>-1.7562011629817441E-4</v>
      </c>
      <c r="FW398" s="240">
        <f t="shared" ca="1" si="769"/>
        <v>2.4011659265787811E-4</v>
      </c>
      <c r="FX398" s="240">
        <f t="shared" ca="1" si="770"/>
        <v>4.7107474274958952E-4</v>
      </c>
      <c r="FY398" s="240">
        <f t="shared" ca="1" si="771"/>
        <v>3.3952353387049457E-4</v>
      </c>
      <c r="FZ398" s="240">
        <f t="shared" ca="1" si="772"/>
        <v>-5.3303535184189731E-5</v>
      </c>
      <c r="GA398" s="240">
        <f t="shared" ca="1" si="773"/>
        <v>-4.0511157134037382E-4</v>
      </c>
      <c r="GB398" s="240">
        <f t="shared" ca="1" si="774"/>
        <v>-4.451713376125234E-4</v>
      </c>
      <c r="GC398" s="240">
        <f t="shared" ca="1" si="775"/>
        <v>-1.4265536890014494E-4</v>
      </c>
      <c r="GD398" s="240">
        <f t="shared" ca="1" si="776"/>
        <v>2.6963915858591796E-4</v>
      </c>
      <c r="GE398" s="240">
        <f t="shared" ca="1" si="777"/>
        <v>4.7443642573941904E-4</v>
      </c>
      <c r="GF398" s="240">
        <f t="shared" ca="1" si="778"/>
        <v>3.1413739508817531E-4</v>
      </c>
      <c r="GG398" s="240">
        <f t="shared" ca="1" si="779"/>
        <v>-8.7901927257512022E-5</v>
      </c>
      <c r="GH398" s="240">
        <f t="shared" ca="1" si="780"/>
        <v>-4.2229748013165923E-4</v>
      </c>
      <c r="GI398" s="240">
        <f t="shared" ca="1" si="781"/>
        <v>-4.3171957354167341E-4</v>
      </c>
      <c r="GJ398" s="240">
        <f t="shared" ca="1" si="782"/>
        <v>-1.0891755969801077E-4</v>
      </c>
      <c r="GK398" s="240">
        <f t="shared" ca="1" si="783"/>
        <v>2.9770052655133766E-4</v>
      </c>
      <c r="GL398" s="240">
        <f t="shared" ca="1" si="784"/>
        <v>4.7522709663175186E-4</v>
      </c>
      <c r="GM398" s="240">
        <f t="shared" ca="1" si="785"/>
        <v>2.8704891854418644E-4</v>
      </c>
      <c r="GN398" s="240">
        <f t="shared" ca="1" si="786"/>
        <v>-1.2202397117097257E-4</v>
      </c>
      <c r="GO398" s="240">
        <f t="shared" ca="1" si="787"/>
        <v>-4.3719492228915126E-4</v>
      </c>
      <c r="GP398" s="240">
        <f t="shared" ca="1" si="788"/>
        <v>-4.1592828369648631E-4</v>
      </c>
      <c r="GQ398" s="240">
        <f t="shared" ca="1" si="789"/>
        <v>-7.4589516802970359E-5</v>
      </c>
      <c r="GR398" s="240">
        <f t="shared" ca="1" si="790"/>
        <v>3.2414862956982218E-4</v>
      </c>
      <c r="GS398" s="240">
        <f t="shared" ca="1" si="791"/>
        <v>4.7344247071251662E-4</v>
      </c>
      <c r="GT398" s="240">
        <f t="shared" ca="1" si="792"/>
        <v>2.584048990399363E-4</v>
      </c>
      <c r="GU398" s="240">
        <f t="shared" ca="1" si="793"/>
        <v>-1.5548475661218111E-4</v>
      </c>
      <c r="GV398" s="240">
        <f t="shared" ca="1" si="794"/>
        <v>-4.4972316728304496E-4</v>
      </c>
      <c r="GW398" s="240">
        <f t="shared" ca="1" si="795"/>
        <v>-3.9788304244483191E-4</v>
      </c>
      <c r="GX398" s="240">
        <f t="shared" ca="1" si="796"/>
        <v>-3.9857266853743524E-5</v>
      </c>
      <c r="GY398" s="240">
        <f t="shared" ca="1" si="797"/>
        <v>3.4884014307958144E-4</v>
      </c>
      <c r="GZ398" s="240">
        <f t="shared" ca="1" si="798"/>
        <v>4.690922190241944E-4</v>
      </c>
      <c r="HA398" s="240">
        <f t="shared" ca="1" si="799"/>
        <v>2.2836056099891146E-4</v>
      </c>
      <c r="HB398" s="240">
        <f t="shared" ca="1" si="800"/>
        <v>-1.8810295668570163E-4</v>
      </c>
      <c r="HC398" s="240">
        <f t="shared" ca="1" si="801"/>
        <v>-4.5981432346823864E-4</v>
      </c>
      <c r="HD398" s="240">
        <f t="shared" ca="1" si="802"/>
        <v>-3.7768163851253982E-4</v>
      </c>
      <c r="HE398" s="240">
        <f t="shared" ca="1" si="803"/>
        <v>-4.9090269220982211E-6</v>
      </c>
      <c r="HF398" s="240">
        <f t="shared" ca="1" si="804"/>
        <v>3.7164126162956862E-4</v>
      </c>
      <c r="HG398" s="240">
        <f t="shared" ca="1" si="805"/>
        <v>4.6219991595760138E-4</v>
      </c>
      <c r="HH398" s="240">
        <f t="shared" ca="1" si="806"/>
        <v>1.9707871729207627E-4</v>
      </c>
      <c r="HI398" s="240">
        <f t="shared" ca="1" si="807"/>
        <v>-2.1970181053920939E-4</v>
      </c>
      <c r="HJ398" s="240">
        <f t="shared" ca="1" si="808"/>
        <v>-4.6741370599504028E-4</v>
      </c>
      <c r="HK398" s="240">
        <f t="shared" ca="1" si="809"/>
        <v>-3.5543354505782174E-4</v>
      </c>
      <c r="HL398" s="240">
        <f t="shared" ca="1" si="810"/>
        <v>3.0065815451768872E-5</v>
      </c>
      <c r="HM398" s="240">
        <f t="shared" ca="1" si="811"/>
        <v>3.9242842398281262E-4</v>
      </c>
      <c r="HN398" s="240">
        <f t="shared" ca="1" si="812"/>
        <v>4.528029115002225E-4</v>
      </c>
      <c r="HO398" s="240">
        <f t="shared" ca="1" si="813"/>
        <v>1.6472888694081891E-4</v>
      </c>
      <c r="HP398" s="240">
        <f t="shared" ca="1" si="814"/>
        <v>-2.501100812458648E-4</v>
      </c>
      <c r="HQ398" s="240">
        <f t="shared" ca="1" si="815"/>
        <v>-4.724801331511069E-4</v>
      </c>
      <c r="HR398" s="240">
        <f t="shared" ca="1" si="816"/>
        <v>-3.312593264267419E-4</v>
      </c>
      <c r="HS398" s="240">
        <f t="shared" ca="1" si="817"/>
        <v>6.4877728566721814E-5</v>
      </c>
      <c r="HT398" s="240">
        <f t="shared" ca="1" si="818"/>
        <v>4.1108898270546718E-4</v>
      </c>
      <c r="HU398" s="240">
        <f t="shared" ca="1" si="819"/>
        <v>4.4095212883339354E-4</v>
      </c>
      <c r="HV398" s="240">
        <f t="shared" ca="1" si="820"/>
        <v>1.3148637647868706E-4</v>
      </c>
      <c r="HW398" s="240">
        <f t="shared" ca="1" si="821"/>
        <v>-2.7916298375205622E-4</v>
      </c>
      <c r="HX398" s="240">
        <f t="shared" ca="1" si="822"/>
        <v>-4.7498614952871124E-4</v>
      </c>
      <c r="HY398" s="240">
        <f t="shared" ca="1" si="823"/>
        <v>-3.0528998480457977E-4</v>
      </c>
      <c r="HZ398" s="240">
        <f t="shared" ca="1" si="824"/>
        <v>9.9338063649395342E-5</v>
      </c>
      <c r="IA398" s="240">
        <f t="shared" ca="1" si="825"/>
        <v>4.2752181461301446E-4</v>
      </c>
      <c r="IB398" s="240">
        <f t="shared" ca="1" si="826"/>
        <v>4.2671178837516889E-4</v>
      </c>
      <c r="IC398" s="240">
        <f t="shared" ca="1" si="827"/>
        <v>9.753132995010623E-5</v>
      </c>
      <c r="ID398" s="240">
        <f t="shared" ca="1" si="828"/>
        <v>-3.0670307786188303E-4</v>
      </c>
      <c r="IE398" s="240">
        <f t="shared" ca="1" si="829"/>
        <v>3.0939938517379745E-4</v>
      </c>
      <c r="IF398" s="240">
        <f t="shared" ca="1" si="830"/>
        <v>-2.776662503036375E-4</v>
      </c>
      <c r="IG398" s="240">
        <f t="shared" ca="1" si="831"/>
        <v>1.3326007715824272E-4</v>
      </c>
      <c r="IH398" s="240">
        <f t="shared" ca="1" si="832"/>
        <v>4.4163786876556376E-4</v>
      </c>
      <c r="II398" s="240">
        <f t="shared" ca="1" si="833"/>
        <v>4.1015905976431199E-4</v>
      </c>
      <c r="IJ398" s="240">
        <f t="shared" ca="1" si="834"/>
        <v>6.3047752694142875E-5</v>
      </c>
      <c r="IK398" s="240">
        <f t="shared" ca="1" si="835"/>
        <v>-3.3258112141921814E-4</v>
      </c>
      <c r="IL398" s="240">
        <f t="shared" ca="1" si="836"/>
        <v>-4.7227657734979996E-4</v>
      </c>
      <c r="IM398" s="240">
        <f t="shared" ca="1" si="837"/>
        <v>-2.4853781833456857E-4</v>
      </c>
      <c r="IN398" s="240">
        <f t="shared" ca="1" si="838"/>
        <v>1.6645994276296737E-4</v>
      </c>
      <c r="IO398" s="240">
        <f t="shared" ca="1" si="839"/>
        <v>4.5336064904261071E-4</v>
      </c>
      <c r="IP398" s="240">
        <f t="shared" ca="1" si="840"/>
        <v>3.9138364367133691E-4</v>
      </c>
      <c r="IQ398" s="240">
        <f t="shared" ca="1" si="841"/>
        <v>2.8222514203707583E-5</v>
      </c>
      <c r="IR398" s="240">
        <f t="shared" ca="1" si="842"/>
        <v>-3.5665687906388295E-4</v>
      </c>
      <c r="IS398" s="240">
        <f t="shared" ca="1" si="843"/>
        <v>-4.6707567219968633E-4</v>
      </c>
      <c r="IT398" s="240">
        <f t="shared" ca="1" si="844"/>
        <v>-2.1806253839397696E-4</v>
      </c>
      <c r="IU398" s="240">
        <f t="shared" ca="1" si="845"/>
        <v>1.9875774751533406E-4</v>
      </c>
      <c r="IV398" s="240">
        <f t="shared" ca="1" si="846"/>
        <v>4.6262662868214134E-4</v>
      </c>
      <c r="IW398" s="240">
        <f t="shared" ca="1" si="847"/>
        <v>3.7048728570280264E-4</v>
      </c>
      <c r="IX398" s="240">
        <f t="shared" ca="1" si="848"/>
        <v>-6.75566453647023E-6</v>
      </c>
      <c r="IY398" s="240">
        <f t="shared" ca="1" si="849"/>
        <v>-3.7879988217921431E-4</v>
      </c>
      <c r="IZ398" s="240">
        <f t="shared" ca="1" si="850"/>
        <v>-4.5934364351326277E-4</v>
      </c>
      <c r="JA398" s="240">
        <f t="shared" ca="1" si="851"/>
        <v>-1.8640555866431875E-4</v>
      </c>
      <c r="JB398" s="240">
        <f t="shared" ca="1" si="852"/>
        <v>2.299784668130232E-4</v>
      </c>
    </row>
    <row r="399" spans="2:262">
      <c r="B399" s="248">
        <v>38</v>
      </c>
      <c r="C399" s="247">
        <f t="shared" si="853"/>
        <v>7.4218750000000033E-4</v>
      </c>
      <c r="D399" s="244">
        <f t="shared" ca="1" si="597"/>
        <v>30.04540312753484</v>
      </c>
      <c r="E399" s="243">
        <f ca="1">AR361</f>
        <v>4.5403127534840645E-2</v>
      </c>
      <c r="F399" s="242">
        <v>38</v>
      </c>
      <c r="G399" s="240">
        <f t="shared" ca="1" si="854"/>
        <v>-1.5398614326342925E-4</v>
      </c>
      <c r="H399" s="240">
        <f t="shared" ca="1" si="598"/>
        <v>-1.1069012306088861E-4</v>
      </c>
      <c r="I399" s="240">
        <f t="shared" ca="1" si="599"/>
        <v>2.211008462032281E-5</v>
      </c>
      <c r="J399" s="240">
        <f t="shared" ca="1" si="600"/>
        <v>1.370320471220789E-4</v>
      </c>
      <c r="K399" s="240">
        <f t="shared" ca="1" si="601"/>
        <v>1.411497057072707E-4</v>
      </c>
      <c r="L399" s="240">
        <f t="shared" ca="1" si="602"/>
        <v>3.113351591618676E-5</v>
      </c>
      <c r="M399" s="240">
        <f t="shared" ca="1" si="603"/>
        <v>-1.0405727815191758E-4</v>
      </c>
      <c r="N399" s="240">
        <f t="shared" ca="1" si="604"/>
        <v>-1.5510721236113281E-4</v>
      </c>
      <c r="O399" s="240">
        <f t="shared" ca="1" si="605"/>
        <v>-8.0737238898656252E-5</v>
      </c>
      <c r="P399" s="240">
        <f t="shared" ca="1" si="606"/>
        <v>5.8916978243994886E-5</v>
      </c>
      <c r="Q399" s="240">
        <f t="shared" ca="1" si="607"/>
        <v>1.5093084482414333E-4</v>
      </c>
      <c r="R399" s="240">
        <f t="shared" ca="1" si="608"/>
        <v>1.209018203324004E-4</v>
      </c>
      <c r="S399" s="240">
        <f t="shared" ca="1" si="609"/>
        <v>-6.8885842563832765E-6</v>
      </c>
      <c r="T399" s="240">
        <f t="shared" ca="1" si="610"/>
        <v>-1.2910887003333033E-4</v>
      </c>
      <c r="U399" s="241">
        <f t="shared" ca="1" si="611"/>
        <v>-1.4693154390893462E-4</v>
      </c>
      <c r="V399" s="240">
        <f t="shared" ca="1" si="612"/>
        <v>-4.5945166995773161E-5</v>
      </c>
      <c r="W399" s="240">
        <f t="shared" ca="1" si="613"/>
        <v>9.2192535860593095E-5</v>
      </c>
      <c r="X399" s="240">
        <f t="shared" ca="1" si="614"/>
        <v>1.5578322597887116E-4</v>
      </c>
      <c r="Y399" s="240">
        <f t="shared" ca="1" si="615"/>
        <v>9.3407382873809285E-5</v>
      </c>
      <c r="Z399" s="240">
        <f t="shared" ca="1" si="616"/>
        <v>-4.4497799954098234E-5</v>
      </c>
      <c r="AA399" s="240">
        <f t="shared" ca="1" si="617"/>
        <v>-1.4642199984200846E-4</v>
      </c>
      <c r="AB399" s="240">
        <f t="shared" ca="1" si="618"/>
        <v>-1.2994916698245334E-4</v>
      </c>
      <c r="AC399" s="240">
        <f t="shared" ca="1" si="619"/>
        <v>-8.3992569396283722E-6</v>
      </c>
      <c r="AD399" s="240">
        <f t="shared" ca="1" si="620"/>
        <v>1.1994230394807329E-4</v>
      </c>
      <c r="AE399" s="240">
        <f t="shared" ca="1" si="621"/>
        <v>1.5129835102180325E-4</v>
      </c>
      <c r="AF399" s="240">
        <f t="shared" ca="1" si="622"/>
        <v>6.0314341001007005E-5</v>
      </c>
      <c r="AG399" s="240">
        <f t="shared" ca="1" si="623"/>
        <v>-7.9439929051364319E-5</v>
      </c>
      <c r="AH399" s="240">
        <f t="shared" ca="1" si="624"/>
        <v>-1.5495896197065913E-4</v>
      </c>
      <c r="AI399" s="240">
        <f t="shared" ca="1" si="625"/>
        <v>-1.0517796269021777E-4</v>
      </c>
      <c r="AJ399" s="240">
        <f t="shared" ca="1" si="626"/>
        <v>2.9650083525671286E-5</v>
      </c>
      <c r="AK399" s="240">
        <f t="shared" ca="1" si="627"/>
        <v>1.4050303095898797E-4</v>
      </c>
      <c r="AL399" s="240">
        <f t="shared" ca="1" si="628"/>
        <v>1.3774503211702442E-4</v>
      </c>
      <c r="AM399" s="240">
        <f t="shared" ca="1" si="629"/>
        <v>2.3606208699811031E-5</v>
      </c>
      <c r="AN399" s="240">
        <f t="shared" ca="1" si="630"/>
        <v>-1.0962062790866343E-4</v>
      </c>
      <c r="AO399" s="240">
        <f t="shared" ca="1" si="631"/>
        <v>-1.5420807230623991E-4</v>
      </c>
      <c r="AP399" s="240">
        <f t="shared" ca="1" si="632"/>
        <v>-7.4102654931228516E-5</v>
      </c>
      <c r="AQ399" s="240">
        <f t="shared" ca="1" si="633"/>
        <v>6.5922272299088534E-5</v>
      </c>
      <c r="AR399" s="240">
        <f t="shared" ca="1" si="634"/>
        <v>1.5264235844948435E-4</v>
      </c>
      <c r="AS399" s="240">
        <f t="shared" ca="1" si="635"/>
        <v>1.1593562122979689E-4</v>
      </c>
      <c r="AT399" s="240">
        <f t="shared" ca="1" si="636"/>
        <v>-1.4516820584508798E-5</v>
      </c>
      <c r="AU399" s="240">
        <f t="shared" ca="1" si="637"/>
        <v>-1.3323094108106285E-4</v>
      </c>
      <c r="AV399" s="240">
        <f t="shared" ca="1" si="638"/>
        <v>-1.442143372932145E-4</v>
      </c>
      <c r="AW399" s="240">
        <f t="shared" ca="1" si="639"/>
        <v>-3.8585819765747645E-5</v>
      </c>
      <c r="AX399" s="240">
        <f t="shared" ca="1" si="640"/>
        <v>9.8243245297761894E-5</v>
      </c>
      <c r="AY399" s="240">
        <f t="shared" ca="1" si="641"/>
        <v>1.5563268555566042E-4</v>
      </c>
      <c r="AZ399" s="240">
        <f t="shared" ca="1" si="642"/>
        <v>8.7177319785830543E-5</v>
      </c>
      <c r="BA399" s="240">
        <f t="shared" ca="1" si="643"/>
        <v>-5.1769748027792809E-5</v>
      </c>
      <c r="BB399" s="240">
        <f t="shared" ca="1" si="644"/>
        <v>-1.4885572557364003E-4</v>
      </c>
      <c r="BC399" s="240">
        <f t="shared" ca="1" si="645"/>
        <v>-1.2557675636007534E-4</v>
      </c>
      <c r="BD399" s="240">
        <f t="shared" ca="1" si="646"/>
        <v>-7.5624727458550964E-7</v>
      </c>
      <c r="BE399" s="240">
        <f t="shared" ca="1" si="647"/>
        <v>1.2467576440908622E-4</v>
      </c>
      <c r="BF399" s="240">
        <f t="shared" ca="1" si="648"/>
        <v>1.4929477956569497E-4</v>
      </c>
      <c r="BG399" s="240">
        <f t="shared" ca="1" si="649"/>
        <v>5.31938282941854E-5</v>
      </c>
      <c r="BH399" s="240">
        <f t="shared" ca="1" si="650"/>
        <v>-8.5919726529422509E-5</v>
      </c>
      <c r="BI399" s="240">
        <f t="shared" ca="1" si="651"/>
        <v>-1.5555847096569974E-4</v>
      </c>
      <c r="BJ399" s="240">
        <f t="shared" ca="1" si="652"/>
        <v>-9.9412419394925286E-5</v>
      </c>
      <c r="BK399" s="240">
        <f t="shared" ca="1" si="653"/>
        <v>3.711865278276644E-5</v>
      </c>
      <c r="BL399" s="240">
        <f t="shared" ca="1" si="654"/>
        <v>1.4363553068770467E-4</v>
      </c>
      <c r="BM399" s="240">
        <f t="shared" ca="1" si="655"/>
        <v>1.3400851867936836E-4</v>
      </c>
      <c r="BN399" s="240">
        <f t="shared" ca="1" si="656"/>
        <v>1.6022032059017648E-5</v>
      </c>
      <c r="BO399" s="240">
        <f t="shared" ca="1" si="657"/>
        <v>-1.1491989197114379E-4</v>
      </c>
      <c r="BP399" s="240">
        <f t="shared" ca="1" si="658"/>
        <v>-1.5293743149812953E-4</v>
      </c>
      <c r="BQ399" s="240">
        <f t="shared" ca="1" si="659"/>
        <v>-6.7289551177445697E-5</v>
      </c>
      <c r="BR399" s="240">
        <f t="shared" ca="1" si="660"/>
        <v>7.2768753826104584E-5</v>
      </c>
      <c r="BS399" s="240">
        <f t="shared" ca="1" si="661"/>
        <v>1.5398614326342909E-4</v>
      </c>
      <c r="BT399" s="240">
        <f t="shared" ca="1" si="662"/>
        <v>1.1069012306088956E-4</v>
      </c>
      <c r="BU399" s="240">
        <f t="shared" ca="1" si="663"/>
        <v>-2.2110084620322383E-5</v>
      </c>
      <c r="BV399" s="240">
        <f t="shared" ca="1" si="664"/>
        <v>-1.370320471220786E-4</v>
      </c>
      <c r="BW399" s="240">
        <f t="shared" ca="1" si="665"/>
        <v>-1.4114970570727156E-4</v>
      </c>
      <c r="BX399" s="240">
        <f t="shared" ca="1" si="666"/>
        <v>-3.1133515916186713E-5</v>
      </c>
      <c r="BY399" s="240">
        <f t="shared" ca="1" si="667"/>
        <v>1.040572781519175E-4</v>
      </c>
      <c r="BZ399" s="240">
        <f t="shared" ca="1" si="668"/>
        <v>1.5510721236113283E-4</v>
      </c>
      <c r="CA399" s="240">
        <f t="shared" ca="1" si="669"/>
        <v>8.0737238898656794E-5</v>
      </c>
      <c r="CB399" s="240">
        <f t="shared" ca="1" si="670"/>
        <v>-5.8916978243994026E-5</v>
      </c>
      <c r="CC399" s="240">
        <f t="shared" ca="1" si="671"/>
        <v>-1.5093084482414309E-4</v>
      </c>
      <c r="CD399" s="240">
        <f t="shared" ca="1" si="672"/>
        <v>-1.2090182033240116E-4</v>
      </c>
      <c r="CE399" s="240">
        <f t="shared" ca="1" si="673"/>
        <v>6.8885842563818129E-6</v>
      </c>
      <c r="CF399" s="240">
        <f t="shared" ca="1" si="674"/>
        <v>1.2910887003332952E-4</v>
      </c>
      <c r="CG399" s="240">
        <f t="shared" ca="1" si="675"/>
        <v>1.4693154390893519E-4</v>
      </c>
      <c r="CH399" s="240">
        <f t="shared" ca="1" si="676"/>
        <v>4.5945166995772972E-5</v>
      </c>
      <c r="CI399" s="240">
        <f t="shared" ca="1" si="677"/>
        <v>-9.2192535860593041E-5</v>
      </c>
      <c r="CJ399" s="240">
        <f t="shared" ca="1" si="678"/>
        <v>-1.5578322597887116E-4</v>
      </c>
      <c r="CK399" s="240">
        <f t="shared" ca="1" si="679"/>
        <v>-9.3407382873809583E-5</v>
      </c>
      <c r="CL399" s="240">
        <f t="shared" ca="1" si="680"/>
        <v>4.4497799954097366E-5</v>
      </c>
      <c r="CM399" s="240">
        <f t="shared" ca="1" si="681"/>
        <v>1.4642199984200811E-4</v>
      </c>
      <c r="CN399" s="240">
        <f t="shared" ca="1" si="682"/>
        <v>1.2994916698245382E-4</v>
      </c>
      <c r="CO399" s="240">
        <f t="shared" ca="1" si="683"/>
        <v>8.3992569396298359E-6</v>
      </c>
      <c r="CP399" s="240">
        <f t="shared" ca="1" si="684"/>
        <v>-1.1994230394807236E-4</v>
      </c>
      <c r="CQ399" s="240">
        <f t="shared" ca="1" si="685"/>
        <v>-1.512983510218036E-4</v>
      </c>
      <c r="CR399" s="240">
        <f t="shared" ca="1" si="686"/>
        <v>-6.0314341001008869E-5</v>
      </c>
      <c r="CS399" s="240">
        <f t="shared" ca="1" si="687"/>
        <v>7.9439929051364482E-5</v>
      </c>
      <c r="CT399" s="240">
        <f t="shared" ca="1" si="688"/>
        <v>1.5495896197065915E-4</v>
      </c>
      <c r="CU399" s="240">
        <f t="shared" ca="1" si="689"/>
        <v>1.0517796269021806E-4</v>
      </c>
      <c r="CV399" s="240">
        <f t="shared" ca="1" si="690"/>
        <v>-2.9650083525670913E-5</v>
      </c>
      <c r="CW399" s="240">
        <f t="shared" ca="1" si="691"/>
        <v>-1.4050303095898756E-4</v>
      </c>
      <c r="CX399" s="240">
        <f t="shared" ca="1" si="692"/>
        <v>-1.3774503211702485E-4</v>
      </c>
      <c r="CY399" s="240">
        <f t="shared" ca="1" si="693"/>
        <v>-2.3606208699811932E-5</v>
      </c>
      <c r="CZ399" s="240">
        <f t="shared" ca="1" si="694"/>
        <v>1.0962062790866239E-4</v>
      </c>
      <c r="DA399" s="240">
        <f t="shared" ca="1" si="695"/>
        <v>1.542080723062402E-4</v>
      </c>
      <c r="DB399" s="240">
        <f t="shared" ca="1" si="696"/>
        <v>7.4102654931230291E-5</v>
      </c>
      <c r="DC399" s="240">
        <f t="shared" ca="1" si="697"/>
        <v>-6.5922272299086704E-5</v>
      </c>
      <c r="DD399" s="240">
        <f t="shared" ca="1" si="698"/>
        <v>-1.5264235844948438E-4</v>
      </c>
      <c r="DE399" s="240">
        <f t="shared" ca="1" si="699"/>
        <v>-1.1593562122979675E-4</v>
      </c>
      <c r="DF399" s="240">
        <f t="shared" ca="1" si="700"/>
        <v>1.4516820584507883E-5</v>
      </c>
      <c r="DG399" s="240">
        <f t="shared" ca="1" si="701"/>
        <v>1.3323094108106239E-4</v>
      </c>
      <c r="DH399" s="240">
        <f t="shared" ca="1" si="702"/>
        <v>1.4421433729321485E-4</v>
      </c>
      <c r="DI399" s="240">
        <f t="shared" ca="1" si="703"/>
        <v>3.8585819765748526E-5</v>
      </c>
      <c r="DJ399" s="240">
        <f t="shared" ca="1" si="704"/>
        <v>-9.8243245297761203E-5</v>
      </c>
      <c r="DK399" s="240">
        <f t="shared" ca="1" si="705"/>
        <v>-1.5563268555566047E-4</v>
      </c>
      <c r="DL399" s="240">
        <f t="shared" ca="1" si="706"/>
        <v>-8.7177319785832223E-5</v>
      </c>
      <c r="DM399" s="240">
        <f t="shared" ca="1" si="707"/>
        <v>5.1769748027790885E-5</v>
      </c>
      <c r="DN399" s="240">
        <f t="shared" ca="1" si="708"/>
        <v>1.4885572557363946E-4</v>
      </c>
      <c r="DO399" s="240">
        <f t="shared" ca="1" si="709"/>
        <v>1.255767563600752E-4</v>
      </c>
      <c r="DP399" s="240">
        <f t="shared" ca="1" si="710"/>
        <v>7.5624727458531991E-7</v>
      </c>
      <c r="DQ399" s="240">
        <f t="shared" ca="1" si="711"/>
        <v>-1.2467576440908568E-4</v>
      </c>
      <c r="DR399" s="240">
        <f t="shared" ca="1" si="712"/>
        <v>-1.4929477956569524E-4</v>
      </c>
      <c r="DS399" s="240">
        <f t="shared" ca="1" si="713"/>
        <v>-5.3193828294186261E-5</v>
      </c>
      <c r="DT399" s="240">
        <f t="shared" ca="1" si="714"/>
        <v>8.591972652942175E-5</v>
      </c>
      <c r="DU399" s="240">
        <f t="shared" ca="1" si="715"/>
        <v>1.5555847096569968E-4</v>
      </c>
      <c r="DV399" s="240">
        <f t="shared" ca="1" si="716"/>
        <v>9.9412419394925963E-5</v>
      </c>
      <c r="DW399" s="240">
        <f t="shared" ca="1" si="717"/>
        <v>-3.7118652782764461E-5</v>
      </c>
      <c r="DX399" s="240">
        <f t="shared" ca="1" si="718"/>
        <v>-1.4363553068770388E-4</v>
      </c>
      <c r="DY399" s="240">
        <f t="shared" ca="1" si="719"/>
        <v>-1.3400851867936828E-4</v>
      </c>
      <c r="DZ399" s="240">
        <f t="shared" ca="1" si="720"/>
        <v>-1.6022032059017452E-5</v>
      </c>
      <c r="EA399" s="240">
        <f t="shared" ca="1" si="721"/>
        <v>1.1491989197114389E-4</v>
      </c>
      <c r="EB399" s="240">
        <f t="shared" ca="1" si="722"/>
        <v>1.5293743149812972E-4</v>
      </c>
      <c r="EC399" s="240">
        <f t="shared" ca="1" si="723"/>
        <v>6.7289551177446524E-5</v>
      </c>
      <c r="ED399" s="240">
        <f t="shared" ca="1" si="724"/>
        <v>-7.2768753826103771E-5</v>
      </c>
      <c r="EE399" s="240">
        <f t="shared" ca="1" si="725"/>
        <v>-1.5398614326342892E-4</v>
      </c>
      <c r="EF399" s="240">
        <f t="shared" ca="1" si="726"/>
        <v>-1.1069012306089021E-4</v>
      </c>
      <c r="EG399" s="240">
        <f t="shared" ca="1" si="727"/>
        <v>2.2110084620320377E-5</v>
      </c>
      <c r="EH399" s="240">
        <f t="shared" ca="1" si="728"/>
        <v>1.3703204712207765E-4</v>
      </c>
      <c r="EI399" s="240">
        <f t="shared" ca="1" si="729"/>
        <v>1.4114970570727194E-4</v>
      </c>
      <c r="EJ399" s="240">
        <f t="shared" ca="1" si="730"/>
        <v>3.1133515916187614E-5</v>
      </c>
      <c r="EK399" s="240">
        <f t="shared" ca="1" si="731"/>
        <v>-1.0405727815191682E-4</v>
      </c>
      <c r="EL399" s="240">
        <f t="shared" ca="1" si="732"/>
        <v>-1.5510721236113289E-4</v>
      </c>
      <c r="EM399" s="240">
        <f t="shared" ca="1" si="733"/>
        <v>-8.0737238898657607E-5</v>
      </c>
      <c r="EN399" s="240">
        <f t="shared" ca="1" si="734"/>
        <v>5.8916978243991132E-5</v>
      </c>
      <c r="EO399" s="240">
        <f t="shared" ca="1" si="735"/>
        <v>1.5093084482414285E-4</v>
      </c>
      <c r="EP399" s="240">
        <f t="shared" ca="1" si="736"/>
        <v>1.2090182033240034E-4</v>
      </c>
      <c r="EQ399" s="240">
        <f t="shared" ca="1" si="737"/>
        <v>-6.8885842563808913E-6</v>
      </c>
      <c r="ER399" s="240">
        <f t="shared" ca="1" si="738"/>
        <v>-1.2910887003333022E-4</v>
      </c>
      <c r="ES399" s="240">
        <f t="shared" ca="1" si="739"/>
        <v>-1.4693154390893552E-4</v>
      </c>
      <c r="ET399" s="240">
        <f t="shared" ca="1" si="740"/>
        <v>-4.5945166995773859E-5</v>
      </c>
      <c r="EU399" s="240">
        <f t="shared" ca="1" si="741"/>
        <v>9.219253586059052E-5</v>
      </c>
      <c r="EV399" s="240">
        <f t="shared" ca="1" si="742"/>
        <v>1.5578322597887116E-4</v>
      </c>
      <c r="EW399" s="240">
        <f t="shared" ca="1" si="743"/>
        <v>9.3407382873812104E-5</v>
      </c>
      <c r="EX399" s="240">
        <f t="shared" ca="1" si="744"/>
        <v>-4.4497799954096485E-5</v>
      </c>
      <c r="EY399" s="240">
        <f t="shared" ca="1" si="745"/>
        <v>-1.4642199984200708E-4</v>
      </c>
      <c r="EZ399" s="240">
        <f t="shared" ca="1" si="746"/>
        <v>-1.2994916698245437E-4</v>
      </c>
      <c r="FA399" s="240">
        <f t="shared" ca="1" si="747"/>
        <v>-8.3992569396285348E-6</v>
      </c>
      <c r="FB399" s="240">
        <f t="shared" ca="1" si="748"/>
        <v>1.1994230394807179E-4</v>
      </c>
      <c r="FC399" s="240">
        <f t="shared" ca="1" si="749"/>
        <v>1.5129835102180327E-4</v>
      </c>
      <c r="FD399" s="240">
        <f t="shared" ca="1" si="750"/>
        <v>6.0314341001009709E-5</v>
      </c>
      <c r="FE399" s="240">
        <f t="shared" ca="1" si="751"/>
        <v>-7.9439929051363696E-5</v>
      </c>
      <c r="FF399" s="240">
        <f t="shared" ca="1" si="752"/>
        <v>-1.5495896197065883E-4</v>
      </c>
      <c r="FG399" s="240">
        <f t="shared" ca="1" si="753"/>
        <v>-1.0517796269021871E-4</v>
      </c>
      <c r="FH399" s="240">
        <f t="shared" ca="1" si="754"/>
        <v>2.965008352566785E-5</v>
      </c>
      <c r="FI399" s="240">
        <f t="shared" ca="1" si="755"/>
        <v>1.4050303095898716E-4</v>
      </c>
      <c r="FJ399" s="240">
        <f t="shared" ca="1" si="756"/>
        <v>1.3774503211702423E-4</v>
      </c>
      <c r="FK399" s="240">
        <f t="shared" ca="1" si="757"/>
        <v>2.3606208699812854E-5</v>
      </c>
      <c r="FL399" s="240">
        <f t="shared" ca="1" si="758"/>
        <v>-1.0962062790866332E-4</v>
      </c>
      <c r="FM399" s="240">
        <f t="shared" ca="1" si="759"/>
        <v>-1.5420807230624034E-4</v>
      </c>
      <c r="FN399" s="240">
        <f t="shared" ca="1" si="760"/>
        <v>-7.4102654931229152E-5</v>
      </c>
      <c r="FO399" s="240">
        <f t="shared" ca="1" si="761"/>
        <v>6.5922272299085864E-5</v>
      </c>
      <c r="FP399" s="240">
        <f t="shared" ca="1" si="762"/>
        <v>1.5264235844948421E-4</v>
      </c>
      <c r="FQ399" s="240">
        <f t="shared" ca="1" si="763"/>
        <v>1.1593562122979884E-4</v>
      </c>
      <c r="FR399" s="240">
        <f t="shared" ca="1" si="764"/>
        <v>-1.4516820584506968E-5</v>
      </c>
      <c r="FS399" s="240">
        <f t="shared" ca="1" si="765"/>
        <v>-1.3323094108106076E-4</v>
      </c>
      <c r="FT399" s="240">
        <f t="shared" ca="1" si="766"/>
        <v>-1.4421433729321521E-4</v>
      </c>
      <c r="FU399" s="240">
        <f t="shared" ca="1" si="767"/>
        <v>-3.8585819765747266E-5</v>
      </c>
      <c r="FV399" s="240">
        <f t="shared" ca="1" si="768"/>
        <v>9.8243245297760485E-5</v>
      </c>
      <c r="FW399" s="240">
        <f t="shared" ca="1" si="769"/>
        <v>1.5563268555566042E-4</v>
      </c>
      <c r="FX399" s="240">
        <f t="shared" ca="1" si="770"/>
        <v>8.7177319785832982E-5</v>
      </c>
      <c r="FY399" s="240">
        <f t="shared" ca="1" si="771"/>
        <v>-5.1769748027792118E-5</v>
      </c>
      <c r="FZ399" s="240">
        <f t="shared" ca="1" si="772"/>
        <v>-1.4885572557363919E-4</v>
      </c>
      <c r="GA399" s="240">
        <f t="shared" ca="1" si="773"/>
        <v>-1.2557675636007575E-4</v>
      </c>
      <c r="GB399" s="240">
        <f t="shared" ca="1" si="774"/>
        <v>-7.5624727458845054E-7</v>
      </c>
      <c r="GC399" s="240">
        <f t="shared" ca="1" si="775"/>
        <v>1.2467576440908511E-4</v>
      </c>
      <c r="GD399" s="240">
        <f t="shared" ca="1" si="776"/>
        <v>1.4929477956569611E-4</v>
      </c>
      <c r="GE399" s="240">
        <f t="shared" ca="1" si="777"/>
        <v>5.3193828294187115E-5</v>
      </c>
      <c r="GF399" s="240">
        <f t="shared" ca="1" si="778"/>
        <v>-8.5919726529422834E-5</v>
      </c>
      <c r="GG399" s="240">
        <f t="shared" ca="1" si="779"/>
        <v>-1.5555847096569963E-4</v>
      </c>
      <c r="GH399" s="240">
        <f t="shared" ca="1" si="780"/>
        <v>-9.9412419394924974E-5</v>
      </c>
      <c r="GI399" s="240">
        <f t="shared" ca="1" si="781"/>
        <v>3.711865278276358E-5</v>
      </c>
      <c r="GJ399" s="240">
        <f t="shared" ca="1" si="782"/>
        <v>1.436355306877044E-4</v>
      </c>
      <c r="GK399" s="240">
        <f t="shared" ca="1" si="783"/>
        <v>1.3400851867936988E-4</v>
      </c>
      <c r="GL399" s="240">
        <f t="shared" ca="1" si="784"/>
        <v>1.6022032059018367E-5</v>
      </c>
      <c r="GM399" s="240">
        <f t="shared" ca="1" si="785"/>
        <v>-1.1491989197114179E-4</v>
      </c>
      <c r="GN399" s="240">
        <f t="shared" ca="1" si="786"/>
        <v>-1.5293743149812989E-4</v>
      </c>
      <c r="GO399" s="240">
        <f t="shared" ca="1" si="787"/>
        <v>-6.7289551177449357E-5</v>
      </c>
      <c r="GP399" s="240">
        <f t="shared" ca="1" si="788"/>
        <v>7.2768753826102972E-5</v>
      </c>
      <c r="GQ399" s="240">
        <f t="shared" ca="1" si="789"/>
        <v>1.5398614326342914E-4</v>
      </c>
      <c r="GR399" s="240">
        <f t="shared" ca="1" si="790"/>
        <v>1.1069012306089085E-4</v>
      </c>
      <c r="GS399" s="240">
        <f t="shared" ca="1" si="791"/>
        <v>-2.2110084620321658E-5</v>
      </c>
      <c r="GT399" s="240">
        <f t="shared" ca="1" si="792"/>
        <v>-1.3703204712207722E-4</v>
      </c>
      <c r="GU399" s="240">
        <f t="shared" ca="1" si="793"/>
        <v>-1.411497057072714E-4</v>
      </c>
      <c r="GV399" s="240">
        <f t="shared" ca="1" si="794"/>
        <v>-3.113351591619067E-5</v>
      </c>
      <c r="GW399" s="240">
        <f t="shared" ca="1" si="795"/>
        <v>1.0405727815191612E-4</v>
      </c>
      <c r="GX399" s="240">
        <f t="shared" ca="1" si="796"/>
        <v>1.5510721236113319E-4</v>
      </c>
      <c r="GY399" s="240">
        <f t="shared" ca="1" si="797"/>
        <v>8.0737238898658366E-5</v>
      </c>
      <c r="GZ399" s="240">
        <f t="shared" ca="1" si="798"/>
        <v>-5.8916978243990292E-5</v>
      </c>
      <c r="HA399" s="240">
        <f t="shared" ca="1" si="799"/>
        <v>-1.5093084482414263E-4</v>
      </c>
      <c r="HB399" s="240">
        <f t="shared" ca="1" si="800"/>
        <v>-1.2090182033240091E-4</v>
      </c>
      <c r="HC399" s="240">
        <f t="shared" ca="1" si="801"/>
        <v>6.8885842563799629E-6</v>
      </c>
      <c r="HD399" s="240">
        <f t="shared" ca="1" si="802"/>
        <v>1.2910887003332973E-4</v>
      </c>
      <c r="HE399" s="240">
        <f t="shared" ca="1" si="803"/>
        <v>1.4693154390893581E-4</v>
      </c>
      <c r="HF399" s="240">
        <f t="shared" ca="1" si="804"/>
        <v>4.5945166995774734E-5</v>
      </c>
      <c r="HG399" s="240">
        <f t="shared" ca="1" si="805"/>
        <v>-9.2192535860589761E-5</v>
      </c>
      <c r="HH399" s="240">
        <f t="shared" ca="1" si="806"/>
        <v>-1.5578322597887116E-4</v>
      </c>
      <c r="HI399" s="240">
        <f t="shared" ca="1" si="807"/>
        <v>-9.3407382873812809E-5</v>
      </c>
      <c r="HJ399" s="240">
        <f t="shared" ca="1" si="808"/>
        <v>4.4497799954095604E-5</v>
      </c>
      <c r="HK399" s="240">
        <f t="shared" ca="1" si="809"/>
        <v>1.4642199984200675E-4</v>
      </c>
      <c r="HL399" s="240">
        <f t="shared" ca="1" si="810"/>
        <v>1.2994916698245485E-4</v>
      </c>
      <c r="HM399" s="240">
        <f t="shared" ca="1" si="811"/>
        <v>8.3992569396294564E-6</v>
      </c>
      <c r="HN399" s="240">
        <f t="shared" ca="1" si="812"/>
        <v>-1.1994230394807118E-4</v>
      </c>
      <c r="HO399" s="240">
        <f t="shared" ca="1" si="813"/>
        <v>-1.5129835102180352E-4</v>
      </c>
      <c r="HP399" s="240">
        <f t="shared" ca="1" si="814"/>
        <v>-6.031434100101057E-5</v>
      </c>
      <c r="HQ399" s="240">
        <f t="shared" ca="1" si="815"/>
        <v>7.943992905136291E-5</v>
      </c>
      <c r="HR399" s="240">
        <f t="shared" ca="1" si="816"/>
        <v>1.5495896197065872E-4</v>
      </c>
      <c r="HS399" s="240">
        <f t="shared" ca="1" si="817"/>
        <v>1.0517796269021941E-4</v>
      </c>
      <c r="HT399" s="240">
        <f t="shared" ca="1" si="818"/>
        <v>-2.9650083525666956E-5</v>
      </c>
      <c r="HU399" s="240">
        <f t="shared" ca="1" si="819"/>
        <v>-1.4050303095898678E-4</v>
      </c>
      <c r="HV399" s="240">
        <f t="shared" ca="1" si="820"/>
        <v>-1.3774503211702672E-4</v>
      </c>
      <c r="HW399" s="240">
        <f t="shared" ca="1" si="821"/>
        <v>-2.3606208699813742E-5</v>
      </c>
      <c r="HX399" s="240">
        <f t="shared" ca="1" si="822"/>
        <v>1.0962062790866267E-4</v>
      </c>
      <c r="HY399" s="240">
        <f t="shared" ca="1" si="823"/>
        <v>1.5420807230624047E-4</v>
      </c>
      <c r="HZ399" s="240">
        <f t="shared" ca="1" si="824"/>
        <v>7.4102654931229952E-5</v>
      </c>
      <c r="IA399" s="240">
        <f t="shared" ca="1" si="825"/>
        <v>-6.5922272299085037E-5</v>
      </c>
      <c r="IB399" s="240">
        <f t="shared" ca="1" si="826"/>
        <v>-1.5264235844948402E-4</v>
      </c>
      <c r="IC399" s="240">
        <f t="shared" ca="1" si="827"/>
        <v>-1.1593562122979948E-4</v>
      </c>
      <c r="ID399" s="240">
        <f t="shared" ca="1" si="828"/>
        <v>1.4516820584506067E-5</v>
      </c>
      <c r="IE399" s="240">
        <f t="shared" ca="1" si="829"/>
        <v>-1.9638777758678483E-5</v>
      </c>
      <c r="IF399" s="240">
        <f t="shared" ca="1" si="830"/>
        <v>1.4421433729321556E-4</v>
      </c>
      <c r="IG399" s="240">
        <f t="shared" ca="1" si="831"/>
        <v>3.8585819765748146E-5</v>
      </c>
      <c r="IH399" s="240">
        <f t="shared" ca="1" si="832"/>
        <v>-9.824324529775978E-5</v>
      </c>
      <c r="II399" s="240">
        <f t="shared" ca="1" si="833"/>
        <v>-1.5563268555566047E-4</v>
      </c>
      <c r="IJ399" s="240">
        <f t="shared" ca="1" si="834"/>
        <v>-8.7177319785833741E-5</v>
      </c>
      <c r="IK399" s="240">
        <f t="shared" ca="1" si="835"/>
        <v>5.1769748027791251E-5</v>
      </c>
      <c r="IL399" s="240">
        <f t="shared" ca="1" si="836"/>
        <v>1.4885572557363891E-4</v>
      </c>
      <c r="IM399" s="240">
        <f t="shared" ca="1" si="837"/>
        <v>1.2557675636007631E-4</v>
      </c>
      <c r="IN399" s="240">
        <f t="shared" ca="1" si="838"/>
        <v>7.5624727458937211E-7</v>
      </c>
      <c r="IO399" s="240">
        <f t="shared" ca="1" si="839"/>
        <v>-1.2467576440908457E-4</v>
      </c>
      <c r="IP399" s="240">
        <f t="shared" ca="1" si="840"/>
        <v>-1.492947795656964E-4</v>
      </c>
      <c r="IQ399" s="240">
        <f t="shared" ca="1" si="841"/>
        <v>-5.3193828294187982E-5</v>
      </c>
      <c r="IR399" s="240">
        <f t="shared" ca="1" si="842"/>
        <v>8.5919726529422075E-5</v>
      </c>
      <c r="IS399" s="240">
        <f t="shared" ca="1" si="843"/>
        <v>1.5555847096569958E-4</v>
      </c>
      <c r="IT399" s="240">
        <f t="shared" ca="1" si="844"/>
        <v>9.9412419394925665E-5</v>
      </c>
      <c r="IU399" s="240">
        <f t="shared" ca="1" si="845"/>
        <v>-3.7118652782762685E-5</v>
      </c>
      <c r="IV399" s="240">
        <f t="shared" ca="1" si="846"/>
        <v>-1.4363553068770404E-4</v>
      </c>
      <c r="IW399" s="240">
        <f t="shared" ca="1" si="847"/>
        <v>-1.3400851867937034E-4</v>
      </c>
      <c r="IX399" s="240">
        <f t="shared" ca="1" si="848"/>
        <v>-1.6022032059019281E-5</v>
      </c>
      <c r="IY399" s="240">
        <f t="shared" ca="1" si="849"/>
        <v>1.1491989197114117E-4</v>
      </c>
      <c r="IZ399" s="240">
        <f t="shared" ca="1" si="850"/>
        <v>1.5293743149813005E-4</v>
      </c>
      <c r="JA399" s="240">
        <f t="shared" ca="1" si="851"/>
        <v>6.7289551177450183E-5</v>
      </c>
      <c r="JB399" s="240">
        <f t="shared" ca="1" si="852"/>
        <v>-7.2768753826102158E-5</v>
      </c>
    </row>
    <row r="400" spans="2:262">
      <c r="B400" s="248">
        <v>39</v>
      </c>
      <c r="C400" s="247">
        <f t="shared" si="853"/>
        <v>7.6171875000000035E-4</v>
      </c>
      <c r="D400" s="244">
        <f t="shared" ca="1" si="597"/>
        <v>30.045647851250809</v>
      </c>
      <c r="E400" s="243">
        <f ca="1">AS361</f>
        <v>4.564785125080744E-2</v>
      </c>
      <c r="F400" s="242">
        <v>39</v>
      </c>
      <c r="G400" s="240">
        <f t="shared" ca="1" si="854"/>
        <v>-7.4746011108382305E-4</v>
      </c>
      <c r="H400" s="240">
        <f t="shared" ca="1" si="598"/>
        <v>-5.0333300837803797E-4</v>
      </c>
      <c r="I400" s="240">
        <f t="shared" ca="1" si="599"/>
        <v>1.6781357261370073E-4</v>
      </c>
      <c r="J400" s="240">
        <f t="shared" ca="1" si="600"/>
        <v>6.9658986786216241E-4</v>
      </c>
      <c r="K400" s="240">
        <f t="shared" ca="1" si="601"/>
        <v>6.3439073133371459E-4</v>
      </c>
      <c r="L400" s="240">
        <f t="shared" ca="1" si="602"/>
        <v>3.3984891460858235E-5</v>
      </c>
      <c r="M400" s="240">
        <f t="shared" ca="1" si="603"/>
        <v>-5.9525317355849712E-4</v>
      </c>
      <c r="N400" s="240">
        <f t="shared" ca="1" si="604"/>
        <v>-7.1948819806576063E-4</v>
      </c>
      <c r="O400" s="240">
        <f t="shared" ca="1" si="605"/>
        <v>-2.3332122259096279E-4</v>
      </c>
      <c r="P400" s="240">
        <f t="shared" ca="1" si="606"/>
        <v>4.5079165566675464E-4</v>
      </c>
      <c r="Q400" s="240">
        <f t="shared" ca="1" si="607"/>
        <v>7.5246027850242331E-4</v>
      </c>
      <c r="R400" s="240">
        <f t="shared" ca="1" si="608"/>
        <v>4.1575392848974206E-4</v>
      </c>
      <c r="S400" s="240">
        <f t="shared" ca="1" si="609"/>
        <v>-2.7367124322533762E-4</v>
      </c>
      <c r="T400" s="240">
        <f t="shared" ca="1" si="610"/>
        <v>-7.3091821569905226E-4</v>
      </c>
      <c r="U400" s="241">
        <f t="shared" ca="1" si="611"/>
        <v>-5.6806614848672193E-4</v>
      </c>
      <c r="V400" s="240">
        <f t="shared" ca="1" si="612"/>
        <v>7.672393256737104E-5</v>
      </c>
      <c r="W400" s="240">
        <f t="shared" ca="1" si="613"/>
        <v>6.564226861868873E-4</v>
      </c>
      <c r="X400" s="240">
        <f t="shared" ca="1" si="614"/>
        <v>6.7922318691045983E-4</v>
      </c>
      <c r="Y400" s="240">
        <f t="shared" ca="1" si="615"/>
        <v>1.2578186346106799E-4</v>
      </c>
      <c r="Z400" s="240">
        <f t="shared" ca="1" si="616"/>
        <v>-5.343707322850934E-4</v>
      </c>
      <c r="AA400" s="240">
        <f t="shared" ca="1" si="617"/>
        <v>-7.411719532684853E-4</v>
      </c>
      <c r="AB400" s="240">
        <f t="shared" ca="1" si="618"/>
        <v>-3.1917503159722434E-4</v>
      </c>
      <c r="AC400" s="240">
        <f t="shared" ca="1" si="619"/>
        <v>3.7360475788902371E-4</v>
      </c>
      <c r="AD400" s="240">
        <f t="shared" ca="1" si="620"/>
        <v>7.4942439148758502E-4</v>
      </c>
      <c r="AE400" s="240">
        <f t="shared" ca="1" si="621"/>
        <v>4.8944464904474808E-4</v>
      </c>
      <c r="AF400" s="240">
        <f t="shared" ca="1" si="622"/>
        <v>-1.8577191515638887E-4</v>
      </c>
      <c r="AG400" s="240">
        <f t="shared" ca="1" si="623"/>
        <v>-7.0338263000960699E-4</v>
      </c>
      <c r="AH400" s="240">
        <f t="shared" ca="1" si="624"/>
        <v>-6.2425504496472985E-4</v>
      </c>
      <c r="AI400" s="240">
        <f t="shared" ca="1" si="625"/>
        <v>-1.5519706839606294E-5</v>
      </c>
      <c r="AJ400" s="240">
        <f t="shared" ca="1" si="626"/>
        <v>6.0638229631143213E-4</v>
      </c>
      <c r="AK400" s="240">
        <f t="shared" ca="1" si="627"/>
        <v>7.1383949353337744E-4</v>
      </c>
      <c r="AL400" s="240">
        <f t="shared" ca="1" si="628"/>
        <v>2.1568695915673758E-4</v>
      </c>
      <c r="AM400" s="240">
        <f t="shared" ca="1" si="629"/>
        <v>-4.6545085780446641E-4</v>
      </c>
      <c r="AN400" s="240">
        <f t="shared" ca="1" si="630"/>
        <v>-7.5170779240928587E-4</v>
      </c>
      <c r="AO400" s="240">
        <f t="shared" ca="1" si="631"/>
        <v>-4.0022815103931813E-4</v>
      </c>
      <c r="AP400" s="240">
        <f t="shared" ca="1" si="632"/>
        <v>2.9079849680037053E-4</v>
      </c>
      <c r="AQ400" s="240">
        <f t="shared" ca="1" si="633"/>
        <v>7.3511646405861647E-4</v>
      </c>
      <c r="AR400" s="240">
        <f t="shared" ca="1" si="634"/>
        <v>5.5577366650177854E-4</v>
      </c>
      <c r="AS400" s="240">
        <f t="shared" ca="1" si="635"/>
        <v>-9.5078404566508725E-5</v>
      </c>
      <c r="AT400" s="240">
        <f t="shared" ca="1" si="636"/>
        <v>-6.6526751485444942E-4</v>
      </c>
      <c r="AU400" s="240">
        <f t="shared" ca="1" si="637"/>
        <v>-6.7105456450826026E-4</v>
      </c>
      <c r="AV400" s="240">
        <f t="shared" ca="1" si="638"/>
        <v>-1.0752991540993148E-4</v>
      </c>
      <c r="AW400" s="240">
        <f t="shared" ca="1" si="639"/>
        <v>5.4722135227724738E-4</v>
      </c>
      <c r="AX400" s="240">
        <f t="shared" ca="1" si="640"/>
        <v>7.377189897299105E-4</v>
      </c>
      <c r="AY400" s="240">
        <f t="shared" ca="1" si="641"/>
        <v>3.0234792222471425E-4</v>
      </c>
      <c r="AZ400" s="240">
        <f t="shared" ca="1" si="642"/>
        <v>-3.8953016917959884E-4</v>
      </c>
      <c r="BA400" s="240">
        <f t="shared" ca="1" si="643"/>
        <v>-7.5093724666069775E-4</v>
      </c>
      <c r="BB400" s="240">
        <f t="shared" ca="1" si="644"/>
        <v>-4.7526146655638526E-4</v>
      </c>
      <c r="BC400" s="240">
        <f t="shared" ca="1" si="645"/>
        <v>2.0361835564384868E-4</v>
      </c>
      <c r="BD400" s="240">
        <f t="shared" ca="1" si="646"/>
        <v>7.0975170076190337E-4</v>
      </c>
      <c r="BE400" s="240">
        <f t="shared" ca="1" si="647"/>
        <v>6.137433306990578E-4</v>
      </c>
      <c r="BF400" s="240">
        <f t="shared" ca="1" si="648"/>
        <v>-2.9548262727266709E-6</v>
      </c>
      <c r="BG400" s="240">
        <f t="shared" ca="1" si="649"/>
        <v>-6.1714615704316304E-4</v>
      </c>
      <c r="BH400" s="240">
        <f t="shared" ca="1" si="650"/>
        <v>-7.0776079878226666E-4</v>
      </c>
      <c r="BI400" s="240">
        <f t="shared" ca="1" si="651"/>
        <v>-1.9792277396336866E-4</v>
      </c>
      <c r="BJ400" s="240">
        <f t="shared" ca="1" si="652"/>
        <v>4.7982968974976227E-4</v>
      </c>
      <c r="BK400" s="240">
        <f t="shared" ca="1" si="653"/>
        <v>7.5050250565016573E-4</v>
      </c>
      <c r="BL400" s="240">
        <f t="shared" ca="1" si="654"/>
        <v>3.8446129111620265E-4</v>
      </c>
      <c r="BM400" s="240">
        <f t="shared" ca="1" si="655"/>
        <v>-3.0775058423458576E-4</v>
      </c>
      <c r="BN400" s="240">
        <f t="shared" ca="1" si="656"/>
        <v>-7.3887190574800621E-4</v>
      </c>
      <c r="BO400" s="240">
        <f t="shared" ca="1" si="657"/>
        <v>-5.4314640724184517E-4</v>
      </c>
      <c r="BP400" s="240">
        <f t="shared" ca="1" si="658"/>
        <v>1.1337560488994741E-4</v>
      </c>
      <c r="BQ400" s="240">
        <f t="shared" ca="1" si="659"/>
        <v>6.7371161124701829E-4</v>
      </c>
      <c r="BR400" s="240">
        <f t="shared" ca="1" si="660"/>
        <v>6.6248172392874749E-4</v>
      </c>
      <c r="BS400" s="240">
        <f t="shared" ca="1" si="661"/>
        <v>8.9213195358557281E-5</v>
      </c>
      <c r="BT400" s="240">
        <f t="shared" ca="1" si="662"/>
        <v>-5.5974234658871217E-4</v>
      </c>
      <c r="BU400" s="240">
        <f t="shared" ca="1" si="663"/>
        <v>-7.3382165185701146E-4</v>
      </c>
      <c r="BV400" s="240">
        <f t="shared" ca="1" si="664"/>
        <v>-2.8533868976937313E-4</v>
      </c>
      <c r="BW400" s="240">
        <f t="shared" ca="1" si="665"/>
        <v>4.0522094206173138E-4</v>
      </c>
      <c r="BX400" s="240">
        <f t="shared" ca="1" si="666"/>
        <v>7.5199776531577431E-4</v>
      </c>
      <c r="BY400" s="240">
        <f t="shared" ca="1" si="667"/>
        <v>4.607920043317418E-4</v>
      </c>
      <c r="BZ400" s="240">
        <f t="shared" ca="1" si="668"/>
        <v>-2.213421440476468E-4</v>
      </c>
      <c r="CA400" s="240">
        <f t="shared" ca="1" si="669"/>
        <v>-7.1569324362898883E-4</v>
      </c>
      <c r="CB400" s="240">
        <f t="shared" ca="1" si="670"/>
        <v>-6.0286192040031055E-4</v>
      </c>
      <c r="CC400" s="240">
        <f t="shared" ca="1" si="671"/>
        <v>2.1427579508206203E-5</v>
      </c>
      <c r="CD400" s="240">
        <f t="shared" ca="1" si="672"/>
        <v>6.2753827200646918E-4</v>
      </c>
      <c r="CE400" s="240">
        <f t="shared" ca="1" si="673"/>
        <v>7.0125577539085311E-4</v>
      </c>
      <c r="CF400" s="240">
        <f t="shared" ca="1" si="674"/>
        <v>1.800393674917812E-4</v>
      </c>
      <c r="CG400" s="240">
        <f t="shared" ca="1" si="675"/>
        <v>-4.9391949023194271E-4</v>
      </c>
      <c r="CH400" s="240">
        <f t="shared" ca="1" si="676"/>
        <v>-7.4884514424473849E-4</v>
      </c>
      <c r="CI400" s="240">
        <f t="shared" ca="1" si="677"/>
        <v>-3.6846284608725241E-4</v>
      </c>
      <c r="CJ400" s="240">
        <f t="shared" ca="1" si="678"/>
        <v>3.2451729422439368E-4</v>
      </c>
      <c r="CK400" s="240">
        <f t="shared" ca="1" si="679"/>
        <v>7.421822786295736E-4</v>
      </c>
      <c r="CL400" s="240">
        <f t="shared" ca="1" si="680"/>
        <v>5.3019197689574524E-4</v>
      </c>
      <c r="CM400" s="240">
        <f t="shared" ca="1" si="681"/>
        <v>-1.3160451198839255E-4</v>
      </c>
      <c r="CN400" s="240">
        <f t="shared" ca="1" si="682"/>
        <v>-6.8174988895667384E-4</v>
      </c>
      <c r="CO400" s="240">
        <f t="shared" ca="1" si="683"/>
        <v>-6.5350982913052458E-4</v>
      </c>
      <c r="CP400" s="240">
        <f t="shared" ca="1" si="684"/>
        <v>-7.0842736614200568E-5</v>
      </c>
      <c r="CQ400" s="240">
        <f t="shared" ca="1" si="685"/>
        <v>5.7192617304070281E-4</v>
      </c>
      <c r="CR400" s="240">
        <f t="shared" ca="1" si="686"/>
        <v>7.2948228726039282E-4</v>
      </c>
      <c r="CS400" s="240">
        <f t="shared" ca="1" si="687"/>
        <v>2.6815757995681574E-4</v>
      </c>
      <c r="CT400" s="240">
        <f t="shared" ca="1" si="688"/>
        <v>-4.2066762500055289E-4</v>
      </c>
      <c r="CU400" s="240">
        <f t="shared" ca="1" si="689"/>
        <v>-7.5260530863603225E-4</v>
      </c>
      <c r="CV400" s="240">
        <f t="shared" ca="1" si="690"/>
        <v>-4.460449782338117E-4</v>
      </c>
      <c r="CW400" s="240">
        <f t="shared" ca="1" si="691"/>
        <v>2.3893260422038647E-4</v>
      </c>
      <c r="CX400" s="240">
        <f t="shared" ca="1" si="692"/>
        <v>7.2120367964760449E-4</v>
      </c>
      <c r="CY400" s="240">
        <f t="shared" ca="1" si="693"/>
        <v>5.9161736862317659E-4</v>
      </c>
      <c r="CZ400" s="240">
        <f t="shared" ca="1" si="694"/>
        <v>-3.9887425571013603E-5</v>
      </c>
      <c r="DA400" s="240">
        <f t="shared" ca="1" si="695"/>
        <v>-6.3755238137988926E-4</v>
      </c>
      <c r="DB400" s="240">
        <f t="shared" ca="1" si="696"/>
        <v>-6.9432834174198478E-4</v>
      </c>
      <c r="DC400" s="240">
        <f t="shared" ca="1" si="697"/>
        <v>-1.6204751203731708E-4</v>
      </c>
      <c r="DD400" s="240">
        <f t="shared" ca="1" si="698"/>
        <v>5.0771177208204694E-4</v>
      </c>
      <c r="DE400" s="240">
        <f t="shared" ca="1" si="699"/>
        <v>7.4673670652554165E-4</v>
      </c>
      <c r="DF400" s="240">
        <f t="shared" ca="1" si="700"/>
        <v>3.522424528175325E-4</v>
      </c>
      <c r="DG400" s="240">
        <f t="shared" ca="1" si="701"/>
        <v>-3.4108852713064406E-4</v>
      </c>
      <c r="DH400" s="240">
        <f t="shared" ca="1" si="702"/>
        <v>-7.4504558865847749E-4</v>
      </c>
      <c r="DI400" s="240">
        <f t="shared" ca="1" si="703"/>
        <v>-5.1691817872791821E-4</v>
      </c>
      <c r="DJ400" s="240">
        <f t="shared" ca="1" si="704"/>
        <v>1.4975414544982028E-4</v>
      </c>
      <c r="DK400" s="240">
        <f t="shared" ca="1" si="705"/>
        <v>6.8937750602548987E-4</v>
      </c>
      <c r="DL400" s="240">
        <f t="shared" ca="1" si="706"/>
        <v>6.4414428444754248E-4</v>
      </c>
      <c r="DM400" s="240">
        <f t="shared" ca="1" si="707"/>
        <v>5.2429604854282703E-5</v>
      </c>
      <c r="DN400" s="240">
        <f t="shared" ca="1" si="708"/>
        <v>-5.8376549255175457E-4</v>
      </c>
      <c r="DO400" s="240">
        <f t="shared" ca="1" si="709"/>
        <v>-7.247035098110284E-4</v>
      </c>
      <c r="DP400" s="240">
        <f t="shared" ca="1" si="710"/>
        <v>-2.5081494204515003E-4</v>
      </c>
      <c r="DQ400" s="240">
        <f t="shared" ca="1" si="711"/>
        <v>4.3586091349184975E-4</v>
      </c>
      <c r="DR400" s="240">
        <f t="shared" ca="1" si="712"/>
        <v>7.5275951066009318E-4</v>
      </c>
      <c r="DS400" s="240">
        <f t="shared" ca="1" si="713"/>
        <v>4.3102927131968979E-4</v>
      </c>
      <c r="DT400" s="240">
        <f t="shared" ca="1" si="714"/>
        <v>-2.5637914032660932E-4</v>
      </c>
      <c r="DU400" s="240">
        <f t="shared" ca="1" si="715"/>
        <v>-7.2627968953714313E-4</v>
      </c>
      <c r="DV400" s="240">
        <f t="shared" ca="1" si="716"/>
        <v>-5.8001644866518241E-4</v>
      </c>
      <c r="DW400" s="240">
        <f t="shared" ca="1" si="717"/>
        <v>5.8323244940143841E-5</v>
      </c>
      <c r="DX400" s="240">
        <f t="shared" ca="1" si="718"/>
        <v>6.4718245303839071E-4</v>
      </c>
      <c r="DY400" s="240">
        <f t="shared" ca="1" si="719"/>
        <v>6.8698267066266E-4</v>
      </c>
      <c r="DZ400" s="240">
        <f t="shared" ca="1" si="720"/>
        <v>1.4395804522094843E-4</v>
      </c>
      <c r="EA400" s="240">
        <f t="shared" ca="1" si="721"/>
        <v>-5.2119822734521487E-4</v>
      </c>
      <c r="EB400" s="240">
        <f t="shared" ca="1" si="722"/>
        <v>-7.4417846253661769E-4</v>
      </c>
      <c r="EC400" s="240">
        <f t="shared" ca="1" si="723"/>
        <v>-3.3580988186542894E-4</v>
      </c>
      <c r="ED400" s="240">
        <f t="shared" ca="1" si="724"/>
        <v>3.5745430106227249E-4</v>
      </c>
      <c r="EE400" s="240">
        <f t="shared" ca="1" si="725"/>
        <v>7.474601110838224E-4</v>
      </c>
      <c r="EF400" s="240">
        <f t="shared" ca="1" si="726"/>
        <v>5.0333300837804122E-4</v>
      </c>
      <c r="EG400" s="240">
        <f t="shared" ca="1" si="727"/>
        <v>-1.6781357261369726E-4</v>
      </c>
      <c r="EH400" s="240">
        <f t="shared" ca="1" si="728"/>
        <v>-6.9658986786216132E-4</v>
      </c>
      <c r="EI400" s="240">
        <f t="shared" ca="1" si="729"/>
        <v>-6.3439073133371557E-4</v>
      </c>
      <c r="EJ400" s="240">
        <f t="shared" ca="1" si="730"/>
        <v>-3.3984891460869891E-5</v>
      </c>
      <c r="EK400" s="240">
        <f t="shared" ca="1" si="731"/>
        <v>5.9525317355849073E-4</v>
      </c>
      <c r="EL400" s="240">
        <f t="shared" ca="1" si="732"/>
        <v>7.1948819806576345E-4</v>
      </c>
      <c r="EM400" s="240">
        <f t="shared" ca="1" si="733"/>
        <v>2.333212225909713E-4</v>
      </c>
      <c r="EN400" s="240">
        <f t="shared" ca="1" si="734"/>
        <v>-4.5079165566674852E-4</v>
      </c>
      <c r="EO400" s="240">
        <f t="shared" ca="1" si="735"/>
        <v>-7.5246027850242353E-4</v>
      </c>
      <c r="EP400" s="240">
        <f t="shared" ca="1" si="736"/>
        <v>-4.1575392848974742E-4</v>
      </c>
      <c r="EQ400" s="240">
        <f t="shared" ca="1" si="737"/>
        <v>2.7367124322533307E-4</v>
      </c>
      <c r="ER400" s="240">
        <f t="shared" ca="1" si="738"/>
        <v>7.3091821569905128E-4</v>
      </c>
      <c r="ES400" s="240">
        <f t="shared" ca="1" si="739"/>
        <v>5.6806614848672421E-4</v>
      </c>
      <c r="ET400" s="240">
        <f t="shared" ca="1" si="740"/>
        <v>-7.6723932567368818E-5</v>
      </c>
      <c r="EU400" s="240">
        <f t="shared" ca="1" si="741"/>
        <v>-6.5642268618688686E-4</v>
      </c>
      <c r="EV400" s="240">
        <f t="shared" ca="1" si="742"/>
        <v>-6.7922318691046016E-4</v>
      </c>
      <c r="EW400" s="240">
        <f t="shared" ca="1" si="743"/>
        <v>-1.2578186346106626E-4</v>
      </c>
      <c r="EX400" s="240">
        <f t="shared" ca="1" si="744"/>
        <v>5.3437073228509459E-4</v>
      </c>
      <c r="EY400" s="240">
        <f t="shared" ca="1" si="745"/>
        <v>7.4117195326848498E-4</v>
      </c>
      <c r="EZ400" s="240">
        <f t="shared" ca="1" si="746"/>
        <v>3.1917503159722028E-4</v>
      </c>
      <c r="FA400" s="240">
        <f t="shared" ca="1" si="747"/>
        <v>-3.7360475788902756E-4</v>
      </c>
      <c r="FB400" s="240">
        <f t="shared" ca="1" si="748"/>
        <v>-7.494243914875834E-4</v>
      </c>
      <c r="FC400" s="240">
        <f t="shared" ca="1" si="749"/>
        <v>-4.8944464904475903E-4</v>
      </c>
      <c r="FD400" s="240">
        <f t="shared" ca="1" si="750"/>
        <v>1.8577191515637499E-4</v>
      </c>
      <c r="FE400" s="240">
        <f t="shared" ca="1" si="751"/>
        <v>7.03382630009602E-4</v>
      </c>
      <c r="FF400" s="240">
        <f t="shared" ca="1" si="752"/>
        <v>6.2425504496473635E-4</v>
      </c>
      <c r="FG400" s="240">
        <f t="shared" ca="1" si="753"/>
        <v>1.5519706839617895E-5</v>
      </c>
      <c r="FH400" s="240">
        <f t="shared" ca="1" si="754"/>
        <v>-6.0638229631142519E-4</v>
      </c>
      <c r="FI400" s="240">
        <f t="shared" ca="1" si="755"/>
        <v>-7.1383949353338025E-4</v>
      </c>
      <c r="FJ400" s="240">
        <f t="shared" ca="1" si="756"/>
        <v>-2.1568695915674614E-4</v>
      </c>
      <c r="FK400" s="240">
        <f t="shared" ca="1" si="757"/>
        <v>4.6545085780445937E-4</v>
      </c>
      <c r="FL400" s="240">
        <f t="shared" ca="1" si="758"/>
        <v>7.5170779240928609E-4</v>
      </c>
      <c r="FM400" s="240">
        <f t="shared" ca="1" si="759"/>
        <v>4.0022815103932344E-4</v>
      </c>
      <c r="FN400" s="240">
        <f t="shared" ca="1" si="760"/>
        <v>-2.9079849680036473E-4</v>
      </c>
      <c r="FO400" s="240">
        <f t="shared" ca="1" si="761"/>
        <v>-7.3511646405861517E-4</v>
      </c>
      <c r="FP400" s="240">
        <f t="shared" ca="1" si="762"/>
        <v>-5.557736665017793E-4</v>
      </c>
      <c r="FQ400" s="240">
        <f t="shared" ca="1" si="763"/>
        <v>9.5078404566507831E-5</v>
      </c>
      <c r="FR400" s="240">
        <f t="shared" ca="1" si="764"/>
        <v>6.652675148544491E-4</v>
      </c>
      <c r="FS400" s="240">
        <f t="shared" ca="1" si="765"/>
        <v>6.710545645082607E-4</v>
      </c>
      <c r="FT400" s="240">
        <f t="shared" ca="1" si="766"/>
        <v>1.0752991540993235E-4</v>
      </c>
      <c r="FU400" s="240">
        <f t="shared" ca="1" si="767"/>
        <v>-5.4722135227724673E-4</v>
      </c>
      <c r="FV400" s="240">
        <f t="shared" ca="1" si="768"/>
        <v>-7.3771898972990952E-4</v>
      </c>
      <c r="FW400" s="240">
        <f t="shared" ca="1" si="769"/>
        <v>-3.0234792222471013E-4</v>
      </c>
      <c r="FX400" s="240">
        <f t="shared" ca="1" si="770"/>
        <v>3.8953016917960264E-4</v>
      </c>
      <c r="FY400" s="240">
        <f t="shared" ca="1" si="771"/>
        <v>7.5093724666069656E-4</v>
      </c>
      <c r="FZ400" s="240">
        <f t="shared" ca="1" si="772"/>
        <v>4.7526146655639843E-4</v>
      </c>
      <c r="GA400" s="240">
        <f t="shared" ca="1" si="773"/>
        <v>-2.0361835564383239E-4</v>
      </c>
      <c r="GB400" s="240">
        <f t="shared" ca="1" si="774"/>
        <v>-7.0975170076189946E-4</v>
      </c>
      <c r="GC400" s="240">
        <f t="shared" ca="1" si="775"/>
        <v>-6.1374333069906441E-4</v>
      </c>
      <c r="GD400" s="240">
        <f t="shared" ca="1" si="776"/>
        <v>2.9548262727149615E-6</v>
      </c>
      <c r="GE400" s="240">
        <f t="shared" ca="1" si="777"/>
        <v>6.1714615704315631E-4</v>
      </c>
      <c r="GF400" s="240">
        <f t="shared" ca="1" si="778"/>
        <v>7.0776079878227057E-4</v>
      </c>
      <c r="GG400" s="240">
        <f t="shared" ca="1" si="779"/>
        <v>1.9792277396337988E-4</v>
      </c>
      <c r="GH400" s="240">
        <f t="shared" ca="1" si="780"/>
        <v>-4.798296897497575E-4</v>
      </c>
      <c r="GI400" s="240">
        <f t="shared" ca="1" si="781"/>
        <v>-7.5050250565016617E-4</v>
      </c>
      <c r="GJ400" s="240">
        <f t="shared" ca="1" si="782"/>
        <v>-3.8446129111620813E-4</v>
      </c>
      <c r="GK400" s="240">
        <f t="shared" ca="1" si="783"/>
        <v>3.0775058423458007E-4</v>
      </c>
      <c r="GL400" s="240">
        <f t="shared" ca="1" si="784"/>
        <v>7.3887190574800513E-4</v>
      </c>
      <c r="GM400" s="240">
        <f t="shared" ca="1" si="785"/>
        <v>5.431464072418495E-4</v>
      </c>
      <c r="GN400" s="240">
        <f t="shared" ca="1" si="786"/>
        <v>-1.1337560488994646E-4</v>
      </c>
      <c r="GO400" s="240">
        <f t="shared" ca="1" si="787"/>
        <v>-6.7371161124701786E-4</v>
      </c>
      <c r="GP400" s="240">
        <f t="shared" ca="1" si="788"/>
        <v>-6.6248172392874792E-4</v>
      </c>
      <c r="GQ400" s="240">
        <f t="shared" ca="1" si="789"/>
        <v>-8.9213195358558148E-5</v>
      </c>
      <c r="GR400" s="240">
        <f t="shared" ca="1" si="790"/>
        <v>5.5974234658871152E-4</v>
      </c>
      <c r="GS400" s="240">
        <f t="shared" ca="1" si="791"/>
        <v>7.3382165185701049E-4</v>
      </c>
      <c r="GT400" s="240">
        <f t="shared" ca="1" si="792"/>
        <v>2.8533868976936901E-4</v>
      </c>
      <c r="GU400" s="240">
        <f t="shared" ca="1" si="793"/>
        <v>-4.0522094206173507E-4</v>
      </c>
      <c r="GV400" s="240">
        <f t="shared" ca="1" si="794"/>
        <v>-7.5199776531577355E-4</v>
      </c>
      <c r="GW400" s="240">
        <f t="shared" ca="1" si="795"/>
        <v>-4.6079200433175524E-4</v>
      </c>
      <c r="GX400" s="240">
        <f t="shared" ca="1" si="796"/>
        <v>2.2134214404763059E-4</v>
      </c>
      <c r="GY400" s="240">
        <f t="shared" ca="1" si="797"/>
        <v>7.1569324362898352E-4</v>
      </c>
      <c r="GZ400" s="240">
        <f t="shared" ca="1" si="798"/>
        <v>6.0286192040032074E-4</v>
      </c>
      <c r="HA400" s="240">
        <f t="shared" ca="1" si="799"/>
        <v>-2.1427579508189289E-5</v>
      </c>
      <c r="HB400" s="240">
        <f t="shared" ca="1" si="800"/>
        <v>-6.2753827200646571E-4</v>
      </c>
      <c r="HC400" s="240">
        <f t="shared" ca="1" si="801"/>
        <v>-7.0125577539085538E-4</v>
      </c>
      <c r="HD400" s="240">
        <f t="shared" ca="1" si="802"/>
        <v>-1.8003936749178727E-4</v>
      </c>
      <c r="HE400" s="240">
        <f t="shared" ca="1" si="803"/>
        <v>4.9391949023193805E-4</v>
      </c>
      <c r="HF400" s="240">
        <f t="shared" ca="1" si="804"/>
        <v>7.4884514424473903E-4</v>
      </c>
      <c r="HG400" s="240">
        <f t="shared" ca="1" si="805"/>
        <v>3.6846284608725783E-4</v>
      </c>
      <c r="HH400" s="240">
        <f t="shared" ca="1" si="806"/>
        <v>-3.2451729422438804E-4</v>
      </c>
      <c r="HI400" s="240">
        <f t="shared" ca="1" si="807"/>
        <v>-7.4218227862957262E-4</v>
      </c>
      <c r="HJ400" s="240">
        <f t="shared" ca="1" si="808"/>
        <v>-5.3019197689574958E-4</v>
      </c>
      <c r="HK400" s="240">
        <f t="shared" ca="1" si="809"/>
        <v>1.316045119883864E-4</v>
      </c>
      <c r="HL400" s="240">
        <f t="shared" ca="1" si="810"/>
        <v>6.8174988895667113E-4</v>
      </c>
      <c r="HM400" s="240">
        <f t="shared" ca="1" si="811"/>
        <v>6.5350982913052762E-4</v>
      </c>
      <c r="HN400" s="240">
        <f t="shared" ca="1" si="812"/>
        <v>7.0842736614196123E-5</v>
      </c>
      <c r="HO400" s="240">
        <f t="shared" ca="1" si="813"/>
        <v>-5.7192617304070562E-4</v>
      </c>
      <c r="HP400" s="240">
        <f t="shared" ca="1" si="814"/>
        <v>-7.2948228726039184E-4</v>
      </c>
      <c r="HQ400" s="240">
        <f t="shared" ca="1" si="815"/>
        <v>-2.6815757995681157E-4</v>
      </c>
      <c r="HR400" s="240">
        <f t="shared" ca="1" si="816"/>
        <v>4.2066762500055652E-4</v>
      </c>
      <c r="HS400" s="240">
        <f t="shared" ca="1" si="817"/>
        <v>7.5260530863603236E-4</v>
      </c>
      <c r="HT400" s="240">
        <f t="shared" ca="1" si="818"/>
        <v>4.4604497823382537E-4</v>
      </c>
      <c r="HU400" s="240">
        <f t="shared" ca="1" si="819"/>
        <v>-2.3893260422037043E-4</v>
      </c>
      <c r="HV400" s="240">
        <f t="shared" ca="1" si="820"/>
        <v>-7.2120367964759961E-4</v>
      </c>
      <c r="HW400" s="240">
        <f t="shared" ca="1" si="821"/>
        <v>-5.9161736862318711E-4</v>
      </c>
      <c r="HX400" s="240">
        <f t="shared" ca="1" si="822"/>
        <v>3.9887425570996689E-5</v>
      </c>
      <c r="HY400" s="240">
        <f t="shared" ca="1" si="823"/>
        <v>6.37552381379886E-4</v>
      </c>
      <c r="HZ400" s="240">
        <f t="shared" ca="1" si="824"/>
        <v>6.9432834174198706E-4</v>
      </c>
      <c r="IA400" s="240">
        <f t="shared" ca="1" si="825"/>
        <v>1.6204751203732326E-4</v>
      </c>
      <c r="IB400" s="240">
        <f t="shared" ca="1" si="826"/>
        <v>-5.0771177208204228E-4</v>
      </c>
      <c r="IC400" s="240">
        <f t="shared" ca="1" si="827"/>
        <v>-7.467367065255423E-4</v>
      </c>
      <c r="ID400" s="240">
        <f t="shared" ca="1" si="828"/>
        <v>-3.5224245281753792E-4</v>
      </c>
      <c r="IE400" s="240">
        <f t="shared" ca="1" si="829"/>
        <v>4.7060576930189261E-4</v>
      </c>
      <c r="IF400" s="240">
        <f t="shared" ca="1" si="830"/>
        <v>7.4504558865847662E-4</v>
      </c>
      <c r="IG400" s="240">
        <f t="shared" ca="1" si="831"/>
        <v>5.1691817872792276E-4</v>
      </c>
      <c r="IH400" s="240">
        <f t="shared" ca="1" si="832"/>
        <v>-1.4975414544981413E-4</v>
      </c>
      <c r="II400" s="240">
        <f t="shared" ca="1" si="833"/>
        <v>-6.8937750602548727E-4</v>
      </c>
      <c r="IJ400" s="240">
        <f t="shared" ca="1" si="834"/>
        <v>-6.4414428444754574E-4</v>
      </c>
      <c r="IK400" s="240">
        <f t="shared" ca="1" si="835"/>
        <v>-5.2429604854278312E-5</v>
      </c>
      <c r="IL400" s="240">
        <f t="shared" ca="1" si="836"/>
        <v>5.8376549255175728E-4</v>
      </c>
      <c r="IM400" s="240">
        <f t="shared" ca="1" si="837"/>
        <v>7.2470350981102731E-4</v>
      </c>
      <c r="IN400" s="240">
        <f t="shared" ca="1" si="838"/>
        <v>2.5081494204514591E-4</v>
      </c>
      <c r="IO400" s="240">
        <f t="shared" ca="1" si="839"/>
        <v>-4.3586091349185339E-4</v>
      </c>
      <c r="IP400" s="240">
        <f t="shared" ca="1" si="840"/>
        <v>-7.5275951066009318E-4</v>
      </c>
      <c r="IQ400" s="240">
        <f t="shared" ca="1" si="841"/>
        <v>-4.3102927131970372E-4</v>
      </c>
      <c r="IR400" s="240">
        <f t="shared" ca="1" si="842"/>
        <v>2.5637914032659338E-4</v>
      </c>
      <c r="IS400" s="240">
        <f t="shared" ca="1" si="843"/>
        <v>7.2627968953713857E-4</v>
      </c>
      <c r="IT400" s="240">
        <f t="shared" ca="1" si="844"/>
        <v>5.8001644866519325E-4</v>
      </c>
      <c r="IU400" s="240">
        <f t="shared" ca="1" si="845"/>
        <v>-5.8323244940126928E-5</v>
      </c>
      <c r="IV400" s="240">
        <f t="shared" ca="1" si="846"/>
        <v>-6.4718245303838203E-4</v>
      </c>
      <c r="IW400" s="240">
        <f t="shared" ca="1" si="847"/>
        <v>-6.869826706626626E-4</v>
      </c>
      <c r="IX400" s="240">
        <f t="shared" ca="1" si="848"/>
        <v>-1.4395804522095461E-4</v>
      </c>
      <c r="IY400" s="240">
        <f t="shared" ca="1" si="849"/>
        <v>5.2119822734521032E-4</v>
      </c>
      <c r="IZ400" s="240">
        <f t="shared" ca="1" si="850"/>
        <v>7.4417846253661867E-4</v>
      </c>
      <c r="JA400" s="240">
        <f t="shared" ca="1" si="851"/>
        <v>3.3580988186543458E-4</v>
      </c>
      <c r="JB400" s="240">
        <f t="shared" ca="1" si="852"/>
        <v>-3.5745430106226696E-4</v>
      </c>
    </row>
    <row r="401" spans="2:262">
      <c r="B401" s="248">
        <v>40</v>
      </c>
      <c r="C401" s="247">
        <f t="shared" si="853"/>
        <v>7.8125000000000037E-4</v>
      </c>
      <c r="D401" s="244">
        <f t="shared" ca="1" si="597"/>
        <v>30.045815615836514</v>
      </c>
      <c r="E401" s="243">
        <f ca="1">AT361</f>
        <v>4.5815615836512245E-2</v>
      </c>
      <c r="F401" s="242">
        <v>40</v>
      </c>
      <c r="G401" s="240">
        <f t="shared" ca="1" si="854"/>
        <v>-1.816795989784171E-4</v>
      </c>
      <c r="H401" s="240">
        <f t="shared" ca="1" si="598"/>
        <v>-1.1730083288617673E-4</v>
      </c>
      <c r="I401" s="240">
        <f t="shared" ca="1" si="599"/>
        <v>5.1341896858483775E-5</v>
      </c>
      <c r="J401" s="240">
        <f t="shared" ca="1" si="600"/>
        <v>1.7434889208884925E-4</v>
      </c>
      <c r="K401" s="240">
        <f t="shared" ca="1" si="601"/>
        <v>1.4238421235053905E-4</v>
      </c>
      <c r="L401" s="240">
        <f t="shared" ca="1" si="602"/>
        <v>-1.6140032021046084E-5</v>
      </c>
      <c r="M401" s="240">
        <f t="shared" ca="1" si="603"/>
        <v>-1.60318055052292E-4</v>
      </c>
      <c r="N401" s="240">
        <f t="shared" ca="1" si="604"/>
        <v>-1.6199584638425642E-4</v>
      </c>
      <c r="O401" s="240">
        <f t="shared" ca="1" si="605"/>
        <v>-1.9682085195526014E-5</v>
      </c>
      <c r="P401" s="240">
        <f t="shared" ca="1" si="606"/>
        <v>1.4012628506747632E-4</v>
      </c>
      <c r="Q401" s="240">
        <f t="shared" ca="1" si="607"/>
        <v>1.7538207088974405E-4</v>
      </c>
      <c r="R401" s="240">
        <f t="shared" ca="1" si="608"/>
        <v>5.4747830915874906E-5</v>
      </c>
      <c r="S401" s="240">
        <f t="shared" ca="1" si="609"/>
        <v>-1.1454954053124332E-4</v>
      </c>
      <c r="T401" s="240">
        <f t="shared" ca="1" si="610"/>
        <v>-1.8202846076633732E-4</v>
      </c>
      <c r="U401" s="241">
        <f t="shared" ca="1" si="611"/>
        <v>-8.7709648197063702E-5</v>
      </c>
      <c r="V401" s="240">
        <f t="shared" ca="1" si="612"/>
        <v>8.4570721392517308E-5</v>
      </c>
      <c r="W401" s="240">
        <f t="shared" ca="1" si="613"/>
        <v>1.8167959897841707E-4</v>
      </c>
      <c r="X401" s="240">
        <f t="shared" ca="1" si="614"/>
        <v>1.1730083288617677E-4</v>
      </c>
      <c r="Y401" s="240">
        <f t="shared" ca="1" si="615"/>
        <v>-5.1341896858483823E-5</v>
      </c>
      <c r="Z401" s="240">
        <f t="shared" ca="1" si="616"/>
        <v>-1.7434889208884922E-4</v>
      </c>
      <c r="AA401" s="240">
        <f t="shared" ca="1" si="617"/>
        <v>-1.4238421235053902E-4</v>
      </c>
      <c r="AB401" s="240">
        <f t="shared" ca="1" si="618"/>
        <v>1.6140032021046287E-5</v>
      </c>
      <c r="AC401" s="240">
        <f t="shared" ca="1" si="619"/>
        <v>1.603180550522921E-4</v>
      </c>
      <c r="AD401" s="240">
        <f t="shared" ca="1" si="620"/>
        <v>1.6199584638425661E-4</v>
      </c>
      <c r="AE401" s="240">
        <f t="shared" ca="1" si="621"/>
        <v>1.9682085195526448E-5</v>
      </c>
      <c r="AF401" s="240">
        <f t="shared" ca="1" si="622"/>
        <v>-1.4012628506747605E-4</v>
      </c>
      <c r="AG401" s="240">
        <f t="shared" ca="1" si="623"/>
        <v>-1.7538207088974413E-4</v>
      </c>
      <c r="AH401" s="240">
        <f t="shared" ca="1" si="624"/>
        <v>-5.4747830915875015E-5</v>
      </c>
      <c r="AI401" s="240">
        <f t="shared" ca="1" si="625"/>
        <v>1.1454954053124322E-4</v>
      </c>
      <c r="AJ401" s="240">
        <f t="shared" ca="1" si="626"/>
        <v>1.8202846076633734E-4</v>
      </c>
      <c r="AK401" s="240">
        <f t="shared" ca="1" si="627"/>
        <v>8.7709648197063797E-5</v>
      </c>
      <c r="AL401" s="240">
        <f t="shared" ca="1" si="628"/>
        <v>-8.45707213925172E-5</v>
      </c>
      <c r="AM401" s="240">
        <f t="shared" ca="1" si="629"/>
        <v>-1.8167959897841699E-4</v>
      </c>
      <c r="AN401" s="240">
        <f t="shared" ca="1" si="630"/>
        <v>-1.1730083288617683E-4</v>
      </c>
      <c r="AO401" s="240">
        <f t="shared" ca="1" si="631"/>
        <v>5.1341896858483091E-5</v>
      </c>
      <c r="AP401" s="240">
        <f t="shared" ca="1" si="632"/>
        <v>1.7434889208884919E-4</v>
      </c>
      <c r="AQ401" s="240">
        <f t="shared" ca="1" si="633"/>
        <v>1.4238421235053951E-4</v>
      </c>
      <c r="AR401" s="240">
        <f t="shared" ca="1" si="634"/>
        <v>-1.6140032021046179E-5</v>
      </c>
      <c r="AS401" s="240">
        <f t="shared" ca="1" si="635"/>
        <v>-1.603180550522917E-4</v>
      </c>
      <c r="AT401" s="240">
        <f t="shared" ca="1" si="636"/>
        <v>-1.6199584638425637E-4</v>
      </c>
      <c r="AU401" s="240">
        <f t="shared" ca="1" si="637"/>
        <v>-1.968208519552657E-5</v>
      </c>
      <c r="AV401" s="240">
        <f t="shared" ca="1" si="638"/>
        <v>1.4012628506747637E-4</v>
      </c>
      <c r="AW401" s="240">
        <f t="shared" ca="1" si="639"/>
        <v>1.7538207088974418E-4</v>
      </c>
      <c r="AX401" s="240">
        <f t="shared" ca="1" si="640"/>
        <v>5.4747830915874493E-5</v>
      </c>
      <c r="AY401" s="240">
        <f t="shared" ca="1" si="641"/>
        <v>-1.1454954053124314E-4</v>
      </c>
      <c r="AZ401" s="240">
        <f t="shared" ca="1" si="642"/>
        <v>-1.8202846076633729E-4</v>
      </c>
      <c r="BA401" s="240">
        <f t="shared" ca="1" si="643"/>
        <v>-8.7709648197063892E-5</v>
      </c>
      <c r="BB401" s="240">
        <f t="shared" ca="1" si="644"/>
        <v>8.4570721392516536E-5</v>
      </c>
      <c r="BC401" s="240">
        <f t="shared" ca="1" si="645"/>
        <v>1.8167959897841704E-4</v>
      </c>
      <c r="BD401" s="240">
        <f t="shared" ca="1" si="646"/>
        <v>1.1730083288617744E-4</v>
      </c>
      <c r="BE401" s="240">
        <f t="shared" ca="1" si="647"/>
        <v>-5.1341896858483613E-5</v>
      </c>
      <c r="BF401" s="240">
        <f t="shared" ca="1" si="648"/>
        <v>-1.7434889208884898E-4</v>
      </c>
      <c r="BG401" s="240">
        <f t="shared" ca="1" si="649"/>
        <v>-1.4238421235053915E-4</v>
      </c>
      <c r="BH401" s="240">
        <f t="shared" ca="1" si="650"/>
        <v>1.614003202104542E-5</v>
      </c>
      <c r="BI401" s="240">
        <f t="shared" ca="1" si="651"/>
        <v>1.60318055052292E-4</v>
      </c>
      <c r="BJ401" s="240">
        <f t="shared" ca="1" si="652"/>
        <v>1.6199584638425672E-4</v>
      </c>
      <c r="BK401" s="240">
        <f t="shared" ca="1" si="653"/>
        <v>1.9682085195526041E-5</v>
      </c>
      <c r="BL401" s="240">
        <f t="shared" ca="1" si="654"/>
        <v>-1.4012628506747588E-4</v>
      </c>
      <c r="BM401" s="240">
        <f t="shared" ca="1" si="655"/>
        <v>-1.7538207088974402E-4</v>
      </c>
      <c r="BN401" s="240">
        <f t="shared" ca="1" si="656"/>
        <v>-5.4747830915875238E-5</v>
      </c>
      <c r="BO401" s="240">
        <f t="shared" ca="1" si="657"/>
        <v>1.1454954053124356E-4</v>
      </c>
      <c r="BP401" s="240">
        <f t="shared" ca="1" si="658"/>
        <v>1.8202846076633734E-4</v>
      </c>
      <c r="BQ401" s="240">
        <f t="shared" ca="1" si="659"/>
        <v>8.7709648197063431E-5</v>
      </c>
      <c r="BR401" s="240">
        <f t="shared" ca="1" si="660"/>
        <v>-8.457072139251701E-5</v>
      </c>
      <c r="BS401" s="240">
        <f t="shared" ca="1" si="661"/>
        <v>-1.8167959897841696E-4</v>
      </c>
      <c r="BT401" s="240">
        <f t="shared" ca="1" si="662"/>
        <v>-1.1730083288617803E-4</v>
      </c>
      <c r="BU401" s="240">
        <f t="shared" ca="1" si="663"/>
        <v>5.1341896858482887E-5</v>
      </c>
      <c r="BV401" s="240">
        <f t="shared" ca="1" si="664"/>
        <v>1.7434889208884914E-4</v>
      </c>
      <c r="BW401" s="240">
        <f t="shared" ca="1" si="665"/>
        <v>1.4238421235053883E-4</v>
      </c>
      <c r="BX401" s="240">
        <f t="shared" ca="1" si="666"/>
        <v>-1.6140032021044648E-5</v>
      </c>
      <c r="BY401" s="240">
        <f t="shared" ca="1" si="667"/>
        <v>-1.6031805505229162E-4</v>
      </c>
      <c r="BZ401" s="240">
        <f t="shared" ca="1" si="668"/>
        <v>-1.6199584638425647E-4</v>
      </c>
      <c r="CA401" s="240">
        <f t="shared" ca="1" si="669"/>
        <v>-1.9682085195525499E-5</v>
      </c>
      <c r="CB401" s="240">
        <f t="shared" ca="1" si="670"/>
        <v>1.401262850674754E-4</v>
      </c>
      <c r="CC401" s="240">
        <f t="shared" ca="1" si="671"/>
        <v>1.7538207088974424E-4</v>
      </c>
      <c r="CD401" s="240">
        <f t="shared" ca="1" si="672"/>
        <v>5.4747830915874723E-5</v>
      </c>
      <c r="CE401" s="240">
        <f t="shared" ca="1" si="673"/>
        <v>-1.1454954053124398E-4</v>
      </c>
      <c r="CF401" s="240">
        <f t="shared" ca="1" si="674"/>
        <v>-1.820284607663374E-4</v>
      </c>
      <c r="CG401" s="240">
        <f t="shared" ca="1" si="675"/>
        <v>-8.7709648197064095E-5</v>
      </c>
      <c r="CH401" s="240">
        <f t="shared" ca="1" si="676"/>
        <v>8.4570721392517484E-5</v>
      </c>
      <c r="CI401" s="240">
        <f t="shared" ca="1" si="677"/>
        <v>1.8167959897841691E-4</v>
      </c>
      <c r="CJ401" s="240">
        <f t="shared" ca="1" si="678"/>
        <v>1.1730083288617762E-4</v>
      </c>
      <c r="CK401" s="240">
        <f t="shared" ca="1" si="679"/>
        <v>-5.1341896858483396E-5</v>
      </c>
      <c r="CL401" s="240">
        <f t="shared" ca="1" si="680"/>
        <v>-1.743488920888493E-4</v>
      </c>
      <c r="CM401" s="240">
        <f t="shared" ca="1" si="681"/>
        <v>-1.4238421235054013E-4</v>
      </c>
      <c r="CN401" s="240">
        <f t="shared" ca="1" si="682"/>
        <v>1.614003202104519E-5</v>
      </c>
      <c r="CO401" s="240">
        <f t="shared" ca="1" si="683"/>
        <v>1.6031805505229189E-4</v>
      </c>
      <c r="CP401" s="240">
        <f t="shared" ca="1" si="684"/>
        <v>1.6199584638425623E-4</v>
      </c>
      <c r="CQ401" s="240">
        <f t="shared" ca="1" si="685"/>
        <v>1.9682085195527545E-5</v>
      </c>
      <c r="CR401" s="240">
        <f t="shared" ca="1" si="686"/>
        <v>-1.4012628506747575E-4</v>
      </c>
      <c r="CS401" s="240">
        <f t="shared" ca="1" si="687"/>
        <v>-1.753820708897441E-4</v>
      </c>
      <c r="CT401" s="240">
        <f t="shared" ca="1" si="688"/>
        <v>-5.4747830915874188E-5</v>
      </c>
      <c r="CU401" s="240">
        <f t="shared" ca="1" si="689"/>
        <v>1.1454954053124238E-4</v>
      </c>
      <c r="CV401" s="240">
        <f t="shared" ca="1" si="690"/>
        <v>1.8202846076633737E-4</v>
      </c>
      <c r="CW401" s="240">
        <f t="shared" ca="1" si="691"/>
        <v>8.7709648197063648E-5</v>
      </c>
      <c r="CX401" s="240">
        <f t="shared" ca="1" si="692"/>
        <v>-8.4570721392515655E-5</v>
      </c>
      <c r="CY401" s="240">
        <f t="shared" ca="1" si="693"/>
        <v>-1.8167959897841693E-4</v>
      </c>
      <c r="CZ401" s="240">
        <f t="shared" ca="1" si="694"/>
        <v>-1.173008328861772E-4</v>
      </c>
      <c r="DA401" s="240">
        <f t="shared" ca="1" si="695"/>
        <v>5.1341896858483911E-5</v>
      </c>
      <c r="DB401" s="240">
        <f t="shared" ca="1" si="696"/>
        <v>1.7434889208884868E-4</v>
      </c>
      <c r="DC401" s="240">
        <f t="shared" ca="1" si="697"/>
        <v>1.4238421235053978E-4</v>
      </c>
      <c r="DD401" s="240">
        <f t="shared" ca="1" si="698"/>
        <v>-1.6140032021045732E-5</v>
      </c>
      <c r="DE401" s="240">
        <f t="shared" ca="1" si="699"/>
        <v>-1.6031805505229213E-4</v>
      </c>
      <c r="DF401" s="240">
        <f t="shared" ca="1" si="700"/>
        <v>-1.6199584638425718E-4</v>
      </c>
      <c r="DG401" s="240">
        <f t="shared" ca="1" si="701"/>
        <v>-1.9682085195527017E-5</v>
      </c>
      <c r="DH401" s="240">
        <f t="shared" ca="1" si="702"/>
        <v>1.401262850674761E-4</v>
      </c>
      <c r="DI401" s="240">
        <f t="shared" ca="1" si="703"/>
        <v>1.7538207088974397E-4</v>
      </c>
      <c r="DJ401" s="240">
        <f t="shared" ca="1" si="704"/>
        <v>5.4747830915876167E-5</v>
      </c>
      <c r="DK401" s="240">
        <f t="shared" ca="1" si="705"/>
        <v>-1.145495405312428E-4</v>
      </c>
      <c r="DL401" s="240">
        <f t="shared" ca="1" si="706"/>
        <v>-1.8202846076633732E-4</v>
      </c>
      <c r="DM401" s="240">
        <f t="shared" ca="1" si="707"/>
        <v>-8.770964819706316E-5</v>
      </c>
      <c r="DN401" s="240">
        <f t="shared" ca="1" si="708"/>
        <v>8.4570721392516129E-5</v>
      </c>
      <c r="DO401" s="240">
        <f t="shared" ca="1" si="709"/>
        <v>1.8167959897841702E-4</v>
      </c>
      <c r="DP401" s="240">
        <f t="shared" ca="1" si="710"/>
        <v>1.1730083288617678E-4</v>
      </c>
      <c r="DQ401" s="240">
        <f t="shared" ca="1" si="711"/>
        <v>-5.1341896858481932E-5</v>
      </c>
      <c r="DR401" s="240">
        <f t="shared" ca="1" si="712"/>
        <v>-1.7434889208884884E-4</v>
      </c>
      <c r="DS401" s="240">
        <f t="shared" ca="1" si="713"/>
        <v>-1.4238421235053945E-4</v>
      </c>
      <c r="DT401" s="240">
        <f t="shared" ca="1" si="714"/>
        <v>1.614003202104626E-5</v>
      </c>
      <c r="DU401" s="240">
        <f t="shared" ca="1" si="715"/>
        <v>1.6031805505229113E-4</v>
      </c>
      <c r="DV401" s="240">
        <f t="shared" ca="1" si="716"/>
        <v>1.6199584638425693E-4</v>
      </c>
      <c r="DW401" s="240">
        <f t="shared" ca="1" si="717"/>
        <v>1.9682085195526461E-5</v>
      </c>
      <c r="DX401" s="240">
        <f t="shared" ca="1" si="718"/>
        <v>-1.4012628506747643E-4</v>
      </c>
      <c r="DY401" s="240">
        <f t="shared" ca="1" si="719"/>
        <v>-1.7538207088974451E-4</v>
      </c>
      <c r="DZ401" s="240">
        <f t="shared" ca="1" si="720"/>
        <v>-5.4747830915875652E-5</v>
      </c>
      <c r="EA401" s="240">
        <f t="shared" ca="1" si="721"/>
        <v>1.1454954053124322E-4</v>
      </c>
      <c r="EB401" s="240">
        <f t="shared" ca="1" si="722"/>
        <v>1.8202846076633726E-4</v>
      </c>
      <c r="EC401" s="240">
        <f t="shared" ca="1" si="723"/>
        <v>8.7709648197064949E-5</v>
      </c>
      <c r="ED401" s="240">
        <f t="shared" ca="1" si="724"/>
        <v>-8.4570721392516603E-5</v>
      </c>
      <c r="EE401" s="240">
        <f t="shared" ca="1" si="725"/>
        <v>-1.8167959897841707E-4</v>
      </c>
      <c r="EF401" s="240">
        <f t="shared" ca="1" si="726"/>
        <v>-1.1730083288617837E-4</v>
      </c>
      <c r="EG401" s="240">
        <f t="shared" ca="1" si="727"/>
        <v>5.134189685848244E-5</v>
      </c>
      <c r="EH401" s="240">
        <f t="shared" ca="1" si="728"/>
        <v>1.7434889208884822E-4</v>
      </c>
      <c r="EI401" s="240">
        <f t="shared" ca="1" si="729"/>
        <v>1.4238421235053913E-4</v>
      </c>
      <c r="EJ401" s="240">
        <f t="shared" ca="1" si="730"/>
        <v>-1.6140032021044227E-5</v>
      </c>
      <c r="EK401" s="240">
        <f t="shared" ca="1" si="731"/>
        <v>-1.6031805505229265E-4</v>
      </c>
      <c r="EL401" s="240">
        <f t="shared" ca="1" si="732"/>
        <v>-1.6199584638425669E-4</v>
      </c>
      <c r="EM401" s="240">
        <f t="shared" ca="1" si="733"/>
        <v>-1.9682085195528535E-5</v>
      </c>
      <c r="EN401" s="240">
        <f t="shared" ca="1" si="734"/>
        <v>1.4012628506747678E-4</v>
      </c>
      <c r="EO401" s="240">
        <f t="shared" ca="1" si="735"/>
        <v>1.7538207088974437E-4</v>
      </c>
      <c r="EP401" s="240">
        <f t="shared" ca="1" si="736"/>
        <v>5.474783091587761E-5</v>
      </c>
      <c r="EQ401" s="240">
        <f t="shared" ca="1" si="737"/>
        <v>-1.1454954053124363E-4</v>
      </c>
      <c r="ER401" s="240">
        <f t="shared" ca="1" si="738"/>
        <v>-1.8202846076633745E-4</v>
      </c>
      <c r="ES401" s="240">
        <f t="shared" ca="1" si="739"/>
        <v>-8.7709648197062211E-5</v>
      </c>
      <c r="ET401" s="240">
        <f t="shared" ca="1" si="740"/>
        <v>8.4570721392517091E-5</v>
      </c>
      <c r="EU401" s="240">
        <f t="shared" ca="1" si="741"/>
        <v>1.8167959897841685E-4</v>
      </c>
      <c r="EV401" s="240">
        <f t="shared" ca="1" si="742"/>
        <v>1.1730083288617597E-4</v>
      </c>
      <c r="EW401" s="240">
        <f t="shared" ca="1" si="743"/>
        <v>-5.1341896858482962E-5</v>
      </c>
      <c r="EX401" s="240">
        <f t="shared" ca="1" si="744"/>
        <v>-1.7434889208884838E-4</v>
      </c>
      <c r="EY401" s="240">
        <f t="shared" ca="1" si="745"/>
        <v>-1.4238421235053878E-4</v>
      </c>
      <c r="EZ401" s="240">
        <f t="shared" ca="1" si="746"/>
        <v>1.6140032021044756E-5</v>
      </c>
      <c r="FA401" s="240">
        <f t="shared" ca="1" si="747"/>
        <v>1.603180550522904E-4</v>
      </c>
      <c r="FB401" s="240">
        <f t="shared" ca="1" si="748"/>
        <v>1.6199584638425645E-4</v>
      </c>
      <c r="FC401" s="240">
        <f t="shared" ca="1" si="749"/>
        <v>1.9682085195527993E-5</v>
      </c>
      <c r="FD401" s="240">
        <f t="shared" ca="1" si="750"/>
        <v>-1.4012628506747713E-4</v>
      </c>
      <c r="FE401" s="240">
        <f t="shared" ca="1" si="751"/>
        <v>-1.7538207088974421E-4</v>
      </c>
      <c r="FF401" s="240">
        <f t="shared" ca="1" si="752"/>
        <v>-5.4747830915877109E-5</v>
      </c>
      <c r="FG401" s="240">
        <f t="shared" ca="1" si="753"/>
        <v>1.1454954053124405E-4</v>
      </c>
      <c r="FH401" s="240">
        <f t="shared" ca="1" si="754"/>
        <v>1.8202846076633742E-4</v>
      </c>
      <c r="FI401" s="240">
        <f t="shared" ca="1" si="755"/>
        <v>8.7709648197066304E-5</v>
      </c>
      <c r="FJ401" s="240">
        <f t="shared" ca="1" si="756"/>
        <v>-8.4570721392517566E-5</v>
      </c>
      <c r="FK401" s="240">
        <f t="shared" ca="1" si="757"/>
        <v>-1.8167959897841693E-4</v>
      </c>
      <c r="FL401" s="240">
        <f t="shared" ca="1" si="758"/>
        <v>-1.1730083288617953E-4</v>
      </c>
      <c r="FM401" s="240">
        <f t="shared" ca="1" si="759"/>
        <v>5.1341896858483484E-5</v>
      </c>
      <c r="FN401" s="240">
        <f t="shared" ca="1" si="760"/>
        <v>1.7434889208884854E-4</v>
      </c>
      <c r="FO401" s="240">
        <f t="shared" ca="1" si="761"/>
        <v>1.4238421235053845E-4</v>
      </c>
      <c r="FP401" s="240">
        <f t="shared" ca="1" si="762"/>
        <v>-1.6140032021045298E-5</v>
      </c>
      <c r="FQ401" s="240">
        <f t="shared" ca="1" si="763"/>
        <v>-1.6031805505229067E-4</v>
      </c>
      <c r="FR401" s="240">
        <f t="shared" ca="1" si="764"/>
        <v>-1.6199584638425618E-4</v>
      </c>
      <c r="FS401" s="240">
        <f t="shared" ca="1" si="765"/>
        <v>-1.9682085195527464E-5</v>
      </c>
      <c r="FT401" s="240">
        <f t="shared" ca="1" si="766"/>
        <v>1.4012628506747415E-4</v>
      </c>
      <c r="FU401" s="240">
        <f t="shared" ca="1" si="767"/>
        <v>1.7538207088974405E-4</v>
      </c>
      <c r="FV401" s="240">
        <f t="shared" ca="1" si="768"/>
        <v>5.47478309158766E-5</v>
      </c>
      <c r="FW401" s="240">
        <f t="shared" ca="1" si="769"/>
        <v>-1.1454954053124447E-4</v>
      </c>
      <c r="FX401" s="240">
        <f t="shared" ca="1" si="770"/>
        <v>-1.8202846076633734E-4</v>
      </c>
      <c r="FY401" s="240">
        <f t="shared" ca="1" si="771"/>
        <v>-8.770964819706583E-5</v>
      </c>
      <c r="FZ401" s="240">
        <f t="shared" ca="1" si="772"/>
        <v>8.457072139251804E-5</v>
      </c>
      <c r="GA401" s="240">
        <f t="shared" ca="1" si="773"/>
        <v>1.8167959897841696E-4</v>
      </c>
      <c r="GB401" s="240">
        <f t="shared" ca="1" si="774"/>
        <v>1.1730083288617911E-4</v>
      </c>
      <c r="GC401" s="240">
        <f t="shared" ca="1" si="775"/>
        <v>-5.1341896858483992E-5</v>
      </c>
      <c r="GD401" s="240">
        <f t="shared" ca="1" si="776"/>
        <v>-1.7434889208884871E-4</v>
      </c>
      <c r="GE401" s="240">
        <f t="shared" ca="1" si="777"/>
        <v>-1.4238421235054135E-4</v>
      </c>
      <c r="GF401" s="240">
        <f t="shared" ca="1" si="778"/>
        <v>1.6140032021045827E-5</v>
      </c>
      <c r="GG401" s="240">
        <f t="shared" ca="1" si="779"/>
        <v>1.6031805505229091E-4</v>
      </c>
      <c r="GH401" s="240">
        <f t="shared" ca="1" si="780"/>
        <v>1.6199584638425593E-4</v>
      </c>
      <c r="GI401" s="240">
        <f t="shared" ca="1" si="781"/>
        <v>1.9682085195526936E-5</v>
      </c>
      <c r="GJ401" s="240">
        <f t="shared" ca="1" si="782"/>
        <v>-1.4012628506747447E-4</v>
      </c>
      <c r="GK401" s="240">
        <f t="shared" ca="1" si="783"/>
        <v>-1.7538207088974391E-4</v>
      </c>
      <c r="GL401" s="240">
        <f t="shared" ca="1" si="784"/>
        <v>-5.4747830915876085E-5</v>
      </c>
      <c r="GM401" s="240">
        <f t="shared" ca="1" si="785"/>
        <v>1.1454954053124085E-4</v>
      </c>
      <c r="GN401" s="240">
        <f t="shared" ca="1" si="786"/>
        <v>1.8202846076633732E-4</v>
      </c>
      <c r="GO401" s="240">
        <f t="shared" ca="1" si="787"/>
        <v>8.7709648197065355E-5</v>
      </c>
      <c r="GP401" s="240">
        <f t="shared" ca="1" si="788"/>
        <v>-8.4570721392513906E-5</v>
      </c>
      <c r="GQ401" s="240">
        <f t="shared" ca="1" si="789"/>
        <v>-1.8167959897841702E-4</v>
      </c>
      <c r="GR401" s="240">
        <f t="shared" ca="1" si="790"/>
        <v>-1.1730083288617872E-4</v>
      </c>
      <c r="GS401" s="240">
        <f t="shared" ca="1" si="791"/>
        <v>5.1341896858484514E-5</v>
      </c>
      <c r="GT401" s="240">
        <f t="shared" ca="1" si="792"/>
        <v>1.7434889208884887E-4</v>
      </c>
      <c r="GU401" s="240">
        <f t="shared" ca="1" si="793"/>
        <v>1.4238421235054103E-4</v>
      </c>
      <c r="GV401" s="240">
        <f t="shared" ca="1" si="794"/>
        <v>-1.6140032021046355E-5</v>
      </c>
      <c r="GW401" s="240">
        <f t="shared" ca="1" si="795"/>
        <v>-1.6031805505229118E-4</v>
      </c>
      <c r="GX401" s="240">
        <f t="shared" ca="1" si="796"/>
        <v>-1.619958463842581E-4</v>
      </c>
      <c r="GY401" s="240">
        <f t="shared" ca="1" si="797"/>
        <v>-1.968208519552638E-5</v>
      </c>
      <c r="GZ401" s="240">
        <f t="shared" ca="1" si="798"/>
        <v>1.4012628506747485E-4</v>
      </c>
      <c r="HA401" s="240">
        <f t="shared" ca="1" si="799"/>
        <v>1.7538207088974378E-4</v>
      </c>
      <c r="HB401" s="240">
        <f t="shared" ca="1" si="800"/>
        <v>5.4747830915875564E-5</v>
      </c>
      <c r="HC401" s="240">
        <f t="shared" ca="1" si="801"/>
        <v>-1.1454954053124127E-4</v>
      </c>
      <c r="HD401" s="240">
        <f t="shared" ca="1" si="802"/>
        <v>-1.8202846076633729E-4</v>
      </c>
      <c r="HE401" s="240">
        <f t="shared" ca="1" si="803"/>
        <v>-8.7709648197064894E-5</v>
      </c>
      <c r="HF401" s="240">
        <f t="shared" ca="1" si="804"/>
        <v>8.4570721392514381E-5</v>
      </c>
      <c r="HG401" s="240">
        <f t="shared" ca="1" si="805"/>
        <v>1.8167959897841707E-4</v>
      </c>
      <c r="HH401" s="240">
        <f t="shared" ca="1" si="806"/>
        <v>1.173008328861783E-4</v>
      </c>
      <c r="HI401" s="240">
        <f t="shared" ca="1" si="807"/>
        <v>-5.1341896858480041E-5</v>
      </c>
      <c r="HJ401" s="240">
        <f t="shared" ca="1" si="808"/>
        <v>-1.7434889208884903E-4</v>
      </c>
      <c r="HK401" s="240">
        <f t="shared" ca="1" si="809"/>
        <v>-1.423842123505407E-4</v>
      </c>
      <c r="HL401" s="240">
        <f t="shared" ca="1" si="810"/>
        <v>1.6140032021046884E-5</v>
      </c>
      <c r="HM401" s="240">
        <f t="shared" ca="1" si="811"/>
        <v>1.6031805505229145E-4</v>
      </c>
      <c r="HN401" s="240">
        <f t="shared" ca="1" si="812"/>
        <v>1.6199584638425786E-4</v>
      </c>
      <c r="HO401" s="240">
        <f t="shared" ca="1" si="813"/>
        <v>1.9682085195525851E-5</v>
      </c>
      <c r="HP401" s="240">
        <f t="shared" ca="1" si="814"/>
        <v>-1.4012628506747518E-4</v>
      </c>
      <c r="HQ401" s="240">
        <f t="shared" ca="1" si="815"/>
        <v>-1.7538207088974508E-4</v>
      </c>
      <c r="HR401" s="240">
        <f t="shared" ca="1" si="816"/>
        <v>-5.4747830915875062E-5</v>
      </c>
      <c r="HS401" s="240">
        <f t="shared" ca="1" si="817"/>
        <v>1.1454954053124168E-4</v>
      </c>
      <c r="HT401" s="240">
        <f t="shared" ca="1" si="818"/>
        <v>1.8202846076633721E-4</v>
      </c>
      <c r="HU401" s="240">
        <f t="shared" ca="1" si="819"/>
        <v>8.7709648197064434E-5</v>
      </c>
      <c r="HV401" s="240">
        <f t="shared" ca="1" si="820"/>
        <v>-8.4570721392514869E-5</v>
      </c>
      <c r="HW401" s="240">
        <f t="shared" ca="1" si="821"/>
        <v>-1.8167959897841712E-4</v>
      </c>
      <c r="HX401" s="240">
        <f t="shared" ca="1" si="822"/>
        <v>-1.1730083288617788E-4</v>
      </c>
      <c r="HY401" s="240">
        <f t="shared" ca="1" si="823"/>
        <v>5.134189685848055E-5</v>
      </c>
      <c r="HZ401" s="240">
        <f t="shared" ca="1" si="824"/>
        <v>1.7434889208884919E-4</v>
      </c>
      <c r="IA401" s="240">
        <f t="shared" ca="1" si="825"/>
        <v>1.4238421235054035E-4</v>
      </c>
      <c r="IB401" s="240">
        <f t="shared" ca="1" si="826"/>
        <v>-1.6140032021042262E-5</v>
      </c>
      <c r="IC401" s="240">
        <f t="shared" ca="1" si="827"/>
        <v>-1.603180550522917E-4</v>
      </c>
      <c r="ID401" s="240">
        <f t="shared" ca="1" si="828"/>
        <v>-1.6199584638425758E-4</v>
      </c>
      <c r="IE401" s="240">
        <f t="shared" ca="1" si="829"/>
        <v>2.0501260851612401E-4</v>
      </c>
      <c r="IF401" s="240">
        <f t="shared" ca="1" si="830"/>
        <v>1.401262850674755E-4</v>
      </c>
      <c r="IG401" s="240">
        <f t="shared" ca="1" si="831"/>
        <v>1.7538207088974492E-4</v>
      </c>
      <c r="IH401" s="240">
        <f t="shared" ca="1" si="832"/>
        <v>5.4747830915874554E-5</v>
      </c>
      <c r="II401" s="240">
        <f t="shared" ca="1" si="833"/>
        <v>-1.1454954053124211E-4</v>
      </c>
      <c r="IJ401" s="240">
        <f t="shared" ca="1" si="834"/>
        <v>-1.8202846076633761E-4</v>
      </c>
      <c r="IK401" s="240">
        <f t="shared" ca="1" si="835"/>
        <v>-8.7709648197063946E-5</v>
      </c>
      <c r="IL401" s="240">
        <f t="shared" ca="1" si="836"/>
        <v>8.4570721392515343E-5</v>
      </c>
      <c r="IM401" s="240">
        <f t="shared" ca="1" si="837"/>
        <v>1.8167959897841664E-4</v>
      </c>
      <c r="IN401" s="240">
        <f t="shared" ca="1" si="838"/>
        <v>1.1730083288617746E-4</v>
      </c>
      <c r="IO401" s="240">
        <f t="shared" ca="1" si="839"/>
        <v>-5.1341896858481071E-5</v>
      </c>
      <c r="IP401" s="240">
        <f t="shared" ca="1" si="840"/>
        <v>-1.7434889208884936E-4</v>
      </c>
      <c r="IQ401" s="240">
        <f t="shared" ca="1" si="841"/>
        <v>-1.4238421235054002E-4</v>
      </c>
      <c r="IR401" s="240">
        <f t="shared" ca="1" si="842"/>
        <v>1.6140032021042791E-5</v>
      </c>
      <c r="IS401" s="240">
        <f t="shared" ca="1" si="843"/>
        <v>1.6031805505229194E-4</v>
      </c>
      <c r="IT401" s="240">
        <f t="shared" ca="1" si="844"/>
        <v>1.6199584638425734E-4</v>
      </c>
      <c r="IU401" s="240">
        <f t="shared" ca="1" si="845"/>
        <v>1.9682085195529944E-5</v>
      </c>
      <c r="IV401" s="240">
        <f t="shared" ca="1" si="846"/>
        <v>-1.4012628506747586E-4</v>
      </c>
      <c r="IW401" s="240">
        <f t="shared" ca="1" si="847"/>
        <v>-1.7538207088974475E-4</v>
      </c>
      <c r="IX401" s="240">
        <f t="shared" ca="1" si="848"/>
        <v>-5.4747830915874025E-5</v>
      </c>
      <c r="IY401" s="240">
        <f t="shared" ca="1" si="849"/>
        <v>1.1454954053124252E-4</v>
      </c>
      <c r="IZ401" s="240">
        <f t="shared" ca="1" si="850"/>
        <v>1.8202846076633759E-4</v>
      </c>
      <c r="JA401" s="240">
        <f t="shared" ca="1" si="851"/>
        <v>8.7709648197063499E-5</v>
      </c>
      <c r="JB401" s="240">
        <f t="shared" ca="1" si="852"/>
        <v>-8.4570721392515817E-5</v>
      </c>
    </row>
    <row r="402" spans="2:262">
      <c r="B402" s="248">
        <v>41</v>
      </c>
      <c r="C402" s="247">
        <f t="shared" si="853"/>
        <v>8.0078125000000039E-4</v>
      </c>
      <c r="D402" s="244">
        <f t="shared" ca="1" si="597"/>
        <v>30.045747941524247</v>
      </c>
      <c r="E402" s="243">
        <f ca="1">AU361</f>
        <v>4.5747941524248339E-2</v>
      </c>
      <c r="F402" s="242">
        <v>41</v>
      </c>
      <c r="G402" s="240">
        <f t="shared" ca="1" si="854"/>
        <v>3.60487787541408E-4</v>
      </c>
      <c r="H402" s="240">
        <f t="shared" ca="1" si="598"/>
        <v>2.1103384492318357E-4</v>
      </c>
      <c r="I402" s="240">
        <f t="shared" ca="1" si="599"/>
        <v>-1.3468257804235591E-4</v>
      </c>
      <c r="J402" s="240">
        <f t="shared" ca="1" si="600"/>
        <v>-3.55143562309021E-4</v>
      </c>
      <c r="K402" s="240">
        <f t="shared" ca="1" si="601"/>
        <v>-2.4531934306474645E-4</v>
      </c>
      <c r="L402" s="240">
        <f t="shared" ca="1" si="602"/>
        <v>9.2653033005209428E-5</v>
      </c>
      <c r="M402" s="240">
        <f t="shared" ca="1" si="603"/>
        <v>3.4445764733096211E-4</v>
      </c>
      <c r="N402" s="240">
        <f t="shared" ca="1" si="604"/>
        <v>2.7591500994273821E-4</v>
      </c>
      <c r="O402" s="240">
        <f t="shared" ca="1" si="605"/>
        <v>-4.9229900109982452E-5</v>
      </c>
      <c r="P402" s="240">
        <f t="shared" ca="1" si="606"/>
        <v>-3.2859076871497879E-4</v>
      </c>
      <c r="Q402" s="240">
        <f t="shared" ca="1" si="607"/>
        <v>-3.02360658248788E-4</v>
      </c>
      <c r="R402" s="240">
        <f t="shared" ca="1" si="608"/>
        <v>5.0663036937832512E-6</v>
      </c>
      <c r="S402" s="240">
        <f t="shared" ca="1" si="609"/>
        <v>3.0778157908438681E-4</v>
      </c>
      <c r="T402" s="240">
        <f t="shared" ca="1" si="610"/>
        <v>3.2425852081669518E-4</v>
      </c>
      <c r="U402" s="241">
        <f t="shared" ca="1" si="611"/>
        <v>3.9173494645698329E-5</v>
      </c>
      <c r="V402" s="240">
        <f t="shared" ca="1" si="612"/>
        <v>-2.8234306802047771E-4</v>
      </c>
      <c r="W402" s="240">
        <f t="shared" ca="1" si="613"/>
        <v>-3.4127923341085152E-4</v>
      </c>
      <c r="X402" s="240">
        <f t="shared" ca="1" si="614"/>
        <v>-8.2824087162920008E-5</v>
      </c>
      <c r="Y402" s="240">
        <f t="shared" ca="1" si="615"/>
        <v>2.5265785440788493E-4</v>
      </c>
      <c r="Z402" s="240">
        <f t="shared" ca="1" si="616"/>
        <v>3.5316678867091745E-4</v>
      </c>
      <c r="AA402" s="240">
        <f t="shared" ca="1" si="617"/>
        <v>1.2522892831633612E-4</v>
      </c>
      <c r="AB402" s="240">
        <f t="shared" ca="1" si="618"/>
        <v>-2.1917243149041383E-4</v>
      </c>
      <c r="AC402" s="240">
        <f t="shared" ca="1" si="619"/>
        <v>-3.597423867008149E-4</v>
      </c>
      <c r="AD402" s="240">
        <f t="shared" ca="1" si="620"/>
        <v>-1.6575020982446614E-4</v>
      </c>
      <c r="AE402" s="240">
        <f t="shared" ca="1" si="621"/>
        <v>1.8239045119706316E-4</v>
      </c>
      <c r="AF402" s="240">
        <f t="shared" ca="1" si="622"/>
        <v>3.6090712438559031E-4</v>
      </c>
      <c r="AG402" s="240">
        <f t="shared" ca="1" si="623"/>
        <v>2.0377845389611199E-4</v>
      </c>
      <c r="AH402" s="240">
        <f t="shared" ca="1" si="624"/>
        <v>-1.4286514874820502E-4</v>
      </c>
      <c r="AI402" s="240">
        <f t="shared" ca="1" si="625"/>
        <v>-3.5664348298632381E-4</v>
      </c>
      <c r="AJ402" s="240">
        <f t="shared" ca="1" si="626"/>
        <v>-2.387416803436499E-4</v>
      </c>
      <c r="AK402" s="240">
        <f t="shared" ca="1" si="627"/>
        <v>1.0119102148292599E-4</v>
      </c>
      <c r="AL402" s="240">
        <f t="shared" ca="1" si="628"/>
        <v>3.4701559163826908E-4</v>
      </c>
      <c r="AM402" s="240">
        <f t="shared" ca="1" si="629"/>
        <v>2.7011400969744809E-4</v>
      </c>
      <c r="AN402" s="240">
        <f t="shared" ca="1" si="630"/>
        <v>-5.7994887065678617E-5</v>
      </c>
      <c r="AO402" s="240">
        <f t="shared" ca="1" si="631"/>
        <v>-3.321682627889663E-4</v>
      </c>
      <c r="AP402" s="240">
        <f t="shared" ca="1" si="632"/>
        <v>-2.9742357292257944E-4</v>
      </c>
      <c r="AQ402" s="240">
        <f t="shared" ca="1" si="633"/>
        <v>1.3926455565172895E-5</v>
      </c>
      <c r="AR402" s="240">
        <f t="shared" ca="1" si="634"/>
        <v>3.1232481408424262E-4</v>
      </c>
      <c r="AS402" s="240">
        <f t="shared" ca="1" si="635"/>
        <v>3.2025960876832474E-4</v>
      </c>
      <c r="AT402" s="240">
        <f t="shared" ca="1" si="636"/>
        <v>3.0351442789811213E-5</v>
      </c>
      <c r="AU402" s="240">
        <f t="shared" ca="1" si="637"/>
        <v>-2.8778370946294792E-4</v>
      </c>
      <c r="AV402" s="240">
        <f t="shared" ca="1" si="638"/>
        <v>-3.382786419997257E-4</v>
      </c>
      <c r="AW402" s="240">
        <f t="shared" ca="1" si="639"/>
        <v>-7.4172827194037884E-5</v>
      </c>
      <c r="AX402" s="240">
        <f t="shared" ca="1" si="640"/>
        <v>2.5891406998151115E-4</v>
      </c>
      <c r="AY402" s="240">
        <f t="shared" ca="1" si="641"/>
        <v>3.512096495848178E-4</v>
      </c>
      <c r="AZ402" s="240">
        <f t="shared" ca="1" si="642"/>
        <v>1.1687858323700722E-4</v>
      </c>
      <c r="BA402" s="240">
        <f t="shared" ca="1" si="643"/>
        <v>-2.2615012188966795E-4</v>
      </c>
      <c r="BB402" s="240">
        <f t="shared" ca="1" si="644"/>
        <v>-3.5885813713330611E-4</v>
      </c>
      <c r="BC402" s="240">
        <f t="shared" ca="1" si="645"/>
        <v>-1.5782637659720279E-4</v>
      </c>
      <c r="BD402" s="240">
        <f t="shared" ca="1" si="646"/>
        <v>1.8998466546348927E-4</v>
      </c>
      <c r="BE402" s="240">
        <f t="shared" ca="1" si="647"/>
        <v>3.611090642732294E-4</v>
      </c>
      <c r="BF402" s="240">
        <f t="shared" ca="1" si="648"/>
        <v>1.9640031434818025E-4</v>
      </c>
      <c r="BG402" s="240">
        <f t="shared" ca="1" si="649"/>
        <v>-1.5096166283052082E-4</v>
      </c>
      <c r="BH402" s="240">
        <f t="shared" ca="1" si="650"/>
        <v>-3.5792857496523469E-4</v>
      </c>
      <c r="BI402" s="240">
        <f t="shared" ca="1" si="651"/>
        <v>-2.3202020856144165E-4</v>
      </c>
      <c r="BJ402" s="240">
        <f t="shared" ca="1" si="652"/>
        <v>1.09668056273076E-4</v>
      </c>
      <c r="BK402" s="240">
        <f t="shared" ca="1" si="653"/>
        <v>3.4936450672892164E-4</v>
      </c>
      <c r="BL402" s="240">
        <f t="shared" ca="1" si="654"/>
        <v>2.6415030287293013E-4</v>
      </c>
      <c r="BM402" s="240">
        <f t="shared" ca="1" si="655"/>
        <v>-6.6724940069976839E-5</v>
      </c>
      <c r="BN402" s="240">
        <f t="shared" ca="1" si="656"/>
        <v>-3.3554567112202202E-4</v>
      </c>
      <c r="BO402" s="240">
        <f t="shared" ca="1" si="657"/>
        <v>-2.923073307574246E-4</v>
      </c>
      <c r="BP402" s="240">
        <f t="shared" ca="1" si="658"/>
        <v>2.2778218660476408E-5</v>
      </c>
      <c r="BQ402" s="240">
        <f t="shared" ca="1" si="659"/>
        <v>3.1667991629467013E-4</v>
      </c>
      <c r="BR402" s="240">
        <f t="shared" ca="1" si="660"/>
        <v>3.1606778430691136E-4</v>
      </c>
      <c r="BS402" s="240">
        <f t="shared" ca="1" si="661"/>
        <v>2.1511108359699758E-5</v>
      </c>
      <c r="BT402" s="240">
        <f t="shared" ca="1" si="662"/>
        <v>-2.9305100075976303E-4</v>
      </c>
      <c r="BU402" s="240">
        <f t="shared" ca="1" si="663"/>
        <v>-3.3507428418371197E-4</v>
      </c>
      <c r="BV402" s="240">
        <f t="shared" ca="1" si="664"/>
        <v>-6.5476888287555946E-5</v>
      </c>
      <c r="BW402" s="240">
        <f t="shared" ca="1" si="665"/>
        <v>2.6501432540080303E-4</v>
      </c>
      <c r="BX402" s="240">
        <f t="shared" ca="1" si="666"/>
        <v>3.4904095493838309E-4</v>
      </c>
      <c r="BY402" s="240">
        <f t="shared" ca="1" si="667"/>
        <v>1.0845783486950569E-4</v>
      </c>
      <c r="BZ402" s="240">
        <f t="shared" ca="1" si="668"/>
        <v>-2.3299158791179357E-4</v>
      </c>
      <c r="CA402" s="240">
        <f t="shared" ca="1" si="669"/>
        <v>-3.5775772484255793E-4</v>
      </c>
      <c r="CB402" s="240">
        <f t="shared" ca="1" si="670"/>
        <v>-1.4980747466219037E-4</v>
      </c>
      <c r="CC402" s="240">
        <f t="shared" ca="1" si="671"/>
        <v>1.9746444007142332E-4</v>
      </c>
      <c r="CD402" s="240">
        <f t="shared" ca="1" si="672"/>
        <v>3.6109348556328787E-4</v>
      </c>
      <c r="CE402" s="240">
        <f t="shared" ca="1" si="673"/>
        <v>1.8890387059476704E-4</v>
      </c>
      <c r="CF402" s="240">
        <f t="shared" ca="1" si="674"/>
        <v>-1.5896724325196884E-4</v>
      </c>
      <c r="CG402" s="240">
        <f t="shared" ca="1" si="675"/>
        <v>-3.5899806415439785E-4</v>
      </c>
      <c r="CH402" s="240">
        <f t="shared" ca="1" si="676"/>
        <v>-2.2515897648138852E-4</v>
      </c>
      <c r="CI402" s="240">
        <f t="shared" ca="1" si="677"/>
        <v>1.180790311268799E-4</v>
      </c>
      <c r="CJ402" s="240">
        <f t="shared" ca="1" si="678"/>
        <v>3.515029777043017E-4</v>
      </c>
      <c r="CK402" s="240">
        <f t="shared" ca="1" si="679"/>
        <v>2.5802748178317756E-4</v>
      </c>
      <c r="CL402" s="240">
        <f t="shared" ca="1" si="680"/>
        <v>-7.5414800465380645E-5</v>
      </c>
      <c r="CM402" s="240">
        <f t="shared" ca="1" si="681"/>
        <v>-3.3872095928965296E-4</v>
      </c>
      <c r="CN402" s="240">
        <f t="shared" ca="1" si="682"/>
        <v>-2.870150135862981E-4</v>
      </c>
      <c r="CO402" s="240">
        <f t="shared" ca="1" si="683"/>
        <v>3.1616261008591276E-5</v>
      </c>
      <c r="CP402" s="240">
        <f t="shared" ca="1" si="684"/>
        <v>3.2084426236494653E-4</v>
      </c>
      <c r="CQ402" s="240">
        <f t="shared" ca="1" si="685"/>
        <v>3.1168557243076595E-4</v>
      </c>
      <c r="CR402" s="240">
        <f t="shared" ca="1" si="686"/>
        <v>1.2657816442269705E-5</v>
      </c>
      <c r="CS402" s="240">
        <f t="shared" ca="1" si="687"/>
        <v>-2.9814176909160456E-4</v>
      </c>
      <c r="CT402" s="240">
        <f t="shared" ca="1" si="688"/>
        <v>-3.316680901481425E-4</v>
      </c>
      <c r="CU402" s="240">
        <f t="shared" ca="1" si="689"/>
        <v>-5.6741508551905629E-5</v>
      </c>
      <c r="CV402" s="240">
        <f t="shared" ca="1" si="690"/>
        <v>2.7095494609999393E-4</v>
      </c>
      <c r="CW402" s="240">
        <f t="shared" ca="1" si="691"/>
        <v>3.4666201107217472E-4</v>
      </c>
      <c r="CX402" s="240">
        <f t="shared" ca="1" si="692"/>
        <v>9.9971755557783353E-5</v>
      </c>
      <c r="CY402" s="240">
        <f t="shared" ca="1" si="693"/>
        <v>-2.3969270851347972E-4</v>
      </c>
      <c r="CZ402" s="240">
        <f t="shared" ca="1" si="694"/>
        <v>-3.564418126757876E-4</v>
      </c>
      <c r="DA402" s="240">
        <f t="shared" ca="1" si="695"/>
        <v>-1.4169833430609908E-4</v>
      </c>
      <c r="DB402" s="240">
        <f t="shared" ca="1" si="696"/>
        <v>2.048252694843315E-4</v>
      </c>
      <c r="DC402" s="240">
        <f t="shared" ca="1" si="697"/>
        <v>3.6086039763979832E-4</v>
      </c>
      <c r="DD402" s="240">
        <f t="shared" ca="1" si="698"/>
        <v>1.8129363821327602E-4</v>
      </c>
      <c r="DE402" s="240">
        <f t="shared" ca="1" si="699"/>
        <v>-1.6687706775024539E-4</v>
      </c>
      <c r="DF402" s="240">
        <f t="shared" ca="1" si="700"/>
        <v>-3.5985130633351699E-4</v>
      </c>
      <c r="DG402" s="240">
        <f t="shared" ca="1" si="701"/>
        <v>-2.1816211705314348E-4</v>
      </c>
      <c r="DH402" s="240">
        <f t="shared" ca="1" si="702"/>
        <v>1.2641887958759478E-4</v>
      </c>
      <c r="DI402" s="240">
        <f t="shared" ca="1" si="703"/>
        <v>3.5342971642945563E-4</v>
      </c>
      <c r="DJ402" s="240">
        <f t="shared" ca="1" si="704"/>
        <v>2.5174923458666602E-4</v>
      </c>
      <c r="DK402" s="240">
        <f t="shared" ca="1" si="705"/>
        <v>-8.4059233804927597E-5</v>
      </c>
      <c r="DL402" s="240">
        <f t="shared" ca="1" si="706"/>
        <v>-3.4169221461700201E-4</v>
      </c>
      <c r="DM402" s="240">
        <f t="shared" ca="1" si="707"/>
        <v>-2.8154980930316834E-4</v>
      </c>
      <c r="DN402" s="240">
        <f t="shared" ca="1" si="708"/>
        <v>4.0435258903277616E-5</v>
      </c>
      <c r="DO402" s="240">
        <f t="shared" ca="1" si="709"/>
        <v>3.2481534384871534E-4</v>
      </c>
      <c r="DP402" s="240">
        <f t="shared" ca="1" si="710"/>
        <v>3.0711561282046511E-4</v>
      </c>
      <c r="DQ402" s="240">
        <f t="shared" ca="1" si="711"/>
        <v>3.7968999295159194E-6</v>
      </c>
      <c r="DR402" s="240">
        <f t="shared" ca="1" si="712"/>
        <v>-3.0305294796998143E-4</v>
      </c>
      <c r="DS402" s="240">
        <f t="shared" ca="1" si="713"/>
        <v>-3.2806211165693452E-4</v>
      </c>
      <c r="DT402" s="240">
        <f t="shared" ca="1" si="714"/>
        <v>-4.7971949853205318E-5</v>
      </c>
      <c r="DU402" s="240">
        <f t="shared" ca="1" si="715"/>
        <v>2.7673235367131567E-4</v>
      </c>
      <c r="DV402" s="240">
        <f t="shared" ca="1" si="716"/>
        <v>3.4407425097302403E-4</v>
      </c>
      <c r="DW402" s="240">
        <f t="shared" ca="1" si="717"/>
        <v>9.1425456998692808E-5</v>
      </c>
      <c r="DX402" s="240">
        <f t="shared" ca="1" si="718"/>
        <v>-2.4624944719024494E-4</v>
      </c>
      <c r="DY402" s="240">
        <f t="shared" ca="1" si="719"/>
        <v>-3.5491119328928016E-4</v>
      </c>
      <c r="DZ402" s="240">
        <f t="shared" ca="1" si="720"/>
        <v>-1.3350384017186376E-4</v>
      </c>
      <c r="EA402" s="240">
        <f t="shared" ca="1" si="721"/>
        <v>2.1206271981380828E-4</v>
      </c>
      <c r="EB402" s="240">
        <f t="shared" ca="1" si="722"/>
        <v>3.6040994090620984E-4</v>
      </c>
      <c r="EC402" s="240">
        <f t="shared" ca="1" si="723"/>
        <v>1.7357420132313564E-4</v>
      </c>
      <c r="ED402" s="240">
        <f t="shared" ca="1" si="724"/>
        <v>-1.7468637174284925E-4</v>
      </c>
      <c r="EE402" s="240">
        <f t="shared" ca="1" si="725"/>
        <v>-3.6048778754140779E-4</v>
      </c>
      <c r="EF402" s="240">
        <f t="shared" ca="1" si="726"/>
        <v>-2.1103384492318441E-4</v>
      </c>
      <c r="EG402" s="240">
        <f t="shared" ca="1" si="727"/>
        <v>1.3468257804234769E-4</v>
      </c>
      <c r="EH402" s="240">
        <f t="shared" ca="1" si="728"/>
        <v>3.5514356230901975E-4</v>
      </c>
      <c r="EI402" s="240">
        <f t="shared" ca="1" si="729"/>
        <v>2.453193430647497E-4</v>
      </c>
      <c r="EJ402" s="240">
        <f t="shared" ca="1" si="730"/>
        <v>-9.265303300520768E-5</v>
      </c>
      <c r="EK402" s="240">
        <f t="shared" ca="1" si="731"/>
        <v>-3.4445764733095918E-4</v>
      </c>
      <c r="EL402" s="240">
        <f t="shared" ca="1" si="732"/>
        <v>-2.7591500994274314E-4</v>
      </c>
      <c r="EM402" s="240">
        <f t="shared" ca="1" si="733"/>
        <v>4.9229900109977478E-5</v>
      </c>
      <c r="EN402" s="240">
        <f t="shared" ca="1" si="734"/>
        <v>3.2859076871497755E-4</v>
      </c>
      <c r="EO402" s="240">
        <f t="shared" ca="1" si="735"/>
        <v>3.0236065824878827E-4</v>
      </c>
      <c r="EP402" s="240">
        <f t="shared" ca="1" si="736"/>
        <v>-5.0663036937750113E-6</v>
      </c>
      <c r="EQ402" s="240">
        <f t="shared" ca="1" si="737"/>
        <v>-3.0778157908438355E-4</v>
      </c>
      <c r="ER402" s="240">
        <f t="shared" ca="1" si="738"/>
        <v>-3.2425852081669686E-4</v>
      </c>
      <c r="ES402" s="240">
        <f t="shared" ca="1" si="739"/>
        <v>-3.9173494645700145E-5</v>
      </c>
      <c r="ET402" s="240">
        <f t="shared" ca="1" si="740"/>
        <v>2.823430680204718E-4</v>
      </c>
      <c r="EU402" s="240">
        <f t="shared" ca="1" si="741"/>
        <v>3.4127923341085379E-4</v>
      </c>
      <c r="EV402" s="240">
        <f t="shared" ca="1" si="742"/>
        <v>8.282408716292429E-5</v>
      </c>
      <c r="EW402" s="240">
        <f t="shared" ca="1" si="743"/>
        <v>-2.526578544078827E-4</v>
      </c>
      <c r="EX402" s="240">
        <f t="shared" ca="1" si="744"/>
        <v>-3.5316678867091967E-4</v>
      </c>
      <c r="EY402" s="240">
        <f t="shared" ca="1" si="745"/>
        <v>-1.2522892831634381E-4</v>
      </c>
      <c r="EZ402" s="240">
        <f t="shared" ca="1" si="746"/>
        <v>2.1917243149040933E-4</v>
      </c>
      <c r="FA402" s="240">
        <f t="shared" ca="1" si="747"/>
        <v>3.5974238670081517E-4</v>
      </c>
      <c r="FB402" s="240">
        <f t="shared" ca="1" si="748"/>
        <v>1.6575020982446658E-4</v>
      </c>
      <c r="FC402" s="240">
        <f t="shared" ca="1" si="749"/>
        <v>-1.8239045119705494E-4</v>
      </c>
      <c r="FD402" s="240">
        <f t="shared" ca="1" si="750"/>
        <v>-3.6090712438559004E-4</v>
      </c>
      <c r="FE402" s="240">
        <f t="shared" ca="1" si="751"/>
        <v>-2.0377845389611563E-4</v>
      </c>
      <c r="FF402" s="240">
        <f t="shared" ca="1" si="752"/>
        <v>1.4286514874820337E-4</v>
      </c>
      <c r="FG402" s="240">
        <f t="shared" ca="1" si="753"/>
        <v>3.5664348298632229E-4</v>
      </c>
      <c r="FH402" s="240">
        <f t="shared" ca="1" si="754"/>
        <v>2.3874168034365603E-4</v>
      </c>
      <c r="FI402" s="240">
        <f t="shared" ca="1" si="755"/>
        <v>-1.0119102148292053E-4</v>
      </c>
      <c r="FJ402" s="240">
        <f t="shared" ca="1" si="756"/>
        <v>-3.4701559163826821E-4</v>
      </c>
      <c r="FK402" s="240">
        <f t="shared" ca="1" si="757"/>
        <v>-2.7011400969744847E-4</v>
      </c>
      <c r="FL402" s="240">
        <f t="shared" ca="1" si="758"/>
        <v>5.7994887065670499E-5</v>
      </c>
      <c r="FM402" s="240">
        <f t="shared" ca="1" si="759"/>
        <v>3.3216826278896407E-4</v>
      </c>
      <c r="FN402" s="240">
        <f t="shared" ca="1" si="760"/>
        <v>2.9742357292258112E-4</v>
      </c>
      <c r="FO402" s="240">
        <f t="shared" ca="1" si="761"/>
        <v>-1.392645556517238E-5</v>
      </c>
      <c r="FP402" s="240">
        <f t="shared" ca="1" si="762"/>
        <v>-3.123248140842372E-4</v>
      </c>
      <c r="FQ402" s="240">
        <f t="shared" ca="1" si="763"/>
        <v>-3.2025960876832859E-4</v>
      </c>
      <c r="FR402" s="240">
        <f t="shared" ca="1" si="764"/>
        <v>-3.0351442789816851E-5</v>
      </c>
      <c r="FS402" s="240">
        <f t="shared" ca="1" si="765"/>
        <v>2.8778370946294608E-4</v>
      </c>
      <c r="FT402" s="240">
        <f t="shared" ca="1" si="766"/>
        <v>3.3827864199972949E-4</v>
      </c>
      <c r="FU402" s="240">
        <f t="shared" ca="1" si="767"/>
        <v>7.4172827194045934E-5</v>
      </c>
      <c r="FV402" s="240">
        <f t="shared" ca="1" si="768"/>
        <v>-2.589140699815072E-4</v>
      </c>
      <c r="FW402" s="240">
        <f t="shared" ca="1" si="769"/>
        <v>-3.5120964958481856E-4</v>
      </c>
      <c r="FX402" s="240">
        <f t="shared" ca="1" si="770"/>
        <v>-1.1687858323700774E-4</v>
      </c>
      <c r="FY402" s="240">
        <f t="shared" ca="1" si="771"/>
        <v>2.2615012188966155E-4</v>
      </c>
      <c r="FZ402" s="240">
        <f t="shared" ca="1" si="772"/>
        <v>3.5885813713330676E-4</v>
      </c>
      <c r="GA402" s="240">
        <f t="shared" ca="1" si="773"/>
        <v>1.5782637659720792E-4</v>
      </c>
      <c r="GB402" s="240">
        <f t="shared" ca="1" si="774"/>
        <v>-1.8998466546348665E-4</v>
      </c>
      <c r="GC402" s="240">
        <f t="shared" ca="1" si="775"/>
        <v>-3.6110906427322929E-4</v>
      </c>
      <c r="GD402" s="240">
        <f t="shared" ca="1" si="776"/>
        <v>-1.9640031434818716E-4</v>
      </c>
      <c r="GE402" s="240">
        <f t="shared" ca="1" si="777"/>
        <v>1.509616628305157E-4</v>
      </c>
      <c r="GF402" s="240">
        <f t="shared" ca="1" si="778"/>
        <v>3.5792857496523426E-4</v>
      </c>
      <c r="GG402" s="240">
        <f t="shared" ca="1" si="779"/>
        <v>2.3202020856144206E-4</v>
      </c>
      <c r="GH402" s="240">
        <f t="shared" ca="1" si="780"/>
        <v>-1.0966805627306815E-4</v>
      </c>
      <c r="GI402" s="240">
        <f t="shared" ca="1" si="781"/>
        <v>-3.4936450672892017E-4</v>
      </c>
      <c r="GJ402" s="240">
        <f t="shared" ca="1" si="782"/>
        <v>-2.6415030287293224E-4</v>
      </c>
      <c r="GK402" s="240">
        <f t="shared" ca="1" si="783"/>
        <v>6.6724940069973803E-5</v>
      </c>
      <c r="GL402" s="240">
        <f t="shared" ca="1" si="784"/>
        <v>3.3554567112201807E-4</v>
      </c>
      <c r="GM402" s="240">
        <f t="shared" ca="1" si="785"/>
        <v>2.9230733075742943E-4</v>
      </c>
      <c r="GN402" s="240">
        <f t="shared" ca="1" si="786"/>
        <v>-2.2778218660470743E-5</v>
      </c>
      <c r="GO402" s="240">
        <f t="shared" ca="1" si="787"/>
        <v>-3.1667991629466866E-4</v>
      </c>
      <c r="GP402" s="240">
        <f t="shared" ca="1" si="788"/>
        <v>-3.1606778430691662E-4</v>
      </c>
      <c r="GQ402" s="240">
        <f t="shared" ca="1" si="789"/>
        <v>-2.1511108359710573E-5</v>
      </c>
      <c r="GR402" s="240">
        <f t="shared" ca="1" si="790"/>
        <v>2.9305100075975967E-4</v>
      </c>
      <c r="GS402" s="240">
        <f t="shared" ca="1" si="791"/>
        <v>3.3507428418371409E-4</v>
      </c>
      <c r="GT402" s="240">
        <f t="shared" ca="1" si="792"/>
        <v>6.5476888287556488E-5</v>
      </c>
      <c r="GU402" s="240">
        <f t="shared" ca="1" si="793"/>
        <v>-2.6501432540079571E-4</v>
      </c>
      <c r="GV402" s="240">
        <f t="shared" ca="1" si="794"/>
        <v>-3.490409549383845E-4</v>
      </c>
      <c r="GW402" s="240">
        <f t="shared" ca="1" si="795"/>
        <v>-1.0845783486951111E-4</v>
      </c>
      <c r="GX402" s="240">
        <f t="shared" ca="1" si="796"/>
        <v>2.3299158791179316E-4</v>
      </c>
      <c r="GY402" s="240">
        <f t="shared" ca="1" si="797"/>
        <v>3.577577248425594E-4</v>
      </c>
      <c r="GZ402" s="240">
        <f t="shared" ca="1" si="798"/>
        <v>1.4980747466219549E-4</v>
      </c>
      <c r="HA402" s="240">
        <f t="shared" ca="1" si="799"/>
        <v>-1.974644400714186E-4</v>
      </c>
      <c r="HB402" s="240">
        <f t="shared" ca="1" si="800"/>
        <v>-3.6109348556328798E-4</v>
      </c>
      <c r="HC402" s="240">
        <f t="shared" ca="1" si="801"/>
        <v>-1.8890387059476748E-4</v>
      </c>
      <c r="HD402" s="240">
        <f t="shared" ca="1" si="802"/>
        <v>1.5896724325195914E-4</v>
      </c>
      <c r="HE402" s="240">
        <f t="shared" ca="1" si="803"/>
        <v>3.5899806415439726E-4</v>
      </c>
      <c r="HF402" s="240">
        <f t="shared" ca="1" si="804"/>
        <v>2.2515897648139297E-4</v>
      </c>
      <c r="HG402" s="240">
        <f t="shared" ca="1" si="805"/>
        <v>-1.1807903112687939E-4</v>
      </c>
      <c r="HH402" s="240">
        <f t="shared" ca="1" si="806"/>
        <v>-3.515029777042992E-4</v>
      </c>
      <c r="HI402" s="240">
        <f t="shared" ca="1" si="807"/>
        <v>-2.5802748178318152E-4</v>
      </c>
      <c r="HJ402" s="240">
        <f t="shared" ca="1" si="808"/>
        <v>7.5414800465375089E-5</v>
      </c>
      <c r="HK402" s="240">
        <f t="shared" ca="1" si="809"/>
        <v>3.3872095928965274E-4</v>
      </c>
      <c r="HL402" s="240">
        <f t="shared" ca="1" si="810"/>
        <v>2.8701501358629843E-4</v>
      </c>
      <c r="HM402" s="240">
        <f t="shared" ca="1" si="811"/>
        <v>-3.1616261008580543E-5</v>
      </c>
      <c r="HN402" s="240">
        <f t="shared" ca="1" si="812"/>
        <v>-3.2084426236494393E-4</v>
      </c>
      <c r="HO402" s="240">
        <f t="shared" ca="1" si="813"/>
        <v>-3.1168557243076882E-4</v>
      </c>
      <c r="HP402" s="240">
        <f t="shared" ca="1" si="814"/>
        <v>-1.265781644227022E-5</v>
      </c>
      <c r="HQ402" s="240">
        <f t="shared" ca="1" si="815"/>
        <v>2.9814176909159849E-4</v>
      </c>
      <c r="HR402" s="240">
        <f t="shared" ca="1" si="816"/>
        <v>3.3166809014814472E-4</v>
      </c>
      <c r="HS402" s="240">
        <f t="shared" ca="1" si="817"/>
        <v>5.674150855191124E-5</v>
      </c>
      <c r="HT402" s="240">
        <f t="shared" ca="1" si="818"/>
        <v>-2.709549460999936E-4</v>
      </c>
      <c r="HU402" s="240">
        <f t="shared" ca="1" si="819"/>
        <v>-3.4666201107217776E-4</v>
      </c>
      <c r="HV402" s="240">
        <f t="shared" ca="1" si="820"/>
        <v>-9.9971755557788801E-5</v>
      </c>
      <c r="HW402" s="240">
        <f t="shared" ca="1" si="821"/>
        <v>2.3969270851347544E-4</v>
      </c>
      <c r="HX402" s="240">
        <f t="shared" ca="1" si="822"/>
        <v>3.5644181267578852E-4</v>
      </c>
      <c r="HY402" s="240">
        <f t="shared" ca="1" si="823"/>
        <v>1.4169833430609956E-4</v>
      </c>
      <c r="HZ402" s="240">
        <f t="shared" ca="1" si="824"/>
        <v>-2.0482526948432261E-4</v>
      </c>
      <c r="IA402" s="240">
        <f t="shared" ca="1" si="825"/>
        <v>-3.6086039763979854E-4</v>
      </c>
      <c r="IB402" s="240">
        <f t="shared" ca="1" si="826"/>
        <v>-1.8129363821328096E-4</v>
      </c>
      <c r="IC402" s="240">
        <f t="shared" ca="1" si="827"/>
        <v>1.6687706775024493E-4</v>
      </c>
      <c r="ID402" s="240">
        <f t="shared" ca="1" si="828"/>
        <v>3.5985130633351607E-4</v>
      </c>
      <c r="IE402" s="240">
        <f t="shared" ca="1" si="829"/>
        <v>-3.7917814520864034E-4</v>
      </c>
      <c r="IF402" s="240">
        <f t="shared" ca="1" si="830"/>
        <v>-1.2641887958758947E-4</v>
      </c>
      <c r="IG402" s="240">
        <f t="shared" ca="1" si="831"/>
        <v>-3.5342971642945444E-4</v>
      </c>
      <c r="IH402" s="240">
        <f t="shared" ca="1" si="832"/>
        <v>-2.5174923458666639E-4</v>
      </c>
      <c r="II402" s="240">
        <f t="shared" ca="1" si="833"/>
        <v>8.4059233804917107E-5</v>
      </c>
      <c r="IJ402" s="240">
        <f t="shared" ca="1" si="834"/>
        <v>3.4169221461700016E-4</v>
      </c>
      <c r="IK402" s="240">
        <f t="shared" ca="1" si="835"/>
        <v>2.8154980930317192E-4</v>
      </c>
      <c r="IL402" s="240">
        <f t="shared" ca="1" si="836"/>
        <v>-4.0435258903277101E-5</v>
      </c>
      <c r="IM402" s="240">
        <f t="shared" ca="1" si="837"/>
        <v>-3.2481534384871057E-4</v>
      </c>
      <c r="IN402" s="240">
        <f t="shared" ca="1" si="838"/>
        <v>-3.0711561282046815E-4</v>
      </c>
      <c r="IO402" s="240">
        <f t="shared" ca="1" si="839"/>
        <v>-3.7968999295215843E-6</v>
      </c>
      <c r="IP402" s="240">
        <f t="shared" ca="1" si="840"/>
        <v>3.030529479699811E-4</v>
      </c>
      <c r="IQ402" s="240">
        <f t="shared" ca="1" si="841"/>
        <v>3.2806211165693902E-4</v>
      </c>
      <c r="IR402" s="240">
        <f t="shared" ca="1" si="842"/>
        <v>4.7971949853216052E-5</v>
      </c>
      <c r="IS402" s="240">
        <f t="shared" ca="1" si="843"/>
        <v>-2.7673235367131204E-4</v>
      </c>
      <c r="IT402" s="240">
        <f t="shared" ca="1" si="844"/>
        <v>-3.4407425097302577E-4</v>
      </c>
      <c r="IU402" s="240">
        <f t="shared" ca="1" si="845"/>
        <v>-9.1425456998693323E-5</v>
      </c>
      <c r="IV402" s="240">
        <f t="shared" ca="1" si="846"/>
        <v>2.4624944719023708E-4</v>
      </c>
      <c r="IW402" s="240">
        <f t="shared" ca="1" si="847"/>
        <v>3.5491119328928114E-4</v>
      </c>
      <c r="IX402" s="240">
        <f t="shared" ca="1" si="848"/>
        <v>1.3350384017186902E-4</v>
      </c>
      <c r="IY402" s="240">
        <f t="shared" ca="1" si="849"/>
        <v>-2.1206271981380785E-4</v>
      </c>
      <c r="IZ402" s="240">
        <f t="shared" ca="1" si="850"/>
        <v>-3.604099409062106E-4</v>
      </c>
      <c r="JA402" s="240">
        <f t="shared" ca="1" si="851"/>
        <v>-1.735742013231406E-4</v>
      </c>
      <c r="JB402" s="240">
        <f t="shared" ca="1" si="852"/>
        <v>1.7468637174284429E-4</v>
      </c>
    </row>
    <row r="403" spans="2:262">
      <c r="B403" s="248">
        <v>42</v>
      </c>
      <c r="C403" s="247">
        <f t="shared" si="853"/>
        <v>8.203125000000004E-4</v>
      </c>
      <c r="D403" s="244">
        <f t="shared" ca="1" si="597"/>
        <v>30.04500248274497</v>
      </c>
      <c r="E403" s="243">
        <f ca="1">AV361</f>
        <v>4.5002482744968951E-2</v>
      </c>
      <c r="F403" s="242">
        <v>42</v>
      </c>
      <c r="G403" s="240">
        <f t="shared" ca="1" si="854"/>
        <v>-1.4209184109247001E-4</v>
      </c>
      <c r="H403" s="240">
        <f t="shared" ca="1" si="598"/>
        <v>-7.9976863696232435E-5</v>
      </c>
      <c r="I403" s="240">
        <f t="shared" ca="1" si="599"/>
        <v>5.9859190896069321E-5</v>
      </c>
      <c r="J403" s="240">
        <f t="shared" ca="1" si="600"/>
        <v>1.4152441230594275E-4</v>
      </c>
      <c r="K403" s="240">
        <f t="shared" ca="1" si="601"/>
        <v>8.5656986577566923E-5</v>
      </c>
      <c r="L403" s="240">
        <f t="shared" ca="1" si="602"/>
        <v>-5.3451428588244525E-5</v>
      </c>
      <c r="M403" s="240">
        <f t="shared" ca="1" si="603"/>
        <v>-1.4061603881409596E-4</v>
      </c>
      <c r="N403" s="240">
        <f t="shared" ca="1" si="604"/>
        <v>-9.113075427557012E-5</v>
      </c>
      <c r="O403" s="240">
        <f t="shared" ca="1" si="605"/>
        <v>4.6914897107158442E-5</v>
      </c>
      <c r="P403" s="240">
        <f t="shared" ca="1" si="606"/>
        <v>1.3936890896823571E-4</v>
      </c>
      <c r="Q403" s="240">
        <f t="shared" ca="1" si="607"/>
        <v>9.6384980004412125E-5</v>
      </c>
      <c r="R403" s="240">
        <f t="shared" ca="1" si="608"/>
        <v>-4.0265343529681543E-5</v>
      </c>
      <c r="S403" s="240">
        <f t="shared" ca="1" si="609"/>
        <v>-1.3778602721339626E-4</v>
      </c>
      <c r="T403" s="240">
        <f t="shared" ca="1" si="610"/>
        <v>-1.0140700587409635E-4</v>
      </c>
      <c r="U403" s="241">
        <f t="shared" ca="1" si="611"/>
        <v>3.3518787212814093E-5</v>
      </c>
      <c r="V403" s="240">
        <f t="shared" ca="1" si="612"/>
        <v>1.3587120685036914E-4</v>
      </c>
      <c r="W403" s="240">
        <f t="shared" ca="1" si="613"/>
        <v>1.0618473338442501E-4</v>
      </c>
      <c r="X403" s="240">
        <f t="shared" ca="1" si="614"/>
        <v>-2.6691481201651949E-5</v>
      </c>
      <c r="Y403" s="240">
        <f t="shared" ca="1" si="615"/>
        <v>-1.3362906084912721E-4</v>
      </c>
      <c r="Z403" s="240">
        <f t="shared" ca="1" si="616"/>
        <v>-1.1070665257134675E-4</v>
      </c>
      <c r="AA403" s="240">
        <f t="shared" ca="1" si="617"/>
        <v>1.9799873074377651E-5</v>
      </c>
      <c r="AB403" s="240">
        <f t="shared" ca="1" si="618"/>
        <v>1.3106499073577656E-4</v>
      </c>
      <c r="AC403" s="240">
        <f t="shared" ca="1" si="619"/>
        <v>1.1496186973546657E-4</v>
      </c>
      <c r="AD403" s="240">
        <f t="shared" ca="1" si="620"/>
        <v>-1.2860565318602615E-5</v>
      </c>
      <c r="AE403" s="240">
        <f t="shared" ca="1" si="621"/>
        <v>-1.2818517357980608E-4</v>
      </c>
      <c r="AF403" s="240">
        <f t="shared" ca="1" si="622"/>
        <v>-1.189401336859228E-4</v>
      </c>
      <c r="AG403" s="240">
        <f t="shared" ca="1" si="623"/>
        <v>5.8902753345225963E-6</v>
      </c>
      <c r="AH403" s="240">
        <f t="shared" ca="1" si="624"/>
        <v>1.249965471129865E-4</v>
      </c>
      <c r="AI403" s="240">
        <f t="shared" ca="1" si="625"/>
        <v>1.2263186043640439E-4</v>
      </c>
      <c r="AJ403" s="240">
        <f t="shared" ca="1" si="626"/>
        <v>1.0942048387649822E-6</v>
      </c>
      <c r="AK403" s="240">
        <f t="shared" ca="1" si="627"/>
        <v>-1.2150679301576724E-4</v>
      </c>
      <c r="AL403" s="240">
        <f t="shared" ca="1" si="628"/>
        <v>-1.2602815629381256E-4</v>
      </c>
      <c r="AM403" s="240">
        <f t="shared" ca="1" si="629"/>
        <v>-8.076048976754952E-6</v>
      </c>
      <c r="AN403" s="240">
        <f t="shared" ca="1" si="630"/>
        <v>1.1772431841143543E-4</v>
      </c>
      <c r="AO403" s="240">
        <f t="shared" ca="1" si="631"/>
        <v>1.2912083928394614E-4</v>
      </c>
      <c r="AP403" s="240">
        <f t="shared" ca="1" si="632"/>
        <v>1.5038437205382067E-5</v>
      </c>
      <c r="AQ403" s="240">
        <f t="shared" ca="1" si="633"/>
        <v>-1.1365823561261746E-4</v>
      </c>
      <c r="AR403" s="240">
        <f t="shared" ca="1" si="634"/>
        <v>-1.3190245886259491E-4</v>
      </c>
      <c r="AS403" s="240">
        <f t="shared" ca="1" si="635"/>
        <v>-2.1964596521569894E-5</v>
      </c>
      <c r="AT403" s="240">
        <f t="shared" ca="1" si="636"/>
        <v>1.0931834016892302E-4</v>
      </c>
      <c r="AU403" s="240">
        <f t="shared" ca="1" si="637"/>
        <v>1.3436631386455242E-4</v>
      </c>
      <c r="AV403" s="240">
        <f t="shared" ca="1" si="638"/>
        <v>2.8837841200864833E-5</v>
      </c>
      <c r="AW403" s="240">
        <f t="shared" ca="1" si="639"/>
        <v>-1.0471508726860589E-4</v>
      </c>
      <c r="AX403" s="240">
        <f t="shared" ca="1" si="640"/>
        <v>-1.3650646864731147E-4</v>
      </c>
      <c r="AY403" s="240">
        <f t="shared" ca="1" si="641"/>
        <v>-3.5641612994811303E-5</v>
      </c>
      <c r="AZ403" s="240">
        <f t="shared" ca="1" si="642"/>
        <v>9.9859566551100285E-5</v>
      </c>
      <c r="BA403" s="240">
        <f t="shared" ca="1" si="643"/>
        <v>1.3831776739054458E-4</v>
      </c>
      <c r="BB403" s="240">
        <f t="shared" ca="1" si="644"/>
        <v>4.2359521021216675E-5</v>
      </c>
      <c r="BC403" s="240">
        <f t="shared" ca="1" si="645"/>
        <v>-9.4763475391108817E-5</v>
      </c>
      <c r="BD403" s="240">
        <f t="shared" ca="1" si="646"/>
        <v>-1.3979584651692813E-4</v>
      </c>
      <c r="BE403" s="240">
        <f t="shared" ca="1" si="647"/>
        <v>-4.8975381251226096E-5</v>
      </c>
      <c r="BF403" s="240">
        <f t="shared" ca="1" si="648"/>
        <v>8.9439090718599281E-5</v>
      </c>
      <c r="BG403" s="240">
        <f t="shared" ca="1" si="649"/>
        <v>1.4093714520438264E-4</v>
      </c>
      <c r="BH403" s="240">
        <f t="shared" ca="1" si="650"/>
        <v>5.5473255498064541E-5</v>
      </c>
      <c r="BI403" s="240">
        <f t="shared" ca="1" si="651"/>
        <v>-8.3899239442609516E-5</v>
      </c>
      <c r="BJ403" s="240">
        <f t="shared" ca="1" si="652"/>
        <v>-1.4173891396440376E-4</v>
      </c>
      <c r="BK403" s="240">
        <f t="shared" ca="1" si="653"/>
        <v>-6.1837489813523913E-5</v>
      </c>
      <c r="BL403" s="240">
        <f t="shared" ca="1" si="654"/>
        <v>7.8157267550097885E-5</v>
      </c>
      <c r="BM403" s="240">
        <f t="shared" ca="1" si="655"/>
        <v>1.4219922126582204E-4</v>
      </c>
      <c r="BN403" s="240">
        <f t="shared" ca="1" si="656"/>
        <v>6.805275219969899E-5</v>
      </c>
      <c r="BO403" s="240">
        <f t="shared" ca="1" si="657"/>
        <v>-7.2227007954289122E-5</v>
      </c>
      <c r="BP403" s="240">
        <f t="shared" ca="1" si="658"/>
        <v>-1.4231695818803014E-4</v>
      </c>
      <c r="BQ403" s="240">
        <f t="shared" ca="1" si="659"/>
        <v>-7.4104069545107053E-5</v>
      </c>
      <c r="BR403" s="240">
        <f t="shared" ca="1" si="660"/>
        <v>6.6122747169979724E-5</v>
      </c>
      <c r="BS403" s="240">
        <f t="shared" ca="1" si="661"/>
        <v>1.4209184109246998E-4</v>
      </c>
      <c r="BT403" s="240">
        <f t="shared" ca="1" si="662"/>
        <v>7.9976863696231906E-5</v>
      </c>
      <c r="BU403" s="240">
        <f t="shared" ca="1" si="663"/>
        <v>-5.985919089606922E-5</v>
      </c>
      <c r="BV403" s="240">
        <f t="shared" ca="1" si="664"/>
        <v>-1.4152441230594288E-4</v>
      </c>
      <c r="BW403" s="240">
        <f t="shared" ca="1" si="665"/>
        <v>-8.5656986577566612E-5</v>
      </c>
      <c r="BX403" s="240">
        <f t="shared" ca="1" si="666"/>
        <v>5.3451428588244173E-5</v>
      </c>
      <c r="BY403" s="240">
        <f t="shared" ca="1" si="667"/>
        <v>1.406160388140961E-4</v>
      </c>
      <c r="BZ403" s="240">
        <f t="shared" ca="1" si="668"/>
        <v>9.1130754275570012E-5</v>
      </c>
      <c r="CA403" s="240">
        <f t="shared" ca="1" si="669"/>
        <v>-4.6914897107157846E-5</v>
      </c>
      <c r="CB403" s="240">
        <f t="shared" ca="1" si="670"/>
        <v>-1.3936890896823581E-4</v>
      </c>
      <c r="CC403" s="240">
        <f t="shared" ca="1" si="671"/>
        <v>-9.638498000441222E-5</v>
      </c>
      <c r="CD403" s="240">
        <f t="shared" ca="1" si="672"/>
        <v>4.0265343529680703E-5</v>
      </c>
      <c r="CE403" s="240">
        <f t="shared" ca="1" si="673"/>
        <v>1.3778602721339634E-4</v>
      </c>
      <c r="CF403" s="240">
        <f t="shared" ca="1" si="674"/>
        <v>1.0140700587409661E-4</v>
      </c>
      <c r="CG403" s="240">
        <f t="shared" ca="1" si="675"/>
        <v>-3.3518787212814961E-5</v>
      </c>
      <c r="CH403" s="240">
        <f t="shared" ca="1" si="676"/>
        <v>-1.3587120685036916E-4</v>
      </c>
      <c r="CI403" s="240">
        <f t="shared" ca="1" si="677"/>
        <v>-1.0618473338442559E-4</v>
      </c>
      <c r="CJ403" s="240">
        <f t="shared" ca="1" si="678"/>
        <v>2.6691481201652593E-5</v>
      </c>
      <c r="CK403" s="240">
        <f t="shared" ca="1" si="679"/>
        <v>1.3362906084912727E-4</v>
      </c>
      <c r="CL403" s="240">
        <f t="shared" ca="1" si="680"/>
        <v>1.1070665257134603E-4</v>
      </c>
      <c r="CM403" s="240">
        <f t="shared" ca="1" si="681"/>
        <v>-1.9799873074377793E-5</v>
      </c>
      <c r="CN403" s="240">
        <f t="shared" ca="1" si="682"/>
        <v>-1.3106499073577642E-4</v>
      </c>
      <c r="CO403" s="240">
        <f t="shared" ca="1" si="683"/>
        <v>-1.1496186973546588E-4</v>
      </c>
      <c r="CP403" s="240">
        <f t="shared" ca="1" si="684"/>
        <v>1.2860565318602771E-5</v>
      </c>
      <c r="CQ403" s="240">
        <f t="shared" ca="1" si="685"/>
        <v>1.281851735798057E-4</v>
      </c>
      <c r="CR403" s="240">
        <f t="shared" ca="1" si="686"/>
        <v>1.1894013368592245E-4</v>
      </c>
      <c r="CS403" s="240">
        <f t="shared" ca="1" si="687"/>
        <v>-5.8902753345227318E-6</v>
      </c>
      <c r="CT403" s="240">
        <f t="shared" ca="1" si="688"/>
        <v>-1.2499654711298609E-4</v>
      </c>
      <c r="CU403" s="240">
        <f t="shared" ca="1" si="689"/>
        <v>-1.2263186043640431E-4</v>
      </c>
      <c r="CV403" s="240">
        <f t="shared" ca="1" si="690"/>
        <v>-1.0942048387653481E-6</v>
      </c>
      <c r="CW403" s="240">
        <f t="shared" ca="1" si="691"/>
        <v>1.2150679301576784E-4</v>
      </c>
      <c r="CX403" s="240">
        <f t="shared" ca="1" si="692"/>
        <v>1.2602815629381248E-4</v>
      </c>
      <c r="CY403" s="240">
        <f t="shared" ca="1" si="693"/>
        <v>8.0760489767558059E-6</v>
      </c>
      <c r="CZ403" s="240">
        <f t="shared" ca="1" si="694"/>
        <v>-1.177243184114355E-4</v>
      </c>
      <c r="DA403" s="240">
        <f t="shared" ca="1" si="695"/>
        <v>-1.2912083928394609E-4</v>
      </c>
      <c r="DB403" s="240">
        <f t="shared" ca="1" si="696"/>
        <v>-1.5038437205380929E-5</v>
      </c>
      <c r="DC403" s="240">
        <f t="shared" ca="1" si="697"/>
        <v>1.1365823561261754E-4</v>
      </c>
      <c r="DD403" s="240">
        <f t="shared" ca="1" si="698"/>
        <v>1.3190245886259485E-4</v>
      </c>
      <c r="DE403" s="240">
        <f t="shared" ca="1" si="699"/>
        <v>2.1964596521568762E-5</v>
      </c>
      <c r="DF403" s="240">
        <f t="shared" ca="1" si="700"/>
        <v>-1.093183401689231E-4</v>
      </c>
      <c r="DG403" s="240">
        <f t="shared" ca="1" si="701"/>
        <v>-1.343663138645527E-4</v>
      </c>
      <c r="DH403" s="240">
        <f t="shared" ca="1" si="702"/>
        <v>-2.8837841200864698E-5</v>
      </c>
      <c r="DI403" s="240">
        <f t="shared" ca="1" si="703"/>
        <v>1.0471508726860599E-4</v>
      </c>
      <c r="DJ403" s="240">
        <f t="shared" ca="1" si="704"/>
        <v>1.3650646864731171E-4</v>
      </c>
      <c r="DK403" s="240">
        <f t="shared" ca="1" si="705"/>
        <v>3.5641612994811168E-5</v>
      </c>
      <c r="DL403" s="240">
        <f t="shared" ca="1" si="706"/>
        <v>-9.985956655110038E-5</v>
      </c>
      <c r="DM403" s="240">
        <f t="shared" ca="1" si="707"/>
        <v>-1.3831776739054434E-4</v>
      </c>
      <c r="DN403" s="240">
        <f t="shared" ca="1" si="708"/>
        <v>-4.2359521021216553E-5</v>
      </c>
      <c r="DO403" s="240">
        <f t="shared" ca="1" si="709"/>
        <v>9.4763475391108166E-5</v>
      </c>
      <c r="DP403" s="240">
        <f t="shared" ca="1" si="710"/>
        <v>1.397958465169281E-4</v>
      </c>
      <c r="DQ403" s="240">
        <f t="shared" ca="1" si="711"/>
        <v>4.8975381251225967E-5</v>
      </c>
      <c r="DR403" s="240">
        <f t="shared" ca="1" si="712"/>
        <v>-8.9439090718600189E-5</v>
      </c>
      <c r="DS403" s="240">
        <f t="shared" ca="1" si="713"/>
        <v>-1.4093714520438261E-4</v>
      </c>
      <c r="DT403" s="240">
        <f t="shared" ca="1" si="714"/>
        <v>-5.5473255498064419E-5</v>
      </c>
      <c r="DU403" s="240">
        <f t="shared" ca="1" si="715"/>
        <v>8.3899239442610451E-5</v>
      </c>
      <c r="DV403" s="240">
        <f t="shared" ca="1" si="716"/>
        <v>1.4173891396440373E-4</v>
      </c>
      <c r="DW403" s="240">
        <f t="shared" ca="1" si="717"/>
        <v>6.1837489813524699E-5</v>
      </c>
      <c r="DX403" s="240">
        <f t="shared" ca="1" si="718"/>
        <v>-7.8157267550097993E-5</v>
      </c>
      <c r="DY403" s="240">
        <f t="shared" ca="1" si="719"/>
        <v>-1.4219922126582202E-4</v>
      </c>
      <c r="DZ403" s="240">
        <f t="shared" ca="1" si="720"/>
        <v>-6.8052752199699776E-5</v>
      </c>
      <c r="EA403" s="240">
        <f t="shared" ca="1" si="721"/>
        <v>7.2227007954287495E-5</v>
      </c>
      <c r="EB403" s="240">
        <f t="shared" ca="1" si="722"/>
        <v>1.4231695818803017E-4</v>
      </c>
      <c r="EC403" s="240">
        <f t="shared" ca="1" si="723"/>
        <v>7.4104069545106918E-5</v>
      </c>
      <c r="ED403" s="240">
        <f t="shared" ca="1" si="724"/>
        <v>-6.6122747169979846E-5</v>
      </c>
      <c r="EE403" s="240">
        <f t="shared" ca="1" si="725"/>
        <v>-1.4209184109246998E-4</v>
      </c>
      <c r="EF403" s="240">
        <f t="shared" ca="1" si="726"/>
        <v>-7.9976863696233478E-5</v>
      </c>
      <c r="EG403" s="240">
        <f t="shared" ca="1" si="727"/>
        <v>5.9859190896071185E-5</v>
      </c>
      <c r="EH403" s="240">
        <f t="shared" ca="1" si="728"/>
        <v>1.4152441230594288E-4</v>
      </c>
      <c r="EI403" s="240">
        <f t="shared" ca="1" si="729"/>
        <v>8.5656986577566503E-5</v>
      </c>
      <c r="EJ403" s="240">
        <f t="shared" ca="1" si="730"/>
        <v>-5.3451428588244308E-5</v>
      </c>
      <c r="EK403" s="240">
        <f t="shared" ca="1" si="731"/>
        <v>-1.4061603881409583E-4</v>
      </c>
      <c r="EL403" s="240">
        <f t="shared" ca="1" si="732"/>
        <v>-9.1130754275568359E-5</v>
      </c>
      <c r="EM403" s="240">
        <f t="shared" ca="1" si="733"/>
        <v>4.6914897107159885E-5</v>
      </c>
      <c r="EN403" s="240">
        <f t="shared" ca="1" si="734"/>
        <v>1.3936890896823587E-4</v>
      </c>
      <c r="EO403" s="240">
        <f t="shared" ca="1" si="735"/>
        <v>9.6384980004412112E-5</v>
      </c>
      <c r="EP403" s="240">
        <f t="shared" ca="1" si="736"/>
        <v>-4.0265343529680839E-5</v>
      </c>
      <c r="EQ403" s="240">
        <f t="shared" ca="1" si="737"/>
        <v>-1.3778602721339591E-4</v>
      </c>
      <c r="ER403" s="240">
        <f t="shared" ca="1" si="738"/>
        <v>-1.0140700587409509E-4</v>
      </c>
      <c r="ES403" s="240">
        <f t="shared" ca="1" si="739"/>
        <v>3.3518787212815096E-5</v>
      </c>
      <c r="ET403" s="240">
        <f t="shared" ca="1" si="740"/>
        <v>1.3587120685036922E-4</v>
      </c>
      <c r="EU403" s="240">
        <f t="shared" ca="1" si="741"/>
        <v>1.0618473338442549E-4</v>
      </c>
      <c r="EV403" s="240">
        <f t="shared" ca="1" si="742"/>
        <v>-2.6691481201650737E-5</v>
      </c>
      <c r="EW403" s="240">
        <f t="shared" ca="1" si="743"/>
        <v>-1.33629060849128E-4</v>
      </c>
      <c r="EX403" s="240">
        <f t="shared" ca="1" si="744"/>
        <v>-1.1070665257134594E-4</v>
      </c>
      <c r="EY403" s="240">
        <f t="shared" ca="1" si="745"/>
        <v>1.9799873074377935E-5</v>
      </c>
      <c r="EZ403" s="240">
        <f t="shared" ca="1" si="746"/>
        <v>1.3106499073577648E-4</v>
      </c>
      <c r="FA403" s="240">
        <f t="shared" ca="1" si="747"/>
        <v>1.1496186973546698E-4</v>
      </c>
      <c r="FB403" s="240">
        <f t="shared" ca="1" si="748"/>
        <v>-1.2860565318600887E-5</v>
      </c>
      <c r="FC403" s="240">
        <f t="shared" ca="1" si="749"/>
        <v>-1.2818517357980665E-4</v>
      </c>
      <c r="FD403" s="240">
        <f t="shared" ca="1" si="750"/>
        <v>-1.189401336859224E-4</v>
      </c>
      <c r="FE403" s="240">
        <f t="shared" ca="1" si="751"/>
        <v>5.8902753345228741E-6</v>
      </c>
      <c r="FF403" s="240">
        <f t="shared" ca="1" si="752"/>
        <v>1.2499654711298615E-4</v>
      </c>
      <c r="FG403" s="240">
        <f t="shared" ca="1" si="753"/>
        <v>1.2263186043640526E-4</v>
      </c>
      <c r="FH403" s="240">
        <f t="shared" ca="1" si="754"/>
        <v>1.0942048387631797E-6</v>
      </c>
      <c r="FI403" s="240">
        <f t="shared" ca="1" si="755"/>
        <v>-1.2150679301576791E-4</v>
      </c>
      <c r="FJ403" s="240">
        <f t="shared" ca="1" si="756"/>
        <v>-1.2602815629381243E-4</v>
      </c>
      <c r="FK403" s="240">
        <f t="shared" ca="1" si="757"/>
        <v>-8.0760489767556839E-6</v>
      </c>
      <c r="FL403" s="240">
        <f t="shared" ca="1" si="758"/>
        <v>1.1772431841143444E-4</v>
      </c>
      <c r="FM403" s="240">
        <f t="shared" ca="1" si="759"/>
        <v>1.2912083928394517E-4</v>
      </c>
      <c r="FN403" s="240">
        <f t="shared" ca="1" si="760"/>
        <v>1.5038437205380786E-5</v>
      </c>
      <c r="FO403" s="240">
        <f t="shared" ca="1" si="761"/>
        <v>-1.1365823561261762E-4</v>
      </c>
      <c r="FP403" s="240">
        <f t="shared" ca="1" si="762"/>
        <v>-1.319024588625948E-4</v>
      </c>
      <c r="FQ403" s="240">
        <f t="shared" ca="1" si="763"/>
        <v>-2.1964596521570626E-5</v>
      </c>
      <c r="FR403" s="240">
        <f t="shared" ca="1" si="764"/>
        <v>1.0931834016892448E-4</v>
      </c>
      <c r="FS403" s="240">
        <f t="shared" ca="1" si="765"/>
        <v>1.3436631386455199E-4</v>
      </c>
      <c r="FT403" s="240">
        <f t="shared" ca="1" si="766"/>
        <v>2.8837841200864549E-5</v>
      </c>
      <c r="FU403" s="240">
        <f t="shared" ca="1" si="767"/>
        <v>-1.0471508726860608E-4</v>
      </c>
      <c r="FV403" s="240">
        <f t="shared" ca="1" si="768"/>
        <v>-1.3650646864731166E-4</v>
      </c>
      <c r="FW403" s="240">
        <f t="shared" ca="1" si="769"/>
        <v>-3.5641612994812984E-5</v>
      </c>
      <c r="FX403" s="240">
        <f t="shared" ca="1" si="770"/>
        <v>9.9859566551101925E-5</v>
      </c>
      <c r="FY403" s="240">
        <f t="shared" ca="1" si="771"/>
        <v>1.3831776739054431E-4</v>
      </c>
      <c r="FZ403" s="240">
        <f t="shared" ca="1" si="772"/>
        <v>4.2359521021216404E-5</v>
      </c>
      <c r="GA403" s="240">
        <f t="shared" ca="1" si="773"/>
        <v>-9.4763475391108275E-5</v>
      </c>
      <c r="GB403" s="240">
        <f t="shared" ca="1" si="774"/>
        <v>-1.3979584651692845E-4</v>
      </c>
      <c r="GC403" s="240">
        <f t="shared" ca="1" si="775"/>
        <v>-4.8975381251223935E-5</v>
      </c>
      <c r="GD403" s="240">
        <f t="shared" ca="1" si="776"/>
        <v>8.9439090718600297E-5</v>
      </c>
      <c r="GE403" s="240">
        <f t="shared" ca="1" si="777"/>
        <v>1.4093714520438258E-4</v>
      </c>
      <c r="GF403" s="240">
        <f t="shared" ca="1" si="778"/>
        <v>5.5473255498064284E-5</v>
      </c>
      <c r="GG403" s="240">
        <f t="shared" ca="1" si="779"/>
        <v>-8.3899239442608933E-5</v>
      </c>
      <c r="GH403" s="240">
        <f t="shared" ca="1" si="780"/>
        <v>-1.4173891396440392E-4</v>
      </c>
      <c r="GI403" s="240">
        <f t="shared" ca="1" si="781"/>
        <v>-6.1837489813522747E-5</v>
      </c>
      <c r="GJ403" s="240">
        <f t="shared" ca="1" si="782"/>
        <v>7.8157267550098115E-5</v>
      </c>
      <c r="GK403" s="240">
        <f t="shared" ca="1" si="783"/>
        <v>1.4219922126582202E-4</v>
      </c>
      <c r="GL403" s="240">
        <f t="shared" ca="1" si="784"/>
        <v>6.8052752199699641E-5</v>
      </c>
      <c r="GM403" s="240">
        <f t="shared" ca="1" si="785"/>
        <v>-7.2227007954287604E-5</v>
      </c>
      <c r="GN403" s="240">
        <f t="shared" ca="1" si="786"/>
        <v>-1.4231695818803017E-4</v>
      </c>
      <c r="GO403" s="240">
        <f t="shared" ca="1" si="787"/>
        <v>-7.4104069545106809E-5</v>
      </c>
      <c r="GP403" s="240">
        <f t="shared" ca="1" si="788"/>
        <v>6.6122747169979968E-5</v>
      </c>
      <c r="GQ403" s="240">
        <f t="shared" ca="1" si="789"/>
        <v>1.4209184109246998E-4</v>
      </c>
      <c r="GR403" s="240">
        <f t="shared" ca="1" si="790"/>
        <v>7.9976863696233343E-5</v>
      </c>
      <c r="GS403" s="240">
        <f t="shared" ca="1" si="791"/>
        <v>-5.9859190896071307E-5</v>
      </c>
      <c r="GT403" s="240">
        <f t="shared" ca="1" si="792"/>
        <v>-1.4152441230594288E-4</v>
      </c>
      <c r="GU403" s="240">
        <f t="shared" ca="1" si="793"/>
        <v>-8.5656986577566381E-5</v>
      </c>
      <c r="GV403" s="240">
        <f t="shared" ca="1" si="794"/>
        <v>5.345142858824443E-5</v>
      </c>
      <c r="GW403" s="240">
        <f t="shared" ca="1" si="795"/>
        <v>1.4061603881409586E-4</v>
      </c>
      <c r="GX403" s="240">
        <f t="shared" ca="1" si="796"/>
        <v>9.113075427556825E-5</v>
      </c>
      <c r="GY403" s="240">
        <f t="shared" ca="1" si="797"/>
        <v>-4.6914897107160021E-5</v>
      </c>
      <c r="GZ403" s="240">
        <f t="shared" ca="1" si="798"/>
        <v>-1.393689089682359E-4</v>
      </c>
      <c r="HA403" s="240">
        <f t="shared" ca="1" si="799"/>
        <v>-9.6384980004412017E-5</v>
      </c>
      <c r="HB403" s="240">
        <f t="shared" ca="1" si="800"/>
        <v>4.0265343529680974E-5</v>
      </c>
      <c r="HC403" s="240">
        <f t="shared" ca="1" si="801"/>
        <v>1.3778602721339594E-4</v>
      </c>
      <c r="HD403" s="240">
        <f t="shared" ca="1" si="802"/>
        <v>1.0140700587409499E-4</v>
      </c>
      <c r="HE403" s="240">
        <f t="shared" ca="1" si="803"/>
        <v>-3.3518787212815238E-5</v>
      </c>
      <c r="HF403" s="240">
        <f t="shared" ca="1" si="804"/>
        <v>-1.3587120685036924E-4</v>
      </c>
      <c r="HG403" s="240">
        <f t="shared" ca="1" si="805"/>
        <v>-1.0618473338442541E-4</v>
      </c>
      <c r="HH403" s="240">
        <f t="shared" ca="1" si="806"/>
        <v>2.6691481201650872E-5</v>
      </c>
      <c r="HI403" s="240">
        <f t="shared" ca="1" si="807"/>
        <v>1.3362906084912805E-4</v>
      </c>
      <c r="HJ403" s="240">
        <f t="shared" ca="1" si="808"/>
        <v>1.1070665257134586E-4</v>
      </c>
      <c r="HK403" s="240">
        <f t="shared" ca="1" si="809"/>
        <v>-1.9799873074378064E-5</v>
      </c>
      <c r="HL403" s="240">
        <f t="shared" ca="1" si="810"/>
        <v>-1.3106499073577653E-4</v>
      </c>
      <c r="HM403" s="240">
        <f t="shared" ca="1" si="811"/>
        <v>-1.1496186973546693E-4</v>
      </c>
      <c r="HN403" s="240">
        <f t="shared" ca="1" si="812"/>
        <v>1.2860565318601036E-5</v>
      </c>
      <c r="HO403" s="240">
        <f t="shared" ca="1" si="813"/>
        <v>1.281851735798067E-4</v>
      </c>
      <c r="HP403" s="240">
        <f t="shared" ca="1" si="814"/>
        <v>1.1894013368592233E-4</v>
      </c>
      <c r="HQ403" s="240">
        <f t="shared" ca="1" si="815"/>
        <v>-5.8902753345230164E-6</v>
      </c>
      <c r="HR403" s="240">
        <f t="shared" ca="1" si="816"/>
        <v>-1.249965471129862E-4</v>
      </c>
      <c r="HS403" s="240">
        <f t="shared" ca="1" si="817"/>
        <v>-1.226318604364052E-4</v>
      </c>
      <c r="HT403" s="240">
        <f t="shared" ca="1" si="818"/>
        <v>-1.0942048387630441E-6</v>
      </c>
      <c r="HU403" s="240">
        <f t="shared" ca="1" si="819"/>
        <v>1.2150679301576797E-4</v>
      </c>
      <c r="HV403" s="240">
        <f t="shared" ca="1" si="820"/>
        <v>1.2602815629381237E-4</v>
      </c>
      <c r="HW403" s="240">
        <f t="shared" ca="1" si="821"/>
        <v>8.0760489767555416E-6</v>
      </c>
      <c r="HX403" s="240">
        <f t="shared" ca="1" si="822"/>
        <v>-1.1772431841143452E-4</v>
      </c>
      <c r="HY403" s="240">
        <f t="shared" ca="1" si="823"/>
        <v>-1.2912083928394511E-4</v>
      </c>
      <c r="HZ403" s="240">
        <f t="shared" ca="1" si="824"/>
        <v>-1.5038437205380658E-5</v>
      </c>
      <c r="IA403" s="240">
        <f t="shared" ca="1" si="825"/>
        <v>1.1365823561261772E-4</v>
      </c>
      <c r="IB403" s="240">
        <f t="shared" ca="1" si="826"/>
        <v>1.3190245886259474E-4</v>
      </c>
      <c r="IC403" s="240">
        <f t="shared" ca="1" si="827"/>
        <v>2.196459652157049E-5</v>
      </c>
      <c r="ID403" s="240">
        <f t="shared" ca="1" si="828"/>
        <v>-1.0931834016892458E-4</v>
      </c>
      <c r="IE403" s="240">
        <f t="shared" ca="1" si="829"/>
        <v>5.5089198931720029E-5</v>
      </c>
      <c r="IF403" s="240">
        <f t="shared" ca="1" si="830"/>
        <v>-2.8837841200864413E-5</v>
      </c>
      <c r="IG403" s="240">
        <f t="shared" ca="1" si="831"/>
        <v>1.0471508726860618E-4</v>
      </c>
      <c r="IH403" s="240">
        <f t="shared" ca="1" si="832"/>
        <v>1.3650646864731163E-4</v>
      </c>
      <c r="II403" s="240">
        <f t="shared" ca="1" si="833"/>
        <v>3.5641612994812848E-5</v>
      </c>
      <c r="IJ403" s="240">
        <f t="shared" ca="1" si="834"/>
        <v>-9.9859566551102033E-5</v>
      </c>
      <c r="IK403" s="240">
        <f t="shared" ca="1" si="835"/>
        <v>-1.3831776739054428E-4</v>
      </c>
      <c r="IL403" s="240">
        <f t="shared" ca="1" si="836"/>
        <v>-4.2359521021216282E-5</v>
      </c>
      <c r="IM403" s="240">
        <f t="shared" ca="1" si="837"/>
        <v>9.4763475391108356E-5</v>
      </c>
      <c r="IN403" s="240">
        <f t="shared" ca="1" si="838"/>
        <v>1.3979584651692843E-4</v>
      </c>
      <c r="IO403" s="240">
        <f t="shared" ca="1" si="839"/>
        <v>4.8975381251223799E-5</v>
      </c>
      <c r="IP403" s="240">
        <f t="shared" ca="1" si="840"/>
        <v>-8.9439090718600406E-5</v>
      </c>
      <c r="IQ403" s="240">
        <f t="shared" ca="1" si="841"/>
        <v>-1.4093714520438256E-4</v>
      </c>
      <c r="IR403" s="240">
        <f t="shared" ca="1" si="842"/>
        <v>-5.5473255498064141E-5</v>
      </c>
      <c r="IS403" s="240">
        <f t="shared" ca="1" si="843"/>
        <v>8.3899239442609041E-5</v>
      </c>
      <c r="IT403" s="240">
        <f t="shared" ca="1" si="844"/>
        <v>1.4173891396440392E-4</v>
      </c>
      <c r="IU403" s="240">
        <f t="shared" ca="1" si="845"/>
        <v>6.1837489813522625E-5</v>
      </c>
      <c r="IV403" s="240">
        <f t="shared" ca="1" si="846"/>
        <v>-7.8157267550094849E-5</v>
      </c>
      <c r="IW403" s="240">
        <f t="shared" ca="1" si="847"/>
        <v>-1.4219922126582202E-4</v>
      </c>
      <c r="IX403" s="240">
        <f t="shared" ca="1" si="848"/>
        <v>-6.8052752199695968E-5</v>
      </c>
      <c r="IY403" s="240">
        <f t="shared" ca="1" si="849"/>
        <v>7.2227007954287726E-5</v>
      </c>
      <c r="IZ403" s="240">
        <f t="shared" ca="1" si="850"/>
        <v>1.4231695818803017E-4</v>
      </c>
      <c r="JA403" s="240">
        <f t="shared" ca="1" si="851"/>
        <v>7.4104069545110143E-5</v>
      </c>
      <c r="JB403" s="240">
        <f t="shared" ca="1" si="852"/>
        <v>-6.612274716998009E-5</v>
      </c>
    </row>
    <row r="404" spans="2:262">
      <c r="B404" s="248">
        <v>43</v>
      </c>
      <c r="C404" s="247">
        <f t="shared" si="853"/>
        <v>8.3984375000000042E-4</v>
      </c>
      <c r="D404" s="244">
        <f t="shared" ca="1" si="597"/>
        <v>30.04398705156391</v>
      </c>
      <c r="E404" s="243">
        <f ca="1">AW361</f>
        <v>4.3987051563909425E-2</v>
      </c>
      <c r="F404" s="242">
        <v>43</v>
      </c>
      <c r="G404" s="240">
        <f t="shared" ca="1" si="854"/>
        <v>-6.2635719067552097E-4</v>
      </c>
      <c r="H404" s="240">
        <f t="shared" ca="1" si="598"/>
        <v>-3.2020954921542499E-4</v>
      </c>
      <c r="I404" s="240">
        <f t="shared" ca="1" si="599"/>
        <v>3.1069577478952691E-4</v>
      </c>
      <c r="J404" s="240">
        <f t="shared" ca="1" si="600"/>
        <v>6.2649232066980492E-4</v>
      </c>
      <c r="K404" s="240">
        <f t="shared" ca="1" si="601"/>
        <v>3.0689808981845107E-4</v>
      </c>
      <c r="L404" s="240">
        <f t="shared" ca="1" si="602"/>
        <v>-3.2395329332922797E-4</v>
      </c>
      <c r="M404" s="240">
        <f t="shared" ca="1" si="603"/>
        <v>-6.2625007511617399E-4</v>
      </c>
      <c r="N404" s="240">
        <f t="shared" ca="1" si="604"/>
        <v>-2.9340176648782936E-4</v>
      </c>
      <c r="O404" s="240">
        <f t="shared" ca="1" si="605"/>
        <v>3.3701567451842177E-4</v>
      </c>
      <c r="P404" s="240">
        <f t="shared" ca="1" si="606"/>
        <v>6.2563059993429166E-4</v>
      </c>
      <c r="Q404" s="240">
        <f t="shared" ca="1" si="607"/>
        <v>2.7972870890407447E-4</v>
      </c>
      <c r="R404" s="240">
        <f t="shared" ca="1" si="608"/>
        <v>-3.4987505006711249E-4</v>
      </c>
      <c r="S404" s="240">
        <f t="shared" ca="1" si="609"/>
        <v>-6.2463426827284382E-4</v>
      </c>
      <c r="T404" s="240">
        <f t="shared" ca="1" si="610"/>
        <v>-2.6588715320580505E-4</v>
      </c>
      <c r="U404" s="241">
        <f t="shared" ca="1" si="611"/>
        <v>3.6252367396831357E-4</v>
      </c>
      <c r="V404" s="240">
        <f t="shared" ca="1" si="612"/>
        <v>6.2326168028476825E-4</v>
      </c>
      <c r="W404" s="240">
        <f t="shared" ca="1" si="613"/>
        <v>2.5188543702860539E-4</v>
      </c>
      <c r="X404" s="240">
        <f t="shared" ca="1" si="614"/>
        <v>-3.7495392716395127E-4</v>
      </c>
      <c r="Y404" s="240">
        <f t="shared" ca="1" si="615"/>
        <v>-6.2151366276574449E-4</v>
      </c>
      <c r="Z404" s="240">
        <f t="shared" ca="1" si="616"/>
        <v>-2.3773199448274385E-4</v>
      </c>
      <c r="AA404" s="240">
        <f t="shared" ca="1" si="617"/>
        <v>3.8715832213429398E-4</v>
      </c>
      <c r="AB404" s="240">
        <f t="shared" ca="1" si="618"/>
        <v>6.1939126865616346E-4</v>
      </c>
      <c r="AC404" s="240">
        <f t="shared" ca="1" si="619"/>
        <v>2.2343535107277772E-4</v>
      </c>
      <c r="AD404" s="240">
        <f t="shared" ca="1" si="620"/>
        <v>-3.9912950740816515E-4</v>
      </c>
      <c r="AE404" s="240">
        <f t="shared" ca="1" si="621"/>
        <v>-6.1689577640687478E-4</v>
      </c>
      <c r="AF404" s="240">
        <f t="shared" ca="1" si="622"/>
        <v>-2.0900411856210923E-4</v>
      </c>
      <c r="AG404" s="240">
        <f t="shared" ca="1" si="623"/>
        <v>4.108602719911872E-4</v>
      </c>
      <c r="AH404" s="240">
        <f t="shared" ca="1" si="624"/>
        <v>6.1402868920909775E-4</v>
      </c>
      <c r="AI404" s="240">
        <f t="shared" ca="1" si="625"/>
        <v>1.9444698978558834E-4</v>
      </c>
      <c r="AJ404" s="240">
        <f t="shared" ca="1" si="626"/>
        <v>-4.2234354970941687E-4</v>
      </c>
      <c r="AK404" s="240">
        <f t="shared" ca="1" si="627"/>
        <v>-6.1079173408895235E-4</v>
      </c>
      <c r="AL404" s="240">
        <f t="shared" ca="1" si="628"/>
        <v>-1.7977273341326195E-4</v>
      </c>
      <c r="AM404" s="240">
        <f t="shared" ca="1" si="629"/>
        <v>4.3357242346574415E-4</v>
      </c>
      <c r="AN404" s="240">
        <f t="shared" ca="1" si="630"/>
        <v>6.071868608671663E-4</v>
      </c>
      <c r="AO404" s="240">
        <f t="shared" ca="1" si="631"/>
        <v>1.649901886684628E-4</v>
      </c>
      <c r="AP404" s="240">
        <f t="shared" ca="1" si="632"/>
        <v>-4.4454012940649599E-4</v>
      </c>
      <c r="AQ404" s="240">
        <f t="shared" ca="1" si="633"/>
        <v>-6.0321624098457285E-4</v>
      </c>
      <c r="AR404" s="240">
        <f t="shared" ca="1" si="634"/>
        <v>-1.5010826000339041E-4</v>
      </c>
      <c r="AS404" s="240">
        <f t="shared" ca="1" si="635"/>
        <v>4.5524006099571622E-4</v>
      </c>
      <c r="AT404" s="240">
        <f t="shared" ca="1" si="636"/>
        <v>5.9888226619411852E-4</v>
      </c>
      <c r="AU404" s="240">
        <f t="shared" ca="1" si="637"/>
        <v>1.351359117354013E-4</v>
      </c>
      <c r="AV404" s="240">
        <f t="shared" ca="1" si="638"/>
        <v>-4.6566577299471498E-4</v>
      </c>
      <c r="AW404" s="240">
        <f t="shared" ca="1" si="639"/>
        <v>-5.9418754712015911E-4</v>
      </c>
      <c r="AX404" s="240">
        <f t="shared" ca="1" si="640"/>
        <v>-1.2008216264723998E-4</v>
      </c>
      <c r="AY404" s="240">
        <f t="shared" ca="1" si="641"/>
        <v>4.7581098534442645E-4</v>
      </c>
      <c r="AZ404" s="240">
        <f t="shared" ca="1" si="642"/>
        <v>5.89134911685918E-4</v>
      </c>
      <c r="BA404" s="240">
        <f t="shared" ca="1" si="643"/>
        <v>1.0495608055445684E-4</v>
      </c>
      <c r="BB404" s="240">
        <f t="shared" ca="1" si="644"/>
        <v>-4.8566958694828532E-4</v>
      </c>
      <c r="BC404" s="240">
        <f t="shared" ca="1" si="645"/>
        <v>-5.8372740341005062E-4</v>
      </c>
      <c r="BD404" s="240">
        <f t="shared" ca="1" si="646"/>
        <v>-8.9766776843312735E-5</v>
      </c>
      <c r="BE404" s="240">
        <f t="shared" ca="1" si="647"/>
        <v>4.9523563935332192E-4</v>
      </c>
      <c r="BF404" s="240">
        <f t="shared" ca="1" si="648"/>
        <v>5.7796827957334082E-4</v>
      </c>
      <c r="BG404" s="240">
        <f t="shared" ca="1" si="649"/>
        <v>7.4523400982394239E-5</v>
      </c>
      <c r="BH404" s="240">
        <f t="shared" ca="1" si="650"/>
        <v>-5.0450338032726556E-4</v>
      </c>
      <c r="BI404" s="240">
        <f t="shared" ca="1" si="651"/>
        <v>-5.7186100925664353E-4</v>
      </c>
      <c r="BJ404" s="240">
        <f t="shared" ca="1" si="652"/>
        <v>-5.9235135011333315E-5</v>
      </c>
      <c r="BK404" s="240">
        <f t="shared" ca="1" si="653"/>
        <v>5.1346722732949646E-4</v>
      </c>
      <c r="BL404" s="240">
        <f t="shared" ca="1" si="654"/>
        <v>5.6540927125123069E-4</v>
      </c>
      <c r="BM404" s="240">
        <f t="shared" ca="1" si="655"/>
        <v>4.3911188009885973E-5</v>
      </c>
      <c r="BN404" s="240">
        <f t="shared" ca="1" si="656"/>
        <v>-5.2212178087376057E-4</v>
      </c>
      <c r="BO404" s="240">
        <f t="shared" ca="1" si="657"/>
        <v>-5.5861695184283237E-4</v>
      </c>
      <c r="BP404" s="240">
        <f t="shared" ca="1" si="658"/>
        <v>-2.8560790550722118E-5</v>
      </c>
      <c r="BQ404" s="240">
        <f t="shared" ca="1" si="659"/>
        <v>5.3046182778061931E-4</v>
      </c>
      <c r="BR404" s="240">
        <f t="shared" ca="1" si="660"/>
        <v>5.5148814247067332E-4</v>
      </c>
      <c r="BS404" s="240">
        <f t="shared" ca="1" si="661"/>
        <v>1.3193189139296178E-5</v>
      </c>
      <c r="BT404" s="240">
        <f t="shared" ca="1" si="662"/>
        <v>-5.3848234431766386E-4</v>
      </c>
      <c r="BU404" s="240">
        <f t="shared" ca="1" si="663"/>
        <v>-5.4402713726295956E-4</v>
      </c>
      <c r="BV404" s="240">
        <f t="shared" ca="1" si="664"/>
        <v>2.1823593559510703E-6</v>
      </c>
      <c r="BW404" s="240">
        <f t="shared" ca="1" si="665"/>
        <v>5.4617849922564761E-4</v>
      </c>
      <c r="BX404" s="240">
        <f t="shared" ca="1" si="666"/>
        <v>5.3623843045024801E-4</v>
      </c>
      <c r="BY404" s="240">
        <f t="shared" ca="1" si="667"/>
        <v>-1.75565932795171E-5</v>
      </c>
      <c r="BZ404" s="240">
        <f t="shared" ca="1" si="668"/>
        <v>-5.5354565662862735E-4</v>
      </c>
      <c r="CA404" s="240">
        <f t="shared" ca="1" si="669"/>
        <v>-5.2812671365827502E-4</v>
      </c>
      <c r="CB404" s="240">
        <f t="shared" ca="1" si="670"/>
        <v>3.2920251767783762E-5</v>
      </c>
      <c r="CC404" s="240">
        <f t="shared" ca="1" si="671"/>
        <v>5.6057937882645508E-4</v>
      </c>
      <c r="CD404" s="240">
        <f t="shared" ca="1" si="672"/>
        <v>5.1969687308192896E-4</v>
      </c>
      <c r="CE404" s="240">
        <f t="shared" ca="1" si="673"/>
        <v>-4.8264080327344098E-5</v>
      </c>
      <c r="CF404" s="240">
        <f t="shared" ca="1" si="674"/>
        <v>-5.6727542896789496E-4</v>
      </c>
      <c r="CG404" s="240">
        <f t="shared" ca="1" si="675"/>
        <v>-5.1095398654195108E-4</v>
      </c>
      <c r="CH404" s="240">
        <f t="shared" ca="1" si="676"/>
        <v>6.3578836409634295E-5</v>
      </c>
      <c r="CI404" s="240">
        <f t="shared" ca="1" si="677"/>
        <v>5.7362977360271529E-4</v>
      </c>
      <c r="CJ404" s="240">
        <f t="shared" ca="1" si="678"/>
        <v>5.019033204262856E-4</v>
      </c>
      <c r="CK404" s="240">
        <f t="shared" ca="1" si="679"/>
        <v>-7.8855294978237193E-5</v>
      </c>
      <c r="CL404" s="240">
        <f t="shared" ca="1" si="680"/>
        <v>-5.7963858511131958E-4</v>
      </c>
      <c r="CM404" s="240">
        <f t="shared" ca="1" si="681"/>
        <v>-4.9255032651776413E-4</v>
      </c>
      <c r="CN404" s="240">
        <f t="shared" ca="1" si="682"/>
        <v>9.4084254065725681E-5</v>
      </c>
      <c r="CO404" s="240">
        <f t="shared" ca="1" si="683"/>
        <v>5.8529824401033239E-4</v>
      </c>
      <c r="CP404" s="240">
        <f t="shared" ca="1" si="684"/>
        <v>4.8290063871019679E-4</v>
      </c>
      <c r="CQ404" s="240">
        <f t="shared" ca="1" si="685"/>
        <v>-1.0925654031661075E-4</v>
      </c>
      <c r="CR404" s="240">
        <f t="shared" ca="1" si="686"/>
        <v>-5.9060534113286752E-4</v>
      </c>
      <c r="CS404" s="240">
        <f t="shared" ca="1" si="687"/>
        <v>-4.729600696146827E-4</v>
      </c>
      <c r="CT404" s="240">
        <f t="shared" ca="1" si="688"/>
        <v>1.2436301451296543E-4</v>
      </c>
      <c r="CU404" s="240">
        <f t="shared" ca="1" si="689"/>
        <v>5.955566796820574E-4</v>
      </c>
      <c r="CV404" s="240">
        <f t="shared" ca="1" si="690"/>
        <v>4.627346070583487E-4</v>
      </c>
      <c r="CW404" s="240">
        <f t="shared" ca="1" si="691"/>
        <v>-1.3939457707961891E-4</v>
      </c>
      <c r="CX404" s="240">
        <f t="shared" ca="1" si="692"/>
        <v>-6.001492771567083E-4</v>
      </c>
      <c r="CY404" s="240">
        <f t="shared" ca="1" si="693"/>
        <v>-4.5223041047749019E-4</v>
      </c>
      <c r="CZ404" s="240">
        <f t="shared" ca="1" si="694"/>
        <v>1.5434217356532991E-4</v>
      </c>
      <c r="DA404" s="240">
        <f t="shared" ca="1" si="695"/>
        <v>6.0438036714782664E-4</v>
      </c>
      <c r="DB404" s="240">
        <f t="shared" ca="1" si="696"/>
        <v>4.414538072073381E-4</v>
      </c>
      <c r="DC404" s="240">
        <f t="shared" ca="1" si="697"/>
        <v>-1.6919680009691942E-4</v>
      </c>
      <c r="DD404" s="240">
        <f t="shared" ca="1" si="698"/>
        <v>-6.0824740100501036E-4</v>
      </c>
      <c r="DE404" s="240">
        <f t="shared" ca="1" si="699"/>
        <v>-4.3041128867075181E-4</v>
      </c>
      <c r="DF404" s="240">
        <f t="shared" ca="1" si="700"/>
        <v>1.8394950880280627E-4</v>
      </c>
      <c r="DG404" s="240">
        <f t="shared" ca="1" si="701"/>
        <v>6.1174804937166611E-4</v>
      </c>
      <c r="DH404" s="240">
        <f t="shared" ca="1" si="702"/>
        <v>4.1910950646797842E-4</v>
      </c>
      <c r="DI404" s="240">
        <f t="shared" ca="1" si="703"/>
        <v>-1.98591413202897E-4</v>
      </c>
      <c r="DJ404" s="240">
        <f t="shared" ca="1" si="704"/>
        <v>-6.1488020358811137E-4</v>
      </c>
      <c r="DK404" s="240">
        <f t="shared" ca="1" si="705"/>
        <v>-4.0755526837002931E-4</v>
      </c>
      <c r="DL404" s="240">
        <f t="shared" ca="1" si="706"/>
        <v>2.1311369356149401E-4</v>
      </c>
      <c r="DM404" s="240">
        <f t="shared" ca="1" si="707"/>
        <v>6.1764197696176858E-4</v>
      </c>
      <c r="DN404" s="240">
        <f t="shared" ca="1" si="708"/>
        <v>3.9575553421788024E-4</v>
      </c>
      <c r="DO404" s="240">
        <f t="shared" ca="1" si="709"/>
        <v>-2.2750760219991548E-4</v>
      </c>
      <c r="DP404" s="240">
        <f t="shared" ca="1" si="710"/>
        <v>-6.2003170590362369E-4</v>
      </c>
      <c r="DQ404" s="240">
        <f t="shared" ca="1" si="711"/>
        <v>-3.8371741173017101E-4</v>
      </c>
      <c r="DR404" s="240">
        <f t="shared" ca="1" si="712"/>
        <v>2.4176446876583721E-4</v>
      </c>
      <c r="DS404" s="240">
        <f t="shared" ca="1" si="713"/>
        <v>6.2204795093032258E-4</v>
      </c>
      <c r="DT404" s="240">
        <f t="shared" ca="1" si="714"/>
        <v>3.714481522217605E-4</v>
      </c>
      <c r="DU404" s="240">
        <f t="shared" ca="1" si="715"/>
        <v>-2.55875705455922E-4</v>
      </c>
      <c r="DV404" s="240">
        <f t="shared" ca="1" si="716"/>
        <v>-6.2368949753125098E-4</v>
      </c>
      <c r="DW404" s="240">
        <f t="shared" ca="1" si="717"/>
        <v>-3.5895514623578574E-4</v>
      </c>
      <c r="DX404" s="240">
        <f t="shared" ca="1" si="718"/>
        <v>2.6983281218884907E-4</v>
      </c>
      <c r="DY404" s="240">
        <f t="shared" ca="1" si="719"/>
        <v>6.2495535690011998E-4</v>
      </c>
      <c r="DZ404" s="240">
        <f t="shared" ca="1" si="720"/>
        <v>3.4624591909191565E-4</v>
      </c>
      <c r="EA404" s="240">
        <f t="shared" ca="1" si="721"/>
        <v>-2.8362738172542037E-4</v>
      </c>
      <c r="EB404" s="240">
        <f t="shared" ca="1" si="722"/>
        <v>-6.2584476653057813E-4</v>
      </c>
      <c r="EC404" s="240">
        <f t="shared" ca="1" si="723"/>
        <v>-3.3332812635336855E-4</v>
      </c>
      <c r="ED404" s="240">
        <f t="shared" ca="1" si="724"/>
        <v>2.9725110473275112E-4</v>
      </c>
      <c r="EE404" s="240">
        <f t="shared" ca="1" si="725"/>
        <v>6.2635719067552107E-4</v>
      </c>
      <c r="EF404" s="240">
        <f t="shared" ca="1" si="726"/>
        <v>3.2020954921543258E-4</v>
      </c>
      <c r="EG404" s="240">
        <f t="shared" ca="1" si="727"/>
        <v>-3.106957747895255E-4</v>
      </c>
      <c r="EH404" s="240">
        <f t="shared" ca="1" si="728"/>
        <v>-6.2649232066980492E-4</v>
      </c>
      <c r="EI404" s="240">
        <f t="shared" ca="1" si="729"/>
        <v>-3.0689808981845541E-4</v>
      </c>
      <c r="EJ404" s="240">
        <f t="shared" ca="1" si="730"/>
        <v>3.2395329332922981E-4</v>
      </c>
      <c r="EK404" s="240">
        <f t="shared" ca="1" si="731"/>
        <v>6.262500751161742E-4</v>
      </c>
      <c r="EL404" s="240">
        <f t="shared" ca="1" si="732"/>
        <v>2.9340176648783028E-4</v>
      </c>
      <c r="EM404" s="240">
        <f t="shared" ca="1" si="733"/>
        <v>-3.3701567451841147E-4</v>
      </c>
      <c r="EN404" s="240">
        <f t="shared" ca="1" si="734"/>
        <v>-6.2563059993429198E-4</v>
      </c>
      <c r="EO404" s="240">
        <f t="shared" ca="1" si="735"/>
        <v>-2.7972870890407143E-4</v>
      </c>
      <c r="EP404" s="240">
        <f t="shared" ca="1" si="736"/>
        <v>3.4987505006710604E-4</v>
      </c>
      <c r="EQ404" s="240">
        <f t="shared" ca="1" si="737"/>
        <v>6.2463426827284393E-4</v>
      </c>
      <c r="ER404" s="240">
        <f t="shared" ca="1" si="738"/>
        <v>2.6588715320581503E-4</v>
      </c>
      <c r="ES404" s="240">
        <f t="shared" ca="1" si="739"/>
        <v>-3.6252367396831091E-4</v>
      </c>
      <c r="ET404" s="240">
        <f t="shared" ca="1" si="740"/>
        <v>-6.2326168028476803E-4</v>
      </c>
      <c r="EU404" s="240">
        <f t="shared" ca="1" si="741"/>
        <v>-2.5188543702861239E-4</v>
      </c>
      <c r="EV404" s="240">
        <f t="shared" ca="1" si="742"/>
        <v>3.7495392716395046E-4</v>
      </c>
      <c r="EW404" s="240">
        <f t="shared" ca="1" si="743"/>
        <v>6.2151366276574568E-4</v>
      </c>
      <c r="EX404" s="240">
        <f t="shared" ca="1" si="744"/>
        <v>2.3773199448274689E-4</v>
      </c>
      <c r="EY404" s="240">
        <f t="shared" ca="1" si="745"/>
        <v>-3.8715832213428265E-4</v>
      </c>
      <c r="EZ404" s="240">
        <f t="shared" ca="1" si="746"/>
        <v>-6.1939126865616422E-4</v>
      </c>
      <c r="FA404" s="240">
        <f t="shared" ca="1" si="747"/>
        <v>-2.2343535107277666E-4</v>
      </c>
      <c r="FB404" s="240">
        <f t="shared" ca="1" si="748"/>
        <v>3.9912950740815745E-4</v>
      </c>
      <c r="FC404" s="240">
        <f t="shared" ca="1" si="749"/>
        <v>6.1689577640687543E-4</v>
      </c>
      <c r="FD404" s="240">
        <f t="shared" ca="1" si="750"/>
        <v>2.0900411856212284E-4</v>
      </c>
      <c r="FE404" s="240">
        <f t="shared" ca="1" si="751"/>
        <v>-4.1086027199118303E-4</v>
      </c>
      <c r="FF404" s="240">
        <f t="shared" ca="1" si="752"/>
        <v>-6.1402868920909753E-4</v>
      </c>
      <c r="FG404" s="240">
        <f t="shared" ca="1" si="753"/>
        <v>-1.9444698978559783E-4</v>
      </c>
      <c r="FH404" s="240">
        <f t="shared" ca="1" si="754"/>
        <v>4.2234354970941605E-4</v>
      </c>
      <c r="FI404" s="240">
        <f t="shared" ca="1" si="755"/>
        <v>6.107917340889556E-4</v>
      </c>
      <c r="FJ404" s="240">
        <f t="shared" ca="1" si="756"/>
        <v>1.7977273341326724E-4</v>
      </c>
      <c r="FK404" s="240">
        <f t="shared" ca="1" si="757"/>
        <v>-4.3357242346574653E-4</v>
      </c>
      <c r="FL404" s="240">
        <f t="shared" ca="1" si="758"/>
        <v>-6.0718686086716869E-4</v>
      </c>
      <c r="FM404" s="240">
        <f t="shared" ca="1" si="759"/>
        <v>-1.6499018866846391E-4</v>
      </c>
      <c r="FN404" s="240">
        <f t="shared" ca="1" si="760"/>
        <v>4.4454012940648579E-4</v>
      </c>
      <c r="FO404" s="240">
        <f t="shared" ca="1" si="761"/>
        <v>6.0321624098457437E-4</v>
      </c>
      <c r="FP404" s="240">
        <f t="shared" ca="1" si="762"/>
        <v>1.5010826000338713E-4</v>
      </c>
      <c r="FQ404" s="240">
        <f t="shared" ca="1" si="763"/>
        <v>-4.5524006099570934E-4</v>
      </c>
      <c r="FR404" s="240">
        <f t="shared" ca="1" si="764"/>
        <v>-5.9888226619411874E-4</v>
      </c>
      <c r="FS404" s="240">
        <f t="shared" ca="1" si="765"/>
        <v>-1.3513591173541103E-4</v>
      </c>
      <c r="FT404" s="240">
        <f t="shared" ca="1" si="766"/>
        <v>4.6566577299471119E-4</v>
      </c>
      <c r="FU404" s="240">
        <f t="shared" ca="1" si="767"/>
        <v>5.9418754712015802E-4</v>
      </c>
      <c r="FV404" s="240">
        <f t="shared" ca="1" si="768"/>
        <v>1.2008216264724537E-4</v>
      </c>
      <c r="FW404" s="240">
        <f t="shared" ca="1" si="769"/>
        <v>-4.7581098534442575E-4</v>
      </c>
      <c r="FX404" s="240">
        <f t="shared" ca="1" si="770"/>
        <v>-5.8913491168592136E-4</v>
      </c>
      <c r="FY404" s="240">
        <f t="shared" ca="1" si="771"/>
        <v>-1.0495608055446231E-4</v>
      </c>
      <c r="FZ404" s="240">
        <f t="shared" ca="1" si="772"/>
        <v>4.856695869482761E-4</v>
      </c>
      <c r="GA404" s="240">
        <f t="shared" ca="1" si="773"/>
        <v>5.8372740341005257E-4</v>
      </c>
      <c r="GB404" s="240">
        <f t="shared" ca="1" si="774"/>
        <v>8.9766776843313792E-5</v>
      </c>
      <c r="GC404" s="240">
        <f t="shared" ca="1" si="775"/>
        <v>-4.9523563935331585E-4</v>
      </c>
      <c r="GD404" s="240">
        <f t="shared" ca="1" si="776"/>
        <v>-5.7796827957334288E-4</v>
      </c>
      <c r="GE404" s="240">
        <f t="shared" ca="1" si="777"/>
        <v>-7.4523400982408604E-5</v>
      </c>
      <c r="GF404" s="240">
        <f t="shared" ca="1" si="778"/>
        <v>5.0450338032726231E-4</v>
      </c>
      <c r="GG404" s="240">
        <f t="shared" ca="1" si="779"/>
        <v>5.7186100925664396E-4</v>
      </c>
      <c r="GH404" s="240">
        <f t="shared" ca="1" si="780"/>
        <v>5.923513501134329E-5</v>
      </c>
      <c r="GI404" s="240">
        <f t="shared" ca="1" si="781"/>
        <v>-5.1346722732949581E-4</v>
      </c>
      <c r="GJ404" s="240">
        <f t="shared" ca="1" si="782"/>
        <v>-5.6540927125123687E-4</v>
      </c>
      <c r="GK404" s="240">
        <f t="shared" ca="1" si="783"/>
        <v>-4.3911188009891557E-5</v>
      </c>
      <c r="GL404" s="240">
        <f t="shared" ca="1" si="784"/>
        <v>5.2212178087376231E-4</v>
      </c>
      <c r="GM404" s="240">
        <f t="shared" ca="1" si="785"/>
        <v>5.5861695184283486E-4</v>
      </c>
      <c r="GN404" s="240">
        <f t="shared" ca="1" si="786"/>
        <v>2.8560790550727648E-5</v>
      </c>
      <c r="GO404" s="240">
        <f t="shared" ca="1" si="787"/>
        <v>-5.3046182778061172E-4</v>
      </c>
      <c r="GP404" s="240">
        <f t="shared" ca="1" si="788"/>
        <v>-5.5148814247067593E-4</v>
      </c>
      <c r="GQ404" s="240">
        <f t="shared" ca="1" si="789"/>
        <v>-1.3193189139292763E-5</v>
      </c>
      <c r="GR404" s="240">
        <f t="shared" ca="1" si="790"/>
        <v>5.3848234431766104E-4</v>
      </c>
      <c r="GS404" s="240">
        <f t="shared" ca="1" si="791"/>
        <v>5.4402713726296227E-4</v>
      </c>
      <c r="GT404" s="240">
        <f t="shared" ca="1" si="792"/>
        <v>-2.1823593559366504E-6</v>
      </c>
      <c r="GU404" s="240">
        <f t="shared" ca="1" si="793"/>
        <v>-5.4617849922564501E-4</v>
      </c>
      <c r="GV404" s="240">
        <f t="shared" ca="1" si="794"/>
        <v>-5.3623843045024616E-4</v>
      </c>
      <c r="GW404" s="240">
        <f t="shared" ca="1" si="795"/>
        <v>1.755659327951157E-5</v>
      </c>
      <c r="GX404" s="240">
        <f t="shared" ca="1" si="796"/>
        <v>5.5354565662862475E-4</v>
      </c>
      <c r="GY404" s="240">
        <f t="shared" ca="1" si="797"/>
        <v>5.2812671365828282E-4</v>
      </c>
      <c r="GZ404" s="240">
        <f t="shared" ca="1" si="798"/>
        <v>-3.2920251767778205E-5</v>
      </c>
      <c r="HA404" s="240">
        <f t="shared" ca="1" si="799"/>
        <v>-5.605793788264566E-4</v>
      </c>
      <c r="HB404" s="240">
        <f t="shared" ca="1" si="800"/>
        <v>-5.1969687308193199E-4</v>
      </c>
      <c r="HC404" s="240">
        <f t="shared" ca="1" si="801"/>
        <v>4.8264080327347459E-5</v>
      </c>
      <c r="HD404" s="240">
        <f t="shared" ca="1" si="802"/>
        <v>5.6727542896788878E-4</v>
      </c>
      <c r="HE404" s="240">
        <f t="shared" ca="1" si="803"/>
        <v>5.1095398654195433E-4</v>
      </c>
      <c r="HF404" s="240">
        <f t="shared" ca="1" si="804"/>
        <v>-6.3578836409637656E-5</v>
      </c>
      <c r="HG404" s="240">
        <f t="shared" ca="1" si="805"/>
        <v>-5.7362977360271301E-4</v>
      </c>
      <c r="HH404" s="240">
        <f t="shared" ca="1" si="806"/>
        <v>-5.0190332042628365E-4</v>
      </c>
      <c r="HI404" s="240">
        <f t="shared" ca="1" si="807"/>
        <v>7.8855294978222854E-5</v>
      </c>
      <c r="HJ404" s="240">
        <f t="shared" ca="1" si="808"/>
        <v>5.7963858511131752E-4</v>
      </c>
      <c r="HK404" s="240">
        <f t="shared" ca="1" si="809"/>
        <v>4.9255032651777302E-4</v>
      </c>
      <c r="HL404" s="240">
        <f t="shared" ca="1" si="810"/>
        <v>-9.4084254065720315E-5</v>
      </c>
      <c r="HM404" s="240">
        <f t="shared" ca="1" si="811"/>
        <v>-5.8529824401033358E-4</v>
      </c>
      <c r="HN404" s="240">
        <f t="shared" ca="1" si="812"/>
        <v>-4.8290063871020032E-4</v>
      </c>
      <c r="HO404" s="240">
        <f t="shared" ca="1" si="813"/>
        <v>1.092565403166053E-4</v>
      </c>
      <c r="HP404" s="240">
        <f t="shared" ca="1" si="814"/>
        <v>5.9060534113286275E-4</v>
      </c>
      <c r="HQ404" s="240">
        <f t="shared" ca="1" si="815"/>
        <v>4.7296006961468633E-4</v>
      </c>
      <c r="HR404" s="240">
        <f t="shared" ca="1" si="816"/>
        <v>-1.2436301451296876E-4</v>
      </c>
      <c r="HS404" s="240">
        <f t="shared" ca="1" si="817"/>
        <v>-5.9555667968205566E-4</v>
      </c>
      <c r="HT404" s="240">
        <f t="shared" ca="1" si="818"/>
        <v>-4.6273460705835239E-4</v>
      </c>
      <c r="HU404" s="240">
        <f t="shared" ca="1" si="819"/>
        <v>1.3939457707960485E-4</v>
      </c>
      <c r="HV404" s="240">
        <f t="shared" ca="1" si="820"/>
        <v>6.0014927715670667E-4</v>
      </c>
      <c r="HW404" s="240">
        <f t="shared" ca="1" si="821"/>
        <v>4.5223041047748785E-4</v>
      </c>
      <c r="HX404" s="240">
        <f t="shared" ca="1" si="822"/>
        <v>-1.5434217356532454E-4</v>
      </c>
      <c r="HY404" s="240">
        <f t="shared" ca="1" si="823"/>
        <v>-6.0438036714782523E-4</v>
      </c>
      <c r="HZ404" s="240">
        <f t="shared" ca="1" si="824"/>
        <v>-4.4145380720734834E-4</v>
      </c>
      <c r="IA404" s="240">
        <f t="shared" ca="1" si="825"/>
        <v>1.6919680009691405E-4</v>
      </c>
      <c r="IB404" s="240">
        <f t="shared" ca="1" si="826"/>
        <v>6.0824740100501112E-4</v>
      </c>
      <c r="IC404" s="240">
        <f t="shared" ca="1" si="827"/>
        <v>4.3041128867075571E-4</v>
      </c>
      <c r="ID404" s="240">
        <f t="shared" ca="1" si="828"/>
        <v>-1.8394950880280098E-4</v>
      </c>
      <c r="IE404" s="240">
        <f t="shared" ca="1" si="829"/>
        <v>-3.4124527234252776E-4</v>
      </c>
      <c r="IF404" s="240">
        <f t="shared" ca="1" si="830"/>
        <v>-4.1910950646798254E-4</v>
      </c>
      <c r="IG404" s="240">
        <f t="shared" ca="1" si="831"/>
        <v>1.985914132029002E-4</v>
      </c>
      <c r="IH404" s="240">
        <f t="shared" ca="1" si="832"/>
        <v>6.1488020358811029E-4</v>
      </c>
      <c r="II404" s="240">
        <f t="shared" ca="1" si="833"/>
        <v>4.075552683700266E-4</v>
      </c>
      <c r="IJ404" s="240">
        <f t="shared" ca="1" si="834"/>
        <v>-2.131136935614804E-4</v>
      </c>
      <c r="IK404" s="240">
        <f t="shared" ca="1" si="835"/>
        <v>-6.1764197696176771E-4</v>
      </c>
      <c r="IL404" s="240">
        <f t="shared" ca="1" si="836"/>
        <v>-3.9575553421789146E-4</v>
      </c>
      <c r="IM404" s="240">
        <f t="shared" ca="1" si="837"/>
        <v>2.2750760219991033E-4</v>
      </c>
      <c r="IN404" s="240">
        <f t="shared" ca="1" si="838"/>
        <v>6.2003170590362424E-4</v>
      </c>
      <c r="IO404" s="240">
        <f t="shared" ca="1" si="839"/>
        <v>3.8371741173018234E-4</v>
      </c>
      <c r="IP404" s="240">
        <f t="shared" ca="1" si="840"/>
        <v>-2.4176446876581569E-4</v>
      </c>
      <c r="IQ404" s="240">
        <f t="shared" ca="1" si="841"/>
        <v>-6.2204795093032301E-4</v>
      </c>
      <c r="IR404" s="240">
        <f t="shared" ca="1" si="842"/>
        <v>-3.7144815222176495E-4</v>
      </c>
      <c r="IS404" s="240">
        <f t="shared" ca="1" si="843"/>
        <v>2.5587570545590878E-4</v>
      </c>
      <c r="IT404" s="240">
        <f t="shared" ca="1" si="844"/>
        <v>6.2368949753125217E-4</v>
      </c>
      <c r="IU404" s="240">
        <f t="shared" ca="1" si="845"/>
        <v>3.5895514623579018E-4</v>
      </c>
      <c r="IV404" s="240">
        <f t="shared" ca="1" si="846"/>
        <v>-2.6983281218884413E-4</v>
      </c>
      <c r="IW404" s="240">
        <f t="shared" ca="1" si="847"/>
        <v>-6.2495535690012085E-4</v>
      </c>
      <c r="IX404" s="240">
        <f t="shared" ca="1" si="848"/>
        <v>-3.4624591909192026E-4</v>
      </c>
      <c r="IY404" s="240">
        <f t="shared" ca="1" si="849"/>
        <v>2.8362738172541549E-4</v>
      </c>
      <c r="IZ404" s="240">
        <f t="shared" ca="1" si="850"/>
        <v>6.2584476653057693E-4</v>
      </c>
      <c r="JA404" s="240">
        <f t="shared" ca="1" si="851"/>
        <v>3.3332812635335815E-4</v>
      </c>
      <c r="JB404" s="240">
        <f t="shared" ca="1" si="852"/>
        <v>-2.972511047327463E-4</v>
      </c>
    </row>
    <row r="405" spans="2:262">
      <c r="B405" s="248">
        <v>44</v>
      </c>
      <c r="C405" s="247">
        <f t="shared" si="853"/>
        <v>8.5937500000000044E-4</v>
      </c>
      <c r="D405" s="244">
        <f t="shared" ca="1" si="597"/>
        <v>30.042620284275518</v>
      </c>
      <c r="E405" s="243">
        <f ca="1">AX361</f>
        <v>4.2620284275517555E-2</v>
      </c>
      <c r="F405" s="242">
        <v>44</v>
      </c>
      <c r="G405" s="240">
        <f t="shared" ca="1" si="854"/>
        <v>-1.6765998960655316E-4</v>
      </c>
      <c r="H405" s="240">
        <f t="shared" ca="1" si="598"/>
        <v>-8.0542242732098705E-5</v>
      </c>
      <c r="I405" s="240">
        <f t="shared" ca="1" si="599"/>
        <v>9.1725288805435601E-5</v>
      </c>
      <c r="J405" s="240">
        <f t="shared" ca="1" si="600"/>
        <v>1.6702024638670784E-4</v>
      </c>
      <c r="K405" s="240">
        <f t="shared" ca="1" si="601"/>
        <v>6.5740309455700842E-5</v>
      </c>
      <c r="L405" s="240">
        <f t="shared" ca="1" si="602"/>
        <v>-1.0504071167601052E-4</v>
      </c>
      <c r="M405" s="240">
        <f t="shared" ca="1" si="603"/>
        <v>-1.6477200689160454E-4</v>
      </c>
      <c r="N405" s="240">
        <f t="shared" ca="1" si="604"/>
        <v>-5.0305261061935863E-5</v>
      </c>
      <c r="O405" s="240">
        <f t="shared" ca="1" si="605"/>
        <v>1.1734453507205153E-4</v>
      </c>
      <c r="P405" s="240">
        <f t="shared" ca="1" si="606"/>
        <v>1.6093692289659373E-4</v>
      </c>
      <c r="Q405" s="240">
        <f t="shared" ca="1" si="607"/>
        <v>3.4385745504491483E-5</v>
      </c>
      <c r="R405" s="240">
        <f t="shared" ca="1" si="608"/>
        <v>-1.2851826644830072E-4</v>
      </c>
      <c r="S405" s="240">
        <f t="shared" ca="1" si="609"/>
        <v>-1.5555192835701765E-4</v>
      </c>
      <c r="T405" s="240">
        <f t="shared" ca="1" si="610"/>
        <v>-1.8135076420678272E-5</v>
      </c>
      <c r="U405" s="241">
        <f t="shared" ca="1" si="611"/>
        <v>1.38454296663422E-4</v>
      </c>
      <c r="V405" s="240">
        <f t="shared" ca="1" si="612"/>
        <v>1.4866888371402979E-4</v>
      </c>
      <c r="W405" s="240">
        <f t="shared" ca="1" si="613"/>
        <v>1.7097566372927442E-6</v>
      </c>
      <c r="X405" s="240">
        <f t="shared" ca="1" si="614"/>
        <v>-1.4705693631485698E-4</v>
      </c>
      <c r="Y405" s="240">
        <f t="shared" ca="1" si="615"/>
        <v>-1.4035407645019709E-4</v>
      </c>
      <c r="Z405" s="240">
        <f t="shared" ca="1" si="616"/>
        <v>1.4732029037157946E-5</v>
      </c>
      <c r="AA405" s="240">
        <f t="shared" ca="1" si="617"/>
        <v>1.5424333728008129E-4</v>
      </c>
      <c r="AB405" s="240">
        <f t="shared" ca="1" si="618"/>
        <v>1.3068758270480622E-4</v>
      </c>
      <c r="AC405" s="240">
        <f t="shared" ca="1" si="619"/>
        <v>-3.1031937218634563E-5</v>
      </c>
      <c r="AD405" s="240">
        <f t="shared" ca="1" si="620"/>
        <v>-1.5994429058931335E-4</v>
      </c>
      <c r="AE405" s="240">
        <f t="shared" ca="1" si="621"/>
        <v>-1.1976249609686835E-4</v>
      </c>
      <c r="AF405" s="240">
        <f t="shared" ca="1" si="622"/>
        <v>4.703299088091327E-5</v>
      </c>
      <c r="AG405" s="240">
        <f t="shared" ca="1" si="623"/>
        <v>1.6410489294572722E-4</v>
      </c>
      <c r="AH405" s="240">
        <f t="shared" ca="1" si="624"/>
        <v>1.0768403118267776E-4</v>
      </c>
      <c r="AI405" s="240">
        <f t="shared" ca="1" si="625"/>
        <v>-6.2581091130160644E-5</v>
      </c>
      <c r="AJ405" s="240">
        <f t="shared" ca="1" si="626"/>
        <v>-1.6668507547421398E-4</v>
      </c>
      <c r="AK405" s="240">
        <f t="shared" ca="1" si="627"/>
        <v>-9.4568510182118618E-5</v>
      </c>
      <c r="AL405" s="240">
        <f t="shared" ca="1" si="628"/>
        <v>7.7526501261520264E-5</v>
      </c>
      <c r="AM405" s="240">
        <f t="shared" ca="1" si="629"/>
        <v>1.6765998960655313E-4</v>
      </c>
      <c r="AN405" s="240">
        <f t="shared" ca="1" si="630"/>
        <v>8.0542242732099437E-5</v>
      </c>
      <c r="AO405" s="240">
        <f t="shared" ca="1" si="631"/>
        <v>-9.172528880543491E-5</v>
      </c>
      <c r="AP405" s="240">
        <f t="shared" ca="1" si="632"/>
        <v>-1.6702024638670792E-4</v>
      </c>
      <c r="AQ405" s="240">
        <f t="shared" ca="1" si="633"/>
        <v>-6.5740309455701601E-5</v>
      </c>
      <c r="AR405" s="240">
        <f t="shared" ca="1" si="634"/>
        <v>1.0504071167600987E-4</v>
      </c>
      <c r="AS405" s="240">
        <f t="shared" ca="1" si="635"/>
        <v>1.6477200689160471E-4</v>
      </c>
      <c r="AT405" s="240">
        <f t="shared" ca="1" si="636"/>
        <v>5.0305261061936656E-5</v>
      </c>
      <c r="AU405" s="240">
        <f t="shared" ca="1" si="637"/>
        <v>-1.1734453507205094E-4</v>
      </c>
      <c r="AV405" s="240">
        <f t="shared" ca="1" si="638"/>
        <v>-1.60936922896594E-4</v>
      </c>
      <c r="AW405" s="240">
        <f t="shared" ca="1" si="639"/>
        <v>-3.4385745504492296E-5</v>
      </c>
      <c r="AX405" s="240">
        <f t="shared" ca="1" si="640"/>
        <v>1.2851826644830021E-4</v>
      </c>
      <c r="AY405" s="240">
        <f t="shared" ca="1" si="641"/>
        <v>1.5555192835701797E-4</v>
      </c>
      <c r="AZ405" s="240">
        <f t="shared" ca="1" si="642"/>
        <v>1.8135076420679086E-5</v>
      </c>
      <c r="BA405" s="240">
        <f t="shared" ca="1" si="643"/>
        <v>-1.3845429666342152E-4</v>
      </c>
      <c r="BB405" s="240">
        <f t="shared" ca="1" si="644"/>
        <v>-1.4866888371403017E-4</v>
      </c>
      <c r="BC405" s="240">
        <f t="shared" ca="1" si="645"/>
        <v>-1.7097566372935844E-6</v>
      </c>
      <c r="BD405" s="240">
        <f t="shared" ca="1" si="646"/>
        <v>1.470569363148566E-4</v>
      </c>
      <c r="BE405" s="240">
        <f t="shared" ca="1" si="647"/>
        <v>1.4035407645019755E-4</v>
      </c>
      <c r="BF405" s="240">
        <f t="shared" ca="1" si="648"/>
        <v>-1.4732029037157126E-5</v>
      </c>
      <c r="BG405" s="240">
        <f t="shared" ca="1" si="649"/>
        <v>-1.5424333728008096E-4</v>
      </c>
      <c r="BH405" s="240">
        <f t="shared" ca="1" si="650"/>
        <v>-1.3068758270480673E-4</v>
      </c>
      <c r="BI405" s="240">
        <f t="shared" ca="1" si="651"/>
        <v>3.1031937218633737E-5</v>
      </c>
      <c r="BJ405" s="240">
        <f t="shared" ca="1" si="652"/>
        <v>1.5994429058931311E-4</v>
      </c>
      <c r="BK405" s="240">
        <f t="shared" ca="1" si="653"/>
        <v>1.1976249609686894E-4</v>
      </c>
      <c r="BL405" s="240">
        <f t="shared" ca="1" si="654"/>
        <v>-4.7032990880912484E-5</v>
      </c>
      <c r="BM405" s="240">
        <f t="shared" ca="1" si="655"/>
        <v>-1.6410489294572706E-4</v>
      </c>
      <c r="BN405" s="240">
        <f t="shared" ca="1" si="656"/>
        <v>-1.076840311826784E-4</v>
      </c>
      <c r="BO405" s="240">
        <f t="shared" ca="1" si="657"/>
        <v>6.2581091130159872E-5</v>
      </c>
      <c r="BP405" s="240">
        <f t="shared" ca="1" si="658"/>
        <v>1.6668507547421392E-4</v>
      </c>
      <c r="BQ405" s="240">
        <f t="shared" ca="1" si="659"/>
        <v>9.4568510182119295E-5</v>
      </c>
      <c r="BR405" s="240">
        <f t="shared" ca="1" si="660"/>
        <v>-7.7526501261519532E-5</v>
      </c>
      <c r="BS405" s="240">
        <f t="shared" ca="1" si="661"/>
        <v>-1.6765998960655313E-4</v>
      </c>
      <c r="BT405" s="240">
        <f t="shared" ca="1" si="662"/>
        <v>-8.0542242732100156E-5</v>
      </c>
      <c r="BU405" s="240">
        <f t="shared" ca="1" si="663"/>
        <v>9.1725288805434232E-5</v>
      </c>
      <c r="BV405" s="240">
        <f t="shared" ca="1" si="664"/>
        <v>1.6702024638670798E-4</v>
      </c>
      <c r="BW405" s="240">
        <f t="shared" ca="1" si="665"/>
        <v>6.574030945570236E-5</v>
      </c>
      <c r="BX405" s="240">
        <f t="shared" ca="1" si="666"/>
        <v>-1.0504071167600923E-4</v>
      </c>
      <c r="BY405" s="240">
        <f t="shared" ca="1" si="667"/>
        <v>-1.6477200689160484E-4</v>
      </c>
      <c r="BZ405" s="240">
        <f t="shared" ca="1" si="668"/>
        <v>-5.0305261061937449E-5</v>
      </c>
      <c r="CA405" s="240">
        <f t="shared" ca="1" si="669"/>
        <v>1.1734453507205035E-4</v>
      </c>
      <c r="CB405" s="240">
        <f t="shared" ca="1" si="670"/>
        <v>1.6093692289659422E-4</v>
      </c>
      <c r="CC405" s="240">
        <f t="shared" ca="1" si="671"/>
        <v>3.4385745504493089E-5</v>
      </c>
      <c r="CD405" s="240">
        <f t="shared" ca="1" si="672"/>
        <v>-1.2851826644829969E-4</v>
      </c>
      <c r="CE405" s="240">
        <f t="shared" ca="1" si="673"/>
        <v>-1.5555192835701827E-4</v>
      </c>
      <c r="CF405" s="240">
        <f t="shared" ca="1" si="674"/>
        <v>-1.8135076420679912E-5</v>
      </c>
      <c r="CG405" s="240">
        <f t="shared" ca="1" si="675"/>
        <v>1.3845429666342106E-4</v>
      </c>
      <c r="CH405" s="240">
        <f t="shared" ca="1" si="676"/>
        <v>1.4866888371403055E-4</v>
      </c>
      <c r="CI405" s="240">
        <f t="shared" ca="1" si="677"/>
        <v>1.7097566372943976E-6</v>
      </c>
      <c r="CJ405" s="240">
        <f t="shared" ca="1" si="678"/>
        <v>-1.470569363148562E-4</v>
      </c>
      <c r="CK405" s="240">
        <f t="shared" ca="1" si="679"/>
        <v>-1.4035407645019798E-4</v>
      </c>
      <c r="CL405" s="240">
        <f t="shared" ca="1" si="680"/>
        <v>1.4732029037156313E-5</v>
      </c>
      <c r="CM405" s="240">
        <f t="shared" ca="1" si="681"/>
        <v>1.5424333728008063E-4</v>
      </c>
      <c r="CN405" s="240">
        <f t="shared" ca="1" si="682"/>
        <v>1.3068758270480725E-4</v>
      </c>
      <c r="CO405" s="240">
        <f t="shared" ca="1" si="683"/>
        <v>-3.1031937218632951E-5</v>
      </c>
      <c r="CP405" s="240">
        <f t="shared" ca="1" si="684"/>
        <v>-1.5994429058931284E-4</v>
      </c>
      <c r="CQ405" s="240">
        <f t="shared" ca="1" si="685"/>
        <v>-1.1976249609686951E-4</v>
      </c>
      <c r="CR405" s="240">
        <f t="shared" ca="1" si="686"/>
        <v>4.7032990880911685E-5</v>
      </c>
      <c r="CS405" s="240">
        <f t="shared" ca="1" si="687"/>
        <v>1.6410489294572687E-4</v>
      </c>
      <c r="CT405" s="240">
        <f t="shared" ca="1" si="688"/>
        <v>1.0768403118267902E-4</v>
      </c>
      <c r="CU405" s="240">
        <f t="shared" ca="1" si="689"/>
        <v>-6.2581091130159126E-5</v>
      </c>
      <c r="CV405" s="240">
        <f t="shared" ca="1" si="690"/>
        <v>-1.6668507547421381E-4</v>
      </c>
      <c r="CW405" s="240">
        <f t="shared" ca="1" si="691"/>
        <v>-9.4568510182119986E-5</v>
      </c>
      <c r="CX405" s="240">
        <f t="shared" ca="1" si="692"/>
        <v>7.7526501261518813E-5</v>
      </c>
      <c r="CY405" s="240">
        <f t="shared" ca="1" si="693"/>
        <v>1.6765998960655313E-4</v>
      </c>
      <c r="CZ405" s="240">
        <f t="shared" ca="1" si="694"/>
        <v>8.0542242732100874E-5</v>
      </c>
      <c r="DA405" s="240">
        <f t="shared" ca="1" si="695"/>
        <v>-9.1725288805433527E-5</v>
      </c>
      <c r="DB405" s="240">
        <f t="shared" ca="1" si="696"/>
        <v>-1.6702024638670806E-4</v>
      </c>
      <c r="DC405" s="240">
        <f t="shared" ca="1" si="697"/>
        <v>-6.5740309455703118E-5</v>
      </c>
      <c r="DD405" s="240">
        <f t="shared" ca="1" si="698"/>
        <v>1.0504071167600859E-4</v>
      </c>
      <c r="DE405" s="240">
        <f t="shared" ca="1" si="699"/>
        <v>1.6477200689160498E-4</v>
      </c>
      <c r="DF405" s="240">
        <f t="shared" ca="1" si="700"/>
        <v>5.0305261061938228E-5</v>
      </c>
      <c r="DG405" s="240">
        <f t="shared" ca="1" si="701"/>
        <v>-1.1734453507204976E-4</v>
      </c>
      <c r="DH405" s="240">
        <f t="shared" ca="1" si="702"/>
        <v>-1.6093692289659444E-4</v>
      </c>
      <c r="DI405" s="240">
        <f t="shared" ca="1" si="703"/>
        <v>-3.4385745504493889E-5</v>
      </c>
      <c r="DJ405" s="240">
        <f t="shared" ca="1" si="704"/>
        <v>1.2851826644829918E-4</v>
      </c>
      <c r="DK405" s="240">
        <f t="shared" ca="1" si="705"/>
        <v>1.5555192835701857E-4</v>
      </c>
      <c r="DL405" s="240">
        <f t="shared" ca="1" si="706"/>
        <v>1.8135076420680725E-5</v>
      </c>
      <c r="DM405" s="240">
        <f t="shared" ca="1" si="707"/>
        <v>-1.3845429666342059E-4</v>
      </c>
      <c r="DN405" s="240">
        <f t="shared" ca="1" si="708"/>
        <v>-1.4866888371403093E-4</v>
      </c>
      <c r="DO405" s="240">
        <f t="shared" ca="1" si="709"/>
        <v>-1.7097566372952243E-6</v>
      </c>
      <c r="DP405" s="240">
        <f t="shared" ca="1" si="710"/>
        <v>1.4705693631485579E-4</v>
      </c>
      <c r="DQ405" s="240">
        <f t="shared" ca="1" si="711"/>
        <v>1.4035407645019844E-4</v>
      </c>
      <c r="DR405" s="240">
        <f t="shared" ca="1" si="712"/>
        <v>-1.47320290371555E-5</v>
      </c>
      <c r="DS405" s="240">
        <f t="shared" ca="1" si="713"/>
        <v>-1.5424333728008031E-4</v>
      </c>
      <c r="DT405" s="240">
        <f t="shared" ca="1" si="714"/>
        <v>-1.3068758270480779E-4</v>
      </c>
      <c r="DU405" s="240">
        <f t="shared" ca="1" si="715"/>
        <v>3.1031937218632144E-5</v>
      </c>
      <c r="DV405" s="240">
        <f t="shared" ca="1" si="716"/>
        <v>1.5994429058931262E-4</v>
      </c>
      <c r="DW405" s="240">
        <f t="shared" ca="1" si="717"/>
        <v>1.197624960968701E-4</v>
      </c>
      <c r="DX405" s="240">
        <f t="shared" ca="1" si="718"/>
        <v>-4.7032990880910898E-5</v>
      </c>
      <c r="DY405" s="240">
        <f t="shared" ca="1" si="719"/>
        <v>-1.6410489294572671E-4</v>
      </c>
      <c r="DZ405" s="240">
        <f t="shared" ca="1" si="720"/>
        <v>-1.0768403118267964E-4</v>
      </c>
      <c r="EA405" s="240">
        <f t="shared" ca="1" si="721"/>
        <v>6.2581091130158354E-5</v>
      </c>
      <c r="EB405" s="240">
        <f t="shared" ca="1" si="722"/>
        <v>1.6668507547421371E-4</v>
      </c>
      <c r="EC405" s="240">
        <f t="shared" ca="1" si="723"/>
        <v>9.4568510182120651E-5</v>
      </c>
      <c r="ED405" s="240">
        <f t="shared" ca="1" si="724"/>
        <v>-7.7526501261518082E-5</v>
      </c>
      <c r="EE405" s="240">
        <f t="shared" ca="1" si="725"/>
        <v>-1.676599896065531E-4</v>
      </c>
      <c r="EF405" s="240">
        <f t="shared" ca="1" si="726"/>
        <v>-8.0542242732101606E-5</v>
      </c>
      <c r="EG405" s="240">
        <f t="shared" ca="1" si="727"/>
        <v>9.172528880543285E-5</v>
      </c>
      <c r="EH405" s="240">
        <f t="shared" ca="1" si="728"/>
        <v>1.6702024638670811E-4</v>
      </c>
      <c r="EI405" s="240">
        <f t="shared" ca="1" si="729"/>
        <v>6.5740309455703877E-5</v>
      </c>
      <c r="EJ405" s="240">
        <f t="shared" ca="1" si="730"/>
        <v>-1.0504071167600794E-4</v>
      </c>
      <c r="EK405" s="240">
        <f t="shared" ca="1" si="731"/>
        <v>-1.6477200689160514E-4</v>
      </c>
      <c r="EL405" s="240">
        <f t="shared" ca="1" si="732"/>
        <v>-5.0305261061939007E-5</v>
      </c>
      <c r="EM405" s="240">
        <f t="shared" ca="1" si="733"/>
        <v>1.1734453507204917E-4</v>
      </c>
      <c r="EN405" s="240">
        <f t="shared" ca="1" si="734"/>
        <v>1.6093692289659468E-4</v>
      </c>
      <c r="EO405" s="240">
        <f t="shared" ca="1" si="735"/>
        <v>3.4385745504494695E-5</v>
      </c>
      <c r="EP405" s="240">
        <f t="shared" ca="1" si="736"/>
        <v>-1.2851826644829864E-4</v>
      </c>
      <c r="EQ405" s="240">
        <f t="shared" ca="1" si="737"/>
        <v>-1.5555192835701889E-4</v>
      </c>
      <c r="ER405" s="240">
        <f t="shared" ca="1" si="738"/>
        <v>-1.8135076420681539E-5</v>
      </c>
      <c r="ES405" s="240">
        <f t="shared" ca="1" si="739"/>
        <v>1.3845429666342013E-4</v>
      </c>
      <c r="ET405" s="240">
        <f t="shared" ca="1" si="740"/>
        <v>1.4866888371403131E-4</v>
      </c>
      <c r="EU405" s="240">
        <f t="shared" ca="1" si="741"/>
        <v>1.7097566372960374E-6</v>
      </c>
      <c r="EV405" s="240">
        <f t="shared" ca="1" si="742"/>
        <v>-1.4705693631485541E-4</v>
      </c>
      <c r="EW405" s="240">
        <f t="shared" ca="1" si="743"/>
        <v>-1.4035407645019888E-4</v>
      </c>
      <c r="EX405" s="240">
        <f t="shared" ca="1" si="744"/>
        <v>1.4732029037154673E-5</v>
      </c>
      <c r="EY405" s="240">
        <f t="shared" ca="1" si="745"/>
        <v>1.5424333728007998E-4</v>
      </c>
      <c r="EZ405" s="240">
        <f t="shared" ca="1" si="746"/>
        <v>1.3068758270480828E-4</v>
      </c>
      <c r="FA405" s="240">
        <f t="shared" ca="1" si="747"/>
        <v>-3.1031937218631324E-5</v>
      </c>
      <c r="FB405" s="240">
        <f t="shared" ca="1" si="748"/>
        <v>-1.5994429058931235E-4</v>
      </c>
      <c r="FC405" s="240">
        <f t="shared" ca="1" si="749"/>
        <v>-1.1976249609687068E-4</v>
      </c>
      <c r="FD405" s="240">
        <f t="shared" ca="1" si="750"/>
        <v>4.7032990880910112E-5</v>
      </c>
      <c r="FE405" s="240">
        <f t="shared" ca="1" si="751"/>
        <v>1.6410489294572654E-4</v>
      </c>
      <c r="FF405" s="240">
        <f t="shared" ca="1" si="752"/>
        <v>1.0768403118268029E-4</v>
      </c>
      <c r="FG405" s="240">
        <f t="shared" ca="1" si="753"/>
        <v>-6.2581091130157595E-5</v>
      </c>
      <c r="FH405" s="240">
        <f t="shared" ca="1" si="754"/>
        <v>-1.6668507547421365E-4</v>
      </c>
      <c r="FI405" s="240">
        <f t="shared" ca="1" si="755"/>
        <v>-9.4568510182121328E-5</v>
      </c>
      <c r="FJ405" s="240">
        <f t="shared" ca="1" si="756"/>
        <v>7.752650126151735E-5</v>
      </c>
      <c r="FK405" s="240">
        <f t="shared" ca="1" si="757"/>
        <v>1.6765998960655308E-4</v>
      </c>
      <c r="FL405" s="240">
        <f t="shared" ca="1" si="758"/>
        <v>8.054224273210231E-5</v>
      </c>
      <c r="FM405" s="240">
        <f t="shared" ca="1" si="759"/>
        <v>-9.1725288805432172E-5</v>
      </c>
      <c r="FN405" s="240">
        <f t="shared" ca="1" si="760"/>
        <v>-1.6702024638670822E-4</v>
      </c>
      <c r="FO405" s="240">
        <f t="shared" ca="1" si="761"/>
        <v>-6.5740309455704636E-5</v>
      </c>
      <c r="FP405" s="240">
        <f t="shared" ca="1" si="762"/>
        <v>1.0504071167600731E-4</v>
      </c>
      <c r="FQ405" s="240">
        <f t="shared" ca="1" si="763"/>
        <v>1.6477200689160527E-4</v>
      </c>
      <c r="FR405" s="240">
        <f t="shared" ca="1" si="764"/>
        <v>5.030526106193978E-5</v>
      </c>
      <c r="FS405" s="240">
        <f t="shared" ca="1" si="765"/>
        <v>-1.1734453507204861E-4</v>
      </c>
      <c r="FT405" s="240">
        <f t="shared" ca="1" si="766"/>
        <v>-1.609369228965949E-4</v>
      </c>
      <c r="FU405" s="240">
        <f t="shared" ca="1" si="767"/>
        <v>-3.4385745504495495E-5</v>
      </c>
      <c r="FV405" s="240">
        <f t="shared" ca="1" si="768"/>
        <v>1.285182664482981E-4</v>
      </c>
      <c r="FW405" s="240">
        <f t="shared" ca="1" si="769"/>
        <v>1.5555192835701919E-4</v>
      </c>
      <c r="FX405" s="240">
        <f t="shared" ca="1" si="770"/>
        <v>1.8135076420682365E-5</v>
      </c>
      <c r="FY405" s="240">
        <f t="shared" ca="1" si="771"/>
        <v>-1.3845429666341967E-4</v>
      </c>
      <c r="FZ405" s="240">
        <f t="shared" ca="1" si="772"/>
        <v>-1.4866888371403169E-4</v>
      </c>
      <c r="GA405" s="240">
        <f t="shared" ca="1" si="773"/>
        <v>-1.7097566372968641E-6</v>
      </c>
      <c r="GB405" s="240">
        <f t="shared" ca="1" si="774"/>
        <v>1.47056936314855E-4</v>
      </c>
      <c r="GC405" s="240">
        <f t="shared" ca="1" si="775"/>
        <v>1.4035407645019934E-4</v>
      </c>
      <c r="GD405" s="240">
        <f t="shared" ca="1" si="776"/>
        <v>-1.4732029037153847E-5</v>
      </c>
      <c r="GE405" s="240">
        <f t="shared" ca="1" si="777"/>
        <v>-1.5424333728007966E-4</v>
      </c>
      <c r="GF405" s="240">
        <f t="shared" ca="1" si="778"/>
        <v>-1.3068758270480879E-4</v>
      </c>
      <c r="GG405" s="240">
        <f t="shared" ca="1" si="779"/>
        <v>3.1031937218630518E-5</v>
      </c>
      <c r="GH405" s="240">
        <f t="shared" ca="1" si="780"/>
        <v>1.5994429058931213E-4</v>
      </c>
      <c r="GI405" s="240">
        <f t="shared" ca="1" si="781"/>
        <v>1.1976249609687123E-4</v>
      </c>
      <c r="GJ405" s="240">
        <f t="shared" ca="1" si="782"/>
        <v>-4.7032990880909326E-5</v>
      </c>
      <c r="GK405" s="240">
        <f t="shared" ca="1" si="783"/>
        <v>-1.6410489294572635E-4</v>
      </c>
      <c r="GL405" s="240">
        <f t="shared" ca="1" si="784"/>
        <v>-1.0768403118268089E-4</v>
      </c>
      <c r="GM405" s="240">
        <f t="shared" ca="1" si="785"/>
        <v>6.2581091130156822E-5</v>
      </c>
      <c r="GN405" s="240">
        <f t="shared" ca="1" si="786"/>
        <v>1.6668507547421354E-4</v>
      </c>
      <c r="GO405" s="240">
        <f t="shared" ca="1" si="787"/>
        <v>9.4568510182122033E-5</v>
      </c>
      <c r="GP405" s="240">
        <f t="shared" ca="1" si="788"/>
        <v>-7.7526501261516618E-5</v>
      </c>
      <c r="GQ405" s="240">
        <f t="shared" ca="1" si="789"/>
        <v>-1.676599896065531E-4</v>
      </c>
      <c r="GR405" s="240">
        <f t="shared" ca="1" si="790"/>
        <v>-8.0542242732103042E-5</v>
      </c>
      <c r="GS405" s="240">
        <f t="shared" ca="1" si="791"/>
        <v>9.1725288805431481E-5</v>
      </c>
      <c r="GT405" s="240">
        <f t="shared" ca="1" si="792"/>
        <v>1.6702024638670827E-4</v>
      </c>
      <c r="GU405" s="240">
        <f t="shared" ca="1" si="793"/>
        <v>6.5740309455705395E-5</v>
      </c>
      <c r="GV405" s="240">
        <f t="shared" ca="1" si="794"/>
        <v>-1.0504071167600666E-4</v>
      </c>
      <c r="GW405" s="240">
        <f t="shared" ca="1" si="795"/>
        <v>-1.6477200689160546E-4</v>
      </c>
      <c r="GX405" s="240">
        <f t="shared" ca="1" si="796"/>
        <v>-5.0305261061940586E-5</v>
      </c>
      <c r="GY405" s="240">
        <f t="shared" ca="1" si="797"/>
        <v>1.1734453507204801E-4</v>
      </c>
      <c r="GZ405" s="240">
        <f t="shared" ca="1" si="798"/>
        <v>1.6093692289659514E-4</v>
      </c>
      <c r="HA405" s="240">
        <f t="shared" ca="1" si="799"/>
        <v>3.4385745504496315E-5</v>
      </c>
      <c r="HB405" s="240">
        <f t="shared" ca="1" si="800"/>
        <v>-1.2851826644829758E-4</v>
      </c>
      <c r="HC405" s="240">
        <f t="shared" ca="1" si="801"/>
        <v>-1.5555192835701949E-4</v>
      </c>
      <c r="HD405" s="240">
        <f t="shared" ca="1" si="802"/>
        <v>-1.8135076420683178E-5</v>
      </c>
      <c r="HE405" s="240">
        <f t="shared" ca="1" si="803"/>
        <v>1.3845429666341919E-4</v>
      </c>
      <c r="HF405" s="240">
        <f t="shared" ca="1" si="804"/>
        <v>1.4866888371403207E-4</v>
      </c>
      <c r="HG405" s="240">
        <f t="shared" ca="1" si="805"/>
        <v>1.7097566372976908E-6</v>
      </c>
      <c r="HH405" s="240">
        <f t="shared" ca="1" si="806"/>
        <v>-1.4705693631485465E-4</v>
      </c>
      <c r="HI405" s="240">
        <f t="shared" ca="1" si="807"/>
        <v>-1.4035407645019977E-4</v>
      </c>
      <c r="HJ405" s="240">
        <f t="shared" ca="1" si="808"/>
        <v>1.4732029037153027E-5</v>
      </c>
      <c r="HK405" s="240">
        <f t="shared" ca="1" si="809"/>
        <v>1.5424333728007933E-4</v>
      </c>
      <c r="HL405" s="240">
        <f t="shared" ca="1" si="810"/>
        <v>1.3068758270480934E-4</v>
      </c>
      <c r="HM405" s="240">
        <f t="shared" ca="1" si="811"/>
        <v>-3.1031937218629712E-5</v>
      </c>
      <c r="HN405" s="240">
        <f t="shared" ca="1" si="812"/>
        <v>-1.5994429058931186E-4</v>
      </c>
      <c r="HO405" s="240">
        <f t="shared" ca="1" si="813"/>
        <v>-1.1976249609687182E-4</v>
      </c>
      <c r="HP405" s="240">
        <f t="shared" ca="1" si="814"/>
        <v>4.703299088090854E-5</v>
      </c>
      <c r="HQ405" s="240">
        <f t="shared" ca="1" si="815"/>
        <v>1.6410489294572619E-4</v>
      </c>
      <c r="HR405" s="240">
        <f t="shared" ca="1" si="816"/>
        <v>1.0768403118268154E-4</v>
      </c>
      <c r="HS405" s="240">
        <f t="shared" ca="1" si="817"/>
        <v>-6.2581091130156077E-5</v>
      </c>
      <c r="HT405" s="240">
        <f t="shared" ca="1" si="818"/>
        <v>-1.6668507547421349E-4</v>
      </c>
      <c r="HU405" s="240">
        <f t="shared" ca="1" si="819"/>
        <v>-9.4568510182122711E-5</v>
      </c>
      <c r="HV405" s="240">
        <f t="shared" ca="1" si="820"/>
        <v>7.75265012615159E-5</v>
      </c>
      <c r="HW405" s="240">
        <f t="shared" ca="1" si="821"/>
        <v>1.6765998960655308E-4</v>
      </c>
      <c r="HX405" s="240">
        <f t="shared" ca="1" si="822"/>
        <v>8.0542242732103774E-5</v>
      </c>
      <c r="HY405" s="240">
        <f t="shared" ca="1" si="823"/>
        <v>-9.172528880543079E-5</v>
      </c>
      <c r="HZ405" s="240">
        <f t="shared" ca="1" si="824"/>
        <v>-1.6702024638670836E-4</v>
      </c>
      <c r="IA405" s="240">
        <f t="shared" ca="1" si="825"/>
        <v>-6.5740309455706141E-5</v>
      </c>
      <c r="IB405" s="240">
        <f t="shared" ca="1" si="826"/>
        <v>1.0504071167600603E-4</v>
      </c>
      <c r="IC405" s="240">
        <f t="shared" ca="1" si="827"/>
        <v>1.647720068916056E-4</v>
      </c>
      <c r="ID405" s="240">
        <f t="shared" ca="1" si="828"/>
        <v>5.0305261061941366E-5</v>
      </c>
      <c r="IE405" s="240">
        <f t="shared" ca="1" si="829"/>
        <v>-2.0530248603968217E-4</v>
      </c>
      <c r="IF405" s="240">
        <f t="shared" ca="1" si="830"/>
        <v>-1.6093692289659539E-4</v>
      </c>
      <c r="IG405" s="240">
        <f t="shared" ca="1" si="831"/>
        <v>-3.4385745504497114E-5</v>
      </c>
      <c r="IH405" s="240">
        <f t="shared" ca="1" si="832"/>
        <v>1.2851826644829707E-4</v>
      </c>
      <c r="II405" s="240">
        <f t="shared" ca="1" si="833"/>
        <v>1.5555192835701981E-4</v>
      </c>
      <c r="IJ405" s="240">
        <f t="shared" ca="1" si="834"/>
        <v>1.8135076420683992E-5</v>
      </c>
      <c r="IK405" s="240">
        <f t="shared" ca="1" si="835"/>
        <v>-1.3845429666341875E-4</v>
      </c>
      <c r="IL405" s="240">
        <f t="shared" ca="1" si="836"/>
        <v>-1.4866888371403245E-4</v>
      </c>
      <c r="IM405" s="240">
        <f t="shared" ca="1" si="837"/>
        <v>-1.709756637298504E-6</v>
      </c>
      <c r="IN405" s="240">
        <f t="shared" ca="1" si="838"/>
        <v>1.4705693631485422E-4</v>
      </c>
      <c r="IO405" s="240">
        <f t="shared" ca="1" si="839"/>
        <v>1.4035407645020021E-4</v>
      </c>
      <c r="IP405" s="240">
        <f t="shared" ca="1" si="840"/>
        <v>-1.4732029037152213E-5</v>
      </c>
      <c r="IQ405" s="240">
        <f t="shared" ca="1" si="841"/>
        <v>-1.5424333728007904E-4</v>
      </c>
      <c r="IR405" s="240">
        <f t="shared" ca="1" si="842"/>
        <v>-1.3068758270480982E-4</v>
      </c>
      <c r="IS405" s="240">
        <f t="shared" ca="1" si="843"/>
        <v>3.1031937218628892E-5</v>
      </c>
      <c r="IT405" s="240">
        <f t="shared" ca="1" si="844"/>
        <v>1.5994429058931162E-4</v>
      </c>
      <c r="IU405" s="240">
        <f t="shared" ca="1" si="845"/>
        <v>1.1976249609687239E-4</v>
      </c>
      <c r="IV405" s="240">
        <f t="shared" ca="1" si="846"/>
        <v>-4.7032990880907741E-5</v>
      </c>
      <c r="IW405" s="240">
        <f t="shared" ca="1" si="847"/>
        <v>-1.6410489294572603E-4</v>
      </c>
      <c r="IX405" s="240">
        <f t="shared" ca="1" si="848"/>
        <v>-1.0768403118268215E-4</v>
      </c>
      <c r="IY405" s="240">
        <f t="shared" ca="1" si="849"/>
        <v>6.2581091130155305E-5</v>
      </c>
      <c r="IZ405" s="240">
        <f t="shared" ca="1" si="850"/>
        <v>1.6668507547421335E-4</v>
      </c>
      <c r="JA405" s="240">
        <f t="shared" ca="1" si="851"/>
        <v>9.4568510182123361E-5</v>
      </c>
      <c r="JB405" s="240">
        <f t="shared" ca="1" si="852"/>
        <v>-7.7526501261515168E-5</v>
      </c>
    </row>
    <row r="406" spans="2:262">
      <c r="B406" s="248">
        <v>45</v>
      </c>
      <c r="C406" s="247">
        <f t="shared" si="853"/>
        <v>8.7890625000000046E-4</v>
      </c>
      <c r="D406" s="244">
        <f t="shared" ca="1" si="597"/>
        <v>30.041706704552833</v>
      </c>
      <c r="E406" s="243">
        <f ca="1">AY361</f>
        <v>4.1706704552833734E-2</v>
      </c>
      <c r="F406" s="242">
        <v>45</v>
      </c>
      <c r="G406" s="240">
        <f t="shared" ca="1" si="854"/>
        <v>2.7681546249915098E-4</v>
      </c>
      <c r="H406" s="240">
        <f t="shared" ca="1" si="598"/>
        <v>1.1366566936784075E-4</v>
      </c>
      <c r="I406" s="240">
        <f t="shared" ca="1" si="599"/>
        <v>-1.7460471701803953E-4</v>
      </c>
      <c r="J406" s="240">
        <f t="shared" ca="1" si="600"/>
        <v>-2.7067418733273482E-4</v>
      </c>
      <c r="K406" s="240">
        <f t="shared" ca="1" si="601"/>
        <v>-6.8791645521662598E-5</v>
      </c>
      <c r="L406" s="240">
        <f t="shared" ca="1" si="602"/>
        <v>2.0881518090848882E-4</v>
      </c>
      <c r="M406" s="240">
        <f t="shared" ca="1" si="603"/>
        <v>2.5656298780232816E-4</v>
      </c>
      <c r="N406" s="240">
        <f t="shared" ca="1" si="604"/>
        <v>2.1892071263438062E-5</v>
      </c>
      <c r="O406" s="240">
        <f t="shared" ca="1" si="605"/>
        <v>-2.3687714126303271E-4</v>
      </c>
      <c r="P406" s="240">
        <f t="shared" ca="1" si="606"/>
        <v>-2.3489736415954651E-4</v>
      </c>
      <c r="Q406" s="240">
        <f t="shared" ca="1" si="607"/>
        <v>2.5652108798760668E-5</v>
      </c>
      <c r="R406" s="240">
        <f t="shared" ca="1" si="608"/>
        <v>2.5796432165045731E-4</v>
      </c>
      <c r="S406" s="240">
        <f t="shared" ca="1" si="609"/>
        <v>2.0631525452266081E-4</v>
      </c>
      <c r="T406" s="240">
        <f t="shared" ca="1" si="610"/>
        <v>-7.2440969822533131E-5</v>
      </c>
      <c r="U406" s="241">
        <f t="shared" ca="1" si="611"/>
        <v>-2.7145581604941742E-4</v>
      </c>
      <c r="V406" s="240">
        <f t="shared" ca="1" si="612"/>
        <v>-1.7165825097037668E-4</v>
      </c>
      <c r="W406" s="240">
        <f t="shared" ca="1" si="613"/>
        <v>1.1709682711946663E-4</v>
      </c>
      <c r="X406" s="240">
        <f t="shared" ca="1" si="614"/>
        <v>2.7695437124941494E-4</v>
      </c>
      <c r="Y406" s="240">
        <f t="shared" ca="1" si="615"/>
        <v>1.3194681910274302E-4</v>
      </c>
      <c r="Z406" s="240">
        <f t="shared" ca="1" si="616"/>
        <v>-1.5830480168845437E-4</v>
      </c>
      <c r="AA406" s="240">
        <f t="shared" ca="1" si="617"/>
        <v>-2.7429808385845276E-4</v>
      </c>
      <c r="AB406" s="240">
        <f t="shared" ca="1" si="618"/>
        <v>-8.8350250722164824E-5</v>
      </c>
      <c r="AC406" s="240">
        <f t="shared" ca="1" si="619"/>
        <v>1.9485153645343182E-4</v>
      </c>
      <c r="AD406" s="240">
        <f t="shared" ca="1" si="620"/>
        <v>2.6356516750230597E-4</v>
      </c>
      <c r="AE406" s="240">
        <f t="shared" ca="1" si="621"/>
        <v>4.2152234369269813E-5</v>
      </c>
      <c r="AF406" s="240">
        <f t="shared" ca="1" si="622"/>
        <v>-2.2566092321694585E-4</v>
      </c>
      <c r="AG406" s="240">
        <f t="shared" ca="1" si="623"/>
        <v>-2.450716498465845E-4</v>
      </c>
      <c r="AH406" s="240">
        <f t="shared" ca="1" si="624"/>
        <v>5.2869425206043184E-6</v>
      </c>
      <c r="AI406" s="240">
        <f t="shared" ca="1" si="625"/>
        <v>2.498257883595768E-4</v>
      </c>
      <c r="AJ406" s="240">
        <f t="shared" ca="1" si="626"/>
        <v>2.1936206725211492E-4</v>
      </c>
      <c r="AK406" s="240">
        <f t="shared" ca="1" si="627"/>
        <v>-5.2570446893562595E-5</v>
      </c>
      <c r="AL406" s="240">
        <f t="shared" ca="1" si="628"/>
        <v>-2.6663460430881899E-4</v>
      </c>
      <c r="AM406" s="240">
        <f t="shared" ca="1" si="629"/>
        <v>-1.8719343105687229E-4</v>
      </c>
      <c r="AN406" s="240">
        <f t="shared" ca="1" si="630"/>
        <v>9.8306029428641426E-5</v>
      </c>
      <c r="AO406" s="240">
        <f t="shared" ca="1" si="631"/>
        <v>2.7559244026582603E-4</v>
      </c>
      <c r="AP406" s="240">
        <f t="shared" ca="1" si="632"/>
        <v>1.4951293759270896E-4</v>
      </c>
      <c r="AQ406" s="240">
        <f t="shared" ca="1" si="633"/>
        <v>-1.411470189225768E-4</v>
      </c>
      <c r="AR406" s="240">
        <f t="shared" ca="1" si="634"/>
        <v>-2.7643553530183731E-4</v>
      </c>
      <c r="AS406" s="240">
        <f t="shared" ca="1" si="635"/>
        <v>-1.0743007825910608E-4</v>
      </c>
      <c r="AT406" s="240">
        <f t="shared" ca="1" si="636"/>
        <v>1.7983197463988606E-4</v>
      </c>
      <c r="AU406" s="240">
        <f t="shared" ca="1" si="637"/>
        <v>2.6913906472361243E-4</v>
      </c>
      <c r="AV406" s="240">
        <f t="shared" ca="1" si="638"/>
        <v>6.2183970864873993E-5</v>
      </c>
      <c r="AW406" s="240">
        <f t="shared" ca="1" si="639"/>
        <v>-2.1322182907609281E-4</v>
      </c>
      <c r="AX406" s="240">
        <f t="shared" ca="1" si="640"/>
        <v>-2.5391787102945374E-4</v>
      </c>
      <c r="AY406" s="240">
        <f t="shared" ca="1" si="641"/>
        <v>-1.5106874157145244E-5</v>
      </c>
      <c r="AZ406" s="240">
        <f t="shared" ca="1" si="642"/>
        <v>2.40333427476015E-4</v>
      </c>
      <c r="BA406" s="240">
        <f t="shared" ca="1" si="643"/>
        <v>2.3122013793302633E-4</v>
      </c>
      <c r="BB406" s="240">
        <f t="shared" ca="1" si="644"/>
        <v>-3.2415040158037005E-5</v>
      </c>
      <c r="BC406" s="240">
        <f t="shared" ca="1" si="645"/>
        <v>-2.603684765455505E-4</v>
      </c>
      <c r="BD406" s="240">
        <f t="shared" ca="1" si="646"/>
        <v>-2.0171419372154223E-4</v>
      </c>
      <c r="BE406" s="240">
        <f t="shared" ca="1" si="647"/>
        <v>7.8982502846850459E-5</v>
      </c>
      <c r="BF406" s="240">
        <f t="shared" ca="1" si="648"/>
        <v>2.7273704997038558E-4</v>
      </c>
      <c r="BG406" s="240">
        <f t="shared" ca="1" si="649"/>
        <v>1.6626883251966826E-4</v>
      </c>
      <c r="BH406" s="240">
        <f t="shared" ca="1" si="650"/>
        <v>-1.2322434823181026E-4</v>
      </c>
      <c r="BI406" s="240">
        <f t="shared" ca="1" si="651"/>
        <v>-2.7707495862832232E-4</v>
      </c>
      <c r="BJ406" s="240">
        <f t="shared" ca="1" si="652"/>
        <v>-1.259277328939387E-4</v>
      </c>
      <c r="BK406" s="240">
        <f t="shared" ca="1" si="653"/>
        <v>1.6383788777465339E-4</v>
      </c>
      <c r="BL406" s="240">
        <f t="shared" ca="1" si="654"/>
        <v>2.7325447403426801E-4</v>
      </c>
      <c r="BM406" s="240">
        <f t="shared" ca="1" si="655"/>
        <v>8.1878727034580235E-5</v>
      </c>
      <c r="BN406" s="240">
        <f t="shared" ca="1" si="656"/>
        <v>-1.9962726736937991E-4</v>
      </c>
      <c r="BO406" s="240">
        <f t="shared" ca="1" si="657"/>
        <v>-2.6138808926910452E-4</v>
      </c>
      <c r="BP406" s="240">
        <f t="shared" ca="1" si="658"/>
        <v>-3.541882537494102E-5</v>
      </c>
      <c r="BQ406" s="240">
        <f t="shared" ca="1" si="659"/>
        <v>2.295386789258429E-4</v>
      </c>
      <c r="BR406" s="240">
        <f t="shared" ca="1" si="660"/>
        <v>2.4182520665296013E-4</v>
      </c>
      <c r="BS406" s="240">
        <f t="shared" ca="1" si="661"/>
        <v>-1.2083973511369106E-5</v>
      </c>
      <c r="BT406" s="240">
        <f t="shared" ca="1" si="662"/>
        <v>-2.5269138944887548E-4</v>
      </c>
      <c r="BU406" s="240">
        <f t="shared" ca="1" si="663"/>
        <v>-2.1514184969339016E-4</v>
      </c>
      <c r="BV406" s="240">
        <f t="shared" ca="1" si="664"/>
        <v>5.923096323888148E-5</v>
      </c>
      <c r="BW406" s="240">
        <f t="shared" ca="1" si="665"/>
        <v>2.6840367397050317E-4</v>
      </c>
      <c r="BX406" s="240">
        <f t="shared" ca="1" si="666"/>
        <v>1.8212370223723626E-4</v>
      </c>
      <c r="BY406" s="240">
        <f t="shared" ca="1" si="667"/>
        <v>-1.0463391412149704E-4</v>
      </c>
      <c r="BZ406" s="240">
        <f t="shared" ca="1" si="668"/>
        <v>-2.762128887475002E-4</v>
      </c>
      <c r="CA406" s="240">
        <f t="shared" ca="1" si="669"/>
        <v>-1.4374297423351209E-4</v>
      </c>
      <c r="CB406" s="240">
        <f t="shared" ca="1" si="670"/>
        <v>1.4695594920022606E-4</v>
      </c>
      <c r="CC406" s="240">
        <f t="shared" ca="1" si="671"/>
        <v>2.7588909367464842E-4</v>
      </c>
      <c r="CD406" s="240">
        <f t="shared" ca="1" si="672"/>
        <v>1.011297752882987E-4</v>
      </c>
      <c r="CE406" s="240">
        <f t="shared" ca="1" si="673"/>
        <v>-1.8495090820456174E-4</v>
      </c>
      <c r="CF406" s="240">
        <f t="shared" ca="1" si="674"/>
        <v>-2.6744182280565807E-4</v>
      </c>
      <c r="CG406" s="240">
        <f t="shared" ca="1" si="675"/>
        <v>-5.5538838909248203E-5</v>
      </c>
      <c r="CH406" s="240">
        <f t="shared" ca="1" si="676"/>
        <v>2.1750004038673917E-4</v>
      </c>
      <c r="CI406" s="240">
        <f t="shared" ca="1" si="677"/>
        <v>2.5111980362567214E-4</v>
      </c>
      <c r="CJ406" s="240">
        <f t="shared" ca="1" si="678"/>
        <v>8.3125772347440507E-6</v>
      </c>
      <c r="CK406" s="240">
        <f t="shared" ca="1" si="679"/>
        <v>-2.4364494581893242E-4</v>
      </c>
      <c r="CL406" s="240">
        <f t="shared" ca="1" si="680"/>
        <v>-2.2740363334129254E-4</v>
      </c>
      <c r="CM406" s="240">
        <f t="shared" ca="1" si="681"/>
        <v>3.9158445909195154E-5</v>
      </c>
      <c r="CN406" s="240">
        <f t="shared" ca="1" si="682"/>
        <v>2.6261579520617706E-4</v>
      </c>
      <c r="CO406" s="240">
        <f t="shared" ca="1" si="683"/>
        <v>1.9699162783270595E-4</v>
      </c>
      <c r="CP406" s="240">
        <f t="shared" ca="1" si="684"/>
        <v>-8.5476459764801242E-5</v>
      </c>
      <c r="CQ406" s="240">
        <f t="shared" ca="1" si="685"/>
        <v>-2.7385399729074717E-4</v>
      </c>
      <c r="CR406" s="240">
        <f t="shared" ca="1" si="686"/>
        <v>-1.6077925994144131E-4</v>
      </c>
      <c r="CS406" s="240">
        <f t="shared" ca="1" si="687"/>
        <v>1.2927764360443428E-4</v>
      </c>
      <c r="CT406" s="240">
        <f t="shared" ca="1" si="688"/>
        <v>2.7702864641265199E-4</v>
      </c>
      <c r="CU406" s="240">
        <f t="shared" ca="1" si="689"/>
        <v>1.1983279252758117E-4</v>
      </c>
      <c r="CV406" s="240">
        <f t="shared" ca="1" si="690"/>
        <v>-1.6927228404355177E-4</v>
      </c>
      <c r="CW406" s="240">
        <f t="shared" ca="1" si="691"/>
        <v>-2.7204626593256754E-4</v>
      </c>
      <c r="CX406" s="240">
        <f t="shared" ca="1" si="692"/>
        <v>-7.5357882663471898E-5</v>
      </c>
      <c r="CY406" s="240">
        <f t="shared" ca="1" si="693"/>
        <v>2.0428275028400638E-4</v>
      </c>
      <c r="CZ406" s="240">
        <f t="shared" ca="1" si="694"/>
        <v>2.5905356062485896E-4</v>
      </c>
      <c r="DA406" s="240">
        <f t="shared" ca="1" si="695"/>
        <v>2.8664081404598647E-5</v>
      </c>
      <c r="DB406" s="240">
        <f t="shared" ca="1" si="696"/>
        <v>-2.3327816911756011E-4</v>
      </c>
      <c r="DC406" s="240">
        <f t="shared" ca="1" si="697"/>
        <v>-2.3843309699727441E-4</v>
      </c>
      <c r="DD406" s="240">
        <f t="shared" ca="1" si="698"/>
        <v>1.8873725568336553E-5</v>
      </c>
      <c r="DE406" s="240">
        <f t="shared" ca="1" si="699"/>
        <v>2.5540477869390822E-4</v>
      </c>
      <c r="DF406" s="240">
        <f t="shared" ca="1" si="700"/>
        <v>2.1079203872907955E-4</v>
      </c>
      <c r="DG406" s="240">
        <f t="shared" ca="1" si="701"/>
        <v>-6.5855801066735541E-5</v>
      </c>
      <c r="DH406" s="240">
        <f t="shared" ca="1" si="702"/>
        <v>-2.7001106729524773E-4</v>
      </c>
      <c r="DI406" s="240">
        <f t="shared" ca="1" si="703"/>
        <v>-1.769442689094149E-4</v>
      </c>
      <c r="DJ406" s="240">
        <f t="shared" ca="1" si="704"/>
        <v>1.1089877125699632E-4</v>
      </c>
      <c r="DK406" s="240">
        <f t="shared" ca="1" si="705"/>
        <v>2.7666695691325779E-4</v>
      </c>
      <c r="DL406" s="240">
        <f t="shared" ca="1" si="706"/>
        <v>1.3788642548152969E-4</v>
      </c>
      <c r="DM406" s="240">
        <f t="shared" ca="1" si="707"/>
        <v>-1.5267635870911561E-4</v>
      </c>
      <c r="DN406" s="240">
        <f t="shared" ca="1" si="708"/>
        <v>-2.7517646677358731E-4</v>
      </c>
      <c r="DO406" s="240">
        <f t="shared" ca="1" si="709"/>
        <v>-9.4768555522341694E-5</v>
      </c>
      <c r="DP406" s="240">
        <f t="shared" ca="1" si="710"/>
        <v>1.8995843425789193E-4</v>
      </c>
      <c r="DQ406" s="240">
        <f t="shared" ca="1" si="711"/>
        <v>2.6558348393394051E-4</v>
      </c>
      <c r="DR406" s="240">
        <f t="shared" ca="1" si="712"/>
        <v>4.8860252433790616E-5</v>
      </c>
      <c r="DS406" s="240">
        <f t="shared" ca="1" si="713"/>
        <v>-2.2164723780590572E-4</v>
      </c>
      <c r="DT406" s="240">
        <f t="shared" ca="1" si="714"/>
        <v>-2.481704710421599E-4</v>
      </c>
      <c r="DU406" s="240">
        <f t="shared" ca="1" si="715"/>
        <v>-1.5132731266458767E-6</v>
      </c>
      <c r="DV406" s="240">
        <f t="shared" ca="1" si="716"/>
        <v>2.4680970155695973E-4</v>
      </c>
      <c r="DW406" s="240">
        <f t="shared" ca="1" si="717"/>
        <v>2.234501493040058E-4</v>
      </c>
      <c r="DX406" s="240">
        <f t="shared" ca="1" si="718"/>
        <v>-4.5878264076773981E-5</v>
      </c>
      <c r="DY406" s="240">
        <f t="shared" ca="1" si="719"/>
        <v>-2.6470492393160916E-4</v>
      </c>
      <c r="DZ406" s="240">
        <f t="shared" ca="1" si="720"/>
        <v>-1.9215040155325618E-4</v>
      </c>
      <c r="EA406" s="240">
        <f t="shared" ca="1" si="721"/>
        <v>9.1918928859560363E-5</v>
      </c>
      <c r="EB406" s="240">
        <f t="shared" ca="1" si="722"/>
        <v>2.7480598520320063E-4</v>
      </c>
      <c r="EC406" s="240">
        <f t="shared" ca="1" si="723"/>
        <v>1.551928399489493E-4</v>
      </c>
      <c r="ED406" s="240">
        <f t="shared" ca="1" si="724"/>
        <v>-1.3525306695855513E-4</v>
      </c>
      <c r="EE406" s="240">
        <f t="shared" ca="1" si="725"/>
        <v>-2.7681546249915114E-4</v>
      </c>
      <c r="EF406" s="240">
        <f t="shared" ca="1" si="726"/>
        <v>-1.1366566936784001E-4</v>
      </c>
      <c r="EG406" s="240">
        <f t="shared" ca="1" si="727"/>
        <v>1.7460471701803755E-4</v>
      </c>
      <c r="EH406" s="240">
        <f t="shared" ca="1" si="728"/>
        <v>2.7067418733273438E-4</v>
      </c>
      <c r="EI406" s="240">
        <f t="shared" ca="1" si="729"/>
        <v>6.8791645521663574E-5</v>
      </c>
      <c r="EJ406" s="240">
        <f t="shared" ca="1" si="730"/>
        <v>-2.0881518090848589E-4</v>
      </c>
      <c r="EK406" s="240">
        <f t="shared" ca="1" si="731"/>
        <v>-2.5656298780232811E-4</v>
      </c>
      <c r="EL406" s="240">
        <f t="shared" ca="1" si="732"/>
        <v>-2.1892071263441098E-5</v>
      </c>
      <c r="EM406" s="240">
        <f t="shared" ca="1" si="733"/>
        <v>2.3687714126303345E-4</v>
      </c>
      <c r="EN406" s="240">
        <f t="shared" ca="1" si="734"/>
        <v>2.3489736415954732E-4</v>
      </c>
      <c r="EO406" s="240">
        <f t="shared" ca="1" si="735"/>
        <v>-2.5652108798763555E-5</v>
      </c>
      <c r="EP406" s="240">
        <f t="shared" ca="1" si="736"/>
        <v>-2.579643216504571E-4</v>
      </c>
      <c r="EQ406" s="240">
        <f t="shared" ca="1" si="737"/>
        <v>-2.0631525452266316E-4</v>
      </c>
      <c r="ER406" s="240">
        <f t="shared" ca="1" si="738"/>
        <v>7.2440969822534025E-5</v>
      </c>
      <c r="ES406" s="240">
        <f t="shared" ca="1" si="739"/>
        <v>2.7145581604941693E-4</v>
      </c>
      <c r="ET406" s="240">
        <f t="shared" ca="1" si="740"/>
        <v>1.7165825097037479E-4</v>
      </c>
      <c r="EU406" s="240">
        <f t="shared" ca="1" si="741"/>
        <v>-1.1709682711946614E-4</v>
      </c>
      <c r="EV406" s="240">
        <f t="shared" ca="1" si="742"/>
        <v>-2.7695437124941477E-4</v>
      </c>
      <c r="EW406" s="240">
        <f t="shared" ca="1" si="743"/>
        <v>-1.3194681910274264E-4</v>
      </c>
      <c r="EX406" s="240">
        <f t="shared" ca="1" si="744"/>
        <v>1.5830480168845234E-4</v>
      </c>
      <c r="EY406" s="240">
        <f t="shared" ca="1" si="745"/>
        <v>2.7429808385845259E-4</v>
      </c>
      <c r="EZ406" s="240">
        <f t="shared" ca="1" si="746"/>
        <v>8.8350250722166288E-5</v>
      </c>
      <c r="FA406" s="240">
        <f t="shared" ca="1" si="747"/>
        <v>-1.948515364534342E-4</v>
      </c>
      <c r="FB406" s="240">
        <f t="shared" ca="1" si="748"/>
        <v>-2.6356516750230613E-4</v>
      </c>
      <c r="FC406" s="240">
        <f t="shared" ca="1" si="749"/>
        <v>-4.2152234369273282E-5</v>
      </c>
      <c r="FD406" s="240">
        <f t="shared" ca="1" si="750"/>
        <v>2.2566092321694666E-4</v>
      </c>
      <c r="FE406" s="240">
        <f t="shared" ca="1" si="751"/>
        <v>2.4507164984658521E-4</v>
      </c>
      <c r="FF406" s="240">
        <f t="shared" ca="1" si="752"/>
        <v>-5.2869425206067172E-6</v>
      </c>
      <c r="FG406" s="240">
        <f t="shared" ca="1" si="753"/>
        <v>-2.4982578835957658E-4</v>
      </c>
      <c r="FH406" s="240">
        <f t="shared" ca="1" si="754"/>
        <v>-2.1936206725211768E-4</v>
      </c>
      <c r="FI406" s="240">
        <f t="shared" ca="1" si="755"/>
        <v>5.2570446893563963E-5</v>
      </c>
      <c r="FJ406" s="240">
        <f t="shared" ca="1" si="756"/>
        <v>2.6663460430881834E-4</v>
      </c>
      <c r="FK406" s="240">
        <f t="shared" ca="1" si="757"/>
        <v>1.8719343105687126E-4</v>
      </c>
      <c r="FL406" s="240">
        <f t="shared" ca="1" si="758"/>
        <v>-9.8306029428640897E-5</v>
      </c>
      <c r="FM406" s="240">
        <f t="shared" ca="1" si="759"/>
        <v>-2.7559244026582555E-4</v>
      </c>
      <c r="FN406" s="240">
        <f t="shared" ca="1" si="760"/>
        <v>-1.4951293759270939E-4</v>
      </c>
      <c r="FO406" s="240">
        <f t="shared" ca="1" si="761"/>
        <v>1.4114701892257466E-4</v>
      </c>
      <c r="FP406" s="240">
        <f t="shared" ca="1" si="762"/>
        <v>2.7643553530183726E-4</v>
      </c>
      <c r="FQ406" s="240">
        <f t="shared" ca="1" si="763"/>
        <v>1.0743007825910837E-4</v>
      </c>
      <c r="FR406" s="240">
        <f t="shared" ca="1" si="764"/>
        <v>-1.7983197463988869E-4</v>
      </c>
      <c r="FS406" s="240">
        <f t="shared" ca="1" si="765"/>
        <v>-2.6913906472361259E-4</v>
      </c>
      <c r="FT406" s="240">
        <f t="shared" ca="1" si="766"/>
        <v>-6.2183970864878357E-5</v>
      </c>
      <c r="FU406" s="240">
        <f t="shared" ca="1" si="767"/>
        <v>2.1322182907609376E-4</v>
      </c>
      <c r="FV406" s="240">
        <f t="shared" ca="1" si="768"/>
        <v>2.5391787102945471E-4</v>
      </c>
      <c r="FW406" s="240">
        <f t="shared" ca="1" si="769"/>
        <v>1.5106874157143834E-5</v>
      </c>
      <c r="FX406" s="240">
        <f t="shared" ca="1" si="770"/>
        <v>-2.4033342747601473E-4</v>
      </c>
      <c r="FY406" s="240">
        <f t="shared" ca="1" si="771"/>
        <v>-2.3122013793302879E-4</v>
      </c>
      <c r="FZ406" s="240">
        <f t="shared" ca="1" si="772"/>
        <v>3.2415040158036449E-5</v>
      </c>
      <c r="GA406" s="240">
        <f t="shared" ca="1" si="773"/>
        <v>2.6036847654554963E-4</v>
      </c>
      <c r="GB406" s="240">
        <f t="shared" ca="1" si="774"/>
        <v>2.0171419372154125E-4</v>
      </c>
      <c r="GC406" s="240">
        <f t="shared" ca="1" si="775"/>
        <v>-7.8982502846849944E-5</v>
      </c>
      <c r="GD406" s="240">
        <f t="shared" ca="1" si="776"/>
        <v>-2.7273704997038623E-4</v>
      </c>
      <c r="GE406" s="240">
        <f t="shared" ca="1" si="777"/>
        <v>-1.662688325196687E-4</v>
      </c>
      <c r="GF406" s="240">
        <f t="shared" ca="1" si="778"/>
        <v>1.2322434823180801E-4</v>
      </c>
      <c r="GG406" s="240">
        <f t="shared" ca="1" si="779"/>
        <v>2.7707495862832232E-4</v>
      </c>
      <c r="GH406" s="240">
        <f t="shared" ca="1" si="780"/>
        <v>1.2592773289394097E-4</v>
      </c>
      <c r="GI406" s="240">
        <f t="shared" ca="1" si="781"/>
        <v>-1.6383788777465613E-4</v>
      </c>
      <c r="GJ406" s="240">
        <f t="shared" ca="1" si="782"/>
        <v>-2.7325447403426812E-4</v>
      </c>
      <c r="GK406" s="240">
        <f t="shared" ca="1" si="783"/>
        <v>-8.1878727034584531E-5</v>
      </c>
      <c r="GL406" s="240">
        <f t="shared" ca="1" si="784"/>
        <v>1.9962726736937958E-4</v>
      </c>
      <c r="GM406" s="240">
        <f t="shared" ca="1" si="785"/>
        <v>2.6138808926910604E-4</v>
      </c>
      <c r="GN406" s="240">
        <f t="shared" ca="1" si="786"/>
        <v>3.5418825374937646E-5</v>
      </c>
      <c r="GO406" s="240">
        <f t="shared" ca="1" si="787"/>
        <v>-2.295386789258426E-4</v>
      </c>
      <c r="GP406" s="240">
        <f t="shared" ca="1" si="788"/>
        <v>-2.4182520665295848E-4</v>
      </c>
      <c r="GQ406" s="240">
        <f t="shared" ca="1" si="789"/>
        <v>1.2083973511368564E-5</v>
      </c>
      <c r="GR406" s="240">
        <f t="shared" ca="1" si="790"/>
        <v>2.5269138944887363E-4</v>
      </c>
      <c r="GS406" s="240">
        <f t="shared" ca="1" si="791"/>
        <v>2.1514184969338804E-4</v>
      </c>
      <c r="GT406" s="240">
        <f t="shared" ca="1" si="792"/>
        <v>-5.9230963238880938E-5</v>
      </c>
      <c r="GU406" s="240">
        <f t="shared" ca="1" si="793"/>
        <v>-2.6840367397050398E-4</v>
      </c>
      <c r="GV406" s="240">
        <f t="shared" ca="1" si="794"/>
        <v>-1.8212370223723669E-4</v>
      </c>
      <c r="GW406" s="240">
        <f t="shared" ca="1" si="795"/>
        <v>1.046339141214929E-4</v>
      </c>
      <c r="GX406" s="240">
        <f t="shared" ca="1" si="796"/>
        <v>2.7621288874750015E-4</v>
      </c>
      <c r="GY406" s="240">
        <f t="shared" ca="1" si="797"/>
        <v>1.4374297423351258E-4</v>
      </c>
      <c r="GZ406" s="240">
        <f t="shared" ca="1" si="798"/>
        <v>-1.4695594920022893E-4</v>
      </c>
      <c r="HA406" s="240">
        <f t="shared" ca="1" si="799"/>
        <v>-2.7588909367464842E-4</v>
      </c>
      <c r="HB406" s="240">
        <f t="shared" ca="1" si="800"/>
        <v>-1.0112977528830288E-4</v>
      </c>
      <c r="HC406" s="240">
        <f t="shared" ca="1" si="801"/>
        <v>1.849509082045613E-4</v>
      </c>
      <c r="HD406" s="240">
        <f t="shared" ca="1" si="802"/>
        <v>2.6744182280565926E-4</v>
      </c>
      <c r="HE406" s="240">
        <f t="shared" ca="1" si="803"/>
        <v>5.5538838909244896E-5</v>
      </c>
      <c r="HF406" s="240">
        <f t="shared" ca="1" si="804"/>
        <v>-2.175000403867388E-4</v>
      </c>
      <c r="HG406" s="240">
        <f t="shared" ca="1" si="805"/>
        <v>-2.5111980362567073E-4</v>
      </c>
      <c r="HH406" s="240">
        <f t="shared" ca="1" si="806"/>
        <v>-8.3125772347445928E-6</v>
      </c>
      <c r="HI406" s="240">
        <f t="shared" ca="1" si="807"/>
        <v>2.4364494581893028E-4</v>
      </c>
      <c r="HJ406" s="240">
        <f t="shared" ca="1" si="808"/>
        <v>2.2740363334129287E-4</v>
      </c>
      <c r="HK406" s="240">
        <f t="shared" ca="1" si="809"/>
        <v>-3.9158445909194599E-5</v>
      </c>
      <c r="HL406" s="240">
        <f t="shared" ca="1" si="810"/>
        <v>-2.6261579520617815E-4</v>
      </c>
      <c r="HM406" s="240">
        <f t="shared" ca="1" si="811"/>
        <v>-1.9699162783270635E-4</v>
      </c>
      <c r="HN406" s="240">
        <f t="shared" ca="1" si="812"/>
        <v>8.5476459764796973E-5</v>
      </c>
      <c r="HO406" s="240">
        <f t="shared" ca="1" si="813"/>
        <v>2.7385399729074706E-4</v>
      </c>
      <c r="HP406" s="240">
        <f t="shared" ca="1" si="814"/>
        <v>1.6077925994144494E-4</v>
      </c>
      <c r="HQ406" s="240">
        <f t="shared" ca="1" si="815"/>
        <v>-1.2927764360443726E-4</v>
      </c>
      <c r="HR406" s="240">
        <f t="shared" ca="1" si="816"/>
        <v>-2.7702864641265199E-4</v>
      </c>
      <c r="HS406" s="240">
        <f t="shared" ca="1" si="817"/>
        <v>-1.1983279252757814E-4</v>
      </c>
      <c r="HT406" s="240">
        <f t="shared" ca="1" si="818"/>
        <v>1.6927228404355131E-4</v>
      </c>
      <c r="HU406" s="240">
        <f t="shared" ca="1" si="819"/>
        <v>2.7204626593256841E-4</v>
      </c>
      <c r="HV406" s="240">
        <f t="shared" ca="1" si="820"/>
        <v>7.53578826634724E-5</v>
      </c>
      <c r="HW406" s="240">
        <f t="shared" ca="1" si="821"/>
        <v>-2.0428275028400603E-4</v>
      </c>
      <c r="HX406" s="240">
        <f t="shared" ca="1" si="822"/>
        <v>-2.5905356062485776E-4</v>
      </c>
      <c r="HY406" s="240">
        <f t="shared" ca="1" si="823"/>
        <v>-2.8664081404599175E-5</v>
      </c>
      <c r="HZ406" s="240">
        <f t="shared" ca="1" si="824"/>
        <v>2.332781691175577E-4</v>
      </c>
      <c r="IA406" s="240">
        <f t="shared" ca="1" si="825"/>
        <v>2.3843309699727466E-4</v>
      </c>
      <c r="IB406" s="240">
        <f t="shared" ca="1" si="826"/>
        <v>-1.8873725568336011E-5</v>
      </c>
      <c r="IC406" s="240">
        <f t="shared" ca="1" si="827"/>
        <v>-2.5540477869390952E-4</v>
      </c>
      <c r="ID406" s="240">
        <f t="shared" ca="1" si="828"/>
        <v>-2.107920387290799E-4</v>
      </c>
      <c r="IE406" s="240">
        <f t="shared" ca="1" si="829"/>
        <v>3.5997351725480353E-4</v>
      </c>
      <c r="IF406" s="240">
        <f t="shared" ca="1" si="830"/>
        <v>2.7001106729524583E-4</v>
      </c>
      <c r="IG406" s="240">
        <f t="shared" ca="1" si="831"/>
        <v>1.7694426890941831E-4</v>
      </c>
      <c r="IH406" s="240">
        <f t="shared" ca="1" si="832"/>
        <v>-1.1089877125699944E-4</v>
      </c>
      <c r="II406" s="240">
        <f t="shared" ca="1" si="833"/>
        <v>-2.7666695691325822E-4</v>
      </c>
      <c r="IJ406" s="240">
        <f t="shared" ca="1" si="834"/>
        <v>-1.3788642548153354E-4</v>
      </c>
      <c r="IK406" s="240">
        <f t="shared" ca="1" si="835"/>
        <v>1.5267635870911517E-4</v>
      </c>
      <c r="IL406" s="240">
        <f t="shared" ca="1" si="836"/>
        <v>2.7517646677358693E-4</v>
      </c>
      <c r="IM406" s="240">
        <f t="shared" ca="1" si="837"/>
        <v>9.4768555522349609E-5</v>
      </c>
      <c r="IN406" s="240">
        <f t="shared" ca="1" si="838"/>
        <v>-1.8995843425789153E-4</v>
      </c>
      <c r="IO406" s="240">
        <f t="shared" ca="1" si="839"/>
        <v>-2.6558348393393953E-4</v>
      </c>
      <c r="IP406" s="240">
        <f t="shared" ca="1" si="840"/>
        <v>-4.8860252433783366E-5</v>
      </c>
      <c r="IQ406" s="240">
        <f t="shared" ca="1" si="841"/>
        <v>2.2164723780590539E-4</v>
      </c>
      <c r="IR406" s="240">
        <f t="shared" ca="1" si="842"/>
        <v>2.4817047104216012E-4</v>
      </c>
      <c r="IS406" s="240">
        <f t="shared" ca="1" si="843"/>
        <v>1.5132731266385448E-6</v>
      </c>
      <c r="IT406" s="240">
        <f t="shared" ca="1" si="844"/>
        <v>-2.4680970155695594E-4</v>
      </c>
      <c r="IU406" s="240">
        <f t="shared" ca="1" si="845"/>
        <v>-2.2345014930400613E-4</v>
      </c>
      <c r="IV406" s="240">
        <f t="shared" ca="1" si="846"/>
        <v>4.5878264076773453E-5</v>
      </c>
      <c r="IW406" s="240">
        <f t="shared" ca="1" si="847"/>
        <v>2.6470492393160662E-4</v>
      </c>
      <c r="IX406" s="240">
        <f t="shared" ca="1" si="848"/>
        <v>1.9215040155325656E-4</v>
      </c>
      <c r="IY406" s="240">
        <f t="shared" ca="1" si="849"/>
        <v>-9.1918928859559834E-5</v>
      </c>
      <c r="IZ406" s="240">
        <f t="shared" ca="1" si="850"/>
        <v>-2.7480598520320161E-4</v>
      </c>
      <c r="JA406" s="240">
        <f t="shared" ca="1" si="851"/>
        <v>-1.551928399489563E-4</v>
      </c>
      <c r="JB406" s="240">
        <f t="shared" ca="1" si="852"/>
        <v>1.3525306695855464E-4</v>
      </c>
    </row>
    <row r="407" spans="2:262">
      <c r="B407" s="248">
        <v>46</v>
      </c>
      <c r="C407" s="247">
        <f t="shared" si="853"/>
        <v>8.9843750000000047E-4</v>
      </c>
      <c r="D407" s="244">
        <f t="shared" ca="1" si="597"/>
        <v>30.041037863214498</v>
      </c>
      <c r="E407" s="243">
        <f ca="1">AZ361</f>
        <v>4.1037863214499461E-2</v>
      </c>
      <c r="F407" s="242">
        <v>46</v>
      </c>
      <c r="G407" s="240">
        <f t="shared" ca="1" si="854"/>
        <v>-1.3098423056579368E-4</v>
      </c>
      <c r="H407" s="240">
        <f t="shared" ca="1" si="598"/>
        <v>-5.0937807271305478E-5</v>
      </c>
      <c r="I407" s="240">
        <f t="shared" ca="1" si="599"/>
        <v>8.7426792671760247E-5</v>
      </c>
      <c r="J407" s="240">
        <f t="shared" ca="1" si="600"/>
        <v>1.2569734828947417E-4</v>
      </c>
      <c r="K407" s="240">
        <f t="shared" ca="1" si="601"/>
        <v>2.0058290311929515E-5</v>
      </c>
      <c r="L407" s="240">
        <f t="shared" ca="1" si="602"/>
        <v>-1.0854529991273675E-4</v>
      </c>
      <c r="M407" s="240">
        <f t="shared" ca="1" si="603"/>
        <v>-1.1287648200314577E-4</v>
      </c>
      <c r="N407" s="240">
        <f t="shared" ca="1" si="604"/>
        <v>1.2023470294863603E-5</v>
      </c>
      <c r="O407" s="240">
        <f t="shared" ca="1" si="605"/>
        <v>1.2315787393369902E-4</v>
      </c>
      <c r="P407" s="240">
        <f t="shared" ca="1" si="606"/>
        <v>9.3290082297931649E-5</v>
      </c>
      <c r="Q407" s="240">
        <f t="shared" ca="1" si="607"/>
        <v>-4.3384574227677225E-5</v>
      </c>
      <c r="R407" s="240">
        <f t="shared" ca="1" si="608"/>
        <v>-1.303886736726268E-4</v>
      </c>
      <c r="S407" s="240">
        <f t="shared" ca="1" si="609"/>
        <v>-6.8112108881023637E-5</v>
      </c>
      <c r="T407" s="240">
        <f t="shared" ca="1" si="610"/>
        <v>7.2145315519907518E-5</v>
      </c>
      <c r="U407" s="241">
        <f t="shared" ca="1" si="611"/>
        <v>1.2980430311636623E-4</v>
      </c>
      <c r="V407" s="240">
        <f t="shared" ca="1" si="612"/>
        <v>3.8851666373233758E-5</v>
      </c>
      <c r="W407" s="240">
        <f t="shared" ca="1" si="613"/>
        <v>-9.658184742410611E-5</v>
      </c>
      <c r="X407" s="240">
        <f t="shared" ca="1" si="614"/>
        <v>-1.2143978797139954E-4</v>
      </c>
      <c r="Y407" s="240">
        <f t="shared" ca="1" si="615"/>
        <v>-7.2625523604246512E-6</v>
      </c>
      <c r="Z407" s="240">
        <f t="shared" ca="1" si="616"/>
        <v>1.1522950546539199E-4</v>
      </c>
      <c r="AA407" s="240">
        <f t="shared" ca="1" si="617"/>
        <v>1.0579647631078656E-4</v>
      </c>
      <c r="AB407" s="240">
        <f t="shared" ca="1" si="618"/>
        <v>-2.4761860838085862E-5</v>
      </c>
      <c r="AC407" s="240">
        <f t="shared" ca="1" si="619"/>
        <v>-1.2697059575905766E-4</v>
      </c>
      <c r="AD407" s="240">
        <f t="shared" ca="1" si="620"/>
        <v>-8.3811989027238743E-5</v>
      </c>
      <c r="AE407" s="240">
        <f t="shared" ca="1" si="621"/>
        <v>5.530211016081977E-5</v>
      </c>
      <c r="AF407" s="240">
        <f t="shared" ca="1" si="622"/>
        <v>1.3110138678064105E-4</v>
      </c>
      <c r="AG407" s="240">
        <f t="shared" ca="1" si="623"/>
        <v>5.6804021186853386E-5</v>
      </c>
      <c r="AH407" s="240">
        <f t="shared" ca="1" si="624"/>
        <v>-8.2527689609119569E-5</v>
      </c>
      <c r="AI407" s="240">
        <f t="shared" ca="1" si="625"/>
        <v>-1.2737428926967812E-4</v>
      </c>
      <c r="AJ407" s="240">
        <f t="shared" ca="1" si="626"/>
        <v>-2.6391362689506959E-5</v>
      </c>
      <c r="AK407" s="240">
        <f t="shared" ca="1" si="627"/>
        <v>1.0480676618874939E-4</v>
      </c>
      <c r="AL407" s="240">
        <f t="shared" ca="1" si="628"/>
        <v>1.1601269610941939E-4</v>
      </c>
      <c r="AM407" s="240">
        <f t="shared" ca="1" si="629"/>
        <v>-5.6031279404254866E-6</v>
      </c>
      <c r="AN407" s="240">
        <f t="shared" ca="1" si="630"/>
        <v>-1.2080398788956066E-4</v>
      </c>
      <c r="AO407" s="240">
        <f t="shared" ca="1" si="631"/>
        <v>-9.7697592717317593E-5</v>
      </c>
      <c r="AP407" s="240">
        <f t="shared" ca="1" si="632"/>
        <v>3.7261781125227551E-5</v>
      </c>
      <c r="AQ407" s="240">
        <f t="shared" ca="1" si="633"/>
        <v>1.295605213380685E-4</v>
      </c>
      <c r="AR407" s="240">
        <f t="shared" ca="1" si="634"/>
        <v>7.3526740485920045E-5</v>
      </c>
      <c r="AS407" s="240">
        <f t="shared" ca="1" si="635"/>
        <v>-6.6687056541905076E-5</v>
      </c>
      <c r="AT407" s="240">
        <f t="shared" ca="1" si="636"/>
        <v>-1.3055152186664974E-4</v>
      </c>
      <c r="AU407" s="240">
        <f t="shared" ca="1" si="637"/>
        <v>-4.4948879716416443E-5</v>
      </c>
      <c r="AV407" s="240">
        <f t="shared" ca="1" si="638"/>
        <v>9.2115276933171607E-5</v>
      </c>
      <c r="AW407" s="240">
        <f t="shared" ca="1" si="639"/>
        <v>1.2371759138745379E-4</v>
      </c>
      <c r="AX407" s="240">
        <f t="shared" ca="1" si="640"/>
        <v>1.3676895756093394E-5</v>
      </c>
      <c r="AY407" s="240">
        <f t="shared" ca="1" si="641"/>
        <v>-1.1202233850178873E-4</v>
      </c>
      <c r="AZ407" s="240">
        <f t="shared" ca="1" si="642"/>
        <v>-1.0946833856491484E-4</v>
      </c>
      <c r="BA407" s="240">
        <f t="shared" ca="1" si="643"/>
        <v>1.8414847056228487E-5</v>
      </c>
      <c r="BB407" s="240">
        <f t="shared" ca="1" si="644"/>
        <v>1.2521506187217543E-4</v>
      </c>
      <c r="BC407" s="240">
        <f t="shared" ca="1" si="645"/>
        <v>8.8657827899044122E-5</v>
      </c>
      <c r="BD407" s="240">
        <f t="shared" ca="1" si="646"/>
        <v>-4.9402850090771741E-5</v>
      </c>
      <c r="BE407" s="240">
        <f t="shared" ca="1" si="647"/>
        <v>-1.3090270827160856E-4</v>
      </c>
      <c r="BF407" s="240">
        <f t="shared" ca="1" si="648"/>
        <v>-6.2533389239917064E-5</v>
      </c>
      <c r="BG407" s="240">
        <f t="shared" ca="1" si="649"/>
        <v>7.7429770113638516E-5</v>
      </c>
      <c r="BH407" s="240">
        <f t="shared" ca="1" si="650"/>
        <v>1.2874437443036131E-4</v>
      </c>
      <c r="BI407" s="240">
        <f t="shared" ca="1" si="651"/>
        <v>3.2660855962754664E-5</v>
      </c>
      <c r="BJ407" s="240">
        <f t="shared" ca="1" si="652"/>
        <v>-1.0081574378502466E-4</v>
      </c>
      <c r="BK407" s="240">
        <f t="shared" ca="1" si="653"/>
        <v>-1.1886942546925296E-4</v>
      </c>
      <c r="BL407" s="240">
        <f t="shared" ca="1" si="654"/>
        <v>-8.307128399969341E-7</v>
      </c>
      <c r="BM407" s="240">
        <f t="shared" ca="1" si="655"/>
        <v>1.181590744574165E-4</v>
      </c>
      <c r="BN407" s="240">
        <f t="shared" ca="1" si="656"/>
        <v>1.0186974107854979E-4</v>
      </c>
      <c r="BO407" s="240">
        <f t="shared" ca="1" si="657"/>
        <v>-3.1049221128300621E-5</v>
      </c>
      <c r="BP407" s="240">
        <f t="shared" ca="1" si="658"/>
        <v>-1.2842024635944561E-4</v>
      </c>
      <c r="BQ407" s="240">
        <f t="shared" ca="1" si="659"/>
        <v>-7.8764239732804944E-5</v>
      </c>
      <c r="BR407" s="240">
        <f t="shared" ca="1" si="660"/>
        <v>6.1068142603596851E-5</v>
      </c>
      <c r="BS407" s="240">
        <f t="shared" ca="1" si="661"/>
        <v>1.3098423056579368E-4</v>
      </c>
      <c r="BT407" s="240">
        <f t="shared" ca="1" si="662"/>
        <v>5.0937807271306724E-5</v>
      </c>
      <c r="BU407" s="240">
        <f t="shared" ca="1" si="663"/>
        <v>-8.7426792671759705E-5</v>
      </c>
      <c r="BV407" s="240">
        <f t="shared" ca="1" si="664"/>
        <v>-1.2569734828947419E-4</v>
      </c>
      <c r="BW407" s="240">
        <f t="shared" ca="1" si="665"/>
        <v>-2.0058290311930674E-5</v>
      </c>
      <c r="BX407" s="240">
        <f t="shared" ca="1" si="666"/>
        <v>1.0854529991273642E-4</v>
      </c>
      <c r="BY407" s="240">
        <f t="shared" ca="1" si="667"/>
        <v>1.1287648200314666E-4</v>
      </c>
      <c r="BZ407" s="240">
        <f t="shared" ca="1" si="668"/>
        <v>-1.2023470294862539E-5</v>
      </c>
      <c r="CA407" s="240">
        <f t="shared" ca="1" si="669"/>
        <v>-1.2315787393369889E-4</v>
      </c>
      <c r="CB407" s="240">
        <f t="shared" ca="1" si="670"/>
        <v>-9.3290082297932733E-5</v>
      </c>
      <c r="CC407" s="240">
        <f t="shared" ca="1" si="671"/>
        <v>4.3384574227676439E-5</v>
      </c>
      <c r="CD407" s="240">
        <f t="shared" ca="1" si="672"/>
        <v>1.3038867367262674E-4</v>
      </c>
      <c r="CE407" s="240">
        <f t="shared" ca="1" si="673"/>
        <v>6.8112108881024965E-5</v>
      </c>
      <c r="CF407" s="240">
        <f t="shared" ca="1" si="674"/>
        <v>-7.2145315519906827E-5</v>
      </c>
      <c r="CG407" s="240">
        <f t="shared" ca="1" si="675"/>
        <v>-1.298043031163662E-4</v>
      </c>
      <c r="CH407" s="240">
        <f t="shared" ca="1" si="676"/>
        <v>-3.8851666373234998E-5</v>
      </c>
      <c r="CI407" s="240">
        <f t="shared" ca="1" si="677"/>
        <v>9.658184742410554E-5</v>
      </c>
      <c r="CJ407" s="240">
        <f t="shared" ca="1" si="678"/>
        <v>1.2143978797139949E-4</v>
      </c>
      <c r="CK407" s="240">
        <f t="shared" ca="1" si="679"/>
        <v>7.2625523604259387E-6</v>
      </c>
      <c r="CL407" s="240">
        <f t="shared" ca="1" si="680"/>
        <v>-1.1522950546539182E-4</v>
      </c>
      <c r="CM407" s="240">
        <f t="shared" ca="1" si="681"/>
        <v>-1.0579647631078759E-4</v>
      </c>
      <c r="CN407" s="240">
        <f t="shared" ca="1" si="682"/>
        <v>2.4761860838085042E-5</v>
      </c>
      <c r="CO407" s="240">
        <f t="shared" ca="1" si="683"/>
        <v>1.2697059575905755E-4</v>
      </c>
      <c r="CP407" s="240">
        <f t="shared" ca="1" si="684"/>
        <v>8.3811989027240112E-5</v>
      </c>
      <c r="CQ407" s="240">
        <f t="shared" ca="1" si="685"/>
        <v>-5.5302110160819011E-5</v>
      </c>
      <c r="CR407" s="240">
        <f t="shared" ca="1" si="686"/>
        <v>-1.3110138678064107E-4</v>
      </c>
      <c r="CS407" s="240">
        <f t="shared" ca="1" si="687"/>
        <v>-5.6804021186854551E-5</v>
      </c>
      <c r="CT407" s="240">
        <f t="shared" ca="1" si="688"/>
        <v>8.2527689609118918E-5</v>
      </c>
      <c r="CU407" s="240">
        <f t="shared" ca="1" si="689"/>
        <v>1.2737428926967812E-4</v>
      </c>
      <c r="CV407" s="240">
        <f t="shared" ca="1" si="690"/>
        <v>2.6391362689507779E-5</v>
      </c>
      <c r="CW407" s="240">
        <f t="shared" ca="1" si="691"/>
        <v>-1.0480676618874889E-4</v>
      </c>
      <c r="CX407" s="240">
        <f t="shared" ca="1" si="692"/>
        <v>-1.1601269610941935E-4</v>
      </c>
      <c r="CY407" s="240">
        <f t="shared" ca="1" si="693"/>
        <v>5.6031279404246531E-6</v>
      </c>
      <c r="CZ407" s="240">
        <f t="shared" ca="1" si="694"/>
        <v>1.2080398788956035E-4</v>
      </c>
      <c r="DA407" s="240">
        <f t="shared" ca="1" si="695"/>
        <v>9.7697592717318772E-5</v>
      </c>
      <c r="DB407" s="240">
        <f t="shared" ca="1" si="696"/>
        <v>-3.7261781125226751E-5</v>
      </c>
      <c r="DC407" s="240">
        <f t="shared" ca="1" si="697"/>
        <v>-1.295605213380685E-4</v>
      </c>
      <c r="DD407" s="240">
        <f t="shared" ca="1" si="698"/>
        <v>-7.3526740485921522E-5</v>
      </c>
      <c r="DE407" s="240">
        <f t="shared" ca="1" si="699"/>
        <v>6.6687056541904344E-5</v>
      </c>
      <c r="DF407" s="240">
        <f t="shared" ca="1" si="700"/>
        <v>1.3055152186664974E-4</v>
      </c>
      <c r="DG407" s="240">
        <f t="shared" ca="1" si="701"/>
        <v>4.494887971641811E-5</v>
      </c>
      <c r="DH407" s="240">
        <f t="shared" ca="1" si="702"/>
        <v>-9.2115276933171011E-5</v>
      </c>
      <c r="DI407" s="240">
        <f t="shared" ca="1" si="703"/>
        <v>-1.2371759138745376E-4</v>
      </c>
      <c r="DJ407" s="240">
        <f t="shared" ca="1" si="704"/>
        <v>-1.3676895756094234E-5</v>
      </c>
      <c r="DK407" s="240">
        <f t="shared" ca="1" si="705"/>
        <v>1.1202233850178829E-4</v>
      </c>
      <c r="DL407" s="240">
        <f t="shared" ca="1" si="706"/>
        <v>1.094683385649158E-4</v>
      </c>
      <c r="DM407" s="240">
        <f t="shared" ca="1" si="707"/>
        <v>-1.841484705622766E-5</v>
      </c>
      <c r="DN407" s="240">
        <f t="shared" ca="1" si="708"/>
        <v>-1.2521506187217519E-4</v>
      </c>
      <c r="DO407" s="240">
        <f t="shared" ca="1" si="709"/>
        <v>-8.8657827899045423E-5</v>
      </c>
      <c r="DP407" s="240">
        <f t="shared" ca="1" si="710"/>
        <v>4.9402850090772697E-5</v>
      </c>
      <c r="DQ407" s="240">
        <f t="shared" ca="1" si="711"/>
        <v>1.3090270827160845E-4</v>
      </c>
      <c r="DR407" s="240">
        <f t="shared" ca="1" si="712"/>
        <v>6.2533389239918596E-5</v>
      </c>
      <c r="DS407" s="240">
        <f t="shared" ca="1" si="713"/>
        <v>-7.7429770113637838E-5</v>
      </c>
      <c r="DT407" s="240">
        <f t="shared" ca="1" si="714"/>
        <v>-1.2874437443036128E-4</v>
      </c>
      <c r="DU407" s="240">
        <f t="shared" ca="1" si="715"/>
        <v>-3.2660855962753682E-5</v>
      </c>
      <c r="DV407" s="240">
        <f t="shared" ca="1" si="716"/>
        <v>1.0081574378502294E-4</v>
      </c>
      <c r="DW407" s="240">
        <f t="shared" ca="1" si="717"/>
        <v>1.1886942546925408E-4</v>
      </c>
      <c r="DX407" s="240">
        <f t="shared" ca="1" si="718"/>
        <v>8.3071283999776758E-7</v>
      </c>
      <c r="DY407" s="240">
        <f t="shared" ca="1" si="719"/>
        <v>-1.1815907445741614E-4</v>
      </c>
      <c r="DZ407" s="240">
        <f t="shared" ca="1" si="720"/>
        <v>-1.0186974107854914E-4</v>
      </c>
      <c r="EA407" s="240">
        <f t="shared" ca="1" si="721"/>
        <v>3.1049221128301624E-5</v>
      </c>
      <c r="EB407" s="240">
        <f t="shared" ca="1" si="722"/>
        <v>1.2842024635944507E-4</v>
      </c>
      <c r="EC407" s="240">
        <f t="shared" ca="1" si="723"/>
        <v>7.8764239732805595E-5</v>
      </c>
      <c r="ED407" s="240">
        <f t="shared" ca="1" si="724"/>
        <v>-6.1068142603596119E-5</v>
      </c>
      <c r="EE407" s="240">
        <f t="shared" ca="1" si="725"/>
        <v>-1.309842305657937E-4</v>
      </c>
      <c r="EF407" s="240">
        <f t="shared" ca="1" si="726"/>
        <v>-5.0937807271305776E-5</v>
      </c>
      <c r="EG407" s="240">
        <f t="shared" ca="1" si="727"/>
        <v>8.74267926717577E-5</v>
      </c>
      <c r="EH407" s="240">
        <f t="shared" ca="1" si="728"/>
        <v>1.2569734828947495E-4</v>
      </c>
      <c r="EI407" s="240">
        <f t="shared" ca="1" si="729"/>
        <v>2.0058290311931514E-5</v>
      </c>
      <c r="EJ407" s="240">
        <f t="shared" ca="1" si="730"/>
        <v>-1.0854529991273593E-4</v>
      </c>
      <c r="EK407" s="240">
        <f t="shared" ca="1" si="731"/>
        <v>-1.1287648200314614E-4</v>
      </c>
      <c r="EL407" s="240">
        <f t="shared" ca="1" si="732"/>
        <v>1.2023470294863562E-5</v>
      </c>
      <c r="EM407" s="240">
        <f t="shared" ca="1" si="733"/>
        <v>1.2315787393369797E-4</v>
      </c>
      <c r="EN407" s="240">
        <f t="shared" ca="1" si="734"/>
        <v>9.3290082297933303E-5</v>
      </c>
      <c r="EO407" s="240">
        <f t="shared" ca="1" si="735"/>
        <v>-4.3384574227675639E-5</v>
      </c>
      <c r="EP407" s="240">
        <f t="shared" ca="1" si="736"/>
        <v>-1.3038867367262669E-4</v>
      </c>
      <c r="EQ407" s="240">
        <f t="shared" ca="1" si="737"/>
        <v>-6.8112108881024085E-5</v>
      </c>
      <c r="ER407" s="240">
        <f t="shared" ca="1" si="738"/>
        <v>7.2145315519904564E-5</v>
      </c>
      <c r="ES407" s="240">
        <f t="shared" ca="1" si="739"/>
        <v>1.2980430311636658E-4</v>
      </c>
      <c r="ET407" s="240">
        <f t="shared" ca="1" si="740"/>
        <v>3.8851666373235784E-5</v>
      </c>
      <c r="EU407" s="240">
        <f t="shared" ca="1" si="741"/>
        <v>-9.6581847424104971E-5</v>
      </c>
      <c r="EV407" s="240">
        <f t="shared" ca="1" si="742"/>
        <v>-1.2143978797139983E-4</v>
      </c>
      <c r="EW407" s="240">
        <f t="shared" ca="1" si="743"/>
        <v>-7.2625523604249222E-6</v>
      </c>
      <c r="EX407" s="240">
        <f t="shared" ca="1" si="744"/>
        <v>1.1522950546539054E-4</v>
      </c>
      <c r="EY407" s="240">
        <f t="shared" ca="1" si="745"/>
        <v>1.0579647631078809E-4</v>
      </c>
      <c r="EZ407" s="240">
        <f t="shared" ca="1" si="746"/>
        <v>-2.4761860838084222E-5</v>
      </c>
      <c r="FA407" s="240">
        <f t="shared" ca="1" si="747"/>
        <v>-1.2697059575905736E-4</v>
      </c>
      <c r="FB407" s="240">
        <f t="shared" ca="1" si="748"/>
        <v>-8.3811989027239326E-5</v>
      </c>
      <c r="FC407" s="240">
        <f t="shared" ca="1" si="749"/>
        <v>5.530211016081994E-5</v>
      </c>
      <c r="FD407" s="240">
        <f t="shared" ca="1" si="750"/>
        <v>1.3110138678064105E-4</v>
      </c>
      <c r="FE407" s="240">
        <f t="shared" ca="1" si="751"/>
        <v>5.6804021186855296E-5</v>
      </c>
      <c r="FF407" s="240">
        <f t="shared" ca="1" si="752"/>
        <v>-8.2527689609118268E-5</v>
      </c>
      <c r="FG407" s="240">
        <f t="shared" ca="1" si="753"/>
        <v>-1.2737428926967831E-4</v>
      </c>
      <c r="FH407" s="240">
        <f t="shared" ca="1" si="754"/>
        <v>-2.639136268950677E-5</v>
      </c>
      <c r="FI407" s="240">
        <f t="shared" ca="1" si="755"/>
        <v>1.0480676618874728E-4</v>
      </c>
      <c r="FJ407" s="240">
        <f t="shared" ca="1" si="756"/>
        <v>1.1601269610942061E-4</v>
      </c>
      <c r="FK407" s="240">
        <f t="shared" ca="1" si="757"/>
        <v>-5.6031279404238196E-6</v>
      </c>
      <c r="FL407" s="240">
        <f t="shared" ca="1" si="758"/>
        <v>-1.2080398788956001E-4</v>
      </c>
      <c r="FM407" s="240">
        <f t="shared" ca="1" si="759"/>
        <v>-9.7697592717318094E-5</v>
      </c>
      <c r="FN407" s="240">
        <f t="shared" ca="1" si="760"/>
        <v>3.7261781125227734E-5</v>
      </c>
      <c r="FO407" s="240">
        <f t="shared" ca="1" si="761"/>
        <v>1.2956052133806812E-4</v>
      </c>
      <c r="FP407" s="240">
        <f t="shared" ca="1" si="762"/>
        <v>7.35267404859222E-5</v>
      </c>
      <c r="FQ407" s="240">
        <f t="shared" ca="1" si="763"/>
        <v>-6.6687056541903626E-5</v>
      </c>
      <c r="FR407" s="240">
        <f t="shared" ca="1" si="764"/>
        <v>-1.3055152186664982E-4</v>
      </c>
      <c r="FS407" s="240">
        <f t="shared" ca="1" si="765"/>
        <v>-4.4948879716417135E-5</v>
      </c>
      <c r="FT407" s="240">
        <f t="shared" ca="1" si="766"/>
        <v>9.2115276933169086E-5</v>
      </c>
      <c r="FU407" s="240">
        <f t="shared" ca="1" si="767"/>
        <v>1.2371759138745465E-4</v>
      </c>
      <c r="FV407" s="240">
        <f t="shared" ca="1" si="768"/>
        <v>1.3676895756095074E-5</v>
      </c>
      <c r="FW407" s="240">
        <f t="shared" ca="1" si="769"/>
        <v>-1.1202233850178786E-4</v>
      </c>
      <c r="FX407" s="240">
        <f t="shared" ca="1" si="770"/>
        <v>-1.0946833856491524E-4</v>
      </c>
      <c r="FY407" s="240">
        <f t="shared" ca="1" si="771"/>
        <v>1.8414847056228677E-5</v>
      </c>
      <c r="FZ407" s="240">
        <f t="shared" ca="1" si="772"/>
        <v>1.2521506187217438E-4</v>
      </c>
      <c r="GA407" s="240">
        <f t="shared" ca="1" si="773"/>
        <v>8.8657827899046033E-5</v>
      </c>
      <c r="GB407" s="240">
        <f t="shared" ca="1" si="774"/>
        <v>-4.9402850090770196E-5</v>
      </c>
      <c r="GC407" s="240">
        <f t="shared" ca="1" si="775"/>
        <v>-1.3090270827160853E-4</v>
      </c>
      <c r="GD407" s="240">
        <f t="shared" ca="1" si="776"/>
        <v>-6.2533389239917701E-5</v>
      </c>
      <c r="GE407" s="240">
        <f t="shared" ca="1" si="777"/>
        <v>7.7429770113635656E-5</v>
      </c>
      <c r="GF407" s="240">
        <f t="shared" ca="1" si="778"/>
        <v>1.287443744303618E-4</v>
      </c>
      <c r="GG407" s="240">
        <f t="shared" ca="1" si="779"/>
        <v>3.2660855962756284E-5</v>
      </c>
      <c r="GH407" s="240">
        <f t="shared" ca="1" si="780"/>
        <v>-1.0081574378502359E-4</v>
      </c>
      <c r="GI407" s="240">
        <f t="shared" ca="1" si="781"/>
        <v>-1.1886942546925366E-4</v>
      </c>
      <c r="GJ407" s="240">
        <f t="shared" ca="1" si="782"/>
        <v>-8.3071283999674436E-7</v>
      </c>
      <c r="GK407" s="240">
        <f t="shared" ca="1" si="783"/>
        <v>1.1815907445741497E-4</v>
      </c>
      <c r="GL407" s="240">
        <f t="shared" ca="1" si="784"/>
        <v>1.0186974107855083E-4</v>
      </c>
      <c r="GM407" s="240">
        <f t="shared" ca="1" si="785"/>
        <v>-3.1049221128299001E-5</v>
      </c>
      <c r="GN407" s="240">
        <f t="shared" ca="1" si="786"/>
        <v>-1.2842024635944529E-4</v>
      </c>
      <c r="GO407" s="240">
        <f t="shared" ca="1" si="787"/>
        <v>-7.8764239732804781E-5</v>
      </c>
      <c r="GP407" s="240">
        <f t="shared" ca="1" si="788"/>
        <v>6.1068142603597027E-5</v>
      </c>
      <c r="GQ407" s="240">
        <f t="shared" ca="1" si="789"/>
        <v>1.3098423056579384E-4</v>
      </c>
      <c r="GR407" s="240">
        <f t="shared" ca="1" si="790"/>
        <v>5.0937807271308263E-5</v>
      </c>
      <c r="GS407" s="240">
        <f t="shared" ca="1" si="791"/>
        <v>-8.7426792671758472E-5</v>
      </c>
      <c r="GT407" s="240">
        <f t="shared" ca="1" si="792"/>
        <v>-1.2569734828947465E-4</v>
      </c>
      <c r="GU407" s="240">
        <f t="shared" ca="1" si="793"/>
        <v>-2.0058290311930498E-5</v>
      </c>
      <c r="GV407" s="240">
        <f t="shared" ca="1" si="794"/>
        <v>1.0854529991273443E-4</v>
      </c>
      <c r="GW407" s="240">
        <f t="shared" ca="1" si="795"/>
        <v>1.1287648200314751E-4</v>
      </c>
      <c r="GX407" s="240">
        <f t="shared" ca="1" si="796"/>
        <v>-1.2023470294860872E-5</v>
      </c>
      <c r="GY407" s="240">
        <f t="shared" ca="1" si="797"/>
        <v>-1.2315787393369834E-4</v>
      </c>
      <c r="GZ407" s="240">
        <f t="shared" ca="1" si="798"/>
        <v>-9.3290082297932598E-5</v>
      </c>
      <c r="HA407" s="240">
        <f t="shared" ca="1" si="799"/>
        <v>4.3384574227676615E-5</v>
      </c>
      <c r="HB407" s="240">
        <f t="shared" ca="1" si="800"/>
        <v>1.3038867367262639E-4</v>
      </c>
      <c r="HC407" s="240">
        <f t="shared" ca="1" si="801"/>
        <v>6.8112108881026402E-5</v>
      </c>
      <c r="HD407" s="240">
        <f t="shared" ca="1" si="802"/>
        <v>-7.2145315519905431E-5</v>
      </c>
      <c r="HE407" s="240">
        <f t="shared" ca="1" si="803"/>
        <v>-1.2980430311636642E-4</v>
      </c>
      <c r="HF407" s="240">
        <f t="shared" ca="1" si="804"/>
        <v>-3.8851666373234809E-5</v>
      </c>
      <c r="HG407" s="240">
        <f t="shared" ca="1" si="805"/>
        <v>9.6581847424103155E-5</v>
      </c>
      <c r="HH407" s="240">
        <f t="shared" ca="1" si="806"/>
        <v>1.2143978797140083E-4</v>
      </c>
      <c r="HI407" s="240">
        <f t="shared" ca="1" si="807"/>
        <v>7.2625523604276192E-6</v>
      </c>
      <c r="HJ407" s="240">
        <f t="shared" ca="1" si="808"/>
        <v>-1.1522950546539101E-4</v>
      </c>
      <c r="HK407" s="240">
        <f t="shared" ca="1" si="809"/>
        <v>-1.0579647631078747E-4</v>
      </c>
      <c r="HL407" s="240">
        <f t="shared" ca="1" si="810"/>
        <v>2.4761860838085225E-5</v>
      </c>
      <c r="HM407" s="240">
        <f t="shared" ca="1" si="811"/>
        <v>1.2697059575905668E-4</v>
      </c>
      <c r="HN407" s="240">
        <f t="shared" ca="1" si="812"/>
        <v>8.3811989027241399E-5</v>
      </c>
      <c r="HO407" s="240">
        <f t="shared" ca="1" si="813"/>
        <v>-5.5302110160817493E-5</v>
      </c>
      <c r="HP407" s="240">
        <f t="shared" ca="1" si="814"/>
        <v>-1.3110138678064102E-4</v>
      </c>
      <c r="HQ407" s="240">
        <f t="shared" ca="1" si="815"/>
        <v>-5.6804021186854388E-5</v>
      </c>
      <c r="HR407" s="240">
        <f t="shared" ca="1" si="816"/>
        <v>8.2527689609116167E-5</v>
      </c>
      <c r="HS407" s="240">
        <f t="shared" ca="1" si="817"/>
        <v>1.2737428926967896E-4</v>
      </c>
      <c r="HT407" s="240">
        <f t="shared" ca="1" si="818"/>
        <v>2.6391362689509419E-5</v>
      </c>
      <c r="HU407" s="240">
        <f t="shared" ca="1" si="819"/>
        <v>-1.0480676618874788E-4</v>
      </c>
      <c r="HV407" s="240">
        <f t="shared" ca="1" si="820"/>
        <v>-1.1601269610942012E-4</v>
      </c>
      <c r="HW407" s="240">
        <f t="shared" ca="1" si="821"/>
        <v>5.6031279404248428E-6</v>
      </c>
      <c r="HX407" s="240">
        <f t="shared" ca="1" si="822"/>
        <v>1.2080398788955896E-4</v>
      </c>
      <c r="HY407" s="240">
        <f t="shared" ca="1" si="823"/>
        <v>9.7697592717319883E-5</v>
      </c>
      <c r="HZ407" s="240">
        <f t="shared" ca="1" si="824"/>
        <v>-3.7261781125228716E-5</v>
      </c>
      <c r="IA407" s="240">
        <f t="shared" ca="1" si="825"/>
        <v>-1.2956052133806828E-4</v>
      </c>
      <c r="IB407" s="240">
        <f t="shared" ca="1" si="826"/>
        <v>-7.3526740485924436E-5</v>
      </c>
      <c r="IC407" s="240">
        <f t="shared" ca="1" si="827"/>
        <v>6.6687056541904521E-5</v>
      </c>
      <c r="ID407" s="240">
        <f t="shared" ca="1" si="828"/>
        <v>1.3055152186665006E-4</v>
      </c>
      <c r="IE407" s="240">
        <f t="shared" ca="1" si="829"/>
        <v>-9.0612677145480265E-5</v>
      </c>
      <c r="IF407" s="240">
        <f t="shared" ca="1" si="830"/>
        <v>-9.2115276933169818E-5</v>
      </c>
      <c r="IG407" s="240">
        <f t="shared" ca="1" si="831"/>
        <v>-1.2371759138745555E-4</v>
      </c>
      <c r="IH407" s="240">
        <f t="shared" ca="1" si="832"/>
        <v>-1.3676895756094037E-5</v>
      </c>
      <c r="II407" s="240">
        <f t="shared" ca="1" si="833"/>
        <v>1.1202233850178645E-4</v>
      </c>
      <c r="IJ407" s="240">
        <f t="shared" ca="1" si="834"/>
        <v>1.0946833856491467E-4</v>
      </c>
      <c r="IK407" s="240">
        <f t="shared" ca="1" si="835"/>
        <v>-1.8414847056226007E-5</v>
      </c>
      <c r="IL407" s="240">
        <f t="shared" ca="1" si="836"/>
        <v>-1.2521506187217359E-4</v>
      </c>
      <c r="IM407" s="240">
        <f t="shared" ca="1" si="837"/>
        <v>-8.865782789904526E-5</v>
      </c>
      <c r="IN407" s="240">
        <f t="shared" ca="1" si="838"/>
        <v>4.9402850090767696E-5</v>
      </c>
      <c r="IO407" s="240">
        <f t="shared" ca="1" si="839"/>
        <v>1.3090270827160859E-4</v>
      </c>
      <c r="IP407" s="240">
        <f t="shared" ca="1" si="840"/>
        <v>6.2533389239920087E-5</v>
      </c>
      <c r="IQ407" s="240">
        <f t="shared" ca="1" si="841"/>
        <v>-7.7429770113633488E-5</v>
      </c>
      <c r="IR407" s="240">
        <f t="shared" ca="1" si="842"/>
        <v>-1.2874437443036161E-4</v>
      </c>
      <c r="IS407" s="240">
        <f t="shared" ca="1" si="843"/>
        <v>-3.2660855962758906E-5</v>
      </c>
      <c r="IT407" s="240">
        <f t="shared" ca="1" si="844"/>
        <v>1.0081574378502424E-4</v>
      </c>
      <c r="IU407" s="240">
        <f t="shared" ca="1" si="845"/>
        <v>1.188694254692548E-4</v>
      </c>
      <c r="IV407" s="240">
        <f t="shared" ca="1" si="846"/>
        <v>8.3071283999571437E-7</v>
      </c>
      <c r="IW407" s="240">
        <f t="shared" ca="1" si="847"/>
        <v>-1.1815907445741542E-4</v>
      </c>
      <c r="IX407" s="240">
        <f t="shared" ca="1" si="848"/>
        <v>-1.0186974107855252E-4</v>
      </c>
      <c r="IY407" s="240">
        <f t="shared" ca="1" si="849"/>
        <v>3.1049221128300004E-5</v>
      </c>
      <c r="IZ407" s="240">
        <f t="shared" ca="1" si="850"/>
        <v>1.2842024635944475E-4</v>
      </c>
      <c r="JA407" s="240">
        <f t="shared" ca="1" si="851"/>
        <v>7.8764239732803968E-5</v>
      </c>
      <c r="JB407" s="240">
        <f t="shared" ca="1" si="852"/>
        <v>-6.1068142603594642E-5</v>
      </c>
    </row>
    <row r="408" spans="2:262">
      <c r="B408" s="248">
        <v>47</v>
      </c>
      <c r="C408" s="247">
        <f t="shared" si="853"/>
        <v>9.1796875000000049E-4</v>
      </c>
      <c r="D408" s="244">
        <f t="shared" ca="1" si="597"/>
        <v>30.041157434178348</v>
      </c>
      <c r="E408" s="243">
        <f ca="1">BA361</f>
        <v>4.1157434178348433E-2</v>
      </c>
      <c r="F408" s="242">
        <v>47</v>
      </c>
      <c r="G408" s="240">
        <f t="shared" ca="1" si="854"/>
        <v>-5.2803970061794637E-4</v>
      </c>
      <c r="H408" s="240">
        <f t="shared" ca="1" si="598"/>
        <v>-1.7500359590404198E-4</v>
      </c>
      <c r="I408" s="240">
        <f t="shared" ca="1" si="599"/>
        <v>3.8620232629844181E-4</v>
      </c>
      <c r="J408" s="240">
        <f t="shared" ca="1" si="600"/>
        <v>4.8801387226597086E-4</v>
      </c>
      <c r="K408" s="240">
        <f t="shared" ca="1" si="601"/>
        <v>9.324439401008506E-6</v>
      </c>
      <c r="L408" s="240">
        <f t="shared" ca="1" si="602"/>
        <v>-4.8045657611552143E-4</v>
      </c>
      <c r="M408" s="240">
        <f t="shared" ca="1" si="603"/>
        <v>-3.9872614785579354E-4</v>
      </c>
      <c r="N408" s="240">
        <f t="shared" ca="1" si="604"/>
        <v>1.5729595994506233E-4</v>
      </c>
      <c r="O408" s="240">
        <f t="shared" ca="1" si="605"/>
        <v>5.2621179084742006E-4</v>
      </c>
      <c r="P408" s="240">
        <f t="shared" ca="1" si="606"/>
        <v>2.6918955519079202E-4</v>
      </c>
      <c r="Q408" s="240">
        <f t="shared" ca="1" si="607"/>
        <v>-3.0803833272354886E-4</v>
      </c>
      <c r="R408" s="240">
        <f t="shared" ca="1" si="608"/>
        <v>-5.1884927262438698E-4</v>
      </c>
      <c r="S408" s="240">
        <f t="shared" ca="1" si="609"/>
        <v>-1.1247998929413028E-4</v>
      </c>
      <c r="T408" s="240">
        <f t="shared" ca="1" si="610"/>
        <v>4.2768619530274548E-4</v>
      </c>
      <c r="U408" s="241">
        <f t="shared" ca="1" si="611"/>
        <v>4.5911222082668936E-4</v>
      </c>
      <c r="V408" s="240">
        <f t="shared" ca="1" si="612"/>
        <v>-5.5583716015632472E-5</v>
      </c>
      <c r="W408" s="240">
        <f t="shared" ca="1" si="613"/>
        <v>-5.0416185705759952E-4</v>
      </c>
      <c r="X408" s="240">
        <f t="shared" ca="1" si="614"/>
        <v>-3.530307108348021E-4</v>
      </c>
      <c r="Y408" s="240">
        <f t="shared" ca="1" si="615"/>
        <v>2.1803659877197819E-4</v>
      </c>
      <c r="Z408" s="240">
        <f t="shared" ca="1" si="616"/>
        <v>5.2974558640987235E-4</v>
      </c>
      <c r="AA408" s="240">
        <f t="shared" ca="1" si="617"/>
        <v>2.1131299627818418E-4</v>
      </c>
      <c r="AB408" s="240">
        <f t="shared" ca="1" si="618"/>
        <v>-3.5848007385366672E-4</v>
      </c>
      <c r="AC408" s="240">
        <f t="shared" ca="1" si="619"/>
        <v>-5.0185486862431531E-4</v>
      </c>
      <c r="AD408" s="240">
        <f t="shared" ca="1" si="620"/>
        <v>-4.8264578948571034E-5</v>
      </c>
      <c r="AE408" s="240">
        <f t="shared" ca="1" si="621"/>
        <v>4.6273726583828244E-4</v>
      </c>
      <c r="AF408" s="240">
        <f t="shared" ca="1" si="622"/>
        <v>4.2330509424333429E-4</v>
      </c>
      <c r="AG408" s="240">
        <f t="shared" ca="1" si="623"/>
        <v>-1.1965584060593301E-4</v>
      </c>
      <c r="AH408" s="240">
        <f t="shared" ca="1" si="624"/>
        <v>-5.2028407439437378E-4</v>
      </c>
      <c r="AI408" s="240">
        <f t="shared" ca="1" si="625"/>
        <v>-3.0202536332096016E-4</v>
      </c>
      <c r="AJ408" s="240">
        <f t="shared" ca="1" si="626"/>
        <v>2.7549776420433321E-4</v>
      </c>
      <c r="AK408" s="240">
        <f t="shared" ca="1" si="627"/>
        <v>5.2531151526416162E-4</v>
      </c>
      <c r="AL408" s="240">
        <f t="shared" ca="1" si="628"/>
        <v>1.5025809321086864E-4</v>
      </c>
      <c r="AM408" s="240">
        <f t="shared" ca="1" si="629"/>
        <v>-4.0352994099884847E-4</v>
      </c>
      <c r="AN408" s="240">
        <f t="shared" ca="1" si="630"/>
        <v>-4.7731210027232709E-4</v>
      </c>
      <c r="AO408" s="240">
        <f t="shared" ca="1" si="631"/>
        <v>1.6676775589170308E-5</v>
      </c>
      <c r="AP408" s="240">
        <f t="shared" ca="1" si="632"/>
        <v>4.9082833717857045E-4</v>
      </c>
      <c r="AQ408" s="240">
        <f t="shared" ca="1" si="633"/>
        <v>3.8113106502908552E-4</v>
      </c>
      <c r="AR408" s="240">
        <f t="shared" ca="1" si="634"/>
        <v>-1.8192822997755513E-4</v>
      </c>
      <c r="AS408" s="240">
        <f t="shared" ca="1" si="635"/>
        <v>-5.2858073497049816E-4</v>
      </c>
      <c r="AT408" s="240">
        <f t="shared" ca="1" si="636"/>
        <v>-2.4647727321678041E-4</v>
      </c>
      <c r="AU408" s="240">
        <f t="shared" ca="1" si="637"/>
        <v>3.2881518682902544E-4</v>
      </c>
      <c r="AV408" s="240">
        <f t="shared" ca="1" si="638"/>
        <v>5.1297626996756442E-4</v>
      </c>
      <c r="AW408" s="240">
        <f t="shared" ca="1" si="639"/>
        <v>8.694316856104259E-5</v>
      </c>
      <c r="AX408" s="240">
        <f t="shared" ca="1" si="640"/>
        <v>-4.4251034222469614E-4</v>
      </c>
      <c r="AY408" s="240">
        <f t="shared" ca="1" si="641"/>
        <v>-4.455901136489094E-4</v>
      </c>
      <c r="AZ408" s="240">
        <f t="shared" ca="1" si="642"/>
        <v>8.1367295899262851E-5</v>
      </c>
      <c r="BA408" s="240">
        <f t="shared" ca="1" si="643"/>
        <v>5.1153689346340953E-4</v>
      </c>
      <c r="BB408" s="240">
        <f t="shared" ca="1" si="644"/>
        <v>3.3322446983902193E-4</v>
      </c>
      <c r="BC408" s="240">
        <f t="shared" ca="1" si="645"/>
        <v>-2.4146424943104718E-4</v>
      </c>
      <c r="BD408" s="240">
        <f t="shared" ca="1" si="646"/>
        <v>-5.28927049288354E-4</v>
      </c>
      <c r="BE408" s="240">
        <f t="shared" ca="1" si="647"/>
        <v>-1.8722193550174164E-4</v>
      </c>
      <c r="BF408" s="240">
        <f t="shared" ca="1" si="648"/>
        <v>3.7718692298178774E-4</v>
      </c>
      <c r="BG408" s="240">
        <f t="shared" ca="1" si="649"/>
        <v>4.9292538409101839E-4</v>
      </c>
      <c r="BH408" s="240">
        <f t="shared" ca="1" si="650"/>
        <v>2.2320537729129117E-5</v>
      </c>
      <c r="BI408" s="240">
        <f t="shared" ca="1" si="651"/>
        <v>-4.7483497601371802E-4</v>
      </c>
      <c r="BJ408" s="240">
        <f t="shared" ca="1" si="652"/>
        <v>-4.0716603695978499E-4</v>
      </c>
      <c r="BK408" s="240">
        <f t="shared" ca="1" si="653"/>
        <v>1.4483397634214523E-4</v>
      </c>
      <c r="BL408" s="240">
        <f t="shared" ca="1" si="654"/>
        <v>5.2455145873069899E-4</v>
      </c>
      <c r="BM408" s="240">
        <f t="shared" ca="1" si="655"/>
        <v>2.8030586845638006E-4</v>
      </c>
      <c r="BN408" s="240">
        <f t="shared" ca="1" si="656"/>
        <v>-2.9736842181755002E-4</v>
      </c>
      <c r="BO408" s="240">
        <f t="shared" ca="1" si="657"/>
        <v>-5.2131780845825052E-4</v>
      </c>
      <c r="BP408" s="240">
        <f t="shared" ca="1" si="658"/>
        <v>-1.2515060561009618E-4</v>
      </c>
      <c r="BQ408" s="240">
        <f t="shared" ca="1" si="659"/>
        <v>4.1988541672634239E-4</v>
      </c>
      <c r="BR408" s="240">
        <f t="shared" ca="1" si="660"/>
        <v>4.6546044162152538E-4</v>
      </c>
      <c r="BS408" s="240">
        <f t="shared" ca="1" si="661"/>
        <v>-4.2637814766237055E-5</v>
      </c>
      <c r="BT408" s="240">
        <f t="shared" ca="1" si="662"/>
        <v>-5.000176497858709E-4</v>
      </c>
      <c r="BU408" s="240">
        <f t="shared" ca="1" si="663"/>
        <v>-3.6261780408358777E-4</v>
      </c>
      <c r="BV408" s="240">
        <f t="shared" ca="1" si="664"/>
        <v>2.061222189689992E-4</v>
      </c>
      <c r="BW408" s="240">
        <f t="shared" ca="1" si="665"/>
        <v>5.2967628180482782E-4</v>
      </c>
      <c r="BX408" s="240">
        <f t="shared" ca="1" si="666"/>
        <v>2.231712059027318E-4</v>
      </c>
      <c r="BY408" s="240">
        <f t="shared" ca="1" si="667"/>
        <v>-3.4879989634862288E-4</v>
      </c>
      <c r="BZ408" s="240">
        <f t="shared" ca="1" si="668"/>
        <v>-5.0586746254497412E-4</v>
      </c>
      <c r="CA408" s="240">
        <f t="shared" ca="1" si="669"/>
        <v>-6.119689411956833E-5</v>
      </c>
      <c r="CB408" s="240">
        <f t="shared" ca="1" si="670"/>
        <v>4.5626844297290111E-4</v>
      </c>
      <c r="CC408" s="240">
        <f t="shared" ca="1" si="671"/>
        <v>4.3099454085826483E-4</v>
      </c>
      <c r="CD408" s="240">
        <f t="shared" ca="1" si="672"/>
        <v>-1.069548548401422E-4</v>
      </c>
      <c r="CE408" s="240">
        <f t="shared" ca="1" si="673"/>
        <v>-5.1767959268752607E-4</v>
      </c>
      <c r="CF408" s="240">
        <f t="shared" ca="1" si="674"/>
        <v>-3.1261546190838001E-4</v>
      </c>
      <c r="CG408" s="240">
        <f t="shared" ca="1" si="675"/>
        <v>2.6431019156346634E-4</v>
      </c>
      <c r="CH408" s="240">
        <f t="shared" ca="1" si="676"/>
        <v>5.2683428057656177E-4</v>
      </c>
      <c r="CI408" s="240">
        <f t="shared" ca="1" si="677"/>
        <v>1.6267984068397233E-4</v>
      </c>
      <c r="CJ408" s="240">
        <f t="shared" ca="1" si="678"/>
        <v>-3.9498509577476912E-4</v>
      </c>
      <c r="CK408" s="240">
        <f t="shared" ca="1" si="679"/>
        <v>-4.8280839913228244E-4</v>
      </c>
      <c r="CL408" s="240">
        <f t="shared" ca="1" si="680"/>
        <v>3.6772756207447863E-6</v>
      </c>
      <c r="CM408" s="240">
        <f t="shared" ca="1" si="681"/>
        <v>4.8578876714130373E-4</v>
      </c>
      <c r="CN408" s="240">
        <f t="shared" ca="1" si="682"/>
        <v>3.9004608102966552E-4</v>
      </c>
      <c r="CO408" s="240">
        <f t="shared" ca="1" si="683"/>
        <v>-1.6966319434338933E-4</v>
      </c>
      <c r="CP408" s="240">
        <f t="shared" ca="1" si="684"/>
        <v>-5.2755515265766057E-4</v>
      </c>
      <c r="CQ408" s="240">
        <f t="shared" ca="1" si="685"/>
        <v>-2.5791109220279731E-4</v>
      </c>
      <c r="CR408" s="240">
        <f t="shared" ca="1" si="686"/>
        <v>3.1852269285621084E-4</v>
      </c>
      <c r="CS408" s="240">
        <f t="shared" ca="1" si="687"/>
        <v>5.1606820138971681E-4</v>
      </c>
      <c r="CT408" s="240">
        <f t="shared" ca="1" si="688"/>
        <v>9.9741619238510545E-5</v>
      </c>
      <c r="CU408" s="240">
        <f t="shared" ca="1" si="689"/>
        <v>-4.3522935170732107E-4</v>
      </c>
      <c r="CV408" s="240">
        <f t="shared" ca="1" si="690"/>
        <v>-4.524874479973378E-4</v>
      </c>
      <c r="CW408" s="240">
        <f t="shared" ca="1" si="691"/>
        <v>6.8496135712911696E-5</v>
      </c>
      <c r="CX408" s="240">
        <f t="shared" ca="1" si="692"/>
        <v>5.0800237607846364E-4</v>
      </c>
      <c r="CY408" s="240">
        <f t="shared" ca="1" si="693"/>
        <v>3.4323096508648168E-4</v>
      </c>
      <c r="CZ408" s="240">
        <f t="shared" ca="1" si="694"/>
        <v>-2.2981964148077291E-4</v>
      </c>
      <c r="DA408" s="240">
        <f t="shared" ca="1" si="695"/>
        <v>-5.2949579208212694E-4</v>
      </c>
      <c r="DB408" s="240">
        <f t="shared" ca="1" si="696"/>
        <v>-1.9932749960617458E-4</v>
      </c>
      <c r="DC408" s="240">
        <f t="shared" ca="1" si="697"/>
        <v>3.6794431636665373E-4</v>
      </c>
      <c r="DD408" s="240">
        <f t="shared" ca="1" si="698"/>
        <v>4.9753997609635735E-4</v>
      </c>
      <c r="DE408" s="240">
        <f t="shared" ca="1" si="699"/>
        <v>3.5303190999945092E-5</v>
      </c>
      <c r="DF408" s="240">
        <f t="shared" ca="1" si="700"/>
        <v>-4.6892735307758665E-4</v>
      </c>
      <c r="DG408" s="240">
        <f t="shared" ca="1" si="701"/>
        <v>-4.1536066446802941E-4</v>
      </c>
      <c r="DH408" s="240">
        <f t="shared" ca="1" si="702"/>
        <v>1.3228475016756905E-4</v>
      </c>
      <c r="DI408" s="240">
        <f t="shared" ca="1" si="703"/>
        <v>5.225751564294813E-4</v>
      </c>
      <c r="DJ408" s="240">
        <f t="shared" ca="1" si="704"/>
        <v>2.9125333594812321E-4</v>
      </c>
      <c r="DK408" s="240">
        <f t="shared" ca="1" si="705"/>
        <v>-2.8651938729357059E-4</v>
      </c>
      <c r="DL408" s="240">
        <f t="shared" ca="1" si="706"/>
        <v>-5.2347232193762779E-4</v>
      </c>
      <c r="DM408" s="240">
        <f t="shared" ca="1" si="707"/>
        <v>-1.3774583588092417E-4</v>
      </c>
      <c r="DN408" s="240">
        <f t="shared" ca="1" si="708"/>
        <v>4.1183171487542332E-4</v>
      </c>
      <c r="DO408" s="240">
        <f t="shared" ca="1" si="709"/>
        <v>4.7152828645101897E-4</v>
      </c>
      <c r="DP408" s="240">
        <f t="shared" ca="1" si="710"/>
        <v>-2.96662300915683E-5</v>
      </c>
      <c r="DQ408" s="240">
        <f t="shared" ca="1" si="711"/>
        <v>-4.9557225057877551E-4</v>
      </c>
      <c r="DR408" s="240">
        <f t="shared" ca="1" si="712"/>
        <v>-3.7198646992634386E-4</v>
      </c>
      <c r="DS408" s="240">
        <f t="shared" ca="1" si="713"/>
        <v>1.9408367884871252E-4</v>
      </c>
      <c r="DT408" s="240">
        <f t="shared" ca="1" si="714"/>
        <v>5.292879200134963E-4</v>
      </c>
      <c r="DU408" s="240">
        <f t="shared" ca="1" si="715"/>
        <v>2.3489498553775433E-4</v>
      </c>
      <c r="DV408" s="240">
        <f t="shared" ca="1" si="716"/>
        <v>-3.3890961482848812E-4</v>
      </c>
      <c r="DW408" s="240">
        <f t="shared" ca="1" si="717"/>
        <v>-5.0957534082180151E-4</v>
      </c>
      <c r="DX408" s="240">
        <f t="shared" ca="1" si="718"/>
        <v>-7.40923465698379E-5</v>
      </c>
      <c r="DY408" s="240">
        <f t="shared" ca="1" si="719"/>
        <v>4.4952478105844804E-4</v>
      </c>
      <c r="DZ408" s="240">
        <f t="shared" ca="1" si="720"/>
        <v>4.3842437247770507E-4</v>
      </c>
      <c r="EA408" s="240">
        <f t="shared" ca="1" si="721"/>
        <v>-9.4189443469086108E-5</v>
      </c>
      <c r="EB408" s="240">
        <f t="shared" ca="1" si="722"/>
        <v>-5.1476328015133204E-4</v>
      </c>
      <c r="EC408" s="240">
        <f t="shared" ca="1" si="723"/>
        <v>-3.2301725263099445E-4</v>
      </c>
      <c r="ED408" s="240">
        <f t="shared" ca="1" si="724"/>
        <v>2.5296340834639629E-4</v>
      </c>
      <c r="EE408" s="240">
        <f t="shared" ca="1" si="725"/>
        <v>5.2803970061794637E-4</v>
      </c>
      <c r="EF408" s="240">
        <f t="shared" ca="1" si="726"/>
        <v>1.7500359590404615E-4</v>
      </c>
      <c r="EG408" s="240">
        <f t="shared" ca="1" si="727"/>
        <v>-3.8620232629844669E-4</v>
      </c>
      <c r="EH408" s="240">
        <f t="shared" ca="1" si="728"/>
        <v>-4.8801387226596939E-4</v>
      </c>
      <c r="EI408" s="240">
        <f t="shared" ca="1" si="729"/>
        <v>-9.3244394010087229E-6</v>
      </c>
      <c r="EJ408" s="240">
        <f t="shared" ca="1" si="730"/>
        <v>4.8045657611551996E-4</v>
      </c>
      <c r="EK408" s="240">
        <f t="shared" ca="1" si="731"/>
        <v>3.9872614785578807E-4</v>
      </c>
      <c r="EL408" s="240">
        <f t="shared" ca="1" si="732"/>
        <v>-1.5729595994506664E-4</v>
      </c>
      <c r="EM408" s="240">
        <f t="shared" ca="1" si="733"/>
        <v>-5.2621179084742006E-4</v>
      </c>
      <c r="EN408" s="240">
        <f t="shared" ca="1" si="734"/>
        <v>-2.6918955519079457E-4</v>
      </c>
      <c r="EO408" s="240">
        <f t="shared" ca="1" si="735"/>
        <v>3.0803833272355634E-4</v>
      </c>
      <c r="EP408" s="240">
        <f t="shared" ca="1" si="736"/>
        <v>5.1884927262438589E-4</v>
      </c>
      <c r="EQ408" s="240">
        <f t="shared" ca="1" si="737"/>
        <v>1.124799892941286E-4</v>
      </c>
      <c r="ER408" s="240">
        <f t="shared" ca="1" si="738"/>
        <v>-4.2768619530274483E-4</v>
      </c>
      <c r="ES408" s="240">
        <f t="shared" ca="1" si="739"/>
        <v>-4.5911222082668427E-4</v>
      </c>
      <c r="ET408" s="240">
        <f t="shared" ca="1" si="740"/>
        <v>5.5583716015638842E-5</v>
      </c>
      <c r="EU408" s="240">
        <f t="shared" ca="1" si="741"/>
        <v>5.0416185705760039E-4</v>
      </c>
      <c r="EV408" s="240">
        <f t="shared" ca="1" si="742"/>
        <v>3.5303071083480297E-4</v>
      </c>
      <c r="EW408" s="240">
        <f t="shared" ca="1" si="743"/>
        <v>-2.1803659877197372E-4</v>
      </c>
      <c r="EX408" s="240">
        <f t="shared" ca="1" si="744"/>
        <v>-5.2974558640987235E-4</v>
      </c>
      <c r="EY408" s="240">
        <f t="shared" ca="1" si="745"/>
        <v>-2.1131299627818003E-4</v>
      </c>
      <c r="EZ408" s="240">
        <f t="shared" ca="1" si="746"/>
        <v>3.5848007385366732E-4</v>
      </c>
      <c r="FA408" s="240">
        <f t="shared" ca="1" si="747"/>
        <v>5.0185486862431628E-4</v>
      </c>
      <c r="FB408" s="240">
        <f t="shared" ca="1" si="748"/>
        <v>4.8264578948562794E-5</v>
      </c>
      <c r="FC408" s="240">
        <f t="shared" ca="1" si="749"/>
        <v>-4.6273726583828461E-4</v>
      </c>
      <c r="FD408" s="240">
        <f t="shared" ca="1" si="750"/>
        <v>-4.2330509424333391E-4</v>
      </c>
      <c r="FE408" s="240">
        <f t="shared" ca="1" si="751"/>
        <v>1.1965584060593006E-4</v>
      </c>
      <c r="FF408" s="240">
        <f t="shared" ca="1" si="752"/>
        <v>5.2028407439437562E-4</v>
      </c>
      <c r="FG408" s="240">
        <f t="shared" ca="1" si="753"/>
        <v>3.020253633209549E-4</v>
      </c>
      <c r="FH408" s="240">
        <f t="shared" ca="1" si="754"/>
        <v>-2.7549776420433543E-4</v>
      </c>
      <c r="FI408" s="240">
        <f t="shared" ca="1" si="755"/>
        <v>-5.2531151526416184E-4</v>
      </c>
      <c r="FJ408" s="240">
        <f t="shared" ca="1" si="756"/>
        <v>-1.5025809321085894E-4</v>
      </c>
      <c r="FK408" s="240">
        <f t="shared" ca="1" si="757"/>
        <v>4.0352994099885264E-4</v>
      </c>
      <c r="FL408" s="240">
        <f t="shared" ca="1" si="758"/>
        <v>4.7731210027232595E-4</v>
      </c>
      <c r="FM408" s="240">
        <f t="shared" ca="1" si="759"/>
        <v>-1.6676775589169143E-5</v>
      </c>
      <c r="FN408" s="240">
        <f t="shared" ca="1" si="760"/>
        <v>-4.9082833717856861E-4</v>
      </c>
      <c r="FO408" s="240">
        <f t="shared" ca="1" si="761"/>
        <v>-3.8113106502908113E-4</v>
      </c>
      <c r="FP408" s="240">
        <f t="shared" ca="1" si="762"/>
        <v>1.8192822997755754E-4</v>
      </c>
      <c r="FQ408" s="240">
        <f t="shared" ca="1" si="763"/>
        <v>5.2858073497049805E-4</v>
      </c>
      <c r="FR408" s="240">
        <f t="shared" ca="1" si="764"/>
        <v>2.4647727321678475E-4</v>
      </c>
      <c r="FS408" s="240">
        <f t="shared" ca="1" si="765"/>
        <v>-3.2881518682903341E-4</v>
      </c>
      <c r="FT408" s="240">
        <f t="shared" ca="1" si="766"/>
        <v>-5.129762699675629E-4</v>
      </c>
      <c r="FU408" s="240">
        <f t="shared" ca="1" si="767"/>
        <v>-8.6943168561040042E-5</v>
      </c>
      <c r="FV408" s="240">
        <f t="shared" ca="1" si="768"/>
        <v>4.4251034222469554E-4</v>
      </c>
      <c r="FW408" s="240">
        <f t="shared" ca="1" si="769"/>
        <v>4.4559011364890392E-4</v>
      </c>
      <c r="FX408" s="240">
        <f t="shared" ca="1" si="770"/>
        <v>-8.1367295899269167E-5</v>
      </c>
      <c r="FY408" s="240">
        <f t="shared" ca="1" si="771"/>
        <v>-5.1153689346341018E-4</v>
      </c>
      <c r="FZ408" s="240">
        <f t="shared" ca="1" si="772"/>
        <v>-3.3322446983902274E-4</v>
      </c>
      <c r="GA408" s="240">
        <f t="shared" ca="1" si="773"/>
        <v>2.4146424943104279E-4</v>
      </c>
      <c r="GB408" s="240">
        <f t="shared" ca="1" si="774"/>
        <v>5.2892704928835367E-4</v>
      </c>
      <c r="GC408" s="240">
        <f t="shared" ca="1" si="775"/>
        <v>1.8722193550173923E-4</v>
      </c>
      <c r="GD408" s="240">
        <f t="shared" ca="1" si="776"/>
        <v>-3.7718692298178687E-4</v>
      </c>
      <c r="GE408" s="240">
        <f t="shared" ca="1" si="777"/>
        <v>-4.9292538409102023E-4</v>
      </c>
      <c r="GF408" s="240">
        <f t="shared" ca="1" si="778"/>
        <v>-2.2320537729122748E-5</v>
      </c>
      <c r="GG408" s="240">
        <f t="shared" ca="1" si="779"/>
        <v>4.7483497601371911E-4</v>
      </c>
      <c r="GH408" s="240">
        <f t="shared" ca="1" si="780"/>
        <v>4.0716603695978325E-4</v>
      </c>
      <c r="GI408" s="240">
        <f t="shared" ca="1" si="781"/>
        <v>-1.4483397634214046E-4</v>
      </c>
      <c r="GJ408" s="240">
        <f t="shared" ca="1" si="782"/>
        <v>-5.245514587307004E-4</v>
      </c>
      <c r="GK408" s="240">
        <f t="shared" ca="1" si="783"/>
        <v>-2.8030586845637789E-4</v>
      </c>
      <c r="GL408" s="240">
        <f t="shared" ca="1" si="784"/>
        <v>2.9736842181755219E-4</v>
      </c>
      <c r="GM408" s="240">
        <f t="shared" ca="1" si="785"/>
        <v>5.2131780845825139E-4</v>
      </c>
      <c r="GN408" s="240">
        <f t="shared" ca="1" si="786"/>
        <v>1.2515060561008634E-4</v>
      </c>
      <c r="GO408" s="240">
        <f t="shared" ca="1" si="787"/>
        <v>-4.1988541672634391E-4</v>
      </c>
      <c r="GP408" s="240">
        <f t="shared" ca="1" si="788"/>
        <v>-4.6546044162152413E-4</v>
      </c>
      <c r="GQ408" s="240">
        <f t="shared" ca="1" si="789"/>
        <v>4.2637814766239657E-5</v>
      </c>
      <c r="GR408" s="240">
        <f t="shared" ca="1" si="790"/>
        <v>5.0001764978586927E-4</v>
      </c>
      <c r="GS408" s="240">
        <f t="shared" ca="1" si="791"/>
        <v>3.6261780408358045E-4</v>
      </c>
      <c r="GT408" s="240">
        <f t="shared" ca="1" si="792"/>
        <v>-2.0612221896900164E-4</v>
      </c>
      <c r="GU408" s="240">
        <f t="shared" ca="1" si="793"/>
        <v>-5.2967628180482782E-4</v>
      </c>
      <c r="GV408" s="240">
        <f t="shared" ca="1" si="794"/>
        <v>-2.2317120590273628E-4</v>
      </c>
      <c r="GW408" s="240">
        <f t="shared" ca="1" si="795"/>
        <v>3.4879989634863047E-4</v>
      </c>
      <c r="GX408" s="240">
        <f t="shared" ca="1" si="796"/>
        <v>5.0586746254497347E-4</v>
      </c>
      <c r="GY408" s="240">
        <f t="shared" ca="1" si="797"/>
        <v>6.1196894119565701E-5</v>
      </c>
      <c r="GZ408" s="240">
        <f t="shared" ca="1" si="798"/>
        <v>-4.5626844297289861E-4</v>
      </c>
      <c r="HA408" s="240">
        <f t="shared" ca="1" si="799"/>
        <v>-4.3099454085825887E-4</v>
      </c>
      <c r="HB408" s="240">
        <f t="shared" ca="1" si="800"/>
        <v>1.0695485484014478E-4</v>
      </c>
      <c r="HC408" s="240">
        <f t="shared" ca="1" si="801"/>
        <v>5.1767959268752661E-4</v>
      </c>
      <c r="HD408" s="240">
        <f t="shared" ca="1" si="802"/>
        <v>3.1261546190838397E-4</v>
      </c>
      <c r="HE408" s="240">
        <f t="shared" ca="1" si="803"/>
        <v>-2.6431019156347512E-4</v>
      </c>
      <c r="HF408" s="240">
        <f t="shared" ca="1" si="804"/>
        <v>-5.2683428057656155E-4</v>
      </c>
      <c r="HG408" s="240">
        <f t="shared" ca="1" si="805"/>
        <v>-1.6267984068396989E-4</v>
      </c>
      <c r="HH408" s="240">
        <f t="shared" ca="1" si="806"/>
        <v>3.9498509577477086E-4</v>
      </c>
      <c r="HI408" s="240">
        <f t="shared" ca="1" si="807"/>
        <v>4.8280839913228445E-4</v>
      </c>
      <c r="HJ408" s="240">
        <f t="shared" ca="1" si="808"/>
        <v>-3.6772756207548965E-6</v>
      </c>
      <c r="HK408" s="240">
        <f t="shared" ca="1" si="809"/>
        <v>-4.8578876714130476E-4</v>
      </c>
      <c r="HL408" s="240">
        <f t="shared" ca="1" si="810"/>
        <v>-3.9004608102966379E-4</v>
      </c>
      <c r="HM408" s="240">
        <f t="shared" ca="1" si="811"/>
        <v>1.6966319434338467E-4</v>
      </c>
      <c r="HN408" s="240">
        <f t="shared" ca="1" si="812"/>
        <v>5.2755515265766155E-4</v>
      </c>
      <c r="HO408" s="240">
        <f t="shared" ca="1" si="813"/>
        <v>2.5791109220279498E-4</v>
      </c>
      <c r="HP408" s="240">
        <f t="shared" ca="1" si="814"/>
        <v>-3.185226928562129E-4</v>
      </c>
      <c r="HQ408" s="240">
        <f t="shared" ca="1" si="815"/>
        <v>-5.160682013897179E-4</v>
      </c>
      <c r="HR408" s="240">
        <f t="shared" ca="1" si="816"/>
        <v>-9.9741619238500598E-5</v>
      </c>
      <c r="HS408" s="240">
        <f t="shared" ca="1" si="817"/>
        <v>4.3522935170732253E-4</v>
      </c>
      <c r="HT408" s="240">
        <f t="shared" ca="1" si="818"/>
        <v>4.5248744799733645E-4</v>
      </c>
      <c r="HU408" s="240">
        <f t="shared" ca="1" si="819"/>
        <v>-6.8496135712906817E-5</v>
      </c>
      <c r="HV408" s="240">
        <f t="shared" ca="1" si="820"/>
        <v>-5.0800237607846223E-4</v>
      </c>
      <c r="HW408" s="240">
        <f t="shared" ca="1" si="821"/>
        <v>-3.4323096508648548E-4</v>
      </c>
      <c r="HX408" s="240">
        <f t="shared" ca="1" si="822"/>
        <v>2.2981964148076171E-4</v>
      </c>
      <c r="HY408" s="240">
        <f t="shared" ca="1" si="823"/>
        <v>5.2949579208212639E-4</v>
      </c>
      <c r="HZ408" s="240">
        <f t="shared" ca="1" si="824"/>
        <v>1.9932749960616515E-4</v>
      </c>
      <c r="IA408" s="240">
        <f t="shared" ca="1" si="825"/>
        <v>-3.6794431636666099E-4</v>
      </c>
      <c r="IB408" s="240">
        <f t="shared" ca="1" si="826"/>
        <v>-4.9753997609635649E-4</v>
      </c>
      <c r="IC408" s="240">
        <f t="shared" ca="1" si="827"/>
        <v>-3.5303190999942517E-5</v>
      </c>
      <c r="ID408" s="240">
        <f t="shared" ca="1" si="828"/>
        <v>4.6892735307758437E-4</v>
      </c>
      <c r="IE408" s="240">
        <f t="shared" ca="1" si="829"/>
        <v>1.2426980056482958E-4</v>
      </c>
      <c r="IF408" s="240">
        <f t="shared" ca="1" si="830"/>
        <v>-1.3228475016755696E-4</v>
      </c>
      <c r="IG408" s="240">
        <f t="shared" ca="1" si="831"/>
        <v>-5.2257515642948412E-4</v>
      </c>
      <c r="IH408" s="240">
        <f t="shared" ca="1" si="832"/>
        <v>-2.912533359481147E-4</v>
      </c>
      <c r="II408" s="240">
        <f t="shared" ca="1" si="833"/>
        <v>2.865193872935791E-4</v>
      </c>
      <c r="IJ408" s="240">
        <f t="shared" ca="1" si="834"/>
        <v>5.2347232193762747E-4</v>
      </c>
      <c r="IK408" s="240">
        <f t="shared" ca="1" si="835"/>
        <v>1.3774583588092171E-4</v>
      </c>
      <c r="IL408" s="240">
        <f t="shared" ca="1" si="836"/>
        <v>-4.11831714875425E-4</v>
      </c>
      <c r="IM408" s="240">
        <f t="shared" ca="1" si="837"/>
        <v>-4.7152828645101777E-4</v>
      </c>
      <c r="IN408" s="240">
        <f t="shared" ca="1" si="838"/>
        <v>2.9666230091555858E-5</v>
      </c>
      <c r="IO408" s="240">
        <f t="shared" ca="1" si="839"/>
        <v>4.9557225057877106E-4</v>
      </c>
      <c r="IP408" s="240">
        <f t="shared" ca="1" si="840"/>
        <v>3.7198646992633129E-4</v>
      </c>
      <c r="IQ408" s="240">
        <f t="shared" ca="1" si="841"/>
        <v>-1.9408367884872894E-4</v>
      </c>
      <c r="IR408" s="240">
        <f t="shared" ca="1" si="842"/>
        <v>-5.2928792001349641E-4</v>
      </c>
      <c r="IS408" s="240">
        <f t="shared" ca="1" si="843"/>
        <v>-2.34894985537752E-4</v>
      </c>
      <c r="IT408" s="240">
        <f t="shared" ca="1" si="844"/>
        <v>3.3890961482849013E-4</v>
      </c>
      <c r="IU408" s="240">
        <f t="shared" ca="1" si="845"/>
        <v>5.0957534082180075E-4</v>
      </c>
      <c r="IV408" s="240">
        <f t="shared" ca="1" si="846"/>
        <v>7.4092346569850232E-5</v>
      </c>
      <c r="IW408" s="240">
        <f t="shared" ca="1" si="847"/>
        <v>-4.4952478105844142E-4</v>
      </c>
      <c r="IX408" s="240">
        <f t="shared" ca="1" si="848"/>
        <v>-4.3842437247769515E-4</v>
      </c>
      <c r="IY408" s="240">
        <f t="shared" ca="1" si="849"/>
        <v>9.4189443469103456E-5</v>
      </c>
      <c r="IZ408" s="240">
        <f t="shared" ca="1" si="850"/>
        <v>5.1476328015133269E-4</v>
      </c>
      <c r="JA408" s="240">
        <f t="shared" ca="1" si="851"/>
        <v>3.2301725263099228E-4</v>
      </c>
      <c r="JB408" s="240">
        <f t="shared" ca="1" si="852"/>
        <v>-2.5296340834639856E-4</v>
      </c>
    </row>
    <row r="409" spans="2:262">
      <c r="B409" s="248">
        <v>48</v>
      </c>
      <c r="C409" s="247">
        <f t="shared" si="853"/>
        <v>9.3750000000000051E-4</v>
      </c>
      <c r="D409" s="244">
        <f t="shared" ca="1" si="597"/>
        <v>30.041288802401102</v>
      </c>
      <c r="E409" s="243">
        <f ca="1">BB361</f>
        <v>4.1288802401102352E-2</v>
      </c>
      <c r="F409" s="242">
        <v>48</v>
      </c>
      <c r="G409" s="240">
        <f t="shared" ca="1" si="854"/>
        <v>-1.5438754632154375E-4</v>
      </c>
      <c r="H409" s="240">
        <f t="shared" ca="1" si="598"/>
        <v>-4.604517138605873E-5</v>
      </c>
      <c r="I409" s="240">
        <f t="shared" ca="1" si="599"/>
        <v>1.1914609786183222E-4</v>
      </c>
      <c r="J409" s="240">
        <f t="shared" ca="1" si="600"/>
        <v>1.3723564675140439E-4</v>
      </c>
      <c r="K409" s="240">
        <f t="shared" ca="1" si="601"/>
        <v>-1.411048117849129E-5</v>
      </c>
      <c r="L409" s="240">
        <f t="shared" ca="1" si="602"/>
        <v>-1.4803534149082057E-4</v>
      </c>
      <c r="M409" s="240">
        <f t="shared" ca="1" si="603"/>
        <v>-9.9190864007599384E-5</v>
      </c>
      <c r="N409" s="240">
        <f t="shared" ca="1" si="604"/>
        <v>7.2117940895446544E-5</v>
      </c>
      <c r="O409" s="240">
        <f t="shared" ca="1" si="605"/>
        <v>1.5438754632154377E-4</v>
      </c>
      <c r="P409" s="240">
        <f t="shared" ca="1" si="606"/>
        <v>4.6045171386058913E-5</v>
      </c>
      <c r="Q409" s="240">
        <f t="shared" ca="1" si="607"/>
        <v>-1.191460978618322E-4</v>
      </c>
      <c r="R409" s="240">
        <f t="shared" ca="1" si="608"/>
        <v>-1.3723564675140442E-4</v>
      </c>
      <c r="S409" s="240">
        <f t="shared" ca="1" si="609"/>
        <v>1.4110481178491243E-5</v>
      </c>
      <c r="T409" s="240">
        <f t="shared" ca="1" si="610"/>
        <v>1.4803534149082057E-4</v>
      </c>
      <c r="U409" s="241">
        <f t="shared" ca="1" si="611"/>
        <v>9.9190864007599425E-5</v>
      </c>
      <c r="V409" s="240">
        <f t="shared" ca="1" si="612"/>
        <v>-7.2117940895446503E-5</v>
      </c>
      <c r="W409" s="240">
        <f t="shared" ca="1" si="613"/>
        <v>-1.5438754632154377E-4</v>
      </c>
      <c r="X409" s="240">
        <f t="shared" ca="1" si="614"/>
        <v>-4.604517138605896E-5</v>
      </c>
      <c r="Y409" s="240">
        <f t="shared" ca="1" si="615"/>
        <v>1.1914609786183201E-4</v>
      </c>
      <c r="Z409" s="240">
        <f t="shared" ca="1" si="616"/>
        <v>1.3723564675140458E-4</v>
      </c>
      <c r="AA409" s="240">
        <f t="shared" ca="1" si="617"/>
        <v>-1.4110481178491446E-5</v>
      </c>
      <c r="AB409" s="240">
        <f t="shared" ca="1" si="618"/>
        <v>-1.4803534149082057E-4</v>
      </c>
      <c r="AC409" s="240">
        <f t="shared" ca="1" si="619"/>
        <v>-9.9190864007599479E-5</v>
      </c>
      <c r="AD409" s="240">
        <f t="shared" ca="1" si="620"/>
        <v>7.2117940895446449E-5</v>
      </c>
      <c r="AE409" s="240">
        <f t="shared" ca="1" si="621"/>
        <v>1.543875463215438E-4</v>
      </c>
      <c r="AF409" s="240">
        <f t="shared" ca="1" si="622"/>
        <v>4.6045171386059021E-5</v>
      </c>
      <c r="AG409" s="240">
        <f t="shared" ca="1" si="623"/>
        <v>-1.1914609786183197E-4</v>
      </c>
      <c r="AH409" s="240">
        <f t="shared" ca="1" si="624"/>
        <v>-1.3723564675140437E-4</v>
      </c>
      <c r="AI409" s="240">
        <f t="shared" ca="1" si="625"/>
        <v>1.4110481178490843E-5</v>
      </c>
      <c r="AJ409" s="240">
        <f t="shared" ca="1" si="626"/>
        <v>1.4803534149082054E-4</v>
      </c>
      <c r="AK409" s="240">
        <f t="shared" ca="1" si="627"/>
        <v>9.9190864007599926E-5</v>
      </c>
      <c r="AL409" s="240">
        <f t="shared" ca="1" si="628"/>
        <v>-7.2117940895446395E-5</v>
      </c>
      <c r="AM409" s="240">
        <f t="shared" ca="1" si="629"/>
        <v>-1.5438754632154375E-4</v>
      </c>
      <c r="AN409" s="240">
        <f t="shared" ca="1" si="630"/>
        <v>-4.6045171386059076E-5</v>
      </c>
      <c r="AO409" s="240">
        <f t="shared" ca="1" si="631"/>
        <v>1.1914609786183229E-4</v>
      </c>
      <c r="AP409" s="240">
        <f t="shared" ca="1" si="632"/>
        <v>1.3723564675140464E-4</v>
      </c>
      <c r="AQ409" s="240">
        <f t="shared" ca="1" si="633"/>
        <v>-1.4110481178491344E-5</v>
      </c>
      <c r="AR409" s="240">
        <f t="shared" ca="1" si="634"/>
        <v>-1.4803534149082035E-4</v>
      </c>
      <c r="AS409" s="240">
        <f t="shared" ca="1" si="635"/>
        <v>-9.919086400759956E-5</v>
      </c>
      <c r="AT409" s="240">
        <f t="shared" ca="1" si="636"/>
        <v>7.2117940895445853E-5</v>
      </c>
      <c r="AU409" s="240">
        <f t="shared" ca="1" si="637"/>
        <v>1.543875463215438E-4</v>
      </c>
      <c r="AV409" s="240">
        <f t="shared" ca="1" si="638"/>
        <v>4.6045171386058608E-5</v>
      </c>
      <c r="AW409" s="240">
        <f t="shared" ca="1" si="639"/>
        <v>-1.1914609786183191E-4</v>
      </c>
      <c r="AX409" s="240">
        <f t="shared" ca="1" si="640"/>
        <v>-1.3723564675140442E-4</v>
      </c>
      <c r="AY409" s="240">
        <f t="shared" ca="1" si="641"/>
        <v>1.4110481178490741E-5</v>
      </c>
      <c r="AZ409" s="240">
        <f t="shared" ca="1" si="642"/>
        <v>1.4803534149082051E-4</v>
      </c>
      <c r="BA409" s="240">
        <f t="shared" ca="1" si="643"/>
        <v>9.9190864007600034E-5</v>
      </c>
      <c r="BB409" s="240">
        <f t="shared" ca="1" si="644"/>
        <v>-7.21179408954463E-5</v>
      </c>
      <c r="BC409" s="240">
        <f t="shared" ca="1" si="645"/>
        <v>-1.5438754632154375E-4</v>
      </c>
      <c r="BD409" s="240">
        <f t="shared" ca="1" si="646"/>
        <v>-4.6045171386059184E-5</v>
      </c>
      <c r="BE409" s="240">
        <f t="shared" ca="1" si="647"/>
        <v>1.1914609786183222E-4</v>
      </c>
      <c r="BF409" s="240">
        <f t="shared" ca="1" si="648"/>
        <v>1.3723564675140469E-4</v>
      </c>
      <c r="BG409" s="240">
        <f t="shared" ca="1" si="649"/>
        <v>-1.4110481178491222E-5</v>
      </c>
      <c r="BH409" s="240">
        <f t="shared" ca="1" si="650"/>
        <v>-1.4803534149082032E-4</v>
      </c>
      <c r="BI409" s="240">
        <f t="shared" ca="1" si="651"/>
        <v>-9.9190864007600482E-5</v>
      </c>
      <c r="BJ409" s="240">
        <f t="shared" ca="1" si="652"/>
        <v>7.2117940895446734E-5</v>
      </c>
      <c r="BK409" s="240">
        <f t="shared" ca="1" si="653"/>
        <v>1.543875463215438E-4</v>
      </c>
      <c r="BL409" s="240">
        <f t="shared" ca="1" si="654"/>
        <v>4.6045171386059767E-5</v>
      </c>
      <c r="BM409" s="240">
        <f t="shared" ca="1" si="655"/>
        <v>-1.1914609786183254E-4</v>
      </c>
      <c r="BN409" s="240">
        <f t="shared" ca="1" si="656"/>
        <v>-1.3723564675140448E-4</v>
      </c>
      <c r="BO409" s="240">
        <f t="shared" ca="1" si="657"/>
        <v>1.4110481178490619E-5</v>
      </c>
      <c r="BP409" s="240">
        <f t="shared" ca="1" si="658"/>
        <v>1.4803534149082016E-4</v>
      </c>
      <c r="BQ409" s="240">
        <f t="shared" ca="1" si="659"/>
        <v>9.9190864007599262E-5</v>
      </c>
      <c r="BR409" s="240">
        <f t="shared" ca="1" si="660"/>
        <v>-7.2117940895446192E-5</v>
      </c>
      <c r="BS409" s="240">
        <f t="shared" ca="1" si="661"/>
        <v>-1.5438754632154386E-4</v>
      </c>
      <c r="BT409" s="240">
        <f t="shared" ca="1" si="662"/>
        <v>-4.6045171386058235E-5</v>
      </c>
      <c r="BU409" s="240">
        <f t="shared" ca="1" si="663"/>
        <v>1.1914609786183215E-4</v>
      </c>
      <c r="BV409" s="240">
        <f t="shared" ca="1" si="664"/>
        <v>1.3723564675140475E-4</v>
      </c>
      <c r="BW409" s="240">
        <f t="shared" ca="1" si="665"/>
        <v>-1.4110481178490009E-5</v>
      </c>
      <c r="BX409" s="240">
        <f t="shared" ca="1" si="666"/>
        <v>-1.4803534149082062E-4</v>
      </c>
      <c r="BY409" s="240">
        <f t="shared" ca="1" si="667"/>
        <v>-9.9190864007599736E-5</v>
      </c>
      <c r="BZ409" s="240">
        <f t="shared" ca="1" si="668"/>
        <v>7.2117940895445663E-5</v>
      </c>
      <c r="CA409" s="240">
        <f t="shared" ca="1" si="669"/>
        <v>1.5438754632154372E-4</v>
      </c>
      <c r="CB409" s="240">
        <f t="shared" ca="1" si="670"/>
        <v>4.6045171386058811E-5</v>
      </c>
      <c r="CC409" s="240">
        <f t="shared" ca="1" si="671"/>
        <v>-1.1914609786183174E-4</v>
      </c>
      <c r="CD409" s="240">
        <f t="shared" ca="1" si="672"/>
        <v>-1.3723564675140502E-4</v>
      </c>
      <c r="CE409" s="240">
        <f t="shared" ca="1" si="673"/>
        <v>1.4110481178491602E-5</v>
      </c>
      <c r="CF409" s="240">
        <f t="shared" ca="1" si="674"/>
        <v>1.4803534149082046E-4</v>
      </c>
      <c r="CG409" s="240">
        <f t="shared" ca="1" si="675"/>
        <v>9.9190864007600184E-5</v>
      </c>
      <c r="CH409" s="240">
        <f t="shared" ca="1" si="676"/>
        <v>-7.2117940895445121E-5</v>
      </c>
      <c r="CI409" s="240">
        <f t="shared" ca="1" si="677"/>
        <v>-1.5438754632154375E-4</v>
      </c>
      <c r="CJ409" s="240">
        <f t="shared" ca="1" si="678"/>
        <v>-4.6045171386059394E-5</v>
      </c>
      <c r="CK409" s="240">
        <f t="shared" ca="1" si="679"/>
        <v>1.1914609786183136E-4</v>
      </c>
      <c r="CL409" s="240">
        <f t="shared" ca="1" si="680"/>
        <v>1.3723564675140429E-4</v>
      </c>
      <c r="CM409" s="240">
        <f t="shared" ca="1" si="681"/>
        <v>-1.4110481178490992E-5</v>
      </c>
      <c r="CN409" s="240">
        <f t="shared" ca="1" si="682"/>
        <v>-1.4803534149082024E-4</v>
      </c>
      <c r="CO409" s="240">
        <f t="shared" ca="1" si="683"/>
        <v>-9.9190864007600671E-5</v>
      </c>
      <c r="CP409" s="240">
        <f t="shared" ca="1" si="684"/>
        <v>7.211794089544653E-5</v>
      </c>
      <c r="CQ409" s="240">
        <f t="shared" ca="1" si="685"/>
        <v>1.5438754632154383E-4</v>
      </c>
      <c r="CR409" s="240">
        <f t="shared" ca="1" si="686"/>
        <v>4.6045171386059977E-5</v>
      </c>
      <c r="CS409" s="240">
        <f t="shared" ca="1" si="687"/>
        <v>-1.1914609786183238E-4</v>
      </c>
      <c r="CT409" s="240">
        <f t="shared" ca="1" si="688"/>
        <v>-1.3723564675140458E-4</v>
      </c>
      <c r="CU409" s="240">
        <f t="shared" ca="1" si="689"/>
        <v>1.4110481178490389E-5</v>
      </c>
      <c r="CV409" s="240">
        <f t="shared" ca="1" si="690"/>
        <v>1.4803534149082008E-4</v>
      </c>
      <c r="CW409" s="240">
        <f t="shared" ca="1" si="691"/>
        <v>9.9190864007599438E-5</v>
      </c>
      <c r="CX409" s="240">
        <f t="shared" ca="1" si="692"/>
        <v>-7.2117940895445988E-5</v>
      </c>
      <c r="CY409" s="240">
        <f t="shared" ca="1" si="693"/>
        <v>-1.5438754632154388E-4</v>
      </c>
      <c r="CZ409" s="240">
        <f t="shared" ca="1" si="694"/>
        <v>-4.6045171386058466E-5</v>
      </c>
      <c r="DA409" s="240">
        <f t="shared" ca="1" si="695"/>
        <v>1.1914609786183199E-4</v>
      </c>
      <c r="DB409" s="240">
        <f t="shared" ca="1" si="696"/>
        <v>1.3723564675140486E-4</v>
      </c>
      <c r="DC409" s="240">
        <f t="shared" ca="1" si="697"/>
        <v>-1.4110481178489786E-5</v>
      </c>
      <c r="DD409" s="240">
        <f t="shared" ca="1" si="698"/>
        <v>-1.4803534149082057E-4</v>
      </c>
      <c r="DE409" s="240">
        <f t="shared" ca="1" si="699"/>
        <v>-9.9190864007599912E-5</v>
      </c>
      <c r="DF409" s="240">
        <f t="shared" ca="1" si="700"/>
        <v>7.211794089544546E-5</v>
      </c>
      <c r="DG409" s="240">
        <f t="shared" ca="1" si="701"/>
        <v>1.5438754632154372E-4</v>
      </c>
      <c r="DH409" s="240">
        <f t="shared" ca="1" si="702"/>
        <v>4.6045171386059049E-5</v>
      </c>
      <c r="DI409" s="240">
        <f t="shared" ca="1" si="703"/>
        <v>-1.1914609786183161E-4</v>
      </c>
      <c r="DJ409" s="240">
        <f t="shared" ca="1" si="704"/>
        <v>-1.3723564675140513E-4</v>
      </c>
      <c r="DK409" s="240">
        <f t="shared" ca="1" si="705"/>
        <v>1.4110481178491371E-5</v>
      </c>
      <c r="DL409" s="240">
        <f t="shared" ca="1" si="706"/>
        <v>1.4803534149081973E-4</v>
      </c>
      <c r="DM409" s="240">
        <f t="shared" ca="1" si="707"/>
        <v>9.919086400760036E-5</v>
      </c>
      <c r="DN409" s="240">
        <f t="shared" ca="1" si="708"/>
        <v>-7.2117940895446869E-5</v>
      </c>
      <c r="DO409" s="240">
        <f t="shared" ca="1" si="709"/>
        <v>-1.5438754632154399E-4</v>
      </c>
      <c r="DP409" s="240">
        <f t="shared" ca="1" si="710"/>
        <v>-4.6045171386059631E-5</v>
      </c>
      <c r="DQ409" s="240">
        <f t="shared" ca="1" si="711"/>
        <v>1.1914609786183262E-4</v>
      </c>
      <c r="DR409" s="240">
        <f t="shared" ca="1" si="712"/>
        <v>1.3723564675140542E-4</v>
      </c>
      <c r="DS409" s="240">
        <f t="shared" ca="1" si="713"/>
        <v>-1.4110481178490768E-5</v>
      </c>
      <c r="DT409" s="240">
        <f t="shared" ca="1" si="714"/>
        <v>-1.4803534149082087E-4</v>
      </c>
      <c r="DU409" s="240">
        <f t="shared" ca="1" si="715"/>
        <v>-9.9190864007600848E-5</v>
      </c>
      <c r="DV409" s="240">
        <f t="shared" ca="1" si="716"/>
        <v>7.2117940895446327E-5</v>
      </c>
      <c r="DW409" s="240">
        <f t="shared" ca="1" si="717"/>
        <v>1.5438754632154364E-4</v>
      </c>
      <c r="DX409" s="240">
        <f t="shared" ca="1" si="718"/>
        <v>4.6045171386060207E-5</v>
      </c>
      <c r="DY409" s="240">
        <f t="shared" ca="1" si="719"/>
        <v>-1.1914609786183223E-4</v>
      </c>
      <c r="DZ409" s="240">
        <f t="shared" ca="1" si="720"/>
        <v>-1.372356467514057E-4</v>
      </c>
      <c r="EA409" s="240">
        <f t="shared" ca="1" si="721"/>
        <v>1.4110481178490165E-5</v>
      </c>
      <c r="EB409" s="240">
        <f t="shared" ca="1" si="722"/>
        <v>1.4803534149082068E-4</v>
      </c>
      <c r="EC409" s="240">
        <f t="shared" ca="1" si="723"/>
        <v>9.9190864007601295E-5</v>
      </c>
      <c r="ED409" s="240">
        <f t="shared" ca="1" si="724"/>
        <v>-7.2117940895445785E-5</v>
      </c>
      <c r="EE409" s="240">
        <f t="shared" ca="1" si="725"/>
        <v>-1.5438754632154369E-4</v>
      </c>
      <c r="EF409" s="240">
        <f t="shared" ca="1" si="726"/>
        <v>-4.604517138606079E-5</v>
      </c>
      <c r="EG409" s="240">
        <f t="shared" ca="1" si="727"/>
        <v>1.1914609786183185E-4</v>
      </c>
      <c r="EH409" s="240">
        <f t="shared" ca="1" si="728"/>
        <v>1.3723564675140393E-4</v>
      </c>
      <c r="EI409" s="240">
        <f t="shared" ca="1" si="729"/>
        <v>-1.4110481178489555E-5</v>
      </c>
      <c r="EJ409" s="240">
        <f t="shared" ca="1" si="730"/>
        <v>-1.4803534149082049E-4</v>
      </c>
      <c r="EK409" s="240">
        <f t="shared" ca="1" si="731"/>
        <v>-9.9190864007601769E-5</v>
      </c>
      <c r="EL409" s="240">
        <f t="shared" ca="1" si="732"/>
        <v>7.2117940895445257E-5</v>
      </c>
      <c r="EM409" s="240">
        <f t="shared" ca="1" si="733"/>
        <v>1.5438754632154375E-4</v>
      </c>
      <c r="EN409" s="240">
        <f t="shared" ca="1" si="734"/>
        <v>4.6045171386061353E-5</v>
      </c>
      <c r="EO409" s="240">
        <f t="shared" ca="1" si="735"/>
        <v>-1.1914609786183146E-4</v>
      </c>
      <c r="EP409" s="240">
        <f t="shared" ca="1" si="736"/>
        <v>-1.3723564675140421E-4</v>
      </c>
      <c r="EQ409" s="240">
        <f t="shared" ca="1" si="737"/>
        <v>1.4110481178488966E-5</v>
      </c>
      <c r="ER409" s="240">
        <f t="shared" ca="1" si="738"/>
        <v>1.480353414908203E-4</v>
      </c>
      <c r="ES409" s="240">
        <f t="shared" ca="1" si="739"/>
        <v>9.9190864007598869E-5</v>
      </c>
      <c r="ET409" s="240">
        <f t="shared" ca="1" si="740"/>
        <v>-7.2117940895444714E-5</v>
      </c>
      <c r="EU409" s="240">
        <f t="shared" ca="1" si="741"/>
        <v>-1.5438754632154383E-4</v>
      </c>
      <c r="EV409" s="240">
        <f t="shared" ca="1" si="742"/>
        <v>-4.604517138605772E-5</v>
      </c>
      <c r="EW409" s="240">
        <f t="shared" ca="1" si="743"/>
        <v>1.1914609786183107E-4</v>
      </c>
      <c r="EX409" s="240">
        <f t="shared" ca="1" si="744"/>
        <v>1.372356467514045E-4</v>
      </c>
      <c r="EY409" s="240">
        <f t="shared" ca="1" si="745"/>
        <v>-1.4110481178488349E-5</v>
      </c>
      <c r="EZ409" s="240">
        <f t="shared" ca="1" si="746"/>
        <v>-1.4803534149082013E-4</v>
      </c>
      <c r="FA409" s="240">
        <f t="shared" ca="1" si="747"/>
        <v>-9.9190864007599316E-5</v>
      </c>
      <c r="FB409" s="240">
        <f t="shared" ca="1" si="748"/>
        <v>7.2117940895444172E-5</v>
      </c>
      <c r="FC409" s="240">
        <f t="shared" ca="1" si="749"/>
        <v>1.5438754632154386E-4</v>
      </c>
      <c r="FD409" s="240">
        <f t="shared" ca="1" si="750"/>
        <v>4.604517138605831E-5</v>
      </c>
      <c r="FE409" s="240">
        <f t="shared" ca="1" si="751"/>
        <v>-1.1914609786183069E-4</v>
      </c>
      <c r="FF409" s="240">
        <f t="shared" ca="1" si="752"/>
        <v>-1.3723564675140477E-4</v>
      </c>
      <c r="FG409" s="240">
        <f t="shared" ca="1" si="753"/>
        <v>1.411048117849213E-5</v>
      </c>
      <c r="FH409" s="240">
        <f t="shared" ca="1" si="754"/>
        <v>1.4803534149081994E-4</v>
      </c>
      <c r="FI409" s="240">
        <f t="shared" ca="1" si="755"/>
        <v>9.919086400759979E-5</v>
      </c>
      <c r="FJ409" s="240">
        <f t="shared" ca="1" si="756"/>
        <v>-7.2117940895443644E-5</v>
      </c>
      <c r="FK409" s="240">
        <f t="shared" ca="1" si="757"/>
        <v>-1.5438754632154394E-4</v>
      </c>
      <c r="FL409" s="240">
        <f t="shared" ca="1" si="758"/>
        <v>-4.6045171386058893E-5</v>
      </c>
      <c r="FM409" s="240">
        <f t="shared" ca="1" si="759"/>
        <v>1.1914609786183029E-4</v>
      </c>
      <c r="FN409" s="240">
        <f t="shared" ca="1" si="760"/>
        <v>1.3723564675140507E-4</v>
      </c>
      <c r="FO409" s="240">
        <f t="shared" ca="1" si="761"/>
        <v>-1.411048117849152E-5</v>
      </c>
      <c r="FP409" s="240">
        <f t="shared" ca="1" si="762"/>
        <v>-1.4803534149081975E-4</v>
      </c>
      <c r="FQ409" s="240">
        <f t="shared" ca="1" si="763"/>
        <v>-9.9190864007600278E-5</v>
      </c>
      <c r="FR409" s="240">
        <f t="shared" ca="1" si="764"/>
        <v>7.2117940895447005E-5</v>
      </c>
      <c r="FS409" s="240">
        <f t="shared" ca="1" si="765"/>
        <v>1.5438754632154399E-4</v>
      </c>
      <c r="FT409" s="240">
        <f t="shared" ca="1" si="766"/>
        <v>4.6045171386059475E-5</v>
      </c>
      <c r="FU409" s="240">
        <f t="shared" ca="1" si="767"/>
        <v>-1.1914609786183272E-4</v>
      </c>
      <c r="FV409" s="240">
        <f t="shared" ca="1" si="768"/>
        <v>-1.3723564675140534E-4</v>
      </c>
      <c r="FW409" s="240">
        <f t="shared" ca="1" si="769"/>
        <v>1.4110481178490931E-5</v>
      </c>
      <c r="FX409" s="240">
        <f t="shared" ca="1" si="770"/>
        <v>1.4803534149081959E-4</v>
      </c>
      <c r="FY409" s="240">
        <f t="shared" ca="1" si="771"/>
        <v>9.9190864007600726E-5</v>
      </c>
      <c r="FZ409" s="240">
        <f t="shared" ca="1" si="772"/>
        <v>-7.2117940895446463E-5</v>
      </c>
      <c r="GA409" s="240">
        <f t="shared" ca="1" si="773"/>
        <v>-1.5438754632154402E-4</v>
      </c>
      <c r="GB409" s="240">
        <f t="shared" ca="1" si="774"/>
        <v>-4.6045171386060051E-5</v>
      </c>
      <c r="GC409" s="240">
        <f t="shared" ca="1" si="775"/>
        <v>1.1914609786183234E-4</v>
      </c>
      <c r="GD409" s="240">
        <f t="shared" ca="1" si="776"/>
        <v>1.3723564675140564E-4</v>
      </c>
      <c r="GE409" s="240">
        <f t="shared" ca="1" si="777"/>
        <v>-1.4110481178490314E-5</v>
      </c>
      <c r="GF409" s="240">
        <f t="shared" ca="1" si="778"/>
        <v>-1.480353414908207E-4</v>
      </c>
      <c r="GG409" s="240">
        <f t="shared" ca="1" si="779"/>
        <v>-9.91908640076012E-5</v>
      </c>
      <c r="GH409" s="240">
        <f t="shared" ca="1" si="780"/>
        <v>7.2117940895445921E-5</v>
      </c>
      <c r="GI409" s="240">
        <f t="shared" ca="1" si="781"/>
        <v>1.5438754632154369E-4</v>
      </c>
      <c r="GJ409" s="240">
        <f t="shared" ca="1" si="782"/>
        <v>4.6045171386060634E-5</v>
      </c>
      <c r="GK409" s="240">
        <f t="shared" ca="1" si="783"/>
        <v>-1.1914609786183195E-4</v>
      </c>
      <c r="GL409" s="240">
        <f t="shared" ca="1" si="784"/>
        <v>-1.3723564675140591E-4</v>
      </c>
      <c r="GM409" s="240">
        <f t="shared" ca="1" si="785"/>
        <v>1.4110481178489725E-5</v>
      </c>
      <c r="GN409" s="240">
        <f t="shared" ca="1" si="786"/>
        <v>1.4803534149082051E-4</v>
      </c>
      <c r="GO409" s="240">
        <f t="shared" ca="1" si="787"/>
        <v>9.9190864007601688E-5</v>
      </c>
      <c r="GP409" s="240">
        <f t="shared" ca="1" si="788"/>
        <v>-7.2117940895445392E-5</v>
      </c>
      <c r="GQ409" s="240">
        <f t="shared" ca="1" si="789"/>
        <v>-1.5438754632154375E-4</v>
      </c>
      <c r="GR409" s="240">
        <f t="shared" ca="1" si="790"/>
        <v>-4.604517138606121E-5</v>
      </c>
      <c r="GS409" s="240">
        <f t="shared" ca="1" si="791"/>
        <v>1.1914609786183155E-4</v>
      </c>
      <c r="GT409" s="240">
        <f t="shared" ca="1" si="792"/>
        <v>1.3723564675140415E-4</v>
      </c>
      <c r="GU409" s="240">
        <f t="shared" ca="1" si="793"/>
        <v>-1.4110481178489101E-5</v>
      </c>
      <c r="GV409" s="240">
        <f t="shared" ca="1" si="794"/>
        <v>-1.4803534149082035E-4</v>
      </c>
      <c r="GW409" s="240">
        <f t="shared" ca="1" si="795"/>
        <v>-9.9190864007602122E-5</v>
      </c>
      <c r="GX409" s="240">
        <f t="shared" ca="1" si="796"/>
        <v>7.211794089544485E-5</v>
      </c>
      <c r="GY409" s="240">
        <f t="shared" ca="1" si="797"/>
        <v>1.5438754632154377E-4</v>
      </c>
      <c r="GZ409" s="240">
        <f t="shared" ca="1" si="798"/>
        <v>4.6045171386061793E-5</v>
      </c>
      <c r="HA409" s="240">
        <f t="shared" ca="1" si="799"/>
        <v>-1.1914609786183116E-4</v>
      </c>
      <c r="HB409" s="240">
        <f t="shared" ca="1" si="800"/>
        <v>-1.3723564675140442E-4</v>
      </c>
      <c r="HC409" s="240">
        <f t="shared" ca="1" si="801"/>
        <v>1.4110481178488512E-5</v>
      </c>
      <c r="HD409" s="240">
        <f t="shared" ca="1" si="802"/>
        <v>1.4803534149082016E-4</v>
      </c>
      <c r="HE409" s="240">
        <f t="shared" ca="1" si="803"/>
        <v>9.9190864007599221E-5</v>
      </c>
      <c r="HF409" s="240">
        <f t="shared" ca="1" si="804"/>
        <v>-7.2117940895444308E-5</v>
      </c>
      <c r="HG409" s="240">
        <f t="shared" ca="1" si="805"/>
        <v>-1.5438754632154386E-4</v>
      </c>
      <c r="HH409" s="240">
        <f t="shared" ca="1" si="806"/>
        <v>-4.6045171386058168E-5</v>
      </c>
      <c r="HI409" s="240">
        <f t="shared" ca="1" si="807"/>
        <v>1.1914609786183077E-4</v>
      </c>
      <c r="HJ409" s="240">
        <f t="shared" ca="1" si="808"/>
        <v>1.3723564675140472E-4</v>
      </c>
      <c r="HK409" s="240">
        <f t="shared" ca="1" si="809"/>
        <v>-1.4110481178487895E-5</v>
      </c>
      <c r="HL409" s="240">
        <f t="shared" ca="1" si="810"/>
        <v>-1.4803534149082E-4</v>
      </c>
      <c r="HM409" s="240">
        <f t="shared" ca="1" si="811"/>
        <v>-9.9190864007599682E-5</v>
      </c>
      <c r="HN409" s="240">
        <f t="shared" ca="1" si="812"/>
        <v>7.2117940895443779E-5</v>
      </c>
      <c r="HO409" s="240">
        <f t="shared" ca="1" si="813"/>
        <v>1.5438754632154391E-4</v>
      </c>
      <c r="HP409" s="240">
        <f t="shared" ca="1" si="814"/>
        <v>4.604517138605875E-5</v>
      </c>
      <c r="HQ409" s="240">
        <f t="shared" ca="1" si="815"/>
        <v>-1.1914609786183321E-4</v>
      </c>
      <c r="HR409" s="240">
        <f t="shared" ca="1" si="816"/>
        <v>-1.3723564675140705E-4</v>
      </c>
      <c r="HS409" s="240">
        <f t="shared" ca="1" si="817"/>
        <v>1.4110481178487306E-5</v>
      </c>
      <c r="HT409" s="240">
        <f t="shared" ca="1" si="818"/>
        <v>1.4803534149081981E-4</v>
      </c>
      <c r="HU409" s="240">
        <f t="shared" ca="1" si="819"/>
        <v>9.9190864007600156E-5</v>
      </c>
      <c r="HV409" s="240">
        <f t="shared" ca="1" si="820"/>
        <v>-7.211794089544714E-5</v>
      </c>
      <c r="HW409" s="240">
        <f t="shared" ca="1" si="821"/>
        <v>-1.5438754632154356E-4</v>
      </c>
      <c r="HX409" s="240">
        <f t="shared" ca="1" si="822"/>
        <v>-4.6045171386063528E-5</v>
      </c>
      <c r="HY409" s="240">
        <f t="shared" ca="1" si="823"/>
        <v>1.1914609786183001E-4</v>
      </c>
      <c r="HZ409" s="240">
        <f t="shared" ca="1" si="824"/>
        <v>1.3723564675140529E-4</v>
      </c>
      <c r="IA409" s="240">
        <f t="shared" ca="1" si="825"/>
        <v>-1.4110481178491073E-5</v>
      </c>
      <c r="IB409" s="240">
        <f t="shared" ca="1" si="826"/>
        <v>-1.4803534149082095E-4</v>
      </c>
      <c r="IC409" s="240">
        <f t="shared" ca="1" si="827"/>
        <v>-9.9190864007603992E-5</v>
      </c>
      <c r="ID409" s="240">
        <f t="shared" ca="1" si="828"/>
        <v>7.2117940895442695E-5</v>
      </c>
      <c r="IE409" s="240">
        <f t="shared" ca="1" si="829"/>
        <v>1.5438754632154532E-4</v>
      </c>
      <c r="IF409" s="240">
        <f t="shared" ca="1" si="830"/>
        <v>4.6045171386059909E-5</v>
      </c>
      <c r="IG409" s="240">
        <f t="shared" ca="1" si="831"/>
        <v>-1.1914609786183242E-4</v>
      </c>
      <c r="IH409" s="240">
        <f t="shared" ca="1" si="832"/>
        <v>-1.372356467514035E-4</v>
      </c>
      <c r="II409" s="240">
        <f t="shared" ca="1" si="833"/>
        <v>1.4110481178486072E-5</v>
      </c>
      <c r="IJ409" s="240">
        <f t="shared" ca="1" si="834"/>
        <v>1.4803534149081946E-4</v>
      </c>
      <c r="IK409" s="240">
        <f t="shared" ca="1" si="835"/>
        <v>9.9190864007601092E-5</v>
      </c>
      <c r="IL409" s="240">
        <f t="shared" ca="1" si="836"/>
        <v>-7.2117940895446056E-5</v>
      </c>
      <c r="IM409" s="240">
        <f t="shared" ca="1" si="837"/>
        <v>-1.5438754632154369E-4</v>
      </c>
      <c r="IN409" s="240">
        <f t="shared" ca="1" si="838"/>
        <v>-4.6045171386056291E-5</v>
      </c>
      <c r="IO409" s="240">
        <f t="shared" ca="1" si="839"/>
        <v>1.1914609786182922E-4</v>
      </c>
      <c r="IP409" s="240">
        <f t="shared" ca="1" si="840"/>
        <v>1.3723564675140583E-4</v>
      </c>
      <c r="IQ409" s="240">
        <f t="shared" ca="1" si="841"/>
        <v>-1.411048117848986E-5</v>
      </c>
      <c r="IR409" s="240">
        <f t="shared" ca="1" si="842"/>
        <v>-1.4803534149082057E-4</v>
      </c>
      <c r="IS409" s="240">
        <f t="shared" ca="1" si="843"/>
        <v>-9.9190864007598151E-5</v>
      </c>
      <c r="IT409" s="240">
        <f t="shared" ca="1" si="844"/>
        <v>7.2117940895441624E-5</v>
      </c>
      <c r="IU409" s="240">
        <f t="shared" ca="1" si="845"/>
        <v>1.5438754632154413E-4</v>
      </c>
      <c r="IV409" s="240">
        <f t="shared" ca="1" si="846"/>
        <v>4.6045171386061068E-5</v>
      </c>
      <c r="IW409" s="240">
        <f t="shared" ca="1" si="847"/>
        <v>-1.1914609786183166E-4</v>
      </c>
      <c r="IX409" s="240">
        <f t="shared" ca="1" si="848"/>
        <v>-1.3723564675140407E-4</v>
      </c>
      <c r="IY409" s="240">
        <f t="shared" ca="1" si="849"/>
        <v>1.4110481178493648E-5</v>
      </c>
      <c r="IZ409" s="240">
        <f t="shared" ca="1" si="850"/>
        <v>1.4803534149081908E-4</v>
      </c>
      <c r="JA409" s="240">
        <f t="shared" ca="1" si="851"/>
        <v>9.9190864007602013E-5</v>
      </c>
      <c r="JB409" s="240">
        <f t="shared" ca="1" si="852"/>
        <v>-7.2117940895444985E-5</v>
      </c>
    </row>
    <row r="410" spans="2:262">
      <c r="B410" s="248">
        <v>49</v>
      </c>
      <c r="C410" s="247">
        <f t="shared" si="853"/>
        <v>9.5703125000000052E-4</v>
      </c>
      <c r="D410" s="244">
        <f t="shared" ca="1" si="597"/>
        <v>30.041656603921822</v>
      </c>
      <c r="E410" s="243">
        <f ca="1">BC361</f>
        <v>4.1656603921823188E-2</v>
      </c>
      <c r="F410" s="242">
        <v>49</v>
      </c>
      <c r="G410" s="240">
        <f t="shared" ca="1" si="854"/>
        <v>2.1123512121626426E-4</v>
      </c>
      <c r="H410" s="240">
        <f t="shared" ca="1" si="598"/>
        <v>4.599168715487479E-5</v>
      </c>
      <c r="I410" s="240">
        <f t="shared" ca="1" si="599"/>
        <v>-1.7813076135844545E-4</v>
      </c>
      <c r="J410" s="240">
        <f t="shared" ca="1" si="600"/>
        <v>-1.7420844088908077E-4</v>
      </c>
      <c r="K410" s="240">
        <f t="shared" ca="1" si="601"/>
        <v>5.2737254961487368E-5</v>
      </c>
      <c r="L410" s="240">
        <f t="shared" ca="1" si="602"/>
        <v>2.1216819349131969E-4</v>
      </c>
      <c r="M410" s="240">
        <f t="shared" ca="1" si="603"/>
        <v>9.9979304534754713E-5</v>
      </c>
      <c r="N410" s="240">
        <f t="shared" ca="1" si="604"/>
        <v>-1.4020408257476322E-4</v>
      </c>
      <c r="O410" s="240">
        <f t="shared" ca="1" si="605"/>
        <v>-2.0089681137595245E-4</v>
      </c>
      <c r="P410" s="240">
        <f t="shared" ca="1" si="606"/>
        <v>-4.3994479650587341E-6</v>
      </c>
      <c r="Q410" s="240">
        <f t="shared" ca="1" si="607"/>
        <v>1.9773013240371513E-4</v>
      </c>
      <c r="R410" s="240">
        <f t="shared" ca="1" si="608"/>
        <v>1.4672363441606517E-4</v>
      </c>
      <c r="S410" s="240">
        <f t="shared" ca="1" si="609"/>
        <v>-9.2119916866283163E-5</v>
      </c>
      <c r="T410" s="240">
        <f t="shared" ca="1" si="610"/>
        <v>-2.1303063610844729E-4</v>
      </c>
      <c r="U410" s="241">
        <f t="shared" ca="1" si="611"/>
        <v>-6.121742026435948E-5</v>
      </c>
      <c r="V410" s="240">
        <f t="shared" ca="1" si="612"/>
        <v>1.6896694470320829E-4</v>
      </c>
      <c r="W410" s="240">
        <f t="shared" ca="1" si="613"/>
        <v>1.8283814973869288E-4</v>
      </c>
      <c r="X410" s="240">
        <f t="shared" ca="1" si="614"/>
        <v>-3.7361859542815501E-5</v>
      </c>
      <c r="Y410" s="240">
        <f t="shared" ca="1" si="615"/>
        <v>-2.0973084534904596E-4</v>
      </c>
      <c r="Z410" s="240">
        <f t="shared" ca="1" si="616"/>
        <v>-1.1360032095600212E-4</v>
      </c>
      <c r="AA410" s="240">
        <f t="shared" ca="1" si="617"/>
        <v>1.2796246202735227E-4</v>
      </c>
      <c r="AB410" s="240">
        <f t="shared" ca="1" si="618"/>
        <v>2.0570643084888443E-4</v>
      </c>
      <c r="AC410" s="240">
        <f t="shared" ca="1" si="619"/>
        <v>2.0102984864330068E-5</v>
      </c>
      <c r="AD410" s="240">
        <f t="shared" ca="1" si="620"/>
        <v>-1.9123650190446339E-4</v>
      </c>
      <c r="AE410" s="240">
        <f t="shared" ca="1" si="621"/>
        <v>-1.5775312054379096E-4</v>
      </c>
      <c r="AF410" s="240">
        <f t="shared" ca="1" si="622"/>
        <v>7.7687371741231591E-5</v>
      </c>
      <c r="AG410" s="240">
        <f t="shared" ca="1" si="623"/>
        <v>2.1367171952602616E-4</v>
      </c>
      <c r="AH410" s="240">
        <f t="shared" ca="1" si="624"/>
        <v>7.6111410869394839E-5</v>
      </c>
      <c r="AI410" s="240">
        <f t="shared" ca="1" si="625"/>
        <v>-1.5888748153488523E-4</v>
      </c>
      <c r="AJ410" s="240">
        <f t="shared" ca="1" si="626"/>
        <v>-1.9047704281329416E-4</v>
      </c>
      <c r="AK410" s="240">
        <f t="shared" ca="1" si="627"/>
        <v>2.1783996970151743E-5</v>
      </c>
      <c r="AL410" s="240">
        <f t="shared" ca="1" si="628"/>
        <v>2.0615694758419588E-4</v>
      </c>
      <c r="AM410" s="240">
        <f t="shared" ca="1" si="629"/>
        <v>1.2660572739536043E-4</v>
      </c>
      <c r="AN410" s="240">
        <f t="shared" ca="1" si="630"/>
        <v>-1.1502740181121154E-4</v>
      </c>
      <c r="AO410" s="240">
        <f t="shared" ca="1" si="631"/>
        <v>-2.0940130935010191E-4</v>
      </c>
      <c r="AP410" s="240">
        <f t="shared" ca="1" si="632"/>
        <v>-3.5697581946846324E-5</v>
      </c>
      <c r="AQ410" s="240">
        <f t="shared" ca="1" si="633"/>
        <v>1.8370654423215983E-4</v>
      </c>
      <c r="AR410" s="240">
        <f t="shared" ca="1" si="634"/>
        <v>1.67927728843146E-4</v>
      </c>
      <c r="AS410" s="240">
        <f t="shared" ca="1" si="635"/>
        <v>-6.2833832017676164E-5</v>
      </c>
      <c r="AT410" s="240">
        <f t="shared" ca="1" si="636"/>
        <v>-2.1315489738241603E-4</v>
      </c>
      <c r="AU410" s="240">
        <f t="shared" ca="1" si="637"/>
        <v>-9.0592947144435475E-5</v>
      </c>
      <c r="AV410" s="240">
        <f t="shared" ca="1" si="638"/>
        <v>1.4794699333769805E-4</v>
      </c>
      <c r="AW410" s="240">
        <f t="shared" ca="1" si="639"/>
        <v>1.9708372428946087E-4</v>
      </c>
      <c r="AX410" s="240">
        <f t="shared" ca="1" si="640"/>
        <v>-6.0880850304834139E-6</v>
      </c>
      <c r="AY410" s="240">
        <f t="shared" ca="1" si="641"/>
        <v>-2.0146586745840877E-4</v>
      </c>
      <c r="AZ410" s="240">
        <f t="shared" ca="1" si="642"/>
        <v>-1.3892504642851018E-4</v>
      </c>
      <c r="BA410" s="240">
        <f t="shared" ca="1" si="643"/>
        <v>1.0146899813838169E-4</v>
      </c>
      <c r="BB410" s="240">
        <f t="shared" ca="1" si="644"/>
        <v>2.1196142401287352E-4</v>
      </c>
      <c r="BC410" s="240">
        <f t="shared" ca="1" si="645"/>
        <v>5.1098730739861339E-5</v>
      </c>
      <c r="BD410" s="240">
        <f t="shared" ca="1" si="646"/>
        <v>-1.7518106487984553E-4</v>
      </c>
      <c r="BE410" s="240">
        <f t="shared" ca="1" si="647"/>
        <v>-1.7719232223020124E-4</v>
      </c>
      <c r="BF410" s="240">
        <f t="shared" ca="1" si="648"/>
        <v>4.7639790314330576E-5</v>
      </c>
      <c r="BG410" s="240">
        <f t="shared" ca="1" si="649"/>
        <v>2.1148297038159174E-4</v>
      </c>
      <c r="BH410" s="240">
        <f t="shared" ca="1" si="650"/>
        <v>1.0458355238969155E-4</v>
      </c>
      <c r="BI410" s="240">
        <f t="shared" ca="1" si="651"/>
        <v>-1.3620476756509768E-4</v>
      </c>
      <c r="BJ410" s="240">
        <f t="shared" ca="1" si="652"/>
        <v>-2.026223919878527E-4</v>
      </c>
      <c r="BK410" s="240">
        <f t="shared" ca="1" si="653"/>
        <v>-9.6408187694527593E-6</v>
      </c>
      <c r="BL410" s="240">
        <f t="shared" ca="1" si="654"/>
        <v>1.9568302634133389E-4</v>
      </c>
      <c r="BM410" s="240">
        <f t="shared" ca="1" si="655"/>
        <v>1.5049151859823396E-4</v>
      </c>
      <c r="BN410" s="240">
        <f t="shared" ca="1" si="656"/>
        <v>-8.7360725173100175E-5</v>
      </c>
      <c r="BO410" s="240">
        <f t="shared" ca="1" si="657"/>
        <v>-2.1337290135402609E-4</v>
      </c>
      <c r="BP410" s="240">
        <f t="shared" ca="1" si="658"/>
        <v>-6.6222971083667678E-5</v>
      </c>
      <c r="BQ410" s="240">
        <f t="shared" ca="1" si="659"/>
        <v>1.6570626415880182E-4</v>
      </c>
      <c r="BR410" s="240">
        <f t="shared" ca="1" si="660"/>
        <v>1.854966950706849E-4</v>
      </c>
      <c r="BS410" s="240">
        <f t="shared" ca="1" si="661"/>
        <v>-3.2187584459633924E-5</v>
      </c>
      <c r="BT410" s="240">
        <f t="shared" ca="1" si="662"/>
        <v>-2.0866499884083093E-4</v>
      </c>
      <c r="BU410" s="240">
        <f t="shared" ca="1" si="663"/>
        <v>-1.1800741030315484E-4</v>
      </c>
      <c r="BV410" s="240">
        <f t="shared" ca="1" si="664"/>
        <v>1.2372443635592407E-4</v>
      </c>
      <c r="BW410" s="240">
        <f t="shared" ca="1" si="665"/>
        <v>2.0706303138832741E-4</v>
      </c>
      <c r="BX410" s="240">
        <f t="shared" ca="1" si="666"/>
        <v>2.531747813716845E-5</v>
      </c>
      <c r="BY410" s="240">
        <f t="shared" ca="1" si="667"/>
        <v>-1.8883976195002659E-4</v>
      </c>
      <c r="BZ410" s="240">
        <f t="shared" ca="1" si="668"/>
        <v>-1.6124246418969552E-4</v>
      </c>
      <c r="CA410" s="240">
        <f t="shared" ca="1" si="669"/>
        <v>7.2779036868942173E-5</v>
      </c>
      <c r="CB410" s="240">
        <f t="shared" ca="1" si="670"/>
        <v>2.1362809245555411E-4</v>
      </c>
      <c r="CC410" s="240">
        <f t="shared" ca="1" si="671"/>
        <v>8.0988343409441364E-5</v>
      </c>
      <c r="CD410" s="240">
        <f t="shared" ca="1" si="672"/>
        <v>-1.5533348683505576E-4</v>
      </c>
      <c r="CE410" s="240">
        <f t="shared" ca="1" si="673"/>
        <v>-1.9279584524866078E-4</v>
      </c>
      <c r="CF410" s="240">
        <f t="shared" ca="1" si="674"/>
        <v>1.6560951295933849E-5</v>
      </c>
      <c r="CG410" s="240">
        <f t="shared" ca="1" si="675"/>
        <v>2.0471625359206938E-4</v>
      </c>
      <c r="CH410" s="240">
        <f t="shared" ca="1" si="676"/>
        <v>1.3079177583571173E-4</v>
      </c>
      <c r="CI410" s="240">
        <f t="shared" ca="1" si="677"/>
        <v>-1.1057363170633099E-4</v>
      </c>
      <c r="CJ410" s="240">
        <f t="shared" ca="1" si="678"/>
        <v>-2.1038157828122465E-4</v>
      </c>
      <c r="CK410" s="240">
        <f t="shared" ca="1" si="679"/>
        <v>-4.0856939897289206E-5</v>
      </c>
      <c r="CL410" s="240">
        <f t="shared" ca="1" si="680"/>
        <v>1.8097315852713911E-4</v>
      </c>
      <c r="CM410" s="240">
        <f t="shared" ca="1" si="681"/>
        <v>1.7111962289724356E-4</v>
      </c>
      <c r="CN410" s="240">
        <f t="shared" ca="1" si="682"/>
        <v>-5.7802952658224903E-5</v>
      </c>
      <c r="CO410" s="240">
        <f t="shared" ca="1" si="683"/>
        <v>-2.127256144147678E-4</v>
      </c>
      <c r="CP410" s="240">
        <f t="shared" ca="1" si="684"/>
        <v>-9.5314832885237005E-5</v>
      </c>
      <c r="CQ410" s="240">
        <f t="shared" ca="1" si="685"/>
        <v>1.4411894388765021E-4</v>
      </c>
      <c r="CR410" s="240">
        <f t="shared" ca="1" si="686"/>
        <v>1.9905021803689695E-4</v>
      </c>
      <c r="CS410" s="240">
        <f t="shared" ca="1" si="687"/>
        <v>-8.4457290227993136E-7</v>
      </c>
      <c r="CT410" s="240">
        <f t="shared" ca="1" si="688"/>
        <v>-1.9965813322794085E-4</v>
      </c>
      <c r="CU410" s="240">
        <f t="shared" ca="1" si="689"/>
        <v>-1.4286736940287523E-4</v>
      </c>
      <c r="CV410" s="240">
        <f t="shared" ca="1" si="690"/>
        <v>9.6823618966129617E-5</v>
      </c>
      <c r="CW410" s="240">
        <f t="shared" ca="1" si="691"/>
        <v>2.1256004917340546E-4</v>
      </c>
      <c r="CX410" s="240">
        <f t="shared" ca="1" si="692"/>
        <v>5.6174994360154242E-5</v>
      </c>
      <c r="CY410" s="240">
        <f t="shared" ca="1" si="693"/>
        <v>-1.7212584587820439E-4</v>
      </c>
      <c r="CZ410" s="240">
        <f t="shared" ca="1" si="694"/>
        <v>-1.8006946954205892E-4</v>
      </c>
      <c r="DA410" s="240">
        <f t="shared" ca="1" si="695"/>
        <v>4.251362923885343E-5</v>
      </c>
      <c r="DB410" s="240">
        <f t="shared" ca="1" si="696"/>
        <v>2.1067035783836323E-4</v>
      </c>
      <c r="DC410" s="240">
        <f t="shared" ca="1" si="697"/>
        <v>1.0912480302330067E-4</v>
      </c>
      <c r="DD410" s="240">
        <f t="shared" ca="1" si="698"/>
        <v>-1.3212340789647695E-4</v>
      </c>
      <c r="DE410" s="240">
        <f t="shared" ca="1" si="699"/>
        <v>-2.0422592044735784E-4</v>
      </c>
      <c r="DF410" s="240">
        <f t="shared" ca="1" si="700"/>
        <v>-1.4876382305110473E-5</v>
      </c>
      <c r="DG410" s="240">
        <f t="shared" ca="1" si="701"/>
        <v>1.9351804814094544E-4</v>
      </c>
      <c r="DH410" s="240">
        <f t="shared" ca="1" si="702"/>
        <v>1.541687523168413E-4</v>
      </c>
      <c r="DI410" s="240">
        <f t="shared" ca="1" si="703"/>
        <v>-8.2548910645698737E-5</v>
      </c>
      <c r="DJ410" s="240">
        <f t="shared" ca="1" si="704"/>
        <v>-2.1358663874235597E-4</v>
      </c>
      <c r="DK410" s="240">
        <f t="shared" ca="1" si="705"/>
        <v>-7.11886316614329E-5</v>
      </c>
      <c r="DL410" s="240">
        <f t="shared" ca="1" si="706"/>
        <v>1.6234576835702139E-4</v>
      </c>
      <c r="DM410" s="240">
        <f t="shared" ca="1" si="707"/>
        <v>1.8804350412973518E-4</v>
      </c>
      <c r="DN410" s="240">
        <f t="shared" ca="1" si="708"/>
        <v>-2.6993920779144382E-5</v>
      </c>
      <c r="DO410" s="240">
        <f t="shared" ca="1" si="709"/>
        <v>-2.0747346033980074E-4</v>
      </c>
      <c r="DP410" s="240">
        <f t="shared" ca="1" si="710"/>
        <v>-1.223434163989222E-4</v>
      </c>
      <c r="DQ410" s="240">
        <f t="shared" ca="1" si="711"/>
        <v>1.1941188371038968E-4</v>
      </c>
      <c r="DR410" s="240">
        <f t="shared" ca="1" si="712"/>
        <v>2.0829490490024738E-4</v>
      </c>
      <c r="DS410" s="240">
        <f t="shared" ca="1" si="713"/>
        <v>3.0516721107863733E-5</v>
      </c>
      <c r="DT410" s="240">
        <f t="shared" ca="1" si="714"/>
        <v>-1.8632927198416498E-4</v>
      </c>
      <c r="DU410" s="240">
        <f t="shared" ca="1" si="715"/>
        <v>-1.6463468140441584E-4</v>
      </c>
      <c r="DV410" s="240">
        <f t="shared" ca="1" si="716"/>
        <v>6.7826862626227771E-5</v>
      </c>
      <c r="DW410" s="240">
        <f t="shared" ca="1" si="717"/>
        <v>2.1345578381025575E-4</v>
      </c>
      <c r="DX410" s="240">
        <f t="shared" ca="1" si="718"/>
        <v>8.5816491599765839E-5</v>
      </c>
      <c r="DY410" s="240">
        <f t="shared" ca="1" si="719"/>
        <v>-1.5168592505105104E-4</v>
      </c>
      <c r="DZ410" s="240">
        <f t="shared" ca="1" si="720"/>
        <v>-1.9499851467594926E-4</v>
      </c>
      <c r="EA410" s="240">
        <f t="shared" ca="1" si="721"/>
        <v>1.1327929923912148E-5</v>
      </c>
      <c r="EB410" s="240">
        <f t="shared" ca="1" si="722"/>
        <v>2.031522461836136E-4</v>
      </c>
      <c r="EC410" s="240">
        <f t="shared" ca="1" si="723"/>
        <v>1.3489904020092146E-4</v>
      </c>
      <c r="ED410" s="240">
        <f t="shared" ca="1" si="724"/>
        <v>-1.0605325618032231E-4</v>
      </c>
      <c r="EE410" s="240">
        <f t="shared" ca="1" si="725"/>
        <v>-2.1123512121626486E-4</v>
      </c>
      <c r="EF410" s="240">
        <f t="shared" ca="1" si="726"/>
        <v>-4.5991687154878829E-5</v>
      </c>
      <c r="EG410" s="240">
        <f t="shared" ca="1" si="727"/>
        <v>1.7813076135844298E-4</v>
      </c>
      <c r="EH410" s="240">
        <f t="shared" ca="1" si="728"/>
        <v>1.7420844088908351E-4</v>
      </c>
      <c r="EI410" s="240">
        <f t="shared" ca="1" si="729"/>
        <v>-5.2737254961482455E-5</v>
      </c>
      <c r="EJ410" s="240">
        <f t="shared" ca="1" si="730"/>
        <v>-2.1216819349131904E-4</v>
      </c>
      <c r="EK410" s="240">
        <f t="shared" ca="1" si="731"/>
        <v>-9.9979304534759565E-5</v>
      </c>
      <c r="EL410" s="240">
        <f t="shared" ca="1" si="732"/>
        <v>1.4020408257475883E-4</v>
      </c>
      <c r="EM410" s="240">
        <f t="shared" ca="1" si="733"/>
        <v>2.0089681137595456E-4</v>
      </c>
      <c r="EN410" s="240">
        <f t="shared" ca="1" si="734"/>
        <v>4.3994479650653206E-6</v>
      </c>
      <c r="EO410" s="240">
        <f t="shared" ca="1" si="735"/>
        <v>-1.9773013240371494E-4</v>
      </c>
      <c r="EP410" s="240">
        <f t="shared" ca="1" si="736"/>
        <v>-1.4672363441606585E-4</v>
      </c>
      <c r="EQ410" s="240">
        <f t="shared" ca="1" si="737"/>
        <v>9.2119916866281997E-5</v>
      </c>
      <c r="ER410" s="240">
        <f t="shared" ca="1" si="738"/>
        <v>2.1303063610844734E-4</v>
      </c>
      <c r="ES410" s="240">
        <f t="shared" ca="1" si="739"/>
        <v>6.1217420264361445E-5</v>
      </c>
      <c r="ET410" s="240">
        <f t="shared" ca="1" si="740"/>
        <v>-1.6896694470320701E-4</v>
      </c>
      <c r="EU410" s="240">
        <f t="shared" ca="1" si="741"/>
        <v>-1.8283814973869394E-4</v>
      </c>
      <c r="EV410" s="240">
        <f t="shared" ca="1" si="742"/>
        <v>3.736185954281275E-5</v>
      </c>
      <c r="EW410" s="240">
        <f t="shared" ca="1" si="743"/>
        <v>2.0973084534904542E-4</v>
      </c>
      <c r="EX410" s="240">
        <f t="shared" ca="1" si="744"/>
        <v>1.1360032095600512E-4</v>
      </c>
      <c r="EY410" s="240">
        <f t="shared" ca="1" si="745"/>
        <v>-1.2796246202734942E-4</v>
      </c>
      <c r="EZ410" s="240">
        <f t="shared" ca="1" si="746"/>
        <v>-2.0570643084888538E-4</v>
      </c>
      <c r="FA410" s="240">
        <f t="shared" ca="1" si="747"/>
        <v>-2.0102984864334378E-5</v>
      </c>
      <c r="FB410" s="240">
        <f t="shared" ca="1" si="748"/>
        <v>1.9123650190446147E-4</v>
      </c>
      <c r="FC410" s="240">
        <f t="shared" ca="1" si="749"/>
        <v>1.5775312054379387E-4</v>
      </c>
      <c r="FD410" s="240">
        <f t="shared" ca="1" si="750"/>
        <v>-7.7687371741226862E-5</v>
      </c>
      <c r="FE410" s="240">
        <f t="shared" ca="1" si="751"/>
        <v>-2.1367171952602618E-4</v>
      </c>
      <c r="FF410" s="240">
        <f t="shared" ca="1" si="752"/>
        <v>-7.6111410869399569E-5</v>
      </c>
      <c r="FG410" s="240">
        <f t="shared" ca="1" si="753"/>
        <v>1.5888748153488187E-4</v>
      </c>
      <c r="FH410" s="240">
        <f t="shared" ca="1" si="754"/>
        <v>1.9047704281329714E-4</v>
      </c>
      <c r="FI410" s="240">
        <f t="shared" ca="1" si="755"/>
        <v>-2.1783996970145184E-5</v>
      </c>
      <c r="FJ410" s="240">
        <f t="shared" ca="1" si="756"/>
        <v>-2.0615694758419572E-4</v>
      </c>
      <c r="FK410" s="240">
        <f t="shared" ca="1" si="757"/>
        <v>-1.2660572739536086E-4</v>
      </c>
      <c r="FL410" s="240">
        <f t="shared" ca="1" si="758"/>
        <v>1.150274018112111E-4</v>
      </c>
      <c r="FM410" s="240">
        <f t="shared" ca="1" si="759"/>
        <v>2.0940130935010235E-4</v>
      </c>
      <c r="FN410" s="240">
        <f t="shared" ca="1" si="760"/>
        <v>3.5697581946848343E-5</v>
      </c>
      <c r="FO410" s="240">
        <f t="shared" ca="1" si="761"/>
        <v>-1.837065442321588E-4</v>
      </c>
      <c r="FP410" s="240">
        <f t="shared" ca="1" si="762"/>
        <v>-1.6792772884314727E-4</v>
      </c>
      <c r="FQ410" s="240">
        <f t="shared" ca="1" si="763"/>
        <v>6.2833832017674226E-5</v>
      </c>
      <c r="FR410" s="240">
        <f t="shared" ca="1" si="764"/>
        <v>2.1315489738241579E-4</v>
      </c>
      <c r="FS410" s="240">
        <f t="shared" ca="1" si="765"/>
        <v>9.0592947144438714E-5</v>
      </c>
      <c r="FT410" s="240">
        <f t="shared" ca="1" si="766"/>
        <v>-1.4794699333769547E-4</v>
      </c>
      <c r="FU410" s="240">
        <f t="shared" ca="1" si="767"/>
        <v>-1.9708372428946222E-4</v>
      </c>
      <c r="FV410" s="240">
        <f t="shared" ca="1" si="768"/>
        <v>6.0880850304798496E-6</v>
      </c>
      <c r="FW410" s="240">
        <f t="shared" ca="1" si="769"/>
        <v>2.0146586745840758E-4</v>
      </c>
      <c r="FX410" s="240">
        <f t="shared" ca="1" si="770"/>
        <v>1.3892504642851406E-4</v>
      </c>
      <c r="FY410" s="240">
        <f t="shared" ca="1" si="771"/>
        <v>-1.0146899813837722E-4</v>
      </c>
      <c r="FZ410" s="240">
        <f t="shared" ca="1" si="772"/>
        <v>-2.1196142401287414E-4</v>
      </c>
      <c r="GA410" s="240">
        <f t="shared" ca="1" si="773"/>
        <v>-5.1098730739866259E-5</v>
      </c>
      <c r="GB410" s="240">
        <f t="shared" ca="1" si="774"/>
        <v>1.7518106487984263E-4</v>
      </c>
      <c r="GC410" s="240">
        <f t="shared" ca="1" si="775"/>
        <v>1.7719232223020493E-4</v>
      </c>
      <c r="GD410" s="240">
        <f t="shared" ca="1" si="776"/>
        <v>-4.7639790314324152E-5</v>
      </c>
      <c r="GE410" s="240">
        <f t="shared" ca="1" si="777"/>
        <v>-2.1148297038159076E-4</v>
      </c>
      <c r="GF410" s="240">
        <f t="shared" ca="1" si="778"/>
        <v>-1.0458355238969201E-4</v>
      </c>
      <c r="GG410" s="240">
        <f t="shared" ca="1" si="779"/>
        <v>1.3620476756509727E-4</v>
      </c>
      <c r="GH410" s="240">
        <f t="shared" ca="1" si="780"/>
        <v>2.0262239198785289E-4</v>
      </c>
      <c r="GI410" s="240">
        <f t="shared" ca="1" si="781"/>
        <v>9.6408187694532743E-6</v>
      </c>
      <c r="GJ410" s="240">
        <f t="shared" ca="1" si="782"/>
        <v>-1.9568302634133367E-4</v>
      </c>
      <c r="GK410" s="240">
        <f t="shared" ca="1" si="783"/>
        <v>-1.5049151859823648E-4</v>
      </c>
      <c r="GL410" s="240">
        <f t="shared" ca="1" si="784"/>
        <v>8.7360725173096923E-5</v>
      </c>
      <c r="GM410" s="240">
        <f t="shared" ca="1" si="785"/>
        <v>2.1337290135402628E-4</v>
      </c>
      <c r="GN410" s="240">
        <f t="shared" ca="1" si="786"/>
        <v>6.6222971083671053E-5</v>
      </c>
      <c r="GO410" s="240">
        <f t="shared" ca="1" si="787"/>
        <v>-1.6570626415879957E-4</v>
      </c>
      <c r="GP410" s="240">
        <f t="shared" ca="1" si="788"/>
        <v>-1.8549669507068666E-4</v>
      </c>
      <c r="GQ410" s="240">
        <f t="shared" ca="1" si="789"/>
        <v>3.2187584459630414E-5</v>
      </c>
      <c r="GR410" s="240">
        <f t="shared" ca="1" si="790"/>
        <v>2.0866499884083015E-4</v>
      </c>
      <c r="GS410" s="240">
        <f t="shared" ca="1" si="791"/>
        <v>1.1800741030315783E-4</v>
      </c>
      <c r="GT410" s="240">
        <f t="shared" ca="1" si="792"/>
        <v>-1.2372443635592117E-4</v>
      </c>
      <c r="GU410" s="240">
        <f t="shared" ca="1" si="793"/>
        <v>-2.070630313883283E-4</v>
      </c>
      <c r="GV410" s="240">
        <f t="shared" ca="1" si="794"/>
        <v>-2.5317478137174983E-5</v>
      </c>
      <c r="GW410" s="240">
        <f t="shared" ca="1" si="795"/>
        <v>1.8883976195002347E-4</v>
      </c>
      <c r="GX410" s="240">
        <f t="shared" ca="1" si="796"/>
        <v>1.6124246418969986E-4</v>
      </c>
      <c r="GY410" s="240">
        <f t="shared" ca="1" si="797"/>
        <v>-7.2779036868935953E-5</v>
      </c>
      <c r="GZ410" s="240">
        <f t="shared" ca="1" si="798"/>
        <v>-2.1362809245555398E-4</v>
      </c>
      <c r="HA410" s="240">
        <f t="shared" ca="1" si="799"/>
        <v>-8.0988343409441852E-5</v>
      </c>
      <c r="HB410" s="240">
        <f t="shared" ca="1" si="800"/>
        <v>1.5533348683505541E-4</v>
      </c>
      <c r="HC410" s="240">
        <f t="shared" ca="1" si="801"/>
        <v>1.9279584524866099E-4</v>
      </c>
      <c r="HD410" s="240">
        <f t="shared" ca="1" si="802"/>
        <v>-1.6560951295933334E-5</v>
      </c>
      <c r="HE410" s="240">
        <f t="shared" ca="1" si="803"/>
        <v>-2.0471625359206919E-4</v>
      </c>
      <c r="HF410" s="240">
        <f t="shared" ca="1" si="804"/>
        <v>-1.3079177583571452E-4</v>
      </c>
      <c r="HG410" s="240">
        <f t="shared" ca="1" si="805"/>
        <v>1.1057363170632793E-4</v>
      </c>
      <c r="HH410" s="240">
        <f t="shared" ca="1" si="806"/>
        <v>2.1038157828122525E-4</v>
      </c>
      <c r="HI410" s="240">
        <f t="shared" ca="1" si="807"/>
        <v>4.0856939897292703E-5</v>
      </c>
      <c r="HJ410" s="240">
        <f t="shared" ca="1" si="808"/>
        <v>-1.8097315852713721E-4</v>
      </c>
      <c r="HK410" s="240">
        <f t="shared" ca="1" si="809"/>
        <v>-1.7111962289724934E-4</v>
      </c>
      <c r="HL410" s="240">
        <f t="shared" ca="1" si="810"/>
        <v>5.7802952658221474E-5</v>
      </c>
      <c r="HM410" s="240">
        <f t="shared" ca="1" si="811"/>
        <v>2.1272561441476804E-4</v>
      </c>
      <c r="HN410" s="240">
        <f t="shared" ca="1" si="812"/>
        <v>9.531483288524019E-5</v>
      </c>
      <c r="HO410" s="240">
        <f t="shared" ca="1" si="813"/>
        <v>-1.4411894388765208E-4</v>
      </c>
      <c r="HP410" s="240">
        <f t="shared" ca="1" si="814"/>
        <v>-1.9905021803689826E-4</v>
      </c>
      <c r="HQ410" s="240">
        <f t="shared" ca="1" si="815"/>
        <v>8.4457290227941636E-7</v>
      </c>
      <c r="HR410" s="240">
        <f t="shared" ca="1" si="816"/>
        <v>1.9965813322793852E-4</v>
      </c>
      <c r="HS410" s="240">
        <f t="shared" ca="1" si="817"/>
        <v>1.4286736940287561E-4</v>
      </c>
      <c r="HT410" s="240">
        <f t="shared" ca="1" si="818"/>
        <v>-9.6823618966123735E-5</v>
      </c>
      <c r="HU410" s="240">
        <f t="shared" ca="1" si="819"/>
        <v>-2.1256004917340551E-4</v>
      </c>
      <c r="HV410" s="240">
        <f t="shared" ca="1" si="820"/>
        <v>-5.6174994360160598E-5</v>
      </c>
      <c r="HW410" s="240">
        <f t="shared" ca="1" si="821"/>
        <v>1.7212584587820409E-4</v>
      </c>
      <c r="HX410" s="240">
        <f t="shared" ca="1" si="822"/>
        <v>1.8006946954206247E-4</v>
      </c>
      <c r="HY410" s="240">
        <f t="shared" ca="1" si="823"/>
        <v>-4.2513629238852915E-5</v>
      </c>
      <c r="HZ410" s="240">
        <f t="shared" ca="1" si="824"/>
        <v>-2.1067035783836212E-4</v>
      </c>
      <c r="IA410" s="240">
        <f t="shared" ca="1" si="825"/>
        <v>-1.0912480302330111E-4</v>
      </c>
      <c r="IB410" s="240">
        <f t="shared" ca="1" si="826"/>
        <v>1.3212340789646939E-4</v>
      </c>
      <c r="IC410" s="240">
        <f t="shared" ca="1" si="827"/>
        <v>2.0422592044735889E-4</v>
      </c>
      <c r="ID410" s="240">
        <f t="shared" ca="1" si="828"/>
        <v>1.4876382305120095E-5</v>
      </c>
      <c r="IE410" s="240">
        <f t="shared" ca="1" si="829"/>
        <v>-2.562904199226914E-4</v>
      </c>
      <c r="IF410" s="240">
        <f t="shared" ca="1" si="830"/>
        <v>-1.54168752316848E-4</v>
      </c>
      <c r="IG410" s="240">
        <f t="shared" ca="1" si="831"/>
        <v>8.2548910645695458E-5</v>
      </c>
      <c r="IH410" s="240">
        <f t="shared" ca="1" si="832"/>
        <v>2.1358663874235589E-4</v>
      </c>
      <c r="II410" s="240">
        <f t="shared" ca="1" si="833"/>
        <v>7.1188631661436248E-5</v>
      </c>
      <c r="IJ410" s="240">
        <f t="shared" ca="1" si="834"/>
        <v>-1.6234576835702302E-4</v>
      </c>
      <c r="IK410" s="240">
        <f t="shared" ca="1" si="835"/>
        <v>-1.8804350412973689E-4</v>
      </c>
      <c r="IL410" s="240">
        <f t="shared" ca="1" si="836"/>
        <v>2.6993920779146876E-5</v>
      </c>
      <c r="IM410" s="240">
        <f t="shared" ca="1" si="837"/>
        <v>2.074734603397999E-4</v>
      </c>
      <c r="IN410" s="240">
        <f t="shared" ca="1" si="838"/>
        <v>1.2234341639892011E-4</v>
      </c>
      <c r="IO410" s="240">
        <f t="shared" ca="1" si="839"/>
        <v>-1.1941188371038671E-4</v>
      </c>
      <c r="IP410" s="240">
        <f t="shared" ca="1" si="840"/>
        <v>-2.0829490490024687E-4</v>
      </c>
      <c r="IQ410" s="240">
        <f t="shared" ca="1" si="841"/>
        <v>-3.051672110786727E-5</v>
      </c>
      <c r="IR410" s="240">
        <f t="shared" ca="1" si="842"/>
        <v>1.8632927198416322E-4</v>
      </c>
      <c r="IS410" s="240">
        <f t="shared" ca="1" si="843"/>
        <v>1.6463468140442196E-4</v>
      </c>
      <c r="IT410" s="240">
        <f t="shared" ca="1" si="844"/>
        <v>-6.7826862626224396E-5</v>
      </c>
      <c r="IU410" s="240">
        <f t="shared" ca="1" si="845"/>
        <v>-2.1345578381025532E-4</v>
      </c>
      <c r="IV410" s="240">
        <f t="shared" ca="1" si="846"/>
        <v>-8.5816491599769105E-5</v>
      </c>
      <c r="IW410" s="240">
        <f t="shared" ca="1" si="847"/>
        <v>1.5168592505104426E-4</v>
      </c>
      <c r="IX410" s="240">
        <f t="shared" ca="1" si="848"/>
        <v>1.9499851467595069E-4</v>
      </c>
      <c r="IY410" s="240">
        <f t="shared" ca="1" si="849"/>
        <v>-1.1327929923902539E-5</v>
      </c>
      <c r="IZ410" s="240">
        <f t="shared" ca="1" si="850"/>
        <v>-2.0315224618361249E-4</v>
      </c>
      <c r="JA410" s="240">
        <f t="shared" ca="1" si="851"/>
        <v>-1.3489904020092891E-4</v>
      </c>
      <c r="JB410" s="240">
        <f t="shared" ca="1" si="852"/>
        <v>1.0605325618031922E-4</v>
      </c>
    </row>
    <row r="411" spans="2:262">
      <c r="B411" s="248">
        <v>50</v>
      </c>
      <c r="C411" s="247">
        <f t="shared" si="853"/>
        <v>9.7656250000000043E-4</v>
      </c>
      <c r="D411" s="244">
        <f t="shared" ca="1" si="597"/>
        <v>30.041302044095694</v>
      </c>
      <c r="E411" s="243">
        <f ca="1">BD361</f>
        <v>4.1302044095694622E-2</v>
      </c>
      <c r="F411" s="242">
        <v>50</v>
      </c>
      <c r="G411" s="240">
        <f t="shared" ca="1" si="854"/>
        <v>-1.2036011524107004E-4</v>
      </c>
      <c r="H411" s="240">
        <f t="shared" ca="1" si="598"/>
        <v>-2.3950659438487194E-5</v>
      </c>
      <c r="I411" s="240">
        <f t="shared" ca="1" si="599"/>
        <v>1.0422264694731213E-4</v>
      </c>
      <c r="J411" s="240">
        <f t="shared" ca="1" si="600"/>
        <v>9.4173763938945395E-5</v>
      </c>
      <c r="K411" s="240">
        <f t="shared" ca="1" si="601"/>
        <v>-4.0770275893742474E-5</v>
      </c>
      <c r="L411" s="240">
        <f t="shared" ca="1" si="602"/>
        <v>-1.2164394847615192E-4</v>
      </c>
      <c r="M411" s="240">
        <f t="shared" ca="1" si="603"/>
        <v>-4.1190948042620655E-5</v>
      </c>
      <c r="N411" s="240">
        <f t="shared" ca="1" si="604"/>
        <v>9.389032358182183E-5</v>
      </c>
      <c r="O411" s="240">
        <f t="shared" ca="1" si="605"/>
        <v>1.0445234273547686E-4</v>
      </c>
      <c r="P411" s="240">
        <f t="shared" ca="1" si="606"/>
        <v>-2.3512454720564453E-5</v>
      </c>
      <c r="Q411" s="240">
        <f t="shared" ca="1" si="607"/>
        <v>-1.2029455758288114E-4</v>
      </c>
      <c r="R411" s="240">
        <f t="shared" ca="1" si="608"/>
        <v>-5.7539577015393303E-5</v>
      </c>
      <c r="S411" s="240">
        <f t="shared" ca="1" si="609"/>
        <v>8.1525558252948822E-5</v>
      </c>
      <c r="T411" s="240">
        <f t="shared" ca="1" si="610"/>
        <v>1.1246984375050277E-4</v>
      </c>
      <c r="U411" s="241">
        <f t="shared" ca="1" si="611"/>
        <v>-5.7456599086430773E-6</v>
      </c>
      <c r="V411" s="240">
        <f t="shared" ca="1" si="612"/>
        <v>-1.1634115279903155E-4</v>
      </c>
      <c r="W411" s="240">
        <f t="shared" ca="1" si="613"/>
        <v>-7.2642647911251899E-5</v>
      </c>
      <c r="X411" s="240">
        <f t="shared" ca="1" si="614"/>
        <v>6.739601078934273E-5</v>
      </c>
      <c r="Y411" s="240">
        <f t="shared" ca="1" si="615"/>
        <v>1.1805271229933642E-4</v>
      </c>
      <c r="Z411" s="240">
        <f t="shared" ca="1" si="616"/>
        <v>1.2145511088811788E-5</v>
      </c>
      <c r="AA411" s="240">
        <f t="shared" ca="1" si="617"/>
        <v>-1.0986931339916949E-4</v>
      </c>
      <c r="AB411" s="240">
        <f t="shared" ca="1" si="618"/>
        <v>-8.6173224855512156E-5</v>
      </c>
      <c r="AC411" s="240">
        <f t="shared" ca="1" si="619"/>
        <v>5.180754322335306E-5</v>
      </c>
      <c r="AD411" s="240">
        <f t="shared" ca="1" si="620"/>
        <v>1.2108009613776512E-4</v>
      </c>
      <c r="AE411" s="240">
        <f t="shared" ca="1" si="621"/>
        <v>2.9773768449782269E-5</v>
      </c>
      <c r="AF411" s="240">
        <f t="shared" ca="1" si="622"/>
        <v>-1.0101913516180307E-4</v>
      </c>
      <c r="AG411" s="240">
        <f t="shared" ca="1" si="623"/>
        <v>-9.7838411718719441E-5</v>
      </c>
      <c r="AH411" s="240">
        <f t="shared" ca="1" si="624"/>
        <v>3.5097598801709151E-5</v>
      </c>
      <c r="AI411" s="240">
        <f t="shared" ca="1" si="625"/>
        <v>1.2148646154817285E-4</v>
      </c>
      <c r="AJ411" s="240">
        <f t="shared" ca="1" si="626"/>
        <v>4.6757513638498473E-5</v>
      </c>
      <c r="AK411" s="240">
        <f t="shared" ca="1" si="627"/>
        <v>-8.998219771885597E-5</v>
      </c>
      <c r="AL411" s="240">
        <f t="shared" ca="1" si="628"/>
        <v>-1.0738569243332859E-4</v>
      </c>
      <c r="AM411" s="240">
        <f t="shared" ca="1" si="629"/>
        <v>1.7627897358284006E-5</v>
      </c>
      <c r="AN411" s="240">
        <f t="shared" ca="1" si="630"/>
        <v>1.1926301194661935E-4</v>
      </c>
      <c r="AO411" s="240">
        <f t="shared" ca="1" si="631"/>
        <v>6.2729099861338113E-5</v>
      </c>
      <c r="AP411" s="240">
        <f t="shared" ca="1" si="632"/>
        <v>-7.699741743519456E-5</v>
      </c>
      <c r="AQ411" s="240">
        <f t="shared" ca="1" si="633"/>
        <v>-1.146083972039832E-4</v>
      </c>
      <c r="AR411" s="240">
        <f t="shared" ca="1" si="634"/>
        <v>-2.2339482793965116E-7</v>
      </c>
      <c r="AS411" s="240">
        <f t="shared" ca="1" si="635"/>
        <v>1.1445787830231688E-4</v>
      </c>
      <c r="AT411" s="240">
        <f t="shared" ca="1" si="636"/>
        <v>7.7342790509643604E-5</v>
      </c>
      <c r="AU411" s="240">
        <f t="shared" ca="1" si="637"/>
        <v>-6.2345875590838997E-5</v>
      </c>
      <c r="AV411" s="240">
        <f t="shared" ca="1" si="638"/>
        <v>-1.1935017628445833E-4</v>
      </c>
      <c r="AW411" s="240">
        <f t="shared" ca="1" si="639"/>
        <v>-1.8069851190775063E-5</v>
      </c>
      <c r="AX411" s="240">
        <f t="shared" ca="1" si="640"/>
        <v>1.0717507724749948E-4</v>
      </c>
      <c r="AY411" s="240">
        <f t="shared" ca="1" si="641"/>
        <v>9.0282243313194747E-5</v>
      </c>
      <c r="AZ411" s="240">
        <f t="shared" ca="1" si="642"/>
        <v>-4.6344733820093831E-5</v>
      </c>
      <c r="BA411" s="240">
        <f t="shared" ca="1" si="643"/>
        <v>-1.2150838447750039E-4</v>
      </c>
      <c r="BB411" s="240">
        <f t="shared" ca="1" si="644"/>
        <v>-3.5525149845007973E-5</v>
      </c>
      <c r="BC411" s="240">
        <f t="shared" ca="1" si="645"/>
        <v>9.7572259431457742E-5</v>
      </c>
      <c r="BD411" s="240">
        <f t="shared" ca="1" si="646"/>
        <v>1.0126735819503068E-4</v>
      </c>
      <c r="BE411" s="240">
        <f t="shared" ca="1" si="647"/>
        <v>-2.9340368519975319E-5</v>
      </c>
      <c r="BF411" s="240">
        <f t="shared" ca="1" si="648"/>
        <v>-1.21036303093367E-4</v>
      </c>
      <c r="BG411" s="240">
        <f t="shared" ca="1" si="649"/>
        <v>-5.2211436288545871E-5</v>
      </c>
      <c r="BH411" s="240">
        <f t="shared" ca="1" si="650"/>
        <v>8.5857296860076195E-5</v>
      </c>
      <c r="BI411" s="240">
        <f t="shared" ca="1" si="651"/>
        <v>1.1006034059223246E-4</v>
      </c>
      <c r="BJ411" s="240">
        <f t="shared" ca="1" si="652"/>
        <v>-1.1700872847246432E-5</v>
      </c>
      <c r="BK411" s="240">
        <f t="shared" ca="1" si="653"/>
        <v>-1.1794415126837216E-4</v>
      </c>
      <c r="BL411" s="240">
        <f t="shared" ca="1" si="654"/>
        <v>-6.7767502811298189E-5</v>
      </c>
      <c r="BM411" s="240">
        <f t="shared" ca="1" si="655"/>
        <v>7.2283783094661652E-5</v>
      </c>
      <c r="BN411" s="240">
        <f t="shared" ca="1" si="656"/>
        <v>1.1647084899008924E-4</v>
      </c>
      <c r="BO411" s="240">
        <f t="shared" ca="1" si="657"/>
        <v>6.1919113868152349E-6</v>
      </c>
      <c r="BP411" s="240">
        <f t="shared" ca="1" si="658"/>
        <v>-1.1229886475144565E-4</v>
      </c>
      <c r="BQ411" s="240">
        <f t="shared" ca="1" si="659"/>
        <v>-8.1856607551269544E-5</v>
      </c>
      <c r="BR411" s="240">
        <f t="shared" ca="1" si="660"/>
        <v>5.7145543717182452E-5</v>
      </c>
      <c r="BS411" s="240">
        <f t="shared" ca="1" si="661"/>
        <v>1.2036011524107002E-4</v>
      </c>
      <c r="BT411" s="240">
        <f t="shared" ca="1" si="662"/>
        <v>2.3950659438486868E-5</v>
      </c>
      <c r="BU411" s="240">
        <f t="shared" ca="1" si="663"/>
        <v>-1.0422264694731241E-4</v>
      </c>
      <c r="BV411" s="240">
        <f t="shared" ca="1" si="664"/>
        <v>-9.4173763938945016E-5</v>
      </c>
      <c r="BW411" s="240">
        <f t="shared" ca="1" si="665"/>
        <v>4.0770275893743145E-5</v>
      </c>
      <c r="BX411" s="240">
        <f t="shared" ca="1" si="666"/>
        <v>1.2164394847615192E-4</v>
      </c>
      <c r="BY411" s="240">
        <f t="shared" ca="1" si="667"/>
        <v>4.1190948042621407E-5</v>
      </c>
      <c r="BZ411" s="240">
        <f t="shared" ca="1" si="668"/>
        <v>-9.389032358182145E-5</v>
      </c>
      <c r="CA411" s="240">
        <f t="shared" ca="1" si="669"/>
        <v>-1.0445234273547707E-4</v>
      </c>
      <c r="CB411" s="240">
        <f t="shared" ca="1" si="670"/>
        <v>2.3512454720564087E-5</v>
      </c>
      <c r="CC411" s="240">
        <f t="shared" ca="1" si="671"/>
        <v>1.2029455758288111E-4</v>
      </c>
      <c r="CD411" s="240">
        <f t="shared" ca="1" si="672"/>
        <v>5.7539577015393249E-5</v>
      </c>
      <c r="CE411" s="240">
        <f t="shared" ca="1" si="673"/>
        <v>-8.1525558252948862E-5</v>
      </c>
      <c r="CF411" s="240">
        <f t="shared" ca="1" si="674"/>
        <v>-1.1246984375050274E-4</v>
      </c>
      <c r="CG411" s="240">
        <f t="shared" ca="1" si="675"/>
        <v>5.7456599086435652E-6</v>
      </c>
      <c r="CH411" s="240">
        <f t="shared" ca="1" si="676"/>
        <v>1.163411527990317E-4</v>
      </c>
      <c r="CI411" s="240">
        <f t="shared" ca="1" si="677"/>
        <v>7.2642647911251519E-5</v>
      </c>
      <c r="CJ411" s="240">
        <f t="shared" ca="1" si="678"/>
        <v>-6.7396010789343489E-5</v>
      </c>
      <c r="CK411" s="240">
        <f t="shared" ca="1" si="679"/>
        <v>-1.180527122993362E-4</v>
      </c>
      <c r="CL411" s="240">
        <f t="shared" ca="1" si="680"/>
        <v>-1.2145511088812581E-5</v>
      </c>
      <c r="CM411" s="240">
        <f t="shared" ca="1" si="681"/>
        <v>1.0986931339916933E-4</v>
      </c>
      <c r="CN411" s="240">
        <f t="shared" ca="1" si="682"/>
        <v>8.6173224855512427E-5</v>
      </c>
      <c r="CO411" s="240">
        <f t="shared" ca="1" si="683"/>
        <v>-5.1807543223352728E-5</v>
      </c>
      <c r="CP411" s="240">
        <f t="shared" ca="1" si="684"/>
        <v>-1.2108009613776511E-4</v>
      </c>
      <c r="CQ411" s="240">
        <f t="shared" ca="1" si="685"/>
        <v>-2.9773768449782222E-5</v>
      </c>
      <c r="CR411" s="240">
        <f t="shared" ca="1" si="686"/>
        <v>1.010191351618031E-4</v>
      </c>
      <c r="CS411" s="240">
        <f t="shared" ca="1" si="687"/>
        <v>9.7838411718719414E-5</v>
      </c>
      <c r="CT411" s="240">
        <f t="shared" ca="1" si="688"/>
        <v>-3.5097598801709206E-5</v>
      </c>
      <c r="CU411" s="240">
        <f t="shared" ca="1" si="689"/>
        <v>-1.2148646154817289E-4</v>
      </c>
      <c r="CV411" s="240">
        <f t="shared" ca="1" si="690"/>
        <v>-4.6757513638497626E-5</v>
      </c>
      <c r="CW411" s="240">
        <f t="shared" ca="1" si="691"/>
        <v>8.9982197718856607E-5</v>
      </c>
      <c r="CX411" s="240">
        <f t="shared" ca="1" si="692"/>
        <v>1.0738569243332897E-4</v>
      </c>
      <c r="CY411" s="240">
        <f t="shared" ca="1" si="693"/>
        <v>-1.7627897358283206E-5</v>
      </c>
      <c r="CZ411" s="240">
        <f t="shared" ca="1" si="694"/>
        <v>-1.1926301194661919E-4</v>
      </c>
      <c r="DA411" s="240">
        <f t="shared" ca="1" si="695"/>
        <v>-6.2729099861338818E-5</v>
      </c>
      <c r="DB411" s="240">
        <f t="shared" ca="1" si="696"/>
        <v>7.6997417435194614E-5</v>
      </c>
      <c r="DC411" s="240">
        <f t="shared" ca="1" si="697"/>
        <v>1.146083972039832E-4</v>
      </c>
      <c r="DD411" s="240">
        <f t="shared" ca="1" si="698"/>
        <v>2.2339482793959017E-7</v>
      </c>
      <c r="DE411" s="240">
        <f t="shared" ca="1" si="699"/>
        <v>-1.1445787830231689E-4</v>
      </c>
      <c r="DF411" s="240">
        <f t="shared" ca="1" si="700"/>
        <v>-7.7342790509643563E-5</v>
      </c>
      <c r="DG411" s="240">
        <f t="shared" ca="1" si="701"/>
        <v>6.234587559083756E-5</v>
      </c>
      <c r="DH411" s="240">
        <f t="shared" ca="1" si="702"/>
        <v>1.1935017628445814E-4</v>
      </c>
      <c r="DI411" s="240">
        <f t="shared" ca="1" si="703"/>
        <v>1.8069851190775856E-5</v>
      </c>
      <c r="DJ411" s="240">
        <f t="shared" ca="1" si="704"/>
        <v>-1.0717507724749992E-4</v>
      </c>
      <c r="DK411" s="240">
        <f t="shared" ca="1" si="705"/>
        <v>-9.0282243313195276E-5</v>
      </c>
      <c r="DL411" s="240">
        <f t="shared" ca="1" si="706"/>
        <v>4.6344733820094684E-5</v>
      </c>
      <c r="DM411" s="240">
        <f t="shared" ca="1" si="707"/>
        <v>1.2150838447750042E-4</v>
      </c>
      <c r="DN411" s="240">
        <f t="shared" ca="1" si="708"/>
        <v>3.5525149845006252E-5</v>
      </c>
      <c r="DO411" s="240">
        <f t="shared" ca="1" si="709"/>
        <v>-9.7572259431457769E-5</v>
      </c>
      <c r="DP411" s="240">
        <f t="shared" ca="1" si="710"/>
        <v>-1.0126735819502969E-4</v>
      </c>
      <c r="DQ411" s="240">
        <f t="shared" ca="1" si="711"/>
        <v>2.934036851997537E-5</v>
      </c>
      <c r="DR411" s="240">
        <f t="shared" ca="1" si="712"/>
        <v>1.2103630309336684E-4</v>
      </c>
      <c r="DS411" s="240">
        <f t="shared" ca="1" si="713"/>
        <v>5.2211436288545824E-5</v>
      </c>
      <c r="DT411" s="240">
        <f t="shared" ca="1" si="714"/>
        <v>-8.5857296860075016E-5</v>
      </c>
      <c r="DU411" s="240">
        <f t="shared" ca="1" si="715"/>
        <v>-1.1006034059223244E-4</v>
      </c>
      <c r="DV411" s="240">
        <f t="shared" ca="1" si="716"/>
        <v>1.1700872847244772E-5</v>
      </c>
      <c r="DW411" s="240">
        <f t="shared" ca="1" si="717"/>
        <v>1.1794415126837216E-4</v>
      </c>
      <c r="DX411" s="240">
        <f t="shared" ca="1" si="718"/>
        <v>6.7767502811298149E-5</v>
      </c>
      <c r="DY411" s="240">
        <f t="shared" ca="1" si="719"/>
        <v>-7.2283783094663102E-5</v>
      </c>
      <c r="DZ411" s="240">
        <f t="shared" ca="1" si="720"/>
        <v>-1.1647084899008922E-4</v>
      </c>
      <c r="EA411" s="240">
        <f t="shared" ca="1" si="721"/>
        <v>-6.1919113868134459E-6</v>
      </c>
      <c r="EB411" s="240">
        <f t="shared" ca="1" si="722"/>
        <v>1.1229886475144568E-4</v>
      </c>
      <c r="EC411" s="240">
        <f t="shared" ca="1" si="723"/>
        <v>8.1856607551268216E-5</v>
      </c>
      <c r="ED411" s="240">
        <f t="shared" ca="1" si="724"/>
        <v>-5.7145543717182506E-5</v>
      </c>
      <c r="EE411" s="240">
        <f t="shared" ca="1" si="725"/>
        <v>-1.2036011524107026E-4</v>
      </c>
      <c r="EF411" s="240">
        <f t="shared" ca="1" si="726"/>
        <v>-2.3950659438486821E-5</v>
      </c>
      <c r="EG411" s="240">
        <f t="shared" ca="1" si="727"/>
        <v>1.0422264694731154E-4</v>
      </c>
      <c r="EH411" s="240">
        <f t="shared" ca="1" si="728"/>
        <v>9.4173763938944989E-5</v>
      </c>
      <c r="EI411" s="240">
        <f t="shared" ca="1" si="729"/>
        <v>-4.0770275893741573E-5</v>
      </c>
      <c r="EJ411" s="240">
        <f t="shared" ca="1" si="730"/>
        <v>-1.2164394847615192E-4</v>
      </c>
      <c r="EK411" s="240">
        <f t="shared" ca="1" si="731"/>
        <v>-4.119094804262136E-5</v>
      </c>
      <c r="EL411" s="240">
        <f t="shared" ca="1" si="732"/>
        <v>9.3890323581822589E-5</v>
      </c>
      <c r="EM411" s="240">
        <f t="shared" ca="1" si="733"/>
        <v>1.0445234273547703E-4</v>
      </c>
      <c r="EN411" s="240">
        <f t="shared" ca="1" si="734"/>
        <v>-2.3512454720565842E-5</v>
      </c>
      <c r="EO411" s="240">
        <f t="shared" ca="1" si="735"/>
        <v>-1.2029455758288111E-4</v>
      </c>
      <c r="EP411" s="240">
        <f t="shared" ca="1" si="736"/>
        <v>-5.753957701539167E-5</v>
      </c>
      <c r="EQ411" s="240">
        <f t="shared" ca="1" si="737"/>
        <v>8.1525558252948903E-5</v>
      </c>
      <c r="ER411" s="240">
        <f t="shared" ca="1" si="738"/>
        <v>1.1246984375050337E-4</v>
      </c>
      <c r="ES411" s="240">
        <f t="shared" ca="1" si="739"/>
        <v>-5.7456599086436262E-6</v>
      </c>
      <c r="ET411" s="240">
        <f t="shared" ca="1" si="740"/>
        <v>-1.1634115279903122E-4</v>
      </c>
      <c r="EU411" s="240">
        <f t="shared" ca="1" si="741"/>
        <v>-7.2642647911251465E-5</v>
      </c>
      <c r="EV411" s="240">
        <f t="shared" ca="1" si="742"/>
        <v>6.7396010789342106E-5</v>
      </c>
      <c r="EW411" s="240">
        <f t="shared" ca="1" si="743"/>
        <v>1.1805271229933619E-4</v>
      </c>
      <c r="EX411" s="240">
        <f t="shared" ca="1" si="744"/>
        <v>1.2145511088812527E-5</v>
      </c>
      <c r="EY411" s="240">
        <f t="shared" ca="1" si="745"/>
        <v>-1.0986931339917009E-4</v>
      </c>
      <c r="EZ411" s="240">
        <f t="shared" ca="1" si="746"/>
        <v>-8.6173224855512373E-5</v>
      </c>
      <c r="FA411" s="240">
        <f t="shared" ca="1" si="747"/>
        <v>5.1807543223354341E-5</v>
      </c>
      <c r="FB411" s="240">
        <f t="shared" ca="1" si="748"/>
        <v>1.2108009613776512E-4</v>
      </c>
      <c r="FC411" s="240">
        <f t="shared" ca="1" si="749"/>
        <v>2.977376844978048E-5</v>
      </c>
      <c r="FD411" s="240">
        <f t="shared" ca="1" si="750"/>
        <v>-1.0101913516180314E-4</v>
      </c>
      <c r="FE411" s="240">
        <f t="shared" ca="1" si="751"/>
        <v>-9.7838411718720417E-5</v>
      </c>
      <c r="FF411" s="240">
        <f t="shared" ca="1" si="752"/>
        <v>3.5097598801709273E-5</v>
      </c>
      <c r="FG411" s="240">
        <f t="shared" ca="1" si="753"/>
        <v>1.214864615481728E-4</v>
      </c>
      <c r="FH411" s="240">
        <f t="shared" ca="1" si="754"/>
        <v>4.6757513638497572E-5</v>
      </c>
      <c r="FI411" s="240">
        <f t="shared" ca="1" si="755"/>
        <v>-8.9982197718855482E-5</v>
      </c>
      <c r="FJ411" s="240">
        <f t="shared" ca="1" si="756"/>
        <v>-1.0738569243332813E-4</v>
      </c>
      <c r="FK411" s="240">
        <f t="shared" ca="1" si="757"/>
        <v>1.7627897358283261E-5</v>
      </c>
      <c r="FL411" s="240">
        <f t="shared" ca="1" si="758"/>
        <v>1.1926301194661954E-4</v>
      </c>
      <c r="FM411" s="240">
        <f t="shared" ca="1" si="759"/>
        <v>6.2729099861338737E-5</v>
      </c>
      <c r="FN411" s="240">
        <f t="shared" ca="1" si="760"/>
        <v>-7.6997417435195996E-5</v>
      </c>
      <c r="FO411" s="240">
        <f t="shared" ca="1" si="761"/>
        <v>-1.1460839720398318E-4</v>
      </c>
      <c r="FP411" s="240">
        <f t="shared" ca="1" si="762"/>
        <v>-2.2339482793779446E-7</v>
      </c>
      <c r="FQ411" s="240">
        <f t="shared" ca="1" si="763"/>
        <v>1.1445787830231691E-4</v>
      </c>
      <c r="FR411" s="240">
        <f t="shared" ca="1" si="764"/>
        <v>7.7342790509644851E-5</v>
      </c>
      <c r="FS411" s="240">
        <f t="shared" ca="1" si="765"/>
        <v>-6.2345875590839091E-5</v>
      </c>
      <c r="FT411" s="240">
        <f t="shared" ca="1" si="766"/>
        <v>-1.1935017628445847E-4</v>
      </c>
      <c r="FU411" s="240">
        <f t="shared" ca="1" si="767"/>
        <v>-1.806985119077408E-5</v>
      </c>
      <c r="FV411" s="240">
        <f t="shared" ca="1" si="768"/>
        <v>1.0717507724749912E-4</v>
      </c>
      <c r="FW411" s="240">
        <f t="shared" ca="1" si="769"/>
        <v>9.0282243313194083E-5</v>
      </c>
      <c r="FX411" s="240">
        <f t="shared" ca="1" si="770"/>
        <v>-4.6344733820093139E-5</v>
      </c>
      <c r="FY411" s="240">
        <f t="shared" ca="1" si="771"/>
        <v>-1.2150838447750034E-4</v>
      </c>
      <c r="FZ411" s="240">
        <f t="shared" ca="1" si="772"/>
        <v>-3.5525149845007858E-5</v>
      </c>
      <c r="GA411" s="240">
        <f t="shared" ca="1" si="773"/>
        <v>9.7572259431458839E-5</v>
      </c>
      <c r="GB411" s="240">
        <f t="shared" ca="1" si="774"/>
        <v>1.0126735819503062E-4</v>
      </c>
      <c r="GC411" s="240">
        <f t="shared" ca="1" si="775"/>
        <v>-2.9340368519977104E-5</v>
      </c>
      <c r="GD411" s="240">
        <f t="shared" ca="1" si="776"/>
        <v>-1.2103630309336701E-4</v>
      </c>
      <c r="GE411" s="240">
        <f t="shared" ca="1" si="777"/>
        <v>-5.2211436288547328E-5</v>
      </c>
      <c r="GF411" s="240">
        <f t="shared" ca="1" si="778"/>
        <v>8.585729686007629E-5</v>
      </c>
      <c r="GG411" s="240">
        <f t="shared" ca="1" si="779"/>
        <v>1.1006034059223315E-4</v>
      </c>
      <c r="GH411" s="240">
        <f t="shared" ca="1" si="780"/>
        <v>-1.1700872847246547E-5</v>
      </c>
      <c r="GI411" s="240">
        <f t="shared" ca="1" si="781"/>
        <v>-1.1794415126837175E-4</v>
      </c>
      <c r="GJ411" s="240">
        <f t="shared" ca="1" si="782"/>
        <v>-6.7767502811296658E-5</v>
      </c>
      <c r="GK411" s="240">
        <f t="shared" ca="1" si="783"/>
        <v>7.228378309466176E-5</v>
      </c>
      <c r="GL411" s="240">
        <f t="shared" ca="1" si="784"/>
        <v>1.1647084899008871E-4</v>
      </c>
      <c r="GM411" s="240">
        <f t="shared" ca="1" si="785"/>
        <v>6.1919113868151129E-6</v>
      </c>
      <c r="GN411" s="240">
        <f t="shared" ca="1" si="786"/>
        <v>-1.1229886475144638E-4</v>
      </c>
      <c r="GO411" s="240">
        <f t="shared" ca="1" si="787"/>
        <v>-8.185660755126945E-5</v>
      </c>
      <c r="GP411" s="240">
        <f t="shared" ca="1" si="788"/>
        <v>5.7145543717181029E-5</v>
      </c>
      <c r="GQ411" s="240">
        <f t="shared" ca="1" si="789"/>
        <v>1.2036011524107E-4</v>
      </c>
      <c r="GR411" s="240">
        <f t="shared" ca="1" si="790"/>
        <v>2.395065943848844E-5</v>
      </c>
      <c r="GS411" s="240">
        <f t="shared" ca="1" si="791"/>
        <v>-1.0422264694731246E-4</v>
      </c>
      <c r="GT411" s="240">
        <f t="shared" ca="1" si="792"/>
        <v>-9.4173763938946032E-5</v>
      </c>
      <c r="GU411" s="240">
        <f t="shared" ca="1" si="793"/>
        <v>4.0770275893743253E-5</v>
      </c>
      <c r="GV411" s="240">
        <f t="shared" ca="1" si="794"/>
        <v>1.2164394847615192E-4</v>
      </c>
      <c r="GW411" s="240">
        <f t="shared" ca="1" si="795"/>
        <v>4.1190948042619666E-5</v>
      </c>
      <c r="GX411" s="240">
        <f t="shared" ca="1" si="796"/>
        <v>-9.3890323581821518E-5</v>
      </c>
      <c r="GY411" s="240">
        <f t="shared" ca="1" si="797"/>
        <v>-1.0445234273547612E-4</v>
      </c>
      <c r="GZ411" s="240">
        <f t="shared" ca="1" si="798"/>
        <v>2.3512454720564196E-5</v>
      </c>
      <c r="HA411" s="240">
        <f t="shared" ca="1" si="799"/>
        <v>1.2029455758288138E-4</v>
      </c>
      <c r="HB411" s="240">
        <f t="shared" ca="1" si="800"/>
        <v>5.7539577015393134E-5</v>
      </c>
      <c r="HC411" s="240">
        <f t="shared" ca="1" si="801"/>
        <v>-8.152555825294767E-5</v>
      </c>
      <c r="HD411" s="240">
        <f t="shared" ca="1" si="802"/>
        <v>-1.124698437505027E-4</v>
      </c>
      <c r="HE411" s="240">
        <f t="shared" ca="1" si="803"/>
        <v>5.7456599086419592E-6</v>
      </c>
      <c r="HF411" s="240">
        <f t="shared" ca="1" si="804"/>
        <v>1.1634115279903174E-4</v>
      </c>
      <c r="HG411" s="240">
        <f t="shared" ca="1" si="805"/>
        <v>7.2642647911252807E-5</v>
      </c>
      <c r="HH411" s="240">
        <f t="shared" ca="1" si="806"/>
        <v>-6.7396010789340724E-5</v>
      </c>
      <c r="HI411" s="240">
        <f t="shared" ca="1" si="807"/>
        <v>-1.1805271229933575E-4</v>
      </c>
      <c r="HJ411" s="240">
        <f t="shared" ca="1" si="808"/>
        <v>-1.2145511088810738E-5</v>
      </c>
      <c r="HK411" s="240">
        <f t="shared" ca="1" si="809"/>
        <v>1.0986931339916937E-4</v>
      </c>
      <c r="HL411" s="240">
        <f t="shared" ca="1" si="810"/>
        <v>8.6173224855513566E-5</v>
      </c>
      <c r="HM411" s="240">
        <f t="shared" ca="1" si="811"/>
        <v>-5.180754322335596E-5</v>
      </c>
      <c r="HN411" s="240">
        <f t="shared" ca="1" si="812"/>
        <v>-1.2108009613776494E-4</v>
      </c>
      <c r="HO411" s="240">
        <f t="shared" ca="1" si="813"/>
        <v>-2.9773768449782107E-5</v>
      </c>
      <c r="HP411" s="240">
        <f t="shared" ca="1" si="814"/>
        <v>1.010191351618022E-4</v>
      </c>
      <c r="HQ411" s="240">
        <f t="shared" ca="1" si="815"/>
        <v>9.7838411718721406E-5</v>
      </c>
      <c r="HR411" s="240">
        <f t="shared" ca="1" si="816"/>
        <v>-3.5097598801710981E-5</v>
      </c>
      <c r="HS411" s="240">
        <f t="shared" ca="1" si="817"/>
        <v>-1.214864615481729E-4</v>
      </c>
      <c r="HT411" s="240">
        <f t="shared" ca="1" si="818"/>
        <v>-4.6757513638499104E-5</v>
      </c>
      <c r="HU411" s="240">
        <f t="shared" ca="1" si="819"/>
        <v>8.9982197718854371E-5</v>
      </c>
      <c r="HV411" s="240">
        <f t="shared" ca="1" si="820"/>
        <v>1.0738569243332729E-4</v>
      </c>
      <c r="HW411" s="240">
        <f t="shared" ca="1" si="821"/>
        <v>-1.7627897358285036E-5</v>
      </c>
      <c r="HX411" s="240">
        <f t="shared" ca="1" si="822"/>
        <v>-1.1926301194661922E-4</v>
      </c>
      <c r="HY411" s="240">
        <f t="shared" ca="1" si="823"/>
        <v>-6.2729099861340173E-5</v>
      </c>
      <c r="HZ411" s="240">
        <f t="shared" ca="1" si="824"/>
        <v>7.6997417435197379E-5</v>
      </c>
      <c r="IA411" s="240">
        <f t="shared" ca="1" si="825"/>
        <v>1.1460839720398258E-4</v>
      </c>
      <c r="IB411" s="240">
        <f t="shared" ca="1" si="826"/>
        <v>2.2339482793947498E-7</v>
      </c>
      <c r="IC411" s="240">
        <f t="shared" ca="1" si="827"/>
        <v>-1.1445787830231634E-4</v>
      </c>
      <c r="ID411" s="240">
        <f t="shared" ca="1" si="828"/>
        <v>-7.7342790509646138E-5</v>
      </c>
      <c r="IE411" s="240">
        <f t="shared" ca="1" si="829"/>
        <v>9.3253859587379774E-5</v>
      </c>
      <c r="IF411" s="240">
        <f t="shared" ca="1" si="830"/>
        <v>1.1935017628445811E-4</v>
      </c>
      <c r="IG411" s="240">
        <f t="shared" ca="1" si="831"/>
        <v>1.806985119077574E-5</v>
      </c>
      <c r="IH411" s="240">
        <f t="shared" ca="1" si="832"/>
        <v>-1.0717507724749833E-4</v>
      </c>
      <c r="II411" s="240">
        <f t="shared" ca="1" si="833"/>
        <v>-9.0282243313192891E-5</v>
      </c>
      <c r="IJ411" s="240">
        <f t="shared" ca="1" si="834"/>
        <v>4.6344733820094793E-5</v>
      </c>
      <c r="IK411" s="240">
        <f t="shared" ca="1" si="835"/>
        <v>1.2150838447750042E-4</v>
      </c>
      <c r="IL411" s="240">
        <f t="shared" ca="1" si="836"/>
        <v>3.552514984500945E-5</v>
      </c>
      <c r="IM411" s="240">
        <f t="shared" ca="1" si="837"/>
        <v>-9.757225943145991E-5</v>
      </c>
      <c r="IN411" s="240">
        <f t="shared" ca="1" si="838"/>
        <v>-1.0126735819502963E-4</v>
      </c>
      <c r="IO411" s="240">
        <f t="shared" ca="1" si="839"/>
        <v>2.9340368519975488E-5</v>
      </c>
      <c r="IP411" s="240">
        <f t="shared" ca="1" si="840"/>
        <v>1.2103630309336685E-4</v>
      </c>
      <c r="IQ411" s="240">
        <f t="shared" ca="1" si="841"/>
        <v>5.2211436288548832E-5</v>
      </c>
      <c r="IR411" s="240">
        <f t="shared" ca="1" si="842"/>
        <v>-8.5857296860077551E-5</v>
      </c>
      <c r="IS411" s="240">
        <f t="shared" ca="1" si="843"/>
        <v>-1.100603405922324E-4</v>
      </c>
      <c r="IT411" s="240">
        <f t="shared" ca="1" si="844"/>
        <v>1.1700872847244887E-5</v>
      </c>
      <c r="IU411" s="240">
        <f t="shared" ca="1" si="845"/>
        <v>1.1794415126837134E-4</v>
      </c>
      <c r="IV411" s="240">
        <f t="shared" ca="1" si="846"/>
        <v>6.7767502811295181E-5</v>
      </c>
      <c r="IW411" s="240">
        <f t="shared" ca="1" si="847"/>
        <v>-7.2283783094663197E-5</v>
      </c>
      <c r="IX411" s="240">
        <f t="shared" ca="1" si="848"/>
        <v>-1.164708489900892E-4</v>
      </c>
      <c r="IY411" s="240">
        <f t="shared" ca="1" si="849"/>
        <v>-6.1919113868167799E-6</v>
      </c>
      <c r="IZ411" s="240">
        <f t="shared" ca="1" si="850"/>
        <v>1.1229886475144705E-4</v>
      </c>
      <c r="JA411" s="240">
        <f t="shared" ca="1" si="851"/>
        <v>8.1856607551268135E-5</v>
      </c>
      <c r="JB411" s="240">
        <f t="shared" ca="1" si="852"/>
        <v>-5.7145543717182608E-5</v>
      </c>
    </row>
    <row r="412" spans="2:262">
      <c r="B412" s="248">
        <v>51</v>
      </c>
      <c r="C412" s="247">
        <f t="shared" si="853"/>
        <v>9.9609375000000045E-4</v>
      </c>
      <c r="D412" s="244">
        <f t="shared" ca="1" si="597"/>
        <v>30.040749411703519</v>
      </c>
      <c r="E412" s="243">
        <f ca="1">BE361</f>
        <v>4.0749411703519402E-2</v>
      </c>
      <c r="F412" s="242">
        <v>51</v>
      </c>
      <c r="G412" s="240">
        <f t="shared" ca="1" si="854"/>
        <v>-4.4623401046234193E-4</v>
      </c>
      <c r="H412" s="240">
        <f t="shared" ca="1" si="598"/>
        <v>-6.0615922604479144E-5</v>
      </c>
      <c r="I412" s="240">
        <f t="shared" ca="1" si="599"/>
        <v>4.0820579426542678E-4</v>
      </c>
      <c r="J412" s="240">
        <f t="shared" ca="1" si="600"/>
        <v>3.1670933057666108E-4</v>
      </c>
      <c r="K412" s="240">
        <f t="shared" ca="1" si="601"/>
        <v>-2.095139262337171E-4</v>
      </c>
      <c r="L412" s="240">
        <f t="shared" ca="1" si="602"/>
        <v>-4.4815071661425575E-4</v>
      </c>
      <c r="M412" s="240">
        <f t="shared" ca="1" si="603"/>
        <v>-7.163946726342348E-5</v>
      </c>
      <c r="N412" s="240">
        <f t="shared" ca="1" si="604"/>
        <v>4.0320673106937558E-4</v>
      </c>
      <c r="O412" s="240">
        <f t="shared" ca="1" si="605"/>
        <v>3.2459664554820237E-4</v>
      </c>
      <c r="P412" s="240">
        <f t="shared" ca="1" si="606"/>
        <v>-1.9956664966297124E-4</v>
      </c>
      <c r="Q412" s="240">
        <f t="shared" ca="1" si="607"/>
        <v>-4.4979747353191571E-4</v>
      </c>
      <c r="R412" s="240">
        <f t="shared" ca="1" si="608"/>
        <v>-8.2619858986060751E-5</v>
      </c>
      <c r="S412" s="240">
        <f t="shared" ca="1" si="609"/>
        <v>3.9796479121539881E-4</v>
      </c>
      <c r="T412" s="240">
        <f t="shared" ca="1" si="610"/>
        <v>3.3228843563791607E-4</v>
      </c>
      <c r="U412" s="241">
        <f t="shared" ca="1" si="611"/>
        <v>-1.8949916160474574E-4</v>
      </c>
      <c r="V412" s="240">
        <f t="shared" ca="1" si="612"/>
        <v>-4.5117328927053095E-4</v>
      </c>
      <c r="W412" s="240">
        <f t="shared" ca="1" si="613"/>
        <v>-9.3550483594999464E-5</v>
      </c>
      <c r="X412" s="240">
        <f t="shared" ca="1" si="614"/>
        <v>3.9248313225205621E-4</v>
      </c>
      <c r="Y412" s="240">
        <f t="shared" ca="1" si="615"/>
        <v>3.3978006759906591E-4</v>
      </c>
      <c r="Z412" s="240">
        <f t="shared" ca="1" si="616"/>
        <v>-1.7931752633740033E-4</v>
      </c>
      <c r="AA412" s="240">
        <f t="shared" ca="1" si="617"/>
        <v>-4.5227733509014547E-4</v>
      </c>
      <c r="AB412" s="240">
        <f t="shared" ca="1" si="618"/>
        <v>-1.0442475689069843E-4</v>
      </c>
      <c r="AC412" s="240">
        <f t="shared" ca="1" si="619"/>
        <v>3.8676505612573466E-4</v>
      </c>
      <c r="AD412" s="240">
        <f t="shared" ca="1" si="620"/>
        <v>3.4706702875269017E-4</v>
      </c>
      <c r="AE412" s="240">
        <f t="shared" ca="1" si="621"/>
        <v>-1.6902787689730196E-4</v>
      </c>
      <c r="AF412" s="240">
        <f t="shared" ca="1" si="622"/>
        <v>-4.5310894595484064E-4</v>
      </c>
      <c r="AG412" s="240">
        <f t="shared" ca="1" si="623"/>
        <v>-1.1523612861753967E-4</v>
      </c>
      <c r="AH412" s="240">
        <f t="shared" ca="1" si="624"/>
        <v>3.8081400719167899E-4</v>
      </c>
      <c r="AI412" s="240">
        <f t="shared" ca="1" si="625"/>
        <v>3.5414492970586381E-4</v>
      </c>
      <c r="AJ412" s="240">
        <f t="shared" ca="1" si="626"/>
        <v>-1.5863641138452159E-4</v>
      </c>
      <c r="AK412" s="240">
        <f t="shared" ca="1" si="627"/>
        <v>-4.5366762093332726E-4</v>
      </c>
      <c r="AL412" s="240">
        <f t="shared" ca="1" si="628"/>
        <v>-1.2597808640945964E-4</v>
      </c>
      <c r="AM412" s="240">
        <f t="shared" ca="1" si="629"/>
        <v>3.7463357013924395E-4</v>
      </c>
      <c r="AN412" s="240">
        <f t="shared" ca="1" si="630"/>
        <v>3.6100950699571654E-4</v>
      </c>
      <c r="AO412" s="240">
        <f t="shared" ca="1" si="631"/>
        <v>-1.4814938922931911E-4</v>
      </c>
      <c r="AP412" s="240">
        <f t="shared" ca="1" si="632"/>
        <v>-4.539530235006887E-4</v>
      </c>
      <c r="AQ412" s="240">
        <f t="shared" ca="1" si="633"/>
        <v>-1.3664415971275062E-4</v>
      </c>
      <c r="AR412" s="240">
        <f t="shared" ca="1" si="634"/>
        <v>3.6822746783261027E-4</v>
      </c>
      <c r="AS412" s="240">
        <f t="shared" ca="1" si="635"/>
        <v>3.6765662565756992E-4</v>
      </c>
      <c r="AT412" s="240">
        <f t="shared" ca="1" si="636"/>
        <v>-1.3757312742171044E-4</v>
      </c>
      <c r="AU412" s="240">
        <f t="shared" ca="1" si="637"/>
        <v>-4.5396498174109012E-4</v>
      </c>
      <c r="AV412" s="240">
        <f t="shared" ca="1" si="638"/>
        <v>-1.4722792368368175E-4</v>
      </c>
      <c r="AW412" s="240">
        <f t="shared" ca="1" si="639"/>
        <v>3.6159955906826428E-4</v>
      </c>
      <c r="AX412" s="240">
        <f t="shared" ca="1" si="640"/>
        <v>3.7408228171569203E-4</v>
      </c>
      <c r="AY412" s="240">
        <f t="shared" ca="1" si="641"/>
        <v>-1.2691399670633041E-4</v>
      </c>
      <c r="AZ412" s="240">
        <f t="shared" ca="1" si="642"/>
        <v>-4.5370348845133479E-4</v>
      </c>
      <c r="BA412" s="240">
        <f t="shared" ca="1" si="643"/>
        <v>-1.5772300305859553E-4</v>
      </c>
      <c r="BB412" s="240">
        <f t="shared" ca="1" si="644"/>
        <v>3.5475383625061386E-4</v>
      </c>
      <c r="BC412" s="240">
        <f t="shared" ca="1" si="645"/>
        <v>3.8028260459514789E-4</v>
      </c>
      <c r="BD412" s="240">
        <f t="shared" ca="1" si="646"/>
        <v>-1.1617841774495447E-4</v>
      </c>
      <c r="BE412" s="240">
        <f t="shared" ca="1" si="647"/>
        <v>-4.5316870114520244E-4</v>
      </c>
      <c r="BF412" s="240">
        <f t="shared" ca="1" si="648"/>
        <v>-1.6812307599410977E-4</v>
      </c>
      <c r="BG412" s="240">
        <f t="shared" ca="1" si="649"/>
        <v>3.4769442298710851E-4</v>
      </c>
      <c r="BH412" s="240">
        <f t="shared" ca="1" si="650"/>
        <v>3.8625385945327648E-4</v>
      </c>
      <c r="BI412" s="240">
        <f t="shared" ca="1" si="651"/>
        <v>-1.0537285724891982E-4</v>
      </c>
      <c r="BJ412" s="240">
        <f t="shared" ca="1" si="652"/>
        <v>-4.5236094195856932E-4</v>
      </c>
      <c r="BK412" s="240">
        <f t="shared" ca="1" si="653"/>
        <v>-1.7842187787516889E-4</v>
      </c>
      <c r="BL412" s="240">
        <f t="shared" ca="1" si="654"/>
        <v>3.4042557160432767E-4</v>
      </c>
      <c r="BM412" s="240">
        <f t="shared" ca="1" si="655"/>
        <v>3.9199244942943569E-4</v>
      </c>
      <c r="BN412" s="240">
        <f t="shared" ca="1" si="656"/>
        <v>-9.450382408382646E-5</v>
      </c>
      <c r="BO412" s="240">
        <f t="shared" ca="1" si="657"/>
        <v>-4.5128069745536579E-4</v>
      </c>
      <c r="BP412" s="240">
        <f t="shared" ca="1" si="658"/>
        <v>-1.8861320508861977E-4</v>
      </c>
      <c r="BQ412" s="240">
        <f t="shared" ca="1" si="659"/>
        <v>3.3295166058654001E-4</v>
      </c>
      <c r="BR412" s="240">
        <f t="shared" ca="1" si="660"/>
        <v>3.9749491781159709E-4</v>
      </c>
      <c r="BS412" s="240">
        <f t="shared" ca="1" si="661"/>
        <v>-8.357786534883064E-5</v>
      </c>
      <c r="BT412" s="240">
        <f t="shared" ca="1" si="662"/>
        <v>-4.4992861833448647E-4</v>
      </c>
      <c r="BU412" s="240">
        <f t="shared" ca="1" si="663"/>
        <v>-1.986909187600331E-4</v>
      </c>
      <c r="BV412" s="240">
        <f t="shared" ca="1" si="664"/>
        <v>3.2527719193828396E-4</v>
      </c>
      <c r="BW412" s="240">
        <f t="shared" ca="1" si="665"/>
        <v>4.027579501185612E-4</v>
      </c>
      <c r="BX412" s="240">
        <f t="shared" ca="1" si="666"/>
        <v>-7.2601562432919999E-5</v>
      </c>
      <c r="BY412" s="240">
        <f t="shared" ca="1" si="667"/>
        <v>-4.4830551903783785E-4</v>
      </c>
      <c r="BZ412" s="240">
        <f t="shared" ca="1" si="668"/>
        <v>-2.0864894845151164E-4</v>
      </c>
      <c r="CA412" s="240">
        <f t="shared" ca="1" si="669"/>
        <v>3.1740678847250186E-4</v>
      </c>
      <c r="CB412" s="240">
        <f t="shared" ca="1" si="670"/>
        <v>4.077783760964666E-4</v>
      </c>
      <c r="CC412" s="240">
        <f t="shared" ca="1" si="671"/>
        <v>-6.158152705055338E-5</v>
      </c>
      <c r="CD412" s="240">
        <f t="shared" ca="1" si="672"/>
        <v>-4.4641237725974415E-4</v>
      </c>
      <c r="CE412" s="240">
        <f t="shared" ca="1" si="673"/>
        <v>-2.184812958183296E-4</v>
      </c>
      <c r="CF412" s="240">
        <f t="shared" ca="1" si="674"/>
        <v>3.0934519102594359E-4</v>
      </c>
      <c r="CG412" s="240">
        <f t="shared" ca="1" si="675"/>
        <v>4.1255317162842417E-4</v>
      </c>
      <c r="CH412" s="240">
        <f t="shared" ca="1" si="676"/>
        <v>-5.0524397258973146E-5</v>
      </c>
      <c r="CI412" s="240">
        <f t="shared" ca="1" si="677"/>
        <v>-4.4425033335802183E-4</v>
      </c>
      <c r="CJ412" s="240">
        <f t="shared" ca="1" si="678"/>
        <v>-2.2818203822209414E-4</v>
      </c>
      <c r="CK412" s="240">
        <f t="shared" ca="1" si="679"/>
        <v>3.0109725560347768E-4</v>
      </c>
      <c r="CL412" s="240">
        <f t="shared" ca="1" si="680"/>
        <v>4.1707946055614958E-4</v>
      </c>
      <c r="CM412" s="240">
        <f t="shared" ca="1" si="681"/>
        <v>-3.9436833459706612E-5</v>
      </c>
      <c r="CN412" s="240">
        <f t="shared" ca="1" si="682"/>
        <v>-4.4182068966707583E-4</v>
      </c>
      <c r="CO412" s="240">
        <f t="shared" ca="1" si="683"/>
        <v>-2.3774533229830406E-4</v>
      </c>
      <c r="CP412" s="240">
        <f t="shared" ca="1" si="684"/>
        <v>2.9266795045298794E-4</v>
      </c>
      <c r="CQ412" s="240">
        <f t="shared" ca="1" si="685"/>
        <v>4.2135451641244398E-4</v>
      </c>
      <c r="CR412" s="240">
        <f t="shared" ca="1" si="686"/>
        <v>-2.83255143866085E-5</v>
      </c>
      <c r="CS412" s="240">
        <f t="shared" ca="1" si="687"/>
        <v>-4.3912490971341413E-4</v>
      </c>
      <c r="CT412" s="240">
        <f t="shared" ca="1" si="688"/>
        <v>-2.471654174762081E-4</v>
      </c>
      <c r="CU412" s="240">
        <f t="shared" ca="1" si="689"/>
        <v>2.8406235307269979E-4</v>
      </c>
      <c r="CV412" s="240">
        <f t="shared" ca="1" si="690"/>
        <v>4.2537576406350927E-4</v>
      </c>
      <c r="CW412" s="240">
        <f t="shared" ca="1" si="691"/>
        <v>-1.7197133082803124E-5</v>
      </c>
      <c r="CX412" s="240">
        <f t="shared" ca="1" si="692"/>
        <v>-4.3616461733407742E-4</v>
      </c>
      <c r="CY412" s="240">
        <f t="shared" ca="1" si="693"/>
        <v>-2.564366194487401E-4</v>
      </c>
      <c r="CZ412" s="240">
        <f t="shared" ca="1" si="694"/>
        <v>2.7528564715270122E-4</v>
      </c>
      <c r="DA412" s="240">
        <f t="shared" ca="1" si="695"/>
        <v>4.2914078126012707E-4</v>
      </c>
      <c r="DB412" s="240">
        <f t="shared" ca="1" si="696"/>
        <v>-6.0583928690644852E-6</v>
      </c>
      <c r="DC412" s="240">
        <f t="shared" ca="1" si="697"/>
        <v>-4.3294159569850588E-4</v>
      </c>
      <c r="DD412" s="240">
        <f t="shared" ca="1" si="698"/>
        <v>-2.6555335359049361E-4</v>
      </c>
      <c r="DE412" s="240">
        <f t="shared" ca="1" si="699"/>
        <v>2.6634311945244603E-4</v>
      </c>
      <c r="DF412" s="240">
        <f t="shared" ca="1" si="700"/>
        <v>4.3264730009672322E-4</v>
      </c>
      <c r="DG412" s="240">
        <f t="shared" ca="1" si="701"/>
        <v>5.0839966939941479E-6</v>
      </c>
      <c r="DH412" s="240">
        <f t="shared" ca="1" si="702"/>
        <v>-4.294577862344146E-4</v>
      </c>
      <c r="DI412" s="240">
        <f t="shared" ca="1" si="703"/>
        <v>-2.7451012832172374E-4</v>
      </c>
      <c r="DJ412" s="240">
        <f t="shared" ca="1" si="704"/>
        <v>2.5724015661625387E-4</v>
      </c>
      <c r="DK412" s="240">
        <f t="shared" ca="1" si="705"/>
        <v>4.3589320837746179E-4</v>
      </c>
      <c r="DL412" s="240">
        <f t="shared" ca="1" si="706"/>
        <v>1.622332384755367E-5</v>
      </c>
      <c r="DM412" s="240">
        <f t="shared" ca="1" si="707"/>
        <v>-4.2571528745835455E-4</v>
      </c>
      <c r="DN412" s="240">
        <f t="shared" ca="1" si="708"/>
        <v>-2.8330154841625275E-4</v>
      </c>
      <c r="DO412" s="240">
        <f t="shared" ca="1" si="709"/>
        <v>2.479822419285346E-4</v>
      </c>
      <c r="DP412" s="240">
        <f t="shared" ca="1" si="710"/>
        <v>4.3887655088857439E-4</v>
      </c>
      <c r="DQ412" s="240">
        <f t="shared" ca="1" si="711"/>
        <v>2.7352878677443677E-5</v>
      </c>
      <c r="DR412" s="240">
        <f t="shared" ca="1" si="712"/>
        <v>-4.2171635371165403E-4</v>
      </c>
      <c r="DS412" s="240">
        <f t="shared" ca="1" si="713"/>
        <v>-2.9192231825134294E-4</v>
      </c>
      <c r="DT412" s="240">
        <f t="shared" ca="1" si="714"/>
        <v>2.3857495201093064E-4</v>
      </c>
      <c r="DU412" s="240">
        <f t="shared" ca="1" si="715"/>
        <v>4.4159553057608277E-4</v>
      </c>
      <c r="DV412" s="240">
        <f t="shared" ca="1" si="716"/>
        <v>3.8465957156021331E-5</v>
      </c>
      <c r="DW412" s="240">
        <f t="shared" ca="1" si="717"/>
        <v>-4.1746339380246316E-4</v>
      </c>
      <c r="DX412" s="240">
        <f t="shared" ca="1" si="718"/>
        <v>-3.0036724499758722E-4</v>
      </c>
      <c r="DY412" s="240">
        <f t="shared" ca="1" si="719"/>
        <v>2.2902395346313843E-4</v>
      </c>
      <c r="DZ412" s="240">
        <f t="shared" ca="1" si="720"/>
        <v>4.440485096282896E-4</v>
      </c>
      <c r="EA412" s="240">
        <f t="shared" ca="1" si="721"/>
        <v>4.9555865180342932E-5</v>
      </c>
      <c r="EB412" s="240">
        <f t="shared" ca="1" si="722"/>
        <v>-4.1295896955480704E-4</v>
      </c>
      <c r="EC412" s="240">
        <f t="shared" ca="1" si="723"/>
        <v>-3.0863124174690946E-4</v>
      </c>
      <c r="ED412" s="240">
        <f t="shared" ca="1" si="724"/>
        <v>2.1933499944952611E-4</v>
      </c>
      <c r="EE412" s="240">
        <f t="shared" ca="1" si="725"/>
        <v>4.4623401046234242E-4</v>
      </c>
      <c r="EF412" s="240">
        <f t="shared" ca="1" si="726"/>
        <v>6.0615922604480174E-5</v>
      </c>
      <c r="EG412" s="240">
        <f t="shared" ca="1" si="727"/>
        <v>-4.0820579426542711E-4</v>
      </c>
      <c r="EH412" s="240">
        <f t="shared" ca="1" si="728"/>
        <v>-3.1670933057666856E-4</v>
      </c>
      <c r="EI412" s="240">
        <f t="shared" ca="1" si="729"/>
        <v>2.0951392623370918E-4</v>
      </c>
      <c r="EJ412" s="240">
        <f t="shared" ca="1" si="730"/>
        <v>4.4815071661425678E-4</v>
      </c>
      <c r="EK412" s="240">
        <f t="shared" ca="1" si="731"/>
        <v>7.1639467263428657E-5</v>
      </c>
      <c r="EL412" s="240">
        <f t="shared" ca="1" si="732"/>
        <v>-4.032067310693739E-4</v>
      </c>
      <c r="EM412" s="240">
        <f t="shared" ca="1" si="733"/>
        <v>-3.2459664554820383E-4</v>
      </c>
      <c r="EN412" s="240">
        <f t="shared" ca="1" si="734"/>
        <v>1.9956664966297086E-4</v>
      </c>
      <c r="EO412" s="240">
        <f t="shared" ca="1" si="735"/>
        <v>4.4979747353191555E-4</v>
      </c>
      <c r="EP412" s="240">
        <f t="shared" ca="1" si="736"/>
        <v>8.2619858986069831E-5</v>
      </c>
      <c r="EQ412" s="240">
        <f t="shared" ca="1" si="737"/>
        <v>-3.9796479121539507E-4</v>
      </c>
      <c r="ER412" s="240">
        <f t="shared" ca="1" si="738"/>
        <v>-3.322884356379203E-4</v>
      </c>
      <c r="ES412" s="240">
        <f t="shared" ca="1" si="739"/>
        <v>1.8949916160474172E-4</v>
      </c>
      <c r="ET412" s="240">
        <f t="shared" ca="1" si="740"/>
        <v>4.5117328927053127E-4</v>
      </c>
      <c r="EU412" s="240">
        <f t="shared" ca="1" si="741"/>
        <v>9.355048359500063E-5</v>
      </c>
      <c r="EV412" s="240">
        <f t="shared" ca="1" si="742"/>
        <v>-3.9248313225205642E-4</v>
      </c>
      <c r="EW412" s="240">
        <f t="shared" ca="1" si="743"/>
        <v>-3.3978006759907318E-4</v>
      </c>
      <c r="EX412" s="240">
        <f t="shared" ca="1" si="744"/>
        <v>1.7931752633739182E-4</v>
      </c>
      <c r="EY412" s="240">
        <f t="shared" ca="1" si="745"/>
        <v>4.5227733509014612E-4</v>
      </c>
      <c r="EZ412" s="240">
        <f t="shared" ca="1" si="746"/>
        <v>1.0442475689070437E-4</v>
      </c>
      <c r="FA412" s="240">
        <f t="shared" ca="1" si="747"/>
        <v>-3.8676505612573228E-4</v>
      </c>
      <c r="FB412" s="240">
        <f t="shared" ca="1" si="748"/>
        <v>-3.4706702875269093E-4</v>
      </c>
      <c r="FC412" s="240">
        <f t="shared" ca="1" si="749"/>
        <v>1.6902787689730234E-4</v>
      </c>
      <c r="FD412" s="240">
        <f t="shared" ca="1" si="750"/>
        <v>4.5310894595484053E-4</v>
      </c>
      <c r="FE412" s="240">
        <f t="shared" ca="1" si="751"/>
        <v>1.1523612861755024E-4</v>
      </c>
      <c r="FF412" s="240">
        <f t="shared" ca="1" si="752"/>
        <v>-3.8081400719167482E-4</v>
      </c>
      <c r="FG412" s="240">
        <f t="shared" ca="1" si="753"/>
        <v>-3.5414492970586864E-4</v>
      </c>
      <c r="FH412" s="240">
        <f t="shared" ca="1" si="754"/>
        <v>1.5863641138451741E-4</v>
      </c>
      <c r="FI412" s="240">
        <f t="shared" ca="1" si="755"/>
        <v>4.5366762093332737E-4</v>
      </c>
      <c r="FJ412" s="240">
        <f t="shared" ca="1" si="756"/>
        <v>1.2597808640946081E-4</v>
      </c>
      <c r="FK412" s="240">
        <f t="shared" ca="1" si="757"/>
        <v>-3.7463357013924504E-4</v>
      </c>
      <c r="FL412" s="240">
        <f t="shared" ca="1" si="758"/>
        <v>-3.6100950699572315E-4</v>
      </c>
      <c r="FM412" s="240">
        <f t="shared" ca="1" si="759"/>
        <v>1.4814938922931187E-4</v>
      </c>
      <c r="FN412" s="240">
        <f t="shared" ca="1" si="760"/>
        <v>4.5395302350068875E-4</v>
      </c>
      <c r="FO412" s="240">
        <f t="shared" ca="1" si="761"/>
        <v>1.3664415971275482E-4</v>
      </c>
      <c r="FP412" s="240">
        <f t="shared" ca="1" si="762"/>
        <v>-3.6822746783260767E-4</v>
      </c>
      <c r="FQ412" s="240">
        <f t="shared" ca="1" si="763"/>
        <v>-3.6765662565757062E-4</v>
      </c>
      <c r="FR412" s="240">
        <f t="shared" ca="1" si="764"/>
        <v>1.3757312742170924E-4</v>
      </c>
      <c r="FS412" s="240">
        <f t="shared" ca="1" si="765"/>
        <v>4.5396498174109007E-4</v>
      </c>
      <c r="FT412" s="240">
        <f t="shared" ca="1" si="766"/>
        <v>1.4722792368369205E-4</v>
      </c>
      <c r="FU412" s="240">
        <f t="shared" ca="1" si="767"/>
        <v>-3.6159955906825961E-4</v>
      </c>
      <c r="FV412" s="240">
        <f t="shared" ca="1" si="768"/>
        <v>-3.7408228171569643E-4</v>
      </c>
      <c r="FW412" s="240">
        <f t="shared" ca="1" si="769"/>
        <v>1.2691399670632613E-4</v>
      </c>
      <c r="FX412" s="240">
        <f t="shared" ca="1" si="770"/>
        <v>4.5370348845133463E-4</v>
      </c>
      <c r="FY412" s="240">
        <f t="shared" ca="1" si="771"/>
        <v>1.5772300305859669E-4</v>
      </c>
      <c r="FZ412" s="240">
        <f t="shared" ca="1" si="772"/>
        <v>-3.5475383625061517E-4</v>
      </c>
      <c r="GA412" s="240">
        <f t="shared" ca="1" si="773"/>
        <v>-3.8028260459515385E-4</v>
      </c>
      <c r="GB412" s="240">
        <f t="shared" ca="1" si="774"/>
        <v>1.1617841774494706E-4</v>
      </c>
      <c r="GC412" s="240">
        <f t="shared" ca="1" si="775"/>
        <v>4.5316870114520201E-4</v>
      </c>
      <c r="GD412" s="240">
        <f t="shared" ca="1" si="776"/>
        <v>1.6812307599411392E-4</v>
      </c>
      <c r="GE412" s="240">
        <f t="shared" ca="1" si="777"/>
        <v>-3.4769442298710564E-4</v>
      </c>
      <c r="GF412" s="240">
        <f t="shared" ca="1" si="778"/>
        <v>-3.8625385945327876E-4</v>
      </c>
      <c r="GG412" s="240">
        <f t="shared" ca="1" si="779"/>
        <v>1.0537285724892176E-4</v>
      </c>
      <c r="GH412" s="240">
        <f t="shared" ca="1" si="780"/>
        <v>4.5236094195856948E-4</v>
      </c>
      <c r="GI412" s="240">
        <f t="shared" ca="1" si="781"/>
        <v>1.7842187787517894E-4</v>
      </c>
      <c r="GJ412" s="240">
        <f t="shared" ca="1" si="782"/>
        <v>-3.404255716043204E-4</v>
      </c>
      <c r="GK412" s="240">
        <f t="shared" ca="1" si="783"/>
        <v>-3.9199244942943792E-4</v>
      </c>
      <c r="GL412" s="240">
        <f t="shared" ca="1" si="784"/>
        <v>9.450382408382211E-5</v>
      </c>
      <c r="GM412" s="240">
        <f t="shared" ca="1" si="785"/>
        <v>4.5128069745536525E-4</v>
      </c>
      <c r="GN412" s="240">
        <f t="shared" ca="1" si="786"/>
        <v>1.8861320508862384E-4</v>
      </c>
      <c r="GO412" s="240">
        <f t="shared" ca="1" si="787"/>
        <v>-3.3295166058654142E-4</v>
      </c>
      <c r="GP412" s="240">
        <f t="shared" ca="1" si="788"/>
        <v>-3.9749491781160235E-4</v>
      </c>
      <c r="GQ412" s="240">
        <f t="shared" ca="1" si="789"/>
        <v>8.3577865348819907E-5</v>
      </c>
      <c r="GR412" s="240">
        <f t="shared" ca="1" si="790"/>
        <v>4.4992861833448587E-4</v>
      </c>
      <c r="GS412" s="240">
        <f t="shared" ca="1" si="791"/>
        <v>1.9869091876003716E-4</v>
      </c>
      <c r="GT412" s="240">
        <f t="shared" ca="1" si="792"/>
        <v>-3.2527719193828082E-4</v>
      </c>
      <c r="GU412" s="240">
        <f t="shared" ca="1" si="793"/>
        <v>-4.0275795011856326E-4</v>
      </c>
      <c r="GV412" s="240">
        <f t="shared" ca="1" si="794"/>
        <v>7.260156243292195E-5</v>
      </c>
      <c r="GW412" s="240">
        <f t="shared" ca="1" si="795"/>
        <v>4.4830551903783829E-4</v>
      </c>
      <c r="GX412" s="240">
        <f t="shared" ca="1" si="796"/>
        <v>2.0864894845152126E-4</v>
      </c>
      <c r="GY412" s="240">
        <f t="shared" ca="1" si="797"/>
        <v>-3.1740678847249406E-4</v>
      </c>
      <c r="GZ412" s="240">
        <f t="shared" ca="1" si="798"/>
        <v>-4.0777837609646856E-4</v>
      </c>
      <c r="HA412" s="240">
        <f t="shared" ca="1" si="799"/>
        <v>6.1581527050548962E-5</v>
      </c>
      <c r="HB412" s="240">
        <f t="shared" ca="1" si="800"/>
        <v>4.4641237725974334E-4</v>
      </c>
      <c r="HC412" s="240">
        <f t="shared" ca="1" si="801"/>
        <v>2.1848129581834483E-4</v>
      </c>
      <c r="HD412" s="240">
        <f t="shared" ca="1" si="802"/>
        <v>-3.0934519102593562E-4</v>
      </c>
      <c r="HE412" s="240">
        <f t="shared" ca="1" si="803"/>
        <v>-4.1255317162842872E-4</v>
      </c>
      <c r="HF412" s="240">
        <f t="shared" ca="1" si="804"/>
        <v>5.0524397258962331E-5</v>
      </c>
      <c r="HG412" s="240">
        <f t="shared" ca="1" si="805"/>
        <v>4.4425033335802091E-4</v>
      </c>
      <c r="HH412" s="240">
        <f t="shared" ca="1" si="806"/>
        <v>2.2818203822209802E-4</v>
      </c>
      <c r="HI412" s="240">
        <f t="shared" ca="1" si="807"/>
        <v>-3.0109725560347432E-4</v>
      </c>
      <c r="HJ412" s="240">
        <f t="shared" ca="1" si="808"/>
        <v>-4.1707946055615132E-4</v>
      </c>
      <c r="HK412" s="240">
        <f t="shared" ca="1" si="809"/>
        <v>3.9436833459708591E-5</v>
      </c>
      <c r="HL412" s="240">
        <f t="shared" ca="1" si="810"/>
        <v>4.4182068966707626E-4</v>
      </c>
      <c r="HM412" s="240">
        <f t="shared" ca="1" si="811"/>
        <v>2.3774533229830235E-4</v>
      </c>
      <c r="HN412" s="240">
        <f t="shared" ca="1" si="812"/>
        <v>-2.9266795045298946E-4</v>
      </c>
      <c r="HO412" s="240">
        <f t="shared" ca="1" si="813"/>
        <v>-4.2135451641244089E-4</v>
      </c>
      <c r="HP412" s="240">
        <f t="shared" ca="1" si="814"/>
        <v>2.8325514386616957E-5</v>
      </c>
      <c r="HQ412" s="240">
        <f t="shared" ca="1" si="815"/>
        <v>4.3912490971340979E-4</v>
      </c>
      <c r="HR412" s="240">
        <f t="shared" ca="1" si="816"/>
        <v>2.4716541747622268E-4</v>
      </c>
      <c r="HS412" s="240">
        <f t="shared" ca="1" si="817"/>
        <v>-2.8406235307269133E-4</v>
      </c>
      <c r="HT412" s="240">
        <f t="shared" ca="1" si="818"/>
        <v>-4.2537576406351306E-4</v>
      </c>
      <c r="HU412" s="240">
        <f t="shared" ca="1" si="819"/>
        <v>1.7197133082792255E-5</v>
      </c>
      <c r="HV412" s="240">
        <f t="shared" ca="1" si="820"/>
        <v>4.3616461733407617E-4</v>
      </c>
      <c r="HW412" s="240">
        <f t="shared" ca="1" si="821"/>
        <v>2.5643661944874373E-4</v>
      </c>
      <c r="HX412" s="240">
        <f t="shared" ca="1" si="822"/>
        <v>-2.7528564715269765E-4</v>
      </c>
      <c r="HY412" s="240">
        <f t="shared" ca="1" si="823"/>
        <v>-4.2914078126012853E-4</v>
      </c>
      <c r="HZ412" s="240">
        <f t="shared" ca="1" si="824"/>
        <v>6.058392869066491E-6</v>
      </c>
      <c r="IA412" s="240">
        <f t="shared" ca="1" si="825"/>
        <v>4.3294159569850642E-4</v>
      </c>
      <c r="IB412" s="240">
        <f t="shared" ca="1" si="826"/>
        <v>2.6555335359049198E-4</v>
      </c>
      <c r="IC412" s="240">
        <f t="shared" ca="1" si="827"/>
        <v>-2.6634311945245286E-4</v>
      </c>
      <c r="ID412" s="240">
        <f t="shared" ca="1" si="828"/>
        <v>-4.3264730009672067E-4</v>
      </c>
      <c r="IE412" s="240">
        <f t="shared" ca="1" si="829"/>
        <v>1.2122311187643244E-5</v>
      </c>
      <c r="IF412" s="240">
        <f t="shared" ca="1" si="830"/>
        <v>4.2945778623440902E-4</v>
      </c>
      <c r="IG412" s="240">
        <f t="shared" ca="1" si="831"/>
        <v>2.7451012832173751E-4</v>
      </c>
      <c r="IH412" s="240">
        <f t="shared" ca="1" si="832"/>
        <v>-2.5724015661623961E-4</v>
      </c>
      <c r="II412" s="240">
        <f t="shared" ca="1" si="833"/>
        <v>-4.3589320837746667E-4</v>
      </c>
      <c r="IJ412" s="240">
        <f t="shared" ca="1" si="834"/>
        <v>-1.6223323847558115E-5</v>
      </c>
      <c r="IK412" s="240">
        <f t="shared" ca="1" si="835"/>
        <v>4.2571528745835298E-4</v>
      </c>
      <c r="IL412" s="240">
        <f t="shared" ca="1" si="836"/>
        <v>2.8330154841625627E-4</v>
      </c>
      <c r="IM412" s="240">
        <f t="shared" ca="1" si="837"/>
        <v>-2.4798224192853086E-4</v>
      </c>
      <c r="IN412" s="240">
        <f t="shared" ca="1" si="838"/>
        <v>-4.3887655088857552E-4</v>
      </c>
      <c r="IO412" s="240">
        <f t="shared" ca="1" si="839"/>
        <v>-2.7352878677448149E-5</v>
      </c>
      <c r="IP412" s="240">
        <f t="shared" ca="1" si="840"/>
        <v>4.2171635371165235E-4</v>
      </c>
      <c r="IQ412" s="240">
        <f t="shared" ca="1" si="841"/>
        <v>2.9192231825133649E-4</v>
      </c>
      <c r="IR412" s="240">
        <f t="shared" ca="1" si="842"/>
        <v>-2.3857495201093785E-4</v>
      </c>
      <c r="IS412" s="240">
        <f t="shared" ca="1" si="843"/>
        <v>-4.4159553057608077E-4</v>
      </c>
      <c r="IT412" s="240">
        <f t="shared" ca="1" si="844"/>
        <v>-3.8465957156012874E-5</v>
      </c>
      <c r="IU412" s="240">
        <f t="shared" ca="1" si="845"/>
        <v>4.1746339380245622E-4</v>
      </c>
      <c r="IV412" s="240">
        <f t="shared" ca="1" si="846"/>
        <v>3.0036724499760028E-4</v>
      </c>
      <c r="IW412" s="240">
        <f t="shared" ca="1" si="847"/>
        <v>-2.2902395346312344E-4</v>
      </c>
      <c r="IX412" s="240">
        <f t="shared" ca="1" si="848"/>
        <v>-4.4404850962829323E-4</v>
      </c>
      <c r="IY412" s="240">
        <f t="shared" ca="1" si="849"/>
        <v>-4.9555865180347323E-5</v>
      </c>
      <c r="IZ412" s="240">
        <f t="shared" ca="1" si="850"/>
        <v>4.129589695548052E-4</v>
      </c>
      <c r="JA412" s="240">
        <f t="shared" ca="1" si="851"/>
        <v>3.0863124174691271E-4</v>
      </c>
      <c r="JB412" s="240">
        <f t="shared" ca="1" si="852"/>
        <v>-2.1933499944952223E-4</v>
      </c>
    </row>
    <row r="413" spans="2:262">
      <c r="B413" s="248">
        <v>52</v>
      </c>
      <c r="C413" s="247">
        <f t="shared" si="853"/>
        <v>1.0156250000000005E-3</v>
      </c>
      <c r="D413" s="244">
        <f t="shared" ca="1" si="597"/>
        <v>30.039430000385853</v>
      </c>
      <c r="E413" s="243">
        <f ca="1">BF361</f>
        <v>3.9430000385854119E-2</v>
      </c>
      <c r="F413" s="242">
        <v>52</v>
      </c>
      <c r="G413" s="240">
        <f t="shared" ca="1" si="854"/>
        <v>-1.4157260074375394E-4</v>
      </c>
      <c r="H413" s="240">
        <f t="shared" ca="1" si="598"/>
        <v>-1.4306890102999128E-5</v>
      </c>
      <c r="I413" s="240">
        <f t="shared" ca="1" si="599"/>
        <v>1.3326645879162562E-4</v>
      </c>
      <c r="J413" s="240">
        <f t="shared" ca="1" si="600"/>
        <v>9.1677312061343397E-5</v>
      </c>
      <c r="K413" s="240">
        <f t="shared" ca="1" si="601"/>
        <v>-8.0041420905058218E-5</v>
      </c>
      <c r="L413" s="240">
        <f t="shared" ca="1" si="602"/>
        <v>-1.381469081301702E-4</v>
      </c>
      <c r="M413" s="240">
        <f t="shared" ca="1" si="603"/>
        <v>-1.6244037547827371E-7</v>
      </c>
      <c r="N413" s="240">
        <f t="shared" ca="1" si="604"/>
        <v>1.3805260022623251E-4</v>
      </c>
      <c r="O413" s="240">
        <f t="shared" ca="1" si="605"/>
        <v>8.0311549377100924E-5</v>
      </c>
      <c r="P413" s="240">
        <f t="shared" ca="1" si="606"/>
        <v>-9.1426175844757458E-5</v>
      </c>
      <c r="Q413" s="240">
        <f t="shared" ca="1" si="607"/>
        <v>-1.3339078527251105E-4</v>
      </c>
      <c r="R413" s="240">
        <f t="shared" ca="1" si="608"/>
        <v>1.3983573741657114E-5</v>
      </c>
      <c r="S413" s="240">
        <f t="shared" ca="1" si="609"/>
        <v>1.415092196534329E-4</v>
      </c>
      <c r="T413" s="240">
        <f t="shared" ca="1" si="610"/>
        <v>6.8172342569597849E-5</v>
      </c>
      <c r="U413" s="241">
        <f t="shared" ca="1" si="611"/>
        <v>-1.0193044673244018E-4</v>
      </c>
      <c r="V413" s="240">
        <f t="shared" ca="1" si="612"/>
        <v>-1.2735003623385715E-4</v>
      </c>
      <c r="W413" s="240">
        <f t="shared" ca="1" si="613"/>
        <v>2.7994918399461369E-5</v>
      </c>
      <c r="X413" s="240">
        <f t="shared" ca="1" si="614"/>
        <v>1.436030279385625E-4</v>
      </c>
      <c r="Y413" s="240">
        <f t="shared" ca="1" si="615"/>
        <v>5.5376598836356696E-5</v>
      </c>
      <c r="Z413" s="240">
        <f t="shared" ca="1" si="616"/>
        <v>-1.1145307169723917E-4</v>
      </c>
      <c r="AA413" s="240">
        <f t="shared" ca="1" si="617"/>
        <v>-1.200828367296599E-4</v>
      </c>
      <c r="AB413" s="240">
        <f t="shared" ca="1" si="618"/>
        <v>4.1736656689500217E-5</v>
      </c>
      <c r="AC413" s="240">
        <f t="shared" ca="1" si="619"/>
        <v>1.4431386056324347E-4</v>
      </c>
      <c r="AD413" s="240">
        <f t="shared" ca="1" si="620"/>
        <v>4.2047548184393223E-5</v>
      </c>
      <c r="AE413" s="240">
        <f t="shared" ca="1" si="621"/>
        <v>-1.1990234265514728E-4</v>
      </c>
      <c r="AF413" s="240">
        <f t="shared" ca="1" si="622"/>
        <v>-1.1165917386380017E-4</v>
      </c>
      <c r="AG413" s="240">
        <f t="shared" ca="1" si="623"/>
        <v>5.5076448160040829E-5</v>
      </c>
      <c r="AH413" s="240">
        <f t="shared" ca="1" si="624"/>
        <v>1.4363487182071934E-4</v>
      </c>
      <c r="AI413" s="240">
        <f t="shared" ca="1" si="625"/>
        <v>2.831355665788561E-5</v>
      </c>
      <c r="AJ413" s="240">
        <f t="shared" ca="1" si="626"/>
        <v>-1.2719688850799878E-4</v>
      </c>
      <c r="AK413" s="240">
        <f t="shared" ca="1" si="627"/>
        <v>-1.0216017211451833E-4</v>
      </c>
      <c r="AL413" s="240">
        <f t="shared" ca="1" si="628"/>
        <v>6.7885823326952044E-5</v>
      </c>
      <c r="AM413" s="240">
        <f t="shared" ca="1" si="629"/>
        <v>1.4157260074375389E-4</v>
      </c>
      <c r="AN413" s="240">
        <f t="shared" ca="1" si="630"/>
        <v>1.4306890102999094E-5</v>
      </c>
      <c r="AO413" s="240">
        <f t="shared" ca="1" si="631"/>
        <v>-1.3326645879162556E-4</v>
      </c>
      <c r="AP413" s="240">
        <f t="shared" ca="1" si="632"/>
        <v>-9.1677312061343586E-5</v>
      </c>
      <c r="AQ413" s="240">
        <f t="shared" ca="1" si="633"/>
        <v>8.0041420905058774E-5</v>
      </c>
      <c r="AR413" s="240">
        <f t="shared" ca="1" si="634"/>
        <v>1.3814690813017004E-4</v>
      </c>
      <c r="AS413" s="240">
        <f t="shared" ca="1" si="635"/>
        <v>1.6244037547798233E-7</v>
      </c>
      <c r="AT413" s="240">
        <f t="shared" ca="1" si="636"/>
        <v>-1.3805260022623259E-4</v>
      </c>
      <c r="AU413" s="240">
        <f t="shared" ca="1" si="637"/>
        <v>-8.0311549377100707E-5</v>
      </c>
      <c r="AV413" s="240">
        <f t="shared" ca="1" si="638"/>
        <v>9.1426175844757485E-5</v>
      </c>
      <c r="AW413" s="240">
        <f t="shared" ca="1" si="639"/>
        <v>1.3339078527251116E-4</v>
      </c>
      <c r="AX413" s="240">
        <f t="shared" ca="1" si="640"/>
        <v>-1.3983573741657914E-5</v>
      </c>
      <c r="AY413" s="240">
        <f t="shared" ca="1" si="641"/>
        <v>-1.4150921965343306E-4</v>
      </c>
      <c r="AZ413" s="240">
        <f t="shared" ca="1" si="642"/>
        <v>-6.8172342569597591E-5</v>
      </c>
      <c r="BA413" s="240">
        <f t="shared" ca="1" si="643"/>
        <v>1.019304467324404E-4</v>
      </c>
      <c r="BB413" s="240">
        <f t="shared" ca="1" si="644"/>
        <v>1.2735003623385701E-4</v>
      </c>
      <c r="BC413" s="240">
        <f t="shared" ca="1" si="645"/>
        <v>-2.7994918399461654E-5</v>
      </c>
      <c r="BD413" s="240">
        <f t="shared" ca="1" si="646"/>
        <v>-1.436030279385625E-4</v>
      </c>
      <c r="BE413" s="240">
        <f t="shared" ca="1" si="647"/>
        <v>-5.537659883635595E-5</v>
      </c>
      <c r="BF413" s="240">
        <f t="shared" ca="1" si="648"/>
        <v>1.1145307169723903E-4</v>
      </c>
      <c r="BG413" s="240">
        <f t="shared" ca="1" si="649"/>
        <v>1.2008283672965948E-4</v>
      </c>
      <c r="BH413" s="240">
        <f t="shared" ca="1" si="650"/>
        <v>-4.1736656689499499E-5</v>
      </c>
      <c r="BI413" s="240">
        <f t="shared" ca="1" si="651"/>
        <v>-1.4431386056324344E-4</v>
      </c>
      <c r="BJ413" s="240">
        <f t="shared" ca="1" si="652"/>
        <v>-4.2047548184391976E-5</v>
      </c>
      <c r="BK413" s="240">
        <f t="shared" ca="1" si="653"/>
        <v>1.1990234265514744E-4</v>
      </c>
      <c r="BL413" s="240">
        <f t="shared" ca="1" si="654"/>
        <v>1.1165917386379937E-4</v>
      </c>
      <c r="BM413" s="240">
        <f t="shared" ca="1" si="655"/>
        <v>-5.5076448160041086E-5</v>
      </c>
      <c r="BN413" s="240">
        <f t="shared" ca="1" si="656"/>
        <v>-1.4363487182071931E-4</v>
      </c>
      <c r="BO413" s="240">
        <f t="shared" ca="1" si="657"/>
        <v>-2.8313556657886342E-5</v>
      </c>
      <c r="BP413" s="240">
        <f t="shared" ca="1" si="658"/>
        <v>1.2719688850799891E-4</v>
      </c>
      <c r="BQ413" s="240">
        <f t="shared" ca="1" si="659"/>
        <v>1.0216017211451887E-4</v>
      </c>
      <c r="BR413" s="240">
        <f t="shared" ca="1" si="660"/>
        <v>-6.7885823326952301E-5</v>
      </c>
      <c r="BS413" s="240">
        <f t="shared" ca="1" si="661"/>
        <v>-1.4157260074375364E-4</v>
      </c>
      <c r="BT413" s="240">
        <f t="shared" ca="1" si="662"/>
        <v>-1.4306890102998809E-5</v>
      </c>
      <c r="BU413" s="240">
        <f t="shared" ca="1" si="663"/>
        <v>1.3326645879162608E-4</v>
      </c>
      <c r="BV413" s="240">
        <f t="shared" ca="1" si="664"/>
        <v>9.167731206134337E-5</v>
      </c>
      <c r="BW413" s="240">
        <f t="shared" ca="1" si="665"/>
        <v>-8.0041420905059018E-5</v>
      </c>
      <c r="BX413" s="240">
        <f t="shared" ca="1" si="666"/>
        <v>-1.3814690813017025E-4</v>
      </c>
      <c r="BY413" s="240">
        <f t="shared" ca="1" si="667"/>
        <v>-1.6244037547771128E-7</v>
      </c>
      <c r="BZ413" s="240">
        <f t="shared" ca="1" si="668"/>
        <v>1.3805260022623238E-4</v>
      </c>
      <c r="CA413" s="240">
        <f t="shared" ca="1" si="669"/>
        <v>8.031154937710049E-5</v>
      </c>
      <c r="CB413" s="240">
        <f t="shared" ca="1" si="670"/>
        <v>-9.1426175844758488E-5</v>
      </c>
      <c r="CC413" s="240">
        <f t="shared" ca="1" si="671"/>
        <v>-1.3339078527251102E-4</v>
      </c>
      <c r="CD413" s="240">
        <f t="shared" ca="1" si="672"/>
        <v>1.3983573741658185E-5</v>
      </c>
      <c r="CE413" s="240">
        <f t="shared" ca="1" si="673"/>
        <v>1.415092196534329E-4</v>
      </c>
      <c r="CF413" s="240">
        <f t="shared" ca="1" si="674"/>
        <v>6.8172342569597334E-5</v>
      </c>
      <c r="CG413" s="240">
        <f t="shared" ca="1" si="675"/>
        <v>-1.0193044673243985E-4</v>
      </c>
      <c r="CH413" s="240">
        <f t="shared" ca="1" si="676"/>
        <v>-1.2735003623385688E-4</v>
      </c>
      <c r="CI413" s="240">
        <f t="shared" ca="1" si="677"/>
        <v>2.7994918399462935E-5</v>
      </c>
      <c r="CJ413" s="240">
        <f t="shared" ca="1" si="678"/>
        <v>1.4360302793856256E-4</v>
      </c>
      <c r="CK413" s="240">
        <f t="shared" ca="1" si="679"/>
        <v>5.5376598836355693E-5</v>
      </c>
      <c r="CL413" s="240">
        <f t="shared" ca="1" si="680"/>
        <v>-1.114530716972392E-4</v>
      </c>
      <c r="CM413" s="240">
        <f t="shared" ca="1" si="681"/>
        <v>-1.2008283672965932E-4</v>
      </c>
      <c r="CN413" s="240">
        <f t="shared" ca="1" si="682"/>
        <v>4.173665668949977E-5</v>
      </c>
      <c r="CO413" s="240">
        <f t="shared" ca="1" si="683"/>
        <v>1.4431386056324344E-4</v>
      </c>
      <c r="CP413" s="240">
        <f t="shared" ca="1" si="684"/>
        <v>4.2047548184391712E-5</v>
      </c>
      <c r="CQ413" s="240">
        <f t="shared" ca="1" si="685"/>
        <v>-1.199023426551476E-4</v>
      </c>
      <c r="CR413" s="240">
        <f t="shared" ca="1" si="686"/>
        <v>-1.1165917386379919E-4</v>
      </c>
      <c r="CS413" s="240">
        <f t="shared" ca="1" si="687"/>
        <v>5.5076448160041351E-5</v>
      </c>
      <c r="CT413" s="240">
        <f t="shared" ca="1" si="688"/>
        <v>1.4363487182071928E-4</v>
      </c>
      <c r="CU413" s="240">
        <f t="shared" ca="1" si="689"/>
        <v>2.8313556657886058E-5</v>
      </c>
      <c r="CV413" s="240">
        <f t="shared" ca="1" si="690"/>
        <v>-1.2719688850799905E-4</v>
      </c>
      <c r="CW413" s="240">
        <f t="shared" ca="1" si="691"/>
        <v>-1.0216017211451864E-4</v>
      </c>
      <c r="CX413" s="240">
        <f t="shared" ca="1" si="692"/>
        <v>6.7885823326952545E-5</v>
      </c>
      <c r="CY413" s="240">
        <f t="shared" ca="1" si="693"/>
        <v>1.4157260074375359E-4</v>
      </c>
      <c r="CZ413" s="240">
        <f t="shared" ca="1" si="694"/>
        <v>1.4306890102998532E-5</v>
      </c>
      <c r="DA413" s="240">
        <f t="shared" ca="1" si="695"/>
        <v>-1.3326645879162618E-4</v>
      </c>
      <c r="DB413" s="240">
        <f t="shared" ca="1" si="696"/>
        <v>-9.1677312061343126E-5</v>
      </c>
      <c r="DC413" s="240">
        <f t="shared" ca="1" si="697"/>
        <v>8.004142090505754E-5</v>
      </c>
      <c r="DD413" s="240">
        <f t="shared" ca="1" si="698"/>
        <v>1.381469081301696E-4</v>
      </c>
      <c r="DE413" s="240">
        <f t="shared" ca="1" si="699"/>
        <v>1.6244037547743346E-7</v>
      </c>
      <c r="DF413" s="240">
        <f t="shared" ca="1" si="700"/>
        <v>-1.3805260022623246E-4</v>
      </c>
      <c r="DG413" s="240">
        <f t="shared" ca="1" si="701"/>
        <v>-8.0311549377098539E-5</v>
      </c>
      <c r="DH413" s="240">
        <f t="shared" ca="1" si="702"/>
        <v>9.1426175844758705E-5</v>
      </c>
      <c r="DI413" s="240">
        <f t="shared" ca="1" si="703"/>
        <v>1.3339078527251091E-4</v>
      </c>
      <c r="DJ413" s="240">
        <f t="shared" ca="1" si="704"/>
        <v>-1.398357374165643E-5</v>
      </c>
      <c r="DK413" s="240">
        <f t="shared" ca="1" si="705"/>
        <v>-1.4150921965343338E-4</v>
      </c>
      <c r="DL413" s="240">
        <f t="shared" ca="1" si="706"/>
        <v>-6.817234256959709E-5</v>
      </c>
      <c r="DM413" s="240">
        <f t="shared" ca="1" si="707"/>
        <v>1.0193044673244007E-4</v>
      </c>
      <c r="DN413" s="240">
        <f t="shared" ca="1" si="708"/>
        <v>1.2735003623385577E-4</v>
      </c>
      <c r="DO413" s="240">
        <f t="shared" ca="1" si="709"/>
        <v>-2.7994918399463212E-5</v>
      </c>
      <c r="DP413" s="240">
        <f t="shared" ca="1" si="710"/>
        <v>-1.4360302793856256E-4</v>
      </c>
      <c r="DQ413" s="240">
        <f t="shared" ca="1" si="711"/>
        <v>-5.5376598836357319E-5</v>
      </c>
      <c r="DR413" s="240">
        <f t="shared" ca="1" si="712"/>
        <v>1.1145307169724069E-4</v>
      </c>
      <c r="DS413" s="240">
        <f t="shared" ca="1" si="713"/>
        <v>1.2008283672965916E-4</v>
      </c>
      <c r="DT413" s="240">
        <f t="shared" ca="1" si="714"/>
        <v>-4.1736656689500041E-5</v>
      </c>
      <c r="DU413" s="240">
        <f t="shared" ca="1" si="715"/>
        <v>-1.4431386056324344E-4</v>
      </c>
      <c r="DV413" s="240">
        <f t="shared" ca="1" si="716"/>
        <v>-4.204754818439142E-5</v>
      </c>
      <c r="DW413" s="240">
        <f t="shared" ca="1" si="717"/>
        <v>1.1990234265514776E-4</v>
      </c>
      <c r="DX413" s="240">
        <f t="shared" ca="1" si="718"/>
        <v>1.1165917386380031E-4</v>
      </c>
      <c r="DY413" s="240">
        <f t="shared" ca="1" si="719"/>
        <v>-5.5076448160043512E-5</v>
      </c>
      <c r="DZ413" s="240">
        <f t="shared" ca="1" si="720"/>
        <v>-1.4363487182071926E-4</v>
      </c>
      <c r="EA413" s="240">
        <f t="shared" ca="1" si="721"/>
        <v>-2.83135566578858E-5</v>
      </c>
      <c r="EB413" s="240">
        <f t="shared" ca="1" si="722"/>
        <v>1.2719688850799821E-4</v>
      </c>
      <c r="EC413" s="240">
        <f t="shared" ca="1" si="723"/>
        <v>1.0216017211451701E-4</v>
      </c>
      <c r="ED413" s="240">
        <f t="shared" ca="1" si="724"/>
        <v>-6.7885823326952803E-5</v>
      </c>
      <c r="EE413" s="240">
        <f t="shared" ca="1" si="725"/>
        <v>-1.4157260074375392E-4</v>
      </c>
      <c r="EF413" s="240">
        <f t="shared" ca="1" si="726"/>
        <v>-1.4306890102996214E-5</v>
      </c>
      <c r="EG413" s="240">
        <f t="shared" ca="1" si="727"/>
        <v>1.3326645879162627E-4</v>
      </c>
      <c r="EH413" s="240">
        <f t="shared" ca="1" si="728"/>
        <v>9.1677312061342936E-5</v>
      </c>
      <c r="EI413" s="240">
        <f t="shared" ca="1" si="729"/>
        <v>-8.0041420905057784E-5</v>
      </c>
      <c r="EJ413" s="240">
        <f t="shared" ca="1" si="730"/>
        <v>-1.3814690813016949E-4</v>
      </c>
      <c r="EK413" s="240">
        <f t="shared" ca="1" si="731"/>
        <v>-1.6244037547714208E-7</v>
      </c>
      <c r="EL413" s="240">
        <f t="shared" ca="1" si="732"/>
        <v>1.3805260022623254E-4</v>
      </c>
      <c r="EM413" s="240">
        <f t="shared" ca="1" si="733"/>
        <v>8.0311549377098295E-5</v>
      </c>
      <c r="EN413" s="240">
        <f t="shared" ca="1" si="734"/>
        <v>-9.1426175844758922E-5</v>
      </c>
      <c r="EO413" s="240">
        <f t="shared" ca="1" si="735"/>
        <v>-1.3339078527251083E-4</v>
      </c>
      <c r="EP413" s="240">
        <f t="shared" ca="1" si="736"/>
        <v>1.3983573741656721E-5</v>
      </c>
      <c r="EQ413" s="240">
        <f t="shared" ca="1" si="737"/>
        <v>1.4150921965343341E-4</v>
      </c>
      <c r="ER413" s="240">
        <f t="shared" ca="1" si="738"/>
        <v>6.8172342569596846E-5</v>
      </c>
      <c r="ES413" s="240">
        <f t="shared" ca="1" si="739"/>
        <v>-1.0193044673244026E-4</v>
      </c>
      <c r="ET413" s="240">
        <f t="shared" ca="1" si="740"/>
        <v>-1.2735003623385758E-4</v>
      </c>
      <c r="EU413" s="240">
        <f t="shared" ca="1" si="741"/>
        <v>2.7994918399463483E-5</v>
      </c>
      <c r="EV413" s="240">
        <f t="shared" ca="1" si="742"/>
        <v>1.4360302793856261E-4</v>
      </c>
      <c r="EW413" s="240">
        <f t="shared" ca="1" si="743"/>
        <v>5.5376598836357068E-5</v>
      </c>
      <c r="EX413" s="240">
        <f t="shared" ca="1" si="744"/>
        <v>-1.1145307169724087E-4</v>
      </c>
      <c r="EY413" s="240">
        <f t="shared" ca="1" si="745"/>
        <v>-1.2008283672965901E-4</v>
      </c>
      <c r="EZ413" s="240">
        <f t="shared" ca="1" si="746"/>
        <v>4.1736656689500319E-5</v>
      </c>
      <c r="FA413" s="240">
        <f t="shared" ca="1" si="747"/>
        <v>1.4431386056324344E-4</v>
      </c>
      <c r="FB413" s="240">
        <f t="shared" ca="1" si="748"/>
        <v>4.204754818439117E-5</v>
      </c>
      <c r="FC413" s="240">
        <f t="shared" ca="1" si="749"/>
        <v>-1.1990234265514793E-4</v>
      </c>
      <c r="FD413" s="240">
        <f t="shared" ca="1" si="750"/>
        <v>-1.1165917386380013E-4</v>
      </c>
      <c r="FE413" s="240">
        <f t="shared" ca="1" si="751"/>
        <v>5.507644816004377E-5</v>
      </c>
      <c r="FF413" s="240">
        <f t="shared" ca="1" si="752"/>
        <v>1.4363487182071923E-4</v>
      </c>
      <c r="FG413" s="240">
        <f t="shared" ca="1" si="753"/>
        <v>2.8313556657885515E-5</v>
      </c>
      <c r="FH413" s="240">
        <f t="shared" ca="1" si="754"/>
        <v>-1.2719688850799834E-4</v>
      </c>
      <c r="FI413" s="240">
        <f t="shared" ca="1" si="755"/>
        <v>-1.0216017211451681E-4</v>
      </c>
      <c r="FJ413" s="240">
        <f t="shared" ca="1" si="756"/>
        <v>6.7885823326953047E-5</v>
      </c>
      <c r="FK413" s="240">
        <f t="shared" ca="1" si="757"/>
        <v>1.4157260074375389E-4</v>
      </c>
      <c r="FL413" s="240">
        <f t="shared" ca="1" si="758"/>
        <v>1.4306890102995923E-5</v>
      </c>
      <c r="FM413" s="240">
        <f t="shared" ca="1" si="759"/>
        <v>-1.332664587916264E-4</v>
      </c>
      <c r="FN413" s="240">
        <f t="shared" ca="1" si="760"/>
        <v>-9.1677312061342705E-5</v>
      </c>
      <c r="FO413" s="240">
        <f t="shared" ca="1" si="761"/>
        <v>8.0041420905058015E-5</v>
      </c>
      <c r="FP413" s="240">
        <f t="shared" ca="1" si="762"/>
        <v>1.3814690813016941E-4</v>
      </c>
      <c r="FQ413" s="240">
        <f t="shared" ca="1" si="763"/>
        <v>1.6244037547685747E-7</v>
      </c>
      <c r="FR413" s="240">
        <f t="shared" ca="1" si="764"/>
        <v>-1.3805260022623262E-4</v>
      </c>
      <c r="FS413" s="240">
        <f t="shared" ca="1" si="765"/>
        <v>-8.0311549377098051E-5</v>
      </c>
      <c r="FT413" s="240">
        <f t="shared" ca="1" si="766"/>
        <v>9.1426175844759152E-5</v>
      </c>
      <c r="FU413" s="240">
        <f t="shared" ca="1" si="767"/>
        <v>1.3339078527251072E-4</v>
      </c>
      <c r="FV413" s="240">
        <f t="shared" ca="1" si="768"/>
        <v>-1.3983573741656999E-5</v>
      </c>
      <c r="FW413" s="240">
        <f t="shared" ca="1" si="769"/>
        <v>-1.4150921965343347E-4</v>
      </c>
      <c r="FX413" s="240">
        <f t="shared" ca="1" si="770"/>
        <v>-6.8172342569596602E-5</v>
      </c>
      <c r="FY413" s="240">
        <f t="shared" ca="1" si="771"/>
        <v>1.0193044673244045E-4</v>
      </c>
      <c r="FZ413" s="240">
        <f t="shared" ca="1" si="772"/>
        <v>1.2735003623385549E-4</v>
      </c>
      <c r="GA413" s="240">
        <f t="shared" ca="1" si="773"/>
        <v>-2.7994918399463755E-5</v>
      </c>
      <c r="GB413" s="240">
        <f t="shared" ca="1" si="774"/>
        <v>-1.4360302793856264E-4</v>
      </c>
      <c r="GC413" s="240">
        <f t="shared" ca="1" si="775"/>
        <v>-5.5376598836356804E-5</v>
      </c>
      <c r="GD413" s="240">
        <f t="shared" ca="1" si="776"/>
        <v>1.1145307169724104E-4</v>
      </c>
      <c r="GE413" s="240">
        <f t="shared" ca="1" si="777"/>
        <v>1.2008283672965885E-4</v>
      </c>
      <c r="GF413" s="240">
        <f t="shared" ca="1" si="778"/>
        <v>-4.1736656689500577E-5</v>
      </c>
      <c r="GG413" s="240">
        <f t="shared" ca="1" si="779"/>
        <v>-1.4431386056324344E-4</v>
      </c>
      <c r="GH413" s="240">
        <f t="shared" ca="1" si="780"/>
        <v>-4.2047548184390892E-5</v>
      </c>
      <c r="GI413" s="240">
        <f t="shared" ca="1" si="781"/>
        <v>1.1990234265514806E-4</v>
      </c>
      <c r="GJ413" s="240">
        <f t="shared" ca="1" si="782"/>
        <v>1.1165917386379994E-4</v>
      </c>
      <c r="GK413" s="240">
        <f t="shared" ca="1" si="783"/>
        <v>-5.5076448160044034E-5</v>
      </c>
      <c r="GL413" s="240">
        <f t="shared" ca="1" si="784"/>
        <v>-1.436348718207192E-4</v>
      </c>
      <c r="GM413" s="240">
        <f t="shared" ca="1" si="785"/>
        <v>-2.8313556657885244E-5</v>
      </c>
      <c r="GN413" s="240">
        <f t="shared" ca="1" si="786"/>
        <v>1.2719688850799845E-4</v>
      </c>
      <c r="GO413" s="240">
        <f t="shared" ca="1" si="787"/>
        <v>1.0216017211451661E-4</v>
      </c>
      <c r="GP413" s="240">
        <f t="shared" ca="1" si="788"/>
        <v>-6.7885823326953304E-5</v>
      </c>
      <c r="GQ413" s="240">
        <f t="shared" ca="1" si="789"/>
        <v>-1.4157260074375381E-4</v>
      </c>
      <c r="GR413" s="240">
        <f t="shared" ca="1" si="790"/>
        <v>-1.4306890102995638E-5</v>
      </c>
      <c r="GS413" s="240">
        <f t="shared" ca="1" si="791"/>
        <v>1.3326645879162651E-4</v>
      </c>
      <c r="GT413" s="240">
        <f t="shared" ca="1" si="792"/>
        <v>9.1677312061342489E-5</v>
      </c>
      <c r="GU413" s="240">
        <f t="shared" ca="1" si="793"/>
        <v>-8.0041420905058245E-5</v>
      </c>
      <c r="GV413" s="240">
        <f t="shared" ca="1" si="794"/>
        <v>-1.3814690813016933E-4</v>
      </c>
      <c r="GW413" s="240">
        <f t="shared" ca="1" si="795"/>
        <v>-1.6244037547657965E-7</v>
      </c>
      <c r="GX413" s="240">
        <f t="shared" ca="1" si="796"/>
        <v>1.380526002262327E-4</v>
      </c>
      <c r="GY413" s="240">
        <f t="shared" ca="1" si="797"/>
        <v>8.031154937709782E-5</v>
      </c>
      <c r="GZ413" s="240">
        <f t="shared" ca="1" si="798"/>
        <v>-9.1426175844756184E-5</v>
      </c>
      <c r="HA413" s="240">
        <f t="shared" ca="1" si="799"/>
        <v>-1.3339078527251059E-4</v>
      </c>
      <c r="HB413" s="240">
        <f t="shared" ca="1" si="800"/>
        <v>1.398357374166135E-5</v>
      </c>
      <c r="HC413" s="240">
        <f t="shared" ca="1" si="801"/>
        <v>1.4150921965343273E-4</v>
      </c>
      <c r="HD413" s="240">
        <f t="shared" ca="1" si="802"/>
        <v>6.8172342569596358E-5</v>
      </c>
      <c r="HE413" s="240">
        <f t="shared" ca="1" si="803"/>
        <v>-1.0193044673244357E-4</v>
      </c>
      <c r="HF413" s="240">
        <f t="shared" ca="1" si="804"/>
        <v>-1.2735003623385731E-4</v>
      </c>
      <c r="HG413" s="240">
        <f t="shared" ca="1" si="805"/>
        <v>2.7994918399464032E-5</v>
      </c>
      <c r="HH413" s="240">
        <f t="shared" ca="1" si="806"/>
        <v>1.4360302793856307E-4</v>
      </c>
      <c r="HI413" s="240">
        <f t="shared" ca="1" si="807"/>
        <v>5.5376598836356553E-5</v>
      </c>
      <c r="HJ413" s="240">
        <f t="shared" ca="1" si="808"/>
        <v>-1.1145307169724122E-4</v>
      </c>
      <c r="HK413" s="240">
        <f t="shared" ca="1" si="809"/>
        <v>-1.2008283672966099E-4</v>
      </c>
      <c r="HL413" s="240">
        <f t="shared" ca="1" si="810"/>
        <v>4.1736656689500848E-5</v>
      </c>
      <c r="HM413" s="240">
        <f t="shared" ca="1" si="811"/>
        <v>1.4431386056324344E-4</v>
      </c>
      <c r="HN413" s="240">
        <f t="shared" ca="1" si="812"/>
        <v>4.2047548184394551E-5</v>
      </c>
      <c r="HO413" s="240">
        <f t="shared" ca="1" si="813"/>
        <v>-1.1990234265514822E-4</v>
      </c>
      <c r="HP413" s="240">
        <f t="shared" ca="1" si="814"/>
        <v>-1.1165917386379716E-4</v>
      </c>
      <c r="HQ413" s="240">
        <f t="shared" ca="1" si="815"/>
        <v>5.5076448160040504E-5</v>
      </c>
      <c r="HR413" s="240">
        <f t="shared" ca="1" si="816"/>
        <v>1.4363487182071917E-4</v>
      </c>
      <c r="HS413" s="240">
        <f t="shared" ca="1" si="817"/>
        <v>2.8313556657880935E-5</v>
      </c>
      <c r="HT413" s="240">
        <f t="shared" ca="1" si="818"/>
        <v>-1.2719688850799861E-4</v>
      </c>
      <c r="HU413" s="240">
        <f t="shared" ca="1" si="819"/>
        <v>-1.0216017211451642E-4</v>
      </c>
      <c r="HV413" s="240">
        <f t="shared" ca="1" si="820"/>
        <v>6.7885823326957167E-5</v>
      </c>
      <c r="HW413" s="240">
        <f t="shared" ca="1" si="821"/>
        <v>1.4157260074375375E-4</v>
      </c>
      <c r="HX413" s="240">
        <f t="shared" ca="1" si="822"/>
        <v>1.430689010299536E-5</v>
      </c>
      <c r="HY413" s="240">
        <f t="shared" ca="1" si="823"/>
        <v>-1.3326645879162505E-4</v>
      </c>
      <c r="HZ413" s="240">
        <f t="shared" ca="1" si="824"/>
        <v>-9.1677312061342258E-5</v>
      </c>
      <c r="IA413" s="240">
        <f t="shared" ca="1" si="825"/>
        <v>8.0041420905061891E-5</v>
      </c>
      <c r="IB413" s="240">
        <f t="shared" ca="1" si="826"/>
        <v>1.3814690813017044E-4</v>
      </c>
      <c r="IC413" s="240">
        <f t="shared" ca="1" si="827"/>
        <v>1.6244037547628827E-7</v>
      </c>
      <c r="ID413" s="240">
        <f t="shared" ca="1" si="828"/>
        <v>-1.3805260022623398E-4</v>
      </c>
      <c r="IE413" s="240">
        <f t="shared" ca="1" si="829"/>
        <v>-8.986523083606426E-5</v>
      </c>
      <c r="IF413" s="240">
        <f t="shared" ca="1" si="830"/>
        <v>9.1426175844759586E-5</v>
      </c>
      <c r="IG413" s="240">
        <f t="shared" ca="1" si="831"/>
        <v>1.3339078527250893E-4</v>
      </c>
      <c r="IH413" s="240">
        <f t="shared" ca="1" si="832"/>
        <v>-1.3983573741657555E-5</v>
      </c>
      <c r="II413" s="240">
        <f t="shared" ca="1" si="833"/>
        <v>-1.4150921965343357E-4</v>
      </c>
      <c r="IJ413" s="240">
        <f t="shared" ca="1" si="834"/>
        <v>-6.8172342569599692E-5</v>
      </c>
      <c r="IK413" s="240">
        <f t="shared" ca="1" si="835"/>
        <v>1.0193044673244086E-4</v>
      </c>
      <c r="IL413" s="240">
        <f t="shared" ca="1" si="836"/>
        <v>1.2735003623385525E-4</v>
      </c>
      <c r="IM413" s="240">
        <f t="shared" ca="1" si="837"/>
        <v>-2.7994918399460299E-5</v>
      </c>
      <c r="IN413" s="240">
        <f t="shared" ca="1" si="838"/>
        <v>-1.4360302793856269E-4</v>
      </c>
      <c r="IO413" s="240">
        <f t="shared" ca="1" si="839"/>
        <v>-5.5376598836352487E-5</v>
      </c>
      <c r="IP413" s="240">
        <f t="shared" ca="1" si="840"/>
        <v>1.114530716972388E-4</v>
      </c>
      <c r="IQ413" s="240">
        <f t="shared" ca="1" si="841"/>
        <v>1.2008283672965855E-4</v>
      </c>
      <c r="IR413" s="240">
        <f t="shared" ca="1" si="842"/>
        <v>-4.1736656689505056E-5</v>
      </c>
      <c r="IS413" s="240">
        <f t="shared" ca="1" si="843"/>
        <v>-1.4431386056324341E-4</v>
      </c>
      <c r="IT413" s="240">
        <f t="shared" ca="1" si="844"/>
        <v>-4.2047548184390356E-5</v>
      </c>
      <c r="IU413" s="240">
        <f t="shared" ca="1" si="845"/>
        <v>1.1990234265515066E-4</v>
      </c>
      <c r="IV413" s="240">
        <f t="shared" ca="1" si="846"/>
        <v>1.116591738637996E-4</v>
      </c>
      <c r="IW413" s="240">
        <f t="shared" ca="1" si="847"/>
        <v>-5.5076448160044556E-5</v>
      </c>
      <c r="IX413" s="240">
        <f t="shared" ca="1" si="848"/>
        <v>-1.4363487182071955E-4</v>
      </c>
      <c r="IY413" s="240">
        <f t="shared" ca="1" si="849"/>
        <v>-2.8313556657884675E-5</v>
      </c>
      <c r="IZ413" s="240">
        <f t="shared" ca="1" si="850"/>
        <v>1.2719688850800067E-4</v>
      </c>
      <c r="JA413" s="240">
        <f t="shared" ca="1" si="851"/>
        <v>1.0216017211451911E-4</v>
      </c>
      <c r="JB413" s="240">
        <f t="shared" ca="1" si="852"/>
        <v>-6.7885823326953792E-5</v>
      </c>
    </row>
    <row r="414" spans="2:262">
      <c r="B414" s="248">
        <v>53</v>
      </c>
      <c r="C414" s="247">
        <f t="shared" si="853"/>
        <v>1.0351562500000005E-3</v>
      </c>
      <c r="D414" s="244">
        <f t="shared" ca="1" si="597"/>
        <v>30.03839042043786</v>
      </c>
      <c r="E414" s="243">
        <f ca="1">BG361</f>
        <v>3.8390420437860749E-2</v>
      </c>
      <c r="F414" s="242">
        <v>53</v>
      </c>
      <c r="G414" s="240">
        <f t="shared" ca="1" si="854"/>
        <v>1.5917515657792072E-4</v>
      </c>
      <c r="H414" s="240">
        <f t="shared" ca="1" si="598"/>
        <v>1.1957023205241027E-6</v>
      </c>
      <c r="I414" s="240">
        <f t="shared" ca="1" si="599"/>
        <v>-1.5853733845186846E-4</v>
      </c>
      <c r="J414" s="240">
        <f t="shared" ca="1" si="600"/>
        <v>-8.576356372298226E-5</v>
      </c>
      <c r="K414" s="240">
        <f t="shared" ca="1" si="601"/>
        <v>1.1278886530900696E-4</v>
      </c>
      <c r="L414" s="240">
        <f t="shared" ca="1" si="602"/>
        <v>1.4592802228104257E-4</v>
      </c>
      <c r="M414" s="240">
        <f t="shared" ca="1" si="603"/>
        <v>-3.4947134878136386E-5</v>
      </c>
      <c r="N414" s="240">
        <f t="shared" ca="1" si="604"/>
        <v>-1.6456971569943249E-4</v>
      </c>
      <c r="O414" s="240">
        <f t="shared" ca="1" si="605"/>
        <v>-5.2838550463975039E-5</v>
      </c>
      <c r="P414" s="240">
        <f t="shared" ca="1" si="606"/>
        <v>1.3638428470898577E-4</v>
      </c>
      <c r="Q414" s="240">
        <f t="shared" ca="1" si="607"/>
        <v>1.255894077659255E-4</v>
      </c>
      <c r="R414" s="240">
        <f t="shared" ca="1" si="608"/>
        <v>-6.9391690199206965E-5</v>
      </c>
      <c r="S414" s="240">
        <f t="shared" ca="1" si="609"/>
        <v>-1.6260470584367415E-4</v>
      </c>
      <c r="T414" s="240">
        <f t="shared" ca="1" si="610"/>
        <v>-1.7345808748715191E-5</v>
      </c>
      <c r="U414" s="241">
        <f t="shared" ca="1" si="611"/>
        <v>1.5335200887967002E-4</v>
      </c>
      <c r="V414" s="240">
        <f t="shared" ca="1" si="612"/>
        <v>9.9147683053939044E-5</v>
      </c>
      <c r="W414" s="240">
        <f t="shared" ca="1" si="613"/>
        <v>-1.0046410499054369E-4</v>
      </c>
      <c r="X414" s="240">
        <f t="shared" ca="1" si="614"/>
        <v>-1.5273779999249015E-4</v>
      </c>
      <c r="Y414" s="240">
        <f t="shared" ca="1" si="615"/>
        <v>1.898986537725004E-5</v>
      </c>
      <c r="Z414" s="240">
        <f t="shared" ca="1" si="616"/>
        <v>1.6286747871017721E-4</v>
      </c>
      <c r="AA414" s="240">
        <f t="shared" ca="1" si="617"/>
        <v>6.7887803322300752E-5</v>
      </c>
      <c r="AB414" s="240">
        <f t="shared" ca="1" si="618"/>
        <v>-1.2665439226416825E-4</v>
      </c>
      <c r="AC414" s="240">
        <f t="shared" ca="1" si="619"/>
        <v>-1.3544848773646871E-4</v>
      </c>
      <c r="AD414" s="240">
        <f t="shared" ca="1" si="620"/>
        <v>5.4402712944171282E-5</v>
      </c>
      <c r="AE414" s="240">
        <f t="shared" ca="1" si="621"/>
        <v>1.6446828290337908E-4</v>
      </c>
      <c r="AF414" s="240">
        <f t="shared" ca="1" si="622"/>
        <v>3.3328865556471986E-5</v>
      </c>
      <c r="AG414" s="240">
        <f t="shared" ca="1" si="623"/>
        <v>-1.4668981563122503E-4</v>
      </c>
      <c r="AH414" s="240">
        <f t="shared" ca="1" si="624"/>
        <v>-1.115769559974496E-4</v>
      </c>
      <c r="AI414" s="240">
        <f t="shared" ca="1" si="625"/>
        <v>8.7171820421755037E-5</v>
      </c>
      <c r="AJ414" s="240">
        <f t="shared" ca="1" si="626"/>
        <v>1.5807662919503553E-4</v>
      </c>
      <c r="AK414" s="240">
        <f t="shared" ca="1" si="627"/>
        <v>-2.8497130918646768E-6</v>
      </c>
      <c r="AL414" s="240">
        <f t="shared" ca="1" si="628"/>
        <v>-1.5959673886852259E-4</v>
      </c>
      <c r="AM414" s="240">
        <f t="shared" ca="1" si="629"/>
        <v>-8.2283259523384714E-5</v>
      </c>
      <c r="AN414" s="240">
        <f t="shared" ca="1" si="630"/>
        <v>1.1570474878551363E-4</v>
      </c>
      <c r="AO414" s="240">
        <f t="shared" ca="1" si="631"/>
        <v>1.4400312472643436E-4</v>
      </c>
      <c r="AP414" s="240">
        <f t="shared" ca="1" si="632"/>
        <v>-3.8889807823935213E-5</v>
      </c>
      <c r="AQ414" s="240">
        <f t="shared" ca="1" si="633"/>
        <v>-1.6474794049121551E-4</v>
      </c>
      <c r="AR414" s="240">
        <f t="shared" ca="1" si="634"/>
        <v>-4.8990947169510464E-5</v>
      </c>
      <c r="AS414" s="240">
        <f t="shared" ca="1" si="635"/>
        <v>1.3861491926944123E-4</v>
      </c>
      <c r="AT414" s="240">
        <f t="shared" ca="1" si="636"/>
        <v>1.2293168186053619E-4</v>
      </c>
      <c r="AU414" s="240">
        <f t="shared" ca="1" si="637"/>
        <v>-7.3040023569340549E-5</v>
      </c>
      <c r="AV414" s="240">
        <f t="shared" ca="1" si="638"/>
        <v>-1.6189309404495672E-4</v>
      </c>
      <c r="AW414" s="240">
        <f t="shared" ca="1" si="639"/>
        <v>-1.331788348840698E-5</v>
      </c>
      <c r="AX414" s="240">
        <f t="shared" ca="1" si="640"/>
        <v>1.5478899518711208E-4</v>
      </c>
      <c r="AY414" s="240">
        <f t="shared" ca="1" si="641"/>
        <v>9.5886282954653343E-5</v>
      </c>
      <c r="AZ414" s="240">
        <f t="shared" ca="1" si="642"/>
        <v>-1.0364080532540363E-4</v>
      </c>
      <c r="BA414" s="240">
        <f t="shared" ca="1" si="643"/>
        <v>-1.5117093290516903E-4</v>
      </c>
      <c r="BB414" s="240">
        <f t="shared" ca="1" si="644"/>
        <v>2.3002372595023168E-5</v>
      </c>
      <c r="BC414" s="240">
        <f t="shared" ca="1" si="645"/>
        <v>1.6344098535173629E-4</v>
      </c>
      <c r="BD414" s="240">
        <f t="shared" ca="1" si="646"/>
        <v>6.418121918012838E-5</v>
      </c>
      <c r="BE414" s="240">
        <f t="shared" ca="1" si="647"/>
        <v>-1.2920508546046999E-4</v>
      </c>
      <c r="BF414" s="240">
        <f t="shared" ca="1" si="648"/>
        <v>-1.3310250842601203E-4</v>
      </c>
      <c r="BG414" s="240">
        <f t="shared" ca="1" si="649"/>
        <v>5.820481136221495E-5</v>
      </c>
      <c r="BH414" s="240">
        <f t="shared" ca="1" si="650"/>
        <v>1.641504398994579E-4</v>
      </c>
      <c r="BI414" s="240">
        <f t="shared" ca="1" si="651"/>
        <v>2.9357221570388444E-5</v>
      </c>
      <c r="BJ414" s="240">
        <f t="shared" ca="1" si="652"/>
        <v>-1.4849054886577768E-4</v>
      </c>
      <c r="BK414" s="240">
        <f t="shared" ca="1" si="653"/>
        <v>-1.0856586906429541E-4</v>
      </c>
      <c r="BL414" s="240">
        <f t="shared" ca="1" si="654"/>
        <v>9.0578744254184526E-5</v>
      </c>
      <c r="BM414" s="240">
        <f t="shared" ca="1" si="655"/>
        <v>1.5688288236158891E-4</v>
      </c>
      <c r="BN414" s="240">
        <f t="shared" ca="1" si="656"/>
        <v>-6.893411943643954E-6</v>
      </c>
      <c r="BO414" s="240">
        <f t="shared" ca="1" si="657"/>
        <v>-1.6056000417738887E-4</v>
      </c>
      <c r="BP414" s="240">
        <f t="shared" ca="1" si="658"/>
        <v>-7.875339096502054E-5</v>
      </c>
      <c r="BQ414" s="240">
        <f t="shared" ca="1" si="659"/>
        <v>1.1855093604783092E-4</v>
      </c>
      <c r="BR414" s="240">
        <f t="shared" ca="1" si="660"/>
        <v>1.4199148507411434E-4</v>
      </c>
      <c r="BS414" s="240">
        <f t="shared" ca="1" si="661"/>
        <v>-4.2809055003683631E-5</v>
      </c>
      <c r="BT414" s="240">
        <f t="shared" ca="1" si="662"/>
        <v>-1.648269272839689E-4</v>
      </c>
      <c r="BU414" s="240">
        <f t="shared" ca="1" si="663"/>
        <v>-4.5113833560359632E-5</v>
      </c>
      <c r="BV414" s="240">
        <f t="shared" ca="1" si="664"/>
        <v>1.407620573856754E-4</v>
      </c>
      <c r="BW414" s="240">
        <f t="shared" ca="1" si="665"/>
        <v>1.2019990650670556E-4</v>
      </c>
      <c r="BX414" s="240">
        <f t="shared" ca="1" si="666"/>
        <v>-7.6644360360417322E-5</v>
      </c>
      <c r="BY414" s="240">
        <f t="shared" ca="1" si="667"/>
        <v>-1.6108396389995924E-4</v>
      </c>
      <c r="BZ414" s="240">
        <f t="shared" ca="1" si="668"/>
        <v>-9.2819360330725117E-6</v>
      </c>
      <c r="CA414" s="240">
        <f t="shared" ca="1" si="669"/>
        <v>1.5613274239178638E-4</v>
      </c>
      <c r="CB414" s="240">
        <f t="shared" ca="1" si="670"/>
        <v>9.2567124543934813E-5</v>
      </c>
      <c r="CC414" s="240">
        <f t="shared" ca="1" si="671"/>
        <v>-1.0675507631451579E-4</v>
      </c>
      <c r="CD414" s="240">
        <f t="shared" ca="1" si="672"/>
        <v>-1.4951300610051136E-4</v>
      </c>
      <c r="CE414" s="240">
        <f t="shared" ca="1" si="673"/>
        <v>2.7001024043659189E-5</v>
      </c>
      <c r="CF414" s="240">
        <f t="shared" ca="1" si="674"/>
        <v>1.6391604125517138E-4</v>
      </c>
      <c r="CG414" s="240">
        <f t="shared" ca="1" si="675"/>
        <v>6.0435974671412251E-5</v>
      </c>
      <c r="CH414" s="240">
        <f t="shared" ca="1" si="676"/>
        <v>-1.3167795034458004E-4</v>
      </c>
      <c r="CI414" s="240">
        <f t="shared" ca="1" si="677"/>
        <v>-1.3067635314150498E-4</v>
      </c>
      <c r="CJ414" s="240">
        <f t="shared" ca="1" si="678"/>
        <v>6.197184937831209E-5</v>
      </c>
      <c r="CK414" s="240">
        <f t="shared" ca="1" si="679"/>
        <v>1.6373371880852157E-4</v>
      </c>
      <c r="CL414" s="240">
        <f t="shared" ca="1" si="680"/>
        <v>2.5367893891768144E-5</v>
      </c>
      <c r="CM414" s="240">
        <f t="shared" ca="1" si="681"/>
        <v>-1.5020183694611282E-4</v>
      </c>
      <c r="CN414" s="240">
        <f t="shared" ca="1" si="682"/>
        <v>-1.0548938611115533E-4</v>
      </c>
      <c r="CO414" s="240">
        <f t="shared" ca="1" si="683"/>
        <v>9.3931106838032676E-5</v>
      </c>
      <c r="CP414" s="240">
        <f t="shared" ca="1" si="684"/>
        <v>1.5559463514603646E-4</v>
      </c>
      <c r="CQ414" s="240">
        <f t="shared" ca="1" si="685"/>
        <v>-1.093295846183084E-5</v>
      </c>
      <c r="CR414" s="240">
        <f t="shared" ca="1" si="686"/>
        <v>-1.6142655414346391E-4</v>
      </c>
      <c r="CS414" s="240">
        <f t="shared" ca="1" si="687"/>
        <v>-7.5176084308716963E-5</v>
      </c>
      <c r="CT414" s="240">
        <f t="shared" ca="1" si="688"/>
        <v>1.2132571265917642E-4</v>
      </c>
      <c r="CU414" s="240">
        <f t="shared" ca="1" si="689"/>
        <v>1.3989431506058924E-4</v>
      </c>
      <c r="CV414" s="240">
        <f t="shared" ca="1" si="690"/>
        <v>-4.6702515609432646E-5</v>
      </c>
      <c r="CW414" s="240">
        <f t="shared" ca="1" si="691"/>
        <v>-1.6480662849900223E-4</v>
      </c>
      <c r="CX414" s="240">
        <f t="shared" ca="1" si="692"/>
        <v>-4.1209545064786923E-5</v>
      </c>
      <c r="CY414" s="240">
        <f t="shared" ca="1" si="693"/>
        <v>1.4282440570197099E-4</v>
      </c>
      <c r="CZ414" s="240">
        <f t="shared" ca="1" si="694"/>
        <v>1.173957272237593E-4</v>
      </c>
      <c r="DA414" s="240">
        <f t="shared" ca="1" si="695"/>
        <v>-8.0202529454731253E-5</v>
      </c>
      <c r="DB414" s="240">
        <f t="shared" ca="1" si="696"/>
        <v>-1.6017780279842583E-4</v>
      </c>
      <c r="DC414" s="240">
        <f t="shared" ca="1" si="697"/>
        <v>-5.2403974865480001E-6</v>
      </c>
      <c r="DD414" s="240">
        <f t="shared" ca="1" si="698"/>
        <v>1.5738244107062357E-4</v>
      </c>
      <c r="DE414" s="240">
        <f t="shared" ca="1" si="699"/>
        <v>8.9192207158698733E-5</v>
      </c>
      <c r="DF414" s="240">
        <f t="shared" ca="1" si="700"/>
        <v>-1.0980504203748724E-4</v>
      </c>
      <c r="DG414" s="240">
        <f t="shared" ca="1" si="701"/>
        <v>-1.4776501825162962E-4</v>
      </c>
      <c r="DH414" s="240">
        <f t="shared" ca="1" si="702"/>
        <v>3.0983411085044617E-5</v>
      </c>
      <c r="DI414" s="240">
        <f t="shared" ca="1" si="703"/>
        <v>1.6429236026457028E-4</v>
      </c>
      <c r="DJ414" s="240">
        <f t="shared" ca="1" si="704"/>
        <v>5.6654325791402899E-5</v>
      </c>
      <c r="DK414" s="240">
        <f t="shared" ca="1" si="705"/>
        <v>-1.3407149735515824E-4</v>
      </c>
      <c r="DL414" s="240">
        <f t="shared" ca="1" si="706"/>
        <v>-1.2817148330816622E-4</v>
      </c>
      <c r="DM414" s="240">
        <f t="shared" ca="1" si="707"/>
        <v>6.5701557869618271E-5</v>
      </c>
      <c r="DN414" s="240">
        <f t="shared" ca="1" si="708"/>
        <v>1.6321837064777302E-4</v>
      </c>
      <c r="DO414" s="240">
        <f t="shared" ca="1" si="709"/>
        <v>2.1363285542434077E-5</v>
      </c>
      <c r="DP414" s="240">
        <f t="shared" ca="1" si="710"/>
        <v>-1.5182264905627913E-4</v>
      </c>
      <c r="DQ414" s="240">
        <f t="shared" ca="1" si="711"/>
        <v>-1.0234936029632409E-4</v>
      </c>
      <c r="DR414" s="240">
        <f t="shared" ca="1" si="712"/>
        <v>9.7226888835431926E-5</v>
      </c>
      <c r="DS414" s="240">
        <f t="shared" ca="1" si="713"/>
        <v>1.54212663540331E-4</v>
      </c>
      <c r="DT414" s="240">
        <f t="shared" ca="1" si="714"/>
        <v>-1.4965919374649954E-5</v>
      </c>
      <c r="DU414" s="240">
        <f t="shared" ca="1" si="715"/>
        <v>-1.6219586678945053E-4</v>
      </c>
      <c r="DV414" s="240">
        <f t="shared" ca="1" si="716"/>
        <v>-7.1553494390242799E-5</v>
      </c>
      <c r="DW414" s="240">
        <f t="shared" ca="1" si="717"/>
        <v>1.2402740719787828E-4</v>
      </c>
      <c r="DX414" s="240">
        <f t="shared" ca="1" si="718"/>
        <v>1.3771287794265704E-4</v>
      </c>
      <c r="DY414" s="240">
        <f t="shared" ca="1" si="719"/>
        <v>-5.0567844366100299E-5</v>
      </c>
      <c r="DZ414" s="240">
        <f t="shared" ca="1" si="720"/>
        <v>-1.6468705636354459E-4</v>
      </c>
      <c r="EA414" s="240">
        <f t="shared" ca="1" si="721"/>
        <v>-3.728043348019134E-5</v>
      </c>
      <c r="EB414" s="240">
        <f t="shared" ca="1" si="722"/>
        <v>1.4480072193682255E-4</v>
      </c>
      <c r="EC414" s="240">
        <f t="shared" ca="1" si="723"/>
        <v>1.1452083314444412E-4</v>
      </c>
      <c r="ED414" s="240">
        <f t="shared" ca="1" si="724"/>
        <v>-8.3712387544267376E-5</v>
      </c>
      <c r="EE414" s="240">
        <f t="shared" ca="1" si="725"/>
        <v>-1.5917515657792045E-4</v>
      </c>
      <c r="EF414" s="240">
        <f t="shared" ca="1" si="726"/>
        <v>-1.1957023205263389E-6</v>
      </c>
      <c r="EG414" s="240">
        <f t="shared" ca="1" si="727"/>
        <v>1.5853733845186827E-4</v>
      </c>
      <c r="EH414" s="240">
        <f t="shared" ca="1" si="728"/>
        <v>8.5763563722981678E-5</v>
      </c>
      <c r="EI414" s="240">
        <f t="shared" ca="1" si="729"/>
        <v>-1.1278886530900509E-4</v>
      </c>
      <c r="EJ414" s="240">
        <f t="shared" ca="1" si="730"/>
        <v>-1.4592802228104306E-4</v>
      </c>
      <c r="EK414" s="240">
        <f t="shared" ca="1" si="731"/>
        <v>3.4947134878136772E-5</v>
      </c>
      <c r="EL414" s="240">
        <f t="shared" ca="1" si="732"/>
        <v>1.645697156994326E-4</v>
      </c>
      <c r="EM414" s="240">
        <f t="shared" ca="1" si="733"/>
        <v>5.283855046397634E-5</v>
      </c>
      <c r="EN414" s="240">
        <f t="shared" ca="1" si="734"/>
        <v>-1.363842847089858E-4</v>
      </c>
      <c r="EO414" s="240">
        <f t="shared" ca="1" si="735"/>
        <v>-1.2558940776592447E-4</v>
      </c>
      <c r="EP414" s="240">
        <f t="shared" ca="1" si="736"/>
        <v>6.939169019920546E-5</v>
      </c>
      <c r="EQ414" s="240">
        <f t="shared" ca="1" si="737"/>
        <v>1.6260470584367426E-4</v>
      </c>
      <c r="ER414" s="240">
        <f t="shared" ca="1" si="738"/>
        <v>1.7345808748713931E-5</v>
      </c>
      <c r="ES414" s="240">
        <f t="shared" ca="1" si="739"/>
        <v>-1.533520088796694E-4</v>
      </c>
      <c r="ET414" s="240">
        <f t="shared" ca="1" si="740"/>
        <v>-9.9147683053939437E-5</v>
      </c>
      <c r="EU414" s="240">
        <f t="shared" ca="1" si="741"/>
        <v>1.0046410499054422E-4</v>
      </c>
      <c r="EV414" s="240">
        <f t="shared" ca="1" si="742"/>
        <v>1.5273779999249096E-4</v>
      </c>
      <c r="EW414" s="240">
        <f t="shared" ca="1" si="743"/>
        <v>-1.8989865377249552E-5</v>
      </c>
      <c r="EX414" s="240">
        <f t="shared" ca="1" si="744"/>
        <v>-1.6286747871017732E-4</v>
      </c>
      <c r="EY414" s="240">
        <f t="shared" ca="1" si="745"/>
        <v>-6.7887803322303327E-5</v>
      </c>
      <c r="EZ414" s="240">
        <f t="shared" ca="1" si="746"/>
        <v>1.2665439226416757E-4</v>
      </c>
      <c r="FA414" s="240">
        <f t="shared" ca="1" si="747"/>
        <v>1.3544848773646833E-4</v>
      </c>
      <c r="FB414" s="240">
        <f t="shared" ca="1" si="748"/>
        <v>-5.4402712944168625E-5</v>
      </c>
      <c r="FC414" s="240">
        <f t="shared" ca="1" si="749"/>
        <v>-1.6446828290337919E-4</v>
      </c>
      <c r="FD414" s="240">
        <f t="shared" ca="1" si="750"/>
        <v>-3.3328865556472474E-5</v>
      </c>
      <c r="FE414" s="240">
        <f t="shared" ca="1" si="751"/>
        <v>1.4668981563122589E-4</v>
      </c>
      <c r="FF414" s="240">
        <f t="shared" ca="1" si="752"/>
        <v>1.1157695599745082E-4</v>
      </c>
      <c r="FG414" s="240">
        <f t="shared" ca="1" si="753"/>
        <v>-8.7171820421754631E-5</v>
      </c>
      <c r="FH414" s="240">
        <f t="shared" ca="1" si="754"/>
        <v>-1.5807662919503499E-4</v>
      </c>
      <c r="FI414" s="240">
        <f t="shared" ca="1" si="755"/>
        <v>2.8497130918630234E-6</v>
      </c>
      <c r="FJ414" s="240">
        <f t="shared" ca="1" si="756"/>
        <v>1.5959673886852248E-4</v>
      </c>
      <c r="FK414" s="240">
        <f t="shared" ca="1" si="757"/>
        <v>8.2283259523384118E-5</v>
      </c>
      <c r="FL414" s="240">
        <f t="shared" ca="1" si="758"/>
        <v>-1.1570474878551162E-4</v>
      </c>
      <c r="FM414" s="240">
        <f t="shared" ca="1" si="759"/>
        <v>-1.4400312472643461E-4</v>
      </c>
      <c r="FN414" s="240">
        <f t="shared" ca="1" si="760"/>
        <v>3.8889807823935884E-5</v>
      </c>
      <c r="FO414" s="240">
        <f t="shared" ca="1" si="761"/>
        <v>1.6474794049121542E-4</v>
      </c>
      <c r="FP414" s="240">
        <f t="shared" ca="1" si="762"/>
        <v>4.8990947169510911E-5</v>
      </c>
      <c r="FQ414" s="240">
        <f t="shared" ca="1" si="763"/>
        <v>-1.3861491926944161E-4</v>
      </c>
      <c r="FR414" s="240">
        <f t="shared" ca="1" si="764"/>
        <v>-1.2293168186053495E-4</v>
      </c>
      <c r="FS414" s="240">
        <f t="shared" ca="1" si="765"/>
        <v>7.3040023569339059E-5</v>
      </c>
      <c r="FT414" s="240">
        <f t="shared" ca="1" si="766"/>
        <v>1.6189309404495683E-4</v>
      </c>
      <c r="FU414" s="240">
        <f t="shared" ca="1" si="767"/>
        <v>1.3317883488405123E-5</v>
      </c>
      <c r="FV414" s="240">
        <f t="shared" ca="1" si="768"/>
        <v>-1.5478899518711153E-4</v>
      </c>
      <c r="FW414" s="240">
        <f t="shared" ca="1" si="769"/>
        <v>-9.5886282954653736E-5</v>
      </c>
      <c r="FX414" s="240">
        <f t="shared" ca="1" si="770"/>
        <v>1.0364080532540507E-4</v>
      </c>
      <c r="FY414" s="240">
        <f t="shared" ca="1" si="771"/>
        <v>1.5117093290516965E-4</v>
      </c>
      <c r="FZ414" s="240">
        <f t="shared" ca="1" si="772"/>
        <v>-2.30023725950227E-5</v>
      </c>
      <c r="GA414" s="240">
        <f t="shared" ca="1" si="773"/>
        <v>-1.6344098535173634E-4</v>
      </c>
      <c r="GB414" s="240">
        <f t="shared" ca="1" si="774"/>
        <v>-6.4181219180130982E-5</v>
      </c>
      <c r="GC414" s="240">
        <f t="shared" ca="1" si="775"/>
        <v>1.292050854604697E-4</v>
      </c>
      <c r="GD414" s="240">
        <f t="shared" ca="1" si="776"/>
        <v>1.3310250842601232E-4</v>
      </c>
      <c r="GE414" s="240">
        <f t="shared" ca="1" si="777"/>
        <v>-5.8204811362212307E-5</v>
      </c>
      <c r="GF414" s="240">
        <f t="shared" ca="1" si="778"/>
        <v>-1.6415043989945798E-4</v>
      </c>
      <c r="GG414" s="240">
        <f t="shared" ca="1" si="779"/>
        <v>-2.9357221570388932E-5</v>
      </c>
      <c r="GH414" s="240">
        <f t="shared" ca="1" si="780"/>
        <v>1.4849054886577643E-4</v>
      </c>
      <c r="GI414" s="240">
        <f t="shared" ca="1" si="781"/>
        <v>1.0856586906429576E-4</v>
      </c>
      <c r="GJ414" s="240">
        <f t="shared" ca="1" si="782"/>
        <v>-9.0578744254184106E-5</v>
      </c>
      <c r="GK414" s="240">
        <f t="shared" ca="1" si="783"/>
        <v>-1.5688288236158834E-4</v>
      </c>
      <c r="GL414" s="240">
        <f t="shared" ca="1" si="784"/>
        <v>6.8934119436434661E-6</v>
      </c>
      <c r="GM414" s="240">
        <f t="shared" ca="1" si="785"/>
        <v>1.6056000417738876E-4</v>
      </c>
      <c r="GN414" s="240">
        <f t="shared" ca="1" si="786"/>
        <v>7.8753390965018887E-5</v>
      </c>
      <c r="GO414" s="240">
        <f t="shared" ca="1" si="787"/>
        <v>-1.1855093604782895E-4</v>
      </c>
      <c r="GP414" s="240">
        <f t="shared" ca="1" si="788"/>
        <v>-1.4199148507411459E-4</v>
      </c>
      <c r="GQ414" s="240">
        <f t="shared" ca="1" si="789"/>
        <v>4.2809055003685434E-5</v>
      </c>
      <c r="GR414" s="240">
        <f t="shared" ca="1" si="790"/>
        <v>1.6482692728396887E-4</v>
      </c>
      <c r="GS414" s="240">
        <f t="shared" ca="1" si="791"/>
        <v>4.5113833560360079E-5</v>
      </c>
      <c r="GT414" s="240">
        <f t="shared" ca="1" si="792"/>
        <v>-1.4076205738567516E-4</v>
      </c>
      <c r="GU414" s="240">
        <f t="shared" ca="1" si="793"/>
        <v>-1.2019990650670429E-4</v>
      </c>
      <c r="GV414" s="240">
        <f t="shared" ca="1" si="794"/>
        <v>7.6644360360416888E-5</v>
      </c>
      <c r="GW414" s="240">
        <f t="shared" ca="1" si="795"/>
        <v>1.6108396389996035E-4</v>
      </c>
      <c r="GX414" s="240">
        <f t="shared" ca="1" si="796"/>
        <v>9.281936033070655E-6</v>
      </c>
      <c r="GY414" s="240">
        <f t="shared" ca="1" si="797"/>
        <v>-1.5613274239178625E-4</v>
      </c>
      <c r="GZ414" s="240">
        <f t="shared" ca="1" si="798"/>
        <v>-9.2567124543939069E-5</v>
      </c>
      <c r="HA414" s="240">
        <f t="shared" ca="1" si="799"/>
        <v>1.0675507631451721E-4</v>
      </c>
      <c r="HB414" s="240">
        <f t="shared" ca="1" si="800"/>
        <v>1.4951300610051155E-4</v>
      </c>
      <c r="HC414" s="240">
        <f t="shared" ca="1" si="801"/>
        <v>-2.7001024043654086E-5</v>
      </c>
      <c r="HD414" s="240">
        <f t="shared" ca="1" si="802"/>
        <v>-1.6391604125517157E-4</v>
      </c>
      <c r="HE414" s="240">
        <f t="shared" ca="1" si="803"/>
        <v>-6.043597467141488E-5</v>
      </c>
      <c r="HF414" s="240">
        <f t="shared" ca="1" si="804"/>
        <v>1.3167795034458259E-4</v>
      </c>
      <c r="HG414" s="240">
        <f t="shared" ca="1" si="805"/>
        <v>1.3067635314150387E-4</v>
      </c>
      <c r="HH414" s="240">
        <f t="shared" ca="1" si="806"/>
        <v>-6.197184937830946E-5</v>
      </c>
      <c r="HI414" s="240">
        <f t="shared" ca="1" si="807"/>
        <v>-1.6373371880852109E-4</v>
      </c>
      <c r="HJ414" s="240">
        <f t="shared" ca="1" si="808"/>
        <v>-2.5367893891768619E-5</v>
      </c>
      <c r="HK414" s="240">
        <f t="shared" ca="1" si="809"/>
        <v>1.5020183694611165E-4</v>
      </c>
      <c r="HL414" s="240">
        <f t="shared" ca="1" si="810"/>
        <v>1.054893861111521E-4</v>
      </c>
      <c r="HM414" s="240">
        <f t="shared" ca="1" si="811"/>
        <v>-9.3931106838032296E-5</v>
      </c>
      <c r="HN414" s="240">
        <f t="shared" ca="1" si="812"/>
        <v>-1.5559463514603738E-4</v>
      </c>
      <c r="HO414" s="240">
        <f t="shared" ca="1" si="813"/>
        <v>1.0932958461835015E-5</v>
      </c>
      <c r="HP414" s="240">
        <f t="shared" ca="1" si="814"/>
        <v>1.614265541434638E-4</v>
      </c>
      <c r="HQ414" s="240">
        <f t="shared" ca="1" si="815"/>
        <v>7.5176084308719484E-5</v>
      </c>
      <c r="HR414" s="240">
        <f t="shared" ca="1" si="816"/>
        <v>-1.2132571265917928E-4</v>
      </c>
      <c r="HS414" s="240">
        <f t="shared" ca="1" si="817"/>
        <v>-1.3989431506058949E-4</v>
      </c>
      <c r="HT414" s="240">
        <f t="shared" ca="1" si="818"/>
        <v>4.6702515609429936E-5</v>
      </c>
      <c r="HU414" s="240">
        <f t="shared" ca="1" si="819"/>
        <v>1.648066284990022E-4</v>
      </c>
      <c r="HV414" s="240">
        <f t="shared" ca="1" si="820"/>
        <v>4.1209545064787384E-5</v>
      </c>
      <c r="HW414" s="240">
        <f t="shared" ca="1" si="821"/>
        <v>-1.4282440570196958E-4</v>
      </c>
      <c r="HX414" s="240">
        <f t="shared" ca="1" si="822"/>
        <v>-1.17395727223758E-4</v>
      </c>
      <c r="HY414" s="240">
        <f t="shared" ca="1" si="823"/>
        <v>8.0202529454730819E-5</v>
      </c>
      <c r="HZ414" s="240">
        <f t="shared" ca="1" si="824"/>
        <v>1.6017780279842708E-4</v>
      </c>
      <c r="IA414" s="240">
        <f t="shared" ca="1" si="825"/>
        <v>5.2403974865438123E-6</v>
      </c>
      <c r="IB414" s="240">
        <f t="shared" ca="1" si="826"/>
        <v>-1.573824410706234E-4</v>
      </c>
      <c r="IC414" s="240">
        <f t="shared" ca="1" si="827"/>
        <v>-8.919220715870307E-5</v>
      </c>
      <c r="ID414" s="240">
        <f t="shared" ca="1" si="828"/>
        <v>1.0980504203748689E-4</v>
      </c>
      <c r="IE414" s="240">
        <f t="shared" ca="1" si="829"/>
        <v>1.2970320926877573E-4</v>
      </c>
      <c r="IF414" s="240">
        <f t="shared" ca="1" si="830"/>
        <v>-3.0983411085039542E-5</v>
      </c>
      <c r="IG414" s="240">
        <f t="shared" ca="1" si="831"/>
        <v>-1.6429236026457023E-4</v>
      </c>
      <c r="IH414" s="240">
        <f t="shared" ca="1" si="832"/>
        <v>-5.6654325791403353E-5</v>
      </c>
      <c r="II414" s="240">
        <f t="shared" ca="1" si="833"/>
        <v>1.340714973551552E-4</v>
      </c>
      <c r="IJ414" s="240">
        <f t="shared" ca="1" si="834"/>
        <v>1.2817148330816652E-4</v>
      </c>
      <c r="IK414" s="240">
        <f t="shared" ca="1" si="835"/>
        <v>-6.5701557869617838E-5</v>
      </c>
      <c r="IL414" s="240">
        <f t="shared" ca="1" si="836"/>
        <v>-1.6321837064777375E-4</v>
      </c>
      <c r="IM414" s="240">
        <f t="shared" ca="1" si="837"/>
        <v>-2.1363285542434524E-5</v>
      </c>
      <c r="IN414" s="240">
        <f t="shared" ca="1" si="838"/>
        <v>1.5182264905627896E-4</v>
      </c>
      <c r="IO414" s="240">
        <f t="shared" ca="1" si="839"/>
        <v>1.0234936029632079E-4</v>
      </c>
      <c r="IP414" s="240">
        <f t="shared" ca="1" si="840"/>
        <v>-9.7226888835431519E-5</v>
      </c>
      <c r="IQ414" s="240">
        <f t="shared" ca="1" si="841"/>
        <v>-1.5421266354033117E-4</v>
      </c>
      <c r="IR414" s="240">
        <f t="shared" ca="1" si="842"/>
        <v>1.4965919374654135E-5</v>
      </c>
      <c r="IS414" s="240">
        <f t="shared" ca="1" si="843"/>
        <v>1.6219586678945045E-4</v>
      </c>
      <c r="IT414" s="240">
        <f t="shared" ca="1" si="844"/>
        <v>7.1553494390243233E-5</v>
      </c>
      <c r="IU414" s="240">
        <f t="shared" ca="1" si="845"/>
        <v>-1.2402740719788102E-4</v>
      </c>
      <c r="IV414" s="240">
        <f t="shared" ca="1" si="846"/>
        <v>-1.3771287794265728E-4</v>
      </c>
      <c r="IW414" s="240">
        <f t="shared" ca="1" si="847"/>
        <v>5.0567844366095372E-5</v>
      </c>
      <c r="IX414" s="240">
        <f t="shared" ca="1" si="848"/>
        <v>1.6468705636354442E-4</v>
      </c>
      <c r="IY414" s="240">
        <f t="shared" ca="1" si="849"/>
        <v>3.72804334801918E-5</v>
      </c>
      <c r="IZ414" s="240">
        <f t="shared" ca="1" si="850"/>
        <v>-1.4480072193682005E-4</v>
      </c>
      <c r="JA414" s="240">
        <f t="shared" ca="1" si="851"/>
        <v>-1.1452083314444107E-4</v>
      </c>
      <c r="JB414" s="240">
        <f t="shared" ca="1" si="852"/>
        <v>8.3712387544266956E-5</v>
      </c>
    </row>
    <row r="415" spans="2:262">
      <c r="B415" s="248">
        <v>54</v>
      </c>
      <c r="C415" s="247">
        <f t="shared" si="853"/>
        <v>1.0546875000000005E-3</v>
      </c>
      <c r="D415" s="244">
        <f t="shared" ca="1" si="597"/>
        <v>30.037251714127088</v>
      </c>
      <c r="E415" s="243">
        <f ca="1">BH361</f>
        <v>3.7251714127088283E-2</v>
      </c>
      <c r="F415" s="242">
        <v>54</v>
      </c>
      <c r="G415" s="240">
        <f t="shared" ca="1" si="854"/>
        <v>-1.1003539352158028E-4</v>
      </c>
      <c r="H415" s="240">
        <f t="shared" ca="1" si="598"/>
        <v>5.7390140933153891E-7</v>
      </c>
      <c r="I415" s="240">
        <f t="shared" ca="1" si="599"/>
        <v>1.1031428685695253E-4</v>
      </c>
      <c r="J415" s="240">
        <f t="shared" ca="1" si="600"/>
        <v>5.3034469123473643E-5</v>
      </c>
      <c r="K415" s="240">
        <f t="shared" ca="1" si="601"/>
        <v>-8.4541637159561063E-5</v>
      </c>
      <c r="L415" s="240">
        <f t="shared" ca="1" si="602"/>
        <v>-9.4118353536166876E-5</v>
      </c>
      <c r="M415" s="240">
        <f t="shared" ca="1" si="603"/>
        <v>3.8803848210727304E-5</v>
      </c>
      <c r="N415" s="240">
        <f t="shared" ca="1" si="604"/>
        <v>1.1297548557452985E-4</v>
      </c>
      <c r="O415" s="240">
        <f t="shared" ca="1" si="605"/>
        <v>1.6097759408388236E-5</v>
      </c>
      <c r="P415" s="240">
        <f t="shared" ca="1" si="606"/>
        <v>-1.0515261262035054E-4</v>
      </c>
      <c r="Q415" s="240">
        <f t="shared" ca="1" si="607"/>
        <v>-6.7197760871970423E-5</v>
      </c>
      <c r="R415" s="240">
        <f t="shared" ca="1" si="608"/>
        <v>7.24971645688148E-5</v>
      </c>
      <c r="S415" s="240">
        <f t="shared" ca="1" si="609"/>
        <v>1.0242850905078463E-4</v>
      </c>
      <c r="T415" s="240">
        <f t="shared" ca="1" si="610"/>
        <v>-2.2720969456049088E-5</v>
      </c>
      <c r="U415" s="241">
        <f t="shared" ca="1" si="611"/>
        <v>-1.1346999954279949E-4</v>
      </c>
      <c r="V415" s="240">
        <f t="shared" ca="1" si="612"/>
        <v>-3.242095234901612E-5</v>
      </c>
      <c r="W415" s="240">
        <f t="shared" ca="1" si="613"/>
        <v>9.7714701874001376E-5</v>
      </c>
      <c r="X415" s="240">
        <f t="shared" ca="1" si="614"/>
        <v>7.9906424030093295E-5</v>
      </c>
      <c r="Y415" s="240">
        <f t="shared" ca="1" si="615"/>
        <v>-5.8883347301484045E-5</v>
      </c>
      <c r="Z415" s="240">
        <f t="shared" ca="1" si="616"/>
        <v>-1.085213966713354E-4</v>
      </c>
      <c r="AA415" s="240">
        <f t="shared" ca="1" si="617"/>
        <v>6.1462503283751333E-6</v>
      </c>
      <c r="AB415" s="240">
        <f t="shared" ca="1" si="618"/>
        <v>1.1150823069237348E-4</v>
      </c>
      <c r="AC415" s="240">
        <f t="shared" ca="1" si="619"/>
        <v>4.8042329580280234E-5</v>
      </c>
      <c r="AD415" s="240">
        <f t="shared" ca="1" si="620"/>
        <v>-8.8161562923596773E-5</v>
      </c>
      <c r="AE415" s="240">
        <f t="shared" ca="1" si="621"/>
        <v>-9.0885354419737273E-5</v>
      </c>
      <c r="AF415" s="240">
        <f t="shared" ca="1" si="622"/>
        <v>4.3994883388637725E-5</v>
      </c>
      <c r="AG415" s="240">
        <f t="shared" ca="1" si="623"/>
        <v>1.1226512378092564E-4</v>
      </c>
      <c r="AH415" s="240">
        <f t="shared" ca="1" si="624"/>
        <v>1.0561516557665894E-5</v>
      </c>
      <c r="AI415" s="240">
        <f t="shared" ca="1" si="625"/>
        <v>-1.0713264539445992E-4</v>
      </c>
      <c r="AJ415" s="240">
        <f t="shared" ca="1" si="626"/>
        <v>-6.2623735460582558E-5</v>
      </c>
      <c r="AK415" s="240">
        <f t="shared" ca="1" si="627"/>
        <v>7.6699992377606691E-5</v>
      </c>
      <c r="AL415" s="240">
        <f t="shared" ca="1" si="628"/>
        <v>9.9896891353561985E-5</v>
      </c>
      <c r="AM415" s="240">
        <f t="shared" ca="1" si="629"/>
        <v>-2.8154063111875553E-5</v>
      </c>
      <c r="AN415" s="240">
        <f t="shared" ca="1" si="630"/>
        <v>-1.1357864999342486E-4</v>
      </c>
      <c r="AO415" s="240">
        <f t="shared" ca="1" si="631"/>
        <v>-2.7040658505268711E-5</v>
      </c>
      <c r="AP415" s="240">
        <f t="shared" ca="1" si="632"/>
        <v>1.0043796185679927E-4</v>
      </c>
      <c r="AQ415" s="240">
        <f t="shared" ca="1" si="633"/>
        <v>7.5849526587432959E-5</v>
      </c>
      <c r="AR415" s="240">
        <f t="shared" ca="1" si="634"/>
        <v>-6.3578098625215139E-5</v>
      </c>
      <c r="AS415" s="240">
        <f t="shared" ca="1" si="635"/>
        <v>-1.0674596227115749E-4</v>
      </c>
      <c r="AT415" s="240">
        <f t="shared" ca="1" si="636"/>
        <v>1.1703792392029507E-5</v>
      </c>
      <c r="AU415" s="240">
        <f t="shared" ca="1" si="637"/>
        <v>1.1243354143308912E-4</v>
      </c>
      <c r="AV415" s="240">
        <f t="shared" ca="1" si="638"/>
        <v>4.2934451857116468E-5</v>
      </c>
      <c r="AW415" s="240">
        <f t="shared" ca="1" si="639"/>
        <v>-9.1569099760508614E-5</v>
      </c>
      <c r="AX415" s="240">
        <f t="shared" ca="1" si="640"/>
        <v>-8.7433404523893564E-5</v>
      </c>
      <c r="AY415" s="240">
        <f t="shared" ca="1" si="641"/>
        <v>4.9079931038967861E-5</v>
      </c>
      <c r="AZ415" s="240">
        <f t="shared" ca="1" si="642"/>
        <v>1.1128430547086972E-4</v>
      </c>
      <c r="BA415" s="240">
        <f t="shared" ca="1" si="643"/>
        <v>4.9998300884753234E-6</v>
      </c>
      <c r="BB415" s="240">
        <f t="shared" ca="1" si="644"/>
        <v>-1.0885458624210255E-4</v>
      </c>
      <c r="BC415" s="240">
        <f t="shared" ca="1" si="645"/>
        <v>-5.7898843985278766E-5</v>
      </c>
      <c r="BD415" s="240">
        <f t="shared" ca="1" si="646"/>
        <v>8.0718043186634141E-5</v>
      </c>
      <c r="BE415" s="240">
        <f t="shared" ca="1" si="647"/>
        <v>9.7124613295133957E-5</v>
      </c>
      <c r="BF415" s="240">
        <f t="shared" ca="1" si="648"/>
        <v>-3.35193311636616E-5</v>
      </c>
      <c r="BG415" s="240">
        <f t="shared" ca="1" si="649"/>
        <v>-1.1341367952790128E-4</v>
      </c>
      <c r="BH415" s="240">
        <f t="shared" ca="1" si="650"/>
        <v>-2.1595221346700157E-5</v>
      </c>
      <c r="BI415" s="240">
        <f t="shared" ca="1" si="651"/>
        <v>1.0291925799215716E-4</v>
      </c>
      <c r="BJ415" s="240">
        <f t="shared" ca="1" si="652"/>
        <v>7.1609900991590253E-5</v>
      </c>
      <c r="BK415" s="240">
        <f t="shared" ca="1" si="653"/>
        <v>-6.8119684740575035E-5</v>
      </c>
      <c r="BL415" s="240">
        <f t="shared" ca="1" si="654"/>
        <v>-1.0471336749802645E-4</v>
      </c>
      <c r="BM415" s="240">
        <f t="shared" ca="1" si="655"/>
        <v>1.7233138994680358E-5</v>
      </c>
      <c r="BN415" s="240">
        <f t="shared" ca="1" si="656"/>
        <v>1.1308798992447731E-4</v>
      </c>
      <c r="BO415" s="240">
        <f t="shared" ca="1" si="657"/>
        <v>3.7723141278816233E-5</v>
      </c>
      <c r="BP415" s="240">
        <f t="shared" ca="1" si="658"/>
        <v>-9.4756038615591992E-5</v>
      </c>
      <c r="BQ415" s="240">
        <f t="shared" ca="1" si="659"/>
        <v>-8.377081989828954E-5</v>
      </c>
      <c r="BR415" s="240">
        <f t="shared" ca="1" si="660"/>
        <v>5.4046740836530913E-5</v>
      </c>
      <c r="BS415" s="240">
        <f t="shared" ca="1" si="661"/>
        <v>1.1003539352158056E-4</v>
      </c>
      <c r="BT415" s="240">
        <f t="shared" ca="1" si="662"/>
        <v>-5.7390140933015655E-7</v>
      </c>
      <c r="BU415" s="240">
        <f t="shared" ca="1" si="663"/>
        <v>-1.103142868569525E-4</v>
      </c>
      <c r="BV415" s="240">
        <f t="shared" ca="1" si="664"/>
        <v>-5.3034469123473982E-5</v>
      </c>
      <c r="BW415" s="240">
        <f t="shared" ca="1" si="665"/>
        <v>8.4541637159560616E-5</v>
      </c>
      <c r="BX415" s="240">
        <f t="shared" ca="1" si="666"/>
        <v>9.4118353536167419E-5</v>
      </c>
      <c r="BY415" s="240">
        <f t="shared" ca="1" si="667"/>
        <v>-3.8803848210726199E-5</v>
      </c>
      <c r="BZ415" s="240">
        <f t="shared" ca="1" si="668"/>
        <v>-1.1297548557452985E-4</v>
      </c>
      <c r="CA415" s="240">
        <f t="shared" ca="1" si="669"/>
        <v>-1.6097759408388609E-5</v>
      </c>
      <c r="CB415" s="240">
        <f t="shared" ca="1" si="670"/>
        <v>1.0515261262035032E-4</v>
      </c>
      <c r="CC415" s="240">
        <f t="shared" ca="1" si="671"/>
        <v>6.719776087197106E-5</v>
      </c>
      <c r="CD415" s="240">
        <f t="shared" ca="1" si="672"/>
        <v>-7.2497164568813892E-5</v>
      </c>
      <c r="CE415" s="240">
        <f t="shared" ca="1" si="673"/>
        <v>-1.0242850905078529E-4</v>
      </c>
      <c r="CF415" s="240">
        <f t="shared" ca="1" si="674"/>
        <v>2.2720969456049108E-5</v>
      </c>
      <c r="CG415" s="240">
        <f t="shared" ca="1" si="675"/>
        <v>1.1346999954279949E-4</v>
      </c>
      <c r="CH415" s="240">
        <f t="shared" ca="1" si="676"/>
        <v>3.2420952349016872E-5</v>
      </c>
      <c r="CI415" s="240">
        <f t="shared" ca="1" si="677"/>
        <v>-9.771470187400078E-5</v>
      </c>
      <c r="CJ415" s="240">
        <f t="shared" ca="1" si="678"/>
        <v>-7.9906424030094407E-5</v>
      </c>
      <c r="CK415" s="240">
        <f t="shared" ca="1" si="679"/>
        <v>5.8883347301484065E-5</v>
      </c>
      <c r="CL415" s="240">
        <f t="shared" ca="1" si="680"/>
        <v>1.0852139667133552E-4</v>
      </c>
      <c r="CM415" s="240">
        <f t="shared" ca="1" si="681"/>
        <v>-6.1462503283743472E-6</v>
      </c>
      <c r="CN415" s="240">
        <f t="shared" ca="1" si="682"/>
        <v>-1.1150823069237334E-4</v>
      </c>
      <c r="CO415" s="240">
        <f t="shared" ca="1" si="683"/>
        <v>-4.8042329580281312E-5</v>
      </c>
      <c r="CP415" s="240">
        <f t="shared" ca="1" si="684"/>
        <v>8.8161562923595797E-5</v>
      </c>
      <c r="CQ415" s="240">
        <f t="shared" ca="1" si="685"/>
        <v>9.0885354419737246E-5</v>
      </c>
      <c r="CR415" s="240">
        <f t="shared" ca="1" si="686"/>
        <v>-4.3994883388637E-5</v>
      </c>
      <c r="CS415" s="240">
        <f t="shared" ca="1" si="687"/>
        <v>-1.1226512378092575E-4</v>
      </c>
      <c r="CT415" s="240">
        <f t="shared" ca="1" si="688"/>
        <v>-1.0561516557666659E-5</v>
      </c>
      <c r="CU415" s="240">
        <f t="shared" ca="1" si="689"/>
        <v>1.0713264539445941E-4</v>
      </c>
      <c r="CV415" s="240">
        <f t="shared" ca="1" si="690"/>
        <v>6.2623735460582531E-5</v>
      </c>
      <c r="CW415" s="240">
        <f t="shared" ca="1" si="691"/>
        <v>-7.6699992377606108E-5</v>
      </c>
      <c r="CX415" s="240">
        <f t="shared" ca="1" si="692"/>
        <v>-9.9896891353562351E-5</v>
      </c>
      <c r="CY415" s="240">
        <f t="shared" ca="1" si="693"/>
        <v>2.8154063111874791E-5</v>
      </c>
      <c r="CZ415" s="240">
        <f t="shared" ca="1" si="694"/>
        <v>1.1357864999342488E-4</v>
      </c>
      <c r="DA415" s="240">
        <f t="shared" ca="1" si="695"/>
        <v>2.7040658505270256E-5</v>
      </c>
      <c r="DB415" s="240">
        <f t="shared" ca="1" si="696"/>
        <v>-1.0043796185679814E-4</v>
      </c>
      <c r="DC415" s="240">
        <f t="shared" ca="1" si="697"/>
        <v>-7.5849526587434734E-5</v>
      </c>
      <c r="DD415" s="240">
        <f t="shared" ca="1" si="698"/>
        <v>6.357809862521583E-5</v>
      </c>
      <c r="DE415" s="240">
        <f t="shared" ca="1" si="699"/>
        <v>1.0674596227115747E-4</v>
      </c>
      <c r="DF415" s="240">
        <f t="shared" ca="1" si="700"/>
        <v>-1.1703792392029541E-5</v>
      </c>
      <c r="DG415" s="240">
        <f t="shared" ca="1" si="701"/>
        <v>-1.1243354143308912E-4</v>
      </c>
      <c r="DH415" s="240">
        <f t="shared" ca="1" si="702"/>
        <v>-4.2934451857117193E-5</v>
      </c>
      <c r="DI415" s="240">
        <f t="shared" ca="1" si="703"/>
        <v>9.1569099760508153E-5</v>
      </c>
      <c r="DJ415" s="240">
        <f t="shared" ca="1" si="704"/>
        <v>8.7433404523894065E-5</v>
      </c>
      <c r="DK415" s="240">
        <f t="shared" ca="1" si="705"/>
        <v>-4.9079931038966432E-5</v>
      </c>
      <c r="DL415" s="240">
        <f t="shared" ca="1" si="706"/>
        <v>-1.1128430547087003E-4</v>
      </c>
      <c r="DM415" s="240">
        <f t="shared" ca="1" si="707"/>
        <v>-4.9998300884777222E-6</v>
      </c>
      <c r="DN415" s="240">
        <f t="shared" ca="1" si="708"/>
        <v>1.0885458624210187E-4</v>
      </c>
      <c r="DO415" s="240">
        <f t="shared" ca="1" si="709"/>
        <v>5.7898843985278062E-5</v>
      </c>
      <c r="DP415" s="240">
        <f t="shared" ca="1" si="710"/>
        <v>-8.0718043186634738E-5</v>
      </c>
      <c r="DQ415" s="240">
        <f t="shared" ca="1" si="711"/>
        <v>-9.7124613295134364E-5</v>
      </c>
      <c r="DR415" s="240">
        <f t="shared" ca="1" si="712"/>
        <v>3.3519331163660854E-5</v>
      </c>
      <c r="DS415" s="240">
        <f t="shared" ca="1" si="713"/>
        <v>1.1341367952790132E-4</v>
      </c>
      <c r="DT415" s="240">
        <f t="shared" ca="1" si="714"/>
        <v>2.1595221346700923E-5</v>
      </c>
      <c r="DU415" s="240">
        <f t="shared" ca="1" si="715"/>
        <v>-1.0291925799215682E-4</v>
      </c>
      <c r="DV415" s="240">
        <f t="shared" ca="1" si="716"/>
        <v>-7.1609900991590863E-5</v>
      </c>
      <c r="DW415" s="240">
        <f t="shared" ca="1" si="717"/>
        <v>6.811968474057311E-5</v>
      </c>
      <c r="DX415" s="240">
        <f t="shared" ca="1" si="718"/>
        <v>1.0471336749802738E-4</v>
      </c>
      <c r="DY415" s="240">
        <f t="shared" ca="1" si="719"/>
        <v>-1.7233138994681185E-5</v>
      </c>
      <c r="DZ415" s="240">
        <f t="shared" ca="1" si="720"/>
        <v>-1.130879899244774E-4</v>
      </c>
      <c r="EA415" s="240">
        <f t="shared" ca="1" si="721"/>
        <v>-3.7723141278815454E-5</v>
      </c>
      <c r="EB415" s="240">
        <f t="shared" ca="1" si="722"/>
        <v>9.4756038615591558E-5</v>
      </c>
      <c r="EC415" s="240">
        <f t="shared" ca="1" si="723"/>
        <v>8.3770819898290068E-5</v>
      </c>
      <c r="ED415" s="240">
        <f t="shared" ca="1" si="724"/>
        <v>-5.4046740836530228E-5</v>
      </c>
      <c r="EE415" s="240">
        <f t="shared" ca="1" si="725"/>
        <v>-1.1003539352158075E-4</v>
      </c>
      <c r="EF415" s="240">
        <f t="shared" ca="1" si="726"/>
        <v>5.7390140932938406E-7</v>
      </c>
      <c r="EG415" s="240">
        <f t="shared" ca="1" si="727"/>
        <v>1.1031428685695193E-4</v>
      </c>
      <c r="EH415" s="240">
        <f t="shared" ca="1" si="728"/>
        <v>5.3034469123476089E-5</v>
      </c>
      <c r="EI415" s="240">
        <f t="shared" ca="1" si="729"/>
        <v>-8.4541637159559017E-5</v>
      </c>
      <c r="EJ415" s="240">
        <f t="shared" ca="1" si="730"/>
        <v>-9.4118353536166944E-5</v>
      </c>
      <c r="EK415" s="240">
        <f t="shared" ca="1" si="731"/>
        <v>3.8803848210726985E-5</v>
      </c>
      <c r="EL415" s="240">
        <f t="shared" ca="1" si="732"/>
        <v>1.1297548557452993E-4</v>
      </c>
      <c r="EM415" s="240">
        <f t="shared" ca="1" si="733"/>
        <v>1.6097759408389375E-5</v>
      </c>
      <c r="EN415" s="240">
        <f t="shared" ca="1" si="734"/>
        <v>-1.0515261262035002E-4</v>
      </c>
      <c r="EO415" s="240">
        <f t="shared" ca="1" si="735"/>
        <v>-6.7197760871971697E-5</v>
      </c>
      <c r="EP415" s="240">
        <f t="shared" ca="1" si="736"/>
        <v>7.2497164568813296E-5</v>
      </c>
      <c r="EQ415" s="240">
        <f t="shared" ca="1" si="737"/>
        <v>1.0242850905078564E-4</v>
      </c>
      <c r="ER415" s="240">
        <f t="shared" ca="1" si="738"/>
        <v>-2.2720969456046771E-5</v>
      </c>
      <c r="ES415" s="240">
        <f t="shared" ca="1" si="739"/>
        <v>-1.1346999954279938E-4</v>
      </c>
      <c r="ET415" s="240">
        <f t="shared" ca="1" si="740"/>
        <v>-3.2420952349016072E-5</v>
      </c>
      <c r="EU415" s="240">
        <f t="shared" ca="1" si="741"/>
        <v>9.7714701874001213E-5</v>
      </c>
      <c r="EV415" s="240">
        <f t="shared" ca="1" si="742"/>
        <v>7.9906424030093824E-5</v>
      </c>
      <c r="EW415" s="240">
        <f t="shared" ca="1" si="743"/>
        <v>-5.8883347301483401E-5</v>
      </c>
      <c r="EX415" s="240">
        <f t="shared" ca="1" si="744"/>
        <v>-1.0852139667133575E-4</v>
      </c>
      <c r="EY415" s="240">
        <f t="shared" ca="1" si="745"/>
        <v>6.1462503283735747E-6</v>
      </c>
      <c r="EZ415" s="240">
        <f t="shared" ca="1" si="746"/>
        <v>1.1150823069237319E-4</v>
      </c>
      <c r="FA415" s="240">
        <f t="shared" ca="1" si="747"/>
        <v>4.8042329580282003E-5</v>
      </c>
      <c r="FB415" s="240">
        <f t="shared" ca="1" si="748"/>
        <v>-8.8161562923595282E-5</v>
      </c>
      <c r="FC415" s="240">
        <f t="shared" ca="1" si="749"/>
        <v>-9.0885354419738683E-5</v>
      </c>
      <c r="FD415" s="240">
        <f t="shared" ca="1" si="750"/>
        <v>4.3994883388634798E-5</v>
      </c>
      <c r="FE415" s="240">
        <f t="shared" ca="1" si="751"/>
        <v>1.1226512378092562E-4</v>
      </c>
      <c r="FF415" s="240">
        <f t="shared" ca="1" si="752"/>
        <v>1.0561516557665833E-5</v>
      </c>
      <c r="FG415" s="240">
        <f t="shared" ca="1" si="753"/>
        <v>-1.0713264539445968E-4</v>
      </c>
      <c r="FH415" s="240">
        <f t="shared" ca="1" si="754"/>
        <v>-6.2623735460583181E-5</v>
      </c>
      <c r="FI415" s="240">
        <f t="shared" ca="1" si="755"/>
        <v>7.6699992377605539E-5</v>
      </c>
      <c r="FJ415" s="240">
        <f t="shared" ca="1" si="756"/>
        <v>9.9896891353562717E-5</v>
      </c>
      <c r="FK415" s="240">
        <f t="shared" ca="1" si="757"/>
        <v>-2.8154063111874039E-5</v>
      </c>
      <c r="FL415" s="240">
        <f t="shared" ca="1" si="758"/>
        <v>-1.1357864999342486E-4</v>
      </c>
      <c r="FM415" s="240">
        <f t="shared" ca="1" si="759"/>
        <v>-2.7040658505271015E-5</v>
      </c>
      <c r="FN415" s="240">
        <f t="shared" ca="1" si="760"/>
        <v>1.0043796185679778E-4</v>
      </c>
      <c r="FO415" s="240">
        <f t="shared" ca="1" si="761"/>
        <v>7.5849526587435303E-5</v>
      </c>
      <c r="FP415" s="240">
        <f t="shared" ca="1" si="762"/>
        <v>-6.3578098625215179E-5</v>
      </c>
      <c r="FQ415" s="240">
        <f t="shared" ca="1" si="763"/>
        <v>-1.0674596227115773E-4</v>
      </c>
      <c r="FR415" s="240">
        <f t="shared" ca="1" si="764"/>
        <v>1.1703792392028769E-5</v>
      </c>
      <c r="FS415" s="240">
        <f t="shared" ca="1" si="765"/>
        <v>1.1243354143308898E-4</v>
      </c>
      <c r="FT415" s="240">
        <f t="shared" ca="1" si="766"/>
        <v>4.2934451857117918E-5</v>
      </c>
      <c r="FU415" s="240">
        <f t="shared" ca="1" si="767"/>
        <v>-9.1569099760507693E-5</v>
      </c>
      <c r="FV415" s="240">
        <f t="shared" ca="1" si="768"/>
        <v>-8.7433404523894567E-5</v>
      </c>
      <c r="FW415" s="240">
        <f t="shared" ca="1" si="769"/>
        <v>4.9079931038965727E-5</v>
      </c>
      <c r="FX415" s="240">
        <f t="shared" ca="1" si="770"/>
        <v>1.1128430547087018E-4</v>
      </c>
      <c r="FY415" s="240">
        <f t="shared" ca="1" si="771"/>
        <v>4.9998300884784947E-6</v>
      </c>
      <c r="FZ415" s="240">
        <f t="shared" ca="1" si="772"/>
        <v>-1.0885458624210166E-4</v>
      </c>
      <c r="GA415" s="240">
        <f t="shared" ca="1" si="773"/>
        <v>-5.7898843985278732E-5</v>
      </c>
      <c r="GB415" s="240">
        <f t="shared" ca="1" si="774"/>
        <v>8.0718043186634196E-5</v>
      </c>
      <c r="GC415" s="240">
        <f t="shared" ca="1" si="775"/>
        <v>9.712461329513477E-5</v>
      </c>
      <c r="GD415" s="240">
        <f t="shared" ca="1" si="776"/>
        <v>-3.3519331163660116E-5</v>
      </c>
      <c r="GE415" s="240">
        <f t="shared" ca="1" si="777"/>
        <v>-1.1341367952790138E-4</v>
      </c>
      <c r="GF415" s="240">
        <f t="shared" ca="1" si="778"/>
        <v>-2.1595221346701682E-5</v>
      </c>
      <c r="GG415" s="240">
        <f t="shared" ca="1" si="779"/>
        <v>1.0291925799215651E-4</v>
      </c>
      <c r="GH415" s="240">
        <f t="shared" ca="1" si="780"/>
        <v>7.1609900991591473E-5</v>
      </c>
      <c r="GI415" s="240">
        <f t="shared" ca="1" si="781"/>
        <v>-6.8119684740572487E-5</v>
      </c>
      <c r="GJ415" s="240">
        <f t="shared" ca="1" si="782"/>
        <v>-1.0471336749802768E-4</v>
      </c>
      <c r="GK415" s="240">
        <f t="shared" ca="1" si="783"/>
        <v>1.7233138994680412E-5</v>
      </c>
      <c r="GL415" s="240">
        <f t="shared" ca="1" si="784"/>
        <v>1.1308798992447732E-4</v>
      </c>
      <c r="GM415" s="240">
        <f t="shared" ca="1" si="785"/>
        <v>3.7723141278816179E-5</v>
      </c>
      <c r="GN415" s="240">
        <f t="shared" ca="1" si="786"/>
        <v>-9.4756038615591124E-5</v>
      </c>
      <c r="GO415" s="240">
        <f t="shared" ca="1" si="787"/>
        <v>-8.3770819898290597E-5</v>
      </c>
      <c r="GP415" s="240">
        <f t="shared" ca="1" si="788"/>
        <v>5.4046740836529544E-5</v>
      </c>
      <c r="GQ415" s="240">
        <f t="shared" ca="1" si="789"/>
        <v>1.1003539352158093E-4</v>
      </c>
      <c r="GR415" s="240">
        <f t="shared" ca="1" si="790"/>
        <v>-5.7390140932860479E-7</v>
      </c>
      <c r="GS415" s="240">
        <f t="shared" ca="1" si="791"/>
        <v>-1.1031428685695174E-4</v>
      </c>
      <c r="GT415" s="240">
        <f t="shared" ca="1" si="792"/>
        <v>-5.3034469123476781E-5</v>
      </c>
      <c r="GU415" s="240">
        <f t="shared" ca="1" si="793"/>
        <v>8.4541637159558502E-5</v>
      </c>
      <c r="GV415" s="240">
        <f t="shared" ca="1" si="794"/>
        <v>9.4118353536169194E-5</v>
      </c>
      <c r="GW415" s="240">
        <f t="shared" ca="1" si="795"/>
        <v>-3.8803848210723217E-5</v>
      </c>
      <c r="GX415" s="240">
        <f t="shared" ca="1" si="796"/>
        <v>-1.1297548557453034E-4</v>
      </c>
      <c r="GY415" s="240">
        <f t="shared" ca="1" si="797"/>
        <v>-1.6097759408393352E-5</v>
      </c>
      <c r="GZ415" s="240">
        <f t="shared" ca="1" si="798"/>
        <v>1.0515261262034852E-4</v>
      </c>
      <c r="HA415" s="240">
        <f t="shared" ca="1" si="799"/>
        <v>6.7197760871969719E-5</v>
      </c>
      <c r="HB415" s="240">
        <f t="shared" ca="1" si="800"/>
        <v>-7.249716456881518E-5</v>
      </c>
      <c r="HC415" s="240">
        <f t="shared" ca="1" si="801"/>
        <v>-1.0242850905078459E-4</v>
      </c>
      <c r="HD415" s="240">
        <f t="shared" ca="1" si="802"/>
        <v>2.2720969456049173E-5</v>
      </c>
      <c r="HE415" s="240">
        <f t="shared" ca="1" si="803"/>
        <v>1.1346999954279949E-4</v>
      </c>
      <c r="HF415" s="240">
        <f t="shared" ca="1" si="804"/>
        <v>3.2420952349016825E-5</v>
      </c>
      <c r="HG415" s="240">
        <f t="shared" ca="1" si="805"/>
        <v>-9.7714701874000807E-5</v>
      </c>
      <c r="HH415" s="240">
        <f t="shared" ca="1" si="806"/>
        <v>-7.9906424030094366E-5</v>
      </c>
      <c r="HI415" s="240">
        <f t="shared" ca="1" si="807"/>
        <v>5.8883347301482737E-5</v>
      </c>
      <c r="HJ415" s="240">
        <f t="shared" ca="1" si="808"/>
        <v>1.0852139667133597E-4</v>
      </c>
      <c r="HK415" s="240">
        <f t="shared" ca="1" si="809"/>
        <v>-6.1462503283727887E-6</v>
      </c>
      <c r="HL415" s="240">
        <f t="shared" ca="1" si="810"/>
        <v>-1.1150823069237305E-4</v>
      </c>
      <c r="HM415" s="240">
        <f t="shared" ca="1" si="811"/>
        <v>-4.8042329580282708E-5</v>
      </c>
      <c r="HN415" s="240">
        <f t="shared" ca="1" si="812"/>
        <v>8.8161562923594794E-5</v>
      </c>
      <c r="HO415" s="240">
        <f t="shared" ca="1" si="813"/>
        <v>9.0885354419739144E-5</v>
      </c>
      <c r="HP415" s="240">
        <f t="shared" ca="1" si="814"/>
        <v>-4.3994883388634073E-5</v>
      </c>
      <c r="HQ415" s="240">
        <f t="shared" ca="1" si="815"/>
        <v>-1.1226512378092625E-4</v>
      </c>
      <c r="HR415" s="240">
        <f t="shared" ca="1" si="816"/>
        <v>-1.0561516557669824E-5</v>
      </c>
      <c r="HS415" s="240">
        <f t="shared" ca="1" si="817"/>
        <v>1.0713264539445835E-4</v>
      </c>
      <c r="HT415" s="240">
        <f t="shared" ca="1" si="818"/>
        <v>6.2623735460586542E-5</v>
      </c>
      <c r="HU415" s="240">
        <f t="shared" ca="1" si="819"/>
        <v>-7.6699992377602571E-5</v>
      </c>
      <c r="HV415" s="240">
        <f t="shared" ca="1" si="820"/>
        <v>-9.9896891353564628E-5</v>
      </c>
      <c r="HW415" s="240">
        <f t="shared" ca="1" si="821"/>
        <v>2.8154063111876414E-5</v>
      </c>
      <c r="HX415" s="240">
        <f t="shared" ca="1" si="822"/>
        <v>1.1357864999342486E-4</v>
      </c>
      <c r="HY415" s="240">
        <f t="shared" ca="1" si="823"/>
        <v>2.7040658505268636E-5</v>
      </c>
      <c r="HZ415" s="240">
        <f t="shared" ca="1" si="824"/>
        <v>-1.0043796185679892E-4</v>
      </c>
      <c r="IA415" s="240">
        <f t="shared" ca="1" si="825"/>
        <v>-7.5849526587433474E-5</v>
      </c>
      <c r="IB415" s="240">
        <f t="shared" ca="1" si="826"/>
        <v>6.3578098625214542E-5</v>
      </c>
      <c r="IC415" s="240">
        <f t="shared" ca="1" si="827"/>
        <v>1.06745962271158E-4</v>
      </c>
      <c r="ID415" s="240">
        <f t="shared" ca="1" si="828"/>
        <v>-1.1703792392027989E-5</v>
      </c>
      <c r="IE415" s="240">
        <f t="shared" ca="1" si="829"/>
        <v>-5.6468570559265993E-5</v>
      </c>
      <c r="IF415" s="240">
        <f t="shared" ca="1" si="830"/>
        <v>-4.2934451857118643E-5</v>
      </c>
      <c r="IG415" s="240">
        <f t="shared" ca="1" si="831"/>
        <v>9.1569099760507232E-5</v>
      </c>
      <c r="IH415" s="240">
        <f t="shared" ca="1" si="832"/>
        <v>8.7433404523895068E-5</v>
      </c>
      <c r="II415" s="240">
        <f t="shared" ca="1" si="833"/>
        <v>-4.9079931038965022E-5</v>
      </c>
      <c r="IJ415" s="240">
        <f t="shared" ca="1" si="834"/>
        <v>-1.1128430547087033E-4</v>
      </c>
      <c r="IK415" s="240">
        <f t="shared" ca="1" si="835"/>
        <v>-4.999830088479274E-6</v>
      </c>
      <c r="IL415" s="240">
        <f t="shared" ca="1" si="836"/>
        <v>1.0885458624210142E-4</v>
      </c>
      <c r="IM415" s="240">
        <f t="shared" ca="1" si="837"/>
        <v>5.7898843985282168E-5</v>
      </c>
      <c r="IN415" s="240">
        <f t="shared" ca="1" si="838"/>
        <v>-8.0718043186631377E-5</v>
      </c>
      <c r="IO415" s="240">
        <f t="shared" ca="1" si="839"/>
        <v>-9.7124613295136844E-5</v>
      </c>
      <c r="IP415" s="240">
        <f t="shared" ca="1" si="840"/>
        <v>3.3519331163656287E-5</v>
      </c>
      <c r="IQ415" s="240">
        <f t="shared" ca="1" si="841"/>
        <v>1.1341367952790158E-4</v>
      </c>
      <c r="IR415" s="240">
        <f t="shared" ca="1" si="842"/>
        <v>2.1595221346699276E-5</v>
      </c>
      <c r="IS415" s="240">
        <f t="shared" ca="1" si="843"/>
        <v>-1.0291925799215754E-4</v>
      </c>
      <c r="IT415" s="240">
        <f t="shared" ca="1" si="844"/>
        <v>-7.1609900991589562E-5</v>
      </c>
      <c r="IU415" s="240">
        <f t="shared" ca="1" si="845"/>
        <v>6.8119684740574452E-5</v>
      </c>
      <c r="IV415" s="240">
        <f t="shared" ca="1" si="846"/>
        <v>1.0471336749802672E-4</v>
      </c>
      <c r="IW415" s="240">
        <f t="shared" ca="1" si="847"/>
        <v>-1.7233138994679647E-5</v>
      </c>
      <c r="IX415" s="240">
        <f t="shared" ca="1" si="848"/>
        <v>-1.1308798992447724E-4</v>
      </c>
      <c r="IY415" s="240">
        <f t="shared" ca="1" si="849"/>
        <v>-3.7723141278816924E-5</v>
      </c>
      <c r="IZ415" s="240">
        <f t="shared" ca="1" si="850"/>
        <v>9.4756038615590691E-5</v>
      </c>
      <c r="JA415" s="240">
        <f t="shared" ca="1" si="851"/>
        <v>8.3770819898291125E-5</v>
      </c>
      <c r="JB415" s="240">
        <f t="shared" ca="1" si="852"/>
        <v>-5.4046740836528853E-5</v>
      </c>
    </row>
    <row r="416" spans="2:262">
      <c r="B416" s="248">
        <v>55</v>
      </c>
      <c r="C416" s="247">
        <f t="shared" si="853"/>
        <v>1.0742187500000005E-3</v>
      </c>
      <c r="D416" s="244">
        <f t="shared" ca="1" si="597"/>
        <v>30.037007805646802</v>
      </c>
      <c r="E416" s="243">
        <f ca="1">BI361</f>
        <v>3.7007805646801638E-2</v>
      </c>
      <c r="F416" s="242">
        <v>55</v>
      </c>
      <c r="G416" s="240">
        <f t="shared" ca="1" si="854"/>
        <v>-3.7685916502277437E-4</v>
      </c>
      <c r="H416" s="240">
        <f t="shared" ca="1" si="598"/>
        <v>2.7948186900511775E-5</v>
      </c>
      <c r="I416" s="240">
        <f t="shared" ca="1" si="599"/>
        <v>3.8910612984285062E-4</v>
      </c>
      <c r="J416" s="240">
        <f t="shared" ca="1" si="600"/>
        <v>1.4255908430190533E-4</v>
      </c>
      <c r="K416" s="240">
        <f t="shared" ca="1" si="601"/>
        <v>-3.2663638551050014E-4</v>
      </c>
      <c r="L416" s="240">
        <f t="shared" ca="1" si="602"/>
        <v>-2.8569195859332123E-4</v>
      </c>
      <c r="M416" s="240">
        <f t="shared" ca="1" si="603"/>
        <v>2.0144546064921671E-4</v>
      </c>
      <c r="N416" s="240">
        <f t="shared" ca="1" si="604"/>
        <v>3.739658590977519E-4</v>
      </c>
      <c r="O416" s="240">
        <f t="shared" ca="1" si="605"/>
        <v>-3.7572693639923235E-5</v>
      </c>
      <c r="P416" s="240">
        <f t="shared" ca="1" si="606"/>
        <v>-3.9043030664283448E-4</v>
      </c>
      <c r="Q416" s="240">
        <f t="shared" ca="1" si="607"/>
        <v>-1.3351483512062093E-4</v>
      </c>
      <c r="R416" s="240">
        <f t="shared" ca="1" si="608"/>
        <v>3.3192377473429877E-4</v>
      </c>
      <c r="S416" s="240">
        <f t="shared" ca="1" si="609"/>
        <v>2.7896465648428911E-4</v>
      </c>
      <c r="T416" s="240">
        <f t="shared" ca="1" si="610"/>
        <v>-2.0968077034301286E-4</v>
      </c>
      <c r="U416" s="241">
        <f t="shared" ca="1" si="611"/>
        <v>-3.7084729012269301E-4</v>
      </c>
      <c r="V416" s="240">
        <f t="shared" ca="1" si="612"/>
        <v>4.7174567993619619E-5</v>
      </c>
      <c r="W416" s="240">
        <f t="shared" ca="1" si="613"/>
        <v>3.9151930282522627E-4</v>
      </c>
      <c r="X416" s="240">
        <f t="shared" ca="1" si="614"/>
        <v>1.2439016159510079E-4</v>
      </c>
      <c r="Y416" s="240">
        <f t="shared" ca="1" si="615"/>
        <v>-3.370112254876262E-4</v>
      </c>
      <c r="Z416" s="240">
        <f t="shared" ca="1" si="616"/>
        <v>-2.7206931649735166E-4</v>
      </c>
      <c r="AA416" s="240">
        <f t="shared" ca="1" si="617"/>
        <v>2.1778977618122278E-4</v>
      </c>
      <c r="AB416" s="240">
        <f t="shared" ca="1" si="618"/>
        <v>3.6750533660693781E-4</v>
      </c>
      <c r="AC416" s="240">
        <f t="shared" ca="1" si="619"/>
        <v>-5.6748026151526738E-5</v>
      </c>
      <c r="AD416" s="240">
        <f t="shared" ca="1" si="620"/>
        <v>-3.9237246241944593E-4</v>
      </c>
      <c r="AE416" s="240">
        <f t="shared" ca="1" si="621"/>
        <v>-1.1519056008748278E-4</v>
      </c>
      <c r="AF416" s="240">
        <f t="shared" ca="1" si="622"/>
        <v>3.4189567328038207E-4</v>
      </c>
      <c r="AG416" s="240">
        <f t="shared" ca="1" si="623"/>
        <v>2.6501009212748228E-4</v>
      </c>
      <c r="AH416" s="240">
        <f t="shared" ca="1" si="624"/>
        <v>-2.2576759360194655E-4</v>
      </c>
      <c r="AI416" s="240">
        <f t="shared" ca="1" si="625"/>
        <v>-3.6394201161831972E-4</v>
      </c>
      <c r="AJ416" s="240">
        <f t="shared" ca="1" si="626"/>
        <v>6.6287301420426891E-5</v>
      </c>
      <c r="AK416" s="240">
        <f t="shared" ca="1" si="627"/>
        <v>3.9298927151405533E-4</v>
      </c>
      <c r="AL416" s="240">
        <f t="shared" ca="1" si="628"/>
        <v>1.059215720937219E-4</v>
      </c>
      <c r="AM416" s="240">
        <f t="shared" ca="1" si="629"/>
        <v>-3.4657417590385571E-4</v>
      </c>
      <c r="AN416" s="240">
        <f t="shared" ca="1" si="630"/>
        <v>-2.5779123558748187E-4</v>
      </c>
      <c r="AO416" s="240">
        <f t="shared" ca="1" si="631"/>
        <v>2.3360941706627748E-4</v>
      </c>
      <c r="AP416" s="240">
        <f t="shared" ca="1" si="632"/>
        <v>3.6015946157057167E-4</v>
      </c>
      <c r="AQ416" s="240">
        <f t="shared" ca="1" si="633"/>
        <v>-7.5786647697591872E-5</v>
      </c>
      <c r="AR416" s="240">
        <f t="shared" ca="1" si="634"/>
        <v>-3.9336935856631999E-4</v>
      </c>
      <c r="AS416" s="240">
        <f t="shared" ca="1" si="635"/>
        <v>-9.6588780905594492E-5</v>
      </c>
      <c r="AT416" s="240">
        <f t="shared" ca="1" si="636"/>
        <v>3.5104391520300804E-4</v>
      </c>
      <c r="AU416" s="240">
        <f t="shared" ca="1" si="637"/>
        <v>2.5041709524659887E-4</v>
      </c>
      <c r="AV416" s="240">
        <f t="shared" ca="1" si="638"/>
        <v>-2.4131052295298639E-4</v>
      </c>
      <c r="AW416" s="240">
        <f t="shared" ca="1" si="639"/>
        <v>-3.5615996493040315E-4</v>
      </c>
      <c r="AX416" s="240">
        <f t="shared" ca="1" si="640"/>
        <v>8.5240342932029118E-5</v>
      </c>
      <c r="AY416" s="240">
        <f t="shared" ca="1" si="641"/>
        <v>3.9351249462601207E-4</v>
      </c>
      <c r="AZ416" s="240">
        <f t="shared" ca="1" si="642"/>
        <v>8.7197808247536647E-5</v>
      </c>
      <c r="BA416" s="240">
        <f t="shared" ca="1" si="643"/>
        <v>-3.5530219877401964E-4</v>
      </c>
      <c r="BB416" s="240">
        <f t="shared" ca="1" si="644"/>
        <v>-2.4289211301123533E-4</v>
      </c>
      <c r="BC416" s="240">
        <f t="shared" ca="1" si="645"/>
        <v>2.4886627240385228E-4</v>
      </c>
      <c r="BD416" s="240">
        <f t="shared" ca="1" si="646"/>
        <v>3.5194593084503825E-4</v>
      </c>
      <c r="BE416" s="240">
        <f t="shared" ca="1" si="647"/>
        <v>-9.4642692571228522E-5</v>
      </c>
      <c r="BF416" s="240">
        <f t="shared" ca="1" si="648"/>
        <v>-3.9341859347332136E-4</v>
      </c>
      <c r="BG416" s="240">
        <f t="shared" ca="1" si="649"/>
        <v>-7.7754310890323848E-5</v>
      </c>
      <c r="BH416" s="240">
        <f t="shared" ca="1" si="650"/>
        <v>3.5934646158609581E-4</v>
      </c>
      <c r="BI416" s="240">
        <f t="shared" ca="1" si="651"/>
        <v>2.3522082164931712E-4</v>
      </c>
      <c r="BJ416" s="240">
        <f t="shared" ca="1" si="652"/>
        <v>-2.5627211411792918E-4</v>
      </c>
      <c r="BK416" s="240">
        <f t="shared" ca="1" si="653"/>
        <v>-3.4751989769103947E-4</v>
      </c>
      <c r="BL416" s="240">
        <f t="shared" ca="1" si="654"/>
        <v>1.0398803299133851E-4</v>
      </c>
      <c r="BM416" s="240">
        <f t="shared" ca="1" si="655"/>
        <v>3.9308771167079106E-4</v>
      </c>
      <c r="BN416" s="240">
        <f t="shared" ca="1" si="656"/>
        <v>6.82639772436544E-5</v>
      </c>
      <c r="BO416" s="240">
        <f t="shared" ca="1" si="657"/>
        <v>-3.6317426752654098E-4</v>
      </c>
      <c r="BP416" s="240">
        <f t="shared" ca="1" si="658"/>
        <v>-2.2740784205991041E-4</v>
      </c>
      <c r="BQ416" s="240">
        <f t="shared" ca="1" si="659"/>
        <v>2.6352358709309299E-4</v>
      </c>
      <c r="BR416" s="240">
        <f t="shared" ca="1" si="660"/>
        <v>3.4288453154527763E-4</v>
      </c>
      <c r="BS416" s="240">
        <f t="shared" ca="1" si="661"/>
        <v>-1.1327073490873753E-4</v>
      </c>
      <c r="BT416" s="240">
        <f t="shared" ca="1" si="662"/>
        <v>-3.9252004852924653E-4</v>
      </c>
      <c r="BU416" s="240">
        <f t="shared" ca="1" si="663"/>
        <v>-5.8732523929647855E-5</v>
      </c>
      <c r="BV416" s="240">
        <f t="shared" ca="1" si="664"/>
        <v>3.6678331086818875E-4</v>
      </c>
      <c r="BW416" s="240">
        <f t="shared" ca="1" si="665"/>
        <v>2.1945788048977375E-4</v>
      </c>
      <c r="BX416" s="240">
        <f t="shared" ca="1" si="666"/>
        <v>-2.706163233131736E-4</v>
      </c>
      <c r="BY416" s="240">
        <f t="shared" ca="1" si="667"/>
        <v>-3.3804262457899138E-4</v>
      </c>
      <c r="BZ416" s="240">
        <f t="shared" ca="1" si="668"/>
        <v>1.2248520677089314E-4</v>
      </c>
      <c r="CA416" s="240">
        <f t="shared" ca="1" si="669"/>
        <v>3.9171594598773807E-4</v>
      </c>
      <c r="CB416" s="240">
        <f t="shared" ca="1" si="670"/>
        <v>4.9165692339376687E-5</v>
      </c>
      <c r="CC416" s="240">
        <f t="shared" ca="1" si="671"/>
        <v>-3.7017141765828098E-4</v>
      </c>
      <c r="CD416" s="240">
        <f t="shared" ca="1" si="672"/>
        <v>-2.1137572569848874E-4</v>
      </c>
      <c r="CE416" s="240">
        <f t="shared" ca="1" si="673"/>
        <v>2.7754605037908647E-4</v>
      </c>
      <c r="CF416" s="240">
        <f t="shared" ca="1" si="674"/>
        <v>3.3299709337588664E-4</v>
      </c>
      <c r="CG416" s="240">
        <f t="shared" ca="1" si="675"/>
        <v>-1.316258981245068E-4</v>
      </c>
      <c r="CH416" s="240">
        <f t="shared" ca="1" si="676"/>
        <v>-3.9067588840756913E-4</v>
      </c>
      <c r="CI416" s="240">
        <f t="shared" ca="1" si="677"/>
        <v>-3.9569245174463888E-5</v>
      </c>
      <c r="CJ416" s="240">
        <f t="shared" ca="1" si="678"/>
        <v>3.7333654702797667E-4</v>
      </c>
      <c r="CK416" s="240">
        <f t="shared" ca="1" si="679"/>
        <v>2.031662460738905E-4</v>
      </c>
      <c r="CL416" s="240">
        <f t="shared" ca="1" si="680"/>
        <v>-2.8430859408236619E-4</v>
      </c>
      <c r="CM416" s="240">
        <f t="shared" ca="1" si="681"/>
        <v>-3.2775097717529557E-4</v>
      </c>
      <c r="CN416" s="240">
        <f t="shared" ca="1" si="682"/>
        <v>1.4068730295889968E-4</v>
      </c>
      <c r="CO416" s="240">
        <f t="shared" ca="1" si="683"/>
        <v>3.8940050228053604E-4</v>
      </c>
      <c r="CP416" s="240">
        <f t="shared" ca="1" si="684"/>
        <v>2.9948962975847356E-5</v>
      </c>
      <c r="CQ416" s="240">
        <f t="shared" ca="1" si="685"/>
        <v>-3.7627679242169536E-4</v>
      </c>
      <c r="CR416" s="240">
        <f t="shared" ca="1" si="686"/>
        <v>-1.948343866995326E-4</v>
      </c>
      <c r="CS416" s="240">
        <f t="shared" ca="1" si="687"/>
        <v>2.9089988091955384E-4</v>
      </c>
      <c r="CT416" s="240">
        <f t="shared" ca="1" si="688"/>
        <v>3.2230743604145265E-4</v>
      </c>
      <c r="CU416" s="240">
        <f t="shared" ca="1" si="689"/>
        <v>-1.4966396302262719E-4</v>
      </c>
      <c r="CV416" s="240">
        <f t="shared" ca="1" si="690"/>
        <v>-3.8789055585155169E-4</v>
      </c>
      <c r="CW416" s="240">
        <f t="shared" ca="1" si="691"/>
        <v>-2.0310640641798075E-5</v>
      </c>
      <c r="CX416" s="240">
        <f t="shared" ca="1" si="692"/>
        <v>3.7899038274555633E-4</v>
      </c>
      <c r="CY416" s="240">
        <f t="shared" ca="1" si="693"/>
        <v>1.8638516637595382E-4</v>
      </c>
      <c r="CZ416" s="240">
        <f t="shared" ca="1" si="694"/>
        <v>-2.9731594054592633E-4</v>
      </c>
      <c r="DA416" s="240">
        <f t="shared" ca="1" si="695"/>
        <v>-3.1666974895998962E-4</v>
      </c>
      <c r="DB416" s="240">
        <f t="shared" ca="1" si="696"/>
        <v>1.5855047111133102E-4</v>
      </c>
      <c r="DC416" s="240">
        <f t="shared" ca="1" si="697"/>
        <v>3.8614695865588457E-4</v>
      </c>
      <c r="DD416" s="240">
        <f t="shared" ca="1" si="698"/>
        <v>1.0660083937284325E-5</v>
      </c>
      <c r="DE416" s="240">
        <f t="shared" ca="1" si="699"/>
        <v>-3.814756834342115E-4</v>
      </c>
      <c r="DF416" s="240">
        <f t="shared" ca="1" si="700"/>
        <v>-1.7782367459753546E-4</v>
      </c>
      <c r="DG416" s="240">
        <f t="shared" ca="1" si="701"/>
        <v>3.0355290816706587E-4</v>
      </c>
      <c r="DH416" s="240">
        <f t="shared" ca="1" si="702"/>
        <v>3.1084131186279423E-4</v>
      </c>
      <c r="DI416" s="240">
        <f t="shared" ca="1" si="703"/>
        <v>-1.6734147432481114E-4</v>
      </c>
      <c r="DJ416" s="240">
        <f t="shared" ca="1" si="704"/>
        <v>-3.8417076097128672E-4</v>
      </c>
      <c r="DK416" s="240">
        <f t="shared" ca="1" si="705"/>
        <v>-1.0031059968241553E-6</v>
      </c>
      <c r="DL416" s="240">
        <f t="shared" ca="1" si="706"/>
        <v>3.8373119743546327E-4</v>
      </c>
      <c r="DM416" s="240">
        <f t="shared" ca="1" si="707"/>
        <v>1.6915506848680506E-4</v>
      </c>
      <c r="DN416" s="240">
        <f t="shared" ca="1" si="708"/>
        <v>-3.0960702686690697E-4</v>
      </c>
      <c r="DO416" s="240">
        <f t="shared" ca="1" si="709"/>
        <v>-3.0482563558244491E-4</v>
      </c>
      <c r="DP416" s="240">
        <f t="shared" ca="1" si="710"/>
        <v>1.7603167729146889E-4</v>
      </c>
      <c r="DQ416" s="240">
        <f t="shared" ca="1" si="711"/>
        <v>3.8196315318535224E-4</v>
      </c>
      <c r="DR416" s="240">
        <f t="shared" ca="1" si="712"/>
        <v>-8.6544761771911044E-6</v>
      </c>
      <c r="DS416" s="240">
        <f t="shared" ca="1" si="713"/>
        <v>-3.8575556611201111E-4</v>
      </c>
      <c r="DT416" s="240">
        <f t="shared" ca="1" si="714"/>
        <v>-1.6038456968792348E-4</v>
      </c>
      <c r="DU416" s="240">
        <f t="shared" ca="1" si="715"/>
        <v>3.1547464987070895E-4</v>
      </c>
      <c r="DV416" s="240">
        <f t="shared" ca="1" si="716"/>
        <v>2.9862634373737832E-4</v>
      </c>
      <c r="DW416" s="240">
        <f t="shared" ca="1" si="717"/>
        <v>-1.8461584535796465E-4</v>
      </c>
      <c r="DX416" s="240">
        <f t="shared" ca="1" si="718"/>
        <v>-3.7952546507845846E-4</v>
      </c>
      <c r="DY416" s="240">
        <f t="shared" ca="1" si="719"/>
        <v>1.8306845218357811E-5</v>
      </c>
      <c r="DZ416" s="240">
        <f t="shared" ca="1" si="720"/>
        <v>3.87547570059865E-4</v>
      </c>
      <c r="EA416" s="240">
        <f t="shared" ca="1" si="721"/>
        <v>1.5151746122143755E-4</v>
      </c>
      <c r="EB416" s="240">
        <f t="shared" ca="1" si="722"/>
        <v>-3.2115224274179244E-4</v>
      </c>
      <c r="EC416" s="240">
        <f t="shared" ca="1" si="723"/>
        <v>-2.9224717054920988E-4</v>
      </c>
      <c r="ED416" s="240">
        <f t="shared" ca="1" si="724"/>
        <v>1.9308880774245775E-4</v>
      </c>
      <c r="EE416" s="240">
        <f t="shared" ca="1" si="725"/>
        <v>3.7685916502277236E-4</v>
      </c>
      <c r="EF416" s="240">
        <f t="shared" ca="1" si="726"/>
        <v>-2.794818690051313E-5</v>
      </c>
      <c r="EG416" s="240">
        <f t="shared" ca="1" si="727"/>
        <v>-3.8910612984285171E-4</v>
      </c>
      <c r="EH416" s="240">
        <f t="shared" ca="1" si="728"/>
        <v>-1.4255908430190422E-4</v>
      </c>
      <c r="EI416" s="240">
        <f t="shared" ca="1" si="729"/>
        <v>3.2663638551050394E-4</v>
      </c>
      <c r="EJ416" s="240">
        <f t="shared" ca="1" si="730"/>
        <v>2.8569195859332063E-4</v>
      </c>
      <c r="EK416" s="240">
        <f t="shared" ca="1" si="731"/>
        <v>-2.0144546064922224E-4</v>
      </c>
      <c r="EL416" s="240">
        <f t="shared" ca="1" si="732"/>
        <v>-3.7396585909775157E-4</v>
      </c>
      <c r="EM416" s="240">
        <f t="shared" ca="1" si="733"/>
        <v>3.7572693639929632E-5</v>
      </c>
      <c r="EN416" s="240">
        <f t="shared" ca="1" si="734"/>
        <v>3.9043030664283459E-4</v>
      </c>
      <c r="EO416" s="240">
        <f t="shared" ca="1" si="735"/>
        <v>1.3351483512061491E-4</v>
      </c>
      <c r="EP416" s="240">
        <f t="shared" ca="1" si="736"/>
        <v>-3.3192377473429882E-4</v>
      </c>
      <c r="EQ416" s="240">
        <f t="shared" ca="1" si="737"/>
        <v>-2.7896465648428505E-4</v>
      </c>
      <c r="ER416" s="240">
        <f t="shared" ca="1" si="738"/>
        <v>2.0968077034301297E-4</v>
      </c>
      <c r="ES416" s="240">
        <f t="shared" ca="1" si="739"/>
        <v>3.7084729012269111E-4</v>
      </c>
      <c r="ET416" s="240">
        <f t="shared" ca="1" si="740"/>
        <v>-4.7174567993619782E-5</v>
      </c>
      <c r="EU416" s="240">
        <f t="shared" ca="1" si="741"/>
        <v>-3.9151930282522692E-4</v>
      </c>
      <c r="EV416" s="240">
        <f t="shared" ca="1" si="742"/>
        <v>-1.2439016159510066E-4</v>
      </c>
      <c r="EW416" s="240">
        <f t="shared" ca="1" si="743"/>
        <v>3.3701122548762913E-4</v>
      </c>
      <c r="EX416" s="240">
        <f t="shared" ca="1" si="744"/>
        <v>2.720693164973516E-4</v>
      </c>
      <c r="EY416" s="240">
        <f t="shared" ca="1" si="745"/>
        <v>-2.1778977618122755E-4</v>
      </c>
      <c r="EZ416" s="240">
        <f t="shared" ca="1" si="746"/>
        <v>-3.6750533660693776E-4</v>
      </c>
      <c r="FA416" s="240">
        <f t="shared" ca="1" si="747"/>
        <v>5.674802615153243E-5</v>
      </c>
      <c r="FB416" s="240">
        <f t="shared" ca="1" si="748"/>
        <v>3.9237246241944582E-4</v>
      </c>
      <c r="FC416" s="240">
        <f t="shared" ca="1" si="749"/>
        <v>1.1519056008747863E-4</v>
      </c>
      <c r="FD416" s="240">
        <f t="shared" ca="1" si="750"/>
        <v>-3.4189567328038136E-4</v>
      </c>
      <c r="FE416" s="240">
        <f t="shared" ca="1" si="751"/>
        <v>-2.6501009212747908E-4</v>
      </c>
      <c r="FF416" s="240">
        <f t="shared" ca="1" si="752"/>
        <v>2.2576759360194552E-4</v>
      </c>
      <c r="FG416" s="240">
        <f t="shared" ca="1" si="753"/>
        <v>3.6394201161831804E-4</v>
      </c>
      <c r="FH416" s="240">
        <f t="shared" ca="1" si="754"/>
        <v>-6.6287301420425644E-5</v>
      </c>
      <c r="FI416" s="240">
        <f t="shared" ca="1" si="755"/>
        <v>-3.9298927151405549E-4</v>
      </c>
      <c r="FJ416" s="240">
        <f t="shared" ca="1" si="756"/>
        <v>-1.0592157209372312E-4</v>
      </c>
      <c r="FK416" s="240">
        <f t="shared" ca="1" si="757"/>
        <v>3.4657417590385777E-4</v>
      </c>
      <c r="FL416" s="240">
        <f t="shared" ca="1" si="758"/>
        <v>2.5779123558748284E-4</v>
      </c>
      <c r="FM416" s="240">
        <f t="shared" ca="1" si="759"/>
        <v>-2.3360941706628094E-4</v>
      </c>
      <c r="FN416" s="240">
        <f t="shared" ca="1" si="760"/>
        <v>-3.6015946157057211E-4</v>
      </c>
      <c r="FO416" s="240">
        <f t="shared" ca="1" si="761"/>
        <v>7.5786647697596141E-5</v>
      </c>
      <c r="FP416" s="240">
        <f t="shared" ca="1" si="762"/>
        <v>3.9336935856631999E-4</v>
      </c>
      <c r="FQ416" s="240">
        <f t="shared" ca="1" si="763"/>
        <v>9.6588780905590237E-5</v>
      </c>
      <c r="FR416" s="240">
        <f t="shared" ca="1" si="764"/>
        <v>-3.510439152030075E-4</v>
      </c>
      <c r="FS416" s="240">
        <f t="shared" ca="1" si="765"/>
        <v>-2.5041709524659545E-4</v>
      </c>
      <c r="FT416" s="240">
        <f t="shared" ca="1" si="766"/>
        <v>2.4131052295298539E-4</v>
      </c>
      <c r="FU416" s="240">
        <f t="shared" ca="1" si="767"/>
        <v>3.5615996493040136E-4</v>
      </c>
      <c r="FV416" s="240">
        <f t="shared" ca="1" si="768"/>
        <v>-8.5240342932027871E-5</v>
      </c>
      <c r="FW416" s="240">
        <f t="shared" ca="1" si="769"/>
        <v>-3.9351249462601207E-4</v>
      </c>
      <c r="FX416" s="240">
        <f t="shared" ca="1" si="770"/>
        <v>-8.7197808247537894E-5</v>
      </c>
      <c r="FY416" s="240">
        <f t="shared" ca="1" si="771"/>
        <v>3.5530219877402149E-4</v>
      </c>
      <c r="FZ416" s="240">
        <f t="shared" ca="1" si="772"/>
        <v>2.428921130112385E-4</v>
      </c>
      <c r="GA416" s="240">
        <f t="shared" ca="1" si="773"/>
        <v>-2.4886627240385347E-4</v>
      </c>
      <c r="GB416" s="240">
        <f t="shared" ca="1" si="774"/>
        <v>-3.5194593084504004E-4</v>
      </c>
      <c r="GC416" s="240">
        <f t="shared" ca="1" si="775"/>
        <v>9.4642692571230013E-5</v>
      </c>
      <c r="GD416" s="240">
        <f t="shared" ca="1" si="776"/>
        <v>3.9341859347332146E-4</v>
      </c>
      <c r="GE416" s="240">
        <f t="shared" ca="1" si="777"/>
        <v>7.7754310890322358E-5</v>
      </c>
      <c r="GF416" s="240">
        <f t="shared" ca="1" si="778"/>
        <v>-3.5934646158609408E-4</v>
      </c>
      <c r="GG416" s="240">
        <f t="shared" ca="1" si="779"/>
        <v>-2.3522082164931587E-4</v>
      </c>
      <c r="GH416" s="240">
        <f t="shared" ca="1" si="780"/>
        <v>2.5627211411792609E-4</v>
      </c>
      <c r="GI416" s="240">
        <f t="shared" ca="1" si="781"/>
        <v>3.4751989769103876E-4</v>
      </c>
      <c r="GJ416" s="240">
        <f t="shared" ca="1" si="782"/>
        <v>-1.0398803299133459E-4</v>
      </c>
      <c r="GK416" s="240">
        <f t="shared" ca="1" si="783"/>
        <v>-3.9308771167079096E-4</v>
      </c>
      <c r="GL416" s="240">
        <f t="shared" ca="1" si="784"/>
        <v>-6.8263977243658385E-5</v>
      </c>
      <c r="GM416" s="240">
        <f t="shared" ca="1" si="785"/>
        <v>3.6317426752654157E-4</v>
      </c>
      <c r="GN416" s="240">
        <f t="shared" ca="1" si="786"/>
        <v>2.2740784205991371E-4</v>
      </c>
      <c r="GO416" s="240">
        <f t="shared" ca="1" si="787"/>
        <v>-2.6352358709309418E-4</v>
      </c>
      <c r="GP416" s="240">
        <f t="shared" ca="1" si="788"/>
        <v>-3.4288453154527411E-4</v>
      </c>
      <c r="GQ416" s="240">
        <f t="shared" ca="1" si="789"/>
        <v>1.1327073490874971E-4</v>
      </c>
      <c r="GR416" s="240">
        <f t="shared" ca="1" si="790"/>
        <v>3.9252004852924685E-4</v>
      </c>
      <c r="GS416" s="240">
        <f t="shared" ca="1" si="791"/>
        <v>5.8732523929646364E-5</v>
      </c>
      <c r="GT416" s="240">
        <f t="shared" ca="1" si="792"/>
        <v>-3.6678331086819141E-4</v>
      </c>
      <c r="GU416" s="240">
        <f t="shared" ca="1" si="793"/>
        <v>-2.1945788048976318E-4</v>
      </c>
      <c r="GV416" s="240">
        <f t="shared" ca="1" si="794"/>
        <v>2.7061632331317061E-4</v>
      </c>
      <c r="GW416" s="240">
        <f t="shared" ca="1" si="795"/>
        <v>3.3804262457899056E-4</v>
      </c>
      <c r="GX416" s="240">
        <f t="shared" ca="1" si="796"/>
        <v>-1.2248520677089991E-4</v>
      </c>
      <c r="GY416" s="240">
        <f t="shared" ca="1" si="797"/>
        <v>-3.9171594598773682E-4</v>
      </c>
      <c r="GZ416" s="240">
        <f t="shared" ca="1" si="798"/>
        <v>-4.9165692339380671E-5</v>
      </c>
      <c r="HA416" s="240">
        <f t="shared" ca="1" si="799"/>
        <v>3.7017141765828147E-4</v>
      </c>
      <c r="HB416" s="240">
        <f t="shared" ca="1" si="800"/>
        <v>2.1137572569848273E-4</v>
      </c>
      <c r="HC416" s="240">
        <f t="shared" ca="1" si="801"/>
        <v>-2.7754605037909547E-4</v>
      </c>
      <c r="HD416" s="240">
        <f t="shared" ca="1" si="802"/>
        <v>-3.329970933758888E-4</v>
      </c>
      <c r="HE416" s="240">
        <f t="shared" ca="1" si="803"/>
        <v>1.3162589812450826E-4</v>
      </c>
      <c r="HF416" s="240">
        <f t="shared" ca="1" si="804"/>
        <v>3.9067588840756837E-4</v>
      </c>
      <c r="HG416" s="240">
        <f t="shared" ca="1" si="805"/>
        <v>3.956924517445123E-5</v>
      </c>
      <c r="HH416" s="240">
        <f t="shared" ca="1" si="806"/>
        <v>-3.7333654702797537E-4</v>
      </c>
      <c r="HI416" s="240">
        <f t="shared" ca="1" si="807"/>
        <v>-2.0316624607388917E-4</v>
      </c>
      <c r="HJ416" s="240">
        <f t="shared" ca="1" si="808"/>
        <v>2.8430859408237112E-4</v>
      </c>
      <c r="HK416" s="240">
        <f t="shared" ca="1" si="809"/>
        <v>3.2775097717528863E-4</v>
      </c>
      <c r="HL416" s="240">
        <f t="shared" ca="1" si="810"/>
        <v>-1.4068730295889589E-4</v>
      </c>
      <c r="HM416" s="240">
        <f t="shared" ca="1" si="811"/>
        <v>-3.8940050228053583E-4</v>
      </c>
      <c r="HN416" s="240">
        <f t="shared" ca="1" si="812"/>
        <v>-2.9948962975840228E-5</v>
      </c>
      <c r="HO416" s="240">
        <f t="shared" ca="1" si="813"/>
        <v>3.7627679242169905E-4</v>
      </c>
      <c r="HP416" s="240">
        <f t="shared" ca="1" si="814"/>
        <v>1.9483438669953607E-4</v>
      </c>
      <c r="HQ416" s="240">
        <f t="shared" ca="1" si="815"/>
        <v>-2.9089988091955487E-4</v>
      </c>
      <c r="HR416" s="240">
        <f t="shared" ca="1" si="816"/>
        <v>-3.2230743604144853E-4</v>
      </c>
      <c r="HS416" s="240">
        <f t="shared" ca="1" si="817"/>
        <v>1.4966396302263895E-4</v>
      </c>
      <c r="HT416" s="240">
        <f t="shared" ca="1" si="818"/>
        <v>3.8789055585155245E-4</v>
      </c>
      <c r="HU416" s="240">
        <f t="shared" ca="1" si="819"/>
        <v>2.031064064179653E-5</v>
      </c>
      <c r="HV416" s="240">
        <f t="shared" ca="1" si="820"/>
        <v>-3.7899038274555671E-4</v>
      </c>
      <c r="HW416" s="240">
        <f t="shared" ca="1" si="821"/>
        <v>-1.863851663759426E-4</v>
      </c>
      <c r="HX416" s="240">
        <f t="shared" ca="1" si="822"/>
        <v>2.9731594054592005E-4</v>
      </c>
      <c r="HY416" s="240">
        <f t="shared" ca="1" si="823"/>
        <v>3.1666974895998865E-4</v>
      </c>
      <c r="HZ416" s="240">
        <f t="shared" ca="1" si="824"/>
        <v>-1.5855047111133243E-4</v>
      </c>
      <c r="IA416" s="240">
        <f t="shared" ca="1" si="825"/>
        <v>-3.8614695865588213E-4</v>
      </c>
      <c r="IB416" s="240">
        <f t="shared" ca="1" si="826"/>
        <v>-1.0660083937293974E-5</v>
      </c>
      <c r="IC416" s="240">
        <f t="shared" ca="1" si="827"/>
        <v>3.8147568343421183E-4</v>
      </c>
      <c r="ID416" s="240">
        <f t="shared" ca="1" si="828"/>
        <v>1.7782367459753411E-4</v>
      </c>
      <c r="IE416" s="240">
        <f t="shared" ca="1" si="829"/>
        <v>3.2919411135306858E-6</v>
      </c>
      <c r="IF416" s="240">
        <f t="shared" ca="1" si="830"/>
        <v>-3.1084131186280014E-4</v>
      </c>
      <c r="IG416" s="240">
        <f t="shared" ca="1" si="831"/>
        <v>1.6734147432481255E-4</v>
      </c>
      <c r="IH416" s="240">
        <f t="shared" ca="1" si="832"/>
        <v>3.8417076097128639E-4</v>
      </c>
      <c r="II416" s="240">
        <f t="shared" ca="1" si="833"/>
        <v>1.003105996811416E-6</v>
      </c>
      <c r="IJ416" s="240">
        <f t="shared" ca="1" si="834"/>
        <v>-3.837311974354611E-4</v>
      </c>
      <c r="IK416" s="240">
        <f t="shared" ca="1" si="835"/>
        <v>-1.6915506848680367E-4</v>
      </c>
      <c r="IL416" s="240">
        <f t="shared" ca="1" si="836"/>
        <v>3.0960702686690789E-4</v>
      </c>
      <c r="IM416" s="240">
        <f t="shared" ca="1" si="837"/>
        <v>3.0482563558243683E-4</v>
      </c>
      <c r="IN416" s="240">
        <f t="shared" ca="1" si="838"/>
        <v>-1.7603167729146027E-4</v>
      </c>
      <c r="IO416" s="240">
        <f t="shared" ca="1" si="839"/>
        <v>-3.8196315318535191E-4</v>
      </c>
      <c r="IP416" s="240">
        <f t="shared" ca="1" si="840"/>
        <v>8.6544761771926765E-6</v>
      </c>
      <c r="IQ416" s="240">
        <f t="shared" ca="1" si="841"/>
        <v>3.857555661120136E-4</v>
      </c>
      <c r="IR416" s="240">
        <f t="shared" ca="1" si="842"/>
        <v>1.6038456968793231E-4</v>
      </c>
      <c r="IS416" s="240">
        <f t="shared" ca="1" si="843"/>
        <v>-3.1547464987070981E-4</v>
      </c>
      <c r="IT416" s="240">
        <f t="shared" ca="1" si="844"/>
        <v>-2.9862634373737729E-4</v>
      </c>
      <c r="IU416" s="240">
        <f t="shared" ca="1" si="845"/>
        <v>1.846158453579759E-4</v>
      </c>
      <c r="IV416" s="240">
        <f t="shared" ca="1" si="846"/>
        <v>3.7952546507846101E-4</v>
      </c>
      <c r="IW416" s="240">
        <f t="shared" ca="1" si="847"/>
        <v>-1.8306845218359356E-5</v>
      </c>
      <c r="IX416" s="240">
        <f t="shared" ca="1" si="848"/>
        <v>-3.8754757005986533E-4</v>
      </c>
      <c r="IY416" s="240">
        <f t="shared" ca="1" si="849"/>
        <v>-1.5151746122142579E-4</v>
      </c>
      <c r="IZ416" s="240">
        <f t="shared" ca="1" si="850"/>
        <v>3.2115224274178685E-4</v>
      </c>
      <c r="JA416" s="240">
        <f t="shared" ca="1" si="851"/>
        <v>2.922471705492088E-4</v>
      </c>
      <c r="JB416" s="240">
        <f t="shared" ca="1" si="852"/>
        <v>-1.9308880774245908E-4</v>
      </c>
    </row>
    <row r="417" spans="2:262">
      <c r="B417" s="248">
        <v>56</v>
      </c>
      <c r="C417" s="247">
        <f t="shared" si="853"/>
        <v>1.0937500000000005E-3</v>
      </c>
      <c r="D417" s="244">
        <f t="shared" ca="1" si="597"/>
        <v>30.036862994132921</v>
      </c>
      <c r="E417" s="243">
        <f ca="1">BJ361</f>
        <v>3.6862994132920684E-2</v>
      </c>
      <c r="F417" s="242">
        <v>56</v>
      </c>
      <c r="G417" s="240">
        <f t="shared" ca="1" si="854"/>
        <v>-1.290421319071812E-4</v>
      </c>
      <c r="H417" s="240">
        <f t="shared" ca="1" si="598"/>
        <v>1.4168569513555826E-5</v>
      </c>
      <c r="I417" s="240">
        <f t="shared" ca="1" si="599"/>
        <v>1.345704334849962E-4</v>
      </c>
      <c r="J417" s="240">
        <f t="shared" ca="1" si="600"/>
        <v>3.8338208891319943E-5</v>
      </c>
      <c r="K417" s="240">
        <f t="shared" ca="1" si="601"/>
        <v>-1.1961160644873778E-4</v>
      </c>
      <c r="L417" s="240">
        <f t="shared" ca="1" si="602"/>
        <v>-8.5008342529221238E-5</v>
      </c>
      <c r="M417" s="240">
        <f t="shared" ca="1" si="603"/>
        <v>8.6442996612571491E-5</v>
      </c>
      <c r="N417" s="240">
        <f t="shared" ca="1" si="604"/>
        <v>1.1873672661959263E-4</v>
      </c>
      <c r="O417" s="240">
        <f t="shared" ca="1" si="605"/>
        <v>-4.0114224149857003E-5</v>
      </c>
      <c r="P417" s="240">
        <f t="shared" ca="1" si="606"/>
        <v>-1.3438852043323811E-4</v>
      </c>
      <c r="Q417" s="240">
        <f t="shared" ca="1" si="607"/>
        <v>-1.2321575303325974E-5</v>
      </c>
      <c r="R417" s="240">
        <f t="shared" ca="1" si="608"/>
        <v>1.2958088024589445E-4</v>
      </c>
      <c r="S417" s="240">
        <f t="shared" ca="1" si="609"/>
        <v>6.2881526611935845E-5</v>
      </c>
      <c r="T417" s="240">
        <f t="shared" ca="1" si="610"/>
        <v>-1.0504572569471771E-4</v>
      </c>
      <c r="U417" s="241">
        <f t="shared" ca="1" si="611"/>
        <v>-1.0386833551633649E-4</v>
      </c>
      <c r="V417" s="240">
        <f t="shared" ca="1" si="612"/>
        <v>6.4518311648395087E-5</v>
      </c>
      <c r="W417" s="240">
        <f t="shared" ca="1" si="613"/>
        <v>1.2904213190718128E-4</v>
      </c>
      <c r="X417" s="240">
        <f t="shared" ca="1" si="614"/>
        <v>-1.4168569513555887E-5</v>
      </c>
      <c r="Y417" s="240">
        <f t="shared" ca="1" si="615"/>
        <v>-1.345704334849962E-4</v>
      </c>
      <c r="Z417" s="240">
        <f t="shared" ca="1" si="616"/>
        <v>-3.8338208891320174E-5</v>
      </c>
      <c r="AA417" s="240">
        <f t="shared" ca="1" si="617"/>
        <v>1.1961160644873784E-4</v>
      </c>
      <c r="AB417" s="240">
        <f t="shared" ca="1" si="618"/>
        <v>8.5008342529221332E-5</v>
      </c>
      <c r="AC417" s="240">
        <f t="shared" ca="1" si="619"/>
        <v>-8.644299661257141E-5</v>
      </c>
      <c r="AD417" s="240">
        <f t="shared" ca="1" si="620"/>
        <v>-1.1873672661959258E-4</v>
      </c>
      <c r="AE417" s="240">
        <f t="shared" ca="1" si="621"/>
        <v>4.0114224149856434E-5</v>
      </c>
      <c r="AF417" s="240">
        <f t="shared" ca="1" si="622"/>
        <v>1.3438852043323813E-4</v>
      </c>
      <c r="AG417" s="240">
        <f t="shared" ca="1" si="623"/>
        <v>1.2321575303325838E-5</v>
      </c>
      <c r="AH417" s="240">
        <f t="shared" ca="1" si="624"/>
        <v>-1.2958088024589428E-4</v>
      </c>
      <c r="AI417" s="240">
        <f t="shared" ca="1" si="625"/>
        <v>-6.2881526611935953E-5</v>
      </c>
      <c r="AJ417" s="240">
        <f t="shared" ca="1" si="626"/>
        <v>1.0504572569471794E-4</v>
      </c>
      <c r="AK417" s="240">
        <f t="shared" ca="1" si="627"/>
        <v>1.0386833551633686E-4</v>
      </c>
      <c r="AL417" s="240">
        <f t="shared" ca="1" si="628"/>
        <v>-6.4518311648394992E-5</v>
      </c>
      <c r="AM417" s="240">
        <f t="shared" ca="1" si="629"/>
        <v>-1.2904213190718114E-4</v>
      </c>
      <c r="AN417" s="240">
        <f t="shared" ca="1" si="630"/>
        <v>1.4168569513555297E-5</v>
      </c>
      <c r="AO417" s="240">
        <f t="shared" ca="1" si="631"/>
        <v>1.345704334849962E-4</v>
      </c>
      <c r="AP417" s="240">
        <f t="shared" ca="1" si="632"/>
        <v>3.8338208891319821E-5</v>
      </c>
      <c r="AQ417" s="240">
        <f t="shared" ca="1" si="633"/>
        <v>-1.1961160644873757E-4</v>
      </c>
      <c r="AR417" s="240">
        <f t="shared" ca="1" si="634"/>
        <v>-8.5008342529221427E-5</v>
      </c>
      <c r="AS417" s="240">
        <f t="shared" ca="1" si="635"/>
        <v>8.6442996612571681E-5</v>
      </c>
      <c r="AT417" s="240">
        <f t="shared" ca="1" si="636"/>
        <v>1.1873672661959286E-4</v>
      </c>
      <c r="AU417" s="240">
        <f t="shared" ca="1" si="637"/>
        <v>-4.011422414985678E-5</v>
      </c>
      <c r="AV417" s="240">
        <f t="shared" ca="1" si="638"/>
        <v>-1.3438852043323808E-4</v>
      </c>
      <c r="AW417" s="240">
        <f t="shared" ca="1" si="639"/>
        <v>-1.2321575303326448E-5</v>
      </c>
      <c r="AX417" s="240">
        <f t="shared" ca="1" si="640"/>
        <v>1.2958088024589439E-4</v>
      </c>
      <c r="AY417" s="240">
        <f t="shared" ca="1" si="641"/>
        <v>6.2881526611935614E-5</v>
      </c>
      <c r="AZ417" s="240">
        <f t="shared" ca="1" si="642"/>
        <v>-1.0504572569471757E-4</v>
      </c>
      <c r="BA417" s="240">
        <f t="shared" ca="1" si="643"/>
        <v>-1.0386833551633664E-4</v>
      </c>
      <c r="BB417" s="240">
        <f t="shared" ca="1" si="644"/>
        <v>6.4518311648395317E-5</v>
      </c>
      <c r="BC417" s="240">
        <f t="shared" ca="1" si="645"/>
        <v>1.2904213190718106E-4</v>
      </c>
      <c r="BD417" s="240">
        <f t="shared" ca="1" si="646"/>
        <v>-1.4168569513554701E-5</v>
      </c>
      <c r="BE417" s="240">
        <f t="shared" ca="1" si="647"/>
        <v>-1.3457043348499614E-4</v>
      </c>
      <c r="BF417" s="240">
        <f t="shared" ca="1" si="648"/>
        <v>-3.8338208891320397E-5</v>
      </c>
      <c r="BG417" s="240">
        <f t="shared" ca="1" si="649"/>
        <v>1.1961160644873773E-4</v>
      </c>
      <c r="BH417" s="240">
        <f t="shared" ca="1" si="650"/>
        <v>8.5008342529221129E-5</v>
      </c>
      <c r="BI417" s="240">
        <f t="shared" ca="1" si="651"/>
        <v>-8.6442996612571952E-5</v>
      </c>
      <c r="BJ417" s="240">
        <f t="shared" ca="1" si="652"/>
        <v>-1.1873672661959314E-4</v>
      </c>
      <c r="BK417" s="240">
        <f t="shared" ca="1" si="653"/>
        <v>4.011422414985621E-5</v>
      </c>
      <c r="BL417" s="240">
        <f t="shared" ca="1" si="654"/>
        <v>1.3438852043323816E-4</v>
      </c>
      <c r="BM417" s="240">
        <f t="shared" ca="1" si="655"/>
        <v>1.2321575303326082E-5</v>
      </c>
      <c r="BN417" s="240">
        <f t="shared" ca="1" si="656"/>
        <v>-1.2958088024589447E-4</v>
      </c>
      <c r="BO417" s="240">
        <f t="shared" ca="1" si="657"/>
        <v>-6.2881526611935302E-5</v>
      </c>
      <c r="BP417" s="240">
        <f t="shared" ca="1" si="658"/>
        <v>1.0504572569471718E-4</v>
      </c>
      <c r="BQ417" s="240">
        <f t="shared" ca="1" si="659"/>
        <v>1.0386833551633701E-4</v>
      </c>
      <c r="BR417" s="240">
        <f t="shared" ca="1" si="660"/>
        <v>-6.4518311648394789E-5</v>
      </c>
      <c r="BS417" s="240">
        <f t="shared" ca="1" si="661"/>
        <v>-1.2904213190718122E-4</v>
      </c>
      <c r="BT417" s="240">
        <f t="shared" ca="1" si="662"/>
        <v>1.4168569513556022E-5</v>
      </c>
      <c r="BU417" s="240">
        <f t="shared" ca="1" si="663"/>
        <v>1.3457043348499609E-4</v>
      </c>
      <c r="BV417" s="240">
        <f t="shared" ca="1" si="664"/>
        <v>3.8338208891320966E-5</v>
      </c>
      <c r="BW417" s="240">
        <f t="shared" ca="1" si="665"/>
        <v>-1.1961160644873746E-4</v>
      </c>
      <c r="BX417" s="240">
        <f t="shared" ca="1" si="666"/>
        <v>-8.5008342529221603E-5</v>
      </c>
      <c r="BY417" s="240">
        <f t="shared" ca="1" si="667"/>
        <v>8.6442996612571518E-5</v>
      </c>
      <c r="BZ417" s="240">
        <f t="shared" ca="1" si="668"/>
        <v>1.1873672661959251E-4</v>
      </c>
      <c r="CA417" s="240">
        <f t="shared" ca="1" si="669"/>
        <v>-4.0114224149855641E-5</v>
      </c>
      <c r="CB417" s="240">
        <f t="shared" ca="1" si="670"/>
        <v>-1.3438852043323821E-4</v>
      </c>
      <c r="CC417" s="240">
        <f t="shared" ca="1" si="671"/>
        <v>-1.2321575303326672E-5</v>
      </c>
      <c r="CD417" s="240">
        <f t="shared" ca="1" si="672"/>
        <v>1.2958088024589431E-4</v>
      </c>
      <c r="CE417" s="240">
        <f t="shared" ca="1" si="673"/>
        <v>6.2881526611935831E-5</v>
      </c>
      <c r="CF417" s="240">
        <f t="shared" ca="1" si="674"/>
        <v>-1.05045725694718E-4</v>
      </c>
      <c r="CG417" s="240">
        <f t="shared" ca="1" si="675"/>
        <v>-1.038683355163374E-4</v>
      </c>
      <c r="CH417" s="240">
        <f t="shared" ca="1" si="676"/>
        <v>6.451831164839426E-5</v>
      </c>
      <c r="CI417" s="240">
        <f t="shared" ca="1" si="677"/>
        <v>1.2904213190718141E-4</v>
      </c>
      <c r="CJ417" s="240">
        <f t="shared" ca="1" si="678"/>
        <v>-1.4168569513555426E-5</v>
      </c>
      <c r="CK417" s="240">
        <f t="shared" ca="1" si="679"/>
        <v>-1.345704334849962E-4</v>
      </c>
      <c r="CL417" s="240">
        <f t="shared" ca="1" si="680"/>
        <v>-3.8338208891319713E-5</v>
      </c>
      <c r="CM417" s="240">
        <f t="shared" ca="1" si="681"/>
        <v>1.1961160644873717E-4</v>
      </c>
      <c r="CN417" s="240">
        <f t="shared" ca="1" si="682"/>
        <v>8.5008342529222051E-5</v>
      </c>
      <c r="CO417" s="240">
        <f t="shared" ca="1" si="683"/>
        <v>-8.6442996612571057E-5</v>
      </c>
      <c r="CP417" s="240">
        <f t="shared" ca="1" si="684"/>
        <v>-1.1873672661959279E-4</v>
      </c>
      <c r="CQ417" s="240">
        <f t="shared" ca="1" si="685"/>
        <v>4.0114224149856908E-5</v>
      </c>
      <c r="CR417" s="240">
        <f t="shared" ca="1" si="686"/>
        <v>1.3438852043323808E-4</v>
      </c>
      <c r="CS417" s="240">
        <f t="shared" ca="1" si="687"/>
        <v>1.2321575303327261E-5</v>
      </c>
      <c r="CT417" s="240">
        <f t="shared" ca="1" si="688"/>
        <v>-1.2958088024589415E-4</v>
      </c>
      <c r="CU417" s="240">
        <f t="shared" ca="1" si="689"/>
        <v>-6.288152661193636E-5</v>
      </c>
      <c r="CV417" s="240">
        <f t="shared" ca="1" si="690"/>
        <v>1.0504572569471764E-4</v>
      </c>
      <c r="CW417" s="240">
        <f t="shared" ca="1" si="691"/>
        <v>1.0386833551633654E-4</v>
      </c>
      <c r="CX417" s="240">
        <f t="shared" ca="1" si="692"/>
        <v>-6.4518311648395426E-5</v>
      </c>
      <c r="CY417" s="240">
        <f t="shared" ca="1" si="693"/>
        <v>-1.2904213190718101E-4</v>
      </c>
      <c r="CZ417" s="240">
        <f t="shared" ca="1" si="694"/>
        <v>1.416856951355674E-5</v>
      </c>
      <c r="DA417" s="240">
        <f t="shared" ca="1" si="695"/>
        <v>1.3457043348499595E-4</v>
      </c>
      <c r="DB417" s="240">
        <f t="shared" ca="1" si="696"/>
        <v>3.8338208891322098E-5</v>
      </c>
      <c r="DC417" s="240">
        <f t="shared" ca="1" si="697"/>
        <v>-1.1961160644873689E-4</v>
      </c>
      <c r="DD417" s="240">
        <f t="shared" ca="1" si="698"/>
        <v>-8.5008342529222525E-5</v>
      </c>
      <c r="DE417" s="240">
        <f t="shared" ca="1" si="699"/>
        <v>8.6442996612570597E-5</v>
      </c>
      <c r="DF417" s="240">
        <f t="shared" ca="1" si="700"/>
        <v>1.1873672661959308E-4</v>
      </c>
      <c r="DG417" s="240">
        <f t="shared" ca="1" si="701"/>
        <v>-4.0114224149856339E-5</v>
      </c>
      <c r="DH417" s="240">
        <f t="shared" ca="1" si="702"/>
        <v>-1.3438852043323813E-4</v>
      </c>
      <c r="DI417" s="240">
        <f t="shared" ca="1" si="703"/>
        <v>-1.2321575303325953E-5</v>
      </c>
      <c r="DJ417" s="240">
        <f t="shared" ca="1" si="704"/>
        <v>1.2958088024589453E-4</v>
      </c>
      <c r="DK417" s="240">
        <f t="shared" ca="1" si="705"/>
        <v>6.2881526611935167E-5</v>
      </c>
      <c r="DL417" s="240">
        <f t="shared" ca="1" si="706"/>
        <v>-1.0504572569471846E-4</v>
      </c>
      <c r="DM417" s="240">
        <f t="shared" ca="1" si="707"/>
        <v>-1.0386833551633816E-4</v>
      </c>
      <c r="DN417" s="240">
        <f t="shared" ca="1" si="708"/>
        <v>6.4518311648393217E-5</v>
      </c>
      <c r="DO417" s="240">
        <f t="shared" ca="1" si="709"/>
        <v>1.2904213190718177E-4</v>
      </c>
      <c r="DP417" s="240">
        <f t="shared" ca="1" si="710"/>
        <v>-1.4168569513554233E-5</v>
      </c>
      <c r="DQ417" s="240">
        <f t="shared" ca="1" si="711"/>
        <v>-1.3457043348499609E-4</v>
      </c>
      <c r="DR417" s="240">
        <f t="shared" ca="1" si="712"/>
        <v>-3.8338208891320844E-5</v>
      </c>
      <c r="DS417" s="240">
        <f t="shared" ca="1" si="713"/>
        <v>1.1961160644873752E-4</v>
      </c>
      <c r="DT417" s="240">
        <f t="shared" ca="1" si="714"/>
        <v>8.5008342529221495E-5</v>
      </c>
      <c r="DU417" s="240">
        <f t="shared" ca="1" si="715"/>
        <v>-8.6442996612571613E-5</v>
      </c>
      <c r="DV417" s="240">
        <f t="shared" ca="1" si="716"/>
        <v>-1.1873672661959244E-4</v>
      </c>
      <c r="DW417" s="240">
        <f t="shared" ca="1" si="717"/>
        <v>4.01142241498576E-5</v>
      </c>
      <c r="DX417" s="240">
        <f t="shared" ca="1" si="718"/>
        <v>1.34388520433238E-4</v>
      </c>
      <c r="DY417" s="240">
        <f t="shared" ca="1" si="719"/>
        <v>1.2321575303328461E-5</v>
      </c>
      <c r="DZ417" s="240">
        <f t="shared" ca="1" si="720"/>
        <v>-1.2958088024589382E-4</v>
      </c>
      <c r="EA417" s="240">
        <f t="shared" ca="1" si="721"/>
        <v>-6.2881526611937417E-5</v>
      </c>
      <c r="EB417" s="240">
        <f t="shared" ca="1" si="722"/>
        <v>1.0504572569471689E-4</v>
      </c>
      <c r="EC417" s="240">
        <f t="shared" ca="1" si="723"/>
        <v>1.038683355163373E-4</v>
      </c>
      <c r="ED417" s="240">
        <f t="shared" ca="1" si="724"/>
        <v>-6.4518311648394382E-5</v>
      </c>
      <c r="EE417" s="240">
        <f t="shared" ca="1" si="725"/>
        <v>-1.2904213190718136E-4</v>
      </c>
      <c r="EF417" s="240">
        <f t="shared" ca="1" si="726"/>
        <v>1.4168569513555561E-5</v>
      </c>
      <c r="EG417" s="240">
        <f t="shared" ca="1" si="727"/>
        <v>1.345704334849962E-4</v>
      </c>
      <c r="EH417" s="240">
        <f t="shared" ca="1" si="728"/>
        <v>3.8338208891319564E-5</v>
      </c>
      <c r="EI417" s="240">
        <f t="shared" ca="1" si="729"/>
        <v>-1.1961160644873811E-4</v>
      </c>
      <c r="EJ417" s="240">
        <f t="shared" ca="1" si="730"/>
        <v>-8.5008342529223447E-5</v>
      </c>
      <c r="EK417" s="240">
        <f t="shared" ca="1" si="731"/>
        <v>8.6442996612569675E-5</v>
      </c>
      <c r="EL417" s="240">
        <f t="shared" ca="1" si="732"/>
        <v>1.1873672661959365E-4</v>
      </c>
      <c r="EM417" s="240">
        <f t="shared" ca="1" si="733"/>
        <v>-4.0114224149855201E-5</v>
      </c>
      <c r="EN417" s="240">
        <f t="shared" ca="1" si="734"/>
        <v>-1.3438852043323827E-4</v>
      </c>
      <c r="EO417" s="240">
        <f t="shared" ca="1" si="735"/>
        <v>-1.2321575303327146E-5</v>
      </c>
      <c r="EP417" s="240">
        <f t="shared" ca="1" si="736"/>
        <v>1.2958088024589418E-4</v>
      </c>
      <c r="EQ417" s="240">
        <f t="shared" ca="1" si="737"/>
        <v>6.2881526611936224E-5</v>
      </c>
      <c r="ER417" s="240">
        <f t="shared" ca="1" si="738"/>
        <v>-1.0504572569471772E-4</v>
      </c>
      <c r="ES417" s="240">
        <f t="shared" ca="1" si="739"/>
        <v>-1.0386833551633646E-4</v>
      </c>
      <c r="ET417" s="240">
        <f t="shared" ca="1" si="740"/>
        <v>6.4518311648395548E-5</v>
      </c>
      <c r="EU417" s="240">
        <f t="shared" ca="1" si="741"/>
        <v>1.2904213190718098E-4</v>
      </c>
      <c r="EV417" s="240">
        <f t="shared" ca="1" si="742"/>
        <v>-1.4168569513553061E-5</v>
      </c>
      <c r="EW417" s="240">
        <f t="shared" ca="1" si="743"/>
        <v>-1.3457043348499598E-4</v>
      </c>
      <c r="EX417" s="240">
        <f t="shared" ca="1" si="744"/>
        <v>-3.8338208891321976E-5</v>
      </c>
      <c r="EY417" s="240">
        <f t="shared" ca="1" si="745"/>
        <v>1.1961160644873695E-4</v>
      </c>
      <c r="EZ417" s="240">
        <f t="shared" ca="1" si="746"/>
        <v>8.500834252922243E-5</v>
      </c>
      <c r="FA417" s="240">
        <f t="shared" ca="1" si="747"/>
        <v>-8.6442996612570692E-5</v>
      </c>
      <c r="FB417" s="240">
        <f t="shared" ca="1" si="748"/>
        <v>-1.1873672661959301E-4</v>
      </c>
      <c r="FC417" s="240">
        <f t="shared" ca="1" si="749"/>
        <v>4.0114224149856468E-5</v>
      </c>
      <c r="FD417" s="240">
        <f t="shared" ca="1" si="750"/>
        <v>1.3438852043323813E-4</v>
      </c>
      <c r="FE417" s="240">
        <f t="shared" ca="1" si="751"/>
        <v>1.2321575303325818E-5</v>
      </c>
      <c r="FF417" s="240">
        <f t="shared" ca="1" si="752"/>
        <v>-1.2958088024589458E-4</v>
      </c>
      <c r="FG417" s="240">
        <f t="shared" ca="1" si="753"/>
        <v>-6.2881526611935058E-5</v>
      </c>
      <c r="FH417" s="240">
        <f t="shared" ca="1" si="754"/>
        <v>1.0504572569471613E-4</v>
      </c>
      <c r="FI417" s="240">
        <f t="shared" ca="1" si="755"/>
        <v>1.0386833551633806E-4</v>
      </c>
      <c r="FJ417" s="240">
        <f t="shared" ca="1" si="756"/>
        <v>-6.4518311648393339E-5</v>
      </c>
      <c r="FK417" s="240">
        <f t="shared" ca="1" si="757"/>
        <v>-1.2904213190718171E-4</v>
      </c>
      <c r="FL417" s="240">
        <f t="shared" ca="1" si="758"/>
        <v>1.4168569513554382E-5</v>
      </c>
      <c r="FM417" s="240">
        <f t="shared" ca="1" si="759"/>
        <v>1.3457043348499609E-4</v>
      </c>
      <c r="FN417" s="240">
        <f t="shared" ca="1" si="760"/>
        <v>3.8338208891320709E-5</v>
      </c>
      <c r="FO417" s="240">
        <f t="shared" ca="1" si="761"/>
        <v>-1.1961160644873757E-4</v>
      </c>
      <c r="FP417" s="240">
        <f t="shared" ca="1" si="762"/>
        <v>-8.50083425292214E-5</v>
      </c>
      <c r="FQ417" s="240">
        <f t="shared" ca="1" si="763"/>
        <v>8.6442996612571708E-5</v>
      </c>
      <c r="FR417" s="240">
        <f t="shared" ca="1" si="764"/>
        <v>1.1873672661959239E-4</v>
      </c>
      <c r="FS417" s="240">
        <f t="shared" ca="1" si="765"/>
        <v>-4.0114224149854056E-5</v>
      </c>
      <c r="FT417" s="240">
        <f t="shared" ca="1" si="766"/>
        <v>-1.3438852043323838E-4</v>
      </c>
      <c r="FU417" s="240">
        <f t="shared" ca="1" si="767"/>
        <v>-1.2321575303328332E-5</v>
      </c>
      <c r="FV417" s="240">
        <f t="shared" ca="1" si="768"/>
        <v>1.2958088024589385E-4</v>
      </c>
      <c r="FW417" s="240">
        <f t="shared" ca="1" si="769"/>
        <v>6.2881526611937281E-5</v>
      </c>
      <c r="FX417" s="240">
        <f t="shared" ca="1" si="770"/>
        <v>-1.0504572569471697E-4</v>
      </c>
      <c r="FY417" s="240">
        <f t="shared" ca="1" si="771"/>
        <v>-1.0386833551633724E-4</v>
      </c>
      <c r="FZ417" s="240">
        <f t="shared" ca="1" si="772"/>
        <v>6.4518311648394491E-5</v>
      </c>
      <c r="GA417" s="240">
        <f t="shared" ca="1" si="773"/>
        <v>1.2904213190718133E-4</v>
      </c>
      <c r="GB417" s="240">
        <f t="shared" ca="1" si="774"/>
        <v>-1.416856951355569E-5</v>
      </c>
      <c r="GC417" s="240">
        <f t="shared" ca="1" si="775"/>
        <v>-1.3457043348499622E-4</v>
      </c>
      <c r="GD417" s="240">
        <f t="shared" ca="1" si="776"/>
        <v>-3.8338208891319442E-5</v>
      </c>
      <c r="GE417" s="240">
        <f t="shared" ca="1" si="777"/>
        <v>1.1961160644873641E-4</v>
      </c>
      <c r="GF417" s="240">
        <f t="shared" ca="1" si="778"/>
        <v>8.5008342529223352E-5</v>
      </c>
      <c r="GG417" s="240">
        <f t="shared" ca="1" si="779"/>
        <v>-8.644299661256977E-5</v>
      </c>
      <c r="GH417" s="240">
        <f t="shared" ca="1" si="780"/>
        <v>-1.1873672661959358E-4</v>
      </c>
      <c r="GI417" s="240">
        <f t="shared" ca="1" si="781"/>
        <v>4.0114224149855336E-5</v>
      </c>
      <c r="GJ417" s="240">
        <f t="shared" ca="1" si="782"/>
        <v>1.3438852043323824E-4</v>
      </c>
      <c r="GK417" s="240">
        <f t="shared" ca="1" si="783"/>
        <v>1.2321575303330825E-5</v>
      </c>
      <c r="GL417" s="240">
        <f t="shared" ca="1" si="784"/>
        <v>-1.2958088024589423E-4</v>
      </c>
      <c r="GM417" s="240">
        <f t="shared" ca="1" si="785"/>
        <v>-6.2881526611939504E-5</v>
      </c>
      <c r="GN417" s="240">
        <f t="shared" ca="1" si="786"/>
        <v>1.0504572569471781E-4</v>
      </c>
      <c r="GO417" s="240">
        <f t="shared" ca="1" si="787"/>
        <v>1.0386833551633884E-4</v>
      </c>
      <c r="GP417" s="240">
        <f t="shared" ca="1" si="788"/>
        <v>-6.4518311648395656E-5</v>
      </c>
      <c r="GQ417" s="240">
        <f t="shared" ca="1" si="789"/>
        <v>-1.2904213190718207E-4</v>
      </c>
      <c r="GR417" s="240">
        <f t="shared" ca="1" si="790"/>
        <v>1.4168569513557005E-5</v>
      </c>
      <c r="GS417" s="240">
        <f t="shared" ca="1" si="791"/>
        <v>1.3457043348499598E-4</v>
      </c>
      <c r="GT417" s="240">
        <f t="shared" ca="1" si="792"/>
        <v>3.8338208891318181E-5</v>
      </c>
      <c r="GU417" s="240">
        <f t="shared" ca="1" si="793"/>
        <v>-1.1961160644873702E-4</v>
      </c>
      <c r="GV417" s="240">
        <f t="shared" ca="1" si="794"/>
        <v>-8.500834252922529E-5</v>
      </c>
      <c r="GW417" s="240">
        <f t="shared" ca="1" si="795"/>
        <v>8.6442996612570786E-5</v>
      </c>
      <c r="GX417" s="240">
        <f t="shared" ca="1" si="796"/>
        <v>1.1873672661959478E-4</v>
      </c>
      <c r="GY417" s="240">
        <f t="shared" ca="1" si="797"/>
        <v>-4.0114224149856597E-5</v>
      </c>
      <c r="GZ417" s="240">
        <f t="shared" ca="1" si="798"/>
        <v>-1.3438852043323851E-4</v>
      </c>
      <c r="HA417" s="240">
        <f t="shared" ca="1" si="799"/>
        <v>-1.2321575303325689E-5</v>
      </c>
      <c r="HB417" s="240">
        <f t="shared" ca="1" si="800"/>
        <v>1.295808802458935E-4</v>
      </c>
      <c r="HC417" s="240">
        <f t="shared" ca="1" si="801"/>
        <v>6.288152661193495E-5</v>
      </c>
      <c r="HD417" s="240">
        <f t="shared" ca="1" si="802"/>
        <v>-1.0504572569471623E-4</v>
      </c>
      <c r="HE417" s="240">
        <f t="shared" ca="1" si="803"/>
        <v>-1.0386833551633553E-4</v>
      </c>
      <c r="HF417" s="240">
        <f t="shared" ca="1" si="804"/>
        <v>6.4518311648393447E-5</v>
      </c>
      <c r="HG417" s="240">
        <f t="shared" ca="1" si="805"/>
        <v>1.2904213190718052E-4</v>
      </c>
      <c r="HH417" s="240">
        <f t="shared" ca="1" si="806"/>
        <v>-1.4168569513554511E-5</v>
      </c>
      <c r="HI417" s="240">
        <f t="shared" ca="1" si="807"/>
        <v>-1.3457043348499576E-4</v>
      </c>
      <c r="HJ417" s="240">
        <f t="shared" ca="1" si="808"/>
        <v>-3.8338208891320573E-5</v>
      </c>
      <c r="HK417" s="240">
        <f t="shared" ca="1" si="809"/>
        <v>1.1961160644873585E-4</v>
      </c>
      <c r="HL417" s="240">
        <f t="shared" ca="1" si="810"/>
        <v>8.5008342529221278E-5</v>
      </c>
      <c r="HM417" s="240">
        <f t="shared" ca="1" si="811"/>
        <v>-8.6442996612568862E-5</v>
      </c>
      <c r="HN417" s="240">
        <f t="shared" ca="1" si="812"/>
        <v>-1.1873672661959232E-4</v>
      </c>
      <c r="HO417" s="240">
        <f t="shared" ca="1" si="813"/>
        <v>4.0114224149854198E-5</v>
      </c>
      <c r="HP417" s="240">
        <f t="shared" ca="1" si="814"/>
        <v>1.3438852043323797E-4</v>
      </c>
      <c r="HQ417" s="240">
        <f t="shared" ca="1" si="815"/>
        <v>1.2321575303328196E-5</v>
      </c>
      <c r="HR417" s="240">
        <f t="shared" ca="1" si="816"/>
        <v>-1.2958088024589499E-4</v>
      </c>
      <c r="HS417" s="240">
        <f t="shared" ca="1" si="817"/>
        <v>-6.2881526611937173E-5</v>
      </c>
      <c r="HT417" s="240">
        <f t="shared" ca="1" si="818"/>
        <v>1.0504572569471464E-4</v>
      </c>
      <c r="HU417" s="240">
        <f t="shared" ca="1" si="819"/>
        <v>1.0386833551633714E-4</v>
      </c>
      <c r="HV417" s="240">
        <f t="shared" ca="1" si="820"/>
        <v>-6.4518311648391238E-5</v>
      </c>
      <c r="HW417" s="240">
        <f t="shared" ca="1" si="821"/>
        <v>-1.2904213190718128E-4</v>
      </c>
      <c r="HX417" s="240">
        <f t="shared" ca="1" si="822"/>
        <v>1.4168569513552004E-5</v>
      </c>
      <c r="HY417" s="240">
        <f t="shared" ca="1" si="823"/>
        <v>1.345704334849962E-4</v>
      </c>
      <c r="HZ417" s="240">
        <f t="shared" ca="1" si="824"/>
        <v>3.8338208891322999E-5</v>
      </c>
      <c r="IA417" s="240">
        <f t="shared" ca="1" si="825"/>
        <v>-1.1961160644873825E-4</v>
      </c>
      <c r="IB417" s="240">
        <f t="shared" ca="1" si="826"/>
        <v>-8.5008342529223243E-5</v>
      </c>
      <c r="IC417" s="240">
        <f t="shared" ca="1" si="827"/>
        <v>8.6442996612572833E-5</v>
      </c>
      <c r="ID417" s="240">
        <f t="shared" ca="1" si="828"/>
        <v>1.1873672661959352E-4</v>
      </c>
      <c r="IE417" s="240">
        <f t="shared" ca="1" si="829"/>
        <v>5.3176623330545241E-5</v>
      </c>
      <c r="IF417" s="240">
        <f t="shared" ca="1" si="830"/>
        <v>-1.3438852043323824E-4</v>
      </c>
      <c r="IG417" s="240">
        <f t="shared" ca="1" si="831"/>
        <v>-1.2321575303330697E-5</v>
      </c>
      <c r="IH417" s="240">
        <f t="shared" ca="1" si="832"/>
        <v>1.2958088024589426E-4</v>
      </c>
      <c r="II417" s="240">
        <f t="shared" ca="1" si="833"/>
        <v>6.2881526611939409E-5</v>
      </c>
      <c r="IJ417" s="240">
        <f t="shared" ca="1" si="834"/>
        <v>-1.0504572569471789E-4</v>
      </c>
      <c r="IK417" s="240">
        <f t="shared" ca="1" si="835"/>
        <v>-1.0386833551633875E-4</v>
      </c>
      <c r="IL417" s="240">
        <f t="shared" ca="1" si="836"/>
        <v>6.4518311648395778E-5</v>
      </c>
      <c r="IM417" s="240">
        <f t="shared" ca="1" si="837"/>
        <v>1.2904213190718204E-4</v>
      </c>
      <c r="IN417" s="240">
        <f t="shared" ca="1" si="838"/>
        <v>-1.4168569513557147E-5</v>
      </c>
      <c r="IO417" s="240">
        <f t="shared" ca="1" si="839"/>
        <v>-1.3457043348499598E-4</v>
      </c>
      <c r="IP417" s="240">
        <f t="shared" ca="1" si="840"/>
        <v>-3.8338208891318039E-5</v>
      </c>
      <c r="IQ417" s="240">
        <f t="shared" ca="1" si="841"/>
        <v>1.1961160644873708E-4</v>
      </c>
      <c r="IR417" s="240">
        <f t="shared" ca="1" si="842"/>
        <v>8.5008342529225195E-5</v>
      </c>
      <c r="IS417" s="240">
        <f t="shared" ca="1" si="843"/>
        <v>-8.6442996612570895E-5</v>
      </c>
      <c r="IT417" s="240">
        <f t="shared" ca="1" si="844"/>
        <v>-1.1873672661959472E-4</v>
      </c>
      <c r="IU417" s="240">
        <f t="shared" ca="1" si="845"/>
        <v>4.0114224149856719E-5</v>
      </c>
      <c r="IV417" s="240">
        <f t="shared" ca="1" si="846"/>
        <v>1.3438852043323848E-4</v>
      </c>
      <c r="IW417" s="240">
        <f t="shared" ca="1" si="847"/>
        <v>1.232157530332556E-5</v>
      </c>
      <c r="IX417" s="240">
        <f t="shared" ca="1" si="848"/>
        <v>-1.2958088024589355E-4</v>
      </c>
      <c r="IY417" s="240">
        <f t="shared" ca="1" si="849"/>
        <v>-6.2881526611934828E-5</v>
      </c>
      <c r="IZ417" s="240">
        <f t="shared" ca="1" si="850"/>
        <v>1.050457256947163E-4</v>
      </c>
      <c r="JA417" s="240">
        <f t="shared" ca="1" si="851"/>
        <v>1.0386833551633546E-4</v>
      </c>
      <c r="JB417" s="240">
        <f t="shared" ca="1" si="852"/>
        <v>-6.4518311648393569E-5</v>
      </c>
    </row>
    <row r="418" spans="2:262">
      <c r="B418" s="248">
        <v>57</v>
      </c>
      <c r="C418" s="247">
        <f t="shared" si="853"/>
        <v>1.1132812500000006E-3</v>
      </c>
      <c r="D418" s="244">
        <f t="shared" ca="1" si="597"/>
        <v>30.037336674756695</v>
      </c>
      <c r="E418" s="243">
        <f ca="1">BK361</f>
        <v>3.73366747566964E-2</v>
      </c>
      <c r="F418" s="242">
        <v>57</v>
      </c>
      <c r="G418" s="240">
        <f t="shared" ca="1" si="854"/>
        <v>1.1757446635952706E-4</v>
      </c>
      <c r="H418" s="240">
        <f t="shared" ca="1" si="598"/>
        <v>-2.592142336175908E-5</v>
      </c>
      <c r="I418" s="240">
        <f t="shared" ca="1" si="599"/>
        <v>-1.2643761735409051E-4</v>
      </c>
      <c r="J418" s="240">
        <f t="shared" ca="1" si="600"/>
        <v>-1.7310604384656067E-5</v>
      </c>
      <c r="K418" s="240">
        <f t="shared" ca="1" si="601"/>
        <v>1.2051871011172421E-4</v>
      </c>
      <c r="L418" s="240">
        <f t="shared" ca="1" si="602"/>
        <v>5.8518817007967205E-5</v>
      </c>
      <c r="M418" s="240">
        <f t="shared" ca="1" si="603"/>
        <v>-1.0050973514432317E-4</v>
      </c>
      <c r="N418" s="240">
        <f t="shared" ca="1" si="604"/>
        <v>-9.2885485326109517E-5</v>
      </c>
      <c r="O418" s="240">
        <f t="shared" ca="1" si="605"/>
        <v>6.8749979124785253E-5</v>
      </c>
      <c r="P418" s="240">
        <f t="shared" ca="1" si="606"/>
        <v>1.163927378929187E-4</v>
      </c>
      <c r="Q418" s="240">
        <f t="shared" ca="1" si="607"/>
        <v>-2.8952534508473035E-5</v>
      </c>
      <c r="R418" s="240">
        <f t="shared" ca="1" si="608"/>
        <v>-1.2629229786085142E-4</v>
      </c>
      <c r="S418" s="240">
        <f t="shared" ca="1" si="609"/>
        <v>-1.422980504786648E-5</v>
      </c>
      <c r="T418" s="240">
        <f t="shared" ca="1" si="610"/>
        <v>1.2142678916550324E-4</v>
      </c>
      <c r="U418" s="241">
        <f t="shared" ca="1" si="611"/>
        <v>5.5748511491533165E-5</v>
      </c>
      <c r="V418" s="240">
        <f t="shared" ca="1" si="612"/>
        <v>-1.0236504752516754E-4</v>
      </c>
      <c r="W418" s="240">
        <f t="shared" ca="1" si="613"/>
        <v>-9.0749555227414143E-5</v>
      </c>
      <c r="X418" s="240">
        <f t="shared" ca="1" si="614"/>
        <v>7.1335616793495422E-5</v>
      </c>
      <c r="Y418" s="240">
        <f t="shared" ca="1" si="615"/>
        <v>1.1514089879320836E-4</v>
      </c>
      <c r="Z418" s="240">
        <f t="shared" ca="1" si="616"/>
        <v>-3.1966205731004137E-5</v>
      </c>
      <c r="AA418" s="240">
        <f t="shared" ca="1" si="617"/>
        <v>-1.2607090460975412E-4</v>
      </c>
      <c r="AB418" s="240">
        <f t="shared" ca="1" si="618"/>
        <v>-1.1140434208602618E-5</v>
      </c>
      <c r="AC418" s="240">
        <f t="shared" ca="1" si="619"/>
        <v>1.2226172526192891E-4</v>
      </c>
      <c r="AD418" s="240">
        <f t="shared" ca="1" si="620"/>
        <v>5.2944625156347127E-5</v>
      </c>
      <c r="AE418" s="240">
        <f t="shared" ca="1" si="621"/>
        <v>-1.0415869902905841E-4</v>
      </c>
      <c r="AF418" s="240">
        <f t="shared" ca="1" si="622"/>
        <v>-8.8558960989994722E-5</v>
      </c>
      <c r="AG418" s="240">
        <f t="shared" ca="1" si="623"/>
        <v>7.3878284554060097E-5</v>
      </c>
      <c r="AH418" s="240">
        <f t="shared" ca="1" si="624"/>
        <v>1.1381970312146058E-4</v>
      </c>
      <c r="AI418" s="240">
        <f t="shared" ca="1" si="625"/>
        <v>-3.4960621706496306E-5</v>
      </c>
      <c r="AJ418" s="240">
        <f t="shared" ca="1" si="626"/>
        <v>-1.2577357095981472E-4</v>
      </c>
      <c r="AK418" s="240">
        <f t="shared" ca="1" si="627"/>
        <v>-8.0443527883387165E-6</v>
      </c>
      <c r="AL418" s="240">
        <f t="shared" ca="1" si="628"/>
        <v>1.2302301546671742E-4</v>
      </c>
      <c r="AM418" s="240">
        <f t="shared" ca="1" si="629"/>
        <v>5.0108846958694769E-5</v>
      </c>
      <c r="AN418" s="240">
        <f t="shared" ca="1" si="630"/>
        <v>-1.0588960922739904E-4</v>
      </c>
      <c r="AO418" s="240">
        <f t="shared" ca="1" si="631"/>
        <v>-8.63150221459071E-5</v>
      </c>
      <c r="AP418" s="240">
        <f t="shared" ca="1" si="632"/>
        <v>7.6376450798495662E-5</v>
      </c>
      <c r="AQ418" s="240">
        <f t="shared" ca="1" si="633"/>
        <v>1.1242994671654549E-4</v>
      </c>
      <c r="AR418" s="240">
        <f t="shared" ca="1" si="634"/>
        <v>-3.7933978710734747E-5</v>
      </c>
      <c r="AS418" s="240">
        <f t="shared" ca="1" si="635"/>
        <v>-1.2540047601370579E-4</v>
      </c>
      <c r="AT418" s="240">
        <f t="shared" ca="1" si="636"/>
        <v>-4.9434257507537539E-6</v>
      </c>
      <c r="AU418" s="240">
        <f t="shared" ca="1" si="637"/>
        <v>1.237102012071156E-4</v>
      </c>
      <c r="AV418" s="240">
        <f t="shared" ca="1" si="638"/>
        <v>4.724288506532415E-5</v>
      </c>
      <c r="AW418" s="240">
        <f t="shared" ca="1" si="639"/>
        <v>-1.0755673548460812E-4</v>
      </c>
      <c r="AX418" s="240">
        <f t="shared" ca="1" si="640"/>
        <v>-8.4019090360006027E-5</v>
      </c>
      <c r="AY418" s="240">
        <f t="shared" ca="1" si="641"/>
        <v>7.8828610724870386E-5</v>
      </c>
      <c r="AZ418" s="240">
        <f t="shared" ca="1" si="642"/>
        <v>1.1097246671575488E-4</v>
      </c>
      <c r="BA418" s="240">
        <f t="shared" ca="1" si="643"/>
        <v>-4.0884485704639835E-5</v>
      </c>
      <c r="BB418" s="240">
        <f t="shared" ca="1" si="644"/>
        <v>-1.2495184450987199E-4</v>
      </c>
      <c r="BC418" s="240">
        <f t="shared" ca="1" si="645"/>
        <v>-1.8395209783431284E-6</v>
      </c>
      <c r="BD418" s="240">
        <f t="shared" ca="1" si="646"/>
        <v>1.2432286854812882E-4</v>
      </c>
      <c r="BE418" s="240">
        <f t="shared" ca="1" si="647"/>
        <v>4.4348465824515405E-5</v>
      </c>
      <c r="BF418" s="240">
        <f t="shared" ca="1" si="648"/>
        <v>-1.091590735861667E-4</v>
      </c>
      <c r="BG418" s="240">
        <f t="shared" ca="1" si="649"/>
        <v>-8.1672548615747571E-5</v>
      </c>
      <c r="BH418" s="240">
        <f t="shared" ca="1" si="650"/>
        <v>8.1233287243736039E-5</v>
      </c>
      <c r="BI418" s="240">
        <f t="shared" ca="1" si="651"/>
        <v>1.0944814105054207E-4</v>
      </c>
      <c r="BJ418" s="240">
        <f t="shared" ca="1" si="652"/>
        <v>-4.381036541312668E-5</v>
      </c>
      <c r="BK418" s="240">
        <f t="shared" ca="1" si="653"/>
        <v>-1.2442794668715584E-4</v>
      </c>
      <c r="BL418" s="240">
        <f t="shared" ca="1" si="654"/>
        <v>1.2654918527216192E-6</v>
      </c>
      <c r="BM418" s="240">
        <f t="shared" ca="1" si="655"/>
        <v>1.2486064844186029E-4</v>
      </c>
      <c r="BN418" s="240">
        <f t="shared" ca="1" si="656"/>
        <v>4.1427332726191639E-5</v>
      </c>
      <c r="BO418" s="240">
        <f t="shared" ca="1" si="657"/>
        <v>-1.1069565834351808E-4</v>
      </c>
      <c r="BP418" s="240">
        <f t="shared" ca="1" si="658"/>
        <v>-7.9276810382136265E-5</v>
      </c>
      <c r="BQ418" s="240">
        <f t="shared" ca="1" si="659"/>
        <v>8.3589031867872967E-5</v>
      </c>
      <c r="BR418" s="240">
        <f t="shared" ca="1" si="660"/>
        <v>1.0785788791768998E-4</v>
      </c>
      <c r="BS418" s="240">
        <f t="shared" ca="1" si="661"/>
        <v>-4.6709855395663715E-5</v>
      </c>
      <c r="BT418" s="240">
        <f t="shared" ca="1" si="662"/>
        <v>-1.2382909812201631E-4</v>
      </c>
      <c r="BU418" s="240">
        <f t="shared" ca="1" si="663"/>
        <v>4.3697423988141009E-6</v>
      </c>
      <c r="BV418" s="240">
        <f t="shared" ca="1" si="664"/>
        <v>1.2532321694981076E-4</v>
      </c>
      <c r="BW418" s="240">
        <f t="shared" ca="1" si="665"/>
        <v>3.848124535169967E-5</v>
      </c>
      <c r="BX418" s="240">
        <f t="shared" ca="1" si="666"/>
        <v>-1.1216556417546059E-4</v>
      </c>
      <c r="BY418" s="240">
        <f t="shared" ca="1" si="667"/>
        <v>-7.683331876230304E-5</v>
      </c>
      <c r="BZ418" s="240">
        <f t="shared" ca="1" si="668"/>
        <v>8.5894425584809271E-5</v>
      </c>
      <c r="CA418" s="240">
        <f t="shared" ca="1" si="669"/>
        <v>1.0620266522622247E-4</v>
      </c>
      <c r="CB418" s="240">
        <f t="shared" ca="1" si="670"/>
        <v>-4.9581209107902745E-5</v>
      </c>
      <c r="CC418" s="240">
        <f t="shared" ca="1" si="671"/>
        <v>-1.2315565953843597E-4</v>
      </c>
      <c r="CD418" s="240">
        <f t="shared" ca="1" si="672"/>
        <v>7.4713607754807148E-6</v>
      </c>
      <c r="CE418" s="240">
        <f t="shared" ca="1" si="673"/>
        <v>1.2571029543800732E-4</v>
      </c>
      <c r="CF418" s="240">
        <f t="shared" ca="1" si="674"/>
        <v>3.5511978313914267E-5</v>
      </c>
      <c r="CG418" s="240">
        <f t="shared" ca="1" si="675"/>
        <v>-1.1356790566568439E-4</v>
      </c>
      <c r="CH418" s="240">
        <f t="shared" ca="1" si="676"/>
        <v>-7.4343545624228839E-5</v>
      </c>
      <c r="CI418" s="240">
        <f t="shared" ca="1" si="677"/>
        <v>8.8148079711572748E-5</v>
      </c>
      <c r="CJ418" s="240">
        <f t="shared" ca="1" si="678"/>
        <v>1.0448347002039611E-4</v>
      </c>
      <c r="CK418" s="240">
        <f t="shared" ca="1" si="679"/>
        <v>-5.2422696953737663E-5</v>
      </c>
      <c r="CL418" s="240">
        <f t="shared" ca="1" si="680"/>
        <v>-1.2240803659063638E-4</v>
      </c>
      <c r="CM418" s="240">
        <f t="shared" ca="1" si="681"/>
        <v>1.0568478683786556E-5</v>
      </c>
      <c r="CN418" s="240">
        <f t="shared" ca="1" si="682"/>
        <v>1.26021650744843E-4</v>
      </c>
      <c r="CO418" s="240">
        <f t="shared" ca="1" si="683"/>
        <v>3.2521320188270973E-5</v>
      </c>
      <c r="CP418" s="240">
        <f t="shared" ca="1" si="684"/>
        <v>-1.1490183809611192E-4</v>
      </c>
      <c r="CQ418" s="240">
        <f t="shared" ca="1" si="685"/>
        <v>-7.1808990714154839E-5</v>
      </c>
      <c r="CR418" s="240">
        <f t="shared" ca="1" si="686"/>
        <v>9.0348636731186951E-5</v>
      </c>
      <c r="CS418" s="240">
        <f t="shared" ca="1" si="687"/>
        <v>1.0270133787911908E-4</v>
      </c>
      <c r="CT418" s="240">
        <f t="shared" ca="1" si="688"/>
        <v>-5.5232607327136921E-5</v>
      </c>
      <c r="CU418" s="240">
        <f t="shared" ca="1" si="689"/>
        <v>-1.2158667961872588E-4</v>
      </c>
      <c r="CV418" s="240">
        <f t="shared" ca="1" si="690"/>
        <v>1.365923053571595E-5</v>
      </c>
      <c r="CW418" s="240">
        <f t="shared" ca="1" si="691"/>
        <v>1.2625709532152287E-4</v>
      </c>
      <c r="CX418" s="240">
        <f t="shared" ca="1" si="692"/>
        <v>2.9511072435396734E-5</v>
      </c>
      <c r="CY418" s="240">
        <f t="shared" ca="1" si="693"/>
        <v>-1.1616655795572759E-4</v>
      </c>
      <c r="CZ418" s="240">
        <f t="shared" ca="1" si="694"/>
        <v>-6.923118075318724E-5</v>
      </c>
      <c r="DA418" s="240">
        <f t="shared" ca="1" si="695"/>
        <v>9.2494771110387375E-5</v>
      </c>
      <c r="DB418" s="240">
        <f t="shared" ca="1" si="696"/>
        <v>1.0085734229215304E-4</v>
      </c>
      <c r="DC418" s="240">
        <f t="shared" ca="1" si="697"/>
        <v>-5.800924764316416E-5</v>
      </c>
      <c r="DD418" s="240">
        <f t="shared" ca="1" si="698"/>
        <v>-1.2069208337743182E-4</v>
      </c>
      <c r="DE418" s="240">
        <f t="shared" ca="1" si="699"/>
        <v>1.6741754577922168E-5</v>
      </c>
      <c r="DF418" s="240">
        <f t="shared" ca="1" si="700"/>
        <v>1.2641648734503812E-4</v>
      </c>
      <c r="DG418" s="240">
        <f t="shared" ca="1" si="701"/>
        <v>2.6483048315977491E-5</v>
      </c>
      <c r="DH418" s="240">
        <f t="shared" ca="1" si="702"/>
        <v>-1.1736130342457812E-4</v>
      </c>
      <c r="DI418" s="240">
        <f t="shared" ca="1" si="703"/>
        <v>-6.6611668517652995E-5</v>
      </c>
      <c r="DJ418" s="240">
        <f t="shared" ca="1" si="704"/>
        <v>9.4585190098073191E-5</v>
      </c>
      <c r="DK418" s="240">
        <f t="shared" ca="1" si="705"/>
        <v>9.8952594013489124E-5</v>
      </c>
      <c r="DL418" s="240">
        <f t="shared" ca="1" si="706"/>
        <v>-6.0750945357516626E-5</v>
      </c>
      <c r="DM418" s="240">
        <f t="shared" ca="1" si="707"/>
        <v>-1.1972478673807887E-4</v>
      </c>
      <c r="DN418" s="240">
        <f t="shared" ca="1" si="708"/>
        <v>1.9814194013185153E-5</v>
      </c>
      <c r="DO418" s="240">
        <f t="shared" ca="1" si="709"/>
        <v>1.2649973080359361E-4</v>
      </c>
      <c r="DP418" s="240">
        <f t="shared" ca="1" si="710"/>
        <v>2.3439071798517656E-5</v>
      </c>
      <c r="DQ418" s="240">
        <f t="shared" ca="1" si="711"/>
        <v>-1.1848535483266744E-4</v>
      </c>
      <c r="DR418" s="240">
        <f t="shared" ca="1" si="712"/>
        <v>-6.3952031903774422E-5</v>
      </c>
      <c r="DS418" s="240">
        <f t="shared" ca="1" si="713"/>
        <v>9.6618634504009638E-5</v>
      </c>
      <c r="DT418" s="240">
        <f t="shared" ca="1" si="714"/>
        <v>9.6988240392267277E-5</v>
      </c>
      <c r="DU418" s="240">
        <f t="shared" ca="1" si="715"/>
        <v>-6.3456048974009889E-5</v>
      </c>
      <c r="DV418" s="240">
        <f t="shared" ca="1" si="716"/>
        <v>-1.1868537236399425E-4</v>
      </c>
      <c r="DW418" s="240">
        <f t="shared" ca="1" si="717"/>
        <v>2.2874698118875037E-5</v>
      </c>
      <c r="DX418" s="240">
        <f t="shared" ca="1" si="718"/>
        <v>1.2650677555444258E-4</v>
      </c>
      <c r="DY418" s="240">
        <f t="shared" ca="1" si="719"/>
        <v>2.0380976460653286E-5</v>
      </c>
      <c r="DZ418" s="240">
        <f t="shared" ca="1" si="720"/>
        <v>-1.1953803509345836E-4</v>
      </c>
      <c r="EA418" s="240">
        <f t="shared" ca="1" si="721"/>
        <v>-6.125387297719752E-5</v>
      </c>
      <c r="EB418" s="240">
        <f t="shared" ca="1" si="722"/>
        <v>9.8593879457326689E-5</v>
      </c>
      <c r="EC418" s="240">
        <f t="shared" ca="1" si="723"/>
        <v>9.4965464681657014E-5</v>
      </c>
      <c r="ED418" s="240">
        <f t="shared" ca="1" si="724"/>
        <v>-6.6122929039375705E-5</v>
      </c>
      <c r="EE418" s="240">
        <f t="shared" ca="1" si="725"/>
        <v>-1.1757446635952832E-4</v>
      </c>
      <c r="EF418" s="240">
        <f t="shared" ca="1" si="726"/>
        <v>2.5921423361758158E-5</v>
      </c>
      <c r="EG418" s="240">
        <f t="shared" ca="1" si="727"/>
        <v>1.2643761735409059E-4</v>
      </c>
      <c r="EH418" s="240">
        <f t="shared" ca="1" si="728"/>
        <v>1.7310604384659272E-5</v>
      </c>
      <c r="EI418" s="240">
        <f t="shared" ca="1" si="729"/>
        <v>-1.2051871011172397E-4</v>
      </c>
      <c r="EJ418" s="240">
        <f t="shared" ca="1" si="730"/>
        <v>-5.8518817007968994E-5</v>
      </c>
      <c r="EK418" s="240">
        <f t="shared" ca="1" si="731"/>
        <v>1.0050973514432127E-4</v>
      </c>
      <c r="EL418" s="240">
        <f t="shared" ca="1" si="732"/>
        <v>9.2885485326109964E-5</v>
      </c>
      <c r="EM418" s="240">
        <f t="shared" ca="1" si="733"/>
        <v>-6.8749979124783762E-5</v>
      </c>
      <c r="EN418" s="240">
        <f t="shared" ca="1" si="734"/>
        <v>-1.1639273789291984E-4</v>
      </c>
      <c r="EO418" s="240">
        <f t="shared" ca="1" si="735"/>
        <v>2.8952534508472608E-5</v>
      </c>
      <c r="EP418" s="240">
        <f t="shared" ca="1" si="736"/>
        <v>1.2629229786085151E-4</v>
      </c>
      <c r="EQ418" s="240">
        <f t="shared" ca="1" si="737"/>
        <v>1.4229805047869129E-5</v>
      </c>
      <c r="ER418" s="240">
        <f t="shared" ca="1" si="738"/>
        <v>-1.2142678916550211E-4</v>
      </c>
      <c r="ES418" s="240">
        <f t="shared" ca="1" si="739"/>
        <v>-5.5748511491534365E-5</v>
      </c>
      <c r="ET418" s="240">
        <f t="shared" ca="1" si="740"/>
        <v>1.0236504752516595E-4</v>
      </c>
      <c r="EU418" s="240">
        <f t="shared" ca="1" si="741"/>
        <v>9.0749555227416962E-5</v>
      </c>
      <c r="EV418" s="240">
        <f t="shared" ca="1" si="742"/>
        <v>-7.1335616793494325E-5</v>
      </c>
      <c r="EW418" s="240">
        <f t="shared" ca="1" si="743"/>
        <v>-1.1514089879320947E-4</v>
      </c>
      <c r="EX418" s="240">
        <f t="shared" ca="1" si="744"/>
        <v>3.1966205731000675E-5</v>
      </c>
      <c r="EY418" s="240">
        <f t="shared" ca="1" si="745"/>
        <v>1.2607090460975423E-4</v>
      </c>
      <c r="EZ418" s="240">
        <f t="shared" ca="1" si="746"/>
        <v>1.114043420860484E-5</v>
      </c>
      <c r="FA418" s="240">
        <f t="shared" ca="1" si="747"/>
        <v>-1.222617252619281E-4</v>
      </c>
      <c r="FB418" s="240">
        <f t="shared" ca="1" si="748"/>
        <v>-5.2944625156348326E-5</v>
      </c>
      <c r="FC418" s="240">
        <f t="shared" ca="1" si="749"/>
        <v>1.0415869902905713E-4</v>
      </c>
      <c r="FD418" s="240">
        <f t="shared" ca="1" si="750"/>
        <v>8.8558960989996958E-5</v>
      </c>
      <c r="FE418" s="240">
        <f t="shared" ca="1" si="751"/>
        <v>-7.3878284554059013E-5</v>
      </c>
      <c r="FF418" s="240">
        <f t="shared" ca="1" si="752"/>
        <v>-1.1381970312146156E-4</v>
      </c>
      <c r="FG418" s="240">
        <f t="shared" ca="1" si="753"/>
        <v>3.4960621706493298E-5</v>
      </c>
      <c r="FH418" s="240">
        <f t="shared" ca="1" si="754"/>
        <v>1.2577357095981478E-4</v>
      </c>
      <c r="FI418" s="240">
        <f t="shared" ca="1" si="755"/>
        <v>8.0443527883409459E-6</v>
      </c>
      <c r="FJ418" s="240">
        <f t="shared" ca="1" si="756"/>
        <v>-1.2302301546671668E-4</v>
      </c>
      <c r="FK418" s="240">
        <f t="shared" ca="1" si="757"/>
        <v>-5.0108846958695169E-5</v>
      </c>
      <c r="FL418" s="240">
        <f t="shared" ca="1" si="758"/>
        <v>1.0588960922739782E-4</v>
      </c>
      <c r="FM418" s="240">
        <f t="shared" ca="1" si="759"/>
        <v>8.6315022145909404E-5</v>
      </c>
      <c r="FN418" s="240">
        <f t="shared" ca="1" si="760"/>
        <v>-7.6376450798495309E-5</v>
      </c>
      <c r="FO418" s="240">
        <f t="shared" ca="1" si="761"/>
        <v>-1.124299467165461E-4</v>
      </c>
      <c r="FP418" s="240">
        <f t="shared" ca="1" si="762"/>
        <v>3.7933978710731766E-5</v>
      </c>
      <c r="FQ418" s="240">
        <f t="shared" ca="1" si="763"/>
        <v>1.2540047601370633E-4</v>
      </c>
      <c r="FR418" s="240">
        <f t="shared" ca="1" si="764"/>
        <v>4.9434257507550888E-6</v>
      </c>
      <c r="FS418" s="240">
        <f t="shared" ca="1" si="765"/>
        <v>-1.2371020120711495E-4</v>
      </c>
      <c r="FT418" s="240">
        <f t="shared" ca="1" si="766"/>
        <v>-4.7242885065327891E-5</v>
      </c>
      <c r="FU418" s="240">
        <f t="shared" ca="1" si="767"/>
        <v>1.0755673548460742E-4</v>
      </c>
      <c r="FV418" s="240">
        <f t="shared" ca="1" si="768"/>
        <v>8.4019090360007694E-5</v>
      </c>
      <c r="FW418" s="240">
        <f t="shared" ca="1" si="769"/>
        <v>-7.8828610724867229E-5</v>
      </c>
      <c r="FX418" s="240">
        <f t="shared" ca="1" si="770"/>
        <v>-1.1097246671575508E-4</v>
      </c>
      <c r="FY418" s="240">
        <f t="shared" ca="1" si="771"/>
        <v>4.088448570463772E-5</v>
      </c>
      <c r="FZ418" s="240">
        <f t="shared" ca="1" si="772"/>
        <v>1.2495184450987261E-4</v>
      </c>
      <c r="GA418" s="240">
        <f t="shared" ca="1" si="773"/>
        <v>1.8395209783435621E-6</v>
      </c>
      <c r="GB418" s="240">
        <f t="shared" ca="1" si="774"/>
        <v>-1.2432286854812839E-4</v>
      </c>
      <c r="GC418" s="240">
        <f t="shared" ca="1" si="775"/>
        <v>-4.4348465824519193E-5</v>
      </c>
      <c r="GD418" s="240">
        <f t="shared" ca="1" si="776"/>
        <v>1.0915907358616647E-4</v>
      </c>
      <c r="GE418" s="240">
        <f t="shared" ca="1" si="777"/>
        <v>8.1672548615749279E-5</v>
      </c>
      <c r="GF418" s="240">
        <f t="shared" ca="1" si="778"/>
        <v>-8.1233287243732949E-5</v>
      </c>
      <c r="GG418" s="240">
        <f t="shared" ca="1" si="779"/>
        <v>-1.0944814105054407E-4</v>
      </c>
      <c r="GH418" s="240">
        <f t="shared" ca="1" si="780"/>
        <v>4.3810365413121205E-5</v>
      </c>
      <c r="GI418" s="240">
        <f t="shared" ca="1" si="781"/>
        <v>1.2442794668715592E-4</v>
      </c>
      <c r="GJ418" s="240">
        <f t="shared" ca="1" si="782"/>
        <v>-1.2654918527211923E-6</v>
      </c>
      <c r="GK418" s="240">
        <f t="shared" ca="1" si="783"/>
        <v>-1.2486064844185993E-4</v>
      </c>
      <c r="GL418" s="240">
        <f t="shared" ca="1" si="784"/>
        <v>-4.1427332726193746E-5</v>
      </c>
      <c r="GM418" s="240">
        <f t="shared" ca="1" si="785"/>
        <v>1.1069565834351613E-4</v>
      </c>
      <c r="GN418" s="240">
        <f t="shared" ca="1" si="786"/>
        <v>7.9276810382140792E-5</v>
      </c>
      <c r="GO418" s="240">
        <f t="shared" ca="1" si="787"/>
        <v>-8.3589031867873983E-5</v>
      </c>
      <c r="GP418" s="240">
        <f t="shared" ca="1" si="788"/>
        <v>-1.0785788791769021E-4</v>
      </c>
      <c r="GQ418" s="240">
        <f t="shared" ca="1" si="789"/>
        <v>4.6709855395661648E-5</v>
      </c>
      <c r="GR418" s="240">
        <f t="shared" ca="1" si="790"/>
        <v>1.2382909812201677E-4</v>
      </c>
      <c r="GS418" s="240">
        <f t="shared" ca="1" si="791"/>
        <v>-4.369742398810069E-6</v>
      </c>
      <c r="GT418" s="240">
        <f t="shared" ca="1" si="792"/>
        <v>-1.2532321694980994E-4</v>
      </c>
      <c r="GU418" s="240">
        <f t="shared" ca="1" si="793"/>
        <v>-3.8481245351698363E-5</v>
      </c>
      <c r="GV418" s="240">
        <f t="shared" ca="1" si="794"/>
        <v>1.121655641754604E-4</v>
      </c>
      <c r="GW418" s="240">
        <f t="shared" ca="1" si="795"/>
        <v>7.6833318762303392E-5</v>
      </c>
      <c r="GX418" s="240">
        <f t="shared" ca="1" si="796"/>
        <v>-8.5894425584807644E-5</v>
      </c>
      <c r="GY418" s="240">
        <f t="shared" ca="1" si="797"/>
        <v>-1.0620266522622466E-4</v>
      </c>
      <c r="GZ418" s="240">
        <f t="shared" ca="1" si="798"/>
        <v>4.9581209107899031E-5</v>
      </c>
      <c r="HA418" s="240">
        <f t="shared" ca="1" si="799"/>
        <v>1.2315565953843565E-4</v>
      </c>
      <c r="HB418" s="240">
        <f t="shared" ca="1" si="800"/>
        <v>-7.4713607754802811E-6</v>
      </c>
      <c r="HC418" s="240">
        <f t="shared" ca="1" si="801"/>
        <v>-1.2571029543800727E-4</v>
      </c>
      <c r="HD418" s="240">
        <f t="shared" ca="1" si="802"/>
        <v>-3.5511978313916415E-5</v>
      </c>
      <c r="HE418" s="240">
        <f t="shared" ca="1" si="803"/>
        <v>1.1356790566568262E-4</v>
      </c>
      <c r="HF418" s="240">
        <f t="shared" ca="1" si="804"/>
        <v>7.4343545624232118E-5</v>
      </c>
      <c r="HG418" s="240">
        <f t="shared" ca="1" si="805"/>
        <v>-8.814807971156856E-5</v>
      </c>
      <c r="HH418" s="240">
        <f t="shared" ca="1" si="806"/>
        <v>-1.0448347002039635E-4</v>
      </c>
      <c r="HI418" s="240">
        <f t="shared" ca="1" si="807"/>
        <v>5.242269695373727E-5</v>
      </c>
      <c r="HJ418" s="240">
        <f t="shared" ca="1" si="808"/>
        <v>1.2240803659063694E-4</v>
      </c>
      <c r="HK418" s="240">
        <f t="shared" ca="1" si="809"/>
        <v>-1.0568478683784333E-5</v>
      </c>
      <c r="HL418" s="240">
        <f t="shared" ca="1" si="810"/>
        <v>-1.2602165074484265E-4</v>
      </c>
      <c r="HM418" s="240">
        <f t="shared" ca="1" si="811"/>
        <v>-3.2521320188276591E-5</v>
      </c>
      <c r="HN418" s="240">
        <f t="shared" ca="1" si="812"/>
        <v>1.1490183809611249E-4</v>
      </c>
      <c r="HO418" s="240">
        <f t="shared" ca="1" si="813"/>
        <v>7.1808990714155191E-5</v>
      </c>
      <c r="HP418" s="240">
        <f t="shared" ca="1" si="814"/>
        <v>-9.0348636731185365E-5</v>
      </c>
      <c r="HQ418" s="240">
        <f t="shared" ca="1" si="815"/>
        <v>-1.027013378791204E-4</v>
      </c>
      <c r="HR418" s="240">
        <f t="shared" ca="1" si="816"/>
        <v>5.5232607327134922E-5</v>
      </c>
      <c r="HS418" s="240">
        <f t="shared" ca="1" si="817"/>
        <v>1.2158667961872748E-4</v>
      </c>
      <c r="HT418" s="240">
        <f t="shared" ca="1" si="818"/>
        <v>-1.3659230535717319E-5</v>
      </c>
      <c r="HU418" s="240">
        <f t="shared" ca="1" si="819"/>
        <v>-1.2625709532152298E-4</v>
      </c>
      <c r="HV418" s="240">
        <f t="shared" ca="1" si="820"/>
        <v>-2.9511072435398902E-5</v>
      </c>
      <c r="HW418" s="240">
        <f t="shared" ca="1" si="821"/>
        <v>1.1616655795572672E-4</v>
      </c>
      <c r="HX418" s="240">
        <f t="shared" ca="1" si="822"/>
        <v>6.9231180753189097E-5</v>
      </c>
      <c r="HY418" s="240">
        <f t="shared" ca="1" si="823"/>
        <v>-9.2494771110383418E-5</v>
      </c>
      <c r="HZ418" s="240">
        <f t="shared" ca="1" si="824"/>
        <v>-1.0085734229215222E-4</v>
      </c>
      <c r="IA418" s="240">
        <f t="shared" ca="1" si="825"/>
        <v>5.8009247643165373E-5</v>
      </c>
      <c r="IB418" s="240">
        <f t="shared" ca="1" si="826"/>
        <v>1.2069208337743248E-4</v>
      </c>
      <c r="IC418" s="240">
        <f t="shared" ca="1" si="827"/>
        <v>-1.6741754577919952E-5</v>
      </c>
      <c r="ID418" s="240">
        <f t="shared" ca="1" si="828"/>
        <v>-1.2641648734503804E-4</v>
      </c>
      <c r="IE418" s="240">
        <f t="shared" ca="1" si="829"/>
        <v>-4.0293632667133867E-5</v>
      </c>
      <c r="IF418" s="240">
        <f t="shared" ca="1" si="830"/>
        <v>1.1736130342457595E-4</v>
      </c>
      <c r="IG418" s="240">
        <f t="shared" ca="1" si="831"/>
        <v>6.6611668517651843E-5</v>
      </c>
      <c r="IH418" s="240">
        <f t="shared" ca="1" si="832"/>
        <v>-9.45851900980717E-5</v>
      </c>
      <c r="II418" s="240">
        <f t="shared" ca="1" si="833"/>
        <v>-9.895259401349052E-5</v>
      </c>
      <c r="IJ418" s="240">
        <f t="shared" ca="1" si="834"/>
        <v>6.0750945357514675E-5</v>
      </c>
      <c r="IK418" s="240">
        <f t="shared" ca="1" si="835"/>
        <v>1.1972478673808075E-4</v>
      </c>
      <c r="IL418" s="240">
        <f t="shared" ca="1" si="836"/>
        <v>-1.98141940131794E-5</v>
      </c>
      <c r="IM418" s="240">
        <f t="shared" ca="1" si="837"/>
        <v>-1.2649973080359361E-4</v>
      </c>
      <c r="IN418" s="240">
        <f t="shared" ca="1" si="838"/>
        <v>-2.3439071798519838E-5</v>
      </c>
      <c r="IO418" s="240">
        <f t="shared" ca="1" si="839"/>
        <v>1.1848535483266667E-4</v>
      </c>
      <c r="IP418" s="240">
        <f t="shared" ca="1" si="840"/>
        <v>6.3952031903776347E-5</v>
      </c>
      <c r="IQ418" s="240">
        <f t="shared" ca="1" si="841"/>
        <v>-9.6618634504008202E-5</v>
      </c>
      <c r="IR418" s="240">
        <f t="shared" ca="1" si="842"/>
        <v>-9.6988240392271018E-5</v>
      </c>
      <c r="IS418" s="240">
        <f t="shared" ca="1" si="843"/>
        <v>6.3456048974011082E-5</v>
      </c>
      <c r="IT418" s="240">
        <f t="shared" ca="1" si="844"/>
        <v>1.1868537236399377E-4</v>
      </c>
      <c r="IU418" s="240">
        <f t="shared" ca="1" si="845"/>
        <v>-2.2874698118872842E-5</v>
      </c>
      <c r="IV418" s="240">
        <f t="shared" ca="1" si="846"/>
        <v>-1.2650677555444261E-4</v>
      </c>
      <c r="IW418" s="240">
        <f t="shared" ca="1" si="847"/>
        <v>-2.0380976460655481E-5</v>
      </c>
      <c r="IX418" s="240">
        <f t="shared" ca="1" si="848"/>
        <v>1.1953803509345644E-4</v>
      </c>
      <c r="IY418" s="240">
        <f t="shared" ca="1" si="849"/>
        <v>6.1253872977196327E-5</v>
      </c>
      <c r="IZ418" s="240">
        <f t="shared" ca="1" si="850"/>
        <v>-9.8593879457327556E-5</v>
      </c>
      <c r="JA418" s="240">
        <f t="shared" ca="1" si="851"/>
        <v>-9.4965464681658491E-5</v>
      </c>
      <c r="JB418" s="240">
        <f t="shared" ca="1" si="852"/>
        <v>6.6122929039373794E-5</v>
      </c>
    </row>
    <row r="419" spans="2:262">
      <c r="B419" s="248">
        <v>58</v>
      </c>
      <c r="C419" s="247">
        <f t="shared" si="853"/>
        <v>1.1328125000000006E-3</v>
      </c>
      <c r="D419" s="244">
        <f t="shared" ca="1" si="597"/>
        <v>30.03726634307926</v>
      </c>
      <c r="E419" s="243">
        <f ca="1">BL361</f>
        <v>3.7266343079261091E-2</v>
      </c>
      <c r="F419" s="242">
        <v>58</v>
      </c>
      <c r="G419" s="240">
        <f t="shared" ca="1" si="854"/>
        <v>-9.9902462234734274E-5</v>
      </c>
      <c r="H419" s="240">
        <f t="shared" ca="1" si="598"/>
        <v>2.2242326824615959E-5</v>
      </c>
      <c r="I419" s="240">
        <f t="shared" ca="1" si="599"/>
        <v>1.064297165706685E-4</v>
      </c>
      <c r="J419" s="240">
        <f t="shared" ca="1" si="600"/>
        <v>8.9906387925117664E-6</v>
      </c>
      <c r="K419" s="240">
        <f t="shared" ca="1" si="601"/>
        <v>-1.0379131517930447E-4</v>
      </c>
      <c r="L419" s="240">
        <f t="shared" ca="1" si="602"/>
        <v>-3.944933663372252E-5</v>
      </c>
      <c r="M419" s="240">
        <f t="shared" ca="1" si="603"/>
        <v>9.221447541687367E-5</v>
      </c>
      <c r="N419" s="240">
        <f t="shared" ca="1" si="604"/>
        <v>6.6510684092862773E-5</v>
      </c>
      <c r="O419" s="240">
        <f t="shared" ca="1" si="605"/>
        <v>-7.2696186950280855E-5</v>
      </c>
      <c r="P419" s="240">
        <f t="shared" ca="1" si="606"/>
        <v>-8.7844176097483486E-5</v>
      </c>
      <c r="Q419" s="240">
        <f t="shared" ca="1" si="607"/>
        <v>4.6917351676432561E-5</v>
      </c>
      <c r="R419" s="240">
        <f t="shared" ca="1" si="608"/>
        <v>1.0161258664082763E-4</v>
      </c>
      <c r="S419" s="240">
        <f t="shared" ca="1" si="609"/>
        <v>-1.7098025579542104E-5</v>
      </c>
      <c r="T419" s="240">
        <f t="shared" ca="1" si="610"/>
        <v>-1.0663018945189986E-4</v>
      </c>
      <c r="U419" s="241">
        <f t="shared" ca="1" si="611"/>
        <v>-1.4193770999542562E-5</v>
      </c>
      <c r="V419" s="240">
        <f t="shared" ca="1" si="612"/>
        <v>1.0246487194575262E-4</v>
      </c>
      <c r="W419" s="240">
        <f t="shared" ca="1" si="613"/>
        <v>4.4263209550758798E-5</v>
      </c>
      <c r="X419" s="240">
        <f t="shared" ca="1" si="614"/>
        <v>-8.9475348469152778E-5</v>
      </c>
      <c r="Y419" s="240">
        <f t="shared" ca="1" si="615"/>
        <v>-7.0520730216633954E-5</v>
      </c>
      <c r="Z419" s="240">
        <f t="shared" ca="1" si="616"/>
        <v>6.8780268061902295E-5</v>
      </c>
      <c r="AA419" s="240">
        <f t="shared" ca="1" si="617"/>
        <v>9.0705052948413862E-5</v>
      </c>
      <c r="AB419" s="240">
        <f t="shared" ca="1" si="618"/>
        <v>-4.2161877152663137E-5</v>
      </c>
      <c r="AC419" s="240">
        <f t="shared" ca="1" si="619"/>
        <v>-1.0307791742549162E-4</v>
      </c>
      <c r="AD419" s="240">
        <f t="shared" ca="1" si="620"/>
        <v>1.1912533693236852E-5</v>
      </c>
      <c r="AE419" s="240">
        <f t="shared" ca="1" si="621"/>
        <v>1.0657378086704005E-4</v>
      </c>
      <c r="AF419" s="240">
        <f t="shared" ca="1" si="622"/>
        <v>1.936270916900814E-5</v>
      </c>
      <c r="AG419" s="240">
        <f t="shared" ca="1" si="623"/>
        <v>-1.0089158186082057E-4</v>
      </c>
      <c r="AH419" s="240">
        <f t="shared" ca="1" si="624"/>
        <v>-4.8970448518988389E-5</v>
      </c>
      <c r="AI419" s="240">
        <f t="shared" ca="1" si="625"/>
        <v>8.6520667569854544E-5</v>
      </c>
      <c r="AJ419" s="240">
        <f t="shared" ca="1" si="626"/>
        <v>7.4360885724427097E-5</v>
      </c>
      <c r="AK419" s="240">
        <f t="shared" ca="1" si="627"/>
        <v>-6.4698651483322364E-5</v>
      </c>
      <c r="AL419" s="240">
        <f t="shared" ca="1" si="628"/>
        <v>-9.3347413381967003E-5</v>
      </c>
      <c r="AM419" s="240">
        <f t="shared" ca="1" si="629"/>
        <v>3.7304830973888841E-5</v>
      </c>
      <c r="AN419" s="240">
        <f t="shared" ca="1" si="630"/>
        <v>1.0429492447851855E-4</v>
      </c>
      <c r="AO419" s="240">
        <f t="shared" ca="1" si="631"/>
        <v>-6.6983434698506404E-6</v>
      </c>
      <c r="AP419" s="240">
        <f t="shared" ca="1" si="632"/>
        <v>-1.0626062670931085E-4</v>
      </c>
      <c r="AQ419" s="240">
        <f t="shared" ca="1" si="633"/>
        <v>-2.4485000876111799E-5</v>
      </c>
      <c r="AR419" s="240">
        <f t="shared" ca="1" si="634"/>
        <v>9.9075235118127207E-5</v>
      </c>
      <c r="AS419" s="240">
        <f t="shared" ca="1" si="635"/>
        <v>5.3559713387430353E-5</v>
      </c>
      <c r="AT419" s="240">
        <f t="shared" ca="1" si="636"/>
        <v>-8.3357550804065561E-5</v>
      </c>
      <c r="AU419" s="240">
        <f t="shared" ca="1" si="637"/>
        <v>-7.8021899345265716E-5</v>
      </c>
      <c r="AV419" s="240">
        <f t="shared" ca="1" si="638"/>
        <v>6.0461170186386518E-5</v>
      </c>
      <c r="AW419" s="240">
        <f t="shared" ca="1" si="639"/>
        <v>9.5764891720415403E-5</v>
      </c>
      <c r="AX419" s="240">
        <f t="shared" ca="1" si="640"/>
        <v>-3.2357914189780811E-5</v>
      </c>
      <c r="AY419" s="240">
        <f t="shared" ca="1" si="641"/>
        <v>-1.0526067592332022E-4</v>
      </c>
      <c r="AZ419" s="240">
        <f t="shared" ca="1" si="642"/>
        <v>1.4680163503399664E-6</v>
      </c>
      <c r="BA419" s="240">
        <f t="shared" ca="1" si="643"/>
        <v>1.056914813945072E-4</v>
      </c>
      <c r="BB419" s="240">
        <f t="shared" ca="1" si="644"/>
        <v>2.9548306071473602E-5</v>
      </c>
      <c r="BC419" s="240">
        <f t="shared" ca="1" si="645"/>
        <v>-9.7020207456068318E-5</v>
      </c>
      <c r="BD419" s="240">
        <f t="shared" ca="1" si="646"/>
        <v>-5.8019948215046481E-5</v>
      </c>
      <c r="BE419" s="240">
        <f t="shared" ca="1" si="647"/>
        <v>7.999361839712999E-5</v>
      </c>
      <c r="BF419" s="240">
        <f t="shared" ca="1" si="648"/>
        <v>8.1494951376670345E-5</v>
      </c>
      <c r="BG419" s="240">
        <f t="shared" ca="1" si="649"/>
        <v>-5.6078032634699245E-5</v>
      </c>
      <c r="BH419" s="240">
        <f t="shared" ca="1" si="650"/>
        <v>-9.7951664046695464E-5</v>
      </c>
      <c r="BI419" s="240">
        <f t="shared" ca="1" si="651"/>
        <v>2.7333044356171768E-5</v>
      </c>
      <c r="BJ419" s="240">
        <f t="shared" ca="1" si="652"/>
        <v>1.0597284518007628E-4</v>
      </c>
      <c r="BK419" s="240">
        <f t="shared" ca="1" si="653"/>
        <v>3.765847349142494E-6</v>
      </c>
      <c r="BL419" s="240">
        <f t="shared" ca="1" si="654"/>
        <v>-1.0486771604354376E-4</v>
      </c>
      <c r="BM419" s="240">
        <f t="shared" ca="1" si="655"/>
        <v>-3.4540426809381096E-5</v>
      </c>
      <c r="BN419" s="240">
        <f t="shared" ca="1" si="656"/>
        <v>9.473144961628123E-5</v>
      </c>
      <c r="BO419" s="240">
        <f t="shared" ca="1" si="657"/>
        <v>6.2340407905463397E-5</v>
      </c>
      <c r="BP419" s="240">
        <f t="shared" ca="1" si="658"/>
        <v>-7.643697435686224E-5</v>
      </c>
      <c r="BQ419" s="240">
        <f t="shared" ca="1" si="659"/>
        <v>-8.4771674932092927E-5</v>
      </c>
      <c r="BR419" s="240">
        <f t="shared" ca="1" si="660"/>
        <v>5.1559798190538803E-5</v>
      </c>
      <c r="BS419" s="240">
        <f t="shared" ca="1" si="661"/>
        <v>9.9902462234734518E-5</v>
      </c>
      <c r="BT419" s="240">
        <f t="shared" ca="1" si="662"/>
        <v>-2.2242326824616058E-5</v>
      </c>
      <c r="BU419" s="240">
        <f t="shared" ca="1" si="663"/>
        <v>-1.0642971657066856E-4</v>
      </c>
      <c r="BV419" s="240">
        <f t="shared" ca="1" si="664"/>
        <v>-8.9906387925115834E-6</v>
      </c>
      <c r="BW419" s="240">
        <f t="shared" ca="1" si="665"/>
        <v>1.0379131517930432E-4</v>
      </c>
      <c r="BX419" s="240">
        <f t="shared" ca="1" si="666"/>
        <v>3.944933663372216E-5</v>
      </c>
      <c r="BY419" s="240">
        <f t="shared" ca="1" si="667"/>
        <v>-9.221447541687348E-5</v>
      </c>
      <c r="BZ419" s="240">
        <f t="shared" ca="1" si="668"/>
        <v>-6.6510684092862475E-5</v>
      </c>
      <c r="CA419" s="240">
        <f t="shared" ca="1" si="669"/>
        <v>7.2696186950280584E-5</v>
      </c>
      <c r="CB419" s="240">
        <f t="shared" ca="1" si="670"/>
        <v>8.7844176097483283E-5</v>
      </c>
      <c r="CC419" s="240">
        <f t="shared" ca="1" si="671"/>
        <v>-4.6917351676432392E-5</v>
      </c>
      <c r="CD419" s="240">
        <f t="shared" ca="1" si="672"/>
        <v>-1.016125866408274E-4</v>
      </c>
      <c r="CE419" s="240">
        <f t="shared" ca="1" si="673"/>
        <v>1.7098025579542104E-5</v>
      </c>
      <c r="CF419" s="240">
        <f t="shared" ca="1" si="674"/>
        <v>1.0663018945189985E-4</v>
      </c>
      <c r="CG419" s="240">
        <f t="shared" ca="1" si="675"/>
        <v>1.4193770999542562E-5</v>
      </c>
      <c r="CH419" s="240">
        <f t="shared" ca="1" si="676"/>
        <v>-1.0246487194575282E-4</v>
      </c>
      <c r="CI419" s="240">
        <f t="shared" ca="1" si="677"/>
        <v>-4.4263209550758798E-5</v>
      </c>
      <c r="CJ419" s="240">
        <f t="shared" ca="1" si="678"/>
        <v>8.9475348469152357E-5</v>
      </c>
      <c r="CK419" s="240">
        <f t="shared" ca="1" si="679"/>
        <v>7.0520730216633954E-5</v>
      </c>
      <c r="CL419" s="240">
        <f t="shared" ca="1" si="680"/>
        <v>-6.8780268061901725E-5</v>
      </c>
      <c r="CM419" s="240">
        <f t="shared" ca="1" si="681"/>
        <v>-9.0705052948413659E-5</v>
      </c>
      <c r="CN419" s="240">
        <f t="shared" ca="1" si="682"/>
        <v>4.2161877152662792E-5</v>
      </c>
      <c r="CO419" s="240">
        <f t="shared" ca="1" si="683"/>
        <v>1.0307791742549162E-4</v>
      </c>
      <c r="CP419" s="240">
        <f t="shared" ca="1" si="684"/>
        <v>-1.1912533693236852E-5</v>
      </c>
      <c r="CQ419" s="240">
        <f t="shared" ca="1" si="685"/>
        <v>-1.0657378086704008E-4</v>
      </c>
      <c r="CR419" s="240">
        <f t="shared" ca="1" si="686"/>
        <v>-1.936270916900814E-5</v>
      </c>
      <c r="CS419" s="240">
        <f t="shared" ca="1" si="687"/>
        <v>1.0089158186082082E-4</v>
      </c>
      <c r="CT419" s="240">
        <f t="shared" ca="1" si="688"/>
        <v>4.8970448518987047E-5</v>
      </c>
      <c r="CU419" s="240">
        <f t="shared" ca="1" si="689"/>
        <v>-8.652066756985411E-5</v>
      </c>
      <c r="CV419" s="240">
        <f t="shared" ca="1" si="690"/>
        <v>-7.4360885724427097E-5</v>
      </c>
      <c r="CW419" s="240">
        <f t="shared" ca="1" si="691"/>
        <v>6.4698651483322973E-5</v>
      </c>
      <c r="CX419" s="240">
        <f t="shared" ca="1" si="692"/>
        <v>9.3347413381967735E-5</v>
      </c>
      <c r="CY419" s="240">
        <f t="shared" ca="1" si="693"/>
        <v>-3.7304830973888136E-5</v>
      </c>
      <c r="CZ419" s="240">
        <f t="shared" ca="1" si="694"/>
        <v>-1.0429492447851855E-4</v>
      </c>
      <c r="DA419" s="240">
        <f t="shared" ca="1" si="695"/>
        <v>6.6983434698513925E-6</v>
      </c>
      <c r="DB419" s="240">
        <f t="shared" ca="1" si="696"/>
        <v>1.0626062670931072E-4</v>
      </c>
      <c r="DC419" s="240">
        <f t="shared" ca="1" si="697"/>
        <v>2.4485000876112537E-5</v>
      </c>
      <c r="DD419" s="240">
        <f t="shared" ca="1" si="698"/>
        <v>-9.9075235118127207E-5</v>
      </c>
      <c r="DE419" s="240">
        <f t="shared" ca="1" si="699"/>
        <v>-5.3559713387429709E-5</v>
      </c>
      <c r="DF419" s="240">
        <f t="shared" ca="1" si="700"/>
        <v>8.3357550804064612E-5</v>
      </c>
      <c r="DG419" s="240">
        <f t="shared" ca="1" si="701"/>
        <v>7.8021899345265716E-5</v>
      </c>
      <c r="DH419" s="240">
        <f t="shared" ca="1" si="702"/>
        <v>-6.0461170186387148E-5</v>
      </c>
      <c r="DI419" s="240">
        <f t="shared" ca="1" si="703"/>
        <v>-9.5764891720414739E-5</v>
      </c>
      <c r="DJ419" s="240">
        <f t="shared" ca="1" si="704"/>
        <v>3.2357914189780086E-5</v>
      </c>
      <c r="DK419" s="240">
        <f t="shared" ca="1" si="705"/>
        <v>1.0526067592332022E-4</v>
      </c>
      <c r="DL419" s="240">
        <f t="shared" ca="1" si="706"/>
        <v>-1.4680163503399664E-6</v>
      </c>
      <c r="DM419" s="240">
        <f t="shared" ca="1" si="707"/>
        <v>-1.0569148139450742E-4</v>
      </c>
      <c r="DN419" s="240">
        <f t="shared" ca="1" si="708"/>
        <v>-2.9548306071473602E-5</v>
      </c>
      <c r="DO419" s="240">
        <f t="shared" ca="1" si="709"/>
        <v>9.7020207456068318E-5</v>
      </c>
      <c r="DP419" s="240">
        <f t="shared" ca="1" si="710"/>
        <v>5.8019948215045207E-5</v>
      </c>
      <c r="DQ419" s="240">
        <f t="shared" ca="1" si="711"/>
        <v>-7.9993618397128987E-5</v>
      </c>
      <c r="DR419" s="240">
        <f t="shared" ca="1" si="712"/>
        <v>-8.1494951376670345E-5</v>
      </c>
      <c r="DS419" s="240">
        <f t="shared" ca="1" si="713"/>
        <v>5.6078032634699245E-5</v>
      </c>
      <c r="DT419" s="240">
        <f t="shared" ca="1" si="714"/>
        <v>9.7951664046694867E-5</v>
      </c>
      <c r="DU419" s="240">
        <f t="shared" ca="1" si="715"/>
        <v>-2.7333044356170305E-5</v>
      </c>
      <c r="DV419" s="240">
        <f t="shared" ca="1" si="716"/>
        <v>-1.0597284518007628E-4</v>
      </c>
      <c r="DW419" s="240">
        <f t="shared" ca="1" si="717"/>
        <v>-3.765847349142494E-6</v>
      </c>
      <c r="DX419" s="240">
        <f t="shared" ca="1" si="718"/>
        <v>1.0486771604354406E-4</v>
      </c>
      <c r="DY419" s="240">
        <f t="shared" ca="1" si="719"/>
        <v>3.4540426809382533E-5</v>
      </c>
      <c r="DZ419" s="240">
        <f t="shared" ca="1" si="720"/>
        <v>-9.473144961628123E-5</v>
      </c>
      <c r="EA419" s="240">
        <f t="shared" ca="1" si="721"/>
        <v>-6.2340407905463397E-5</v>
      </c>
      <c r="EB419" s="240">
        <f t="shared" ca="1" si="722"/>
        <v>7.6436974356863298E-5</v>
      </c>
      <c r="EC419" s="240">
        <f t="shared" ca="1" si="723"/>
        <v>8.4771674932093848E-5</v>
      </c>
      <c r="ED419" s="240">
        <f t="shared" ca="1" si="724"/>
        <v>-5.1559798190538803E-5</v>
      </c>
      <c r="EE419" s="240">
        <f t="shared" ca="1" si="725"/>
        <v>-9.9902462234734003E-5</v>
      </c>
      <c r="EF419" s="240">
        <f t="shared" ca="1" si="726"/>
        <v>2.2242326824614577E-5</v>
      </c>
      <c r="EG419" s="240">
        <f t="shared" ca="1" si="727"/>
        <v>1.0642971657066856E-4</v>
      </c>
      <c r="EH419" s="240">
        <f t="shared" ca="1" si="728"/>
        <v>8.9906387925115834E-6</v>
      </c>
      <c r="EI419" s="240">
        <f t="shared" ca="1" si="729"/>
        <v>-1.0379131517930468E-4</v>
      </c>
      <c r="EJ419" s="240">
        <f t="shared" ca="1" si="730"/>
        <v>-3.9449336633723583E-5</v>
      </c>
      <c r="EK419" s="240">
        <f t="shared" ca="1" si="731"/>
        <v>9.221447541687348E-5</v>
      </c>
      <c r="EL419" s="240">
        <f t="shared" ca="1" si="732"/>
        <v>6.6510684092862475E-5</v>
      </c>
      <c r="EM419" s="240">
        <f t="shared" ca="1" si="733"/>
        <v>-7.2696186950281695E-5</v>
      </c>
      <c r="EN419" s="240">
        <f t="shared" ca="1" si="734"/>
        <v>-8.7844176097484123E-5</v>
      </c>
      <c r="EO419" s="240">
        <f t="shared" ca="1" si="735"/>
        <v>4.6917351676432392E-5</v>
      </c>
      <c r="EP419" s="240">
        <f t="shared" ca="1" si="736"/>
        <v>1.016125866408274E-4</v>
      </c>
      <c r="EQ419" s="240">
        <f t="shared" ca="1" si="737"/>
        <v>-1.7098025579543595E-5</v>
      </c>
      <c r="ER419" s="240">
        <f t="shared" ca="1" si="738"/>
        <v>-1.0663018945189987E-4</v>
      </c>
      <c r="ES419" s="240">
        <f t="shared" ca="1" si="739"/>
        <v>-1.4193770999542562E-5</v>
      </c>
      <c r="ET419" s="240">
        <f t="shared" ca="1" si="740"/>
        <v>1.0246487194575282E-4</v>
      </c>
      <c r="EU419" s="240">
        <f t="shared" ca="1" si="741"/>
        <v>4.4263209550760187E-5</v>
      </c>
      <c r="EV419" s="240">
        <f t="shared" ca="1" si="742"/>
        <v>-8.9475348469152357E-5</v>
      </c>
      <c r="EW419" s="240">
        <f t="shared" ca="1" si="743"/>
        <v>-7.0520730216633954E-5</v>
      </c>
      <c r="EX419" s="240">
        <f t="shared" ca="1" si="744"/>
        <v>6.8780268061902891E-5</v>
      </c>
      <c r="EY419" s="240">
        <f t="shared" ca="1" si="745"/>
        <v>9.0705052948414458E-5</v>
      </c>
      <c r="EZ419" s="240">
        <f t="shared" ca="1" si="746"/>
        <v>-4.2161877152662792E-5</v>
      </c>
      <c r="FA419" s="240">
        <f t="shared" ca="1" si="747"/>
        <v>-1.0307791742549162E-4</v>
      </c>
      <c r="FB419" s="240">
        <f t="shared" ca="1" si="748"/>
        <v>1.1912533693238369E-5</v>
      </c>
      <c r="FC419" s="240">
        <f t="shared" ca="1" si="749"/>
        <v>1.0657378086704003E-4</v>
      </c>
      <c r="FD419" s="240">
        <f t="shared" ca="1" si="750"/>
        <v>1.936270916900814E-5</v>
      </c>
      <c r="FE419" s="240">
        <f t="shared" ca="1" si="751"/>
        <v>-1.0089158186082082E-4</v>
      </c>
      <c r="FF419" s="240">
        <f t="shared" ca="1" si="752"/>
        <v>-4.8970448518987047E-5</v>
      </c>
      <c r="FG419" s="240">
        <f t="shared" ca="1" si="753"/>
        <v>8.652066756985411E-5</v>
      </c>
      <c r="FH419" s="240">
        <f t="shared" ca="1" si="754"/>
        <v>7.4360885724427097E-5</v>
      </c>
      <c r="FI419" s="240">
        <f t="shared" ca="1" si="755"/>
        <v>-6.4698651483322973E-5</v>
      </c>
      <c r="FJ419" s="240">
        <f t="shared" ca="1" si="756"/>
        <v>-9.3347413381966271E-5</v>
      </c>
      <c r="FK419" s="240">
        <f t="shared" ca="1" si="757"/>
        <v>3.7304830973888136E-5</v>
      </c>
      <c r="FL419" s="240">
        <f t="shared" ca="1" si="758"/>
        <v>1.0429492447851855E-4</v>
      </c>
      <c r="FM419" s="240">
        <f t="shared" ca="1" si="759"/>
        <v>-6.6983434698513925E-6</v>
      </c>
      <c r="FN419" s="240">
        <f t="shared" ca="1" si="760"/>
        <v>-1.0626062670931072E-4</v>
      </c>
      <c r="FO419" s="240">
        <f t="shared" ca="1" si="761"/>
        <v>-2.4485000876112537E-5</v>
      </c>
      <c r="FP419" s="240">
        <f t="shared" ca="1" si="762"/>
        <v>9.9075235118127207E-5</v>
      </c>
      <c r="FQ419" s="240">
        <f t="shared" ca="1" si="763"/>
        <v>5.3559713387429709E-5</v>
      </c>
      <c r="FR419" s="240">
        <f t="shared" ca="1" si="764"/>
        <v>-8.3357550804064612E-5</v>
      </c>
      <c r="FS419" s="240">
        <f t="shared" ca="1" si="765"/>
        <v>-7.8021899345265716E-5</v>
      </c>
      <c r="FT419" s="240">
        <f t="shared" ca="1" si="766"/>
        <v>6.0461170186387148E-5</v>
      </c>
      <c r="FU419" s="240">
        <f t="shared" ca="1" si="767"/>
        <v>9.5764891720414739E-5</v>
      </c>
      <c r="FV419" s="240">
        <f t="shared" ca="1" si="768"/>
        <v>-3.2357914189780086E-5</v>
      </c>
      <c r="FW419" s="240">
        <f t="shared" ca="1" si="769"/>
        <v>-1.0526067592332022E-4</v>
      </c>
      <c r="FX419" s="240">
        <f t="shared" ca="1" si="770"/>
        <v>1.4680163503399664E-6</v>
      </c>
      <c r="FY419" s="240">
        <f t="shared" ca="1" si="771"/>
        <v>1.0569148139450742E-4</v>
      </c>
      <c r="FZ419" s="240">
        <f t="shared" ca="1" si="772"/>
        <v>2.9548306071473602E-5</v>
      </c>
      <c r="GA419" s="240">
        <f t="shared" ca="1" si="773"/>
        <v>-9.7020207456068318E-5</v>
      </c>
      <c r="GB419" s="240">
        <f t="shared" ca="1" si="774"/>
        <v>-5.8019948215045207E-5</v>
      </c>
      <c r="GC419" s="240">
        <f t="shared" ca="1" si="775"/>
        <v>7.9993618397128987E-5</v>
      </c>
      <c r="GD419" s="240">
        <f t="shared" ca="1" si="776"/>
        <v>8.1494951376670345E-5</v>
      </c>
      <c r="GE419" s="240">
        <f t="shared" ca="1" si="777"/>
        <v>-5.6078032634699245E-5</v>
      </c>
      <c r="GF419" s="240">
        <f t="shared" ca="1" si="778"/>
        <v>-9.7951664046694867E-5</v>
      </c>
      <c r="GG419" s="240">
        <f t="shared" ca="1" si="779"/>
        <v>2.7333044356173239E-5</v>
      </c>
      <c r="GH419" s="240">
        <f t="shared" ca="1" si="780"/>
        <v>1.0597284518007594E-4</v>
      </c>
      <c r="GI419" s="240">
        <f t="shared" ca="1" si="781"/>
        <v>3.7658473491455229E-6</v>
      </c>
      <c r="GJ419" s="240">
        <f t="shared" ca="1" si="782"/>
        <v>-1.0486771604354349E-4</v>
      </c>
      <c r="GK419" s="240">
        <f t="shared" ca="1" si="783"/>
        <v>-3.4540426809382533E-5</v>
      </c>
      <c r="GL419" s="240">
        <f t="shared" ca="1" si="784"/>
        <v>9.473144961628123E-5</v>
      </c>
      <c r="GM419" s="240">
        <f t="shared" ca="1" si="785"/>
        <v>6.2340407905463397E-5</v>
      </c>
      <c r="GN419" s="240">
        <f t="shared" ca="1" si="786"/>
        <v>-7.6436974356863298E-5</v>
      </c>
      <c r="GO419" s="240">
        <f t="shared" ca="1" si="787"/>
        <v>-8.4771674932091991E-5</v>
      </c>
      <c r="GP419" s="240">
        <f t="shared" ca="1" si="788"/>
        <v>5.1559798190536147E-5</v>
      </c>
      <c r="GQ419" s="240">
        <f t="shared" ca="1" si="789"/>
        <v>9.9902462234735046E-5</v>
      </c>
      <c r="GR419" s="240">
        <f t="shared" ca="1" si="790"/>
        <v>-2.2242326824614577E-5</v>
      </c>
      <c r="GS419" s="240">
        <f t="shared" ca="1" si="791"/>
        <v>-1.0642971657066856E-4</v>
      </c>
      <c r="GT419" s="240">
        <f t="shared" ca="1" si="792"/>
        <v>-8.9906387925115834E-6</v>
      </c>
      <c r="GU419" s="240">
        <f t="shared" ca="1" si="793"/>
        <v>1.0379131517930468E-4</v>
      </c>
      <c r="GV419" s="240">
        <f t="shared" ca="1" si="794"/>
        <v>3.9449336633720751E-5</v>
      </c>
      <c r="GW419" s="240">
        <f t="shared" ca="1" si="795"/>
        <v>-9.2214475416874998E-5</v>
      </c>
      <c r="GX419" s="240">
        <f t="shared" ca="1" si="796"/>
        <v>-6.6510684092864846E-5</v>
      </c>
      <c r="GY419" s="240">
        <f t="shared" ca="1" si="797"/>
        <v>7.2696186950279472E-5</v>
      </c>
      <c r="GZ419" s="240">
        <f t="shared" ca="1" si="798"/>
        <v>8.7844176097484123E-5</v>
      </c>
      <c r="HA419" s="240">
        <f t="shared" ca="1" si="799"/>
        <v>-4.6917351676432392E-5</v>
      </c>
      <c r="HB419" s="240">
        <f t="shared" ca="1" si="800"/>
        <v>-1.016125866408274E-4</v>
      </c>
      <c r="HC419" s="240">
        <f t="shared" ca="1" si="801"/>
        <v>1.7098025579543595E-5</v>
      </c>
      <c r="HD419" s="240">
        <f t="shared" ca="1" si="802"/>
        <v>1.0663018945189985E-4</v>
      </c>
      <c r="HE419" s="240">
        <f t="shared" ca="1" si="803"/>
        <v>1.4193770999539553E-5</v>
      </c>
      <c r="HF419" s="240">
        <f t="shared" ca="1" si="804"/>
        <v>-1.0246487194575198E-4</v>
      </c>
      <c r="HG419" s="240">
        <f t="shared" ca="1" si="805"/>
        <v>-4.4263209550760187E-5</v>
      </c>
      <c r="HH419" s="240">
        <f t="shared" ca="1" si="806"/>
        <v>8.9475348469152357E-5</v>
      </c>
      <c r="HI419" s="240">
        <f t="shared" ca="1" si="807"/>
        <v>7.0520730216633954E-5</v>
      </c>
      <c r="HJ419" s="240">
        <f t="shared" ca="1" si="808"/>
        <v>-6.8780268061902891E-5</v>
      </c>
      <c r="HK419" s="240">
        <f t="shared" ca="1" si="809"/>
        <v>-9.0705052948412873E-5</v>
      </c>
      <c r="HL419" s="240">
        <f t="shared" ca="1" si="810"/>
        <v>4.2161877152665577E-5</v>
      </c>
      <c r="HM419" s="240">
        <f t="shared" ca="1" si="811"/>
        <v>1.0307791742549239E-4</v>
      </c>
      <c r="HN419" s="240">
        <f t="shared" ca="1" si="812"/>
        <v>-1.1912533693235354E-5</v>
      </c>
      <c r="HO419" s="240">
        <f t="shared" ca="1" si="813"/>
        <v>-1.0657378086704003E-4</v>
      </c>
      <c r="HP419" s="240">
        <f t="shared" ca="1" si="814"/>
        <v>-1.936270916900814E-5</v>
      </c>
      <c r="HQ419" s="240">
        <f t="shared" ca="1" si="815"/>
        <v>1.0089158186082082E-4</v>
      </c>
      <c r="HR419" s="240">
        <f t="shared" ca="1" si="816"/>
        <v>4.8970448518987047E-5</v>
      </c>
      <c r="HS419" s="240">
        <f t="shared" ca="1" si="817"/>
        <v>-8.6520667569855872E-5</v>
      </c>
      <c r="HT419" s="240">
        <f t="shared" ca="1" si="818"/>
        <v>-7.4360885724424915E-5</v>
      </c>
      <c r="HU419" s="240">
        <f t="shared" ca="1" si="819"/>
        <v>6.4698651483320561E-5</v>
      </c>
      <c r="HV419" s="240">
        <f t="shared" ca="1" si="820"/>
        <v>9.3347413381967735E-5</v>
      </c>
      <c r="HW419" s="240">
        <f t="shared" ca="1" si="821"/>
        <v>-3.7304830973888136E-5</v>
      </c>
      <c r="HX419" s="240">
        <f t="shared" ca="1" si="822"/>
        <v>-1.0429492447851855E-4</v>
      </c>
      <c r="HY419" s="240">
        <f t="shared" ca="1" si="823"/>
        <v>6.6983434698513925E-6</v>
      </c>
      <c r="HZ419" s="240">
        <f t="shared" ca="1" si="824"/>
        <v>1.0626062670931097E-4</v>
      </c>
      <c r="IA419" s="240">
        <f t="shared" ca="1" si="825"/>
        <v>2.4485000876109596E-5</v>
      </c>
      <c r="IB419" s="240">
        <f t="shared" ca="1" si="826"/>
        <v>-9.9075235118126095E-5</v>
      </c>
      <c r="IC419" s="240">
        <f t="shared" ca="1" si="827"/>
        <v>-5.3559713387432332E-5</v>
      </c>
      <c r="ID419" s="240">
        <f t="shared" ca="1" si="828"/>
        <v>8.3357550804064612E-5</v>
      </c>
      <c r="IE419" s="240">
        <f t="shared" ca="1" si="829"/>
        <v>1.1689012146018511E-6</v>
      </c>
      <c r="IF419" s="240">
        <f t="shared" ca="1" si="830"/>
        <v>-6.0461170186387148E-5</v>
      </c>
      <c r="IG419" s="240">
        <f t="shared" ca="1" si="831"/>
        <v>-9.5764891720414739E-5</v>
      </c>
      <c r="IH419" s="240">
        <f t="shared" ca="1" si="832"/>
        <v>3.2357914189782979E-5</v>
      </c>
      <c r="II419" s="240">
        <f t="shared" ca="1" si="833"/>
        <v>1.0526067592331973E-4</v>
      </c>
      <c r="IJ419" s="240">
        <f t="shared" ca="1" si="834"/>
        <v>-1.4680163503369306E-6</v>
      </c>
      <c r="IK419" s="240">
        <f t="shared" ca="1" si="835"/>
        <v>-1.0569148139450701E-4</v>
      </c>
      <c r="IL419" s="240">
        <f t="shared" ca="1" si="836"/>
        <v>-2.9548306071473602E-5</v>
      </c>
      <c r="IM419" s="240">
        <f t="shared" ca="1" si="837"/>
        <v>9.7020207456068318E-5</v>
      </c>
      <c r="IN419" s="240">
        <f t="shared" ca="1" si="838"/>
        <v>5.8019948215045207E-5</v>
      </c>
      <c r="IO419" s="240">
        <f t="shared" ca="1" si="839"/>
        <v>-7.9993618397130993E-5</v>
      </c>
      <c r="IP419" s="240">
        <f t="shared" ca="1" si="840"/>
        <v>-8.1494951376668393E-5</v>
      </c>
      <c r="IQ419" s="240">
        <f t="shared" ca="1" si="841"/>
        <v>5.6078032634696663E-5</v>
      </c>
      <c r="IR419" s="240">
        <f t="shared" ca="1" si="842"/>
        <v>9.795166404669606E-5</v>
      </c>
      <c r="IS419" s="240">
        <f t="shared" ca="1" si="843"/>
        <v>-2.7333044356170305E-5</v>
      </c>
      <c r="IT419" s="240">
        <f t="shared" ca="1" si="844"/>
        <v>-1.0597284518007628E-4</v>
      </c>
      <c r="IU419" s="240">
        <f t="shared" ca="1" si="845"/>
        <v>-3.765847349142494E-6</v>
      </c>
      <c r="IV419" s="240">
        <f t="shared" ca="1" si="846"/>
        <v>1.0486771604354406E-4</v>
      </c>
      <c r="IW419" s="240">
        <f t="shared" ca="1" si="847"/>
        <v>3.4540426809379659E-5</v>
      </c>
      <c r="IX419" s="240">
        <f t="shared" ca="1" si="848"/>
        <v>-9.4731449616282626E-5</v>
      </c>
      <c r="IY419" s="240">
        <f t="shared" ca="1" si="849"/>
        <v>-6.234040790546585E-5</v>
      </c>
      <c r="IZ419" s="240">
        <f t="shared" ca="1" si="850"/>
        <v>7.6436974356861183E-5</v>
      </c>
      <c r="JA419" s="240">
        <f t="shared" ca="1" si="851"/>
        <v>8.4771674932093848E-5</v>
      </c>
      <c r="JB419" s="240">
        <f t="shared" ca="1" si="852"/>
        <v>-5.1559798190538803E-5</v>
      </c>
    </row>
    <row r="420" spans="2:262">
      <c r="B420" s="248">
        <v>59</v>
      </c>
      <c r="C420" s="247">
        <f t="shared" si="853"/>
        <v>1.1523437500000006E-3</v>
      </c>
      <c r="D420" s="244">
        <f t="shared" ca="1" si="597"/>
        <v>30.037120290784689</v>
      </c>
      <c r="E420" s="243">
        <f ca="1">BM361</f>
        <v>3.7120290784689529E-2</v>
      </c>
      <c r="F420" s="242">
        <v>59</v>
      </c>
      <c r="G420" s="240">
        <f t="shared" ca="1" si="854"/>
        <v>-3.1716627932097728E-4</v>
      </c>
      <c r="H420" s="240">
        <f t="shared" ca="1" si="598"/>
        <v>9.4456874651973087E-5</v>
      </c>
      <c r="I420" s="240">
        <f t="shared" ca="1" si="599"/>
        <v>3.4029133892768881E-4</v>
      </c>
      <c r="J420" s="240">
        <f t="shared" ca="1" si="600"/>
        <v>-1.1146289526805625E-5</v>
      </c>
      <c r="K420" s="240">
        <f t="shared" ca="1" si="601"/>
        <v>-3.4302018858157324E-4</v>
      </c>
      <c r="L420" s="240">
        <f t="shared" ca="1" si="602"/>
        <v>-7.2832376255659845E-5</v>
      </c>
      <c r="M420" s="240">
        <f t="shared" ca="1" si="603"/>
        <v>3.2518926787393585E-4</v>
      </c>
      <c r="N420" s="240">
        <f t="shared" ca="1" si="604"/>
        <v>1.5244565195163474E-4</v>
      </c>
      <c r="O420" s="240">
        <f t="shared" ca="1" si="605"/>
        <v>-2.8786731750076702E-4</v>
      </c>
      <c r="P420" s="240">
        <f t="shared" ca="1" si="606"/>
        <v>-2.229217173577471E-4</v>
      </c>
      <c r="Q420" s="240">
        <f t="shared" ca="1" si="607"/>
        <v>2.3329132162410598E-4</v>
      </c>
      <c r="R420" s="240">
        <f t="shared" ca="1" si="608"/>
        <v>2.8003641375399515E-4</v>
      </c>
      <c r="S420" s="240">
        <f t="shared" ca="1" si="609"/>
        <v>-1.6473242864811888E-4</v>
      </c>
      <c r="T420" s="240">
        <f t="shared" ca="1" si="610"/>
        <v>-3.203664293900412E-4</v>
      </c>
      <c r="U420" s="241">
        <f t="shared" ca="1" si="611"/>
        <v>8.6299886782524604E-5</v>
      </c>
      <c r="V420" s="240">
        <f t="shared" ca="1" si="612"/>
        <v>3.4149448421137078E-4</v>
      </c>
      <c r="W420" s="240">
        <f t="shared" ca="1" si="613"/>
        <v>-2.6947460042803207E-6</v>
      </c>
      <c r="X420" s="240">
        <f t="shared" ca="1" si="614"/>
        <v>-3.421542155671195E-4</v>
      </c>
      <c r="Y420" s="240">
        <f t="shared" ca="1" si="615"/>
        <v>-8.1071911095378582E-5</v>
      </c>
      <c r="Z420" s="240">
        <f t="shared" ca="1" si="616"/>
        <v>3.2230608081336713E-4</v>
      </c>
      <c r="AA420" s="240">
        <f t="shared" ca="1" si="617"/>
        <v>1.599793210417327E-4</v>
      </c>
      <c r="AB420" s="240">
        <f t="shared" ca="1" si="618"/>
        <v>-2.8313972740010604E-4</v>
      </c>
      <c r="AC420" s="240">
        <f t="shared" ca="1" si="619"/>
        <v>-2.2929797145527096E-4</v>
      </c>
      <c r="AD420" s="240">
        <f t="shared" ca="1" si="620"/>
        <v>2.270026883848061E-4</v>
      </c>
      <c r="AE420" s="240">
        <f t="shared" ca="1" si="621"/>
        <v>2.8487307616971376E-4</v>
      </c>
      <c r="AF420" s="240">
        <f t="shared" ca="1" si="622"/>
        <v>-1.5725967718478116E-4</v>
      </c>
      <c r="AG420" s="240">
        <f t="shared" ca="1" si="623"/>
        <v>-3.2337360270131335E-4</v>
      </c>
      <c r="AH420" s="240">
        <f t="shared" ca="1" si="624"/>
        <v>7.8090915088239226E-5</v>
      </c>
      <c r="AI420" s="240">
        <f t="shared" ca="1" si="625"/>
        <v>3.4249192598706524E-4</v>
      </c>
      <c r="AJ420" s="240">
        <f t="shared" ca="1" si="626"/>
        <v>5.7584207324743266E-6</v>
      </c>
      <c r="AK420" s="240">
        <f t="shared" ca="1" si="627"/>
        <v>-3.4108214164717818E-4</v>
      </c>
      <c r="AL420" s="240">
        <f t="shared" ca="1" si="628"/>
        <v>-8.9262611247326341E-5</v>
      </c>
      <c r="AM420" s="240">
        <f t="shared" ca="1" si="629"/>
        <v>3.1922874862151798E-4</v>
      </c>
      <c r="AN420" s="240">
        <f t="shared" ca="1" si="630"/>
        <v>1.6741662457084826E-4</v>
      </c>
      <c r="AO420" s="240">
        <f t="shared" ca="1" si="631"/>
        <v>-2.7824158451493562E-4</v>
      </c>
      <c r="AP420" s="240">
        <f t="shared" ca="1" si="632"/>
        <v>-2.3553610502879448E-4</v>
      </c>
      <c r="AQ420" s="240">
        <f t="shared" ca="1" si="633"/>
        <v>2.2057731721419912E-4</v>
      </c>
      <c r="AR420" s="240">
        <f t="shared" ca="1" si="634"/>
        <v>2.895381416964381E-4</v>
      </c>
      <c r="AS420" s="240">
        <f t="shared" ca="1" si="635"/>
        <v>-1.4969219837222432E-4</v>
      </c>
      <c r="AT420" s="240">
        <f t="shared" ca="1" si="636"/>
        <v>-3.2618598784603598E-4</v>
      </c>
      <c r="AU420" s="240">
        <f t="shared" ca="1" si="637"/>
        <v>6.9834904346710903E-5</v>
      </c>
      <c r="AV420" s="240">
        <f t="shared" ca="1" si="638"/>
        <v>3.4328306343314269E-4</v>
      </c>
      <c r="AW420" s="240">
        <f t="shared" ca="1" si="639"/>
        <v>1.4208118811902194E-5</v>
      </c>
      <c r="AX420" s="240">
        <f t="shared" ca="1" si="640"/>
        <v>-3.3980461259899169E-4</v>
      </c>
      <c r="AY420" s="240">
        <f t="shared" ca="1" si="641"/>
        <v>-9.7399542940001477E-5</v>
      </c>
      <c r="AZ420" s="240">
        <f t="shared" ca="1" si="642"/>
        <v>3.1595912496823003E-4</v>
      </c>
      <c r="BA420" s="240">
        <f t="shared" ca="1" si="643"/>
        <v>1.7475308258543319E-4</v>
      </c>
      <c r="BB420" s="240">
        <f t="shared" ca="1" si="644"/>
        <v>-2.7317583930337708E-4</v>
      </c>
      <c r="BC420" s="240">
        <f t="shared" ca="1" si="645"/>
        <v>-2.4163236045990913E-4</v>
      </c>
      <c r="BD420" s="240">
        <f t="shared" ca="1" si="646"/>
        <v>2.1401907851561938E-4</v>
      </c>
      <c r="BE420" s="240">
        <f t="shared" ca="1" si="647"/>
        <v>2.9402880027313297E-4</v>
      </c>
      <c r="BF420" s="240">
        <f t="shared" ca="1" si="648"/>
        <v>-1.4203455057672207E-4</v>
      </c>
      <c r="BG420" s="240">
        <f t="shared" ca="1" si="649"/>
        <v>-3.288018907485591E-4</v>
      </c>
      <c r="BH420" s="240">
        <f t="shared" ca="1" si="650"/>
        <v>6.153682767009937E-5</v>
      </c>
      <c r="BI420" s="240">
        <f t="shared" ca="1" si="651"/>
        <v>3.4386741999798889E-4</v>
      </c>
      <c r="BJ420" s="240">
        <f t="shared" ca="1" si="652"/>
        <v>2.2649258451831083E-5</v>
      </c>
      <c r="BK420" s="240">
        <f t="shared" ca="1" si="653"/>
        <v>-3.3832239795828802E-4</v>
      </c>
      <c r="BL420" s="240">
        <f t="shared" ca="1" si="654"/>
        <v>-1.0547780479001778E-4</v>
      </c>
      <c r="BM420" s="240">
        <f t="shared" ca="1" si="655"/>
        <v>3.1249917935253493E-4</v>
      </c>
      <c r="BN420" s="240">
        <f t="shared" ca="1" si="656"/>
        <v>1.8198427587750514E-4</v>
      </c>
      <c r="BO420" s="240">
        <f t="shared" ca="1" si="657"/>
        <v>-2.6794554318092169E-4</v>
      </c>
      <c r="BP420" s="240">
        <f t="shared" ca="1" si="658"/>
        <v>-2.4758306559230205E-4</v>
      </c>
      <c r="BQ420" s="240">
        <f t="shared" ca="1" si="659"/>
        <v>2.0733192272683257E-4</v>
      </c>
      <c r="BR420" s="240">
        <f t="shared" ca="1" si="660"/>
        <v>2.9834234689498691E-4</v>
      </c>
      <c r="BS420" s="240">
        <f t="shared" ca="1" si="661"/>
        <v>-1.3429134647896187E-4</v>
      </c>
      <c r="BT420" s="240">
        <f t="shared" ca="1" si="662"/>
        <v>-3.3121973568678992E-4</v>
      </c>
      <c r="BU420" s="240">
        <f t="shared" ca="1" si="663"/>
        <v>5.320168350951195E-5</v>
      </c>
      <c r="BV420" s="240">
        <f t="shared" ca="1" si="664"/>
        <v>3.4424464368705901E-4</v>
      </c>
      <c r="BW420" s="240">
        <f t="shared" ca="1" si="665"/>
        <v>3.107675502538382E-5</v>
      </c>
      <c r="BX420" s="240">
        <f t="shared" ca="1" si="666"/>
        <v>-3.3663639055574407E-4</v>
      </c>
      <c r="BY420" s="240">
        <f t="shared" ca="1" si="667"/>
        <v>-1.1349253075449301E-4</v>
      </c>
      <c r="BZ420" s="240">
        <f t="shared" ca="1" si="668"/>
        <v>3.0885099591629252E-4</v>
      </c>
      <c r="CA420" s="240">
        <f t="shared" ca="1" si="669"/>
        <v>1.8910584864661892E-4</v>
      </c>
      <c r="CB420" s="240">
        <f t="shared" ca="1" si="670"/>
        <v>-2.6255384668238637E-4</v>
      </c>
      <c r="CC420" s="240">
        <f t="shared" ca="1" si="671"/>
        <v>-2.533846359437059E-4</v>
      </c>
      <c r="CD420" s="240">
        <f t="shared" ca="1" si="672"/>
        <v>2.005198779404311E-4</v>
      </c>
      <c r="CE420" s="240">
        <f t="shared" ca="1" si="673"/>
        <v>3.0247618324281034E-4</v>
      </c>
      <c r="CF420" s="240">
        <f t="shared" ca="1" si="674"/>
        <v>-1.2646725029556409E-4</v>
      </c>
      <c r="CG420" s="240">
        <f t="shared" ca="1" si="675"/>
        <v>-3.3343806624134794E-4</v>
      </c>
      <c r="CH420" s="240">
        <f t="shared" ca="1" si="676"/>
        <v>4.4834492644112663E-5</v>
      </c>
      <c r="CI420" s="240">
        <f t="shared" ca="1" si="677"/>
        <v>3.4441450727490847E-4</v>
      </c>
      <c r="CJ420" s="240">
        <f t="shared" ca="1" si="678"/>
        <v>3.948553212373908E-5</v>
      </c>
      <c r="CK420" s="240">
        <f t="shared" ca="1" si="679"/>
        <v>-3.3474760597917367E-4</v>
      </c>
      <c r="CL420" s="240">
        <f t="shared" ca="1" si="680"/>
        <v>-1.2143889306220088E-4</v>
      </c>
      <c r="CM420" s="240">
        <f t="shared" ca="1" si="681"/>
        <v>3.0501677218879497E-4</v>
      </c>
      <c r="CN420" s="240">
        <f t="shared" ca="1" si="682"/>
        <v>1.9611351112363515E-4</v>
      </c>
      <c r="CO420" s="240">
        <f t="shared" ca="1" si="683"/>
        <v>-2.5700399756412701E-4</v>
      </c>
      <c r="CP420" s="240">
        <f t="shared" ca="1" si="684"/>
        <v>-2.5903357686507902E-4</v>
      </c>
      <c r="CQ420" s="240">
        <f t="shared" ca="1" si="685"/>
        <v>1.9358704747748749E-4</v>
      </c>
      <c r="CR420" s="240">
        <f t="shared" ca="1" si="686"/>
        <v>3.0642781924816129E-4</v>
      </c>
      <c r="CS420" s="240">
        <f t="shared" ca="1" si="687"/>
        <v>-1.1856697496950337E-4</v>
      </c>
      <c r="CT420" s="240">
        <f t="shared" ca="1" si="688"/>
        <v>-3.3545554617285322E-4</v>
      </c>
      <c r="CU420" s="240">
        <f t="shared" ca="1" si="689"/>
        <v>3.6440295156819053E-5</v>
      </c>
      <c r="CV420" s="240">
        <f t="shared" ca="1" si="690"/>
        <v>3.4437690844206341E-4</v>
      </c>
      <c r="CW420" s="240">
        <f t="shared" ca="1" si="691"/>
        <v>4.7870524614007035E-5</v>
      </c>
      <c r="CX420" s="240">
        <f t="shared" ca="1" si="692"/>
        <v>-3.3265718196178297E-4</v>
      </c>
      <c r="CY420" s="240">
        <f t="shared" ca="1" si="693"/>
        <v>-1.2931210512162074E-4</v>
      </c>
      <c r="CZ420" s="240">
        <f t="shared" ca="1" si="694"/>
        <v>3.0099881776304263E-4</v>
      </c>
      <c r="DA420" s="240">
        <f t="shared" ca="1" si="695"/>
        <v>2.0300304215470295E-4</v>
      </c>
      <c r="DB420" s="240">
        <f t="shared" ca="1" si="696"/>
        <v>-2.5129933884773673E-4</v>
      </c>
      <c r="DC420" s="240">
        <f t="shared" ca="1" si="697"/>
        <v>-2.6452648564564117E-4</v>
      </c>
      <c r="DD420" s="240">
        <f t="shared" ca="1" si="698"/>
        <v>1.8653760741581718E-4</v>
      </c>
      <c r="DE420" s="240">
        <f t="shared" ca="1" si="699"/>
        <v>3.101948745932757E-4</v>
      </c>
      <c r="DF420" s="240">
        <f t="shared" ca="1" si="700"/>
        <v>-1.105952793312258E-4</v>
      </c>
      <c r="DG420" s="240">
        <f t="shared" ca="1" si="701"/>
        <v>-3.3727096022683487E-4</v>
      </c>
      <c r="DH420" s="240">
        <f t="shared" ca="1" si="702"/>
        <v>2.8024147398313418E-5</v>
      </c>
      <c r="DI420" s="240">
        <f t="shared" ca="1" si="703"/>
        <v>3.4413186983665487E-4</v>
      </c>
      <c r="DJ420" s="240">
        <f t="shared" ca="1" si="704"/>
        <v>5.6226681690236825E-5</v>
      </c>
      <c r="DK420" s="240">
        <f t="shared" ca="1" si="705"/>
        <v>-3.3036637769682782E-4</v>
      </c>
      <c r="DL420" s="240">
        <f t="shared" ca="1" si="706"/>
        <v>-1.3710742440421547E-4</v>
      </c>
      <c r="DM420" s="240">
        <f t="shared" ca="1" si="707"/>
        <v>2.9679955290454066E-4</v>
      </c>
      <c r="DN420" s="240">
        <f t="shared" ca="1" si="708"/>
        <v>2.0977029174394949E-4</v>
      </c>
      <c r="DO420" s="240">
        <f t="shared" ca="1" si="709"/>
        <v>-2.4544330680631216E-4</v>
      </c>
      <c r="DP420" s="240">
        <f t="shared" ca="1" si="710"/>
        <v>-2.6986005356252954E-4</v>
      </c>
      <c r="DQ420" s="240">
        <f t="shared" ca="1" si="711"/>
        <v>1.7937580407453816E-4</v>
      </c>
      <c r="DR420" s="240">
        <f t="shared" ca="1" si="712"/>
        <v>3.1377508014486413E-4</v>
      </c>
      <c r="DS420" s="240">
        <f t="shared" ca="1" si="713"/>
        <v>-1.0255696523209365E-4</v>
      </c>
      <c r="DT420" s="240">
        <f t="shared" ca="1" si="714"/>
        <v>-3.3888321486574943E-4</v>
      </c>
      <c r="DU420" s="240">
        <f t="shared" ca="1" si="715"/>
        <v>1.9591118941305355E-5</v>
      </c>
      <c r="DV420" s="240">
        <f t="shared" ca="1" si="716"/>
        <v>3.4367953906077627E-4</v>
      </c>
      <c r="DW420" s="240">
        <f t="shared" ca="1" si="717"/>
        <v>6.4548969915867503E-5</v>
      </c>
      <c r="DX420" s="240">
        <f t="shared" ca="1" si="718"/>
        <v>-3.2787657307914529E-4</v>
      </c>
      <c r="DY420" s="240">
        <f t="shared" ca="1" si="719"/>
        <v>-1.4482015530111679E-4</v>
      </c>
      <c r="DZ420" s="240">
        <f t="shared" ca="1" si="720"/>
        <v>2.9242150709341398E-4</v>
      </c>
      <c r="EA420" s="240">
        <f t="shared" ca="1" si="721"/>
        <v>2.1641118355326597E-4</v>
      </c>
      <c r="EB420" s="240">
        <f t="shared" ca="1" si="722"/>
        <v>-2.3943942889458384E-4</v>
      </c>
      <c r="EC420" s="240">
        <f t="shared" ca="1" si="723"/>
        <v>-2.7503106787386936E-4</v>
      </c>
      <c r="ED420" s="240">
        <f t="shared" ca="1" si="724"/>
        <v>1.7210595145617798E-4</v>
      </c>
      <c r="EE420" s="240">
        <f t="shared" ca="1" si="725"/>
        <v>3.1716627932097923E-4</v>
      </c>
      <c r="EF420" s="240">
        <f t="shared" ca="1" si="726"/>
        <v>-9.4456874651966879E-5</v>
      </c>
      <c r="EG420" s="240">
        <f t="shared" ca="1" si="727"/>
        <v>-3.4029133892769E-4</v>
      </c>
      <c r="EH420" s="240">
        <f t="shared" ca="1" si="728"/>
        <v>1.1146289526806194E-5</v>
      </c>
      <c r="EI420" s="240">
        <f t="shared" ca="1" si="729"/>
        <v>3.4302018858157319E-4</v>
      </c>
      <c r="EJ420" s="240">
        <f t="shared" ca="1" si="730"/>
        <v>7.2832376255662284E-5</v>
      </c>
      <c r="EK420" s="240">
        <f t="shared" ca="1" si="731"/>
        <v>-3.2518926787393466E-4</v>
      </c>
      <c r="EL420" s="240">
        <f t="shared" ca="1" si="732"/>
        <v>-1.5244565195163913E-4</v>
      </c>
      <c r="EM420" s="240">
        <f t="shared" ca="1" si="733"/>
        <v>2.8786731750076366E-4</v>
      </c>
      <c r="EN420" s="240">
        <f t="shared" ca="1" si="734"/>
        <v>2.2292171735775274E-4</v>
      </c>
      <c r="EO420" s="240">
        <f t="shared" ca="1" si="735"/>
        <v>-2.3329132162410636E-4</v>
      </c>
      <c r="EP420" s="240">
        <f t="shared" ca="1" si="736"/>
        <v>-2.8003641375399591E-4</v>
      </c>
      <c r="EQ420" s="240">
        <f t="shared" ca="1" si="737"/>
        <v>1.6473242864811668E-4</v>
      </c>
      <c r="ER420" s="240">
        <f t="shared" ca="1" si="738"/>
        <v>3.2036642939004255E-4</v>
      </c>
      <c r="ES420" s="240">
        <f t="shared" ca="1" si="739"/>
        <v>-8.6299886782519847E-5</v>
      </c>
      <c r="ET420" s="240">
        <f t="shared" ca="1" si="740"/>
        <v>-3.4149448421137159E-4</v>
      </c>
      <c r="EU420" s="240">
        <f t="shared" ca="1" si="741"/>
        <v>2.694746004272921E-6</v>
      </c>
      <c r="EV420" s="240">
        <f t="shared" ca="1" si="742"/>
        <v>3.4215421556711961E-4</v>
      </c>
      <c r="EW420" s="240">
        <f t="shared" ca="1" si="743"/>
        <v>8.1071911095378663E-5</v>
      </c>
      <c r="EX420" s="240">
        <f t="shared" ca="1" si="744"/>
        <v>-3.223060808133667E-4</v>
      </c>
      <c r="EY420" s="240">
        <f t="shared" ca="1" si="745"/>
        <v>-1.5997932104173596E-4</v>
      </c>
      <c r="EZ420" s="240">
        <f t="shared" ca="1" si="746"/>
        <v>2.8313972740010327E-4</v>
      </c>
      <c r="FA420" s="240">
        <f t="shared" ca="1" si="747"/>
        <v>2.2929797145527557E-4</v>
      </c>
      <c r="FB420" s="240">
        <f t="shared" ca="1" si="748"/>
        <v>-2.2700268838479965E-4</v>
      </c>
      <c r="FC420" s="240">
        <f t="shared" ca="1" si="749"/>
        <v>-2.8487307616971306E-4</v>
      </c>
      <c r="FD420" s="240">
        <f t="shared" ca="1" si="750"/>
        <v>1.5725967718478002E-4</v>
      </c>
      <c r="FE420" s="240">
        <f t="shared" ca="1" si="751"/>
        <v>3.2337360270131372E-4</v>
      </c>
      <c r="FF420" s="240">
        <f t="shared" ca="1" si="752"/>
        <v>-7.8090915088235608E-5</v>
      </c>
      <c r="FG420" s="240">
        <f t="shared" ca="1" si="753"/>
        <v>-3.4249192598706556E-4</v>
      </c>
      <c r="FH420" s="240">
        <f t="shared" ca="1" si="754"/>
        <v>-5.7584207324805066E-6</v>
      </c>
      <c r="FI420" s="240">
        <f t="shared" ca="1" si="755"/>
        <v>3.4108214164717732E-4</v>
      </c>
      <c r="FJ420" s="240">
        <f t="shared" ca="1" si="756"/>
        <v>8.9262611247334635E-5</v>
      </c>
      <c r="FK420" s="240">
        <f t="shared" ca="1" si="757"/>
        <v>-3.1922874862151749E-4</v>
      </c>
      <c r="FL420" s="240">
        <f t="shared" ca="1" si="758"/>
        <v>-1.6741662457084942E-4</v>
      </c>
      <c r="FM420" s="240">
        <f t="shared" ca="1" si="759"/>
        <v>2.7824158451493345E-4</v>
      </c>
      <c r="FN420" s="240">
        <f t="shared" ca="1" si="760"/>
        <v>2.3553610502879719E-4</v>
      </c>
      <c r="FO420" s="240">
        <f t="shared" ca="1" si="761"/>
        <v>-2.2057731721419438E-4</v>
      </c>
      <c r="FP420" s="240">
        <f t="shared" ca="1" si="762"/>
        <v>-2.8953814169644146E-4</v>
      </c>
      <c r="FQ420" s="240">
        <f t="shared" ca="1" si="763"/>
        <v>1.4969219837221659E-4</v>
      </c>
      <c r="FR420" s="240">
        <f t="shared" ca="1" si="764"/>
        <v>3.261859878460356E-4</v>
      </c>
      <c r="FS420" s="240">
        <f t="shared" ca="1" si="765"/>
        <v>-6.9834904346709669E-5</v>
      </c>
      <c r="FT420" s="240">
        <f t="shared" ca="1" si="766"/>
        <v>-3.4328306343314296E-4</v>
      </c>
      <c r="FU420" s="240">
        <f t="shared" ca="1" si="767"/>
        <v>-1.4208118811905908E-5</v>
      </c>
      <c r="FV420" s="240">
        <f t="shared" ca="1" si="768"/>
        <v>3.3980461259899066E-4</v>
      </c>
      <c r="FW420" s="240">
        <f t="shared" ca="1" si="769"/>
        <v>9.7399542940009744E-5</v>
      </c>
      <c r="FX420" s="240">
        <f t="shared" ca="1" si="770"/>
        <v>-3.1595912496822662E-4</v>
      </c>
      <c r="FY420" s="240">
        <f t="shared" ca="1" si="771"/>
        <v>-1.7475308258543218E-4</v>
      </c>
      <c r="FZ420" s="240">
        <f t="shared" ca="1" si="772"/>
        <v>2.7317583930337481E-4</v>
      </c>
      <c r="GA420" s="240">
        <f t="shared" ca="1" si="773"/>
        <v>2.4163236045991174E-4</v>
      </c>
      <c r="GB420" s="240">
        <f t="shared" ca="1" si="774"/>
        <v>-2.1401907851562415E-4</v>
      </c>
      <c r="GC420" s="240">
        <f t="shared" ca="1" si="775"/>
        <v>-2.9402880027313487E-4</v>
      </c>
      <c r="GD420" s="240">
        <f t="shared" ca="1" si="776"/>
        <v>1.4203455057672316E-4</v>
      </c>
      <c r="GE420" s="240">
        <f t="shared" ca="1" si="777"/>
        <v>3.2880189074856159E-4</v>
      </c>
      <c r="GF420" s="240">
        <f t="shared" ca="1" si="778"/>
        <v>-6.1536827670100522E-5</v>
      </c>
      <c r="GG420" s="240">
        <f t="shared" ca="1" si="779"/>
        <v>-3.4386741999798944E-4</v>
      </c>
      <c r="GH420" s="240">
        <f t="shared" ca="1" si="780"/>
        <v>-2.2649258451834823E-5</v>
      </c>
      <c r="GI420" s="240">
        <f t="shared" ca="1" si="781"/>
        <v>3.3832239795828921E-4</v>
      </c>
      <c r="GJ420" s="240">
        <f t="shared" ca="1" si="782"/>
        <v>1.0547780479002129E-4</v>
      </c>
      <c r="GK420" s="240">
        <f t="shared" ca="1" si="783"/>
        <v>-3.1249917935253536E-4</v>
      </c>
      <c r="GL420" s="240">
        <f t="shared" ca="1" si="784"/>
        <v>-1.8198427587751246E-4</v>
      </c>
      <c r="GM420" s="240">
        <f t="shared" ca="1" si="785"/>
        <v>2.6794554318092245E-4</v>
      </c>
      <c r="GN420" s="240">
        <f t="shared" ca="1" si="786"/>
        <v>2.4758306559230801E-4</v>
      </c>
      <c r="GO420" s="240">
        <f t="shared" ca="1" si="787"/>
        <v>-2.0733192272682959E-4</v>
      </c>
      <c r="GP420" s="240">
        <f t="shared" ca="1" si="788"/>
        <v>-2.9834234689498387E-4</v>
      </c>
      <c r="GQ420" s="240">
        <f t="shared" ca="1" si="789"/>
        <v>1.3429134647895846E-4</v>
      </c>
      <c r="GR420" s="240">
        <f t="shared" ca="1" si="790"/>
        <v>3.3121973568678954E-4</v>
      </c>
      <c r="GS420" s="240">
        <f t="shared" ca="1" si="791"/>
        <v>-5.3201683509503453E-5</v>
      </c>
      <c r="GT420" s="240">
        <f t="shared" ca="1" si="792"/>
        <v>-3.4424464368705906E-4</v>
      </c>
      <c r="GU420" s="240">
        <f t="shared" ca="1" si="793"/>
        <v>-3.1076755025392412E-5</v>
      </c>
      <c r="GV420" s="240">
        <f t="shared" ca="1" si="794"/>
        <v>3.3663639055574331E-4</v>
      </c>
      <c r="GW420" s="240">
        <f t="shared" ca="1" si="795"/>
        <v>1.1349253075450579E-4</v>
      </c>
      <c r="GX420" s="240">
        <f t="shared" ca="1" si="796"/>
        <v>-3.088509959162909E-4</v>
      </c>
      <c r="GY420" s="240">
        <f t="shared" ca="1" si="797"/>
        <v>-1.8910584864661794E-4</v>
      </c>
      <c r="GZ420" s="240">
        <f t="shared" ca="1" si="798"/>
        <v>2.6255384668238079E-4</v>
      </c>
      <c r="HA420" s="240">
        <f t="shared" ca="1" si="799"/>
        <v>2.5338463594370503E-4</v>
      </c>
      <c r="HB420" s="240">
        <f t="shared" ca="1" si="800"/>
        <v>-2.005198779404241E-4</v>
      </c>
      <c r="HC420" s="240">
        <f t="shared" ca="1" si="801"/>
        <v>-3.0247618324281213E-4</v>
      </c>
      <c r="HD420" s="240">
        <f t="shared" ca="1" si="802"/>
        <v>1.2646725029555154E-4</v>
      </c>
      <c r="HE420" s="240">
        <f t="shared" ca="1" si="803"/>
        <v>3.3343806624134886E-4</v>
      </c>
      <c r="HF420" s="240">
        <f t="shared" ca="1" si="804"/>
        <v>-4.483449264411868E-5</v>
      </c>
      <c r="HG420" s="240">
        <f t="shared" ca="1" si="805"/>
        <v>-3.4441450727490852E-4</v>
      </c>
      <c r="HH420" s="240">
        <f t="shared" ca="1" si="806"/>
        <v>-3.9485532123737914E-5</v>
      </c>
      <c r="HI420" s="240">
        <f t="shared" ca="1" si="807"/>
        <v>3.3474760597917161E-4</v>
      </c>
      <c r="HJ420" s="240">
        <f t="shared" ca="1" si="808"/>
        <v>1.2143889306220435E-4</v>
      </c>
      <c r="HK420" s="240">
        <f t="shared" ca="1" si="809"/>
        <v>-3.0501677218878874E-4</v>
      </c>
      <c r="HL420" s="240">
        <f t="shared" ca="1" si="810"/>
        <v>-1.9611351112363824E-4</v>
      </c>
      <c r="HM420" s="240">
        <f t="shared" ca="1" si="811"/>
        <v>2.5700399756413113E-4</v>
      </c>
      <c r="HN420" s="240">
        <f t="shared" ca="1" si="812"/>
        <v>2.5903357686508471E-4</v>
      </c>
      <c r="HO420" s="240">
        <f t="shared" ca="1" si="813"/>
        <v>-1.935870474774844E-4</v>
      </c>
      <c r="HP420" s="240">
        <f t="shared" ca="1" si="814"/>
        <v>-3.0642781924816747E-4</v>
      </c>
      <c r="HQ420" s="240">
        <f t="shared" ca="1" si="815"/>
        <v>1.185669749694999E-4</v>
      </c>
      <c r="HR420" s="240">
        <f t="shared" ca="1" si="816"/>
        <v>3.3545554617285626E-4</v>
      </c>
      <c r="HS420" s="240">
        <f t="shared" ca="1" si="817"/>
        <v>-3.6440295156815381E-5</v>
      </c>
      <c r="HT420" s="240">
        <f t="shared" ca="1" si="818"/>
        <v>-3.4437690844206351E-4</v>
      </c>
      <c r="HU420" s="240">
        <f t="shared" ca="1" si="819"/>
        <v>-4.7870524614010667E-5</v>
      </c>
      <c r="HV420" s="240">
        <f t="shared" ca="1" si="820"/>
        <v>3.32657181961782E-4</v>
      </c>
      <c r="HW420" s="240">
        <f t="shared" ca="1" si="821"/>
        <v>1.2931210512163329E-4</v>
      </c>
      <c r="HX420" s="240">
        <f t="shared" ca="1" si="822"/>
        <v>-3.009988177630409E-4</v>
      </c>
      <c r="HY420" s="240">
        <f t="shared" ca="1" si="823"/>
        <v>-2.0300304215471388E-4</v>
      </c>
      <c r="HZ420" s="240">
        <f t="shared" ca="1" si="824"/>
        <v>2.5129933884773423E-4</v>
      </c>
      <c r="IA420" s="240">
        <f t="shared" ca="1" si="825"/>
        <v>2.6452648564563727E-4</v>
      </c>
      <c r="IB420" s="240">
        <f t="shared" ca="1" si="826"/>
        <v>-1.8653760741581406E-4</v>
      </c>
      <c r="IC420" s="240">
        <f t="shared" ca="1" si="827"/>
        <v>-3.1019487459327304E-4</v>
      </c>
      <c r="ID420" s="240">
        <f t="shared" ca="1" si="828"/>
        <v>1.1059527933121303E-4</v>
      </c>
      <c r="IE420" s="240">
        <f t="shared" ca="1" si="829"/>
        <v>-1.2956314223198202E-4</v>
      </c>
      <c r="IF420" s="240">
        <f t="shared" ca="1" si="830"/>
        <v>-2.802414739829992E-5</v>
      </c>
      <c r="IG420" s="240">
        <f t="shared" ca="1" si="831"/>
        <v>-3.4413186983665471E-4</v>
      </c>
      <c r="IH420" s="240">
        <f t="shared" ca="1" si="832"/>
        <v>-5.6226681690230834E-5</v>
      </c>
      <c r="II420" s="240">
        <f t="shared" ca="1" si="833"/>
        <v>3.3036637769682679E-4</v>
      </c>
      <c r="IJ420" s="240">
        <f t="shared" ca="1" si="834"/>
        <v>1.3710742440420988E-4</v>
      </c>
      <c r="IK420" s="240">
        <f t="shared" ca="1" si="835"/>
        <v>-2.9679955290453383E-4</v>
      </c>
      <c r="IL420" s="240">
        <f t="shared" ca="1" si="836"/>
        <v>-2.0977029174395242E-4</v>
      </c>
      <c r="IM420" s="240">
        <f t="shared" ca="1" si="837"/>
        <v>2.4544330680630267E-4</v>
      </c>
      <c r="IN420" s="240">
        <f t="shared" ca="1" si="838"/>
        <v>2.6986005356253193E-4</v>
      </c>
      <c r="IO420" s="240">
        <f t="shared" ca="1" si="839"/>
        <v>-1.7937580407454334E-4</v>
      </c>
      <c r="IP420" s="240">
        <f t="shared" ca="1" si="840"/>
        <v>-3.1377508014486565E-4</v>
      </c>
      <c r="IQ420" s="240">
        <f t="shared" ca="1" si="841"/>
        <v>1.0255696523209946E-4</v>
      </c>
      <c r="IR420" s="240">
        <f t="shared" ca="1" si="842"/>
        <v>3.3888321486575187E-4</v>
      </c>
      <c r="IS420" s="240">
        <f t="shared" ca="1" si="843"/>
        <v>-1.9591118941301641E-5</v>
      </c>
      <c r="IT420" s="240">
        <f t="shared" ca="1" si="844"/>
        <v>-3.4367953906077535E-4</v>
      </c>
      <c r="IU420" s="240">
        <f t="shared" ca="1" si="845"/>
        <v>-6.4548969915871108E-5</v>
      </c>
      <c r="IV420" s="240">
        <f t="shared" ca="1" si="846"/>
        <v>3.2787657307914713E-4</v>
      </c>
      <c r="IW420" s="240">
        <f t="shared" ca="1" si="847"/>
        <v>1.4482015530112015E-4</v>
      </c>
      <c r="IX420" s="240">
        <f t="shared" ca="1" si="848"/>
        <v>-2.9242150709341718E-4</v>
      </c>
      <c r="IY420" s="240">
        <f t="shared" ca="1" si="849"/>
        <v>-2.1641118355327643E-4</v>
      </c>
      <c r="IZ420" s="240">
        <f t="shared" ca="1" si="850"/>
        <v>2.3943942889458113E-4</v>
      </c>
      <c r="JA420" s="240">
        <f t="shared" ca="1" si="851"/>
        <v>2.7503106787387743E-4</v>
      </c>
      <c r="JB420" s="240">
        <f t="shared" ca="1" si="852"/>
        <v>-1.7210595145617479E-4</v>
      </c>
    </row>
    <row r="421" spans="2:262">
      <c r="B421" s="248">
        <v>60</v>
      </c>
      <c r="C421" s="247">
        <f t="shared" si="853"/>
        <v>1.1718750000000006E-3</v>
      </c>
      <c r="D421" s="244">
        <f t="shared" ca="1" si="597"/>
        <v>30.035981915393872</v>
      </c>
      <c r="E421" s="243">
        <f ca="1">BN361</f>
        <v>3.5981915393872722E-2</v>
      </c>
      <c r="F421" s="242">
        <v>60</v>
      </c>
      <c r="G421" s="240">
        <f t="shared" ca="1" si="854"/>
        <v>-1.166990263959249E-4</v>
      </c>
      <c r="H421" s="240">
        <f t="shared" ca="1" si="598"/>
        <v>3.8921611160407217E-5</v>
      </c>
      <c r="I421" s="240">
        <f t="shared" ca="1" si="599"/>
        <v>1.2432899644184941E-4</v>
      </c>
      <c r="J421" s="240">
        <f t="shared" ca="1" si="600"/>
        <v>-1.4548865777858799E-5</v>
      </c>
      <c r="K421" s="240">
        <f t="shared" ca="1" si="601"/>
        <v>-1.2718107287901803E-4</v>
      </c>
      <c r="L421" s="240">
        <f t="shared" ca="1" si="602"/>
        <v>-1.0382984357434936E-5</v>
      </c>
      <c r="M421" s="240">
        <f t="shared" ca="1" si="603"/>
        <v>1.2514565200941337E-4</v>
      </c>
      <c r="N421" s="240">
        <f t="shared" ca="1" si="604"/>
        <v>3.4915822226716929E-5</v>
      </c>
      <c r="O421" s="240">
        <f t="shared" ca="1" si="605"/>
        <v>-1.183009539155772E-4</v>
      </c>
      <c r="P421" s="240">
        <f t="shared" ca="1" si="606"/>
        <v>-5.8106864628844882E-5</v>
      </c>
      <c r="Q421" s="240">
        <f t="shared" ca="1" si="607"/>
        <v>1.0691001650670458E-4</v>
      </c>
      <c r="R421" s="240">
        <f t="shared" ca="1" si="608"/>
        <v>7.9064892809991804E-5</v>
      </c>
      <c r="S421" s="240">
        <f t="shared" ca="1" si="609"/>
        <v>-9.1410587119307375E-5</v>
      </c>
      <c r="T421" s="240">
        <f t="shared" ca="1" si="610"/>
        <v>-9.6984501500553086E-5</v>
      </c>
      <c r="U421" s="241">
        <f t="shared" ca="1" si="611"/>
        <v>7.239830013256307E-5</v>
      </c>
      <c r="V421" s="240">
        <f t="shared" ca="1" si="612"/>
        <v>1.1117705018798316E-4</v>
      </c>
      <c r="W421" s="240">
        <f t="shared" ca="1" si="613"/>
        <v>-5.0603787073158455E-5</v>
      </c>
      <c r="X421" s="240">
        <f t="shared" ca="1" si="614"/>
        <v>-1.2109712718549713E-4</v>
      </c>
      <c r="Y421" s="240">
        <f t="shared" ca="1" si="615"/>
        <v>2.6864598855463468E-5</v>
      </c>
      <c r="Z421" s="240">
        <f t="shared" ca="1" si="616"/>
        <v>1.263635094973238E-4</v>
      </c>
      <c r="AA421" s="240">
        <f t="shared" ca="1" si="617"/>
        <v>-2.0930191695936283E-6</v>
      </c>
      <c r="AB421" s="240">
        <f t="shared" ca="1" si="618"/>
        <v>-1.2677381300464082E-4</v>
      </c>
      <c r="AC421" s="240">
        <f t="shared" ca="1" si="619"/>
        <v>-2.2758994069185462E-5</v>
      </c>
      <c r="AD421" s="240">
        <f t="shared" ca="1" si="620"/>
        <v>1.2231226997376279E-4</v>
      </c>
      <c r="AE421" s="240">
        <f t="shared" ca="1" si="621"/>
        <v>4.6736391929275805E-5</v>
      </c>
      <c r="AF421" s="240">
        <f t="shared" ca="1" si="622"/>
        <v>-1.1315033500130455E-4</v>
      </c>
      <c r="AG421" s="240">
        <f t="shared" ca="1" si="623"/>
        <v>-6.8917736457595473E-5</v>
      </c>
      <c r="AH421" s="240">
        <f t="shared" ca="1" si="624"/>
        <v>9.964009611018474E-5</v>
      </c>
      <c r="AI421" s="240">
        <f t="shared" ca="1" si="625"/>
        <v>8.8450611023361514E-5</v>
      </c>
      <c r="AJ421" s="240">
        <f t="shared" ca="1" si="626"/>
        <v>-8.2300744204360742E-5</v>
      </c>
      <c r="AK421" s="240">
        <f t="shared" ca="1" si="627"/>
        <v>-1.0458437821117332E-4</v>
      </c>
      <c r="AL421" s="240">
        <f t="shared" ca="1" si="628"/>
        <v>6.1798620853551601E-5</v>
      </c>
      <c r="AM421" s="240">
        <f t="shared" ca="1" si="629"/>
        <v>1.1669902639592527E-4</v>
      </c>
      <c r="AN421" s="240">
        <f t="shared" ca="1" si="630"/>
        <v>-3.8921611160406234E-5</v>
      </c>
      <c r="AO421" s="240">
        <f t="shared" ca="1" si="631"/>
        <v>-1.2432899644184944E-4</v>
      </c>
      <c r="AP421" s="240">
        <f t="shared" ca="1" si="632"/>
        <v>1.4548865777858338E-5</v>
      </c>
      <c r="AQ421" s="240">
        <f t="shared" ca="1" si="633"/>
        <v>1.2718107287901806E-4</v>
      </c>
      <c r="AR421" s="240">
        <f t="shared" ca="1" si="634"/>
        <v>1.0382984357435606E-5</v>
      </c>
      <c r="AS421" s="240">
        <f t="shared" ca="1" si="635"/>
        <v>-1.2514565200941321E-4</v>
      </c>
      <c r="AT421" s="240">
        <f t="shared" ca="1" si="636"/>
        <v>-3.4915822226717146E-5</v>
      </c>
      <c r="AU421" s="240">
        <f t="shared" ca="1" si="637"/>
        <v>1.1830095391557701E-4</v>
      </c>
      <c r="AV421" s="240">
        <f t="shared" ca="1" si="638"/>
        <v>5.8106864628845492E-5</v>
      </c>
      <c r="AW421" s="240">
        <f t="shared" ca="1" si="639"/>
        <v>-1.069100165067042E-4</v>
      </c>
      <c r="AX421" s="240">
        <f t="shared" ca="1" si="640"/>
        <v>-7.9064892809992346E-5</v>
      </c>
      <c r="AY421" s="240">
        <f t="shared" ca="1" si="641"/>
        <v>9.1410587119306589E-5</v>
      </c>
      <c r="AZ421" s="240">
        <f t="shared" ca="1" si="642"/>
        <v>9.6984501500553818E-5</v>
      </c>
      <c r="BA421" s="240">
        <f t="shared" ca="1" si="643"/>
        <v>-7.2398300132561769E-5</v>
      </c>
      <c r="BB421" s="240">
        <f t="shared" ca="1" si="644"/>
        <v>-1.1117705018798393E-4</v>
      </c>
      <c r="BC421" s="240">
        <f t="shared" ca="1" si="645"/>
        <v>5.0603787073158645E-5</v>
      </c>
      <c r="BD421" s="240">
        <f t="shared" ca="1" si="646"/>
        <v>1.210971271854972E-4</v>
      </c>
      <c r="BE421" s="240">
        <f t="shared" ca="1" si="647"/>
        <v>-2.686459885546323E-5</v>
      </c>
      <c r="BF421" s="240">
        <f t="shared" ca="1" si="648"/>
        <v>-1.2636350949732386E-4</v>
      </c>
      <c r="BG421" s="240">
        <f t="shared" ca="1" si="649"/>
        <v>2.0930191695929439E-6</v>
      </c>
      <c r="BH421" s="240">
        <f t="shared" ca="1" si="650"/>
        <v>1.2677381300464077E-4</v>
      </c>
      <c r="BI421" s="240">
        <f t="shared" ca="1" si="651"/>
        <v>2.2758994069186139E-5</v>
      </c>
      <c r="BJ421" s="240">
        <f t="shared" ca="1" si="652"/>
        <v>-1.223122699737626E-4</v>
      </c>
      <c r="BK421" s="240">
        <f t="shared" ca="1" si="653"/>
        <v>-4.6736391929277282E-5</v>
      </c>
      <c r="BL421" s="240">
        <f t="shared" ca="1" si="654"/>
        <v>1.1315033500130384E-4</v>
      </c>
      <c r="BM421" s="240">
        <f t="shared" ca="1" si="655"/>
        <v>6.8917736457595283E-5</v>
      </c>
      <c r="BN421" s="240">
        <f t="shared" ca="1" si="656"/>
        <v>-9.9640096110184876E-5</v>
      </c>
      <c r="BO421" s="240">
        <f t="shared" ca="1" si="657"/>
        <v>-8.8450611023361379E-5</v>
      </c>
      <c r="BP421" s="240">
        <f t="shared" ca="1" si="658"/>
        <v>8.2300744204360227E-5</v>
      </c>
      <c r="BQ421" s="240">
        <f t="shared" ca="1" si="659"/>
        <v>1.0458437821117372E-4</v>
      </c>
      <c r="BR421" s="240">
        <f t="shared" ca="1" si="660"/>
        <v>-6.1798620853551004E-5</v>
      </c>
      <c r="BS421" s="240">
        <f t="shared" ca="1" si="661"/>
        <v>-1.1669902639592553E-4</v>
      </c>
      <c r="BT421" s="240">
        <f t="shared" ca="1" si="662"/>
        <v>3.8921611160405584E-5</v>
      </c>
      <c r="BU421" s="240">
        <f t="shared" ca="1" si="663"/>
        <v>1.2432899644184979E-4</v>
      </c>
      <c r="BV421" s="240">
        <f t="shared" ca="1" si="664"/>
        <v>-1.4548865777856752E-5</v>
      </c>
      <c r="BW421" s="240">
        <f t="shared" ca="1" si="665"/>
        <v>-1.2718107287901806E-4</v>
      </c>
      <c r="BX421" s="240">
        <f t="shared" ca="1" si="666"/>
        <v>-1.0382984357435403E-5</v>
      </c>
      <c r="BY421" s="240">
        <f t="shared" ca="1" si="667"/>
        <v>1.2514565200941327E-4</v>
      </c>
      <c r="BZ421" s="240">
        <f t="shared" ca="1" si="668"/>
        <v>3.4915822226717803E-5</v>
      </c>
      <c r="CA421" s="240">
        <f t="shared" ca="1" si="669"/>
        <v>-1.1830095391557677E-4</v>
      </c>
      <c r="CB421" s="240">
        <f t="shared" ca="1" si="670"/>
        <v>-5.8106864628846109E-5</v>
      </c>
      <c r="CC421" s="240">
        <f t="shared" ca="1" si="671"/>
        <v>1.0691001650670382E-4</v>
      </c>
      <c r="CD421" s="240">
        <f t="shared" ca="1" si="672"/>
        <v>7.9064892809992875E-5</v>
      </c>
      <c r="CE421" s="240">
        <f t="shared" ca="1" si="673"/>
        <v>-9.1410587119306101E-5</v>
      </c>
      <c r="CF421" s="240">
        <f t="shared" ca="1" si="674"/>
        <v>-9.6984501500554251E-5</v>
      </c>
      <c r="CG421" s="240">
        <f t="shared" ca="1" si="675"/>
        <v>7.2398300132561199E-5</v>
      </c>
      <c r="CH421" s="240">
        <f t="shared" ca="1" si="676"/>
        <v>1.1117705018798339E-4</v>
      </c>
      <c r="CI421" s="240">
        <f t="shared" ca="1" si="677"/>
        <v>-5.0603787073158022E-5</v>
      </c>
      <c r="CJ421" s="240">
        <f t="shared" ca="1" si="678"/>
        <v>-1.2109712718549743E-4</v>
      </c>
      <c r="CK421" s="240">
        <f t="shared" ca="1" si="679"/>
        <v>2.686459885546256E-5</v>
      </c>
      <c r="CL421" s="240">
        <f t="shared" ca="1" si="680"/>
        <v>1.2636350949732397E-4</v>
      </c>
      <c r="CM421" s="240">
        <f t="shared" ca="1" si="681"/>
        <v>-2.0930191695922527E-6</v>
      </c>
      <c r="CN421" s="240">
        <f t="shared" ca="1" si="682"/>
        <v>-1.2677381300464072E-4</v>
      </c>
      <c r="CO421" s="240">
        <f t="shared" ca="1" si="683"/>
        <v>-2.2758994069185035E-5</v>
      </c>
      <c r="CP421" s="240">
        <f t="shared" ca="1" si="684"/>
        <v>1.2231226997376244E-4</v>
      </c>
      <c r="CQ421" s="240">
        <f t="shared" ca="1" si="685"/>
        <v>4.6736391929276232E-5</v>
      </c>
      <c r="CR421" s="240">
        <f t="shared" ca="1" si="686"/>
        <v>-1.1315033500130351E-4</v>
      </c>
      <c r="CS421" s="240">
        <f t="shared" ca="1" si="687"/>
        <v>-6.8917736457595866E-5</v>
      </c>
      <c r="CT421" s="240">
        <f t="shared" ca="1" si="688"/>
        <v>9.9640096110183317E-5</v>
      </c>
      <c r="CU421" s="240">
        <f t="shared" ca="1" si="689"/>
        <v>8.845061102336188E-5</v>
      </c>
      <c r="CV421" s="240">
        <f t="shared" ca="1" si="690"/>
        <v>-8.2300744204358316E-5</v>
      </c>
      <c r="CW421" s="240">
        <f t="shared" ca="1" si="691"/>
        <v>-1.045843782111741E-4</v>
      </c>
      <c r="CX421" s="240">
        <f t="shared" ca="1" si="692"/>
        <v>6.1798620853548822E-5</v>
      </c>
      <c r="CY421" s="240">
        <f t="shared" ca="1" si="693"/>
        <v>1.1669902639592581E-4</v>
      </c>
      <c r="CZ421" s="240">
        <f t="shared" ca="1" si="694"/>
        <v>-3.8921611160406655E-5</v>
      </c>
      <c r="DA421" s="240">
        <f t="shared" ca="1" si="695"/>
        <v>-1.2432899644184992E-4</v>
      </c>
      <c r="DB421" s="240">
        <f t="shared" ca="1" si="696"/>
        <v>1.454886577785787E-5</v>
      </c>
      <c r="DC421" s="240">
        <f t="shared" ca="1" si="697"/>
        <v>1.2718107287901809E-4</v>
      </c>
      <c r="DD421" s="240">
        <f t="shared" ca="1" si="698"/>
        <v>1.0382984357436088E-5</v>
      </c>
      <c r="DE421" s="240">
        <f t="shared" ca="1" si="699"/>
        <v>-1.2514565200941283E-4</v>
      </c>
      <c r="DF421" s="240">
        <f t="shared" ca="1" si="700"/>
        <v>-3.4915822226718467E-5</v>
      </c>
      <c r="DG421" s="240">
        <f t="shared" ca="1" si="701"/>
        <v>1.1830095391557586E-4</v>
      </c>
      <c r="DH421" s="240">
        <f t="shared" ca="1" si="702"/>
        <v>5.8106864628846712E-5</v>
      </c>
      <c r="DI421" s="240">
        <f t="shared" ca="1" si="703"/>
        <v>-1.0691001650670443E-4</v>
      </c>
      <c r="DJ421" s="240">
        <f t="shared" ca="1" si="704"/>
        <v>-7.9064892809993417E-5</v>
      </c>
      <c r="DK421" s="240">
        <f t="shared" ca="1" si="705"/>
        <v>9.1410587119306887E-5</v>
      </c>
      <c r="DL421" s="240">
        <f t="shared" ca="1" si="706"/>
        <v>9.6984501500554712E-5</v>
      </c>
      <c r="DM421" s="240">
        <f t="shared" ca="1" si="707"/>
        <v>-7.2398300132562121E-5</v>
      </c>
      <c r="DN421" s="240">
        <f t="shared" ca="1" si="708"/>
        <v>-1.111770501879846E-4</v>
      </c>
      <c r="DO421" s="240">
        <f t="shared" ca="1" si="709"/>
        <v>5.0603787073157398E-5</v>
      </c>
      <c r="DP421" s="240">
        <f t="shared" ca="1" si="710"/>
        <v>1.2109712718549817E-4</v>
      </c>
      <c r="DQ421" s="240">
        <f t="shared" ca="1" si="711"/>
        <v>-2.6864598855461896E-5</v>
      </c>
      <c r="DR421" s="240">
        <f t="shared" ca="1" si="712"/>
        <v>-1.2636350949732424E-4</v>
      </c>
      <c r="DS421" s="240">
        <f t="shared" ca="1" si="713"/>
        <v>2.0930191695915683E-6</v>
      </c>
      <c r="DT421" s="240">
        <f t="shared" ca="1" si="714"/>
        <v>1.2677381300464082E-4</v>
      </c>
      <c r="DU421" s="240">
        <f t="shared" ca="1" si="715"/>
        <v>2.2758994069187488E-5</v>
      </c>
      <c r="DV421" s="240">
        <f t="shared" ca="1" si="716"/>
        <v>-1.2231226997376271E-4</v>
      </c>
      <c r="DW421" s="240">
        <f t="shared" ca="1" si="717"/>
        <v>-4.6736391929278556E-5</v>
      </c>
      <c r="DX421" s="240">
        <f t="shared" ca="1" si="718"/>
        <v>1.1315033500130403E-4</v>
      </c>
      <c r="DY421" s="240">
        <f t="shared" ca="1" si="719"/>
        <v>6.8917736457597967E-5</v>
      </c>
      <c r="DZ421" s="240">
        <f t="shared" ca="1" si="720"/>
        <v>-9.9640096110184008E-5</v>
      </c>
      <c r="EA421" s="240">
        <f t="shared" ca="1" si="721"/>
        <v>-8.8450611023363655E-5</v>
      </c>
      <c r="EB421" s="240">
        <f t="shared" ca="1" si="722"/>
        <v>8.2300744204359184E-5</v>
      </c>
      <c r="EC421" s="240">
        <f t="shared" ca="1" si="723"/>
        <v>1.0458437821117553E-4</v>
      </c>
      <c r="ED421" s="240">
        <f t="shared" ca="1" si="724"/>
        <v>-6.1798620853549798E-5</v>
      </c>
      <c r="EE421" s="240">
        <f t="shared" ca="1" si="725"/>
        <v>-1.1669902639592536E-4</v>
      </c>
      <c r="EF421" s="240">
        <f t="shared" ca="1" si="726"/>
        <v>3.8921611160404283E-5</v>
      </c>
      <c r="EG421" s="240">
        <f t="shared" ca="1" si="727"/>
        <v>1.2432899644184968E-4</v>
      </c>
      <c r="EH421" s="240">
        <f t="shared" ca="1" si="728"/>
        <v>-1.4548865777855397E-5</v>
      </c>
      <c r="EI421" s="240">
        <f t="shared" ca="1" si="729"/>
        <v>-1.2718107287901806E-4</v>
      </c>
      <c r="EJ421" s="240">
        <f t="shared" ca="1" si="730"/>
        <v>-1.0382984357438568E-5</v>
      </c>
      <c r="EK421" s="240">
        <f t="shared" ca="1" si="731"/>
        <v>1.2514565200941302E-4</v>
      </c>
      <c r="EL421" s="240">
        <f t="shared" ca="1" si="732"/>
        <v>3.4915822226720859E-5</v>
      </c>
      <c r="EM421" s="240">
        <f t="shared" ca="1" si="733"/>
        <v>-1.1830095391557628E-4</v>
      </c>
      <c r="EN421" s="240">
        <f t="shared" ca="1" si="734"/>
        <v>-5.8106864628848921E-5</v>
      </c>
      <c r="EO421" s="240">
        <f t="shared" ca="1" si="735"/>
        <v>1.0691001650670309E-4</v>
      </c>
      <c r="EP421" s="240">
        <f t="shared" ca="1" si="736"/>
        <v>7.9064892809992549E-5</v>
      </c>
      <c r="EQ421" s="240">
        <f t="shared" ca="1" si="737"/>
        <v>-9.1410587119305166E-5</v>
      </c>
      <c r="ER421" s="240">
        <f t="shared" ca="1" si="738"/>
        <v>-9.698450150055398E-5</v>
      </c>
      <c r="ES421" s="240">
        <f t="shared" ca="1" si="739"/>
        <v>7.2398300132560075E-5</v>
      </c>
      <c r="ET421" s="240">
        <f t="shared" ca="1" si="740"/>
        <v>1.1117705018798405E-4</v>
      </c>
      <c r="EU421" s="240">
        <f t="shared" ca="1" si="741"/>
        <v>-5.0603787073155101E-5</v>
      </c>
      <c r="EV421" s="240">
        <f t="shared" ca="1" si="742"/>
        <v>-1.2109712718549783E-4</v>
      </c>
      <c r="EW421" s="240">
        <f t="shared" ca="1" si="743"/>
        <v>2.6864598855459456E-5</v>
      </c>
      <c r="EX421" s="240">
        <f t="shared" ca="1" si="744"/>
        <v>1.263635094973241E-4</v>
      </c>
      <c r="EY421" s="240">
        <f t="shared" ca="1" si="745"/>
        <v>-2.0930191695890747E-6</v>
      </c>
      <c r="EZ421" s="240">
        <f t="shared" ca="1" si="746"/>
        <v>-1.2677381300464061E-4</v>
      </c>
      <c r="FA421" s="240">
        <f t="shared" ca="1" si="747"/>
        <v>-2.275899406918639E-5</v>
      </c>
      <c r="FB421" s="240">
        <f t="shared" ca="1" si="748"/>
        <v>1.2231226997376203E-4</v>
      </c>
      <c r="FC421" s="240">
        <f t="shared" ca="1" si="749"/>
        <v>4.6736391929277519E-5</v>
      </c>
      <c r="FD421" s="240">
        <f t="shared" ca="1" si="750"/>
        <v>-1.1315033500130289E-4</v>
      </c>
      <c r="FE421" s="240">
        <f t="shared" ca="1" si="751"/>
        <v>-6.8917736457597005E-5</v>
      </c>
      <c r="FF421" s="240">
        <f t="shared" ca="1" si="752"/>
        <v>9.9640096110182463E-5</v>
      </c>
      <c r="FG421" s="240">
        <f t="shared" ca="1" si="753"/>
        <v>8.8450611023362842E-5</v>
      </c>
      <c r="FH421" s="240">
        <f t="shared" ca="1" si="754"/>
        <v>-8.2300744204357259E-5</v>
      </c>
      <c r="FI421" s="240">
        <f t="shared" ca="1" si="755"/>
        <v>-1.0458437821117488E-4</v>
      </c>
      <c r="FJ421" s="240">
        <f t="shared" ca="1" si="756"/>
        <v>6.1798620853550774E-5</v>
      </c>
      <c r="FK421" s="240">
        <f t="shared" ca="1" si="757"/>
        <v>1.1669902639592635E-4</v>
      </c>
      <c r="FL421" s="240">
        <f t="shared" ca="1" si="758"/>
        <v>-3.8921611160405354E-5</v>
      </c>
      <c r="FM421" s="240">
        <f t="shared" ca="1" si="759"/>
        <v>-1.2432899644185022E-4</v>
      </c>
      <c r="FN421" s="240">
        <f t="shared" ca="1" si="760"/>
        <v>1.4548865777856508E-5</v>
      </c>
      <c r="FO421" s="240">
        <f t="shared" ca="1" si="761"/>
        <v>1.2718107287901812E-4</v>
      </c>
      <c r="FP421" s="240">
        <f t="shared" ca="1" si="762"/>
        <v>1.038298435743745E-5</v>
      </c>
      <c r="FQ421" s="240">
        <f t="shared" ca="1" si="763"/>
        <v>-1.2514565200941256E-4</v>
      </c>
      <c r="FR421" s="240">
        <f t="shared" ca="1" si="764"/>
        <v>-3.4915822226719782E-5</v>
      </c>
      <c r="FS421" s="240">
        <f t="shared" ca="1" si="765"/>
        <v>1.1830095391557536E-4</v>
      </c>
      <c r="FT421" s="240">
        <f t="shared" ca="1" si="766"/>
        <v>5.8106864628847925E-5</v>
      </c>
      <c r="FU421" s="240">
        <f t="shared" ca="1" si="767"/>
        <v>-1.0691001650670368E-4</v>
      </c>
      <c r="FV421" s="240">
        <f t="shared" ca="1" si="768"/>
        <v>-7.9064892809994501E-5</v>
      </c>
      <c r="FW421" s="240">
        <f t="shared" ca="1" si="769"/>
        <v>9.1410587119305939E-5</v>
      </c>
      <c r="FX421" s="240">
        <f t="shared" ca="1" si="770"/>
        <v>9.6984501500553248E-5</v>
      </c>
      <c r="FY421" s="240">
        <f t="shared" ca="1" si="771"/>
        <v>-7.2398300132560996E-5</v>
      </c>
      <c r="FZ421" s="240">
        <f t="shared" ca="1" si="772"/>
        <v>-1.1117705018798527E-4</v>
      </c>
      <c r="GA421" s="240">
        <f t="shared" ca="1" si="773"/>
        <v>5.0603787073152811E-5</v>
      </c>
      <c r="GB421" s="240">
        <f t="shared" ca="1" si="774"/>
        <v>1.2109712718549748E-4</v>
      </c>
      <c r="GC421" s="240">
        <f t="shared" ca="1" si="775"/>
        <v>-2.6864598855460554E-5</v>
      </c>
      <c r="GD421" s="240">
        <f t="shared" ca="1" si="776"/>
        <v>-1.2636350949732437E-4</v>
      </c>
      <c r="GE421" s="240">
        <f t="shared" ca="1" si="777"/>
        <v>2.0930191695865878E-6</v>
      </c>
      <c r="GF421" s="240">
        <f t="shared" ca="1" si="778"/>
        <v>1.2677381300464072E-4</v>
      </c>
      <c r="GG421" s="240">
        <f t="shared" ca="1" si="779"/>
        <v>2.2758994069188836E-5</v>
      </c>
      <c r="GH421" s="240">
        <f t="shared" ca="1" si="780"/>
        <v>-1.2231226997376135E-4</v>
      </c>
      <c r="GI421" s="240">
        <f t="shared" ca="1" si="781"/>
        <v>-4.6736391929276462E-5</v>
      </c>
      <c r="GJ421" s="240">
        <f t="shared" ca="1" si="782"/>
        <v>1.131503350013034E-4</v>
      </c>
      <c r="GK421" s="240">
        <f t="shared" ca="1" si="783"/>
        <v>6.8917736457599119E-5</v>
      </c>
      <c r="GL421" s="240">
        <f t="shared" ca="1" si="784"/>
        <v>-9.9640096110180918E-5</v>
      </c>
      <c r="GM421" s="240">
        <f t="shared" ca="1" si="785"/>
        <v>-8.8450611023362043E-5</v>
      </c>
      <c r="GN421" s="240">
        <f t="shared" ca="1" si="786"/>
        <v>8.2300744204358127E-5</v>
      </c>
      <c r="GO421" s="240">
        <f t="shared" ca="1" si="787"/>
        <v>1.045843782111763E-4</v>
      </c>
      <c r="GP421" s="240">
        <f t="shared" ca="1" si="788"/>
        <v>-6.1798620853545448E-5</v>
      </c>
      <c r="GQ421" s="240">
        <f t="shared" ca="1" si="789"/>
        <v>-1.1669902639592591E-4</v>
      </c>
      <c r="GR421" s="240">
        <f t="shared" ca="1" si="790"/>
        <v>3.8921611160402982E-5</v>
      </c>
      <c r="GS421" s="240">
        <f t="shared" ca="1" si="791"/>
        <v>1.2432899644185074E-4</v>
      </c>
      <c r="GT421" s="240">
        <f t="shared" ca="1" si="792"/>
        <v>-1.454886577785762E-5</v>
      </c>
      <c r="GU421" s="240">
        <f t="shared" ca="1" si="793"/>
        <v>-1.2718107287901809E-4</v>
      </c>
      <c r="GV421" s="240">
        <f t="shared" ca="1" si="794"/>
        <v>-1.0382984357439936E-5</v>
      </c>
      <c r="GW421" s="240">
        <f t="shared" ca="1" si="795"/>
        <v>1.2514565200941213E-4</v>
      </c>
      <c r="GX421" s="240">
        <f t="shared" ca="1" si="796"/>
        <v>3.4915822226718704E-5</v>
      </c>
      <c r="GY421" s="240">
        <f t="shared" ca="1" si="797"/>
        <v>-1.1830095391557576E-4</v>
      </c>
      <c r="GZ421" s="240">
        <f t="shared" ca="1" si="798"/>
        <v>-5.8106864628850154E-5</v>
      </c>
      <c r="HA421" s="240">
        <f t="shared" ca="1" si="799"/>
        <v>1.0691001650670429E-4</v>
      </c>
      <c r="HB421" s="240">
        <f t="shared" ca="1" si="800"/>
        <v>7.9064892809993607E-5</v>
      </c>
      <c r="HC421" s="240">
        <f t="shared" ca="1" si="801"/>
        <v>-9.1410587119304204E-5</v>
      </c>
      <c r="HD421" s="240">
        <f t="shared" ca="1" si="802"/>
        <v>-9.6984501500557206E-5</v>
      </c>
      <c r="HE421" s="240">
        <f t="shared" ca="1" si="803"/>
        <v>7.2398300132561918E-5</v>
      </c>
      <c r="HF421" s="240">
        <f t="shared" ca="1" si="804"/>
        <v>1.1117705018798472E-4</v>
      </c>
      <c r="HG421" s="240">
        <f t="shared" ca="1" si="805"/>
        <v>-5.0603787073153841E-5</v>
      </c>
      <c r="HH421" s="240">
        <f t="shared" ca="1" si="806"/>
        <v>-1.2109712718549935E-4</v>
      </c>
      <c r="HI421" s="240">
        <f t="shared" ca="1" si="807"/>
        <v>2.6864598855461652E-5</v>
      </c>
      <c r="HJ421" s="240">
        <f t="shared" ca="1" si="808"/>
        <v>1.2636350949732426E-4</v>
      </c>
      <c r="HK421" s="240">
        <f t="shared" ca="1" si="809"/>
        <v>-2.0930191695876991E-6</v>
      </c>
      <c r="HL421" s="240">
        <f t="shared" ca="1" si="810"/>
        <v>-1.267738130046408E-4</v>
      </c>
      <c r="HM421" s="240">
        <f t="shared" ca="1" si="811"/>
        <v>-2.2758994069187739E-5</v>
      </c>
      <c r="HN421" s="240">
        <f t="shared" ca="1" si="812"/>
        <v>1.2231226997376165E-4</v>
      </c>
      <c r="HO421" s="240">
        <f t="shared" ca="1" si="813"/>
        <v>4.6736391929282154E-5</v>
      </c>
      <c r="HP421" s="240">
        <f t="shared" ca="1" si="814"/>
        <v>-1.1315033500130392E-4</v>
      </c>
      <c r="HQ421" s="240">
        <f t="shared" ca="1" si="815"/>
        <v>-6.8917736457598156E-5</v>
      </c>
      <c r="HR421" s="240">
        <f t="shared" ca="1" si="816"/>
        <v>9.9640096110181623E-5</v>
      </c>
      <c r="HS421" s="240">
        <f t="shared" ca="1" si="817"/>
        <v>8.8450611023366434E-5</v>
      </c>
      <c r="HT421" s="240">
        <f t="shared" ca="1" si="818"/>
        <v>-8.230074420435898E-5</v>
      </c>
      <c r="HU421" s="240">
        <f t="shared" ca="1" si="819"/>
        <v>-1.0458437821117566E-4</v>
      </c>
      <c r="HV421" s="240">
        <f t="shared" ca="1" si="820"/>
        <v>6.1798620853546423E-5</v>
      </c>
      <c r="HW421" s="240">
        <f t="shared" ca="1" si="821"/>
        <v>1.1669902639592546E-4</v>
      </c>
      <c r="HX421" s="240">
        <f t="shared" ca="1" si="822"/>
        <v>-3.8921611160404053E-5</v>
      </c>
      <c r="HY421" s="240">
        <f t="shared" ca="1" si="823"/>
        <v>-1.2432899644185052E-4</v>
      </c>
      <c r="HZ421" s="240">
        <f t="shared" ca="1" si="824"/>
        <v>1.4548865777851555E-5</v>
      </c>
      <c r="IA421" s="240">
        <f t="shared" ca="1" si="825"/>
        <v>1.2718107287901806E-4</v>
      </c>
      <c r="IB421" s="240">
        <f t="shared" ca="1" si="826"/>
        <v>1.0382984357438825E-5</v>
      </c>
      <c r="IC421" s="240">
        <f t="shared" ca="1" si="827"/>
        <v>-1.2514565200941234E-4</v>
      </c>
      <c r="ID421" s="240">
        <f t="shared" ca="1" si="828"/>
        <v>-3.4915822226724586E-5</v>
      </c>
      <c r="IE421" s="240">
        <f t="shared" ca="1" si="829"/>
        <v>-6.2870722380352204E-5</v>
      </c>
      <c r="IF421" s="240">
        <f t="shared" ca="1" si="830"/>
        <v>5.8106864628849158E-5</v>
      </c>
      <c r="IG421" s="240">
        <f t="shared" ca="1" si="831"/>
        <v>-1.0691001650670099E-4</v>
      </c>
      <c r="IH421" s="240">
        <f t="shared" ca="1" si="832"/>
        <v>-7.9064892809992726E-5</v>
      </c>
      <c r="II421" s="240">
        <f t="shared" ca="1" si="833"/>
        <v>9.141058711930499E-5</v>
      </c>
      <c r="IJ421" s="240">
        <f t="shared" ca="1" si="834"/>
        <v>9.6984501500556474E-5</v>
      </c>
      <c r="IK421" s="240">
        <f t="shared" ca="1" si="835"/>
        <v>-7.2398300132556903E-5</v>
      </c>
      <c r="IL421" s="240">
        <f t="shared" ca="1" si="836"/>
        <v>-1.1117705018798418E-4</v>
      </c>
      <c r="IM421" s="240">
        <f t="shared" ca="1" si="837"/>
        <v>5.0603787073154877E-5</v>
      </c>
      <c r="IN421" s="240">
        <f t="shared" ca="1" si="838"/>
        <v>1.21097127185499E-4</v>
      </c>
      <c r="IO421" s="240">
        <f t="shared" ca="1" si="839"/>
        <v>-2.6864598855455668E-5</v>
      </c>
      <c r="IP421" s="240">
        <f t="shared" ca="1" si="840"/>
        <v>-1.2636350949732413E-4</v>
      </c>
      <c r="IQ421" s="240">
        <f t="shared" ca="1" si="841"/>
        <v>2.0930191695888239E-6</v>
      </c>
      <c r="IR421" s="240">
        <f t="shared" ca="1" si="842"/>
        <v>1.2677381300464028E-4</v>
      </c>
      <c r="IS421" s="240">
        <f t="shared" ca="1" si="843"/>
        <v>2.2758994069186627E-5</v>
      </c>
      <c r="IT421" s="240">
        <f t="shared" ca="1" si="844"/>
        <v>-1.2231226997376195E-4</v>
      </c>
      <c r="IU421" s="240">
        <f t="shared" ca="1" si="845"/>
        <v>-4.6736391929281104E-5</v>
      </c>
      <c r="IV421" s="240">
        <f t="shared" ca="1" si="846"/>
        <v>1.1315033500130113E-4</v>
      </c>
      <c r="IW421" s="240">
        <f t="shared" ca="1" si="847"/>
        <v>6.8917736457597221E-5</v>
      </c>
      <c r="IX421" s="240">
        <f t="shared" ca="1" si="848"/>
        <v>-9.9640096110182301E-5</v>
      </c>
      <c r="IY421" s="240">
        <f t="shared" ca="1" si="849"/>
        <v>-8.8450611023365634E-5</v>
      </c>
      <c r="IZ421" s="240">
        <f t="shared" ca="1" si="850"/>
        <v>8.2300744204354332E-5</v>
      </c>
      <c r="JA421" s="240">
        <f t="shared" ca="1" si="851"/>
        <v>1.0458437821117503E-4</v>
      </c>
      <c r="JB421" s="240">
        <f t="shared" ca="1" si="852"/>
        <v>-6.1798620853547399E-5</v>
      </c>
    </row>
    <row r="422" spans="2:262">
      <c r="B422" s="248">
        <v>61</v>
      </c>
      <c r="C422" s="247">
        <f t="shared" si="853"/>
        <v>1.1914062500000006E-3</v>
      </c>
      <c r="D422" s="244">
        <f t="shared" ca="1" si="597"/>
        <v>30.034850716547115</v>
      </c>
      <c r="E422" s="243">
        <f ca="1">BO361</f>
        <v>3.485071654711569E-2</v>
      </c>
      <c r="F422" s="242">
        <v>61</v>
      </c>
      <c r="G422" s="240">
        <f t="shared" ca="1" si="854"/>
        <v>8.4301289440751753E-5</v>
      </c>
      <c r="H422" s="240">
        <f t="shared" ca="1" si="598"/>
        <v>-3.9517960278800285E-5</v>
      </c>
      <c r="I422" s="240">
        <f t="shared" ca="1" si="599"/>
        <v>-9.0115532445269624E-5</v>
      </c>
      <c r="J422" s="240">
        <f t="shared" ca="1" si="600"/>
        <v>2.6259340643024415E-5</v>
      </c>
      <c r="K422" s="240">
        <f t="shared" ca="1" si="601"/>
        <v>9.3979046314907831E-5</v>
      </c>
      <c r="L422" s="240">
        <f t="shared" ca="1" si="602"/>
        <v>-1.243228558368612E-5</v>
      </c>
      <c r="M422" s="240">
        <f t="shared" ca="1" si="603"/>
        <v>-9.580819764192846E-5</v>
      </c>
      <c r="N422" s="240">
        <f t="shared" ca="1" si="604"/>
        <v>-1.6638909139121433E-6</v>
      </c>
      <c r="O422" s="240">
        <f t="shared" ca="1" si="605"/>
        <v>9.556339082400965E-5</v>
      </c>
      <c r="P422" s="240">
        <f t="shared" ca="1" si="606"/>
        <v>1.5724049198057582E-5</v>
      </c>
      <c r="Q422" s="240">
        <f t="shared" ca="1" si="607"/>
        <v>-9.3249925189460065E-5</v>
      </c>
      <c r="R422" s="240">
        <f t="shared" ca="1" si="608"/>
        <v>-2.9443829302586241E-5</v>
      </c>
      <c r="S422" s="240">
        <f t="shared" ca="1" si="609"/>
        <v>8.8917880282764341E-5</v>
      </c>
      <c r="T422" s="240">
        <f t="shared" ca="1" si="610"/>
        <v>4.2526239421004099E-5</v>
      </c>
      <c r="U422" s="241">
        <f t="shared" ca="1" si="611"/>
        <v>-8.2661031793681972E-5</v>
      </c>
      <c r="V422" s="240">
        <f t="shared" ca="1" si="612"/>
        <v>-5.4688084882205122E-5</v>
      </c>
      <c r="W422" s="240">
        <f t="shared" ca="1" si="613"/>
        <v>7.4614821596760109E-5</v>
      </c>
      <c r="X422" s="240">
        <f t="shared" ca="1" si="614"/>
        <v>6.5666098459870605E-5</v>
      </c>
      <c r="Y422" s="240">
        <f t="shared" ca="1" si="615"/>
        <v>-6.4953425843773696E-5</v>
      </c>
      <c r="Z422" s="240">
        <f t="shared" ca="1" si="616"/>
        <v>-7.5222639312871609E-5</v>
      </c>
      <c r="AA422" s="240">
        <f t="shared" ca="1" si="617"/>
        <v>5.3885984576040397E-5</v>
      </c>
      <c r="AB422" s="240">
        <f t="shared" ca="1" si="618"/>
        <v>8.3150837191821187E-5</v>
      </c>
      <c r="AC422" s="240">
        <f t="shared" ca="1" si="619"/>
        <v>-4.1652074474113597E-5</v>
      </c>
      <c r="AD422" s="240">
        <f t="shared" ca="1" si="620"/>
        <v>-8.9279070555239463E-5</v>
      </c>
      <c r="AE422" s="240">
        <f t="shared" ca="1" si="621"/>
        <v>2.8516522746153577E-5</v>
      </c>
      <c r="AF422" s="240">
        <f t="shared" ca="1" si="622"/>
        <v>9.3474681657640957E-5</v>
      </c>
      <c r="AG422" s="240">
        <f t="shared" ca="1" si="623"/>
        <v>-1.4763674418629389E-5</v>
      </c>
      <c r="AH422" s="240">
        <f t="shared" ca="1" si="624"/>
        <v>-9.5646848189109008E-5</v>
      </c>
      <c r="AI422" s="240">
        <f t="shared" ca="1" si="625"/>
        <v>6.912371251980212E-7</v>
      </c>
      <c r="AJ422" s="240">
        <f t="shared" ca="1" si="626"/>
        <v>9.5748549304027224E-5</v>
      </c>
      <c r="AK422" s="240">
        <f t="shared" ca="1" si="627"/>
        <v>1.3396163364505773E-5</v>
      </c>
      <c r="AL422" s="240">
        <f t="shared" ca="1" si="628"/>
        <v>-9.3777583480387819E-5</v>
      </c>
      <c r="AM422" s="240">
        <f t="shared" ca="1" si="629"/>
        <v>-2.7193577372837802E-5</v>
      </c>
      <c r="AN422" s="240">
        <f t="shared" ca="1" si="630"/>
        <v>8.9776616176094661E-5</v>
      </c>
      <c r="AO422" s="240">
        <f t="shared" ca="1" si="631"/>
        <v>4.0402332553736092E-5</v>
      </c>
      <c r="AP422" s="240">
        <f t="shared" ca="1" si="632"/>
        <v>-8.3832256250645967E-5</v>
      </c>
      <c r="AQ422" s="240">
        <f t="shared" ca="1" si="633"/>
        <v>-5.2736499247045063E-5</v>
      </c>
      <c r="AR422" s="240">
        <f t="shared" ca="1" si="634"/>
        <v>7.6073181144879954E-5</v>
      </c>
      <c r="AS422" s="240">
        <f t="shared" ca="1" si="635"/>
        <v>6.3929079992167977E-5</v>
      </c>
      <c r="AT422" s="240">
        <f t="shared" ca="1" si="636"/>
        <v>-6.6667351402975963E-5</v>
      </c>
      <c r="AU422" s="240">
        <f t="shared" ca="1" si="637"/>
        <v>-7.3737789216779049E-5</v>
      </c>
      <c r="AV422" s="240">
        <f t="shared" ca="1" si="638"/>
        <v>5.5818374833902334E-5</v>
      </c>
      <c r="AW422" s="240">
        <f t="shared" ca="1" si="639"/>
        <v>8.1950297987776381E-5</v>
      </c>
      <c r="AX422" s="240">
        <f t="shared" ca="1" si="640"/>
        <v>-4.3761099017236125E-5</v>
      </c>
      <c r="AY422" s="240">
        <f t="shared" ca="1" si="641"/>
        <v>-8.8388830291466421E-5</v>
      </c>
      <c r="AZ422" s="240">
        <f t="shared" ca="1" si="642"/>
        <v>3.0756527562281514E-5</v>
      </c>
      <c r="BA422" s="240">
        <f t="shared" ca="1" si="643"/>
        <v>9.2914011347387126E-5</v>
      </c>
      <c r="BB422" s="240">
        <f t="shared" ca="1" si="644"/>
        <v>-1.7086170168151561E-5</v>
      </c>
      <c r="BC422" s="240">
        <f t="shared" ca="1" si="645"/>
        <v>-9.5427884651406539E-5</v>
      </c>
      <c r="BD422" s="240">
        <f t="shared" ca="1" si="646"/>
        <v>3.0459487889115136E-6</v>
      </c>
      <c r="BE422" s="240">
        <f t="shared" ca="1" si="647"/>
        <v>9.5876032438212952E-5</v>
      </c>
      <c r="BF422" s="240">
        <f t="shared" ca="1" si="648"/>
        <v>1.1060208183057665E-5</v>
      </c>
      <c r="BG422" s="240">
        <f t="shared" ca="1" si="649"/>
        <v>-9.4248753661596763E-5</v>
      </c>
      <c r="BH422" s="240">
        <f t="shared" ca="1" si="650"/>
        <v>-2.492694504891331E-5</v>
      </c>
      <c r="BI422" s="240">
        <f t="shared" ca="1" si="651"/>
        <v>9.0581273992804416E-5</v>
      </c>
      <c r="BJ422" s="240">
        <f t="shared" ca="1" si="652"/>
        <v>3.8254088832078239E-5</v>
      </c>
      <c r="BK422" s="240">
        <f t="shared" ca="1" si="653"/>
        <v>-8.4952983291135021E-5</v>
      </c>
      <c r="BL422" s="240">
        <f t="shared" ca="1" si="654"/>
        <v>-5.0753147116683582E-5</v>
      </c>
      <c r="BM422" s="240">
        <f t="shared" ca="1" si="655"/>
        <v>7.7485717053237392E-5</v>
      </c>
      <c r="BN422" s="240">
        <f t="shared" ca="1" si="656"/>
        <v>6.2153553037140862E-5</v>
      </c>
      <c r="BO422" s="240">
        <f t="shared" ca="1" si="657"/>
        <v>-6.8341119042545422E-5</v>
      </c>
      <c r="BP422" s="240">
        <f t="shared" ca="1" si="658"/>
        <v>-7.2208522233696253E-5</v>
      </c>
      <c r="BQ422" s="240">
        <f t="shared" ca="1" si="659"/>
        <v>5.7717142189948085E-5</v>
      </c>
      <c r="BR422" s="240">
        <f t="shared" ca="1" si="660"/>
        <v>8.0700394988543104E-5</v>
      </c>
      <c r="BS422" s="240">
        <f t="shared" ca="1" si="661"/>
        <v>-4.5843763510642332E-5</v>
      </c>
      <c r="BT422" s="240">
        <f t="shared" ca="1" si="662"/>
        <v>-8.7445347901396521E-5</v>
      </c>
      <c r="BU422" s="240">
        <f t="shared" ca="1" si="663"/>
        <v>3.2978005796267866E-5</v>
      </c>
      <c r="BV422" s="240">
        <f t="shared" ca="1" si="664"/>
        <v>9.2297373110975954E-5</v>
      </c>
      <c r="BW422" s="240">
        <f t="shared" ca="1" si="665"/>
        <v>-1.939837384765882E-5</v>
      </c>
      <c r="BX422" s="240">
        <f t="shared" ca="1" si="666"/>
        <v>-9.5151438924268348E-5</v>
      </c>
      <c r="BY422" s="240">
        <f t="shared" ca="1" si="667"/>
        <v>5.3988256869692413E-6</v>
      </c>
      <c r="BZ422" s="240">
        <f t="shared" ca="1" si="668"/>
        <v>9.5945763435493646E-5</v>
      </c>
      <c r="CA422" s="240">
        <f t="shared" ca="1" si="669"/>
        <v>8.717590745768585E-6</v>
      </c>
      <c r="CB422" s="240">
        <f t="shared" ca="1" si="670"/>
        <v>-9.4663151917787742E-5</v>
      </c>
      <c r="CC422" s="240">
        <f t="shared" ca="1" si="671"/>
        <v>-2.2645297665370533E-5</v>
      </c>
      <c r="CD422" s="240">
        <f t="shared" ca="1" si="672"/>
        <v>9.1331369037112687E-5</v>
      </c>
      <c r="CE422" s="240">
        <f t="shared" ca="1" si="673"/>
        <v>3.6082802277721075E-5</v>
      </c>
      <c r="CF422" s="240">
        <f t="shared" ca="1" si="674"/>
        <v>-8.6022537831085478E-5</v>
      </c>
      <c r="CG422" s="240">
        <f t="shared" ca="1" si="675"/>
        <v>-4.8739223188280258E-5</v>
      </c>
      <c r="CH422" s="240">
        <f t="shared" ca="1" si="676"/>
        <v>7.8851578463020331E-5</v>
      </c>
      <c r="CI422" s="240">
        <f t="shared" ca="1" si="677"/>
        <v>6.0340587105834152E-5</v>
      </c>
      <c r="CJ422" s="240">
        <f t="shared" ca="1" si="678"/>
        <v>-6.9973720547443654E-5</v>
      </c>
      <c r="CK422" s="240">
        <f t="shared" ca="1" si="679"/>
        <v>-7.063575953686956E-5</v>
      </c>
      <c r="CL422" s="240">
        <f t="shared" ca="1" si="680"/>
        <v>5.9581142897721024E-5</v>
      </c>
      <c r="CM422" s="240">
        <f t="shared" ca="1" si="681"/>
        <v>7.9401881088950871E-5</v>
      </c>
      <c r="CN422" s="240">
        <f t="shared" ca="1" si="682"/>
        <v>-4.7898813435119658E-5</v>
      </c>
      <c r="CO422" s="240">
        <f t="shared" ca="1" si="683"/>
        <v>-8.6449191703542931E-5</v>
      </c>
      <c r="CP422" s="240">
        <f t="shared" ca="1" si="684"/>
        <v>3.5179619312689595E-5</v>
      </c>
      <c r="CQ422" s="240">
        <f t="shared" ca="1" si="685"/>
        <v>9.162513838822375E-5</v>
      </c>
      <c r="CR422" s="240">
        <f t="shared" ca="1" si="686"/>
        <v>-2.1698892672109508E-5</v>
      </c>
      <c r="CS422" s="240">
        <f t="shared" ca="1" si="687"/>
        <v>-9.4817677528264026E-5</v>
      </c>
      <c r="CT422" s="240">
        <f t="shared" ca="1" si="688"/>
        <v>7.7484505343082462E-6</v>
      </c>
      <c r="CU422" s="240">
        <f t="shared" ca="1" si="689"/>
        <v>9.5957700292524005E-5</v>
      </c>
      <c r="CV422" s="240">
        <f t="shared" ca="1" si="690"/>
        <v>6.3697221577859695E-6</v>
      </c>
      <c r="CW422" s="240">
        <f t="shared" ca="1" si="691"/>
        <v>-9.502052863094671E-5</v>
      </c>
      <c r="CX422" s="240">
        <f t="shared" ca="1" si="692"/>
        <v>-2.0350009601276364E-5</v>
      </c>
      <c r="CY422" s="240">
        <f t="shared" ca="1" si="693"/>
        <v>9.202644947981287E-5</v>
      </c>
      <c r="CZ422" s="240">
        <f t="shared" ca="1" si="694"/>
        <v>3.3889780792494712E-5</v>
      </c>
      <c r="DA422" s="240">
        <f t="shared" ca="1" si="695"/>
        <v>-8.7040275610836406E-5</v>
      </c>
      <c r="DB422" s="240">
        <f t="shared" ca="1" si="696"/>
        <v>-4.6695940574306442E-5</v>
      </c>
      <c r="DC422" s="240">
        <f t="shared" ca="1" si="697"/>
        <v>8.0169942630386803E-5</v>
      </c>
      <c r="DD422" s="240">
        <f t="shared" ca="1" si="698"/>
        <v>5.8491274261135822E-5</v>
      </c>
      <c r="DE422" s="240">
        <f t="shared" ca="1" si="699"/>
        <v>-7.1564172499569094E-5</v>
      </c>
      <c r="DF422" s="240">
        <f t="shared" ca="1" si="700"/>
        <v>-6.902044849973991E-5</v>
      </c>
      <c r="DG422" s="240">
        <f t="shared" ca="1" si="701"/>
        <v>6.1409254152895867E-5</v>
      </c>
      <c r="DH422" s="240">
        <f t="shared" ca="1" si="702"/>
        <v>7.805553846521748E-5</v>
      </c>
      <c r="DI422" s="240">
        <f t="shared" ca="1" si="703"/>
        <v>-4.9925010905434481E-5</v>
      </c>
      <c r="DJ422" s="240">
        <f t="shared" ca="1" si="704"/>
        <v>-8.5400961745151226E-5</v>
      </c>
      <c r="DK422" s="240">
        <f t="shared" ca="1" si="705"/>
        <v>3.736004194188678E-5</v>
      </c>
      <c r="DL422" s="240">
        <f t="shared" ca="1" si="706"/>
        <v>9.0897712108191486E-5</v>
      </c>
      <c r="DM422" s="240">
        <f t="shared" ca="1" si="707"/>
        <v>-2.3986340894992353E-5</v>
      </c>
      <c r="DN422" s="240">
        <f t="shared" ca="1" si="708"/>
        <v>-9.4426801508777365E-5</v>
      </c>
      <c r="DO422" s="240">
        <f t="shared" ca="1" si="709"/>
        <v>1.0093408004781314E-5</v>
      </c>
      <c r="DP422" s="240">
        <f t="shared" ca="1" si="710"/>
        <v>9.5911835818987599E-5</v>
      </c>
      <c r="DQ422" s="240">
        <f t="shared" ca="1" si="711"/>
        <v>4.0180166873520358E-6</v>
      </c>
      <c r="DR422" s="240">
        <f t="shared" ca="1" si="712"/>
        <v>-9.5320668530704837E-5</v>
      </c>
      <c r="DS422" s="240">
        <f t="shared" ca="1" si="713"/>
        <v>-1.8042463452334257E-5</v>
      </c>
      <c r="DT422" s="240">
        <f t="shared" ca="1" si="714"/>
        <v>9.2666096630437034E-5</v>
      </c>
      <c r="DU422" s="240">
        <f t="shared" ca="1" si="715"/>
        <v>3.1676345370539479E-5</v>
      </c>
      <c r="DV422" s="240">
        <f t="shared" ca="1" si="716"/>
        <v>-8.8005583583204922E-5</v>
      </c>
      <c r="DW422" s="240">
        <f t="shared" ca="1" si="717"/>
        <v>-4.4624530071804346E-5</v>
      </c>
      <c r="DX422" s="240">
        <f t="shared" ca="1" si="718"/>
        <v>8.1440015422059984E-5</v>
      </c>
      <c r="DY422" s="240">
        <f t="shared" ca="1" si="719"/>
        <v>5.6606728459952237E-5</v>
      </c>
      <c r="DZ422" s="240">
        <f t="shared" ca="1" si="720"/>
        <v>-7.311151687013759E-5</v>
      </c>
      <c r="EA422" s="240">
        <f t="shared" ca="1" si="721"/>
        <v>-6.7363562125274847E-5</v>
      </c>
      <c r="EB422" s="240">
        <f t="shared" ca="1" si="722"/>
        <v>6.3200374769607876E-5</v>
      </c>
      <c r="EC422" s="240">
        <f t="shared" ca="1" si="723"/>
        <v>7.6662178103797991E-5</v>
      </c>
      <c r="ED422" s="240">
        <f t="shared" ca="1" si="724"/>
        <v>-5.192113541599628E-5</v>
      </c>
      <c r="EE422" s="240">
        <f t="shared" ca="1" si="725"/>
        <v>-8.4301289440751875E-5</v>
      </c>
      <c r="EF422" s="240">
        <f t="shared" ca="1" si="726"/>
        <v>3.9517960278800136E-5</v>
      </c>
      <c r="EG422" s="240">
        <f t="shared" ca="1" si="727"/>
        <v>9.0115532445269651E-5</v>
      </c>
      <c r="EH422" s="240">
        <f t="shared" ca="1" si="728"/>
        <v>-2.6259340643024463E-5</v>
      </c>
      <c r="EI422" s="240">
        <f t="shared" ca="1" si="729"/>
        <v>-9.397904631490779E-5</v>
      </c>
      <c r="EJ422" s="240">
        <f t="shared" ca="1" si="730"/>
        <v>1.2432285583686418E-5</v>
      </c>
      <c r="EK422" s="240">
        <f t="shared" ca="1" si="731"/>
        <v>9.5808197641928433E-5</v>
      </c>
      <c r="EL422" s="240">
        <f t="shared" ca="1" si="732"/>
        <v>1.663890913911669E-6</v>
      </c>
      <c r="EM422" s="240">
        <f t="shared" ca="1" si="733"/>
        <v>-9.556339082400969E-5</v>
      </c>
      <c r="EN422" s="240">
        <f t="shared" ca="1" si="734"/>
        <v>-1.5724049198056952E-5</v>
      </c>
      <c r="EO422" s="240">
        <f t="shared" ca="1" si="735"/>
        <v>9.3249925189460228E-5</v>
      </c>
      <c r="EP422" s="240">
        <f t="shared" ca="1" si="736"/>
        <v>2.9443829302585299E-5</v>
      </c>
      <c r="EQ422" s="240">
        <f t="shared" ca="1" si="737"/>
        <v>-8.8917880282763691E-5</v>
      </c>
      <c r="ER422" s="240">
        <f t="shared" ca="1" si="738"/>
        <v>-4.2526239421005657E-5</v>
      </c>
      <c r="ES422" s="240">
        <f t="shared" ca="1" si="739"/>
        <v>8.2661031793681254E-5</v>
      </c>
      <c r="ET422" s="240">
        <f t="shared" ca="1" si="740"/>
        <v>5.4688084882206274E-5</v>
      </c>
      <c r="EU422" s="240">
        <f t="shared" ca="1" si="741"/>
        <v>-7.4614821596759228E-5</v>
      </c>
      <c r="EV422" s="240">
        <f t="shared" ca="1" si="742"/>
        <v>-6.5666098459871378E-5</v>
      </c>
      <c r="EW422" s="240">
        <f t="shared" ca="1" si="743"/>
        <v>6.4953425843772909E-5</v>
      </c>
      <c r="EX422" s="240">
        <f t="shared" ca="1" si="744"/>
        <v>7.522263931287226E-5</v>
      </c>
      <c r="EY422" s="240">
        <f t="shared" ca="1" si="745"/>
        <v>-5.3885984576039808E-5</v>
      </c>
      <c r="EZ422" s="240">
        <f t="shared" ca="1" si="746"/>
        <v>-8.3150837191821715E-5</v>
      </c>
      <c r="FA422" s="240">
        <f t="shared" ca="1" si="747"/>
        <v>4.1652074474113264E-5</v>
      </c>
      <c r="FB422" s="240">
        <f t="shared" ca="1" si="748"/>
        <v>8.9279070555239599E-5</v>
      </c>
      <c r="FC422" s="240">
        <f t="shared" ca="1" si="749"/>
        <v>-2.8516522746153218E-5</v>
      </c>
      <c r="FD422" s="240">
        <f t="shared" ca="1" si="750"/>
        <v>-9.3474681657641038E-5</v>
      </c>
      <c r="FE422" s="240">
        <f t="shared" ca="1" si="751"/>
        <v>1.4763674418629017E-5</v>
      </c>
      <c r="FF422" s="240">
        <f t="shared" ca="1" si="752"/>
        <v>9.5646848189109049E-5</v>
      </c>
      <c r="FG422" s="240">
        <f t="shared" ca="1" si="753"/>
        <v>-6.9123712519833969E-7</v>
      </c>
      <c r="FH422" s="240">
        <f t="shared" ca="1" si="754"/>
        <v>-9.5748549304027251E-5</v>
      </c>
      <c r="FI422" s="240">
        <f t="shared" ca="1" si="755"/>
        <v>-1.3396163364505475E-5</v>
      </c>
      <c r="FJ422" s="240">
        <f t="shared" ca="1" si="756"/>
        <v>9.3777583480387887E-5</v>
      </c>
      <c r="FK422" s="240">
        <f t="shared" ca="1" si="757"/>
        <v>2.7193577372837503E-5</v>
      </c>
      <c r="FL422" s="240">
        <f t="shared" ca="1" si="758"/>
        <v>-8.9776616176094783E-5</v>
      </c>
      <c r="FM422" s="240">
        <f t="shared" ca="1" si="759"/>
        <v>-4.0402332553735821E-5</v>
      </c>
      <c r="FN422" s="240">
        <f t="shared" ca="1" si="760"/>
        <v>8.3832256250646441E-5</v>
      </c>
      <c r="FO422" s="240">
        <f t="shared" ca="1" si="761"/>
        <v>5.2736499247044236E-5</v>
      </c>
      <c r="FP422" s="240">
        <f t="shared" ca="1" si="762"/>
        <v>-7.6073181144880551E-5</v>
      </c>
      <c r="FQ422" s="240">
        <f t="shared" ca="1" si="763"/>
        <v>-6.3929079992169278E-5</v>
      </c>
      <c r="FR422" s="240">
        <f t="shared" ca="1" si="764"/>
        <v>6.6667351402974716E-5</v>
      </c>
      <c r="FS422" s="240">
        <f t="shared" ca="1" si="765"/>
        <v>7.3737789216780147E-5</v>
      </c>
      <c r="FT422" s="240">
        <f t="shared" ca="1" si="766"/>
        <v>-5.5818374833901473E-5</v>
      </c>
      <c r="FU422" s="240">
        <f t="shared" ca="1" si="767"/>
        <v>-8.1950297987775853E-5</v>
      </c>
      <c r="FV422" s="240">
        <f t="shared" ca="1" si="768"/>
        <v>4.3761099017237006E-5</v>
      </c>
      <c r="FW422" s="240">
        <f t="shared" ca="1" si="769"/>
        <v>8.8388830291465513E-5</v>
      </c>
      <c r="FX422" s="240">
        <f t="shared" ca="1" si="770"/>
        <v>-3.0756527562283737E-5</v>
      </c>
      <c r="FY422" s="240">
        <f t="shared" ca="1" si="771"/>
        <v>-9.2914011347386543E-5</v>
      </c>
      <c r="FZ422" s="240">
        <f t="shared" ca="1" si="772"/>
        <v>1.7086170168153865E-5</v>
      </c>
      <c r="GA422" s="240">
        <f t="shared" ca="1" si="773"/>
        <v>9.5427884651406281E-5</v>
      </c>
      <c r="GB422" s="240">
        <f t="shared" ca="1" si="774"/>
        <v>-3.0459487889138718E-6</v>
      </c>
      <c r="GC422" s="240">
        <f t="shared" ca="1" si="775"/>
        <v>-9.587603243821306E-5</v>
      </c>
      <c r="GD422" s="240">
        <f t="shared" ca="1" si="776"/>
        <v>-1.1060208183060742E-5</v>
      </c>
      <c r="GE422" s="240">
        <f t="shared" ca="1" si="777"/>
        <v>9.4248753661596181E-5</v>
      </c>
      <c r="GF422" s="240">
        <f t="shared" ca="1" si="778"/>
        <v>2.4926945048916312E-5</v>
      </c>
      <c r="GG422" s="240">
        <f t="shared" ca="1" si="779"/>
        <v>-9.0581273992803386E-5</v>
      </c>
      <c r="GH422" s="240">
        <f t="shared" ca="1" si="780"/>
        <v>-3.8254088832081085E-5</v>
      </c>
      <c r="GI422" s="240">
        <f t="shared" ca="1" si="781"/>
        <v>8.4952983291133557E-5</v>
      </c>
      <c r="GJ422" s="240">
        <f t="shared" ca="1" si="782"/>
        <v>5.0753147116685059E-5</v>
      </c>
      <c r="GK422" s="240">
        <f t="shared" ca="1" si="783"/>
        <v>-7.7485717053236362E-5</v>
      </c>
      <c r="GL422" s="240">
        <f t="shared" ca="1" si="784"/>
        <v>-6.2153553037142177E-5</v>
      </c>
      <c r="GM422" s="240">
        <f t="shared" ca="1" si="785"/>
        <v>6.8341119042544202E-5</v>
      </c>
      <c r="GN422" s="240">
        <f t="shared" ca="1" si="786"/>
        <v>7.2208522233697405E-5</v>
      </c>
      <c r="GO422" s="240">
        <f t="shared" ca="1" si="787"/>
        <v>-5.7717142189946696E-5</v>
      </c>
      <c r="GP422" s="240">
        <f t="shared" ca="1" si="788"/>
        <v>-8.0700394988544039E-5</v>
      </c>
      <c r="GQ422" s="240">
        <f t="shared" ca="1" si="789"/>
        <v>4.5843763510640807E-5</v>
      </c>
      <c r="GR422" s="240">
        <f t="shared" ca="1" si="790"/>
        <v>8.7445347901397239E-5</v>
      </c>
      <c r="GS422" s="240">
        <f t="shared" ca="1" si="791"/>
        <v>-3.297800579626624E-5</v>
      </c>
      <c r="GT422" s="240">
        <f t="shared" ca="1" si="792"/>
        <v>-9.2297373110976415E-5</v>
      </c>
      <c r="GU422" s="240">
        <f t="shared" ca="1" si="793"/>
        <v>1.9398373847657112E-5</v>
      </c>
      <c r="GV422" s="240">
        <f t="shared" ca="1" si="794"/>
        <v>9.5151438924268578E-5</v>
      </c>
      <c r="GW422" s="240">
        <f t="shared" ca="1" si="795"/>
        <v>-5.3988256869688686E-6</v>
      </c>
      <c r="GX422" s="240">
        <f t="shared" ca="1" si="796"/>
        <v>-9.5945763435493646E-5</v>
      </c>
      <c r="GY422" s="240">
        <f t="shared" ca="1" si="797"/>
        <v>-8.7175907457689577E-6</v>
      </c>
      <c r="GZ422" s="240">
        <f t="shared" ca="1" si="798"/>
        <v>9.4663151917787687E-5</v>
      </c>
      <c r="HA422" s="240">
        <f t="shared" ca="1" si="799"/>
        <v>2.2645297665370892E-5</v>
      </c>
      <c r="HB422" s="240">
        <f t="shared" ca="1" si="800"/>
        <v>-9.1331369037112552E-5</v>
      </c>
      <c r="HC422" s="240">
        <f t="shared" ca="1" si="801"/>
        <v>-3.6082802277721427E-5</v>
      </c>
      <c r="HD422" s="240">
        <f t="shared" ca="1" si="802"/>
        <v>8.6022537831085329E-5</v>
      </c>
      <c r="HE422" s="240">
        <f t="shared" ca="1" si="803"/>
        <v>4.8739223188280596E-5</v>
      </c>
      <c r="HF422" s="240">
        <f t="shared" ca="1" si="804"/>
        <v>-7.8851578463020114E-5</v>
      </c>
      <c r="HG422" s="240">
        <f t="shared" ca="1" si="805"/>
        <v>-6.0340587105834443E-5</v>
      </c>
      <c r="HH422" s="240">
        <f t="shared" ca="1" si="806"/>
        <v>6.9973720547443396E-5</v>
      </c>
      <c r="HI422" s="240">
        <f t="shared" ca="1" si="807"/>
        <v>7.063575953686979E-5</v>
      </c>
      <c r="HJ422" s="240">
        <f t="shared" ca="1" si="808"/>
        <v>-5.9581142897721797E-5</v>
      </c>
      <c r="HK422" s="240">
        <f t="shared" ca="1" si="809"/>
        <v>-7.9401881088950329E-5</v>
      </c>
      <c r="HL422" s="240">
        <f t="shared" ca="1" si="810"/>
        <v>4.7898813435119339E-5</v>
      </c>
      <c r="HM422" s="240">
        <f t="shared" ca="1" si="811"/>
        <v>8.6449191703543107E-5</v>
      </c>
      <c r="HN422" s="240">
        <f t="shared" ca="1" si="812"/>
        <v>-3.5179619312689249E-5</v>
      </c>
      <c r="HO422" s="240">
        <f t="shared" ca="1" si="813"/>
        <v>-9.1625138388223859E-5</v>
      </c>
      <c r="HP422" s="240">
        <f t="shared" ca="1" si="814"/>
        <v>2.1698892672111795E-5</v>
      </c>
      <c r="HQ422" s="240">
        <f t="shared" ca="1" si="815"/>
        <v>9.4817677528263674E-5</v>
      </c>
      <c r="HR422" s="240">
        <f t="shared" ca="1" si="816"/>
        <v>-7.748450534310584E-6</v>
      </c>
      <c r="HS422" s="240">
        <f t="shared" ca="1" si="817"/>
        <v>-9.5957700292523978E-5</v>
      </c>
      <c r="HT422" s="240">
        <f t="shared" ca="1" si="818"/>
        <v>-6.3697221577836181E-6</v>
      </c>
      <c r="HU422" s="240">
        <f t="shared" ca="1" si="819"/>
        <v>9.5020528630947035E-5</v>
      </c>
      <c r="HV422" s="240">
        <f t="shared" ca="1" si="820"/>
        <v>2.0350009601274054E-5</v>
      </c>
      <c r="HW422" s="240">
        <f t="shared" ca="1" si="821"/>
        <v>-9.2026449479813534E-5</v>
      </c>
      <c r="HX422" s="240">
        <f t="shared" ca="1" si="822"/>
        <v>-3.388978079249251E-5</v>
      </c>
      <c r="HY422" s="240">
        <f t="shared" ca="1" si="823"/>
        <v>8.7040275610837409E-5</v>
      </c>
      <c r="HZ422" s="240">
        <f t="shared" ca="1" si="824"/>
        <v>4.6695940574304382E-5</v>
      </c>
      <c r="IA422" s="240">
        <f t="shared" ca="1" si="825"/>
        <v>-8.016994263038809E-5</v>
      </c>
      <c r="IB422" s="240">
        <f t="shared" ca="1" si="826"/>
        <v>-5.8491274261133965E-5</v>
      </c>
      <c r="IC422" s="240">
        <f t="shared" ca="1" si="827"/>
        <v>7.156417249956702E-5</v>
      </c>
      <c r="ID422" s="240">
        <f t="shared" ca="1" si="828"/>
        <v>6.9020448499742065E-5</v>
      </c>
      <c r="IE422" s="240">
        <f t="shared" ca="1" si="829"/>
        <v>9.5763886883879241E-6</v>
      </c>
      <c r="IF422" s="240">
        <f t="shared" ca="1" si="830"/>
        <v>-7.8055538465219283E-5</v>
      </c>
      <c r="IG422" s="240">
        <f t="shared" ca="1" si="831"/>
        <v>4.9925010905431832E-5</v>
      </c>
      <c r="IH422" s="240">
        <f t="shared" ca="1" si="832"/>
        <v>8.5400961745152635E-5</v>
      </c>
      <c r="II422" s="240">
        <f t="shared" ca="1" si="833"/>
        <v>-3.7360041941883927E-5</v>
      </c>
      <c r="IJ422" s="240">
        <f t="shared" ca="1" si="834"/>
        <v>-9.0897712108192475E-5</v>
      </c>
      <c r="IK422" s="240">
        <f t="shared" ca="1" si="835"/>
        <v>2.3986340894989355E-5</v>
      </c>
      <c r="IL422" s="240">
        <f t="shared" ca="1" si="836"/>
        <v>9.442680150877792E-5</v>
      </c>
      <c r="IM422" s="240">
        <f t="shared" ca="1" si="837"/>
        <v>-1.0093408004778224E-5</v>
      </c>
      <c r="IN422" s="240">
        <f t="shared" ca="1" si="838"/>
        <v>-9.5911835818987694E-5</v>
      </c>
      <c r="IO422" s="240">
        <f t="shared" ca="1" si="839"/>
        <v>-4.0180166873551325E-6</v>
      </c>
      <c r="IP422" s="240">
        <f t="shared" ca="1" si="840"/>
        <v>9.5320668530704783E-5</v>
      </c>
      <c r="IQ422" s="240">
        <f t="shared" ca="1" si="841"/>
        <v>1.8042463452334623E-5</v>
      </c>
      <c r="IR422" s="240">
        <f t="shared" ca="1" si="842"/>
        <v>-9.2666096630436925E-5</v>
      </c>
      <c r="IS422" s="240">
        <f t="shared" ca="1" si="843"/>
        <v>-3.1676345370539838E-5</v>
      </c>
      <c r="IT422" s="240">
        <f t="shared" ca="1" si="844"/>
        <v>8.8005583583204786E-5</v>
      </c>
      <c r="IU422" s="240">
        <f t="shared" ca="1" si="845"/>
        <v>4.4624530071804672E-5</v>
      </c>
      <c r="IV422" s="240">
        <f t="shared" ca="1" si="846"/>
        <v>-8.1440015422059781E-5</v>
      </c>
      <c r="IW422" s="240">
        <f t="shared" ca="1" si="847"/>
        <v>-5.6606728459952522E-5</v>
      </c>
      <c r="IX422" s="240">
        <f t="shared" ca="1" si="848"/>
        <v>7.3111516870137346E-5</v>
      </c>
      <c r="IY422" s="240">
        <f t="shared" ca="1" si="849"/>
        <v>6.7363562125275118E-5</v>
      </c>
      <c r="IZ422" s="240">
        <f t="shared" ca="1" si="850"/>
        <v>-6.3200374769607591E-5</v>
      </c>
      <c r="JA422" s="240">
        <f t="shared" ca="1" si="851"/>
        <v>-7.6662178103798222E-5</v>
      </c>
      <c r="JB422" s="240">
        <f t="shared" ca="1" si="852"/>
        <v>5.1921135415995969E-5</v>
      </c>
    </row>
    <row r="423" spans="2:262">
      <c r="B423" s="248">
        <v>62</v>
      </c>
      <c r="C423" s="247">
        <f t="shared" si="853"/>
        <v>1.2109375000000006E-3</v>
      </c>
      <c r="D423" s="244">
        <f t="shared" ca="1" si="597"/>
        <v>30.032903314984555</v>
      </c>
      <c r="E423" s="243">
        <f ca="1">BP361</f>
        <v>3.2903314984554746E-2</v>
      </c>
      <c r="F423" s="242">
        <v>62</v>
      </c>
      <c r="G423" s="240">
        <f t="shared" ca="1" si="854"/>
        <v>-8.9904131833652934E-5</v>
      </c>
      <c r="H423" s="240">
        <f t="shared" ca="1" si="598"/>
        <v>4.0712919317853911E-5</v>
      </c>
      <c r="I423" s="240">
        <f t="shared" ca="1" si="599"/>
        <v>9.3899508365666745E-5</v>
      </c>
      <c r="J423" s="240">
        <f t="shared" ca="1" si="600"/>
        <v>-3.1498058325871485E-5</v>
      </c>
      <c r="K423" s="240">
        <f t="shared" ca="1" si="601"/>
        <v>-9.6990581301426501E-5</v>
      </c>
      <c r="L423" s="240">
        <f t="shared" ca="1" si="602"/>
        <v>2.1979853813620707E-5</v>
      </c>
      <c r="M423" s="240">
        <f t="shared" ca="1" si="603"/>
        <v>9.9147581918808528E-5</v>
      </c>
      <c r="N423" s="240">
        <f t="shared" ca="1" si="604"/>
        <v>-1.224997129373454E-5</v>
      </c>
      <c r="O423" s="240">
        <f t="shared" ca="1" si="605"/>
        <v>-1.0034973712273088E-4</v>
      </c>
      <c r="P423" s="240">
        <f t="shared" ca="1" si="606"/>
        <v>2.4021148537742252E-6</v>
      </c>
      <c r="Q423" s="240">
        <f t="shared" ca="1" si="607"/>
        <v>1.0058546950141497E-4</v>
      </c>
      <c r="R423" s="240">
        <f t="shared" ca="1" si="608"/>
        <v>7.468875265357659E-6</v>
      </c>
      <c r="S423" s="240">
        <f t="shared" ca="1" si="609"/>
        <v>-9.9852508823189615E-5</v>
      </c>
      <c r="T423" s="240">
        <f t="shared" ca="1" si="610"/>
        <v>-1.7267936032781445E-5</v>
      </c>
      <c r="U423" s="241">
        <f t="shared" ca="1" si="611"/>
        <v>9.8157913900063213E-5</v>
      </c>
      <c r="V423" s="240">
        <f t="shared" ca="1" si="612"/>
        <v>2.6900697136595504E-5</v>
      </c>
      <c r="W423" s="240">
        <f t="shared" ca="1" si="613"/>
        <v>-9.5518004607505271E-5</v>
      </c>
      <c r="X423" s="240">
        <f t="shared" ca="1" si="614"/>
        <v>-3.627438982156725E-5</v>
      </c>
      <c r="Y423" s="240">
        <f t="shared" ca="1" si="615"/>
        <v>9.1958204715124331E-5</v>
      </c>
      <c r="Z423" s="240">
        <f t="shared" ca="1" si="616"/>
        <v>4.5298740302958745E-5</v>
      </c>
      <c r="AA423" s="240">
        <f t="shared" ca="1" si="617"/>
        <v>-8.7512797041868634E-5</v>
      </c>
      <c r="AB423" s="240">
        <f t="shared" ca="1" si="618"/>
        <v>-5.3886839152422712E-5</v>
      </c>
      <c r="AC423" s="240">
        <f t="shared" ca="1" si="619"/>
        <v>8.2224593293738591E-5</v>
      </c>
      <c r="AD423" s="240">
        <f t="shared" ca="1" si="620"/>
        <v>6.1955978283305803E-5</v>
      </c>
      <c r="AE423" s="240">
        <f t="shared" ca="1" si="621"/>
        <v>-7.6144521763654968E-5</v>
      </c>
      <c r="AF423" s="240">
        <f t="shared" ca="1" si="622"/>
        <v>-6.9428447474737806E-5</v>
      </c>
      <c r="AG423" s="240">
        <f t="shared" ca="1" si="623"/>
        <v>6.9331136864157652E-5</v>
      </c>
      <c r="AH423" s="240">
        <f t="shared" ca="1" si="624"/>
        <v>7.6232282763538019E-5</v>
      </c>
      <c r="AI423" s="240">
        <f t="shared" ca="1" si="625"/>
        <v>-6.1850055216403836E-5</v>
      </c>
      <c r="AJ423" s="240">
        <f t="shared" ca="1" si="626"/>
        <v>-8.2301959496520631E-5</v>
      </c>
      <c r="AK423" s="240">
        <f t="shared" ca="1" si="627"/>
        <v>5.3773323726236628E-5</v>
      </c>
      <c r="AL423" s="240">
        <f t="shared" ca="1" si="628"/>
        <v>8.7579023368724175E-5</v>
      </c>
      <c r="AM423" s="240">
        <f t="shared" ca="1" si="629"/>
        <v>-4.5178725733096252E-5</v>
      </c>
      <c r="AN423" s="240">
        <f t="shared" ca="1" si="630"/>
        <v>-9.2012653370322824E-5</v>
      </c>
      <c r="AO423" s="240">
        <f t="shared" ca="1" si="631"/>
        <v>3.6149031913943055E-5</v>
      </c>
      <c r="AP423" s="240">
        <f t="shared" ca="1" si="632"/>
        <v>9.5560151220732429E-5</v>
      </c>
      <c r="AQ423" s="240">
        <f t="shared" ca="1" si="633"/>
        <v>-2.6771203156387629E-5</v>
      </c>
      <c r="AR423" s="240">
        <f t="shared" ca="1" si="634"/>
        <v>-9.8187352576393998E-5</v>
      </c>
      <c r="AS423" s="240">
        <f t="shared" ca="1" si="635"/>
        <v>1.7135553077807898E-5</v>
      </c>
      <c r="AT423" s="240">
        <f t="shared" ca="1" si="636"/>
        <v>9.9868956052078162E-5</v>
      </c>
      <c r="AU423" s="240">
        <f t="shared" ca="1" si="637"/>
        <v>-7.3348782558427269E-6</v>
      </c>
      <c r="AV423" s="240">
        <f t="shared" ca="1" si="638"/>
        <v>-1.0058876688705609E-4</v>
      </c>
      <c r="AW423" s="240">
        <f t="shared" ca="1" si="639"/>
        <v>-2.5364354533778078E-6</v>
      </c>
      <c r="AX423" s="240">
        <f t="shared" ca="1" si="640"/>
        <v>1.0033985290949831E-4</v>
      </c>
      <c r="AY423" s="240">
        <f t="shared" ca="1" si="641"/>
        <v>1.2383321902627085E-5</v>
      </c>
      <c r="AZ423" s="240">
        <f t="shared" ca="1" si="642"/>
        <v>-9.9124611297079005E-5</v>
      </c>
      <c r="BA423" s="240">
        <f t="shared" ca="1" si="643"/>
        <v>-2.2110950192540308E-5</v>
      </c>
      <c r="BB423" s="240">
        <f t="shared" ca="1" si="644"/>
        <v>9.6954745490844139E-5</v>
      </c>
      <c r="BC423" s="240">
        <f t="shared" ca="1" si="645"/>
        <v>3.1625637945025876E-5</v>
      </c>
      <c r="BD423" s="240">
        <f t="shared" ca="1" si="646"/>
        <v>-9.3851152484677628E-5</v>
      </c>
      <c r="BE423" s="240">
        <f t="shared" ca="1" si="647"/>
        <v>-4.083575351576851E-5</v>
      </c>
      <c r="BF423" s="240">
        <f t="shared" ca="1" si="648"/>
        <v>8.9843721575824537E-5</v>
      </c>
      <c r="BG423" s="240">
        <f t="shared" ca="1" si="649"/>
        <v>4.9652598457059426E-5</v>
      </c>
      <c r="BH423" s="240">
        <f t="shared" ca="1" si="650"/>
        <v>-8.4971046514622784E-5</v>
      </c>
      <c r="BI423" s="240">
        <f t="shared" ca="1" si="651"/>
        <v>-5.7991261732338772E-5</v>
      </c>
      <c r="BJ423" s="240">
        <f t="shared" ca="1" si="652"/>
        <v>7.9280053825585536E-5</v>
      </c>
      <c r="BK423" s="240">
        <f t="shared" ca="1" si="653"/>
        <v>6.577143745588619E-5</v>
      </c>
      <c r="BL423" s="240">
        <f t="shared" ca="1" si="654"/>
        <v>-7.2825550879322893E-5</v>
      </c>
      <c r="BM423" s="240">
        <f t="shared" ca="1" si="655"/>
        <v>-7.2918198282409476E-5</v>
      </c>
      <c r="BN423" s="240">
        <f t="shared" ca="1" si="656"/>
        <v>6.566969806759571E-5</v>
      </c>
      <c r="BO423" s="240">
        <f t="shared" ca="1" si="657"/>
        <v>7.9362716998330313E-5</v>
      </c>
      <c r="BP423" s="240">
        <f t="shared" ca="1" si="658"/>
        <v>-5.7881410164770065E-5</v>
      </c>
      <c r="BQ423" s="240">
        <f t="shared" ca="1" si="659"/>
        <v>-8.5042929365483947E-5</v>
      </c>
      <c r="BR423" s="240">
        <f t="shared" ca="1" si="660"/>
        <v>4.9535692640859157E-5</v>
      </c>
      <c r="BS423" s="240">
        <f t="shared" ca="1" si="661"/>
        <v>8.9904131833653083E-5</v>
      </c>
      <c r="BT423" s="240">
        <f t="shared" ca="1" si="662"/>
        <v>-4.0712919317852617E-5</v>
      </c>
      <c r="BU423" s="240">
        <f t="shared" ca="1" si="663"/>
        <v>-9.3899508365667125E-5</v>
      </c>
      <c r="BV423" s="240">
        <f t="shared" ca="1" si="664"/>
        <v>3.1498058325870869E-5</v>
      </c>
      <c r="BW423" s="240">
        <f t="shared" ca="1" si="665"/>
        <v>9.6990581301426582E-5</v>
      </c>
      <c r="BX423" s="240">
        <f t="shared" ca="1" si="666"/>
        <v>-2.197985381361946E-5</v>
      </c>
      <c r="BY423" s="240">
        <f t="shared" ca="1" si="667"/>
        <v>-9.9147581918808677E-5</v>
      </c>
      <c r="BZ423" s="240">
        <f t="shared" ca="1" si="668"/>
        <v>1.2249971293733991E-5</v>
      </c>
      <c r="CA423" s="240">
        <f t="shared" ca="1" si="669"/>
        <v>1.0034973712273091E-4</v>
      </c>
      <c r="CB423" s="240">
        <f t="shared" ca="1" si="670"/>
        <v>-2.4021148537729513E-6</v>
      </c>
      <c r="CC423" s="240">
        <f t="shared" ca="1" si="671"/>
        <v>-1.0058546950141497E-4</v>
      </c>
      <c r="CD423" s="240">
        <f t="shared" ca="1" si="672"/>
        <v>-7.468875265358052E-6</v>
      </c>
      <c r="CE423" s="240">
        <f t="shared" ca="1" si="673"/>
        <v>9.9852508823189629E-5</v>
      </c>
      <c r="CF423" s="240">
        <f t="shared" ca="1" si="674"/>
        <v>1.7267936032782529E-5</v>
      </c>
      <c r="CG423" s="240">
        <f t="shared" ca="1" si="675"/>
        <v>-9.8157913900063051E-5</v>
      </c>
      <c r="CH423" s="240">
        <f t="shared" ca="1" si="676"/>
        <v>-2.690069713659587E-5</v>
      </c>
      <c r="CI423" s="240">
        <f t="shared" ca="1" si="677"/>
        <v>9.551800460750481E-5</v>
      </c>
      <c r="CJ423" s="240">
        <f t="shared" ca="1" si="678"/>
        <v>3.6274389821568273E-5</v>
      </c>
      <c r="CK423" s="240">
        <f t="shared" ca="1" si="679"/>
        <v>-9.1958204715124033E-5</v>
      </c>
      <c r="CL423" s="240">
        <f t="shared" ca="1" si="680"/>
        <v>-4.5298740302959091E-5</v>
      </c>
      <c r="CM423" s="240">
        <f t="shared" ca="1" si="681"/>
        <v>8.7512797041867902E-5</v>
      </c>
      <c r="CN423" s="240">
        <f t="shared" ca="1" si="682"/>
        <v>5.3886839152422129E-5</v>
      </c>
      <c r="CO423" s="240">
        <f t="shared" ca="1" si="683"/>
        <v>-8.2224593293738158E-5</v>
      </c>
      <c r="CP423" s="240">
        <f t="shared" ca="1" si="684"/>
        <v>-6.1955978283306955E-5</v>
      </c>
      <c r="CQ423" s="240">
        <f t="shared" ca="1" si="685"/>
        <v>7.6144521763654954E-5</v>
      </c>
      <c r="CR423" s="240">
        <f t="shared" ca="1" si="686"/>
        <v>6.9428447474738321E-5</v>
      </c>
      <c r="CS423" s="240">
        <f t="shared" ca="1" si="687"/>
        <v>-6.933113686415608E-5</v>
      </c>
      <c r="CT423" s="240">
        <f t="shared" ca="1" si="688"/>
        <v>-7.6232282763538032E-5</v>
      </c>
      <c r="CU423" s="240">
        <f t="shared" ca="1" si="689"/>
        <v>6.1850055216402684E-5</v>
      </c>
      <c r="CV423" s="240">
        <f t="shared" ca="1" si="690"/>
        <v>8.2301959496520238E-5</v>
      </c>
      <c r="CW423" s="240">
        <f t="shared" ca="1" si="691"/>
        <v>-5.3773323726236005E-5</v>
      </c>
      <c r="CX423" s="240">
        <f t="shared" ca="1" si="692"/>
        <v>-8.7579023368724893E-5</v>
      </c>
      <c r="CY423" s="240">
        <f t="shared" ca="1" si="693"/>
        <v>4.5178725733096862E-5</v>
      </c>
      <c r="CZ423" s="240">
        <f t="shared" ca="1" si="694"/>
        <v>9.2012653370323108E-5</v>
      </c>
      <c r="DA423" s="240">
        <f t="shared" ca="1" si="695"/>
        <v>-3.6149031913941686E-5</v>
      </c>
      <c r="DB423" s="240">
        <f t="shared" ca="1" si="696"/>
        <v>-9.5560151220732442E-5</v>
      </c>
      <c r="DC423" s="240">
        <f t="shared" ca="1" si="697"/>
        <v>2.6771203156386911E-5</v>
      </c>
      <c r="DD423" s="240">
        <f t="shared" ca="1" si="698"/>
        <v>9.8187352576394486E-5</v>
      </c>
      <c r="DE423" s="240">
        <f t="shared" ca="1" si="699"/>
        <v>-1.7135553077807871E-5</v>
      </c>
      <c r="DF423" s="240">
        <f t="shared" ca="1" si="700"/>
        <v>-9.9868956052078352E-5</v>
      </c>
      <c r="DG423" s="240">
        <f t="shared" ca="1" si="701"/>
        <v>7.3348782558434181E-6</v>
      </c>
      <c r="DH423" s="240">
        <f t="shared" ca="1" si="702"/>
        <v>1.0058876688705612E-4</v>
      </c>
      <c r="DI423" s="240">
        <f t="shared" ca="1" si="703"/>
        <v>2.5364354533799829E-6</v>
      </c>
      <c r="DJ423" s="240">
        <f t="shared" ca="1" si="704"/>
        <v>-1.0033985290949835E-4</v>
      </c>
      <c r="DK423" s="240">
        <f t="shared" ca="1" si="705"/>
        <v>-1.2383321902627817E-5</v>
      </c>
      <c r="DL423" s="240">
        <f t="shared" ca="1" si="706"/>
        <v>9.9124611297078625E-5</v>
      </c>
      <c r="DM423" s="240">
        <f t="shared" ca="1" si="707"/>
        <v>2.2110950192541033E-5</v>
      </c>
      <c r="DN423" s="240">
        <f t="shared" ca="1" si="708"/>
        <v>-9.695474549084395E-5</v>
      </c>
      <c r="DO423" s="240">
        <f t="shared" ca="1" si="709"/>
        <v>-3.1625637945027936E-5</v>
      </c>
      <c r="DP423" s="240">
        <f t="shared" ca="1" si="710"/>
        <v>9.3851152484677371E-5</v>
      </c>
      <c r="DQ423" s="240">
        <f t="shared" ca="1" si="711"/>
        <v>4.0835753515769188E-5</v>
      </c>
      <c r="DR423" s="240">
        <f t="shared" ca="1" si="712"/>
        <v>-8.9843721575824848E-5</v>
      </c>
      <c r="DS423" s="240">
        <f t="shared" ca="1" si="713"/>
        <v>-4.9652598457060063E-5</v>
      </c>
      <c r="DT423" s="240">
        <f t="shared" ca="1" si="714"/>
        <v>8.4971046514621646E-5</v>
      </c>
      <c r="DU423" s="240">
        <f t="shared" ca="1" si="715"/>
        <v>5.7991261732338189E-5</v>
      </c>
      <c r="DV423" s="240">
        <f t="shared" ca="1" si="716"/>
        <v>-7.9280053825585089E-5</v>
      </c>
      <c r="DW423" s="240">
        <f t="shared" ca="1" si="717"/>
        <v>-6.577143745588783E-5</v>
      </c>
      <c r="DX423" s="240">
        <f t="shared" ca="1" si="718"/>
        <v>7.2825550879322378E-5</v>
      </c>
      <c r="DY423" s="240">
        <f t="shared" ca="1" si="719"/>
        <v>7.2918198282410004E-5</v>
      </c>
      <c r="DZ423" s="240">
        <f t="shared" ca="1" si="720"/>
        <v>-6.5669698067596238E-5</v>
      </c>
      <c r="EA423" s="240">
        <f t="shared" ca="1" si="721"/>
        <v>-7.9362716998330774E-5</v>
      </c>
      <c r="EB423" s="240">
        <f t="shared" ca="1" si="722"/>
        <v>5.788141016476829E-5</v>
      </c>
      <c r="EC423" s="240">
        <f t="shared" ca="1" si="723"/>
        <v>8.5042929365483581E-5</v>
      </c>
      <c r="ED423" s="240">
        <f t="shared" ca="1" si="724"/>
        <v>-4.9535692640858513E-5</v>
      </c>
      <c r="EE423" s="240">
        <f t="shared" ca="1" si="725"/>
        <v>-8.9904131833654072E-5</v>
      </c>
      <c r="EF423" s="240">
        <f t="shared" ca="1" si="726"/>
        <v>4.0712919317853247E-5</v>
      </c>
      <c r="EG423" s="240">
        <f t="shared" ca="1" si="727"/>
        <v>9.3899508365667382E-5</v>
      </c>
      <c r="EH423" s="240">
        <f t="shared" ca="1" si="728"/>
        <v>-3.1498058325868809E-5</v>
      </c>
      <c r="EI423" s="240">
        <f t="shared" ca="1" si="729"/>
        <v>-9.6990581301426785E-5</v>
      </c>
      <c r="EJ423" s="240">
        <f t="shared" ca="1" si="730"/>
        <v>2.1979853813618745E-5</v>
      </c>
      <c r="EK423" s="240">
        <f t="shared" ca="1" si="731"/>
        <v>9.9147581918808555E-5</v>
      </c>
      <c r="EL423" s="240">
        <f t="shared" ca="1" si="732"/>
        <v>-1.2249971293733252E-5</v>
      </c>
      <c r="EM423" s="240">
        <f t="shared" ca="1" si="733"/>
        <v>-1.0034973712273106E-4</v>
      </c>
      <c r="EN423" s="240">
        <f t="shared" ca="1" si="734"/>
        <v>2.4021148537736357E-6</v>
      </c>
      <c r="EO423" s="240">
        <f t="shared" ca="1" si="735"/>
        <v>1.0058546950141495E-4</v>
      </c>
      <c r="EP423" s="240">
        <f t="shared" ca="1" si="736"/>
        <v>7.4688752653602068E-6</v>
      </c>
      <c r="EQ423" s="240">
        <f t="shared" ca="1" si="737"/>
        <v>-9.985250882318952E-5</v>
      </c>
      <c r="ER423" s="240">
        <f t="shared" ca="1" si="738"/>
        <v>-1.7267936032783254E-5</v>
      </c>
      <c r="ES423" s="240">
        <f t="shared" ca="1" si="739"/>
        <v>9.8157913900063213E-5</v>
      </c>
      <c r="ET423" s="240">
        <f t="shared" ca="1" si="740"/>
        <v>2.6900697136596589E-5</v>
      </c>
      <c r="EU423" s="240">
        <f t="shared" ca="1" si="741"/>
        <v>-9.551800460750458E-5</v>
      </c>
      <c r="EV423" s="240">
        <f t="shared" ca="1" si="742"/>
        <v>-3.627438982156763E-5</v>
      </c>
      <c r="EW423" s="240">
        <f t="shared" ca="1" si="743"/>
        <v>9.1958204715123735E-5</v>
      </c>
      <c r="EX423" s="240">
        <f t="shared" ca="1" si="744"/>
        <v>4.5298740302961022E-5</v>
      </c>
      <c r="EY423" s="240">
        <f t="shared" ca="1" si="745"/>
        <v>-8.7512797041868254E-5</v>
      </c>
      <c r="EZ423" s="240">
        <f t="shared" ca="1" si="746"/>
        <v>-5.3886839152423952E-5</v>
      </c>
      <c r="FA423" s="240">
        <f t="shared" ca="1" si="747"/>
        <v>8.2224593293736911E-5</v>
      </c>
      <c r="FB423" s="240">
        <f t="shared" ca="1" si="748"/>
        <v>6.1955978283306413E-5</v>
      </c>
      <c r="FC423" s="240">
        <f t="shared" ca="1" si="749"/>
        <v>-7.6144521763653531E-5</v>
      </c>
      <c r="FD423" s="240">
        <f t="shared" ca="1" si="750"/>
        <v>-6.9428447474737819E-5</v>
      </c>
      <c r="FE423" s="240">
        <f t="shared" ca="1" si="751"/>
        <v>6.9331136864156568E-5</v>
      </c>
      <c r="FF423" s="240">
        <f t="shared" ca="1" si="752"/>
        <v>7.6232282763539455E-5</v>
      </c>
      <c r="FG423" s="240">
        <f t="shared" ca="1" si="753"/>
        <v>-6.1850055216403226E-5</v>
      </c>
      <c r="FH423" s="240">
        <f t="shared" ca="1" si="754"/>
        <v>-8.2301959496521471E-5</v>
      </c>
      <c r="FI423" s="240">
        <f t="shared" ca="1" si="755"/>
        <v>5.3773323726234169E-5</v>
      </c>
      <c r="FJ423" s="240">
        <f t="shared" ca="1" si="756"/>
        <v>8.7579023368724554E-5</v>
      </c>
      <c r="FK423" s="240">
        <f t="shared" ca="1" si="757"/>
        <v>-4.5178725733094924E-5</v>
      </c>
      <c r="FL423" s="240">
        <f t="shared" ca="1" si="758"/>
        <v>-9.2012653370323989E-5</v>
      </c>
      <c r="FM423" s="240">
        <f t="shared" ca="1" si="759"/>
        <v>3.6149031913942337E-5</v>
      </c>
      <c r="FN423" s="240">
        <f t="shared" ca="1" si="760"/>
        <v>9.556015122073312E-5</v>
      </c>
      <c r="FO423" s="240">
        <f t="shared" ca="1" si="761"/>
        <v>-2.6771203156387571E-5</v>
      </c>
      <c r="FP423" s="240">
        <f t="shared" ca="1" si="762"/>
        <v>-9.8187352576394336E-5</v>
      </c>
      <c r="FQ423" s="240">
        <f t="shared" ca="1" si="763"/>
        <v>1.7135553077805733E-5</v>
      </c>
      <c r="FR423" s="240">
        <f t="shared" ca="1" si="764"/>
        <v>9.9868956052078271E-5</v>
      </c>
      <c r="FS423" s="240">
        <f t="shared" ca="1" si="765"/>
        <v>-7.3348782558441025E-6</v>
      </c>
      <c r="FT423" s="240">
        <f t="shared" ca="1" si="766"/>
        <v>-1.0058876688705617E-4</v>
      </c>
      <c r="FU423" s="240">
        <f t="shared" ca="1" si="767"/>
        <v>-2.5364354533792918E-6</v>
      </c>
      <c r="FV423" s="240">
        <f t="shared" ca="1" si="768"/>
        <v>1.003398529094984E-4</v>
      </c>
      <c r="FW423" s="240">
        <f t="shared" ca="1" si="769"/>
        <v>1.2383321902629972E-5</v>
      </c>
      <c r="FX423" s="240">
        <f t="shared" ca="1" si="770"/>
        <v>-9.9124611297078761E-5</v>
      </c>
      <c r="FY423" s="240">
        <f t="shared" ca="1" si="771"/>
        <v>-2.2110950192540356E-5</v>
      </c>
      <c r="FZ423" s="240">
        <f t="shared" ca="1" si="772"/>
        <v>9.6954745490843353E-5</v>
      </c>
      <c r="GA423" s="240">
        <f t="shared" ca="1" si="773"/>
        <v>3.1625637945027272E-5</v>
      </c>
      <c r="GB423" s="240">
        <f t="shared" ca="1" si="774"/>
        <v>-9.3851152484677628E-5</v>
      </c>
      <c r="GC423" s="240">
        <f t="shared" ca="1" si="775"/>
        <v>-4.083575351577118E-5</v>
      </c>
      <c r="GD423" s="240">
        <f t="shared" ca="1" si="776"/>
        <v>8.9843721575823873E-5</v>
      </c>
      <c r="GE423" s="240">
        <f t="shared" ca="1" si="777"/>
        <v>4.965259845705946E-5</v>
      </c>
      <c r="GF423" s="240">
        <f t="shared" ca="1" si="778"/>
        <v>-8.4971046514620481E-5</v>
      </c>
      <c r="GG423" s="240">
        <f t="shared" ca="1" si="779"/>
        <v>-5.7991261732339965E-5</v>
      </c>
      <c r="GH423" s="240">
        <f t="shared" ca="1" si="780"/>
        <v>7.9280053825585509E-5</v>
      </c>
      <c r="GI423" s="240">
        <f t="shared" ca="1" si="781"/>
        <v>6.5771437455889456E-5</v>
      </c>
      <c r="GJ423" s="240">
        <f t="shared" ca="1" si="782"/>
        <v>-7.2825550879320887E-5</v>
      </c>
      <c r="GK423" s="240">
        <f t="shared" ca="1" si="783"/>
        <v>-7.2918198282409516E-5</v>
      </c>
      <c r="GL423" s="240">
        <f t="shared" ca="1" si="784"/>
        <v>6.5669698067596767E-5</v>
      </c>
      <c r="GM423" s="240">
        <f t="shared" ca="1" si="785"/>
        <v>7.9362716998332116E-5</v>
      </c>
      <c r="GN423" s="240">
        <f t="shared" ca="1" si="786"/>
        <v>-5.7881410164768859E-5</v>
      </c>
      <c r="GO423" s="240">
        <f t="shared" ca="1" si="787"/>
        <v>-8.5042929365483215E-5</v>
      </c>
      <c r="GP423" s="240">
        <f t="shared" ca="1" si="788"/>
        <v>4.9535692640856623E-5</v>
      </c>
      <c r="GQ423" s="240">
        <f t="shared" ca="1" si="789"/>
        <v>8.990413183365376E-5</v>
      </c>
      <c r="GR423" s="240">
        <f t="shared" ca="1" si="790"/>
        <v>-4.0712919317853884E-5</v>
      </c>
      <c r="GS423" s="240">
        <f t="shared" ca="1" si="791"/>
        <v>-9.3899508365668155E-5</v>
      </c>
      <c r="GT423" s="240">
        <f t="shared" ca="1" si="792"/>
        <v>3.1498058325869459E-5</v>
      </c>
      <c r="GU423" s="240">
        <f t="shared" ca="1" si="793"/>
        <v>9.6990581301426595E-5</v>
      </c>
      <c r="GV423" s="240">
        <f t="shared" ca="1" si="794"/>
        <v>-2.1979853813616634E-5</v>
      </c>
      <c r="GW423" s="240">
        <f t="shared" ca="1" si="795"/>
        <v>-9.9147581918808934E-5</v>
      </c>
      <c r="GX423" s="240">
        <f t="shared" ca="1" si="796"/>
        <v>1.2249971293733937E-5</v>
      </c>
      <c r="GY423" s="240">
        <f t="shared" ca="1" si="797"/>
        <v>1.0034973712273122E-4</v>
      </c>
      <c r="GZ423" s="240">
        <f t="shared" ca="1" si="798"/>
        <v>-2.402114853771474E-6</v>
      </c>
      <c r="HA423" s="240">
        <f t="shared" ca="1" si="799"/>
        <v>-1.0058546950141496E-4</v>
      </c>
      <c r="HB423" s="240">
        <f t="shared" ca="1" si="800"/>
        <v>-7.4688752653623752E-6</v>
      </c>
      <c r="HC423" s="240">
        <f t="shared" ca="1" si="801"/>
        <v>9.9852508823189249E-5</v>
      </c>
      <c r="HD423" s="240">
        <f t="shared" ca="1" si="802"/>
        <v>1.7267936032782577E-5</v>
      </c>
      <c r="HE423" s="240">
        <f t="shared" ca="1" si="803"/>
        <v>-9.8157913900063349E-5</v>
      </c>
      <c r="HF423" s="240">
        <f t="shared" ca="1" si="804"/>
        <v>-2.6900697136598682E-5</v>
      </c>
      <c r="HG423" s="240">
        <f t="shared" ca="1" si="805"/>
        <v>9.5518004607504796E-5</v>
      </c>
      <c r="HH423" s="240">
        <f t="shared" ca="1" si="806"/>
        <v>3.6274389821566993E-5</v>
      </c>
      <c r="HI423" s="240">
        <f t="shared" ca="1" si="807"/>
        <v>-9.1958204715122867E-5</v>
      </c>
      <c r="HJ423" s="240">
        <f t="shared" ca="1" si="808"/>
        <v>-4.5298740302960412E-5</v>
      </c>
      <c r="HK423" s="240">
        <f t="shared" ca="1" si="809"/>
        <v>8.751279704186858E-5</v>
      </c>
      <c r="HL423" s="240">
        <f t="shared" ca="1" si="810"/>
        <v>5.3886839152425788E-5</v>
      </c>
      <c r="HM423" s="240">
        <f t="shared" ca="1" si="811"/>
        <v>-8.2224593293737317E-5</v>
      </c>
      <c r="HN423" s="240">
        <f t="shared" ca="1" si="812"/>
        <v>-6.1955978283305857E-5</v>
      </c>
      <c r="HO423" s="240">
        <f t="shared" ca="1" si="813"/>
        <v>7.6144521763652122E-5</v>
      </c>
      <c r="HP423" s="240">
        <f t="shared" ca="1" si="814"/>
        <v>6.9428447474739405E-5</v>
      </c>
      <c r="HQ423" s="240">
        <f t="shared" ca="1" si="815"/>
        <v>-6.9331136864157083E-5</v>
      </c>
      <c r="HR423" s="240">
        <f t="shared" ca="1" si="816"/>
        <v>-7.6232282763540865E-5</v>
      </c>
      <c r="HS423" s="240">
        <f t="shared" ca="1" si="817"/>
        <v>6.1850055216401518E-5</v>
      </c>
      <c r="HT423" s="240">
        <f t="shared" ca="1" si="818"/>
        <v>8.2301959496521078E-5</v>
      </c>
      <c r="HU423" s="240">
        <f t="shared" ca="1" si="819"/>
        <v>-5.3773323726232332E-5</v>
      </c>
      <c r="HV423" s="240">
        <f t="shared" ca="1" si="820"/>
        <v>-8.7579023368725625E-5</v>
      </c>
      <c r="HW423" s="240">
        <f t="shared" ca="1" si="821"/>
        <v>4.5178725733095533E-5</v>
      </c>
      <c r="HX423" s="240">
        <f t="shared" ca="1" si="822"/>
        <v>9.201265337032487E-5</v>
      </c>
      <c r="HY423" s="240">
        <f t="shared" ca="1" si="823"/>
        <v>-3.6149031913940311E-5</v>
      </c>
      <c r="HZ423" s="240">
        <f t="shared" ca="1" si="824"/>
        <v>-9.5560151220732903E-5</v>
      </c>
      <c r="IA423" s="240">
        <f t="shared" ca="1" si="825"/>
        <v>2.6771203156388239E-5</v>
      </c>
      <c r="IB423" s="240">
        <f t="shared" ca="1" si="826"/>
        <v>9.8187352576394811E-5</v>
      </c>
      <c r="IC423" s="240">
        <f t="shared" ca="1" si="827"/>
        <v>-1.7135553077806418E-5</v>
      </c>
      <c r="ID423" s="240">
        <f t="shared" ca="1" si="828"/>
        <v>-9.9868956052078176E-5</v>
      </c>
      <c r="IE423" s="240">
        <f t="shared" ca="1" si="829"/>
        <v>4.0482436778224655E-5</v>
      </c>
      <c r="IF423" s="240">
        <f t="shared" ca="1" si="830"/>
        <v>1.0058876688705616E-4</v>
      </c>
      <c r="IG423" s="240">
        <f t="shared" ca="1" si="831"/>
        <v>2.5364354533786074E-6</v>
      </c>
      <c r="IH423" s="240">
        <f t="shared" ca="1" si="832"/>
        <v>-1.0033985290949804E-4</v>
      </c>
      <c r="II423" s="240">
        <f t="shared" ca="1" si="833"/>
        <v>-1.2383321902629294E-5</v>
      </c>
      <c r="IJ423" s="240">
        <f t="shared" ca="1" si="834"/>
        <v>9.9124611297078869E-5</v>
      </c>
      <c r="IK423" s="240">
        <f t="shared" ca="1" si="835"/>
        <v>2.2110950192545262E-5</v>
      </c>
      <c r="IL423" s="240">
        <f t="shared" ca="1" si="836"/>
        <v>-9.6954745490843543E-5</v>
      </c>
      <c r="IM423" s="240">
        <f t="shared" ca="1" si="837"/>
        <v>-3.1625637945026628E-5</v>
      </c>
      <c r="IN423" s="240">
        <f t="shared" ca="1" si="838"/>
        <v>9.3851152484675812E-5</v>
      </c>
      <c r="IO423" s="240">
        <f t="shared" ca="1" si="839"/>
        <v>4.0835753515770543E-5</v>
      </c>
      <c r="IP423" s="240">
        <f t="shared" ca="1" si="840"/>
        <v>-8.9843721575824171E-5</v>
      </c>
      <c r="IQ423" s="240">
        <f t="shared" ca="1" si="841"/>
        <v>-4.9652598457063831E-5</v>
      </c>
      <c r="IR423" s="240">
        <f t="shared" ca="1" si="842"/>
        <v>8.4971046514620833E-5</v>
      </c>
      <c r="IS423" s="240">
        <f t="shared" ca="1" si="843"/>
        <v>5.7991261732339402E-5</v>
      </c>
      <c r="IT423" s="240">
        <f t="shared" ca="1" si="844"/>
        <v>-7.9280053825585929E-5</v>
      </c>
      <c r="IU423" s="240">
        <f t="shared" ca="1" si="845"/>
        <v>-6.5771437455888954E-5</v>
      </c>
      <c r="IV423" s="240">
        <f t="shared" ca="1" si="846"/>
        <v>7.2825550879321348E-5</v>
      </c>
      <c r="IW423" s="240">
        <f t="shared" ca="1" si="847"/>
        <v>7.2918198282409042E-5</v>
      </c>
      <c r="IX423" s="240">
        <f t="shared" ca="1" si="848"/>
        <v>-6.5669698067592945E-5</v>
      </c>
      <c r="IY423" s="240">
        <f t="shared" ca="1" si="849"/>
        <v>-7.9362716998331682E-5</v>
      </c>
      <c r="IZ423" s="240">
        <f t="shared" ca="1" si="850"/>
        <v>5.7881410164769421E-5</v>
      </c>
      <c r="JA423" s="240">
        <f t="shared" ca="1" si="851"/>
        <v>8.5042929365485899E-5</v>
      </c>
      <c r="JB423" s="240">
        <f t="shared" ca="1" si="852"/>
        <v>-4.9535692640857226E-5</v>
      </c>
    </row>
    <row r="424" spans="2:262">
      <c r="B424" s="248">
        <v>63</v>
      </c>
      <c r="C424" s="247">
        <f t="shared" si="853"/>
        <v>1.2304687500000007E-3</v>
      </c>
      <c r="D424" s="244">
        <f t="shared" ca="1" si="597"/>
        <v>30.031875683621692</v>
      </c>
      <c r="E424" s="243">
        <f ca="1">BQ361</f>
        <v>3.1875683621692977E-2</v>
      </c>
      <c r="F424" s="242">
        <v>63</v>
      </c>
      <c r="G424" s="240">
        <f t="shared" ca="1" si="854"/>
        <v>-2.652472087452099E-4</v>
      </c>
      <c r="H424" s="240">
        <f t="shared" ca="1" si="598"/>
        <v>1.4195286084103399E-4</v>
      </c>
      <c r="I424" s="240">
        <f t="shared" ca="1" si="599"/>
        <v>2.7221460393997182E-4</v>
      </c>
      <c r="J424" s="240">
        <f t="shared" ca="1" si="600"/>
        <v>-1.2859189923590419E-4</v>
      </c>
      <c r="K424" s="240">
        <f t="shared" ca="1" si="601"/>
        <v>-2.785262103106591E-4</v>
      </c>
      <c r="L424" s="240">
        <f t="shared" ca="1" si="602"/>
        <v>1.1492114848219497E-4</v>
      </c>
      <c r="M424" s="240">
        <f t="shared" ca="1" si="603"/>
        <v>2.8416682264469312E-4</v>
      </c>
      <c r="N424" s="240">
        <f t="shared" ca="1" si="604"/>
        <v>-1.0097354261588835E-4</v>
      </c>
      <c r="O424" s="240">
        <f t="shared" ca="1" si="605"/>
        <v>-2.8912285221290241E-4</v>
      </c>
      <c r="P424" s="240">
        <f t="shared" ca="1" si="606"/>
        <v>8.6782682641182321E-5</v>
      </c>
      <c r="Q424" s="240">
        <f t="shared" ca="1" si="607"/>
        <v>2.9338235950595947E-4</v>
      </c>
      <c r="R424" s="240">
        <f t="shared" ca="1" si="608"/>
        <v>-7.2382755582728396E-5</v>
      </c>
      <c r="S424" s="240">
        <f t="shared" ca="1" si="609"/>
        <v>-2.969350829977073E-4</v>
      </c>
      <c r="T424" s="240">
        <f t="shared" ca="1" si="610"/>
        <v>5.7808452126095622E-5</v>
      </c>
      <c r="U424" s="241">
        <f t="shared" ca="1" si="611"/>
        <v>2.9977246386607187E-4</v>
      </c>
      <c r="V424" s="240">
        <f t="shared" ca="1" si="612"/>
        <v>-4.3094883044867633E-5</v>
      </c>
      <c r="W424" s="240">
        <f t="shared" ca="1" si="613"/>
        <v>-3.0188766661201649E-4</v>
      </c>
      <c r="X424" s="240">
        <f t="shared" ca="1" si="614"/>
        <v>2.8277494615718622E-5</v>
      </c>
      <c r="Y424" s="240">
        <f t="shared" ca="1" si="615"/>
        <v>3.03275595526856E-4</v>
      </c>
      <c r="Z424" s="240">
        <f t="shared" ca="1" si="616"/>
        <v>-1.339198322522538E-5</v>
      </c>
      <c r="AA424" s="240">
        <f t="shared" ca="1" si="617"/>
        <v>-3.0393290696826658E-4</v>
      </c>
      <c r="AB424" s="240">
        <f t="shared" ca="1" si="618"/>
        <v>-1.5257906258566096E-6</v>
      </c>
      <c r="AC424" s="240">
        <f t="shared" ca="1" si="619"/>
        <v>3.03858017415412E-4</v>
      </c>
      <c r="AD424" s="240">
        <f t="shared" ca="1" si="620"/>
        <v>1.6439888713678505E-5</v>
      </c>
      <c r="AE424" s="240">
        <f t="shared" ca="1" si="621"/>
        <v>-3.0305110728378476E-4</v>
      </c>
      <c r="AF424" s="240">
        <f t="shared" ca="1" si="622"/>
        <v>-3.1314381669624974E-5</v>
      </c>
      <c r="AG424" s="240">
        <f t="shared" ca="1" si="623"/>
        <v>3.0151412049056876E-4</v>
      </c>
      <c r="AH424" s="240">
        <f t="shared" ca="1" si="624"/>
        <v>4.6113435537311278E-5</v>
      </c>
      <c r="AI424" s="240">
        <f t="shared" ca="1" si="625"/>
        <v>-2.9925075977157344E-4</v>
      </c>
      <c r="AJ424" s="240">
        <f t="shared" ca="1" si="626"/>
        <v>-6.0801398099730403E-5</v>
      </c>
      <c r="AK424" s="240">
        <f t="shared" ca="1" si="627"/>
        <v>2.9626647776101727E-4</v>
      </c>
      <c r="AL424" s="240">
        <f t="shared" ca="1" si="628"/>
        <v>7.5342884768553816E-5</v>
      </c>
      <c r="AM424" s="240">
        <f t="shared" ca="1" si="629"/>
        <v>-2.9256846385565608E-4</v>
      </c>
      <c r="AN424" s="240">
        <f t="shared" ca="1" si="630"/>
        <v>-8.9702863828712448E-5</v>
      </c>
      <c r="AO424" s="240">
        <f t="shared" ca="1" si="631"/>
        <v>2.881656268948957E-4</v>
      </c>
      <c r="AP424" s="240">
        <f t="shared" ca="1" si="632"/>
        <v>1.0384674083286475E-4</v>
      </c>
      <c r="AQ424" s="240">
        <f t="shared" ca="1" si="633"/>
        <v>-2.8306857369861838E-4</v>
      </c>
      <c r="AR424" s="240">
        <f t="shared" ca="1" si="634"/>
        <v>-1.1774044194244848E-4</v>
      </c>
      <c r="AS424" s="240">
        <f t="shared" ca="1" si="635"/>
        <v>2.7728958351442152E-4</v>
      </c>
      <c r="AT424" s="240">
        <f t="shared" ca="1" si="636"/>
        <v>1.3135049601455015E-4</v>
      </c>
      <c r="AU424" s="240">
        <f t="shared" ca="1" si="637"/>
        <v>-2.7084257843583935E-4</v>
      </c>
      <c r="AV424" s="240">
        <f t="shared" ca="1" si="638"/>
        <v>-1.4464411523680616E-4</v>
      </c>
      <c r="AW424" s="240">
        <f t="shared" ca="1" si="639"/>
        <v>2.637430898627972E-4</v>
      </c>
      <c r="AX424" s="240">
        <f t="shared" ca="1" si="640"/>
        <v>1.5758927411613048E-4</v>
      </c>
      <c r="AY424" s="240">
        <f t="shared" ca="1" si="641"/>
        <v>-2.5600822108510916E-4</v>
      </c>
      <c r="AZ424" s="240">
        <f t="shared" ca="1" si="642"/>
        <v>-1.7015478663091882E-4</v>
      </c>
      <c r="BA424" s="240">
        <f t="shared" ca="1" si="643"/>
        <v>2.4765660607915525E-4</v>
      </c>
      <c r="BB424" s="240">
        <f t="shared" ca="1" si="644"/>
        <v>1.8231038136091413E-4</v>
      </c>
      <c r="BC424" s="240">
        <f t="shared" ca="1" si="645"/>
        <v>-2.387083646170026E-4</v>
      </c>
      <c r="BD424" s="240">
        <f t="shared" ca="1" si="646"/>
        <v>-1.9402677441370759E-4</v>
      </c>
      <c r="BE424" s="240">
        <f t="shared" ca="1" si="647"/>
        <v>2.2918505379610166E-4</v>
      </c>
      <c r="BF424" s="240">
        <f t="shared" ca="1" si="648"/>
        <v>2.0527573997220004E-4</v>
      </c>
      <c r="BG424" s="240">
        <f t="shared" ca="1" si="649"/>
        <v>-2.19109616106366E-4</v>
      </c>
      <c r="BH424" s="240">
        <f t="shared" ca="1" si="650"/>
        <v>-2.1603017829306814E-4</v>
      </c>
      <c r="BI424" s="240">
        <f t="shared" ca="1" si="651"/>
        <v>2.0850632415969438E-4</v>
      </c>
      <c r="BJ424" s="240">
        <f t="shared" ca="1" si="652"/>
        <v>2.262641809924165E-4</v>
      </c>
      <c r="BK424" s="240">
        <f t="shared" ca="1" si="653"/>
        <v>-1.9740072221512494E-4</v>
      </c>
      <c r="BL424" s="240">
        <f t="shared" ca="1" si="654"/>
        <v>-2.3595309346135558E-4</v>
      </c>
      <c r="BM424" s="240">
        <f t="shared" ca="1" si="655"/>
        <v>1.8581956464047805E-4</v>
      </c>
      <c r="BN424" s="240">
        <f t="shared" ca="1" si="656"/>
        <v>2.4507357426109609E-4</v>
      </c>
      <c r="BO424" s="240">
        <f t="shared" ca="1" si="657"/>
        <v>-1.7379075145874061E-4</v>
      </c>
      <c r="BP424" s="240">
        <f t="shared" ca="1" si="658"/>
        <v>-2.5360365135453165E-4</v>
      </c>
      <c r="BQ424" s="240">
        <f t="shared" ca="1" si="659"/>
        <v>1.6134326113446704E-4</v>
      </c>
      <c r="BR424" s="240">
        <f t="shared" ca="1" si="660"/>
        <v>2.6152277503879777E-4</v>
      </c>
      <c r="BS424" s="240">
        <f t="shared" ca="1" si="661"/>
        <v>-1.4850708076212367E-4</v>
      </c>
      <c r="BT424" s="240">
        <f t="shared" ca="1" si="662"/>
        <v>-2.6881186745130565E-4</v>
      </c>
      <c r="BU424" s="240">
        <f t="shared" ca="1" si="663"/>
        <v>1.3531313382453665E-4</v>
      </c>
      <c r="BV424" s="240">
        <f t="shared" ca="1" si="664"/>
        <v>2.7545336852998452E-4</v>
      </c>
      <c r="BW424" s="240">
        <f t="shared" ca="1" si="665"/>
        <v>-1.2179320569553556E-4</v>
      </c>
      <c r="BX424" s="240">
        <f t="shared" ca="1" si="666"/>
        <v>-2.8143127831700904E-4</v>
      </c>
      <c r="BY424" s="240">
        <f t="shared" ca="1" si="667"/>
        <v>1.0797986706618902E-4</v>
      </c>
      <c r="BZ424" s="240">
        <f t="shared" ca="1" si="668"/>
        <v>2.8673119550409921E-4</v>
      </c>
      <c r="CA424" s="240">
        <f t="shared" ca="1" si="669"/>
        <v>-9.3906395479160669E-5</v>
      </c>
      <c r="CB424" s="240">
        <f t="shared" ca="1" si="670"/>
        <v>-2.9134035212653216E-4</v>
      </c>
      <c r="CC424" s="240">
        <f t="shared" ca="1" si="671"/>
        <v>7.9606695160194216E-5</v>
      </c>
      <c r="CD424" s="240">
        <f t="shared" ca="1" si="672"/>
        <v>2.9524764432229268E-4</v>
      </c>
      <c r="CE424" s="240">
        <f t="shared" ca="1" si="673"/>
        <v>-6.5115215339863876E-5</v>
      </c>
      <c r="CF424" s="240">
        <f t="shared" ca="1" si="674"/>
        <v>-2.9844365908224138E-4</v>
      </c>
      <c r="CG424" s="240">
        <f t="shared" ca="1" si="675"/>
        <v>5.0466867262360493E-5</v>
      </c>
      <c r="CH424" s="240">
        <f t="shared" ca="1" si="676"/>
        <v>3.009206969268837E-4</v>
      </c>
      <c r="CI424" s="240">
        <f t="shared" ca="1" si="677"/>
        <v>-3.56969400812509E-5</v>
      </c>
      <c r="CJ424" s="240">
        <f t="shared" ca="1" si="678"/>
        <v>-3.02672790455089E-4</v>
      </c>
      <c r="CK424" s="240">
        <f t="shared" ca="1" si="679"/>
        <v>2.0841015844798603E-5</v>
      </c>
      <c r="CL424" s="240">
        <f t="shared" ca="1" si="680"/>
        <v>3.0369571872008246E-4</v>
      </c>
      <c r="CM424" s="240">
        <f t="shared" ca="1" si="681"/>
        <v>-5.9348837757145043E-6</v>
      </c>
      <c r="CN424" s="240">
        <f t="shared" ca="1" si="682"/>
        <v>-3.0398701739807623E-4</v>
      </c>
      <c r="CO424" s="240">
        <f t="shared" ca="1" si="683"/>
        <v>-8.9855459482111281E-6</v>
      </c>
      <c r="CP424" s="240">
        <f t="shared" ca="1" si="684"/>
        <v>3.0354598472504002E-4</v>
      </c>
      <c r="CQ424" s="240">
        <f t="shared" ca="1" si="685"/>
        <v>2.3884328704906613E-5</v>
      </c>
      <c r="CR424" s="240">
        <f t="shared" ca="1" si="686"/>
        <v>-3.0237368318731248E-4</v>
      </c>
      <c r="CS424" s="240">
        <f t="shared" ca="1" si="687"/>
        <v>-3.8725572021740501E-5</v>
      </c>
      <c r="CT424" s="240">
        <f t="shared" ca="1" si="688"/>
        <v>3.0047293696198091E-4</v>
      </c>
      <c r="CU424" s="240">
        <f t="shared" ca="1" si="689"/>
        <v>5.3473522043605929E-5</v>
      </c>
      <c r="CV424" s="240">
        <f t="shared" ca="1" si="690"/>
        <v>-2.9784832511318558E-4</v>
      </c>
      <c r="CW424" s="240">
        <f t="shared" ca="1" si="691"/>
        <v>-6.8092649667149448E-5</v>
      </c>
      <c r="CX424" s="240">
        <f t="shared" ca="1" si="692"/>
        <v>2.9450617056076217E-4</v>
      </c>
      <c r="CY424" s="240">
        <f t="shared" ca="1" si="693"/>
        <v>8.2547736133424678E-5</v>
      </c>
      <c r="CZ424" s="240">
        <f t="shared" ca="1" si="694"/>
        <v>-2.9045452484776431E-4</v>
      </c>
      <c r="DA424" s="240">
        <f t="shared" ca="1" si="695"/>
        <v>-9.6803957873035028E-5</v>
      </c>
      <c r="DB424" s="240">
        <f t="shared" ca="1" si="696"/>
        <v>2.8570314874359394E-4</v>
      </c>
      <c r="DC424" s="240">
        <f t="shared" ca="1" si="697"/>
        <v>1.1082697039909573E-4</v>
      </c>
      <c r="DD424" s="240">
        <f t="shared" ca="1" si="698"/>
        <v>-2.8026348872946282E-4</v>
      </c>
      <c r="DE424" s="240">
        <f t="shared" ca="1" si="699"/>
        <v>-1.2458299104617691E-4</v>
      </c>
      <c r="DF424" s="240">
        <f t="shared" ca="1" si="700"/>
        <v>2.7414864942279673E-4</v>
      </c>
      <c r="DG424" s="240">
        <f t="shared" ca="1" si="701"/>
        <v>1.380388803556387E-4</v>
      </c>
      <c r="DH424" s="240">
        <f t="shared" ca="1" si="702"/>
        <v>-2.6737336200708913E-4</v>
      </c>
      <c r="DI424" s="240">
        <f t="shared" ca="1" si="703"/>
        <v>-1.5116222191154604E-4</v>
      </c>
      <c r="DJ424" s="240">
        <f t="shared" ca="1" si="704"/>
        <v>2.5995394874316167E-4</v>
      </c>
      <c r="DK424" s="240">
        <f t="shared" ca="1" si="705"/>
        <v>1.6392140043462904E-4</v>
      </c>
      <c r="DL424" s="240">
        <f t="shared" ca="1" si="706"/>
        <v>-2.5190828364743959E-4</v>
      </c>
      <c r="DM424" s="240">
        <f t="shared" ca="1" si="707"/>
        <v>-1.7628567794623874E-4</v>
      </c>
      <c r="DN424" s="240">
        <f t="shared" ca="1" si="708"/>
        <v>2.4325574943185143E-4</v>
      </c>
      <c r="DO424" s="240">
        <f t="shared" ca="1" si="709"/>
        <v>1.882252678188812E-4</v>
      </c>
      <c r="DP424" s="240">
        <f t="shared" ca="1" si="710"/>
        <v>-2.3401719080918954E-4</v>
      </c>
      <c r="DQ424" s="240">
        <f t="shared" ca="1" si="711"/>
        <v>-1.9971140653475487E-4</v>
      </c>
      <c r="DR424" s="240">
        <f t="shared" ca="1" si="712"/>
        <v>2.2421486427638874E-4</v>
      </c>
      <c r="DS424" s="240">
        <f t="shared" ca="1" si="713"/>
        <v>2.1071642297963955E-4</v>
      </c>
      <c r="DT424" s="240">
        <f t="shared" ca="1" si="714"/>
        <v>-2.1387238449663756E-4</v>
      </c>
      <c r="DU424" s="240">
        <f t="shared" ca="1" si="715"/>
        <v>-2.2121380510498116E-4</v>
      </c>
      <c r="DV424" s="240">
        <f t="shared" ca="1" si="716"/>
        <v>2.0301466740963169E-4</v>
      </c>
      <c r="DW424" s="240">
        <f t="shared" ca="1" si="717"/>
        <v>2.311782637977842E-4</v>
      </c>
      <c r="DX424" s="240">
        <f t="shared" ca="1" si="718"/>
        <v>-1.9166787020684484E-4</v>
      </c>
      <c r="DY424" s="240">
        <f t="shared" ca="1" si="719"/>
        <v>-2.4058579380427958E-4</v>
      </c>
      <c r="DZ424" s="240">
        <f t="shared" ca="1" si="720"/>
        <v>1.7985932831661366E-4</v>
      </c>
      <c r="EA424" s="240">
        <f t="shared" ca="1" si="721"/>
        <v>2.4941373156066836E-4</v>
      </c>
      <c r="EB424" s="240">
        <f t="shared" ca="1" si="722"/>
        <v>-1.6761748955064425E-4</v>
      </c>
      <c r="EC424" s="240">
        <f t="shared" ca="1" si="723"/>
        <v>-2.5764080979166965E-4</v>
      </c>
      <c r="ED424" s="240">
        <f t="shared" ca="1" si="724"/>
        <v>1.5497184557079636E-4</v>
      </c>
      <c r="EE424" s="240">
        <f t="shared" ca="1" si="725"/>
        <v>2.6524720874520854E-4</v>
      </c>
      <c r="EF424" s="240">
        <f t="shared" ca="1" si="726"/>
        <v>-1.4195286084103811E-4</v>
      </c>
      <c r="EG424" s="240">
        <f t="shared" ca="1" si="727"/>
        <v>-2.7221460393997275E-4</v>
      </c>
      <c r="EH424" s="240">
        <f t="shared" ca="1" si="728"/>
        <v>1.28591899235904E-4</v>
      </c>
      <c r="EI424" s="240">
        <f t="shared" ca="1" si="729"/>
        <v>2.7852621031065845E-4</v>
      </c>
      <c r="EJ424" s="240">
        <f t="shared" ca="1" si="730"/>
        <v>-1.1492114848219828E-4</v>
      </c>
      <c r="EK424" s="240">
        <f t="shared" ca="1" si="731"/>
        <v>-2.8416682264469437E-4</v>
      </c>
      <c r="EL424" s="240">
        <f t="shared" ca="1" si="732"/>
        <v>1.0097354261588717E-4</v>
      </c>
      <c r="EM424" s="240">
        <f t="shared" ca="1" si="733"/>
        <v>2.8912285221290214E-4</v>
      </c>
      <c r="EN424" s="240">
        <f t="shared" ca="1" si="734"/>
        <v>-8.6782682641184733E-5</v>
      </c>
      <c r="EO424" s="240">
        <f t="shared" ca="1" si="735"/>
        <v>-2.9338235950595844E-4</v>
      </c>
      <c r="EP424" s="240">
        <f t="shared" ca="1" si="736"/>
        <v>7.2382755582726119E-5</v>
      </c>
      <c r="EQ424" s="240">
        <f t="shared" ca="1" si="737"/>
        <v>2.9693508299770741E-4</v>
      </c>
      <c r="ER424" s="240">
        <f t="shared" ca="1" si="738"/>
        <v>-5.7808452126096503E-5</v>
      </c>
      <c r="ES424" s="240">
        <f t="shared" ca="1" si="739"/>
        <v>-2.9977246386607138E-4</v>
      </c>
      <c r="ET424" s="240">
        <f t="shared" ca="1" si="740"/>
        <v>4.3094883044864259E-5</v>
      </c>
      <c r="EU424" s="240">
        <f t="shared" ca="1" si="741"/>
        <v>3.0188766661201665E-4</v>
      </c>
      <c r="EV424" s="240">
        <f t="shared" ca="1" si="742"/>
        <v>-2.8277494615719503E-5</v>
      </c>
      <c r="EW424" s="240">
        <f t="shared" ca="1" si="743"/>
        <v>-3.032755955268559E-4</v>
      </c>
      <c r="EX424" s="240">
        <f t="shared" ca="1" si="744"/>
        <v>1.3391983225229527E-5</v>
      </c>
      <c r="EY424" s="240">
        <f t="shared" ca="1" si="745"/>
        <v>3.0393290696826663E-4</v>
      </c>
      <c r="EZ424" s="240">
        <f t="shared" ca="1" si="746"/>
        <v>1.5257906258578835E-6</v>
      </c>
      <c r="FA424" s="240">
        <f t="shared" ca="1" si="747"/>
        <v>-3.0385801741541205E-4</v>
      </c>
      <c r="FB424" s="240">
        <f t="shared" ca="1" si="748"/>
        <v>-1.6439888713675469E-5</v>
      </c>
      <c r="FC424" s="240">
        <f t="shared" ca="1" si="749"/>
        <v>3.0305110728378514E-4</v>
      </c>
      <c r="FD424" s="240">
        <f t="shared" ca="1" si="750"/>
        <v>3.1314381669626248E-5</v>
      </c>
      <c r="FE424" s="240">
        <f t="shared" ca="1" si="751"/>
        <v>-3.0151412049056887E-4</v>
      </c>
      <c r="FF424" s="240">
        <f t="shared" ca="1" si="752"/>
        <v>-4.6113435537310384E-5</v>
      </c>
      <c r="FG424" s="240">
        <f t="shared" ca="1" si="753"/>
        <v>2.9925075977157403E-4</v>
      </c>
      <c r="FH424" s="240">
        <f t="shared" ca="1" si="754"/>
        <v>6.0801398099733777E-5</v>
      </c>
      <c r="FI424" s="240">
        <f t="shared" ca="1" si="755"/>
        <v>-2.9626647776101695E-4</v>
      </c>
      <c r="FJ424" s="240">
        <f t="shared" ca="1" si="756"/>
        <v>-7.5342884768552922E-5</v>
      </c>
      <c r="FK424" s="240">
        <f t="shared" ca="1" si="757"/>
        <v>2.9256846385565695E-4</v>
      </c>
      <c r="FL424" s="240">
        <f t="shared" ca="1" si="758"/>
        <v>8.9702863828707447E-5</v>
      </c>
      <c r="FM424" s="240">
        <f t="shared" ca="1" si="759"/>
        <v>-2.8816562689489532E-4</v>
      </c>
      <c r="FN424" s="240">
        <f t="shared" ca="1" si="760"/>
        <v>-1.0384674083286389E-4</v>
      </c>
      <c r="FO424" s="240">
        <f t="shared" ca="1" si="761"/>
        <v>2.830685736986187E-4</v>
      </c>
      <c r="FP424" s="240">
        <f t="shared" ca="1" si="762"/>
        <v>1.1774044194244569E-4</v>
      </c>
      <c r="FQ424" s="240">
        <f t="shared" ca="1" si="763"/>
        <v>-2.7728958351442011E-4</v>
      </c>
      <c r="FR424" s="240">
        <f t="shared" ca="1" si="764"/>
        <v>-1.3135049601454348E-4</v>
      </c>
      <c r="FS424" s="240">
        <f t="shared" ca="1" si="765"/>
        <v>2.7084257843583979E-4</v>
      </c>
      <c r="FT424" s="240">
        <f t="shared" ca="1" si="766"/>
        <v>1.4464411523681299E-4</v>
      </c>
      <c r="FU424" s="240">
        <f t="shared" ca="1" si="767"/>
        <v>-2.637430898627998E-4</v>
      </c>
      <c r="FV424" s="240">
        <f t="shared" ca="1" si="768"/>
        <v>-1.5758927411613341E-4</v>
      </c>
      <c r="FW424" s="240">
        <f t="shared" ca="1" si="769"/>
        <v>2.5600822108511431E-4</v>
      </c>
      <c r="FX424" s="240">
        <f t="shared" ca="1" si="770"/>
        <v>1.7015478663091806E-4</v>
      </c>
      <c r="FY424" s="240">
        <f t="shared" ca="1" si="771"/>
        <v>-2.476566060791533E-4</v>
      </c>
      <c r="FZ424" s="240">
        <f t="shared" ca="1" si="772"/>
        <v>-1.8231038136090995E-4</v>
      </c>
      <c r="GA424" s="240">
        <f t="shared" ca="1" si="773"/>
        <v>2.3870836461700046E-4</v>
      </c>
      <c r="GB424" s="240">
        <f t="shared" ca="1" si="774"/>
        <v>1.9402677441370019E-4</v>
      </c>
      <c r="GC424" s="240">
        <f t="shared" ca="1" si="775"/>
        <v>-2.2918505379610225E-4</v>
      </c>
      <c r="GD424" s="240">
        <f t="shared" ca="1" si="776"/>
        <v>-2.0527573997220256E-4</v>
      </c>
      <c r="GE424" s="240">
        <f t="shared" ca="1" si="777"/>
        <v>2.1910961610636964E-4</v>
      </c>
      <c r="GF424" s="240">
        <f t="shared" ca="1" si="778"/>
        <v>2.1603017829306754E-4</v>
      </c>
      <c r="GG424" s="240">
        <f t="shared" ca="1" si="779"/>
        <v>-2.0850632415968874E-4</v>
      </c>
      <c r="GH424" s="240">
        <f t="shared" ca="1" si="780"/>
        <v>-2.2626418099241593E-4</v>
      </c>
      <c r="GI424" s="240">
        <f t="shared" ca="1" si="781"/>
        <v>1.9740072221512234E-4</v>
      </c>
      <c r="GJ424" s="240">
        <f t="shared" ca="1" si="782"/>
        <v>2.3595309346135225E-4</v>
      </c>
      <c r="GK424" s="240">
        <f t="shared" ca="1" si="783"/>
        <v>-1.8581956464047873E-4</v>
      </c>
      <c r="GL424" s="240">
        <f t="shared" ca="1" si="784"/>
        <v>-2.4507357426110064E-4</v>
      </c>
      <c r="GM424" s="240">
        <f t="shared" ca="1" si="785"/>
        <v>1.7379075145874489E-4</v>
      </c>
      <c r="GN424" s="240">
        <f t="shared" ca="1" si="786"/>
        <v>2.5360365135453349E-4</v>
      </c>
      <c r="GO424" s="240">
        <f t="shared" ca="1" si="787"/>
        <v>-1.6134326113447512E-4</v>
      </c>
      <c r="GP424" s="240">
        <f t="shared" ca="1" si="788"/>
        <v>-2.6152277503879728E-4</v>
      </c>
      <c r="GQ424" s="240">
        <f t="shared" ca="1" si="789"/>
        <v>1.4850708076211692E-4</v>
      </c>
      <c r="GR424" s="240">
        <f t="shared" ca="1" si="790"/>
        <v>2.6881186745130326E-4</v>
      </c>
      <c r="GS424" s="240">
        <f t="shared" ca="1" si="791"/>
        <v>-1.3531313382453359E-4</v>
      </c>
      <c r="GT424" s="240">
        <f t="shared" ca="1" si="792"/>
        <v>-2.7545336852998051E-4</v>
      </c>
      <c r="GU424" s="240">
        <f t="shared" ca="1" si="793"/>
        <v>1.2179320569553637E-4</v>
      </c>
      <c r="GV424" s="240">
        <f t="shared" ca="1" si="794"/>
        <v>2.8143127831701034E-4</v>
      </c>
      <c r="GW424" s="240">
        <f t="shared" ca="1" si="795"/>
        <v>-1.079798670661939E-4</v>
      </c>
      <c r="GX424" s="240">
        <f t="shared" ca="1" si="796"/>
        <v>-2.8673119550409889E-4</v>
      </c>
      <c r="GY424" s="240">
        <f t="shared" ca="1" si="797"/>
        <v>9.3906395479169763E-5</v>
      </c>
      <c r="GZ424" s="240">
        <f t="shared" ca="1" si="798"/>
        <v>2.9134035212653188E-4</v>
      </c>
      <c r="HA424" s="240">
        <f t="shared" ca="1" si="799"/>
        <v>-7.9606695160190923E-5</v>
      </c>
      <c r="HB424" s="240">
        <f t="shared" ca="1" si="800"/>
        <v>-2.9524764432229143E-4</v>
      </c>
      <c r="HC424" s="240">
        <f t="shared" ca="1" si="801"/>
        <v>6.511521533986473E-5</v>
      </c>
      <c r="HD424" s="240">
        <f t="shared" ca="1" si="802"/>
        <v>2.9844365908224284E-4</v>
      </c>
      <c r="HE424" s="240">
        <f t="shared" ca="1" si="803"/>
        <v>-5.046686726236567E-5</v>
      </c>
      <c r="HF424" s="240">
        <f t="shared" ca="1" si="804"/>
        <v>-3.0092069692688419E-4</v>
      </c>
      <c r="HG424" s="240">
        <f t="shared" ca="1" si="805"/>
        <v>3.5696940081256077E-5</v>
      </c>
      <c r="HH424" s="240">
        <f t="shared" ca="1" si="806"/>
        <v>3.02672790455089E-4</v>
      </c>
      <c r="HI424" s="240">
        <f t="shared" ca="1" si="807"/>
        <v>-2.0841015844790865E-5</v>
      </c>
      <c r="HJ424" s="240">
        <f t="shared" ca="1" si="808"/>
        <v>-3.0369571872008246E-4</v>
      </c>
      <c r="HK424" s="240">
        <f t="shared" ca="1" si="809"/>
        <v>5.9348837757153988E-6</v>
      </c>
      <c r="HL424" s="240">
        <f t="shared" ca="1" si="810"/>
        <v>3.0398701739807628E-4</v>
      </c>
      <c r="HM424" s="240">
        <f t="shared" ca="1" si="811"/>
        <v>8.9855459482102065E-6</v>
      </c>
      <c r="HN424" s="240">
        <f t="shared" ca="1" si="812"/>
        <v>-3.0354598472503958E-4</v>
      </c>
      <c r="HO424" s="240">
        <f t="shared" ca="1" si="813"/>
        <v>-2.3884328704905746E-5</v>
      </c>
      <c r="HP424" s="240">
        <f t="shared" ca="1" si="814"/>
        <v>3.0237368318731254E-4</v>
      </c>
      <c r="HQ424" s="240">
        <f t="shared" ca="1" si="815"/>
        <v>3.8725572021731041E-5</v>
      </c>
      <c r="HR424" s="240">
        <f t="shared" ca="1" si="816"/>
        <v>-3.0047293696198102E-4</v>
      </c>
      <c r="HS424" s="240">
        <f t="shared" ca="1" si="817"/>
        <v>-5.3473522043613559E-5</v>
      </c>
      <c r="HT424" s="240">
        <f t="shared" ca="1" si="818"/>
        <v>2.9784832511318748E-4</v>
      </c>
      <c r="HU424" s="240">
        <f t="shared" ca="1" si="819"/>
        <v>6.8092649667148594E-5</v>
      </c>
      <c r="HV424" s="240">
        <f t="shared" ca="1" si="820"/>
        <v>-2.9450617056076456E-4</v>
      </c>
      <c r="HW424" s="240">
        <f t="shared" ca="1" si="821"/>
        <v>-8.2547736133423838E-5</v>
      </c>
      <c r="HX424" s="240">
        <f t="shared" ca="1" si="822"/>
        <v>2.9045452484776203E-4</v>
      </c>
      <c r="HY424" s="240">
        <f t="shared" ca="1" si="823"/>
        <v>9.6803957873025948E-5</v>
      </c>
      <c r="HZ424" s="240">
        <f t="shared" ca="1" si="824"/>
        <v>-2.8570314874359426E-4</v>
      </c>
      <c r="IA424" s="240">
        <f t="shared" ca="1" si="825"/>
        <v>-1.1082697039910294E-4</v>
      </c>
      <c r="IB424" s="240">
        <f t="shared" ca="1" si="826"/>
        <v>2.8026348872946315E-4</v>
      </c>
      <c r="IC424" s="240">
        <f t="shared" ca="1" si="827"/>
        <v>1.2458299104617609E-4</v>
      </c>
      <c r="ID424" s="240">
        <f t="shared" ca="1" si="828"/>
        <v>-2.7414864942280085E-4</v>
      </c>
      <c r="IE424" s="240">
        <f t="shared" ca="1" si="829"/>
        <v>2.6324012529128937E-4</v>
      </c>
      <c r="IF424" s="240">
        <f t="shared" ca="1" si="830"/>
        <v>2.6737336200708544E-4</v>
      </c>
      <c r="IG424" s="240">
        <f t="shared" ca="1" si="831"/>
        <v>1.5116222191154525E-4</v>
      </c>
      <c r="IH424" s="240">
        <f t="shared" ca="1" si="832"/>
        <v>-2.599539487431621E-4</v>
      </c>
      <c r="II424" s="240">
        <f t="shared" ca="1" si="833"/>
        <v>-1.6392140043462099E-4</v>
      </c>
      <c r="IJ424" s="240">
        <f t="shared" ca="1" si="834"/>
        <v>2.5190828364744008E-4</v>
      </c>
      <c r="IK424" s="240">
        <f t="shared" ca="1" si="835"/>
        <v>1.7628567794624502E-4</v>
      </c>
      <c r="IL424" s="240">
        <f t="shared" ca="1" si="836"/>
        <v>-2.4325574943185197E-4</v>
      </c>
      <c r="IM424" s="240">
        <f t="shared" ca="1" si="837"/>
        <v>-1.8822526781888047E-4</v>
      </c>
      <c r="IN424" s="240">
        <f t="shared" ca="1" si="838"/>
        <v>2.3401719080919564E-4</v>
      </c>
      <c r="IO424" s="240">
        <f t="shared" ca="1" si="839"/>
        <v>1.9971140653475417E-4</v>
      </c>
      <c r="IP424" s="240">
        <f t="shared" ca="1" si="840"/>
        <v>-2.2421486427638351E-4</v>
      </c>
      <c r="IQ424" s="240">
        <f t="shared" ca="1" si="841"/>
        <v>-2.1071642297963264E-4</v>
      </c>
      <c r="IR424" s="240">
        <f t="shared" ca="1" si="842"/>
        <v>2.1387238449663821E-4</v>
      </c>
      <c r="IS424" s="240">
        <f t="shared" ca="1" si="843"/>
        <v>2.2121380510498647E-4</v>
      </c>
      <c r="IT424" s="240">
        <f t="shared" ca="1" si="844"/>
        <v>-2.0301466740963234E-4</v>
      </c>
      <c r="IU424" s="240">
        <f t="shared" ca="1" si="845"/>
        <v>-2.3117826379778924E-4</v>
      </c>
      <c r="IV424" s="240">
        <f t="shared" ca="1" si="846"/>
        <v>1.9166787020685221E-4</v>
      </c>
      <c r="IW424" s="240">
        <f t="shared" ca="1" si="847"/>
        <v>2.4058579380427901E-4</v>
      </c>
      <c r="IX424" s="240">
        <f t="shared" ca="1" si="848"/>
        <v>-1.7985932831660742E-4</v>
      </c>
      <c r="IY424" s="240">
        <f t="shared" ca="1" si="849"/>
        <v>-2.4941373156066787E-4</v>
      </c>
      <c r="IZ424" s="240">
        <f t="shared" ca="1" si="850"/>
        <v>1.6761748955064498E-4</v>
      </c>
      <c r="JA424" s="240">
        <f t="shared" ca="1" si="851"/>
        <v>2.5764080979166467E-4</v>
      </c>
      <c r="JB424" s="240">
        <f t="shared" ca="1" si="852"/>
        <v>-1.5497184557079714E-4</v>
      </c>
    </row>
    <row r="425" spans="2:262">
      <c r="B425" s="248">
        <v>64</v>
      </c>
      <c r="C425" s="247">
        <f t="shared" si="853"/>
        <v>1.2500000000000007E-3</v>
      </c>
      <c r="D425" s="244">
        <f t="shared" ca="1" si="597"/>
        <v>30.017917412229131</v>
      </c>
      <c r="E425" s="243">
        <f ca="1">BR361</f>
        <v>1.7917412229132849E-2</v>
      </c>
      <c r="F425" s="242">
        <v>64</v>
      </c>
      <c r="G425" s="240">
        <f t="shared" ca="1" si="854"/>
        <v>-1.044967446195496E-4</v>
      </c>
      <c r="H425" s="240">
        <f t="shared" ca="1" si="598"/>
        <v>5.9572809228223586E-5</v>
      </c>
      <c r="I425" s="240">
        <f t="shared" ca="1" si="599"/>
        <v>1.0449674461954961E-4</v>
      </c>
      <c r="J425" s="240">
        <f t="shared" ca="1" si="600"/>
        <v>-5.9572809228223573E-5</v>
      </c>
      <c r="K425" s="240">
        <f t="shared" ca="1" si="601"/>
        <v>-1.0449674461954961E-4</v>
      </c>
      <c r="L425" s="240">
        <f t="shared" ca="1" si="602"/>
        <v>5.9572809228223559E-5</v>
      </c>
      <c r="M425" s="240">
        <f t="shared" ca="1" si="603"/>
        <v>1.0449674461954962E-4</v>
      </c>
      <c r="N425" s="240">
        <f t="shared" ca="1" si="604"/>
        <v>-5.9572809228223545E-5</v>
      </c>
      <c r="O425" s="240">
        <f t="shared" ca="1" si="605"/>
        <v>-1.0449674461954962E-4</v>
      </c>
      <c r="P425" s="240">
        <f t="shared" ca="1" si="606"/>
        <v>5.9572809228223539E-5</v>
      </c>
      <c r="Q425" s="240">
        <f t="shared" ca="1" si="607"/>
        <v>1.0449674461954975E-4</v>
      </c>
      <c r="R425" s="240">
        <f t="shared" ca="1" si="608"/>
        <v>-5.9572809228223525E-5</v>
      </c>
      <c r="S425" s="240">
        <f t="shared" ca="1" si="609"/>
        <v>-1.0449674461954954E-4</v>
      </c>
      <c r="T425" s="240">
        <f t="shared" ca="1" si="610"/>
        <v>5.9572809228223512E-5</v>
      </c>
      <c r="U425" s="241">
        <f t="shared" ca="1" si="611"/>
        <v>1.0449674461954976E-4</v>
      </c>
      <c r="V425" s="240">
        <f t="shared" ca="1" si="612"/>
        <v>-5.9572809228223498E-5</v>
      </c>
      <c r="W425" s="240">
        <f t="shared" ca="1" si="613"/>
        <v>-1.0449674461954956E-4</v>
      </c>
      <c r="X425" s="240">
        <f t="shared" ca="1" si="614"/>
        <v>5.9572809228223484E-5</v>
      </c>
      <c r="Y425" s="240">
        <f t="shared" ca="1" si="615"/>
        <v>1.0449674461954977E-4</v>
      </c>
      <c r="Z425" s="240">
        <f t="shared" ca="1" si="616"/>
        <v>-5.9572809228223471E-5</v>
      </c>
      <c r="AA425" s="240">
        <f t="shared" ca="1" si="617"/>
        <v>-1.0449674461954957E-4</v>
      </c>
      <c r="AB425" s="240">
        <f t="shared" ca="1" si="618"/>
        <v>5.9572809228223085E-5</v>
      </c>
      <c r="AC425" s="240">
        <f t="shared" ca="1" si="619"/>
        <v>1.0449674461954979E-4</v>
      </c>
      <c r="AD425" s="240">
        <f t="shared" ca="1" si="620"/>
        <v>-5.9572809228223444E-5</v>
      </c>
      <c r="AE425" s="240">
        <f t="shared" ca="1" si="621"/>
        <v>-1.0449674461954958E-4</v>
      </c>
      <c r="AF425" s="240">
        <f t="shared" ca="1" si="622"/>
        <v>5.9572809228223803E-5</v>
      </c>
      <c r="AG425" s="240">
        <f t="shared" ca="1" si="623"/>
        <v>1.044967446195498E-4</v>
      </c>
      <c r="AH425" s="240">
        <f t="shared" ca="1" si="624"/>
        <v>-5.9572809228223424E-5</v>
      </c>
      <c r="AI425" s="240">
        <f t="shared" ca="1" si="625"/>
        <v>-1.044967446195496E-4</v>
      </c>
      <c r="AJ425" s="240">
        <f t="shared" ca="1" si="626"/>
        <v>5.9572809228223037E-5</v>
      </c>
      <c r="AK425" s="240">
        <f t="shared" ca="1" si="627"/>
        <v>1.0449674461954981E-4</v>
      </c>
      <c r="AL425" s="240">
        <f t="shared" ca="1" si="628"/>
        <v>-5.9572809228223396E-5</v>
      </c>
      <c r="AM425" s="240">
        <f t="shared" ca="1" si="629"/>
        <v>-1.0449674461954961E-4</v>
      </c>
      <c r="AN425" s="240">
        <f t="shared" ca="1" si="630"/>
        <v>5.9572809228223756E-5</v>
      </c>
      <c r="AO425" s="240">
        <f t="shared" ca="1" si="631"/>
        <v>1.0449674461954983E-4</v>
      </c>
      <c r="AP425" s="240">
        <f t="shared" ca="1" si="632"/>
        <v>-5.9572809228223369E-5</v>
      </c>
      <c r="AQ425" s="240">
        <f t="shared" ca="1" si="633"/>
        <v>-1.0449674461954962E-4</v>
      </c>
      <c r="AR425" s="240">
        <f t="shared" ca="1" si="634"/>
        <v>5.9572809228222983E-5</v>
      </c>
      <c r="AS425" s="240">
        <f t="shared" ca="1" si="635"/>
        <v>1.0449674461954984E-4</v>
      </c>
      <c r="AT425" s="240">
        <f t="shared" ca="1" si="636"/>
        <v>-5.9572809228223342E-5</v>
      </c>
      <c r="AU425" s="240">
        <f t="shared" ca="1" si="637"/>
        <v>-1.0449674461955006E-4</v>
      </c>
      <c r="AV425" s="240">
        <f t="shared" ca="1" si="638"/>
        <v>5.9572809228223701E-5</v>
      </c>
      <c r="AW425" s="240">
        <f t="shared" ca="1" si="639"/>
        <v>1.0449674461954985E-4</v>
      </c>
      <c r="AX425" s="240">
        <f t="shared" ca="1" si="640"/>
        <v>-5.9572809228222576E-5</v>
      </c>
      <c r="AY425" s="240">
        <f t="shared" ca="1" si="641"/>
        <v>-1.0449674461954965E-4</v>
      </c>
      <c r="AZ425" s="240">
        <f t="shared" ca="1" si="642"/>
        <v>5.9572809228222936E-5</v>
      </c>
      <c r="BA425" s="240">
        <f t="shared" ca="1" si="643"/>
        <v>1.0449674461954945E-4</v>
      </c>
      <c r="BB425" s="240">
        <f t="shared" ca="1" si="644"/>
        <v>-5.9572809228223295E-5</v>
      </c>
      <c r="BC425" s="240">
        <f t="shared" ca="1" si="645"/>
        <v>-1.044967446195501E-4</v>
      </c>
      <c r="BD425" s="240">
        <f t="shared" ca="1" si="646"/>
        <v>5.9572809228223654E-5</v>
      </c>
      <c r="BE425" s="240">
        <f t="shared" ca="1" si="647"/>
        <v>1.044967446195499E-4</v>
      </c>
      <c r="BF425" s="240">
        <f t="shared" ca="1" si="648"/>
        <v>-5.9572809228224006E-5</v>
      </c>
      <c r="BG425" s="240">
        <f t="shared" ca="1" si="649"/>
        <v>-1.0449674461954968E-4</v>
      </c>
      <c r="BH425" s="240">
        <f t="shared" ca="1" si="650"/>
        <v>5.9572809228222881E-5</v>
      </c>
      <c r="BI425" s="240">
        <f t="shared" ca="1" si="651"/>
        <v>1.0449674461954947E-4</v>
      </c>
      <c r="BJ425" s="240">
        <f t="shared" ca="1" si="652"/>
        <v>-5.9572809228223241E-5</v>
      </c>
      <c r="BK425" s="240">
        <f t="shared" ca="1" si="653"/>
        <v>-1.0449674461955013E-4</v>
      </c>
      <c r="BL425" s="240">
        <f t="shared" ca="1" si="654"/>
        <v>5.95728092282236E-5</v>
      </c>
      <c r="BM425" s="240">
        <f t="shared" ca="1" si="655"/>
        <v>1.0449674461954992E-4</v>
      </c>
      <c r="BN425" s="240">
        <f t="shared" ca="1" si="656"/>
        <v>-5.9572809228222475E-5</v>
      </c>
      <c r="BO425" s="240">
        <f t="shared" ca="1" si="657"/>
        <v>-1.0449674461954972E-4</v>
      </c>
      <c r="BP425" s="240">
        <f t="shared" ca="1" si="658"/>
        <v>5.9572809228222834E-5</v>
      </c>
      <c r="BQ425" s="240">
        <f t="shared" ca="1" si="659"/>
        <v>1.0449674461954952E-4</v>
      </c>
      <c r="BR425" s="240">
        <f t="shared" ca="1" si="660"/>
        <v>-5.9572809228223193E-5</v>
      </c>
      <c r="BS425" s="240">
        <f t="shared" ca="1" si="661"/>
        <v>-1.0449674461955015E-4</v>
      </c>
      <c r="BT425" s="240">
        <f t="shared" ca="1" si="662"/>
        <v>5.9572809228223545E-5</v>
      </c>
      <c r="BU425" s="240">
        <f t="shared" ca="1" si="663"/>
        <v>1.0449674461954995E-4</v>
      </c>
      <c r="BV425" s="240">
        <f t="shared" ca="1" si="664"/>
        <v>-5.9572809228223905E-5</v>
      </c>
      <c r="BW425" s="240">
        <f t="shared" ca="1" si="665"/>
        <v>-1.0449674461954975E-4</v>
      </c>
      <c r="BX425" s="240">
        <f t="shared" ca="1" si="666"/>
        <v>5.957280922822278E-5</v>
      </c>
      <c r="BY425" s="240">
        <f t="shared" ca="1" si="667"/>
        <v>1.0449674461954954E-4</v>
      </c>
      <c r="BZ425" s="240">
        <f t="shared" ca="1" si="668"/>
        <v>-5.9572809228223139E-5</v>
      </c>
      <c r="CA425" s="240">
        <f t="shared" ca="1" si="669"/>
        <v>-1.0449674461955018E-4</v>
      </c>
      <c r="CB425" s="240">
        <f t="shared" ca="1" si="670"/>
        <v>5.9572809228223498E-5</v>
      </c>
      <c r="CC425" s="240">
        <f t="shared" ca="1" si="671"/>
        <v>1.0449674461954998E-4</v>
      </c>
      <c r="CD425" s="240">
        <f t="shared" ca="1" si="672"/>
        <v>-5.9572809228222373E-5</v>
      </c>
      <c r="CE425" s="240">
        <f t="shared" ca="1" si="673"/>
        <v>-1.0449674461954977E-4</v>
      </c>
      <c r="CF425" s="240">
        <f t="shared" ca="1" si="674"/>
        <v>5.9572809228222732E-5</v>
      </c>
      <c r="CG425" s="240">
        <f t="shared" ca="1" si="675"/>
        <v>1.0449674461954957E-4</v>
      </c>
      <c r="CH425" s="240">
        <f t="shared" ca="1" si="676"/>
        <v>-5.9572809228223085E-5</v>
      </c>
      <c r="CI425" s="240">
        <f t="shared" ca="1" si="677"/>
        <v>-1.0449674461955021E-4</v>
      </c>
      <c r="CJ425" s="240">
        <f t="shared" ca="1" si="678"/>
        <v>5.957280922822196E-5</v>
      </c>
      <c r="CK425" s="240">
        <f t="shared" ca="1" si="679"/>
        <v>1.0449674461954916E-4</v>
      </c>
      <c r="CL425" s="240">
        <f t="shared" ca="1" si="680"/>
        <v>-5.9572809228223803E-5</v>
      </c>
      <c r="CM425" s="240">
        <f t="shared" ca="1" si="681"/>
        <v>-1.044967446195498E-4</v>
      </c>
      <c r="CN425" s="240">
        <f t="shared" ca="1" si="682"/>
        <v>5.9572809228222678E-5</v>
      </c>
      <c r="CO425" s="240">
        <f t="shared" ca="1" si="683"/>
        <v>1.0449674461955044E-4</v>
      </c>
      <c r="CP425" s="240">
        <f t="shared" ca="1" si="684"/>
        <v>-5.9572809228221553E-5</v>
      </c>
      <c r="CQ425" s="240">
        <f t="shared" ca="1" si="685"/>
        <v>-1.0449674461954939E-4</v>
      </c>
      <c r="CR425" s="240">
        <f t="shared" ca="1" si="686"/>
        <v>5.9572809228223396E-5</v>
      </c>
      <c r="CS425" s="240">
        <f t="shared" ca="1" si="687"/>
        <v>1.0449674461955003E-4</v>
      </c>
      <c r="CT425" s="240">
        <f t="shared" ca="1" si="688"/>
        <v>-5.9572809228222272E-5</v>
      </c>
      <c r="CU425" s="240">
        <f t="shared" ca="1" si="689"/>
        <v>-1.0449674461955068E-4</v>
      </c>
      <c r="CV425" s="240">
        <f t="shared" ca="1" si="690"/>
        <v>5.9572809228224115E-5</v>
      </c>
      <c r="CW425" s="240">
        <f t="shared" ca="1" si="691"/>
        <v>1.0449674461954962E-4</v>
      </c>
      <c r="CX425" s="240">
        <f t="shared" ca="1" si="692"/>
        <v>-5.9572809228222983E-5</v>
      </c>
      <c r="CY425" s="240">
        <f t="shared" ca="1" si="693"/>
        <v>-1.0449674461955027E-4</v>
      </c>
      <c r="CZ425" s="240">
        <f t="shared" ca="1" si="694"/>
        <v>5.9572809228221858E-5</v>
      </c>
      <c r="DA425" s="240">
        <f t="shared" ca="1" si="695"/>
        <v>1.0449674461954922E-4</v>
      </c>
      <c r="DB425" s="240">
        <f t="shared" ca="1" si="696"/>
        <v>-5.9572809228223701E-5</v>
      </c>
      <c r="DC425" s="240">
        <f t="shared" ca="1" si="697"/>
        <v>-1.0449674461954985E-4</v>
      </c>
      <c r="DD425" s="240">
        <f t="shared" ca="1" si="698"/>
        <v>5.9572809228222576E-5</v>
      </c>
      <c r="DE425" s="240">
        <f t="shared" ca="1" si="699"/>
        <v>1.044967446195505E-4</v>
      </c>
      <c r="DF425" s="240">
        <f t="shared" ca="1" si="700"/>
        <v>-5.957280922822442E-5</v>
      </c>
      <c r="DG425" s="240">
        <f t="shared" ca="1" si="701"/>
        <v>-1.0449674461954945E-4</v>
      </c>
      <c r="DH425" s="240">
        <f t="shared" ca="1" si="702"/>
        <v>5.9572809228223295E-5</v>
      </c>
      <c r="DI425" s="240">
        <f t="shared" ca="1" si="703"/>
        <v>1.044967446195501E-4</v>
      </c>
      <c r="DJ425" s="240">
        <f t="shared" ca="1" si="704"/>
        <v>-5.9572809228222163E-5</v>
      </c>
      <c r="DK425" s="240">
        <f t="shared" ca="1" si="705"/>
        <v>-1.0449674461955074E-4</v>
      </c>
      <c r="DL425" s="240">
        <f t="shared" ca="1" si="706"/>
        <v>5.9572809228224006E-5</v>
      </c>
      <c r="DM425" s="240">
        <f t="shared" ca="1" si="707"/>
        <v>1.0449674461954968E-4</v>
      </c>
      <c r="DN425" s="240">
        <f t="shared" ca="1" si="708"/>
        <v>-5.9572809228222881E-5</v>
      </c>
      <c r="DO425" s="240">
        <f t="shared" ca="1" si="709"/>
        <v>-1.0449674461955033E-4</v>
      </c>
      <c r="DP425" s="240">
        <f t="shared" ca="1" si="710"/>
        <v>5.9572809228221757E-5</v>
      </c>
      <c r="DQ425" s="240">
        <f t="shared" ca="1" si="711"/>
        <v>1.0449674461954927E-4</v>
      </c>
      <c r="DR425" s="240">
        <f t="shared" ca="1" si="712"/>
        <v>-5.95728092282236E-5</v>
      </c>
      <c r="DS425" s="240">
        <f t="shared" ca="1" si="713"/>
        <v>-1.0449674461954992E-4</v>
      </c>
      <c r="DT425" s="240">
        <f t="shared" ca="1" si="714"/>
        <v>5.9572809228222475E-5</v>
      </c>
      <c r="DU425" s="240">
        <f t="shared" ca="1" si="715"/>
        <v>1.0449674461955056E-4</v>
      </c>
      <c r="DV425" s="240">
        <f t="shared" ca="1" si="716"/>
        <v>-5.9572809228221343E-5</v>
      </c>
      <c r="DW425" s="240">
        <f t="shared" ca="1" si="717"/>
        <v>-1.0449674461954952E-4</v>
      </c>
      <c r="DX425" s="240">
        <f t="shared" ca="1" si="718"/>
        <v>5.9572809228223193E-5</v>
      </c>
      <c r="DY425" s="240">
        <f t="shared" ca="1" si="719"/>
        <v>1.0449674461955015E-4</v>
      </c>
      <c r="DZ425" s="240">
        <f t="shared" ca="1" si="720"/>
        <v>-5.9572809228222061E-5</v>
      </c>
      <c r="EA425" s="240">
        <f t="shared" ca="1" si="721"/>
        <v>-1.0449674461955079E-4</v>
      </c>
      <c r="EB425" s="240">
        <f t="shared" ca="1" si="722"/>
        <v>5.9572809228223905E-5</v>
      </c>
      <c r="EC425" s="240">
        <f t="shared" ca="1" si="723"/>
        <v>1.0449674461954975E-4</v>
      </c>
      <c r="ED425" s="240">
        <f t="shared" ca="1" si="724"/>
        <v>-5.957280922822278E-5</v>
      </c>
      <c r="EE425" s="240">
        <f t="shared" ca="1" si="725"/>
        <v>-1.0449674461955038E-4</v>
      </c>
      <c r="EF425" s="240">
        <f t="shared" ca="1" si="726"/>
        <v>5.9572809228221655E-5</v>
      </c>
      <c r="EG425" s="240">
        <f t="shared" ca="1" si="727"/>
        <v>1.0449674461954934E-4</v>
      </c>
      <c r="EH425" s="240">
        <f t="shared" ca="1" si="728"/>
        <v>-5.9572809228223498E-5</v>
      </c>
      <c r="EI425" s="240">
        <f t="shared" ca="1" si="729"/>
        <v>-1.0449674461954998E-4</v>
      </c>
      <c r="EJ425" s="240">
        <f t="shared" ca="1" si="730"/>
        <v>5.9572809228222373E-5</v>
      </c>
      <c r="EK425" s="240">
        <f t="shared" ca="1" si="731"/>
        <v>1.0449674461955061E-4</v>
      </c>
      <c r="EL425" s="240">
        <f t="shared" ca="1" si="732"/>
        <v>-5.9572809228224216E-5</v>
      </c>
      <c r="EM425" s="240">
        <f t="shared" ca="1" si="733"/>
        <v>-1.0449674461954957E-4</v>
      </c>
      <c r="EN425" s="240">
        <f t="shared" ca="1" si="734"/>
        <v>5.9572809228223085E-5</v>
      </c>
      <c r="EO425" s="240">
        <f t="shared" ca="1" si="735"/>
        <v>1.0449674461955021E-4</v>
      </c>
      <c r="EP425" s="240">
        <f t="shared" ca="1" si="736"/>
        <v>-5.957280922822196E-5</v>
      </c>
      <c r="EQ425" s="240">
        <f t="shared" ca="1" si="737"/>
        <v>-1.0449674461955086E-4</v>
      </c>
      <c r="ER425" s="240">
        <f t="shared" ca="1" si="738"/>
        <v>5.9572809228223803E-5</v>
      </c>
      <c r="ES425" s="240">
        <f t="shared" ca="1" si="739"/>
        <v>1.044967446195498E-4</v>
      </c>
      <c r="ET425" s="240">
        <f t="shared" ca="1" si="740"/>
        <v>-5.9572809228222678E-5</v>
      </c>
      <c r="EU425" s="240">
        <f t="shared" ca="1" si="741"/>
        <v>-1.0449674461955044E-4</v>
      </c>
      <c r="EV425" s="240">
        <f t="shared" ca="1" si="742"/>
        <v>5.9572809228221553E-5</v>
      </c>
      <c r="EW425" s="240">
        <f t="shared" ca="1" si="743"/>
        <v>1.0449674461954939E-4</v>
      </c>
      <c r="EX425" s="240">
        <f t="shared" ca="1" si="744"/>
        <v>-5.9572809228223396E-5</v>
      </c>
      <c r="EY425" s="240">
        <f t="shared" ca="1" si="745"/>
        <v>-1.0449674461955003E-4</v>
      </c>
      <c r="EZ425" s="240">
        <f t="shared" ca="1" si="746"/>
        <v>5.9572809228222272E-5</v>
      </c>
      <c r="FA425" s="240">
        <f t="shared" ca="1" si="747"/>
        <v>1.0449674461955068E-4</v>
      </c>
      <c r="FB425" s="240">
        <f t="shared" ca="1" si="748"/>
        <v>-5.957280922822114E-5</v>
      </c>
      <c r="FC425" s="240">
        <f t="shared" ca="1" si="749"/>
        <v>-1.0449674461954962E-4</v>
      </c>
      <c r="FD425" s="240">
        <f t="shared" ca="1" si="750"/>
        <v>5.9572809228222983E-5</v>
      </c>
      <c r="FE425" s="240">
        <f t="shared" ca="1" si="751"/>
        <v>1.0449674461955027E-4</v>
      </c>
      <c r="FF425" s="240">
        <f t="shared" ca="1" si="752"/>
        <v>-5.9572809228221858E-5</v>
      </c>
      <c r="FG425" s="240">
        <f t="shared" ca="1" si="753"/>
        <v>-1.0449674461955091E-4</v>
      </c>
      <c r="FH425" s="240">
        <f t="shared" ca="1" si="754"/>
        <v>5.9572809228223701E-5</v>
      </c>
      <c r="FI425" s="240">
        <f t="shared" ca="1" si="755"/>
        <v>1.0449674461954985E-4</v>
      </c>
      <c r="FJ425" s="240">
        <f t="shared" ca="1" si="756"/>
        <v>-5.9572809228222576E-5</v>
      </c>
      <c r="FK425" s="240">
        <f t="shared" ca="1" si="757"/>
        <v>-1.044967446195505E-4</v>
      </c>
      <c r="FL425" s="240">
        <f t="shared" ca="1" si="758"/>
        <v>5.9572809228221452E-5</v>
      </c>
      <c r="FM425" s="240">
        <f t="shared" ca="1" si="759"/>
        <v>1.0449674461955114E-4</v>
      </c>
      <c r="FN425" s="240">
        <f t="shared" ca="1" si="760"/>
        <v>-5.957280922822032E-5</v>
      </c>
      <c r="FO425" s="240">
        <f t="shared" ca="1" si="761"/>
        <v>-1.0449674461955179E-4</v>
      </c>
      <c r="FP425" s="240">
        <f t="shared" ca="1" si="762"/>
        <v>5.9572809228225138E-5</v>
      </c>
      <c r="FQ425" s="240">
        <f t="shared" ca="1" si="763"/>
        <v>1.0449674461954904E-4</v>
      </c>
      <c r="FR425" s="240">
        <f t="shared" ca="1" si="764"/>
        <v>-5.9572809228224006E-5</v>
      </c>
      <c r="FS425" s="240">
        <f t="shared" ca="1" si="765"/>
        <v>-1.0449674461954968E-4</v>
      </c>
      <c r="FT425" s="240">
        <f t="shared" ca="1" si="766"/>
        <v>5.9572809228222881E-5</v>
      </c>
      <c r="FU425" s="240">
        <f t="shared" ca="1" si="767"/>
        <v>1.0449674461955033E-4</v>
      </c>
      <c r="FV425" s="240">
        <f t="shared" ca="1" si="768"/>
        <v>-5.9572809228221757E-5</v>
      </c>
      <c r="FW425" s="240">
        <f t="shared" ca="1" si="769"/>
        <v>-1.0449674461955097E-4</v>
      </c>
      <c r="FX425" s="240">
        <f t="shared" ca="1" si="770"/>
        <v>5.9572809228220632E-5</v>
      </c>
      <c r="FY425" s="240">
        <f t="shared" ca="1" si="771"/>
        <v>1.0449674461955162E-4</v>
      </c>
      <c r="FZ425" s="240">
        <f t="shared" ca="1" si="772"/>
        <v>-5.95728092282195E-5</v>
      </c>
      <c r="GA425" s="240">
        <f t="shared" ca="1" si="773"/>
        <v>-1.0449674461954887E-4</v>
      </c>
      <c r="GB425" s="240">
        <f t="shared" ca="1" si="774"/>
        <v>5.9572809228224318E-5</v>
      </c>
      <c r="GC425" s="240">
        <f t="shared" ca="1" si="775"/>
        <v>1.0449674461954952E-4</v>
      </c>
      <c r="GD425" s="240">
        <f t="shared" ca="1" si="776"/>
        <v>-5.9572809228223193E-5</v>
      </c>
      <c r="GE425" s="240">
        <f t="shared" ca="1" si="777"/>
        <v>-1.0449674461955015E-4</v>
      </c>
      <c r="GF425" s="240">
        <f t="shared" ca="1" si="778"/>
        <v>5.9572809228222061E-5</v>
      </c>
      <c r="GG425" s="240">
        <f t="shared" ca="1" si="779"/>
        <v>1.0449674461955079E-4</v>
      </c>
      <c r="GH425" s="240">
        <f t="shared" ca="1" si="780"/>
        <v>-5.9572809228220937E-5</v>
      </c>
      <c r="GI425" s="240">
        <f t="shared" ca="1" si="781"/>
        <v>-1.0449674461955144E-4</v>
      </c>
      <c r="GJ425" s="240">
        <f t="shared" ca="1" si="782"/>
        <v>5.9572809228219812E-5</v>
      </c>
      <c r="GK425" s="240">
        <f t="shared" ca="1" si="783"/>
        <v>1.0449674461954869E-4</v>
      </c>
      <c r="GL425" s="240">
        <f t="shared" ca="1" si="784"/>
        <v>-5.9572809228224623E-5</v>
      </c>
      <c r="GM425" s="240">
        <f t="shared" ca="1" si="785"/>
        <v>-1.0449674461954934E-4</v>
      </c>
      <c r="GN425" s="240">
        <f t="shared" ca="1" si="786"/>
        <v>5.9572809228223498E-5</v>
      </c>
      <c r="GO425" s="240">
        <f t="shared" ca="1" si="787"/>
        <v>1.0449674461954998E-4</v>
      </c>
      <c r="GP425" s="240">
        <f t="shared" ca="1" si="788"/>
        <v>-5.9572809228222373E-5</v>
      </c>
      <c r="GQ425" s="240">
        <f t="shared" ca="1" si="789"/>
        <v>-1.0449674461955061E-4</v>
      </c>
      <c r="GR425" s="240">
        <f t="shared" ca="1" si="790"/>
        <v>5.9572809228221242E-5</v>
      </c>
      <c r="GS425" s="240">
        <f t="shared" ca="1" si="791"/>
        <v>1.0449674461955126E-4</v>
      </c>
      <c r="GT425" s="240">
        <f t="shared" ca="1" si="792"/>
        <v>-5.9572809228220117E-5</v>
      </c>
      <c r="GU425" s="240">
        <f t="shared" ca="1" si="793"/>
        <v>-1.044967446195519E-4</v>
      </c>
      <c r="GV425" s="240">
        <f t="shared" ca="1" si="794"/>
        <v>5.9572809228224928E-5</v>
      </c>
      <c r="GW425" s="240">
        <f t="shared" ca="1" si="795"/>
        <v>1.0449674461954916E-4</v>
      </c>
      <c r="GX425" s="240">
        <f t="shared" ca="1" si="796"/>
        <v>-5.9572809228223803E-5</v>
      </c>
      <c r="GY425" s="240">
        <f t="shared" ca="1" si="797"/>
        <v>-1.044967446195498E-4</v>
      </c>
      <c r="GZ425" s="240">
        <f t="shared" ca="1" si="798"/>
        <v>5.9572809228222678E-5</v>
      </c>
      <c r="HA425" s="240">
        <f t="shared" ca="1" si="799"/>
        <v>1.0449674461955044E-4</v>
      </c>
      <c r="HB425" s="240">
        <f t="shared" ca="1" si="800"/>
        <v>-5.9572809228221553E-5</v>
      </c>
      <c r="HC425" s="240">
        <f t="shared" ca="1" si="801"/>
        <v>-1.0449674461955109E-4</v>
      </c>
      <c r="HD425" s="240">
        <f t="shared" ca="1" si="802"/>
        <v>5.9572809228220422E-5</v>
      </c>
      <c r="HE425" s="240">
        <f t="shared" ca="1" si="803"/>
        <v>1.0449674461955172E-4</v>
      </c>
      <c r="HF425" s="240">
        <f t="shared" ca="1" si="804"/>
        <v>-5.957280922822524E-5</v>
      </c>
      <c r="HG425" s="240">
        <f t="shared" ca="1" si="805"/>
        <v>-1.0449674461954899E-4</v>
      </c>
      <c r="HH425" s="240">
        <f t="shared" ca="1" si="806"/>
        <v>5.9572809228224115E-5</v>
      </c>
      <c r="HI425" s="240">
        <f t="shared" ca="1" si="807"/>
        <v>1.0449674461954962E-4</v>
      </c>
      <c r="HJ425" s="240">
        <f t="shared" ca="1" si="808"/>
        <v>-5.9572809228222983E-5</v>
      </c>
      <c r="HK425" s="240">
        <f t="shared" ca="1" si="809"/>
        <v>-1.0449674461955027E-4</v>
      </c>
      <c r="HL425" s="240">
        <f t="shared" ca="1" si="810"/>
        <v>5.9572809228221858E-5</v>
      </c>
      <c r="HM425" s="240">
        <f t="shared" ca="1" si="811"/>
        <v>1.0449674461955091E-4</v>
      </c>
      <c r="HN425" s="240">
        <f t="shared" ca="1" si="812"/>
        <v>-5.9572809228220733E-5</v>
      </c>
      <c r="HO425" s="240">
        <f t="shared" ca="1" si="813"/>
        <v>-1.0449674461955155E-4</v>
      </c>
      <c r="HP425" s="240">
        <f t="shared" ca="1" si="814"/>
        <v>5.9572809228219608E-5</v>
      </c>
      <c r="HQ425" s="240">
        <f t="shared" ca="1" si="815"/>
        <v>1.0449674461954881E-4</v>
      </c>
      <c r="HR425" s="240">
        <f t="shared" ca="1" si="816"/>
        <v>-5.957280922822442E-5</v>
      </c>
      <c r="HS425" s="240">
        <f t="shared" ca="1" si="817"/>
        <v>-1.0449674461954945E-4</v>
      </c>
      <c r="HT425" s="240">
        <f t="shared" ca="1" si="818"/>
        <v>5.9572809228223295E-5</v>
      </c>
      <c r="HU425" s="240">
        <f t="shared" ca="1" si="819"/>
        <v>1.044967446195501E-4</v>
      </c>
      <c r="HV425" s="240">
        <f t="shared" ca="1" si="820"/>
        <v>-5.9572809228222163E-5</v>
      </c>
      <c r="HW425" s="240">
        <f t="shared" ca="1" si="821"/>
        <v>-1.0449674461955074E-4</v>
      </c>
      <c r="HX425" s="240">
        <f t="shared" ca="1" si="822"/>
        <v>5.9572809228221038E-5</v>
      </c>
      <c r="HY425" s="240">
        <f t="shared" ca="1" si="823"/>
        <v>1.0449674461955137E-4</v>
      </c>
      <c r="HZ425" s="240">
        <f t="shared" ca="1" si="824"/>
        <v>-5.9572809228219913E-5</v>
      </c>
      <c r="IA425" s="240">
        <f t="shared" ca="1" si="825"/>
        <v>-1.0449674461955202E-4</v>
      </c>
      <c r="IB425" s="240">
        <f t="shared" ca="1" si="826"/>
        <v>5.9572809228224725E-5</v>
      </c>
      <c r="IC425" s="240">
        <f t="shared" ca="1" si="827"/>
        <v>1.0449674461954927E-4</v>
      </c>
      <c r="ID425" s="240">
        <f t="shared" ca="1" si="828"/>
        <v>-5.95728092282236E-5</v>
      </c>
      <c r="IE425" s="240">
        <f t="shared" ca="1" si="829"/>
        <v>1.0449674461954927E-4</v>
      </c>
      <c r="IF425" s="240">
        <f t="shared" ca="1" si="830"/>
        <v>5.9572809228222475E-5</v>
      </c>
      <c r="IG425" s="240">
        <f t="shared" ca="1" si="831"/>
        <v>1.0449674461955056E-4</v>
      </c>
      <c r="IH425" s="240">
        <f t="shared" ca="1" si="832"/>
        <v>-5.9572809228221343E-5</v>
      </c>
      <c r="II425" s="240">
        <f t="shared" ca="1" si="833"/>
        <v>-1.044967446195512E-4</v>
      </c>
      <c r="IJ425" s="240">
        <f t="shared" ca="1" si="834"/>
        <v>5.9572809228220218E-5</v>
      </c>
      <c r="IK425" s="240">
        <f t="shared" ca="1" si="835"/>
        <v>1.0449674461955185E-4</v>
      </c>
      <c r="IL425" s="240">
        <f t="shared" ca="1" si="836"/>
        <v>-5.9572809228219093E-5</v>
      </c>
      <c r="IM425" s="240">
        <f t="shared" ca="1" si="837"/>
        <v>-1.044967446195491E-4</v>
      </c>
      <c r="IN425" s="240">
        <f t="shared" ca="1" si="838"/>
        <v>5.9572809228223905E-5</v>
      </c>
      <c r="IO425" s="240">
        <f t="shared" ca="1" si="839"/>
        <v>1.0449674461954975E-4</v>
      </c>
      <c r="IP425" s="240">
        <f t="shared" ca="1" si="840"/>
        <v>-5.957280922822278E-5</v>
      </c>
      <c r="IQ425" s="240">
        <f t="shared" ca="1" si="841"/>
        <v>-1.0449674461955038E-4</v>
      </c>
      <c r="IR425" s="240">
        <f t="shared" ca="1" si="842"/>
        <v>5.9572809228221655E-5</v>
      </c>
      <c r="IS425" s="240">
        <f t="shared" ca="1" si="843"/>
        <v>1.0449674461955103E-4</v>
      </c>
      <c r="IT425" s="240">
        <f t="shared" ca="1" si="844"/>
        <v>-5.957280922822053E-5</v>
      </c>
      <c r="IU425" s="240">
        <f t="shared" ca="1" si="845"/>
        <v>-1.0449674461955167E-4</v>
      </c>
      <c r="IV425" s="240">
        <f t="shared" ca="1" si="846"/>
        <v>5.9572809228219398E-5</v>
      </c>
      <c r="IW425" s="240">
        <f t="shared" ca="1" si="847"/>
        <v>1.0449674461954892E-4</v>
      </c>
      <c r="IX425" s="240">
        <f t="shared" ca="1" si="848"/>
        <v>-5.9572809228224216E-5</v>
      </c>
      <c r="IY425" s="240">
        <f t="shared" ca="1" si="849"/>
        <v>-1.0449674461954957E-4</v>
      </c>
      <c r="IZ425" s="240">
        <f t="shared" ca="1" si="850"/>
        <v>5.9572809228223085E-5</v>
      </c>
      <c r="JA425" s="240">
        <f t="shared" ca="1" si="851"/>
        <v>1.0449674461955021E-4</v>
      </c>
      <c r="JB425" s="240">
        <f t="shared" ca="1" si="852"/>
        <v>-5.957280922822196E-5</v>
      </c>
    </row>
    <row r="426" spans="2:262">
      <c r="B426" s="248">
        <v>65</v>
      </c>
      <c r="C426" s="247">
        <f t="shared" si="853"/>
        <v>1.2695312500000007E-3</v>
      </c>
      <c r="D426" s="244">
        <f t="shared" ref="D426:D489" ca="1" si="855">Vo_set2+E426</f>
        <v>29.988905900404301</v>
      </c>
      <c r="E426" s="243">
        <f ca="1">BS361</f>
        <v>-1.1094099595698903E-2</v>
      </c>
      <c r="F426" s="242">
        <v>65</v>
      </c>
      <c r="G426" s="240">
        <f t="shared" ref="G426:G489" ca="1" si="856">2*IMREAL(K165)*COS(2*PI()*B165*1/Nt_load2)-2*IMAGINARY(K165)*SIN(2*PI()*B165*1/Nt_load2)</f>
        <v>5.7816990736058314E-5</v>
      </c>
      <c r="H426" s="240">
        <f t="shared" ref="H426:H489" ca="1" si="857">2*IMREAL(K165)*COS(2*PI()*B165*2/Nt_load2)-2*IMAGINARY(K165)*SIN(2*PI()*B165*2/Nt_load2)</f>
        <v>-4.3034105140656803E-5</v>
      </c>
      <c r="I426" s="240">
        <f t="shared" ref="I426:I489" ca="1" si="858">2*IMREAL(K165)*COS(2*PI()*B165*3/Nt_load2)-2*IMAGINARY(K165)*SIN(2*PI()*B165*3/Nt_load2)</f>
        <v>-5.5704771118986543E-5</v>
      </c>
      <c r="J426" s="240">
        <f t="shared" ref="J426:J489" ca="1" si="859">2*IMREAL(K165)*COS(2*PI()*B165*4/Nt_load2)-2*IMAGINARY(K165)*SIN(2*PI()*B165*4/Nt_load2)</f>
        <v>4.5768232176351928E-5</v>
      </c>
      <c r="K426" s="240">
        <f t="shared" ref="K426:K489" ca="1" si="860">2*IMREAL(K165)*COS(2*PI()*B165*5/Nt_load2)-2*IMAGINARY(K165)*SIN(2*PI()*B165*5/Nt_load2)</f>
        <v>5.3458353829127438E-5</v>
      </c>
      <c r="L426" s="240">
        <f t="shared" ref="L426:L489" ca="1" si="861">2*IMREAL(K165)*COS(2*PI()*B165*6/Nt_load2)-2*IMAGINARY(K165)*SIN(2*PI()*B165*6/Nt_load2)</f>
        <v>-4.8392099531910559E-5</v>
      </c>
      <c r="M426" s="240">
        <f t="shared" ref="M426:M489" ca="1" si="862">2*IMREAL(K165)*COS(2*PI()*B165*7/Nt_load2)-2*IMAGINARY(K165)*SIN(2*PI()*B165*7/Nt_load2)</f>
        <v>-5.1083150682495228E-5</v>
      </c>
      <c r="N426" s="240">
        <f t="shared" ref="N426:N489" ca="1" si="863">2*IMREAL(K165)*COS(2*PI()*B165*8/Nt_load2)-2*IMAGINARY(K165)*SIN(2*PI()*B165*8/Nt_load2)</f>
        <v>5.0899386081049497E-5</v>
      </c>
      <c r="O426" s="240">
        <f t="shared" ref="O426:O489" ca="1" si="864">2*IMREAL(K165)*COS(2*PI()*B165*9/Nt_load2)-2*IMAGINARY(K165)*SIN(2*PI()*B165*9/Nt_load2)</f>
        <v>4.8584883751513201E-5</v>
      </c>
      <c r="P426" s="240">
        <f t="shared" ref="P426:P489" ca="1" si="865">2*IMREAL(K165)*COS(2*PI()*B165*10/Nt_load2)-2*IMAGINARY(K165)*SIN(2*PI()*B165*10/Nt_load2)</f>
        <v>-5.3284051550859508E-5</v>
      </c>
      <c r="Q426" s="240">
        <f t="shared" ref="Q426:Q489" ca="1" si="866">2*IMREAL(K165)*COS(2*PI()*B165*11/Nt_load2)-2*IMAGINARY(K165)*SIN(2*PI()*B165*11/Nt_load2)</f>
        <v>-4.5969571580040744E-5</v>
      </c>
      <c r="R426" s="240">
        <f t="shared" ref="R426:R489" ca="1" si="867">2*IMREAL(K165)*COS(2*PI()*B165*12/Nt_load2)-2*IMAGINARY(K165)*SIN(2*PI()*B165*12/Nt_load2)</f>
        <v>5.5540351073351807E-5</v>
      </c>
      <c r="S426" s="240">
        <f t="shared" ref="S426:S489" ca="1" si="868">2*IMREAL(K165)*COS(2*PI()*B165*13/Nt_load2)-2*IMAGINARY(K165)*SIN(2*PI()*B165*13/Nt_load2)</f>
        <v>4.3243514684172857E-5</v>
      </c>
      <c r="T426" s="240">
        <f t="shared" ref="T426:T489" ca="1" si="869">2*IMREAL(K165)*COS(2*PI()*B165*14/Nt_load2)-2*IMAGINARY(K165)*SIN(2*PI()*B165*14/Nt_load2)</f>
        <v>-5.7662849025348119E-5</v>
      </c>
      <c r="U426" s="241">
        <f t="shared" ref="U426:U489" ca="1" si="870">2*IMREAL(K165)*COS(2*PI()*B165*15/Nt_load2)-2*IMAGINARY(K165)*SIN(2*PI()*B165*15/Nt_load2)</f>
        <v>-4.0413280373746458E-5</v>
      </c>
      <c r="V426" s="240">
        <f t="shared" ref="V426:V489" ca="1" si="871">2*IMREAL(K165)*COS(2*PI()*B165*16/Nt_load2)-2*IMAGINARY(K165)*SIN(2*PI()*B165*16/Nt_load2)</f>
        <v>5.9646432123373452E-5</v>
      </c>
      <c r="W426" s="240">
        <f t="shared" ref="W426:W489" ca="1" si="872">2*IMREAL(K165)*COS(2*PI()*B165*17/Nt_load2)-2*IMAGINARY(K165)*SIN(2*PI()*B165*17/Nt_load2)</f>
        <v>3.7485686931114189E-5</v>
      </c>
      <c r="X426" s="240">
        <f t="shared" ref="X426:X489" ca="1" si="873">2*IMREAL(K165)*COS(2*PI()*B165*18/Nt_load2)-2*IMAGINARY(K165)*SIN(2*PI()*B165*18/Nt_load2)</f>
        <v>-6.1486321742003144E-5</v>
      </c>
      <c r="Y426" s="240">
        <f t="shared" ref="Y426:Y489" ca="1" si="874">2*IMREAL(K165)*COS(2*PI()*B165*19/Nt_load2)-2*IMAGINARY(K165)*SIN(2*PI()*B165*19/Nt_load2)</f>
        <v>-3.4467787185306706E-5</v>
      </c>
      <c r="Z426" s="240">
        <f t="shared" ref="Z426:Z489" ca="1" si="875">2*IMREAL(K165)*COS(2*PI()*B165*20/Nt_load2)-2*IMAGINARY(K165)*SIN(2*PI()*B165*20/Nt_load2)</f>
        <v>6.3178085425990511E-5</v>
      </c>
      <c r="AA426" s="240">
        <f t="shared" ref="AA426:AA489" ca="1" si="876">2*IMREAL(K165)*COS(2*PI()*B165*21/Nt_load2)-2*IMAGINARY(K165)*SIN(2*PI()*B165*21/Nt_load2)</f>
        <v>3.1366851521147997E-5</v>
      </c>
      <c r="AB426" s="240">
        <f t="shared" ref="AB426:AB489" ca="1" si="877">2*IMREAL(K165)*COS(2*PI()*B165*22/Nt_load2)-2*IMAGINARY(K165)*SIN(2*PI()*B165*22/Nt_load2)</f>
        <v>-6.4717647568439962E-5</v>
      </c>
      <c r="AC426" s="240">
        <f t="shared" ref="AC426:AC489" ca="1" si="878">2*IMREAL(K165)*COS(2*PI()*B165*23/Nt_load2)-2*IMAGINARY(K165)*SIN(2*PI()*B165*23/Nt_load2)</f>
        <v>-2.8190350364263134E-5</v>
      </c>
      <c r="AD426" s="240">
        <f t="shared" ref="AD426:AD489" ca="1" si="879">2*IMREAL(K165)*COS(2*PI()*B165*24/Nt_load2)-2*IMAGINARY(K165)*SIN(2*PI()*B165*24/Nt_load2)</f>
        <v>6.6101299229300703E-5</v>
      </c>
      <c r="AE426" s="240">
        <f t="shared" ref="AE426:AE489" ca="1" si="880">2*IMREAL(K165)*COS(2*PI()*B165*25/Nt_load2)-2*IMAGINARY(K165)*SIN(2*PI()*B165*25/Nt_load2)</f>
        <v>2.4945936184168154E-5</v>
      </c>
      <c r="AF426" s="240">
        <f t="shared" ref="AF426:AF489" ca="1" si="881">2*IMREAL(K165)*COS(2*PI()*B165*26/Nt_load2)-2*IMAGINARY(K165)*SIN(2*PI()*B165*26/Nt_load2)</f>
        <v>-6.7325707070528047E-5</v>
      </c>
      <c r="AG426" s="240">
        <f t="shared" ref="AG426:AG489" ca="1" si="882">2*IMREAL(K165)*COS(2*PI()*B165*27/Nt_load2)-2*IMAGINARY(K165)*SIN(2*PI()*B165*27/Nt_load2)</f>
        <v>-2.16414250587991E-5</v>
      </c>
      <c r="AH426" s="240">
        <f t="shared" ref="AH426:AH489" ca="1" si="883">2*IMREAL(K165)*COS(2*PI()*B165*28/Nt_load2)-2*IMAGINARY(K165)*SIN(2*PI()*B165*28/Nt_load2)</f>
        <v>6.8387921386386859E-5</v>
      </c>
      <c r="AI426" s="240">
        <f t="shared" ref="AI426:AI489" ca="1" si="884">2*IMREAL(K165)*COS(2*PI()*B165*29/Nt_load2)-2*IMAGINARY(K165)*SIN(2*PI()*B165*29/Nt_load2)</f>
        <v>1.8284777844898433E-5</v>
      </c>
      <c r="AJ426" s="240">
        <f t="shared" ref="AJ426:AJ489" ca="1" si="885">2*IMREAL(K165)*COS(2*PI()*B165*30/Nt_load2)-2*IMAGINARY(K165)*SIN(2*PI()*B165*30/Nt_load2)</f>
        <v>-6.9285383209551573E-5</v>
      </c>
      <c r="AK426" s="240">
        <f t="shared" ref="AK426:AK489" ca="1" si="886">2*IMREAL(K165)*COS(2*PI()*B165*31/Nt_load2)-2*IMAGINARY(K165)*SIN(2*PI()*B165*31/Nt_load2)</f>
        <v>-1.4884080999612015E-5</v>
      </c>
      <c r="AL426" s="240">
        <f t="shared" ref="AL426:AL489" ca="1" si="887">2*IMREAL(K165)*COS(2*PI()*B165*32/Nt_load2)-2*IMAGINARY(K165)*SIN(2*PI()*B165*32/Nt_load2)</f>
        <v>7.0015930475881633E-5</v>
      </c>
      <c r="AM426" s="240">
        <f t="shared" ref="AM426:AM489" ca="1" si="888">2*IMREAL(K165)*COS(2*PI()*B165*33/Nt_load2)-2*IMAGINARY(K165)*SIN(2*PI()*B165*33/Nt_load2)</f>
        <v>1.1447527099506509E-5</v>
      </c>
      <c r="AN426" s="240">
        <f t="shared" ref="AN426:AN489" ca="1" si="889">2*IMREAL(K165)*COS(2*PI()*B165*34/Nt_load2)-2*IMAGINARY(K165)*SIN(2*PI()*B165*34/Nt_load2)</f>
        <v>-7.0577803233024078E-5</v>
      </c>
      <c r="AO426" s="240">
        <f t="shared" ref="AO426:AO489" ca="1" si="890">2*IMREAL(K165)*COS(2*PI()*B165*35/Nt_load2)-2*IMAGINARY(K165)*SIN(2*PI()*B165*35/Nt_load2)</f>
        <v>-7.9833951039328384E-6</v>
      </c>
      <c r="AP426" s="240">
        <f t="shared" ref="AP426:AP489" ca="1" si="891">2*IMREAL(K165)*COS(2*PI()*B165*36/Nt_load2)-2*IMAGINARY(K165)*SIN(2*PI()*B165*36/Nt_load2)</f>
        <v>7.09696478802927E-5</v>
      </c>
      <c r="AQ426" s="240">
        <f t="shared" ref="AQ426:AQ489" ca="1" si="892">2*IMREAL(K165)*COS(2*PI()*B165*37/Nt_load2)-2*IMAGINARY(K165)*SIN(2*PI()*B165*37/Nt_load2)</f>
        <v>4.5000304102909788E-6</v>
      </c>
      <c r="AR426" s="240">
        <f t="shared" ref="AR426:AR489" ca="1" si="893">2*IMREAL(K165)*COS(2*PI()*B165*38/Nt_load2)-2*IMAGINARY(K165)*SIN(2*PI()*B165*38/Nt_load2)</f>
        <v>-7.1190520429610703E-5</v>
      </c>
      <c r="AS426" s="240">
        <f t="shared" ref="AS426:AS489" ca="1" si="894">2*IMREAL(K165)*COS(2*PI()*B165*39/Nt_load2)-2*IMAGINARY(K165)*SIN(2*PI()*B165*39/Nt_load2)</f>
        <v>-1.0058247492346066E-6</v>
      </c>
      <c r="AT426" s="240">
        <f t="shared" ref="AT426:AT489" ca="1" si="895">2*IMREAL(K165)*COS(2*PI()*B165*40/Nt_load2)-2*IMAGINARY(K165)*SIN(2*PI()*B165*40/Nt_load2)</f>
        <v>7.123988877966064E-5</v>
      </c>
      <c r="AU426" s="240">
        <f t="shared" ref="AU426:AU489" ca="1" si="896">2*IMREAL(K165)*COS(2*PI()*B165*41/Nt_load2)-2*IMAGINARY(K165)*SIN(2*PI()*B165*41/Nt_load2)</f>
        <v>-2.4908040317425165E-6</v>
      </c>
      <c r="AV426" s="240">
        <f t="shared" ref="AV426:AV489" ca="1" si="897">2*IMREAL(K165)*COS(2*PI()*B165*42/Nt_load2)-2*IMAGINARY(K165)*SIN(2*PI()*B165*42/Nt_load2)</f>
        <v>-7.1117633997763079E-5</v>
      </c>
      <c r="AW426" s="240">
        <f t="shared" ref="AW426:AW489" ca="1" si="898">2*IMREAL(K165)*COS(2*PI()*B165*43/Nt_load2)-2*IMAGINARY(K165)*SIN(2*PI()*B165*43/Nt_load2)</f>
        <v>5.9814322476379943E-6</v>
      </c>
      <c r="AX426" s="240">
        <f t="shared" ref="AX426:AX489" ca="1" si="899">2*IMREAL(K165)*COS(2*PI()*B165*44/Nt_load2)-2*IMAGINARY(K165)*SIN(2*PI()*B165*44/Nt_load2)</f>
        <v>7.0824050606395917E-5</v>
      </c>
      <c r="AY426" s="240">
        <f t="shared" ref="AY426:AY489" ca="1" si="900">2*IMREAL(K165)*COS(2*PI()*B165*45/Nt_load2)-2*IMAGINARY(K165)*SIN(2*PI()*B165*45/Nt_load2)</f>
        <v>-9.4576506693373332E-6</v>
      </c>
      <c r="AZ426" s="240">
        <f t="shared" ref="AZ426:AZ489" ca="1" si="901">2*IMREAL(K165)*COS(2*PI()*B165*46/Nt_load2)-2*IMAGINARY(K165)*SIN(2*PI()*B165*46/Nt_load2)</f>
        <v>-7.0359845873663656E-5</v>
      </c>
      <c r="BA426" s="240">
        <f t="shared" ref="BA426:BA489" ca="1" si="902">2*IMREAL(K165)*COS(2*PI()*B165*47/Nt_load2)-2*IMAGINARY(K165)*SIN(2*PI()*B165*47/Nt_load2)</f>
        <v>1.2911084782182874E-5</v>
      </c>
      <c r="BB426" s="240">
        <f t="shared" ref="BB426:BB489" ca="1" si="903">2*IMREAL(K165)*COS(2*PI()*B165*48/Nt_load2)-2*IMAGINARY(K165)*SIN(2*PI()*B165*48/Nt_load2)</f>
        <v>6.9726138109427231E-5</v>
      </c>
      <c r="BC426" s="240">
        <f t="shared" ref="BC426:BC489" ca="1" si="904">2*IMREAL(K165)*COS(2*PI()*B165*49/Nt_load2)-2*IMAGINARY(K165)*SIN(2*PI()*B165*49/Nt_load2)</f>
        <v>-1.6333414960909673E-5</v>
      </c>
      <c r="BD426" s="240">
        <f t="shared" ref="BD426:BD489" ca="1" si="905">2*IMREAL(K165)*COS(2*PI()*B165*50/Nt_load2)-2*IMAGINARY(K165)*SIN(2*PI()*B165*50/Nt_load2)</f>
        <v>-6.8924453971196836E-5</v>
      </c>
      <c r="BE426" s="240">
        <f t="shared" ref="BE426:BE489" ca="1" si="906">2*IMREAL(K165)*COS(2*PI()*B165*51/Nt_load2)-2*IMAGINARY(K165)*SIN(2*PI()*B165*51/Nt_load2)</f>
        <v>1.9716396512358445E-5</v>
      </c>
      <c r="BF426" s="240">
        <f t="shared" ref="BF426:BF489" ca="1" si="907">2*IMREAL(K165)*COS(2*PI()*B165*52/Nt_load2)-2*IMAGINARY(K165)*SIN(2*PI()*B165*52/Nt_load2)</f>
        <v>6.7956724786280415E-5</v>
      </c>
      <c r="BG426" s="240">
        <f t="shared" ref="BG426:BG489" ca="1" si="908">2*IMREAL(K165)*COS(2*PI()*B165*53/Nt_load2)-2*IMAGINARY(K165)*SIN(2*PI()*B165*53/Nt_load2)</f>
        <v>-2.3051879537655591E-5</v>
      </c>
      <c r="BH426" s="240">
        <f t="shared" ref="BH426:BH489" ca="1" si="909">2*IMREAL(K165)*COS(2*PI()*B165*54/Nt_load2)-2*IMAGINARY(K165)*SIN(2*PI()*B165*54/Nt_load2)</f>
        <v>-6.6825281899048034E-5</v>
      </c>
      <c r="BI426" s="240">
        <f t="shared" ref="BI426:BI489" ca="1" si="910">2*IMREAL(K165)*COS(2*PI()*B165*55/Nt_load2)-2*IMAGINARY(K165)*SIN(2*PI()*B165*55/Nt_load2)</f>
        <v>2.6331828566040359E-5</v>
      </c>
      <c r="BJ426" s="240">
        <f t="shared" ref="BJ426:BJ489" ca="1" si="911">2*IMREAL(K165)*COS(2*PI()*B165*56/Nt_load2)-2*IMAGINARY(K165)*SIN(2*PI()*B165*56/Nt_load2)</f>
        <v>6.5532851054517504E-5</v>
      </c>
      <c r="BK426" s="240">
        <f t="shared" ref="BK426:BK489" ca="1" si="912">2*IMREAL(K165)*COS(2*PI()*B165*57/Nt_load2)-2*IMAGINARY(K165)*SIN(2*PI()*B165*57/Nt_load2)</f>
        <v>-2.9548341913014681E-5</v>
      </c>
      <c r="BL426" s="240">
        <f t="shared" ref="BL426:BL489" ca="1" si="913">2*IMREAL(K165)*COS(2*PI()*B165*58/Nt_load2)-2*IMAGINARY(K165)*SIN(2*PI()*B165*58/Nt_load2)</f>
        <v>-6.4082545831796388E-5</v>
      </c>
      <c r="BM426" s="240">
        <f t="shared" ref="BM426:BM489" ca="1" si="914">2*IMREAL(K165)*COS(2*PI()*B165*59/Nt_load2)-2*IMAGINARY(K165)*SIN(2*PI()*B165*59/Nt_load2)</f>
        <v>3.2693670716190555E-5</v>
      </c>
      <c r="BN426" s="240">
        <f t="shared" ref="BN426:BN489" ca="1" si="915">2*IMREAL(K165)*COS(2*PI()*B165*60/Nt_load2)-2*IMAGINARY(K165)*SIN(2*PI()*B165*60/Nt_load2)</f>
        <v>6.2477860143198818E-5</v>
      </c>
      <c r="BO426" s="240">
        <f t="shared" ref="BO426:BO489" ca="1" si="916">2*IMREAL(K165)*COS(2*PI()*B165*61/Nt_load2)-2*IMAGINARY(K165)*SIN(2*PI()*B165*61/Nt_load2)</f>
        <v>-3.57602376029838E-5</v>
      </c>
      <c r="BP426" s="240">
        <f t="shared" ref="BP426:BP489" ca="1" si="917">2*IMREAL(K165)*COS(2*PI()*B165*62/Nt_load2)-2*IMAGINARY(K165)*SIN(2*PI()*B165*62/Nt_load2)</f>
        <v>-6.0722659817101549E-5</v>
      </c>
      <c r="BQ426" s="240">
        <f t="shared" ref="BQ426:BQ489" ca="1" si="918">2*IMREAL(K165)*COS(2*PI()*B165*63/Nt_load2)-2*IMAGINARY(K165)*SIN(2*PI()*B165*63/Nt_load2)</f>
        <v>3.8740654945165435E-5</v>
      </c>
      <c r="BR426" s="240">
        <f t="shared" ref="BR426:BR489" ca="1" si="919">2*IMREAL(K165)*COS(2*PI()*B165*64/Nt_load2)-2*IMAGINARY(K165)*SIN(2*PI()*B165*64/Nt_load2)</f>
        <v>5.8821173284828576E-5</v>
      </c>
      <c r="BS426" s="240">
        <f t="shared" ref="BS426:BS489" ca="1" si="920">2*IMREAL(K165)*COS(2*PI()*B165*65/Nt_load2)-2*IMAGINARY(K165)*SIN(2*PI()*B165*65/Nt_load2)</f>
        <v>-4.1627742656302706E-5</v>
      </c>
      <c r="BT426" s="240">
        <f t="shared" ref="BT426:BT489" ca="1" si="921">2*IMREAL(K165)*COS(2*PI()*B165*66/Nt_load2)-2*IMAGINARY(K165)*SIN(2*PI()*B165*66/Nt_load2)</f>
        <v>-5.6777981393986187E-5</v>
      </c>
      <c r="BU426" s="240">
        <f t="shared" ref="BU426:BU489" ca="1" si="922">2*IMREAL(K165)*COS(2*PI()*B165*67/Nt_load2)-2*IMAGINARY(K165)*SIN(2*PI()*B165*67/Nt_load2)</f>
        <v>4.4414545489222137E-5</v>
      </c>
      <c r="BV426" s="240">
        <f t="shared" ref="BV426:BV489" ca="1" si="923">2*IMREAL(K165)*COS(2*PI()*B165*68/Nt_load2)-2*IMAGINARY(K165)*SIN(2*PI()*B165*68/Nt_load2)</f>
        <v>5.4598006372801261E-5</v>
      </c>
      <c r="BW426" s="240">
        <f t="shared" ref="BW426:BW489" ca="1" si="924">2*IMREAL(K165)*COS(2*PI()*B165*69/Nt_load2)-2*IMAGINARY(K165)*SIN(2*PI()*B165*69/Nt_load2)</f>
        <v>-4.7094349791802504E-5</v>
      </c>
      <c r="BX426" s="240">
        <f t="shared" ref="BX426:BX489" ca="1" si="925">2*IMREAL(K165)*COS(2*PI()*B165*70/Nt_load2)-2*IMAGINARY(K165)*SIN(2*PI()*B165*70/Nt_load2)</f>
        <v>-5.2286499972044336E-5</v>
      </c>
      <c r="BY426" s="240">
        <f t="shared" ref="BY426:BY489" ca="1" si="926">2*IMREAL(K165)*COS(2*PI()*B165*71/Nt_load2)-2*IMAGINARY(K165)*SIN(2*PI()*B165*71/Nt_load2)</f>
        <v>4.9660699680756593E-5</v>
      </c>
      <c r="BZ426" s="240">
        <f t="shared" ref="BZ426:BZ489" ca="1" si="927">2*IMREAL(K165)*COS(2*PI()*B165*72/Nt_load2)-2*IMAGINARY(K165)*SIN(2*PI()*B165*72/Nt_load2)</f>
        <v>4.9849030813097574E-5</v>
      </c>
      <c r="CA426" s="240">
        <f t="shared" ref="CA426:CA489" ca="1" si="928">2*IMREAL(K165)*COS(2*PI()*B165*73/Nt_load2)-2*IMAGINARY(K165)*SIN(2*PI()*B165*73/Nt_load2)</f>
        <v>-5.2107412594416878E-5</v>
      </c>
      <c r="CB426" s="240">
        <f t="shared" ref="CB426:CB489" ca="1" si="929">2*IMREAL(K165)*COS(2*PI()*B165*74/Nt_load2)-2*IMAGINARY(K165)*SIN(2*PI()*B165*74/Nt_load2)</f>
        <v>-4.729147097266334E-5</v>
      </c>
      <c r="CC426" s="240">
        <f t="shared" ref="CC426:CC489" ca="1" si="930">2*IMREAL(K165)*COS(2*PI()*B165*75/Nt_load2)-2*IMAGINARY(K165)*SIN(2*PI()*B165*75/Nt_load2)</f>
        <v>5.4428594187066223E-5</v>
      </c>
      <c r="CD426" s="240">
        <f t="shared" ref="CD426:CD489" ca="1" si="931">2*IMREAL(K165)*COS(2*PI()*B165*76/Nt_load2)-2*IMAGINARY(K165)*SIN(2*PI()*B165*76/Nt_load2)</f>
        <v>4.4619981836412358E-5</v>
      </c>
      <c r="CE426" s="240">
        <f t="shared" ref="CE426:CE489" ca="1" si="932">2*IMREAL(K165)*COS(2*PI()*B165*77/Nt_load2)-2*IMAGINARY(K165)*SIN(2*PI()*B165*77/Nt_load2)</f>
        <v>-5.6618652528937153E-5</v>
      </c>
      <c r="CF426" s="240">
        <f t="shared" ref="CF426:CF489" ca="1" si="933">2*IMREAL(K165)*COS(2*PI()*B165*78/Nt_load2)-2*IMAGINARY(K165)*SIN(2*PI()*B165*78/Nt_load2)</f>
        <v>-4.184099925566782E-5</v>
      </c>
      <c r="CG426" s="240">
        <f t="shared" ref="CG426:CG489" ca="1" si="934">2*IMREAL(K165)*COS(2*PI()*B165*79/Nt_load2)-2*IMAGINARY(K165)*SIN(2*PI()*B165*79/Nt_load2)</f>
        <v>5.8672311577658229E-5</v>
      </c>
      <c r="CH426" s="240">
        <f t="shared" ref="CH426:CH489" ca="1" si="935">2*IMREAL(K165)*COS(2*PI()*B165*80/Nt_load2)-2*IMAGINARY(K165)*SIN(2*PI()*B165*80/Nt_load2)</f>
        <v>3.8961218042878507E-5</v>
      </c>
      <c r="CI426" s="240">
        <f t="shared" ref="CI426:CI489" ca="1" si="936">2*IMREAL(K165)*COS(2*PI()*B165*81/Nt_load2)-2*IMAGINARY(K165)*SIN(2*PI()*B165*81/Nt_load2)</f>
        <v>-6.0584623888700591E-5</v>
      </c>
      <c r="CJ426" s="240">
        <f t="shared" ref="CJ426:CJ489" ca="1" si="937">2*IMREAL(K165)*COS(2*PI()*B165*82/Nt_load2)-2*IMAGINARY(K165)*SIN(2*PI()*B165*82/Nt_load2)</f>
        <v>-3.5987575843223385E-5</v>
      </c>
      <c r="CK426" s="240">
        <f t="shared" ref="CK426:CK489" ca="1" si="938">2*IMREAL(K165)*COS(2*PI()*B165*83/Nt_load2)-2*IMAGINARY(K165)*SIN(2*PI()*B165*83/Nt_load2)</f>
        <v>6.2350982534208803E-5</v>
      </c>
      <c r="CL426" s="240">
        <f t="shared" ref="CL426:CL489" ca="1" si="939">2*IMREAL(K165)*COS(2*PI()*B165*84/Nt_load2)-2*IMAGINARY(K165)*SIN(2*PI()*B165*84/Nt_load2)</f>
        <v>3.2927236421223458E-5</v>
      </c>
      <c r="CM426" s="240">
        <f t="shared" ref="CM426:CM489" ca="1" si="940">2*IMREAL(K165)*COS(2*PI()*B165*85/Nt_load2)-2*IMAGINARY(K165)*SIN(2*PI()*B165*85/Nt_load2)</f>
        <v>-6.396713220149108E-5</v>
      </c>
      <c r="CN426" s="240">
        <f t="shared" ref="CN426:CN489" ca="1" si="941">2*IMREAL(K165)*COS(2*PI()*B165*86/Nt_load2)-2*IMAGINARY(K165)*SIN(2*PI()*B165*86/Nt_load2)</f>
        <v>-2.978757240259953E-5</v>
      </c>
      <c r="CO426" s="240">
        <f t="shared" ref="CO426:CO489" ca="1" si="942">2*IMREAL(K165)*COS(2*PI()*B165*87/Nt_load2)-2*IMAGINARY(K165)*SIN(2*PI()*B165*87/Nt_load2)</f>
        <v>6.5429179444441741E-5</v>
      </c>
      <c r="CP426" s="240">
        <f t="shared" ref="CP426:CP489" ca="1" si="943">2*IMREAL(K165)*COS(2*PI()*B165*88/Nt_load2)-2*IMAGINARY(K165)*SIN(2*PI()*B165*88/Nt_load2)</f>
        <v>2.6576147512974557E-5</v>
      </c>
      <c r="CQ426" s="240">
        <f t="shared" ref="CQ426:CQ489" ca="1" si="944">2*IMREAL(K165)*COS(2*PI()*B165*89/Nt_load2)-2*IMAGINARY(K165)*SIN(2*PI()*B165*89/Nt_load2)</f>
        <v>-6.6733602063190616E-5</v>
      </c>
      <c r="CR426" s="240">
        <f t="shared" ref="CR426:CR489" ca="1" si="945">2*IMREAL(K165)*COS(2*PI()*B165*90/Nt_load2)-2*IMAGINARY(K165)*SIN(2*PI()*B165*90/Nt_load2)</f>
        <v>-2.3300698356195244E-5</v>
      </c>
      <c r="CS426" s="240">
        <f t="shared" ref="CS426:CS489" ca="1" si="946">2*IMREAL(K165)*COS(2*PI()*B165*91/Nt_load2)-2*IMAGINARY(K165)*SIN(2*PI()*B165*91/Nt_load2)</f>
        <v>6.787725758939609E-5</v>
      </c>
      <c r="CT426" s="240">
        <f t="shared" ref="CT426:CT489" ca="1" si="947">2*IMREAL(K165)*COS(2*PI()*B165*92/Nt_load2)-2*IMAGINARY(K165)*SIN(2*PI()*B165*92/Nt_load2)</f>
        <v>1.9969115776173785E-5</v>
      </c>
      <c r="CU426" s="240">
        <f t="shared" ref="CU426:CU489" ca="1" si="948">2*IMREAL(K165)*COS(2*PI()*B165*93/Nt_load2)-2*IMAGINARY(K165)*SIN(2*PI()*B165*93/Nt_load2)</f>
        <v>-6.8857390856723175E-5</v>
      </c>
      <c r="CV426" s="240">
        <f t="shared" ref="CV426:CV489" ca="1" si="949">2*IMREAL(K165)*COS(2*PI()*B165*94/Nt_load2)-2*IMAGINARY(K165)*SIN(2*PI()*B165*94/Nt_load2)</f>
        <v>-1.6589425847161489E-5</v>
      </c>
      <c r="CW426" s="240">
        <f t="shared" ref="CW426:CW489" ca="1" si="950">2*IMREAL(K165)*COS(2*PI()*B165*95/Nt_load2)-2*IMAGINARY(K165)*SIN(2*PI()*B165*95/Nt_load2)</f>
        <v>6.9671640638281333E-5</v>
      </c>
      <c r="CX426" s="240">
        <f t="shared" ref="CX426:CX489" ca="1" si="951">2*IMREAL(K165)*COS(2*PI()*B165*96/Nt_load2)-2*IMAGINARY(K165)*SIN(2*PI()*B165*96/Nt_load2)</f>
        <v>1.3169770538221308E-5</v>
      </c>
      <c r="CY426" s="240">
        <f t="shared" ref="CY426:CY489" ca="1" si="952">2*IMREAL(K165)*COS(2*PI()*B165*97/Nt_load2)-2*IMAGINARY(K165)*SIN(2*PI()*B165*97/Nt_load2)</f>
        <v>-7.031804533502725E-5</v>
      </c>
      <c r="CZ426" s="240">
        <f t="shared" ref="CZ426:CZ489" ca="1" si="953">2*IMREAL(K165)*COS(2*PI()*B165*98/Nt_load2)-2*IMAGINARY(K165)*SIN(2*PI()*B165*98/Nt_load2)</f>
        <v>-9.7183880985188888E-6</v>
      </c>
      <c r="DA426" s="240">
        <f t="shared" ref="DA426:DA489" ca="1" si="954">2*IMREAL(K165)*COS(2*PI()*B165*99/Nt_load2)-2*IMAGINARY(K165)*SIN(2*PI()*B165*99/Nt_load2)</f>
        <v>7.0795047701427351E-5</v>
      </c>
      <c r="DB426" s="240">
        <f t="shared" ref="DB426:DB489" ca="1" si="955">2*IMREAL(K165)*COS(2*PI()*B165*100/Nt_load2)-2*IMAGINARY(K165)*SIN(2*PI()*B165*100/Nt_load2)</f>
        <v>6.2435932106568871E-6</v>
      </c>
      <c r="DC426" s="240">
        <f t="shared" ref="DC426:DC489" ca="1" si="956">2*IMREAL(K165)*COS(2*PI()*B165*101/Nt_load2)-2*IMAGINARY(K165)*SIN(2*PI()*B165*101/Nt_load2)</f>
        <v>-7.1101498597000935E-5</v>
      </c>
      <c r="DD426" s="240">
        <f t="shared" ref="DD426:DD489" ca="1" si="957">2*IMREAL(K165)*COS(2*PI()*B165*102/Nt_load2)-2*IMAGINARY(K165)*SIN(2*PI()*B165*102/Nt_load2)</f>
        <v>-2.7537569598742024E-6</v>
      </c>
      <c r="DE426" s="240">
        <f t="shared" ref="DE426:DE489" ca="1" si="958">2*IMREAL(K165)*COS(2*PI()*B165*103/Nt_load2)-2*IMAGINARY(K165)*SIN(2*PI()*B165*103/Nt_load2)</f>
        <v>7.1236659754698634E-5</v>
      </c>
      <c r="DF426" s="240">
        <f t="shared" ref="DF426:DF489" ca="1" si="959">2*IMREAL(K165)*COS(2*PI()*B165*104/Nt_load2)-2*IMAGINARY(K165)*SIN(2*PI()*B165*104/Nt_load2)</f>
        <v>-7.4271333262340542E-7</v>
      </c>
      <c r="DG426" s="240">
        <f t="shared" ref="DG426:DG489" ca="1" si="960">2*IMREAL(K165)*COS(2*PI()*B165*105/Nt_load2)-2*IMAGINARY(K165)*SIN(2*PI()*B165*105/Nt_load2)</f>
        <v>-7.1200205559452837E-5</v>
      </c>
      <c r="DH426" s="240">
        <f t="shared" ref="DH426:DH489" ca="1" si="961">2*IMREAL(K165)*COS(2*PI()*B165*106/Nt_load2)-2*IMAGINARY(K165)*SIN(2*PI()*B165*106/Nt_load2)</f>
        <v>4.2373943636487284E-6</v>
      </c>
      <c r="DI426" s="240">
        <f t="shared" ref="DI426:DI489" ca="1" si="962">2*IMREAL(K165)*COS(2*PI()*B165*107/Nt_load2)-2*IMAGINARY(K165)*SIN(2*PI()*B165*107/Nt_load2)</f>
        <v>7.0992223832612737E-5</v>
      </c>
      <c r="DJ426" s="240">
        <f t="shared" ref="DJ426:DJ489" ca="1" si="963">2*IMREAL(K165)*COS(2*PI()*B165*108/Nt_load2)-2*IMAGINARY(K165)*SIN(2*PI()*B165*108/Nt_load2)</f>
        <v>-7.721867140500114E-6</v>
      </c>
      <c r="DK426" s="240">
        <f t="shared" ref="DK426:DK489" ca="1" si="964">2*IMREAL(K165)*COS(2*PI()*B165*109/Nt_load2)-2*IMAGINARY(K165)*SIN(2*PI()*B165*109/Nt_load2)</f>
        <v>-7.0613215620375568E-5</v>
      </c>
      <c r="DL426" s="240">
        <f t="shared" ref="DL426:DL489" ca="1" si="965">2*IMREAL(K165)*COS(2*PI()*B165*110/Nt_load2)-2*IMAGINARY(K165)*SIN(2*PI()*B165*110/Nt_load2)</f>
        <v>1.1187737263054362E-5</v>
      </c>
      <c r="DM426" s="240">
        <f t="shared" ref="DM426:DM489" ca="1" si="966">2*IMREAL(K165)*COS(2*PI()*B165*111/Nt_load2)-2*IMAGINARY(K165)*SIN(2*PI()*B165*111/Nt_load2)</f>
        <v>7.0064093986721738E-5</v>
      </c>
      <c r="DN426" s="240">
        <f t="shared" ref="DN426:DN489" ca="1" si="967">2*IMREAL(K165)*COS(2*PI()*B165*112/Nt_load2)-2*IMAGINARY(K165)*SIN(2*PI()*B165*112/Nt_load2)</f>
        <v>-1.4626655146611859E-5</v>
      </c>
      <c r="DO426" s="240">
        <f t="shared" ref="DO426:DO489" ca="1" si="968">2*IMREAL(K165)*COS(2*PI()*B165*113/Nt_load2)-2*IMAGINARY(K165)*SIN(2*PI()*B165*113/Nt_load2)</f>
        <v>-6.93461818137641E-5</v>
      </c>
      <c r="DP426" s="240">
        <f t="shared" ref="DP426:DP489" ca="1" si="969">2*IMREAL(K165)*COS(2*PI()*B165*114/Nt_load2)-2*IMAGINARY(K165)*SIN(2*PI()*B165*114/Nt_load2)</f>
        <v>1.8030336136779457E-5</v>
      </c>
      <c r="DQ426" s="240">
        <f t="shared" ref="DQ426:DQ489" ca="1" si="970">2*IMREAL(K165)*COS(2*PI()*B165*115/Nt_load2)-2*IMAGINARY(K165)*SIN(2*PI()*B165*115/Nt_load2)</f>
        <v>6.8461208614809002E-5</v>
      </c>
      <c r="DR426" s="240">
        <f t="shared" ref="DR426:DR489" ca="1" si="971">2*IMREAL(K165)*COS(2*PI()*B165*116/Nt_load2)-2*IMAGINARY(K165)*SIN(2*PI()*B165*116/Nt_load2)</f>
        <v>-2.1390580467920661E-5</v>
      </c>
      <c r="DS426" s="240">
        <f t="shared" ref="DS426:DS489" ca="1" si="972">2*IMREAL(K165)*COS(2*PI()*B165*117/Nt_load2)-2*IMAGINARY(K165)*SIN(2*PI()*B165*117/Nt_load2)</f>
        <v>-6.7411306367807204E-5</v>
      </c>
      <c r="DT426" s="240">
        <f t="shared" ref="DT426:DT489" ca="1" si="973">2*IMREAL(K165)*COS(2*PI()*B165*118/Nt_load2)-2*IMAGINARY(K165)*SIN(2*PI()*B165*118/Nt_load2)</f>
        <v>2.469929301712108E-5</v>
      </c>
      <c r="DU426" s="240">
        <f t="shared" ref="DU426:DU489" ca="1" si="974">2*IMREAL(K165)*COS(2*PI()*B165*119/Nt_load2)-2*IMAGINARY(K165)*SIN(2*PI()*B165*119/Nt_load2)</f>
        <v>6.619900437923155E-5</v>
      </c>
      <c r="DV426" s="240">
        <f t="shared" ref="DV426:DV489" ca="1" si="975">2*IMREAL(K165)*COS(2*PI()*B165*120/Nt_load2)-2*IMAGINARY(K165)*SIN(2*PI()*B165*120/Nt_load2)</f>
        <v>-2.7948502806040714E-5</v>
      </c>
      <c r="DW426" s="240">
        <f t="shared" ref="DW426:DW489" ca="1" si="976">2*IMREAL(K165)*COS(2*PI()*B165*121/Nt_load2)-2*IMAGINARY(K165)*SIN(2*PI()*B165*121/Nt_load2)</f>
        <v>-6.4827223190759068E-5</v>
      </c>
      <c r="DX426" s="240">
        <f t="shared" ref="DX426:DX489" ca="1" si="977">2*IMREAL(K165)*COS(2*PI()*B165*122/Nt_load2)-2*IMAGINARY(K165)*SIN(2*PI()*B165*122/Nt_load2)</f>
        <v>3.1130382203700887E-5</v>
      </c>
      <c r="DY426" s="240">
        <f t="shared" ref="DY426:DY489" ca="1" si="978">2*IMREAL(K165)*COS(2*PI()*B165*123/Nt_load2)-2*IMAGINARY(K165)*SIN(2*PI()*B165*123/Nt_load2)</f>
        <v>6.3299267543425949E-5</v>
      </c>
      <c r="DZ426" s="240">
        <f t="shared" ref="DZ426:DZ489" ca="1" si="979">2*IMREAL(K165)*COS(2*PI()*B165*124/Nt_load2)-2*IMAGINARY(K165)*SIN(2*PI()*B165*124/Nt_load2)</f>
        <v>-3.4237265783934694E-5</v>
      </c>
      <c r="EA426" s="240">
        <f t="shared" ref="EA426:EA489" ca="1" si="980">2*IMREAL(K165)*COS(2*PI()*B165*125/Nt_load2)-2*IMAGINARY(K165)*SIN(2*PI()*B165*125/Nt_load2)</f>
        <v>-6.1618818416219728E-5</v>
      </c>
      <c r="EB426" s="240">
        <f t="shared" ref="EB426:EB489" ca="1" si="981">2*IMREAL(K165)*COS(2*PI()*B165*126/Nt_load2)-2*IMAGINARY(K165)*SIN(2*PI()*B165*126/Nt_load2)</f>
        <v>3.7261668792062889E-5</v>
      </c>
      <c r="EC426" s="240">
        <f t="shared" ref="EC426:EC489" ca="1" si="982">2*IMREAL(K165)*COS(2*PI()*B165*127/Nt_load2)-2*IMAGINARY(K165)*SIN(2*PI()*B165*127/Nt_load2)</f>
        <v>5.9789924158277817E-5</v>
      </c>
      <c r="ED426" s="240">
        <f t="shared" ref="ED426:ED489" ca="1" si="983">2*IMREAL(K165)*COS(2*PI()*B165*128/Nt_load2)-2*IMAGINARY(K165)*SIN(2*PI()*B165*128/Nt_load2)</f>
        <v>-4.0196305176334303E-5</v>
      </c>
      <c r="EE426" s="240">
        <f t="shared" ref="EE426:EE489" ca="1" si="984">2*IMREAL(K165)*COS(2*PI()*B165*129/Nt_load2)-2*IMAGINARY(K165)*SIN(2*PI()*B165*129/Nt_load2)</f>
        <v>-5.7816990736058605E-5</v>
      </c>
      <c r="EF426" s="240">
        <f t="shared" ref="EF426:EF489" ca="1" si="985">2*IMREAL(K165)*COS(2*PI()*B165*130/Nt_load2)-2*IMAGINARY(K165)*SIN(2*PI()*B165*130/Nt_load2)</f>
        <v>4.3034105140655441E-5</v>
      </c>
      <c r="EG426" s="240">
        <f t="shared" ref="EG426:EG489" ca="1" si="986">2*IMREAL(K165)*COS(2*PI()*B165*131/Nt_load2)-2*IMAGINARY(K165)*SIN(2*PI()*B165*131/Nt_load2)</f>
        <v>5.5704771118987099E-5</v>
      </c>
      <c r="EH426" s="240">
        <f t="shared" ref="EH426:EH489" ca="1" si="987">2*IMREAL(K165)*COS(2*PI()*B165*132/Nt_load2)-2*IMAGINARY(K165)*SIN(2*PI()*B165*132/Nt_load2)</f>
        <v>-4.5768232176350329E-5</v>
      </c>
      <c r="EI426" s="240">
        <f t="shared" ref="EI426:EI489" ca="1" si="988">2*IMREAL(K165)*COS(2*PI()*B165*133/Nt_load2)-2*IMAGINARY(K165)*SIN(2*PI()*B165*133/Nt_load2)</f>
        <v>-5.3458353829128278E-5</v>
      </c>
      <c r="EJ426" s="240">
        <f t="shared" ref="EJ426:EJ489" ca="1" si="989">2*IMREAL(K165)*COS(2*PI()*B165*134/Nt_load2)-2*IMAGINARY(K165)*SIN(2*PI()*B165*134/Nt_load2)</f>
        <v>4.8392099531910234E-5</v>
      </c>
      <c r="EK426" s="240">
        <f t="shared" ref="EK426:EK489" ca="1" si="990">2*IMREAL(K165)*COS(2*PI()*B165*135/Nt_load2)-2*IMAGINARY(K165)*SIN(2*PI()*B165*135/Nt_load2)</f>
        <v>5.1083150682496325E-5</v>
      </c>
      <c r="EL426" s="240">
        <f t="shared" ref="EL426:EL489" ca="1" si="991">2*IMREAL(K165)*COS(2*PI()*B165*136/Nt_load2)-2*IMAGINARY(K165)*SIN(2*PI()*B165*136/Nt_load2)</f>
        <v>-5.0899386081048921E-5</v>
      </c>
      <c r="EM426" s="240">
        <f t="shared" ref="EM426:EM489" ca="1" si="992">2*IMREAL(K165)*COS(2*PI()*B165*137/Nt_load2)-2*IMAGINARY(K165)*SIN(2*PI()*B165*137/Nt_load2)</f>
        <v>-4.8584883751514725E-5</v>
      </c>
      <c r="EN426" s="240">
        <f t="shared" ref="EN426:EN489" ca="1" si="993">2*IMREAL(K165)*COS(2*PI()*B165*138/Nt_load2)-2*IMAGINARY(K165)*SIN(2*PI()*B165*138/Nt_load2)</f>
        <v>5.3284051550858715E-5</v>
      </c>
      <c r="EO426" s="240">
        <f t="shared" ref="EO426:EO489" ca="1" si="994">2*IMREAL(K165)*COS(2*PI()*B165*139/Nt_load2)-2*IMAGINARY(K165)*SIN(2*PI()*B165*139/Nt_load2)</f>
        <v>4.5969571580040988E-5</v>
      </c>
      <c r="EP426" s="240">
        <f t="shared" ref="EP426:EP489" ca="1" si="995">2*IMREAL(K165)*COS(2*PI()*B165*140/Nt_load2)-2*IMAGINARY(K165)*SIN(2*PI()*B165*140/Nt_load2)</f>
        <v>-5.5540351073350811E-5</v>
      </c>
      <c r="EQ426" s="240">
        <f t="shared" ref="EQ426:EQ489" ca="1" si="996">2*IMREAL(K165)*COS(2*PI()*B165*141/Nt_load2)-2*IMAGINARY(K165)*SIN(2*PI()*B165*141/Nt_load2)</f>
        <v>-4.3243514684173501E-5</v>
      </c>
      <c r="ER426" s="240">
        <f t="shared" ref="ER426:ER489" ca="1" si="997">2*IMREAL(K165)*COS(2*PI()*B165*142/Nt_load2)-2*IMAGINARY(K165)*SIN(2*PI()*B165*142/Nt_load2)</f>
        <v>5.7662849025347034E-5</v>
      </c>
      <c r="ES426" s="240">
        <f t="shared" ref="ES426:ES489" ca="1" si="998">2*IMREAL(K165)*COS(2*PI()*B165*143/Nt_load2)-2*IMAGINARY(K165)*SIN(2*PI()*B165*143/Nt_load2)</f>
        <v>4.0413280373747339E-5</v>
      </c>
      <c r="ET426" s="240">
        <f t="shared" ref="ET426:ET489" ca="1" si="999">2*IMREAL(K165)*COS(2*PI()*B165*144/Nt_load2)-2*IMAGINARY(K165)*SIN(2*PI()*B165*144/Nt_load2)</f>
        <v>-5.9646432123373276E-5</v>
      </c>
      <c r="EU426" s="240">
        <f t="shared" ref="EU426:EU489" ca="1" si="1000">2*IMREAL(K165)*COS(2*PI()*B165*145/Nt_load2)-2*IMAGINARY(K165)*SIN(2*PI()*B165*145/Nt_load2)</f>
        <v>-3.7485686931115537E-5</v>
      </c>
      <c r="EV426" s="240">
        <f t="shared" ref="EV426:EV489" ca="1" si="1001">2*IMREAL(K165)*COS(2*PI()*B165*146/Nt_load2)-2*IMAGINARY(K165)*SIN(2*PI()*B165*146/Nt_load2)</f>
        <v>6.1486321742002737E-5</v>
      </c>
      <c r="EW426" s="240">
        <f t="shared" ref="EW426:EW489" ca="1" si="1002">2*IMREAL(K165)*COS(2*PI()*B165*147/Nt_load2)-2*IMAGINARY(K165)*SIN(2*PI()*B165*147/Nt_load2)</f>
        <v>3.4467787185308312E-5</v>
      </c>
      <c r="EX426" s="240">
        <f t="shared" ref="EX426:EX489" ca="1" si="1003">2*IMREAL(K165)*COS(2*PI()*B165*148/Nt_load2)-2*IMAGINARY(K165)*SIN(2*PI()*B165*148/Nt_load2)</f>
        <v>-6.3178085425990009E-5</v>
      </c>
      <c r="EY426" s="240">
        <f t="shared" ref="EY426:EY489" ca="1" si="1004">2*IMREAL(K165)*COS(2*PI()*B165*149/Nt_load2)-2*IMAGINARY(K165)*SIN(2*PI()*B165*149/Nt_load2)</f>
        <v>-3.1366851521150098E-5</v>
      </c>
      <c r="EZ426" s="240">
        <f t="shared" ref="EZ426:EZ489" ca="1" si="1005">2*IMREAL(K165)*COS(2*PI()*B165*150/Nt_load2)-2*IMAGINARY(K165)*SIN(2*PI()*B165*150/Nt_load2)</f>
        <v>6.4717647568439407E-5</v>
      </c>
      <c r="FA426" s="240">
        <f t="shared" ref="FA426:FA489" ca="1" si="1006">2*IMREAL(K165)*COS(2*PI()*B165*151/Nt_load2)-2*IMAGINARY(K165)*SIN(2*PI()*B165*151/Nt_load2)</f>
        <v>2.8190350364263883E-5</v>
      </c>
      <c r="FB426" s="240">
        <f t="shared" ref="FB426:FB489" ca="1" si="1007">2*IMREAL(K165)*COS(2*PI()*B165*152/Nt_load2)-2*IMAGINARY(K165)*SIN(2*PI()*B165*152/Nt_load2)</f>
        <v>-6.6101299229300026E-5</v>
      </c>
      <c r="FC426" s="240">
        <f t="shared" ref="FC426:FC489" ca="1" si="1008">2*IMREAL(K165)*COS(2*PI()*B165*153/Nt_load2)-2*IMAGINARY(K165)*SIN(2*PI()*B165*153/Nt_load2)</f>
        <v>-2.494593618416892E-5</v>
      </c>
      <c r="FD426" s="240">
        <f t="shared" ref="FD426:FD489" ca="1" si="1009">2*IMREAL(K165)*COS(2*PI()*B165*154/Nt_load2)-2*IMAGINARY(K165)*SIN(2*PI()*B165*154/Nt_load2)</f>
        <v>6.7325707070527274E-5</v>
      </c>
      <c r="FE426" s="240">
        <f t="shared" ref="FE426:FE489" ca="1" si="1010">2*IMREAL(K165)*COS(2*PI()*B165*155/Nt_load2)-2*IMAGINARY(K165)*SIN(2*PI()*B165*155/Nt_load2)</f>
        <v>2.1641425058800361E-5</v>
      </c>
      <c r="FF426" s="240">
        <f t="shared" ref="FF426:FF489" ca="1" si="1011">2*IMREAL(K165)*COS(2*PI()*B165*156/Nt_load2)-2*IMAGINARY(K165)*SIN(2*PI()*B165*156/Nt_load2)</f>
        <v>-6.8387921386386764E-5</v>
      </c>
      <c r="FG426" s="240">
        <f t="shared" ref="FG426:FG489" ca="1" si="1012">2*IMREAL(K165)*COS(2*PI()*B165*157/Nt_load2)-2*IMAGINARY(K165)*SIN(2*PI()*B165*157/Nt_load2)</f>
        <v>-1.8284777844900202E-5</v>
      </c>
      <c r="FH426" s="240">
        <f t="shared" ref="FH426:FH489" ca="1" si="1013">2*IMREAL(K165)*COS(2*PI()*B165*158/Nt_load2)-2*IMAGINARY(K165)*SIN(2*PI()*B165*158/Nt_load2)</f>
        <v>6.9285383209551383E-5</v>
      </c>
      <c r="FI426" s="240">
        <f t="shared" ref="FI426:FI489" ca="1" si="1014">2*IMREAL(K165)*COS(2*PI()*B165*159/Nt_load2)-2*IMAGINARY(K165)*SIN(2*PI()*B165*159/Nt_load2)</f>
        <v>1.4884080999614305E-5</v>
      </c>
      <c r="FJ426" s="240">
        <f t="shared" ref="FJ426:FJ489" ca="1" si="1015">2*IMREAL(K165)*COS(2*PI()*B165*160/Nt_load2)-2*IMAGINARY(K165)*SIN(2*PI()*B165*160/Nt_load2)</f>
        <v>-7.0015930475881389E-5</v>
      </c>
      <c r="FK426" s="240">
        <f t="shared" ref="FK426:FK489" ca="1" si="1016">2*IMREAL(K165)*COS(2*PI()*B165*161/Nt_load2)-2*IMAGINARY(K165)*SIN(2*PI()*B165*161/Nt_load2)</f>
        <v>-1.1447527099508816E-5</v>
      </c>
      <c r="FL426" s="240">
        <f t="shared" ref="FL426:FL489" ca="1" si="1017">2*IMREAL(K165)*COS(2*PI()*B165*162/Nt_load2)-2*IMAGINARY(K165)*SIN(2*PI()*B165*162/Nt_load2)</f>
        <v>7.0577803233023821E-5</v>
      </c>
      <c r="FM426" s="240">
        <f t="shared" ref="FM426:FM489" ca="1" si="1018">2*IMREAL(K165)*COS(2*PI()*B165*163/Nt_load2)-2*IMAGINARY(K165)*SIN(2*PI()*B165*163/Nt_load2)</f>
        <v>7.9833951039336584E-6</v>
      </c>
      <c r="FN426" s="240">
        <f t="shared" ref="FN426:FN489" ca="1" si="1019">2*IMREAL(K165)*COS(2*PI()*B165*164/Nt_load2)-2*IMAGINARY(K165)*SIN(2*PI()*B165*164/Nt_load2)</f>
        <v>-7.0969647880292686E-5</v>
      </c>
      <c r="FO426" s="240">
        <f t="shared" ref="FO426:FO489" ca="1" si="1020">2*IMREAL(K165)*COS(2*PI()*B165*165/Nt_load2)-2*IMAGINARY(K165)*SIN(2*PI()*B165*165/Nt_load2)</f>
        <v>-4.5000304102943127E-6</v>
      </c>
      <c r="FP426" s="240">
        <f t="shared" ref="FP426:FP489" ca="1" si="1021">2*IMREAL(K165)*COS(2*PI()*B165*166/Nt_load2)-2*IMAGINARY(K165)*SIN(2*PI()*B165*166/Nt_load2)</f>
        <v>7.1190520429610595E-5</v>
      </c>
      <c r="FQ426" s="240">
        <f t="shared" ref="FQ426:FQ489" ca="1" si="1022">2*IMREAL(K165)*COS(2*PI()*B165*167/Nt_load2)-2*IMAGINARY(K165)*SIN(2*PI()*B165*167/Nt_load2)</f>
        <v>1.0058247492364294E-6</v>
      </c>
      <c r="FR426" s="240">
        <f t="shared" ref="FR426:FR489" ca="1" si="1023">2*IMREAL(K165)*COS(2*PI()*B165*168/Nt_load2)-2*IMAGINARY(K165)*SIN(2*PI()*B165*168/Nt_load2)</f>
        <v>-7.1239888779660654E-5</v>
      </c>
      <c r="FS426" s="240">
        <f t="shared" ref="FS426:FS489" ca="1" si="1024">2*IMREAL(K165)*COS(2*PI()*B165*169/Nt_load2)-2*IMAGINARY(K165)*SIN(2*PI()*B165*169/Nt_load2)</f>
        <v>2.4908040317421981E-6</v>
      </c>
      <c r="FT426" s="240">
        <f t="shared" ref="FT426:FT489" ca="1" si="1025">2*IMREAL(K165)*COS(2*PI()*B165*170/Nt_load2)-2*IMAGINARY(K165)*SIN(2*PI()*B165*170/Nt_load2)</f>
        <v>7.1117633997763296E-5</v>
      </c>
      <c r="FU426" s="240">
        <f t="shared" ref="FU426:FU489" ca="1" si="1026">2*IMREAL(K165)*COS(2*PI()*B165*171/Nt_load2)-2*IMAGINARY(K165)*SIN(2*PI()*B165*171/Nt_load2)</f>
        <v>-5.9814322476356633E-6</v>
      </c>
      <c r="FV426" s="240">
        <f t="shared" ref="FV426:FV489" ca="1" si="1027">2*IMREAL(K165)*COS(2*PI()*B165*172/Nt_load2)-2*IMAGINARY(K165)*SIN(2*PI()*B165*172/Nt_load2)</f>
        <v>-7.0824050606396066E-5</v>
      </c>
      <c r="FW426" s="240">
        <f t="shared" ref="FW426:FW489" ca="1" si="1028">2*IMREAL(K165)*COS(2*PI()*B165*173/Nt_load2)-2*IMAGINARY(K165)*SIN(2*PI()*B165*173/Nt_load2)</f>
        <v>9.4576506693370181E-6</v>
      </c>
      <c r="FX426" s="240">
        <f t="shared" ref="FX426:FX489" ca="1" si="1029">2*IMREAL(K165)*COS(2*PI()*B165*174/Nt_load2)-2*IMAGINARY(K165)*SIN(2*PI()*B165*174/Nt_load2)</f>
        <v>7.0359845873663697E-5</v>
      </c>
      <c r="FY426" s="240">
        <f t="shared" ref="FY426:FY489" ca="1" si="1030">2*IMREAL(K165)*COS(2*PI()*B165*175/Nt_load2)-2*IMAGINARY(K165)*SIN(2*PI()*B165*175/Nt_load2)</f>
        <v>-1.2911084782179577E-5</v>
      </c>
      <c r="FZ426" s="240">
        <f t="shared" ref="FZ426:FZ489" ca="1" si="1031">2*IMREAL(K165)*COS(2*PI()*B165*176/Nt_load2)-2*IMAGINARY(K165)*SIN(2*PI()*B165*176/Nt_load2)</f>
        <v>-6.9726138109427706E-5</v>
      </c>
      <c r="GA426" s="240">
        <f t="shared" ref="GA426:GA489" ca="1" si="1032">2*IMREAL(K165)*COS(2*PI()*B165*177/Nt_load2)-2*IMAGINARY(K165)*SIN(2*PI()*B165*177/Nt_load2)</f>
        <v>1.6333414960908382E-5</v>
      </c>
      <c r="GB426" s="240">
        <f t="shared" ref="GB426:GB489" ca="1" si="1033">2*IMREAL(K165)*COS(2*PI()*B165*178/Nt_load2)-2*IMAGINARY(K165)*SIN(2*PI()*B165*178/Nt_load2)</f>
        <v>6.8924453971196917E-5</v>
      </c>
      <c r="GC426" s="240">
        <f t="shared" ref="GC426:GC489" ca="1" si="1034">2*IMREAL(K165)*COS(2*PI()*B165*179/Nt_load2)-2*IMAGINARY(K165)*SIN(2*PI()*B165*179/Nt_load2)</f>
        <v>-1.971639651235814E-5</v>
      </c>
      <c r="GD426" s="240">
        <f t="shared" ref="GD426:GD489" ca="1" si="1035">2*IMREAL(K165)*COS(2*PI()*B165*180/Nt_load2)-2*IMAGINARY(K165)*SIN(2*PI()*B165*180/Nt_load2)</f>
        <v>-6.7956724786281432E-5</v>
      </c>
      <c r="GE426" s="240">
        <f t="shared" ref="GE426:GE489" ca="1" si="1036">2*IMREAL(K165)*COS(2*PI()*B165*181/Nt_load2)-2*IMAGINARY(K165)*SIN(2*PI()*B165*181/Nt_load2)</f>
        <v>2.3051879537653375E-5</v>
      </c>
      <c r="GF426" s="240">
        <f t="shared" ref="GF426:GF489" ca="1" si="1037">2*IMREAL(K165)*COS(2*PI()*B165*182/Nt_load2)-2*IMAGINARY(K165)*SIN(2*PI()*B165*182/Nt_load2)</f>
        <v>6.6825281899048509E-5</v>
      </c>
      <c r="GG426" s="240">
        <f t="shared" ref="GG426:GG489" ca="1" si="1038">2*IMREAL(K165)*COS(2*PI()*B165*183/Nt_load2)-2*IMAGINARY(K165)*SIN(2*PI()*B165*183/Nt_load2)</f>
        <v>-2.6331828566040071E-5</v>
      </c>
      <c r="GH426" s="240">
        <f t="shared" ref="GH426:GH489" ca="1" si="1039">2*IMREAL(K165)*COS(2*PI()*B165*184/Nt_load2)-2*IMAGINARY(K165)*SIN(2*PI()*B165*184/Nt_load2)</f>
        <v>-6.5532851054517233E-5</v>
      </c>
      <c r="GI426" s="240">
        <f t="shared" ref="GI426:GI489" ca="1" si="1040">2*IMREAL(K165)*COS(2*PI()*B165*185/Nt_load2)-2*IMAGINARY(K165)*SIN(2*PI()*B165*185/Nt_load2)</f>
        <v>2.9548341913011639E-5</v>
      </c>
      <c r="GJ426" s="240">
        <f t="shared" ref="GJ426:GJ489" ca="1" si="1041">2*IMREAL(K165)*COS(2*PI()*B165*186/Nt_load2)-2*IMAGINARY(K165)*SIN(2*PI()*B165*186/Nt_load2)</f>
        <v>6.4082545831797404E-5</v>
      </c>
      <c r="GK426" s="240">
        <f t="shared" ref="GK426:GK489" ca="1" si="1042">2*IMREAL(K165)*COS(2*PI()*B165*187/Nt_load2)-2*IMAGINARY(K165)*SIN(2*PI()*B165*187/Nt_load2)</f>
        <v>-3.2693670716189382E-5</v>
      </c>
      <c r="GL426" s="240">
        <f t="shared" ref="GL426:GL489" ca="1" si="1043">2*IMREAL(K165)*COS(2*PI()*B165*188/Nt_load2)-2*IMAGINARY(K165)*SIN(2*PI()*B165*188/Nt_load2)</f>
        <v>-6.2477860143198967E-5</v>
      </c>
      <c r="GM426" s="240">
        <f t="shared" ref="GM426:GM489" ca="1" si="1044">2*IMREAL(K165)*COS(2*PI()*B165*189/Nt_load2)-2*IMAGINARY(K165)*SIN(2*PI()*B165*189/Nt_load2)</f>
        <v>3.576023760298441E-5</v>
      </c>
      <c r="GN426" s="240">
        <f t="shared" ref="GN426:GN489" ca="1" si="1045">2*IMREAL(K165)*COS(2*PI()*B165*190/Nt_load2)-2*IMAGINARY(K165)*SIN(2*PI()*B165*190/Nt_load2)</f>
        <v>6.0722659817103304E-5</v>
      </c>
      <c r="GO426" s="240">
        <f t="shared" ref="GO426:GO489" ca="1" si="1046">2*IMREAL(K165)*COS(2*PI()*B165*191/Nt_load2)-2*IMAGINARY(K165)*SIN(2*PI()*B165*191/Nt_load2)</f>
        <v>-3.8740654945163477E-5</v>
      </c>
      <c r="GP426" s="240">
        <f t="shared" ref="GP426:GP489" ca="1" si="1047">2*IMREAL(K165)*COS(2*PI()*B165*192/Nt_load2)-2*IMAGINARY(K165)*SIN(2*PI()*B165*192/Nt_load2)</f>
        <v>-5.8821173284829328E-5</v>
      </c>
      <c r="GQ426" s="240">
        <f t="shared" ref="GQ426:GQ489" ca="1" si="1048">2*IMREAL(K165)*COS(2*PI()*B165*193/Nt_load2)-2*IMAGINARY(K165)*SIN(2*PI()*B165*193/Nt_load2)</f>
        <v>4.1627742656302455E-5</v>
      </c>
      <c r="GR426" s="240">
        <f t="shared" ref="GR426:GR489" ca="1" si="1049">2*IMREAL(K165)*COS(2*PI()*B165*194/Nt_load2)-2*IMAGINARY(K165)*SIN(2*PI()*B165*194/Nt_load2)</f>
        <v>5.6777981393985767E-5</v>
      </c>
      <c r="GS426" s="240">
        <f t="shared" ref="GS426:GS489" ca="1" si="1050">2*IMREAL(K165)*COS(2*PI()*B165*195/Nt_load2)-2*IMAGINARY(K165)*SIN(2*PI()*B165*195/Nt_load2)</f>
        <v>-4.4414545489219521E-5</v>
      </c>
      <c r="GT426" s="240">
        <f t="shared" ref="GT426:GT489" ca="1" si="1051">2*IMREAL(K165)*COS(2*PI()*B165*196/Nt_load2)-2*IMAGINARY(K165)*SIN(2*PI()*B165*196/Nt_load2)</f>
        <v>-5.4598006372802766E-5</v>
      </c>
      <c r="GU426" s="240">
        <f t="shared" ref="GU426:GU489" ca="1" si="1052">2*IMREAL(K165)*COS(2*PI()*B165*197/Nt_load2)-2*IMAGINARY(K165)*SIN(2*PI()*B165*197/Nt_load2)</f>
        <v>4.7094349791801508E-5</v>
      </c>
      <c r="GV426" s="240">
        <f t="shared" ref="GV426:GV489" ca="1" si="1053">2*IMREAL(K165)*COS(2*PI()*B165*198/Nt_load2)-2*IMAGINARY(K165)*SIN(2*PI()*B165*198/Nt_load2)</f>
        <v>5.2286499972044553E-5</v>
      </c>
      <c r="GW426" s="240">
        <f t="shared" ref="GW426:GW489" ca="1" si="1054">2*IMREAL(K165)*COS(2*PI()*B165*199/Nt_load2)-2*IMAGINARY(K165)*SIN(2*PI()*B165*199/Nt_load2)</f>
        <v>-4.9660699680757087E-5</v>
      </c>
      <c r="GX426" s="240">
        <f t="shared" ref="GX426:GX489" ca="1" si="1055">2*IMREAL(K165)*COS(2*PI()*B165*200/Nt_load2)-2*IMAGINARY(K165)*SIN(2*PI()*B165*200/Nt_load2)</f>
        <v>-4.9849030813099966E-5</v>
      </c>
      <c r="GY426" s="240">
        <f t="shared" ref="GY426:GY489" ca="1" si="1056">2*IMREAL(K165)*COS(2*PI()*B165*201/Nt_load2)-2*IMAGINARY(K165)*SIN(2*PI()*B165*201/Nt_load2)</f>
        <v>5.2107412594415279E-5</v>
      </c>
      <c r="GZ426" s="240">
        <f t="shared" ref="GZ426:GZ489" ca="1" si="1057">2*IMREAL(K165)*COS(2*PI()*B165*202/Nt_load2)-2*IMAGINARY(K165)*SIN(2*PI()*B165*202/Nt_load2)</f>
        <v>4.7291470972664329E-5</v>
      </c>
      <c r="HA426" s="240">
        <f t="shared" ref="HA426:HA489" ca="1" si="1058">2*IMREAL(K165)*COS(2*PI()*B165*203/Nt_load2)-2*IMAGINARY(K165)*SIN(2*PI()*B165*203/Nt_load2)</f>
        <v>-5.442859418706602E-5</v>
      </c>
      <c r="HB426" s="240">
        <f t="shared" ref="HB426:HB489" ca="1" si="1059">2*IMREAL(K165)*COS(2*PI()*B165*204/Nt_load2)-2*IMAGINARY(K165)*SIN(2*PI()*B165*204/Nt_load2)</f>
        <v>-4.4619981836411809E-5</v>
      </c>
      <c r="HC426" s="240">
        <f t="shared" ref="HC426:HC489" ca="1" si="1060">2*IMREAL(K165)*COS(2*PI()*B165*205/Nt_load2)-2*IMAGINARY(K165)*SIN(2*PI()*B165*205/Nt_load2)</f>
        <v>5.661865252893573E-5</v>
      </c>
      <c r="HD426" s="240">
        <f t="shared" ref="HD426:HD489" ca="1" si="1061">2*IMREAL(K165)*COS(2*PI()*B165*206/Nt_load2)-2*IMAGINARY(K165)*SIN(2*PI()*B165*206/Nt_load2)</f>
        <v>4.1840999255669724E-5</v>
      </c>
      <c r="HE426" s="240">
        <f t="shared" ref="HE426:HE489" ca="1" si="1062">2*IMREAL(K165)*COS(2*PI()*B165*207/Nt_load2)-2*IMAGINARY(K165)*SIN(2*PI()*B165*207/Nt_load2)</f>
        <v>-5.867231157765747E-5</v>
      </c>
      <c r="HF426" s="240">
        <f t="shared" ref="HF426:HF489" ca="1" si="1063">2*IMREAL(K165)*COS(2*PI()*B165*208/Nt_load2)-2*IMAGINARY(K165)*SIN(2*PI()*B165*208/Nt_load2)</f>
        <v>-3.8961218042878764E-5</v>
      </c>
      <c r="HG426" s="240">
        <f t="shared" ref="HG426:HG489" ca="1" si="1064">2*IMREAL(K165)*COS(2*PI()*B165*209/Nt_load2)-2*IMAGINARY(K165)*SIN(2*PI()*B165*209/Nt_load2)</f>
        <v>6.058462388870097E-5</v>
      </c>
      <c r="HH426" s="240">
        <f t="shared" ref="HH426:HH489" ca="1" si="1065">2*IMREAL(K165)*COS(2*PI()*B165*210/Nt_load2)-2*IMAGINARY(K165)*SIN(2*PI()*B165*210/Nt_load2)</f>
        <v>3.5987575843226285E-5</v>
      </c>
      <c r="HI426" s="240">
        <f t="shared" ref="HI426:HI489" ca="1" si="1066">2*IMREAL(K165)*COS(2*PI()*B165*211/Nt_load2)-2*IMAGINARY(K165)*SIN(2*PI()*B165*211/Nt_load2)</f>
        <v>-6.2350982534208166E-5</v>
      </c>
      <c r="HJ426" s="240">
        <f t="shared" ref="HJ426:HJ489" ca="1" si="1067">2*IMREAL(K165)*COS(2*PI()*B165*212/Nt_load2)-2*IMAGINARY(K165)*SIN(2*PI()*B165*212/Nt_load2)</f>
        <v>-3.292723642122463E-5</v>
      </c>
      <c r="HK426" s="240">
        <f t="shared" ref="HK426:HK489" ca="1" si="1068">2*IMREAL(K165)*COS(2*PI()*B165*213/Nt_load2)-2*IMAGINARY(K165)*SIN(2*PI()*B165*213/Nt_load2)</f>
        <v>6.3967132201491378E-5</v>
      </c>
      <c r="HL426" s="240">
        <f t="shared" ref="HL426:HL489" ca="1" si="1069">2*IMREAL(K165)*COS(2*PI()*B165*214/Nt_load2)-2*IMAGINARY(K165)*SIN(2*PI()*B165*214/Nt_load2)</f>
        <v>2.9787572402598886E-5</v>
      </c>
      <c r="HM426" s="240">
        <f t="shared" ref="HM426:HM489" ca="1" si="1070">2*IMREAL(K165)*COS(2*PI()*B165*215/Nt_load2)-2*IMAGINARY(K165)*SIN(2*PI()*B165*215/Nt_load2)</f>
        <v>-6.5429179444440413E-5</v>
      </c>
      <c r="HN426" s="240">
        <f t="shared" ref="HN426:HN489" ca="1" si="1071">2*IMREAL(K165)*COS(2*PI()*B165*216/Nt_load2)-2*IMAGINARY(K165)*SIN(2*PI()*B165*216/Nt_load2)</f>
        <v>-2.657614751297578E-5</v>
      </c>
      <c r="HO426" s="240">
        <f t="shared" ref="HO426:HO489" ca="1" si="1072">2*IMREAL(K165)*COS(2*PI()*B165*217/Nt_load2)-2*IMAGINARY(K165)*SIN(2*PI()*B165*217/Nt_load2)</f>
        <v>6.6733602063190155E-5</v>
      </c>
      <c r="HP426" s="240">
        <f t="shared" ref="HP426:HP489" ca="1" si="1073">2*IMREAL(K165)*COS(2*PI()*B165*218/Nt_load2)-2*IMAGINARY(K165)*SIN(2*PI()*B165*218/Nt_load2)</f>
        <v>2.3300698356194579E-5</v>
      </c>
      <c r="HQ426" s="240">
        <f t="shared" ref="HQ426:HQ489" ca="1" si="1074">2*IMREAL(K165)*COS(2*PI()*B165*219/Nt_load2)-2*IMAGINARY(K165)*SIN(2*PI()*B165*219/Nt_load2)</f>
        <v>-6.7877257589396306E-5</v>
      </c>
      <c r="HR426" s="240">
        <f t="shared" ref="HR426:HR489" ca="1" si="1075">2*IMREAL(K165)*COS(2*PI()*B165*220/Nt_load2)-2*IMAGINARY(K165)*SIN(2*PI()*B165*220/Nt_load2)</f>
        <v>-1.9969115776177007E-5</v>
      </c>
      <c r="HS426" s="240">
        <f t="shared" ref="HS426:HS489" ca="1" si="1076">2*IMREAL(K165)*COS(2*PI()*B165*221/Nt_load2)-2*IMAGINARY(K165)*SIN(2*PI()*B165*221/Nt_load2)</f>
        <v>6.8857390856722837E-5</v>
      </c>
      <c r="HT426" s="240">
        <f t="shared" ref="HT426:HT489" ca="1" si="1077">2*IMREAL(K165)*COS(2*PI()*B165*222/Nt_load2)-2*IMAGINARY(K165)*SIN(2*PI()*B165*222/Nt_load2)</f>
        <v>1.658942584716278E-5</v>
      </c>
      <c r="HU426" s="240">
        <f t="shared" ref="HU426:HU489" ca="1" si="1078">2*IMREAL(K165)*COS(2*PI()*B165*223/Nt_load2)-2*IMAGINARY(K165)*SIN(2*PI()*B165*223/Nt_load2)</f>
        <v>-6.9671640638281483E-5</v>
      </c>
      <c r="HV426" s="240">
        <f t="shared" ref="HV426:HV489" ca="1" si="1079">2*IMREAL(K165)*COS(2*PI()*B165*224/Nt_load2)-2*IMAGINARY(K165)*SIN(2*PI()*B165*224/Nt_load2)</f>
        <v>-1.3169770538224598E-5</v>
      </c>
      <c r="HW426" s="240">
        <f t="shared" ref="HW426:HW489" ca="1" si="1080">2*IMREAL(K165)*COS(2*PI()*B165*225/Nt_load2)-2*IMAGINARY(K165)*SIN(2*PI()*B165*225/Nt_load2)</f>
        <v>7.0318045335026708E-5</v>
      </c>
      <c r="HX426" s="240">
        <f t="shared" ref="HX426:HX489" ca="1" si="1081">2*IMREAL(K165)*COS(2*PI()*B165*226/Nt_load2)-2*IMAGINARY(K165)*SIN(2*PI()*B165*226/Nt_load2)</f>
        <v>9.7183880985202034E-6</v>
      </c>
      <c r="HY426" s="240">
        <f t="shared" ref="HY426:HY489" ca="1" si="1082">2*IMREAL(K165)*COS(2*PI()*B165*227/Nt_load2)-2*IMAGINARY(K165)*SIN(2*PI()*B165*227/Nt_load2)</f>
        <v>-7.0795047701427202E-5</v>
      </c>
      <c r="HZ426" s="240">
        <f t="shared" ref="HZ426:HZ489" ca="1" si="1083">2*IMREAL(K165)*COS(2*PI()*B165*228/Nt_load2)-2*IMAGINARY(K165)*SIN(2*PI()*B165*228/Nt_load2)</f>
        <v>-6.2435932106561824E-6</v>
      </c>
      <c r="IA426" s="240">
        <f t="shared" ref="IA426:IA489" ca="1" si="1084">2*IMREAL(K165)*COS(2*PI()*B165*229/Nt_load2)-2*IMAGINARY(K165)*SIN(2*PI()*B165*229/Nt_load2)</f>
        <v>7.1101498597000718E-5</v>
      </c>
      <c r="IB426" s="240">
        <f t="shared" ref="IB426:IB489" ca="1" si="1085">2*IMREAL(K165)*COS(2*PI()*B165*230/Nt_load2)-2*IMAGINARY(K165)*SIN(2*PI()*B165*230/Nt_load2)</f>
        <v>2.7537569598775567E-6</v>
      </c>
      <c r="IC426" s="240">
        <f t="shared" ref="IC426:IC489" ca="1" si="1086">2*IMREAL(K165)*COS(2*PI()*B165*231/Nt_load2)-2*IMAGINARY(K165)*SIN(2*PI()*B165*231/Nt_load2)</f>
        <v>-7.1236659754698621E-5</v>
      </c>
      <c r="ID426" s="240">
        <f t="shared" ref="ID426:ID489" ca="1" si="1087">2*IMREAL(K165)*COS(2*PI()*B165*232/Nt_load2)-2*IMAGINARY(K165)*SIN(2*PI()*B165*232/Nt_load2)</f>
        <v>7.4271333262208405E-7</v>
      </c>
      <c r="IE426" s="240">
        <f t="shared" ref="IE426:IE489" ca="1" si="1088">2*IMREAL(K165)*COS(2*PI()*B165*233/Nt_load2)-2*IMAGINARY(K165)*SIN(2*PI()*B165*223/Nt_load2)</f>
        <v>-1.9054656271297821E-5</v>
      </c>
      <c r="IF426" s="240">
        <f t="shared" ref="IF426:IF489" ca="1" si="1089">2*IMREAL(K165)*COS(2*PI()*B165*234/Nt_load2)-2*IMAGINARY(K165)*SIN(2*PI()*B165*234/Nt_load2)</f>
        <v>-4.2373943636453877E-6</v>
      </c>
      <c r="IG426" s="240">
        <f t="shared" ref="IG426:IG489" ca="1" si="1090">2*IMREAL(K165)*COS(2*PI()*B165*235/Nt_load2)-2*IMAGINARY(K165)*SIN(2*PI()*B165*235/Nt_load2)</f>
        <v>-7.0992223832613022E-5</v>
      </c>
      <c r="IH426" s="240">
        <f t="shared" ref="IH426:IH489" ca="1" si="1091">2*IMREAL(K165)*COS(2*PI()*B165*236/Nt_load2)-2*IMAGINARY(K165)*SIN(2*PI()*B165*236/Nt_load2)</f>
        <v>7.721867140498796E-6</v>
      </c>
      <c r="II426" s="240">
        <f t="shared" ref="II426:II489" ca="1" si="1092">2*IMREAL(K165)*COS(2*PI()*B165*237/Nt_load2)-2*IMAGINARY(K165)*SIN(2*PI()*B165*237/Nt_load2)</f>
        <v>7.0613215620375744E-5</v>
      </c>
      <c r="IJ426" s="240">
        <f t="shared" ref="IJ426:IJ489" ca="1" si="1093">2*IMREAL(K165)*COS(2*PI()*B165*238/Nt_load2)-2*IMAGINARY(K165)*SIN(2*PI()*B165*238/Nt_load2)</f>
        <v>-1.1187737263055049E-5</v>
      </c>
      <c r="IK426" s="240">
        <f t="shared" ref="IK426:IK489" ca="1" si="1094">2*IMREAL(K165)*COS(2*PI()*B165*239/Nt_load2)-2*IMAGINARY(K165)*SIN(2*PI()*B165*239/Nt_load2)</f>
        <v>-7.0064093986722348E-5</v>
      </c>
      <c r="IL426" s="240">
        <f t="shared" ref="IL426:IL489" ca="1" si="1095">2*IMREAL(K165)*COS(2*PI()*B165*240/Nt_load2)-2*IMAGINARY(K165)*SIN(2*PI()*B165*240/Nt_load2)</f>
        <v>1.4626655146610565E-5</v>
      </c>
      <c r="IM426" s="240">
        <f t="shared" ref="IM426:IM489" ca="1" si="1096">2*IMREAL(K165)*COS(2*PI()*B165*241/Nt_load2)-2*IMAGINARY(K165)*SIN(2*PI()*B165*241/Nt_load2)</f>
        <v>6.9346181813764412E-5</v>
      </c>
      <c r="IN426" s="240">
        <f t="shared" ref="IN426:IN489" ca="1" si="1097">2*IMREAL(K165)*COS(2*PI()*B165*242/Nt_load2)-2*IMAGINARY(K165)*SIN(2*PI()*B165*242/Nt_load2)</f>
        <v>-1.8030336136778177E-5</v>
      </c>
      <c r="IO426" s="240">
        <f t="shared" ref="IO426:IO489" ca="1" si="1098">2*IMREAL(K165)*COS(2*PI()*B165*243/Nt_load2)-2*IMAGINARY(K165)*SIN(2*PI()*B165*243/Nt_load2)</f>
        <v>-6.8461208614808812E-5</v>
      </c>
      <c r="IP426" s="240">
        <f t="shared" ref="IP426:IP489" ca="1" si="1099">2*IMREAL(K165)*COS(2*PI()*B165*244/Nt_load2)-2*IMAGINARY(K165)*SIN(2*PI()*B165*244/Nt_load2)</f>
        <v>2.1390580467917466E-5</v>
      </c>
      <c r="IQ426" s="240">
        <f t="shared" ref="IQ426:IQ489" ca="1" si="1100">2*IMREAL(K165)*COS(2*PI()*B165*245/Nt_load2)-2*IMAGINARY(K165)*SIN(2*PI()*B165*245/Nt_load2)</f>
        <v>6.7411306367807638E-5</v>
      </c>
      <c r="IR426" s="240">
        <f t="shared" ref="IR426:IR489" ca="1" si="1101">2*IMREAL(K165)*COS(2*PI()*B165*246/Nt_load2)-2*IMAGINARY(K165)*SIN(2*PI()*B165*246/Nt_load2)</f>
        <v>-2.4699293017119834E-5</v>
      </c>
      <c r="IS426" s="240">
        <f t="shared" ref="IS426:IS489" ca="1" si="1102">2*IMREAL(K165)*COS(2*PI()*B165*247/Nt_load2)-2*IMAGINARY(K165)*SIN(2*PI()*B165*247/Nt_load2)</f>
        <v>-6.6199004379232051E-5</v>
      </c>
      <c r="IT426" s="240">
        <f t="shared" ref="IT426:IT489" ca="1" si="1103">2*IMREAL(K165)*COS(2*PI()*B165*248/Nt_load2)-2*IMAGINARY(K165)*SIN(2*PI()*B165*248/Nt_load2)</f>
        <v>2.7948502806041354E-5</v>
      </c>
      <c r="IU426" s="240">
        <f t="shared" ref="IU426:IU489" ca="1" si="1104">2*IMREAL(K165)*COS(2*PI()*B165*249/Nt_load2)-2*IMAGINARY(K165)*SIN(2*PI()*B165*249/Nt_load2)</f>
        <v>6.4827223190760451E-5</v>
      </c>
      <c r="IV426" s="240">
        <f t="shared" ref="IV426:IV489" ca="1" si="1105">2*IMREAL(K165)*COS(2*PI()*B165*250/Nt_load2)-2*IMAGINARY(K165)*SIN(2*PI()*B165*250/Nt_load2)</f>
        <v>-3.1130382203699687E-5</v>
      </c>
      <c r="IW426" s="240">
        <f t="shared" ref="IW426:IW489" ca="1" si="1106">2*IMREAL(K165)*COS(2*PI()*B165*251/Nt_load2)-2*IMAGINARY(K165)*SIN(2*PI()*B165*251/Nt_load2)</f>
        <v>-6.3299267543426559E-5</v>
      </c>
      <c r="IX426" s="240">
        <f t="shared" ref="IX426:IX489" ca="1" si="1107">2*IMREAL(K165)*COS(2*PI()*B165*252/Nt_load2)-2*IMAGINARY(K165)*SIN(2*PI()*B165*252/Nt_load2)</f>
        <v>3.4237265783933529E-5</v>
      </c>
      <c r="IY426" s="240">
        <f t="shared" ref="IY426:IY489" ca="1" si="1108">2*IMREAL(K165)*COS(2*PI()*B165*253/Nt_load2)-2*IMAGINARY(K165)*SIN(2*PI()*B165*253/Nt_load2)</f>
        <v>6.1618818416219376E-5</v>
      </c>
      <c r="IZ426" s="240">
        <f t="shared" ref="IZ426:IZ489" ca="1" si="1109">2*IMREAL(K165)*COS(2*PI()*B165*254/Nt_load2)-2*IMAGINARY(K165)*SIN(2*PI()*B165*254/Nt_load2)</f>
        <v>-3.726166879206003E-5</v>
      </c>
      <c r="JA426" s="240">
        <f t="shared" ref="JA426:JA489" ca="1" si="1110">2*IMREAL(K165)*COS(2*PI()*B165*255/Nt_load2)-2*IMAGINARY(K165)*SIN(2*PI()*B165*255/Nt_load2)</f>
        <v>-5.9789924158278535E-5</v>
      </c>
      <c r="JB426" s="240">
        <f t="shared" ref="JB426:JB489" ca="1" si="1111">2*IMREAL(K165)*COS(2*PI()*B165*256/Nt_load2)-2*IMAGINARY(K165)*SIN(2*PI()*B165*256/Nt_load2)</f>
        <v>4.0196305176333212E-5</v>
      </c>
    </row>
    <row r="427" spans="2:262">
      <c r="B427" s="248">
        <v>66</v>
      </c>
      <c r="C427" s="247">
        <f t="shared" ref="C427:C490" si="1112">C426+Div_Nt_load2</f>
        <v>1.2890625000000007E-3</v>
      </c>
      <c r="D427" s="244">
        <f t="shared" ca="1" si="855"/>
        <v>29.963661479571105</v>
      </c>
      <c r="E427" s="243">
        <f ca="1">BT361</f>
        <v>-3.6338520428896959E-2</v>
      </c>
      <c r="F427" s="242">
        <v>66</v>
      </c>
      <c r="G427" s="240">
        <f t="shared" ca="1" si="856"/>
        <v>-8.0017144329137945E-5</v>
      </c>
      <c r="H427" s="240">
        <f t="shared" ca="1" si="857"/>
        <v>5.5720009961468494E-5</v>
      </c>
      <c r="I427" s="240">
        <f t="shared" ca="1" si="858"/>
        <v>7.4549041724518271E-5</v>
      </c>
      <c r="J427" s="240">
        <f t="shared" ca="1" si="859"/>
        <v>-6.3035906162988011E-5</v>
      </c>
      <c r="K427" s="240">
        <f t="shared" ca="1" si="860"/>
        <v>-6.8362991095439896E-5</v>
      </c>
      <c r="L427" s="240">
        <f t="shared" ca="1" si="861"/>
        <v>6.9744732129226481E-5</v>
      </c>
      <c r="M427" s="240">
        <f t="shared" ca="1" si="862"/>
        <v>6.1518567491100135E-5</v>
      </c>
      <c r="N427" s="240">
        <f t="shared" ca="1" si="863"/>
        <v>-7.5781878198711626E-5</v>
      </c>
      <c r="O427" s="240">
        <f t="shared" ca="1" si="864"/>
        <v>-5.4081686452351301E-5</v>
      </c>
      <c r="P427" s="240">
        <f t="shared" ca="1" si="865"/>
        <v>8.1089203354554708E-5</v>
      </c>
      <c r="Q427" s="240">
        <f t="shared" ca="1" si="866"/>
        <v>4.6123969209009062E-5</v>
      </c>
      <c r="R427" s="240">
        <f t="shared" ca="1" si="867"/>
        <v>-8.5615595154225706E-5</v>
      </c>
      <c r="S427" s="240">
        <f t="shared" ca="1" si="868"/>
        <v>-3.7722052928257875E-5</v>
      </c>
      <c r="T427" s="240">
        <f t="shared" ca="1" si="869"/>
        <v>8.9317461970316465E-5</v>
      </c>
      <c r="U427" s="241">
        <f t="shared" ca="1" si="870"/>
        <v>2.8956852656835842E-5</v>
      </c>
      <c r="V427" s="240">
        <f t="shared" ca="1" si="871"/>
        <v>-9.2159152801741742E-5</v>
      </c>
      <c r="W427" s="240">
        <f t="shared" ca="1" si="872"/>
        <v>-1.9912782064902654E-5</v>
      </c>
      <c r="X427" s="240">
        <f t="shared" ca="1" si="873"/>
        <v>9.4113300612368723E-5</v>
      </c>
      <c r="Y427" s="240">
        <f t="shared" ca="1" si="874"/>
        <v>1.0676940496250504E-5</v>
      </c>
      <c r="Z427" s="240">
        <f t="shared" ca="1" si="875"/>
        <v>-9.5161085890535236E-5</v>
      </c>
      <c r="AA427" s="240">
        <f t="shared" ca="1" si="876"/>
        <v>-1.3382741540097354E-6</v>
      </c>
      <c r="AB427" s="240">
        <f t="shared" ca="1" si="877"/>
        <v>9.5292417891234741E-5</v>
      </c>
      <c r="AC427" s="240">
        <f t="shared" ca="1" si="878"/>
        <v>-8.0132804999088762E-6</v>
      </c>
      <c r="AD427" s="240">
        <f t="shared" ca="1" si="879"/>
        <v>-9.4506031815507185E-5</v>
      </c>
      <c r="AE427" s="240">
        <f t="shared" ca="1" si="880"/>
        <v>1.7287662882108653E-5</v>
      </c>
      <c r="AF427" s="240">
        <f t="shared" ca="1" si="881"/>
        <v>9.2809500991144171E-5</v>
      </c>
      <c r="AG427" s="240">
        <f t="shared" ca="1" si="882"/>
        <v>-2.6395555620355891E-5</v>
      </c>
      <c r="AH427" s="240">
        <f t="shared" ca="1" si="883"/>
        <v>-9.0219163937402442E-5</v>
      </c>
      <c r="AI427" s="240">
        <f t="shared" ca="1" si="884"/>
        <v>3.5249244728700657E-5</v>
      </c>
      <c r="AJ427" s="240">
        <f t="shared" ca="1" si="885"/>
        <v>8.6759967016131789E-5</v>
      </c>
      <c r="AK427" s="240">
        <f t="shared" ca="1" si="886"/>
        <v>-4.3763464341110783E-5</v>
      </c>
      <c r="AL427" s="240">
        <f t="shared" ca="1" si="887"/>
        <v>-8.246522418467342E-5</v>
      </c>
      <c r="AM427" s="240">
        <f t="shared" ca="1" si="888"/>
        <v>5.1856217868372885E-5</v>
      </c>
      <c r="AN427" s="240">
        <f t="shared" ca="1" si="889"/>
        <v>7.7376296164239535E-5</v>
      </c>
      <c r="AO427" s="240">
        <f t="shared" ca="1" si="890"/>
        <v>-5.9449567670070347E-5</v>
      </c>
      <c r="AP427" s="240">
        <f t="shared" ca="1" si="891"/>
        <v>-7.1542192113557932E-5</v>
      </c>
      <c r="AQ427" s="240">
        <f t="shared" ca="1" si="892"/>
        <v>6.6470385636665578E-5</v>
      </c>
      <c r="AR427" s="240">
        <f t="shared" ca="1" si="893"/>
        <v>6.5019097643882382E-5</v>
      </c>
      <c r="AS427" s="240">
        <f t="shared" ca="1" si="894"/>
        <v>-7.2851057453170772E-5</v>
      </c>
      <c r="AT427" s="240">
        <f t="shared" ca="1" si="895"/>
        <v>-5.786983372084148E-5</v>
      </c>
      <c r="AU427" s="240">
        <f t="shared" ca="1" si="896"/>
        <v>7.8530133761963347E-5</v>
      </c>
      <c r="AV427" s="240">
        <f t="shared" ca="1" si="897"/>
        <v>5.0163251664200317E-5</v>
      </c>
      <c r="AW427" s="240">
        <f t="shared" ca="1" si="898"/>
        <v>-8.3452921953689905E-5</v>
      </c>
      <c r="AX427" s="240">
        <f t="shared" ca="1" si="899"/>
        <v>-4.1973570072010186E-5</v>
      </c>
      <c r="AY427" s="240">
        <f t="shared" ca="1" si="900"/>
        <v>8.757201288699481E-5</v>
      </c>
      <c r="AZ427" s="240">
        <f t="shared" ca="1" si="901"/>
        <v>3.33796600549392E-5</v>
      </c>
      <c r="BA427" s="240">
        <f t="shared" ca="1" si="902"/>
        <v>-9.0847737464466141E-5</v>
      </c>
      <c r="BB427" s="240">
        <f t="shared" ca="1" si="903"/>
        <v>-2.446428566436084E-5</v>
      </c>
      <c r="BC427" s="240">
        <f t="shared" ca="1" si="904"/>
        <v>9.3248548667729697E-5</v>
      </c>
      <c r="BD427" s="240">
        <f t="shared" ca="1" si="905"/>
        <v>1.5313306829295784E-5</v>
      </c>
      <c r="BE427" s="240">
        <f t="shared" ca="1" si="906"/>
        <v>-9.4751325372481116E-5</v>
      </c>
      <c r="BF427" s="240">
        <f t="shared" ca="1" si="907"/>
        <v>-6.0148524783595845E-6</v>
      </c>
      <c r="BG427" s="240">
        <f t="shared" ca="1" si="908"/>
        <v>9.5341595017552327E-5</v>
      </c>
      <c r="BH427" s="240">
        <f t="shared" ca="1" si="909"/>
        <v>-3.3415281899960411E-6</v>
      </c>
      <c r="BI427" s="240">
        <f t="shared" ca="1" si="910"/>
        <v>-9.5013672983587104E-5</v>
      </c>
      <c r="BJ427" s="240">
        <f t="shared" ca="1" si="911"/>
        <v>1.2665728115216904E-5</v>
      </c>
      <c r="BK427" s="240">
        <f t="shared" ca="1" si="912"/>
        <v>9.3770717339032946E-5</v>
      </c>
      <c r="BL427" s="240">
        <f t="shared" ca="1" si="913"/>
        <v>-2.1867950154896937E-5</v>
      </c>
      <c r="BM427" s="240">
        <f t="shared" ca="1" si="914"/>
        <v>-9.1624698426215573E-5</v>
      </c>
      <c r="BN427" s="240">
        <f t="shared" ca="1" si="915"/>
        <v>3.0859571880347755E-5</v>
      </c>
      <c r="BO427" s="240">
        <f t="shared" ca="1" si="916"/>
        <v>8.8596283580398682E-5</v>
      </c>
      <c r="BP427" s="240">
        <f t="shared" ca="1" si="917"/>
        <v>-3.9553999059032875E-5</v>
      </c>
      <c r="BQ427" s="240">
        <f t="shared" ca="1" si="918"/>
        <v>-8.4714638092047464E-5</v>
      </c>
      <c r="BR427" s="240">
        <f t="shared" ca="1" si="919"/>
        <v>4.786749960436416E-5</v>
      </c>
      <c r="BS427" s="240">
        <f t="shared" ca="1" si="920"/>
        <v>8.0017144329137986E-5</v>
      </c>
      <c r="BT427" s="240">
        <f t="shared" ca="1" si="921"/>
        <v>-5.5720009961468413E-5</v>
      </c>
      <c r="BU427" s="240">
        <f t="shared" ca="1" si="922"/>
        <v>-7.4549041724518352E-5</v>
      </c>
      <c r="BV427" s="240">
        <f t="shared" ca="1" si="923"/>
        <v>6.3035906162987903E-5</v>
      </c>
      <c r="BW427" s="240">
        <f t="shared" ca="1" si="924"/>
        <v>6.8362991095440045E-5</v>
      </c>
      <c r="BX427" s="240">
        <f t="shared" ca="1" si="925"/>
        <v>-6.9744732129226332E-5</v>
      </c>
      <c r="BY427" s="240">
        <f t="shared" ca="1" si="926"/>
        <v>-6.1518567491100311E-5</v>
      </c>
      <c r="BZ427" s="240">
        <f t="shared" ca="1" si="927"/>
        <v>7.5781878198711504E-5</v>
      </c>
      <c r="CA427" s="240">
        <f t="shared" ca="1" si="928"/>
        <v>5.4081686452351477E-5</v>
      </c>
      <c r="CB427" s="240">
        <f t="shared" ca="1" si="929"/>
        <v>-8.1089203354554505E-5</v>
      </c>
      <c r="CC427" s="240">
        <f t="shared" ca="1" si="930"/>
        <v>-4.6123969209009414E-5</v>
      </c>
      <c r="CD427" s="240">
        <f t="shared" ca="1" si="931"/>
        <v>8.5615595154225544E-5</v>
      </c>
      <c r="CE427" s="240">
        <f t="shared" ca="1" si="932"/>
        <v>3.7722052928258221E-5</v>
      </c>
      <c r="CF427" s="240">
        <f t="shared" ca="1" si="933"/>
        <v>-8.9317461970316329E-5</v>
      </c>
      <c r="CG427" s="240">
        <f t="shared" ca="1" si="934"/>
        <v>-2.8956852656836221E-5</v>
      </c>
      <c r="CH427" s="240">
        <f t="shared" ca="1" si="935"/>
        <v>9.2159152801742E-5</v>
      </c>
      <c r="CI427" s="240">
        <f t="shared" ca="1" si="936"/>
        <v>1.9912782064901712E-5</v>
      </c>
      <c r="CJ427" s="240">
        <f t="shared" ca="1" si="937"/>
        <v>-9.4113300612368872E-5</v>
      </c>
      <c r="CK427" s="240">
        <f t="shared" ca="1" si="938"/>
        <v>-1.0676940496249535E-5</v>
      </c>
      <c r="CL427" s="240">
        <f t="shared" ca="1" si="939"/>
        <v>9.5161085890535263E-5</v>
      </c>
      <c r="CM427" s="240">
        <f t="shared" ca="1" si="940"/>
        <v>1.3382741540091052E-6</v>
      </c>
      <c r="CN427" s="240">
        <f t="shared" ca="1" si="941"/>
        <v>-9.5292417891234714E-5</v>
      </c>
      <c r="CO427" s="240">
        <f t="shared" ca="1" si="942"/>
        <v>8.0132804999094996E-6</v>
      </c>
      <c r="CP427" s="240">
        <f t="shared" ca="1" si="943"/>
        <v>9.450603181550709E-5</v>
      </c>
      <c r="CQ427" s="240">
        <f t="shared" ca="1" si="944"/>
        <v>-1.7287662882109273E-5</v>
      </c>
      <c r="CR427" s="240">
        <f t="shared" ca="1" si="945"/>
        <v>-9.2809500991144036E-5</v>
      </c>
      <c r="CS427" s="240">
        <f t="shared" ca="1" si="946"/>
        <v>2.6395555620356501E-5</v>
      </c>
      <c r="CT427" s="240">
        <f t="shared" ca="1" si="947"/>
        <v>9.0219163937402239E-5</v>
      </c>
      <c r="CU427" s="240">
        <f t="shared" ca="1" si="948"/>
        <v>-3.524924472870124E-5</v>
      </c>
      <c r="CV427" s="240">
        <f t="shared" ca="1" si="949"/>
        <v>-8.6759967016131532E-5</v>
      </c>
      <c r="CW427" s="240">
        <f t="shared" ca="1" si="950"/>
        <v>4.3763464341111339E-5</v>
      </c>
      <c r="CX427" s="240">
        <f t="shared" ca="1" si="951"/>
        <v>8.2465224184673108E-5</v>
      </c>
      <c r="CY427" s="240">
        <f t="shared" ca="1" si="952"/>
        <v>-5.1856217868373407E-5</v>
      </c>
      <c r="CZ427" s="240">
        <f t="shared" ca="1" si="953"/>
        <v>-7.7376296164239155E-5</v>
      </c>
      <c r="DA427" s="240">
        <f t="shared" ca="1" si="954"/>
        <v>5.9449567670070841E-5</v>
      </c>
      <c r="DB427" s="240">
        <f t="shared" ca="1" si="955"/>
        <v>7.1542192113557525E-5</v>
      </c>
      <c r="DC427" s="240">
        <f t="shared" ca="1" si="956"/>
        <v>-6.6470385636666025E-5</v>
      </c>
      <c r="DD427" s="240">
        <f t="shared" ca="1" si="957"/>
        <v>-6.5019097643881921E-5</v>
      </c>
      <c r="DE427" s="240">
        <f t="shared" ca="1" si="958"/>
        <v>7.2851057453171179E-5</v>
      </c>
      <c r="DF427" s="240">
        <f t="shared" ca="1" si="959"/>
        <v>5.7869833720841508E-5</v>
      </c>
      <c r="DG427" s="240">
        <f t="shared" ca="1" si="960"/>
        <v>-7.8530133761963334E-5</v>
      </c>
      <c r="DH427" s="240">
        <f t="shared" ca="1" si="961"/>
        <v>-5.0163251664200364E-5</v>
      </c>
      <c r="DI427" s="240">
        <f t="shared" ca="1" si="962"/>
        <v>8.3452921953689892E-5</v>
      </c>
      <c r="DJ427" s="240">
        <f t="shared" ca="1" si="963"/>
        <v>4.1973570072010234E-5</v>
      </c>
      <c r="DK427" s="240">
        <f t="shared" ca="1" si="964"/>
        <v>-8.7572012886994783E-5</v>
      </c>
      <c r="DL427" s="240">
        <f t="shared" ca="1" si="965"/>
        <v>-3.337966005493924E-5</v>
      </c>
      <c r="DM427" s="240">
        <f t="shared" ca="1" si="966"/>
        <v>9.0847737464466141E-5</v>
      </c>
      <c r="DN427" s="240">
        <f t="shared" ca="1" si="967"/>
        <v>2.4464285664360888E-5</v>
      </c>
      <c r="DO427" s="240">
        <f t="shared" ca="1" si="968"/>
        <v>-9.3248548667729684E-5</v>
      </c>
      <c r="DP427" s="240">
        <f t="shared" ca="1" si="969"/>
        <v>-1.5313306829295845E-5</v>
      </c>
      <c r="DQ427" s="240">
        <f t="shared" ca="1" si="970"/>
        <v>9.4751325372481116E-5</v>
      </c>
      <c r="DR427" s="240">
        <f t="shared" ca="1" si="971"/>
        <v>6.014852478359632E-6</v>
      </c>
      <c r="DS427" s="240">
        <f t="shared" ca="1" si="972"/>
        <v>-9.534159501755234E-5</v>
      </c>
      <c r="DT427" s="240">
        <f t="shared" ca="1" si="973"/>
        <v>3.3415281899960004E-6</v>
      </c>
      <c r="DU427" s="240">
        <f t="shared" ca="1" si="974"/>
        <v>9.5013672983587118E-5</v>
      </c>
      <c r="DV427" s="240">
        <f t="shared" ca="1" si="975"/>
        <v>-1.2665728115216843E-5</v>
      </c>
      <c r="DW427" s="240">
        <f t="shared" ca="1" si="976"/>
        <v>-9.377071733903296E-5</v>
      </c>
      <c r="DX427" s="240">
        <f t="shared" ca="1" si="977"/>
        <v>2.1867950154896882E-5</v>
      </c>
      <c r="DY427" s="240">
        <f t="shared" ca="1" si="978"/>
        <v>9.1624698426215586E-5</v>
      </c>
      <c r="DZ427" s="240">
        <f t="shared" ca="1" si="979"/>
        <v>-3.0859571880347721E-5</v>
      </c>
      <c r="EA427" s="240">
        <f t="shared" ca="1" si="980"/>
        <v>-8.8596283580398696E-5</v>
      </c>
      <c r="EB427" s="240">
        <f t="shared" ca="1" si="981"/>
        <v>3.9553999059032828E-5</v>
      </c>
      <c r="EC427" s="240">
        <f t="shared" ca="1" si="982"/>
        <v>8.4714638092047491E-5</v>
      </c>
      <c r="ED427" s="240">
        <f t="shared" ca="1" si="983"/>
        <v>-4.7867499604364119E-5</v>
      </c>
      <c r="EE427" s="240">
        <f t="shared" ca="1" si="984"/>
        <v>-8.0017144329138E-5</v>
      </c>
      <c r="EF427" s="240">
        <f t="shared" ca="1" si="985"/>
        <v>5.5720009961468379E-5</v>
      </c>
      <c r="EG427" s="240">
        <f t="shared" ca="1" si="986"/>
        <v>7.4549041724518393E-5</v>
      </c>
      <c r="EH427" s="240">
        <f t="shared" ca="1" si="987"/>
        <v>-6.3035906162987876E-5</v>
      </c>
      <c r="EI427" s="240">
        <f t="shared" ca="1" si="988"/>
        <v>-6.8362991095440086E-5</v>
      </c>
      <c r="EJ427" s="240">
        <f t="shared" ca="1" si="989"/>
        <v>6.9744732129226305E-5</v>
      </c>
      <c r="EK427" s="240">
        <f t="shared" ca="1" si="990"/>
        <v>6.1518567491100352E-5</v>
      </c>
      <c r="EL427" s="240">
        <f t="shared" ca="1" si="991"/>
        <v>-7.5781878198711477E-5</v>
      </c>
      <c r="EM427" s="240">
        <f t="shared" ca="1" si="992"/>
        <v>-5.4081686452351504E-5</v>
      </c>
      <c r="EN427" s="240">
        <f t="shared" ca="1" si="993"/>
        <v>8.1089203354554477E-5</v>
      </c>
      <c r="EO427" s="240">
        <f t="shared" ca="1" si="994"/>
        <v>4.6123969209009448E-5</v>
      </c>
      <c r="EP427" s="240">
        <f t="shared" ca="1" si="995"/>
        <v>-8.5615595154225516E-5</v>
      </c>
      <c r="EQ427" s="240">
        <f t="shared" ca="1" si="996"/>
        <v>-3.7722052928258268E-5</v>
      </c>
      <c r="ER427" s="240">
        <f t="shared" ca="1" si="997"/>
        <v>8.9317461970316316E-5</v>
      </c>
      <c r="ES427" s="240">
        <f t="shared" ca="1" si="998"/>
        <v>2.8956852656836262E-5</v>
      </c>
      <c r="ET427" s="240">
        <f t="shared" ca="1" si="999"/>
        <v>-9.2159152801741634E-5</v>
      </c>
      <c r="EU427" s="240">
        <f t="shared" ca="1" si="1000"/>
        <v>-1.9912782064903074E-5</v>
      </c>
      <c r="EV427" s="240">
        <f t="shared" ca="1" si="1001"/>
        <v>9.4113300612368655E-5</v>
      </c>
      <c r="EW427" s="240">
        <f t="shared" ca="1" si="1002"/>
        <v>1.0676940496250937E-5</v>
      </c>
      <c r="EX427" s="240">
        <f t="shared" ca="1" si="1003"/>
        <v>-9.5161085890535169E-5</v>
      </c>
      <c r="EY427" s="240">
        <f t="shared" ca="1" si="1004"/>
        <v>-1.3382741540105011E-6</v>
      </c>
      <c r="EZ427" s="240">
        <f t="shared" ca="1" si="1005"/>
        <v>9.5292417891234741E-5</v>
      </c>
      <c r="FA427" s="240">
        <f t="shared" ca="1" si="1006"/>
        <v>-8.0132804999081037E-6</v>
      </c>
      <c r="FB427" s="240">
        <f t="shared" ca="1" si="1007"/>
        <v>-9.450603181550728E-5</v>
      </c>
      <c r="FC427" s="240">
        <f t="shared" ca="1" si="1008"/>
        <v>1.7287662882107897E-5</v>
      </c>
      <c r="FD427" s="240">
        <f t="shared" ca="1" si="1009"/>
        <v>9.2809500991144361E-5</v>
      </c>
      <c r="FE427" s="240">
        <f t="shared" ca="1" si="1010"/>
        <v>-2.6395555620355149E-5</v>
      </c>
      <c r="FF427" s="240">
        <f t="shared" ca="1" si="1011"/>
        <v>-9.02191639374027E-5</v>
      </c>
      <c r="FG427" s="240">
        <f t="shared" ca="1" si="1012"/>
        <v>3.5249244728699939E-5</v>
      </c>
      <c r="FH427" s="240">
        <f t="shared" ca="1" si="1013"/>
        <v>8.6759967016132101E-5</v>
      </c>
      <c r="FI427" s="240">
        <f t="shared" ca="1" si="1014"/>
        <v>-4.3763464341110092E-5</v>
      </c>
      <c r="FJ427" s="240">
        <f t="shared" ca="1" si="1015"/>
        <v>-8.2465224184672444E-5</v>
      </c>
      <c r="FK427" s="240">
        <f t="shared" ca="1" si="1016"/>
        <v>5.1856217868372241E-5</v>
      </c>
      <c r="FL427" s="240">
        <f t="shared" ca="1" si="1017"/>
        <v>7.7376296164238396E-5</v>
      </c>
      <c r="FM427" s="240">
        <f t="shared" ca="1" si="1018"/>
        <v>-5.9449567670069744E-5</v>
      </c>
      <c r="FN427" s="240">
        <f t="shared" ca="1" si="1019"/>
        <v>-7.1542192113556658E-5</v>
      </c>
      <c r="FO427" s="240">
        <f t="shared" ca="1" si="1020"/>
        <v>6.6470385636665022E-5</v>
      </c>
      <c r="FP427" s="240">
        <f t="shared" ca="1" si="1021"/>
        <v>6.5019097643880973E-5</v>
      </c>
      <c r="FQ427" s="240">
        <f t="shared" ca="1" si="1022"/>
        <v>-7.2851057453170284E-5</v>
      </c>
      <c r="FR427" s="240">
        <f t="shared" ca="1" si="1023"/>
        <v>-5.7869833720840471E-5</v>
      </c>
      <c r="FS427" s="240">
        <f t="shared" ca="1" si="1024"/>
        <v>7.8530133761962534E-5</v>
      </c>
      <c r="FT427" s="240">
        <f t="shared" ca="1" si="1025"/>
        <v>5.016325166419926E-5</v>
      </c>
      <c r="FU427" s="240">
        <f t="shared" ca="1" si="1026"/>
        <v>-8.3452921953689214E-5</v>
      </c>
      <c r="FV427" s="240">
        <f t="shared" ca="1" si="1027"/>
        <v>-4.1973570072009048E-5</v>
      </c>
      <c r="FW427" s="240">
        <f t="shared" ca="1" si="1028"/>
        <v>8.7572012886994228E-5</v>
      </c>
      <c r="FX427" s="240">
        <f t="shared" ca="1" si="1029"/>
        <v>3.3379660054938014E-5</v>
      </c>
      <c r="FY427" s="240">
        <f t="shared" ca="1" si="1030"/>
        <v>-9.0847737464465708E-5</v>
      </c>
      <c r="FZ427" s="240">
        <f t="shared" ca="1" si="1031"/>
        <v>-2.4464285664359628E-5</v>
      </c>
      <c r="GA427" s="240">
        <f t="shared" ca="1" si="1032"/>
        <v>9.3248548667729399E-5</v>
      </c>
      <c r="GB427" s="240">
        <f t="shared" ca="1" si="1033"/>
        <v>1.5313306829294544E-5</v>
      </c>
      <c r="GC427" s="240">
        <f t="shared" ca="1" si="1034"/>
        <v>-9.4751325372480953E-5</v>
      </c>
      <c r="GD427" s="240">
        <f t="shared" ca="1" si="1035"/>
        <v>-6.0148524783583174E-6</v>
      </c>
      <c r="GE427" s="240">
        <f t="shared" ca="1" si="1036"/>
        <v>9.5341595017552313E-5</v>
      </c>
      <c r="GF427" s="240">
        <f t="shared" ca="1" si="1037"/>
        <v>-3.3415281899973082E-6</v>
      </c>
      <c r="GG427" s="240">
        <f t="shared" ca="1" si="1038"/>
        <v>-9.501367298358724E-5</v>
      </c>
      <c r="GH427" s="240">
        <f t="shared" ca="1" si="1039"/>
        <v>1.2665728115218144E-5</v>
      </c>
      <c r="GI427" s="240">
        <f t="shared" ca="1" si="1040"/>
        <v>9.3770717339033204E-5</v>
      </c>
      <c r="GJ427" s="240">
        <f t="shared" ca="1" si="1041"/>
        <v>-2.1867950154898156E-5</v>
      </c>
      <c r="GK427" s="240">
        <f t="shared" ca="1" si="1042"/>
        <v>-9.1624698426215979E-5</v>
      </c>
      <c r="GL427" s="240">
        <f t="shared" ca="1" si="1043"/>
        <v>3.0859571880348954E-5</v>
      </c>
      <c r="GM427" s="240">
        <f t="shared" ca="1" si="1044"/>
        <v>8.8596283580399211E-5</v>
      </c>
      <c r="GN427" s="240">
        <f t="shared" ca="1" si="1045"/>
        <v>-3.9553999059034014E-5</v>
      </c>
      <c r="GO427" s="240">
        <f t="shared" ca="1" si="1046"/>
        <v>-8.4714638092048128E-5</v>
      </c>
      <c r="GP427" s="240">
        <f t="shared" ca="1" si="1047"/>
        <v>4.7867499604365251E-5</v>
      </c>
      <c r="GQ427" s="240">
        <f t="shared" ca="1" si="1048"/>
        <v>8.0017144329138759E-5</v>
      </c>
      <c r="GR427" s="240">
        <f t="shared" ca="1" si="1049"/>
        <v>-5.5720009961469436E-5</v>
      </c>
      <c r="GS427" s="240">
        <f t="shared" ca="1" si="1050"/>
        <v>-7.454904172451926E-5</v>
      </c>
      <c r="GT427" s="240">
        <f t="shared" ca="1" si="1051"/>
        <v>6.3035906162988852E-5</v>
      </c>
      <c r="GU427" s="240">
        <f t="shared" ca="1" si="1052"/>
        <v>6.8362991095441048E-5</v>
      </c>
      <c r="GV427" s="240">
        <f t="shared" ca="1" si="1053"/>
        <v>-6.97447321292272E-5</v>
      </c>
      <c r="GW427" s="240">
        <f t="shared" ca="1" si="1054"/>
        <v>-6.1518567491101409E-5</v>
      </c>
      <c r="GX427" s="240">
        <f t="shared" ca="1" si="1055"/>
        <v>7.5781878198712263E-5</v>
      </c>
      <c r="GY427" s="240">
        <f t="shared" ca="1" si="1056"/>
        <v>5.4081686452352656E-5</v>
      </c>
      <c r="GZ427" s="240">
        <f t="shared" ca="1" si="1057"/>
        <v>-8.1089203354555155E-5</v>
      </c>
      <c r="HA427" s="240">
        <f t="shared" ca="1" si="1058"/>
        <v>-4.6123969209010675E-5</v>
      </c>
      <c r="HB427" s="240">
        <f t="shared" ca="1" si="1059"/>
        <v>8.5615595154226099E-5</v>
      </c>
      <c r="HC427" s="240">
        <f t="shared" ca="1" si="1060"/>
        <v>3.7722052928259556E-5</v>
      </c>
      <c r="HD427" s="240">
        <f t="shared" ca="1" si="1061"/>
        <v>-8.9317461970316763E-5</v>
      </c>
      <c r="HE427" s="240">
        <f t="shared" ca="1" si="1062"/>
        <v>-2.8956852656837597E-5</v>
      </c>
      <c r="HF427" s="240">
        <f t="shared" ca="1" si="1063"/>
        <v>9.2159152801741972E-5</v>
      </c>
      <c r="HG427" s="240">
        <f t="shared" ca="1" si="1064"/>
        <v>1.9912782064904449E-5</v>
      </c>
      <c r="HH427" s="240">
        <f t="shared" ca="1" si="1065"/>
        <v>-9.4113300612368872E-5</v>
      </c>
      <c r="HI427" s="240">
        <f t="shared" ca="1" si="1066"/>
        <v>-1.0676940496252327E-5</v>
      </c>
      <c r="HJ427" s="240">
        <f t="shared" ca="1" si="1067"/>
        <v>9.5161085890535263E-5</v>
      </c>
      <c r="HK427" s="240">
        <f t="shared" ca="1" si="1068"/>
        <v>1.3382741540119106E-6</v>
      </c>
      <c r="HL427" s="240">
        <f t="shared" ca="1" si="1069"/>
        <v>-9.5292417891234714E-5</v>
      </c>
      <c r="HM427" s="240">
        <f t="shared" ca="1" si="1070"/>
        <v>8.013280499906701E-6</v>
      </c>
      <c r="HN427" s="240">
        <f t="shared" ca="1" si="1071"/>
        <v>9.4506031815507104E-5</v>
      </c>
      <c r="HO427" s="240">
        <f t="shared" ca="1" si="1072"/>
        <v>-1.7287662882106518E-5</v>
      </c>
      <c r="HP427" s="240">
        <f t="shared" ca="1" si="1073"/>
        <v>-9.2809500991144063E-5</v>
      </c>
      <c r="HQ427" s="240">
        <f t="shared" ca="1" si="1074"/>
        <v>2.6395555620353804E-5</v>
      </c>
      <c r="HR427" s="240">
        <f t="shared" ca="1" si="1075"/>
        <v>9.021916393740228E-5</v>
      </c>
      <c r="HS427" s="240">
        <f t="shared" ca="1" si="1076"/>
        <v>-3.5249244728698631E-5</v>
      </c>
      <c r="HT427" s="240">
        <f t="shared" ca="1" si="1077"/>
        <v>-8.6759967016131559E-5</v>
      </c>
      <c r="HU427" s="240">
        <f t="shared" ca="1" si="1078"/>
        <v>4.3763464341108852E-5</v>
      </c>
      <c r="HV427" s="240">
        <f t="shared" ca="1" si="1079"/>
        <v>8.2465224184673149E-5</v>
      </c>
      <c r="HW427" s="240">
        <f t="shared" ca="1" si="1080"/>
        <v>-5.1856217868371055E-5</v>
      </c>
      <c r="HX427" s="240">
        <f t="shared" ca="1" si="1081"/>
        <v>-7.7376296164239223E-5</v>
      </c>
      <c r="HY427" s="240">
        <f t="shared" ca="1" si="1082"/>
        <v>5.9449567670068646E-5</v>
      </c>
      <c r="HZ427" s="240">
        <f t="shared" ca="1" si="1083"/>
        <v>7.1542192113557579E-5</v>
      </c>
      <c r="IA427" s="240">
        <f t="shared" ca="1" si="1084"/>
        <v>-6.6470385636664019E-5</v>
      </c>
      <c r="IB427" s="240">
        <f t="shared" ca="1" si="1085"/>
        <v>-6.5019097643881989E-5</v>
      </c>
      <c r="IC427" s="240">
        <f t="shared" ca="1" si="1086"/>
        <v>7.2851057453169376E-5</v>
      </c>
      <c r="ID427" s="240">
        <f t="shared" ca="1" si="1087"/>
        <v>5.7869833720841582E-5</v>
      </c>
      <c r="IE427" s="240">
        <f t="shared" ca="1" si="1088"/>
        <v>-4.7318083894569362E-5</v>
      </c>
      <c r="IF427" s="240">
        <f t="shared" ca="1" si="1089"/>
        <v>-5.0163251664200453E-5</v>
      </c>
      <c r="IG427" s="240">
        <f t="shared" ca="1" si="1090"/>
        <v>8.3452921953688523E-5</v>
      </c>
      <c r="IH427" s="240">
        <f t="shared" ca="1" si="1091"/>
        <v>4.1973570072010308E-5</v>
      </c>
      <c r="II427" s="240">
        <f t="shared" ca="1" si="1092"/>
        <v>-8.7572012886993672E-5</v>
      </c>
      <c r="IJ427" s="240">
        <f t="shared" ca="1" si="1093"/>
        <v>-3.3379660054939328E-5</v>
      </c>
      <c r="IK427" s="240">
        <f t="shared" ca="1" si="1094"/>
        <v>9.0847737464465288E-5</v>
      </c>
      <c r="IL427" s="240">
        <f t="shared" ca="1" si="1095"/>
        <v>2.446428566436099E-5</v>
      </c>
      <c r="IM427" s="240">
        <f t="shared" ca="1" si="1096"/>
        <v>-9.3248548667729101E-5</v>
      </c>
      <c r="IN427" s="240">
        <f t="shared" ca="1" si="1097"/>
        <v>-1.5313306829295926E-5</v>
      </c>
      <c r="IO427" s="240">
        <f t="shared" ca="1" si="1098"/>
        <v>9.4751325372480804E-5</v>
      </c>
      <c r="IP427" s="240">
        <f t="shared" ca="1" si="1099"/>
        <v>6.0148524783597201E-6</v>
      </c>
      <c r="IQ427" s="240">
        <f t="shared" ca="1" si="1100"/>
        <v>-9.53415950175523E-5</v>
      </c>
      <c r="IR427" s="240">
        <f t="shared" ca="1" si="1101"/>
        <v>3.3415281899959055E-6</v>
      </c>
      <c r="IS427" s="240">
        <f t="shared" ca="1" si="1102"/>
        <v>9.5013672983587348E-5</v>
      </c>
      <c r="IT427" s="240">
        <f t="shared" ca="1" si="1103"/>
        <v>-1.2665728115216762E-5</v>
      </c>
      <c r="IU427" s="240">
        <f t="shared" ca="1" si="1104"/>
        <v>-9.3770717339033461E-5</v>
      </c>
      <c r="IV427" s="240">
        <f t="shared" ca="1" si="1105"/>
        <v>2.1867950154896791E-5</v>
      </c>
      <c r="IW427" s="240">
        <f t="shared" ca="1" si="1106"/>
        <v>9.1624698426216359E-5</v>
      </c>
      <c r="IX427" s="240">
        <f t="shared" ca="1" si="1107"/>
        <v>-3.0859571880347626E-5</v>
      </c>
      <c r="IY427" s="240">
        <f t="shared" ca="1" si="1108"/>
        <v>-8.859628358039974E-5</v>
      </c>
      <c r="IZ427" s="240">
        <f t="shared" ca="1" si="1109"/>
        <v>3.955399905903274E-5</v>
      </c>
      <c r="JA427" s="240">
        <f t="shared" ca="1" si="1110"/>
        <v>8.4714638092048765E-5</v>
      </c>
      <c r="JB427" s="240">
        <f t="shared" ca="1" si="1111"/>
        <v>-4.7867499604364038E-5</v>
      </c>
    </row>
    <row r="428" spans="2:262">
      <c r="B428" s="248">
        <v>67</v>
      </c>
      <c r="C428" s="247">
        <f t="shared" si="1112"/>
        <v>1.3085937500000007E-3</v>
      </c>
      <c r="D428" s="244">
        <f t="shared" ca="1" si="855"/>
        <v>29.944051456194416</v>
      </c>
      <c r="E428" s="243">
        <f ca="1">BU361</f>
        <v>-5.5948543805583624E-2</v>
      </c>
      <c r="F428" s="242">
        <v>67</v>
      </c>
      <c r="G428" s="240">
        <f t="shared" ca="1" si="856"/>
        <v>-2.1974202541500423E-4</v>
      </c>
      <c r="H428" s="240">
        <f t="shared" ca="1" si="857"/>
        <v>1.7304536617487699E-4</v>
      </c>
      <c r="I428" s="240">
        <f t="shared" ca="1" si="858"/>
        <v>1.9428201172380527E-4</v>
      </c>
      <c r="J428" s="240">
        <f t="shared" ca="1" si="859"/>
        <v>-2.0162990899033135E-4</v>
      </c>
      <c r="K428" s="240">
        <f t="shared" ca="1" si="860"/>
        <v>-1.6461637919677665E-4</v>
      </c>
      <c r="L428" s="240">
        <f t="shared" ca="1" si="861"/>
        <v>2.2584977318426788E-4</v>
      </c>
      <c r="M428" s="240">
        <f t="shared" ca="1" si="862"/>
        <v>1.3138729919000771E-4</v>
      </c>
      <c r="N428" s="240">
        <f t="shared" ca="1" si="863"/>
        <v>-2.4518067183917149E-4</v>
      </c>
      <c r="O428" s="240">
        <f t="shared" ca="1" si="864"/>
        <v>-9.531408093616359E-5</v>
      </c>
      <c r="P428" s="240">
        <f t="shared" ca="1" si="865"/>
        <v>2.5920414937711595E-4</v>
      </c>
      <c r="Q428" s="240">
        <f t="shared" ca="1" si="866"/>
        <v>5.7177600671863159E-5</v>
      </c>
      <c r="R428" s="240">
        <f t="shared" ca="1" si="867"/>
        <v>-2.6761663985931926E-4</v>
      </c>
      <c r="S428" s="240">
        <f t="shared" ca="1" si="868"/>
        <v>-1.7803398025342468E-5</v>
      </c>
      <c r="T428" s="240">
        <f t="shared" ca="1" si="869"/>
        <v>2.7023603827197021E-4</v>
      </c>
      <c r="U428" s="241">
        <f t="shared" ca="1" si="870"/>
        <v>-2.1956194423418897E-5</v>
      </c>
      <c r="V428" s="240">
        <f t="shared" ca="1" si="871"/>
        <v>-2.6700564254983377E-4</v>
      </c>
      <c r="W428" s="240">
        <f t="shared" ca="1" si="872"/>
        <v>6.1240501569072859E-5</v>
      </c>
      <c r="X428" s="240">
        <f t="shared" ca="1" si="873"/>
        <v>2.5799538100472642E-4</v>
      </c>
      <c r="Y428" s="240">
        <f t="shared" ca="1" si="874"/>
        <v>-9.9199136797758434E-5</v>
      </c>
      <c r="Z428" s="240">
        <f t="shared" ca="1" si="875"/>
        <v>-2.4340029858874505E-4</v>
      </c>
      <c r="AA428" s="240">
        <f t="shared" ca="1" si="876"/>
        <v>1.3501041028917823E-4</v>
      </c>
      <c r="AB428" s="240">
        <f t="shared" ca="1" si="877"/>
        <v>2.2353633476007462E-4</v>
      </c>
      <c r="AC428" s="240">
        <f t="shared" ca="1" si="878"/>
        <v>-1.6789911611976571E-4</v>
      </c>
      <c r="AD428" s="240">
        <f t="shared" ca="1" si="879"/>
        <v>-1.9883348434783293E-4</v>
      </c>
      <c r="AE428" s="240">
        <f t="shared" ca="1" si="880"/>
        <v>1.9715331312986461E-4</v>
      </c>
      <c r="AF428" s="240">
        <f t="shared" ca="1" si="881"/>
        <v>1.6982648946257915E-4</v>
      </c>
      <c r="AG428" s="240">
        <f t="shared" ca="1" si="882"/>
        <v>-2.2213973629982173E-4</v>
      </c>
      <c r="AH428" s="240">
        <f t="shared" ca="1" si="883"/>
        <v>-1.371432639444966E-4</v>
      </c>
      <c r="AI428" s="240">
        <f t="shared" ca="1" si="884"/>
        <v>2.4231750502524306E-4</v>
      </c>
      <c r="AJ428" s="240">
        <f t="shared" ca="1" si="885"/>
        <v>1.0149130092501102E-4</v>
      </c>
      <c r="AK428" s="240">
        <f t="shared" ca="1" si="886"/>
        <v>-2.5724983154866486E-4</v>
      </c>
      <c r="AL428" s="240">
        <f t="shared" ca="1" si="887"/>
        <v>-6.3642357737080598E-5</v>
      </c>
      <c r="AM428" s="240">
        <f t="shared" ca="1" si="888"/>
        <v>2.6661347609542964E-4</v>
      </c>
      <c r="AN428" s="240">
        <f t="shared" ca="1" si="889"/>
        <v>2.4415749699579993E-5</v>
      </c>
      <c r="AO428" s="240">
        <f t="shared" ca="1" si="890"/>
        <v>-2.702057440386461E-4</v>
      </c>
      <c r="AP428" s="240">
        <f t="shared" ca="1" si="891"/>
        <v>1.5339385585074147E-5</v>
      </c>
      <c r="AQ428" s="240">
        <f t="shared" ca="1" si="892"/>
        <v>2.6794887362574028E-4</v>
      </c>
      <c r="AR428" s="240">
        <f t="shared" ca="1" si="893"/>
        <v>-5.4762469495673528E-5</v>
      </c>
      <c r="AS428" s="240">
        <f t="shared" ca="1" si="894"/>
        <v>-2.5989171928556188E-4</v>
      </c>
      <c r="AT428" s="240">
        <f t="shared" ca="1" si="895"/>
        <v>9.3000111320492128E-5</v>
      </c>
      <c r="AU428" s="240">
        <f t="shared" ca="1" si="896"/>
        <v>2.4620869407753648E-4</v>
      </c>
      <c r="AV428" s="240">
        <f t="shared" ca="1" si="897"/>
        <v>-1.2922458158900926E-4</v>
      </c>
      <c r="AW428" s="240">
        <f t="shared" ca="1" si="898"/>
        <v>-2.2719599417564567E-4</v>
      </c>
      <c r="AX428" s="240">
        <f t="shared" ca="1" si="899"/>
        <v>1.6265172991525518E-4</v>
      </c>
      <c r="AY428" s="240">
        <f t="shared" ca="1" si="900"/>
        <v>2.0326518711575353E-4</v>
      </c>
      <c r="AZ428" s="240">
        <f t="shared" ca="1" si="901"/>
        <v>-1.9255795948560641E-4</v>
      </c>
      <c r="BA428" s="240">
        <f t="shared" ca="1" si="902"/>
        <v>-1.7493430260135051E-4</v>
      </c>
      <c r="BB428" s="240">
        <f t="shared" ca="1" si="903"/>
        <v>2.182958907445683E-4</v>
      </c>
      <c r="BC428" s="240">
        <f t="shared" ca="1" si="904"/>
        <v>1.4281661872489977E-4</v>
      </c>
      <c r="BD428" s="240">
        <f t="shared" ca="1" si="905"/>
        <v>-2.3930837520712186E-4</v>
      </c>
      <c r="BE428" s="240">
        <f t="shared" ca="1" si="906"/>
        <v>-1.0760738634918711E-4</v>
      </c>
      <c r="BF428" s="240">
        <f t="shared" ca="1" si="907"/>
        <v>2.551405560408799E-4</v>
      </c>
      <c r="BG428" s="240">
        <f t="shared" ca="1" si="908"/>
        <v>7.0068779025738321E-5</v>
      </c>
      <c r="BH428" s="240">
        <f t="shared" ca="1" si="909"/>
        <v>-2.6544971434286016E-4</v>
      </c>
      <c r="BI428" s="240">
        <f t="shared" ca="1" si="910"/>
        <v>-3.1013394239159299E-5</v>
      </c>
      <c r="BJ428" s="240">
        <f t="shared" ca="1" si="911"/>
        <v>2.7001268796875654E-4</v>
      </c>
      <c r="BK428" s="240">
        <f t="shared" ca="1" si="912"/>
        <v>-8.7133368744276413E-6</v>
      </c>
      <c r="BL428" s="240">
        <f t="shared" ca="1" si="913"/>
        <v>-2.6873070231942816E-4</v>
      </c>
      <c r="BM428" s="240">
        <f t="shared" ca="1" si="914"/>
        <v>4.8251450558350634E-5</v>
      </c>
      <c r="BN428" s="240">
        <f t="shared" ca="1" si="915"/>
        <v>2.6163150851267599E-4</v>
      </c>
      <c r="BO428" s="240">
        <f t="shared" ca="1" si="916"/>
        <v>-8.6745066053667226E-5</v>
      </c>
      <c r="BP428" s="240">
        <f t="shared" ca="1" si="917"/>
        <v>-2.4886878265535233E-4</v>
      </c>
      <c r="BQ428" s="240">
        <f t="shared" ca="1" si="918"/>
        <v>1.2336091283290769E-4</v>
      </c>
      <c r="BR428" s="240">
        <f t="shared" ca="1" si="919"/>
        <v>2.3071879921973283E-4</v>
      </c>
      <c r="BS428" s="240">
        <f t="shared" ca="1" si="920"/>
        <v>-1.5730636839058663E-4</v>
      </c>
      <c r="BT428" s="240">
        <f t="shared" ca="1" si="921"/>
        <v>-2.0757445053552802E-4</v>
      </c>
      <c r="BU428" s="240">
        <f t="shared" ca="1" si="922"/>
        <v>1.8784661612675864E-4</v>
      </c>
      <c r="BV428" s="240">
        <f t="shared" ca="1" si="923"/>
        <v>1.7993674185745113E-4</v>
      </c>
      <c r="BW428" s="240">
        <f t="shared" ca="1" si="924"/>
        <v>-2.1432055190733827E-4</v>
      </c>
      <c r="BX428" s="240">
        <f t="shared" ca="1" si="925"/>
        <v>-1.484039461144437E-4</v>
      </c>
      <c r="BY428" s="240">
        <f t="shared" ca="1" si="926"/>
        <v>2.3615509497209417E-4</v>
      </c>
      <c r="BZ428" s="240">
        <f t="shared" ca="1" si="927"/>
        <v>1.1365865310752233E-4</v>
      </c>
      <c r="CA428" s="240">
        <f t="shared" ca="1" si="928"/>
        <v>-2.5287759340245509E-4</v>
      </c>
      <c r="CB428" s="240">
        <f t="shared" ca="1" si="929"/>
        <v>-7.6452993501953143E-5</v>
      </c>
      <c r="CC428" s="240">
        <f t="shared" ca="1" si="930"/>
        <v>2.6412605560817421E-4</v>
      </c>
      <c r="CD428" s="240">
        <f t="shared" ca="1" si="931"/>
        <v>3.759235746971827E-5</v>
      </c>
      <c r="CE428" s="240">
        <f t="shared" ca="1" si="932"/>
        <v>-2.6965698635205944E-4</v>
      </c>
      <c r="CF428" s="240">
        <f t="shared" ca="1" si="933"/>
        <v>2.0820395754606095E-6</v>
      </c>
      <c r="CG428" s="240">
        <f t="shared" ca="1" si="934"/>
        <v>2.6935065768652689E-4</v>
      </c>
      <c r="CH428" s="240">
        <f t="shared" ca="1" si="935"/>
        <v>-4.1711366751447443E-5</v>
      </c>
      <c r="CI428" s="240">
        <f t="shared" ca="1" si="936"/>
        <v>-2.6321370070209432E-4</v>
      </c>
      <c r="CJ428" s="240">
        <f t="shared" ca="1" si="937"/>
        <v>8.0437768802654909E-5</v>
      </c>
      <c r="CK428" s="240">
        <f t="shared" ca="1" si="938"/>
        <v>2.5137896198429969E-4</v>
      </c>
      <c r="CL428" s="240">
        <f t="shared" ca="1" si="939"/>
        <v>-1.1742293607568063E-4</v>
      </c>
      <c r="CM428" s="240">
        <f t="shared" ca="1" si="940"/>
        <v>-2.3410262788630147E-4</v>
      </c>
      <c r="CN428" s="240">
        <f t="shared" ca="1" si="941"/>
        <v>1.5186625139166366E-4</v>
      </c>
      <c r="CO428" s="240">
        <f t="shared" ca="1" si="942"/>
        <v>2.11758678868011E-4</v>
      </c>
      <c r="CP428" s="240">
        <f t="shared" ca="1" si="943"/>
        <v>-1.8302212099039335E-4</v>
      </c>
      <c r="CQ428" s="240">
        <f t="shared" ca="1" si="944"/>
        <v>-1.8483079394852208E-4</v>
      </c>
      <c r="CR428" s="240">
        <f t="shared" ca="1" si="945"/>
        <v>2.1021611438360078E-4</v>
      </c>
      <c r="CS428" s="240">
        <f t="shared" ca="1" si="946"/>
        <v>1.5390188051602602E-4</v>
      </c>
      <c r="CT428" s="240">
        <f t="shared" ca="1" si="947"/>
        <v>-2.3285956373826118E-4</v>
      </c>
      <c r="CU428" s="240">
        <f t="shared" ca="1" si="948"/>
        <v>-1.1964145614319636E-4</v>
      </c>
      <c r="CV428" s="240">
        <f t="shared" ca="1" si="949"/>
        <v>2.5046230675746824E-4</v>
      </c>
      <c r="CW428" s="240">
        <f t="shared" ca="1" si="950"/>
        <v>8.2791155553643927E-5</v>
      </c>
      <c r="CX428" s="240">
        <f t="shared" ca="1" si="951"/>
        <v>-2.626432972139001E-4</v>
      </c>
      <c r="CY428" s="240">
        <f t="shared" ca="1" si="952"/>
        <v>-4.4148676469806249E-5</v>
      </c>
      <c r="CZ428" s="240">
        <f t="shared" ca="1" si="953"/>
        <v>2.6913885344990817E-4</v>
      </c>
      <c r="DA428" s="240">
        <f t="shared" ca="1" si="954"/>
        <v>4.5505118662903362E-6</v>
      </c>
      <c r="DB428" s="240">
        <f t="shared" ca="1" si="955"/>
        <v>-2.6980836628910556E-4</v>
      </c>
      <c r="DC428" s="240">
        <f t="shared" ca="1" si="956"/>
        <v>3.5146157576905414E-5</v>
      </c>
      <c r="DD428" s="240">
        <f t="shared" ca="1" si="957"/>
        <v>2.6463734280040554E-4</v>
      </c>
      <c r="DE428" s="240">
        <f t="shared" ca="1" si="958"/>
        <v>-7.4082018847481396E-5</v>
      </c>
      <c r="DF428" s="240">
        <f t="shared" ca="1" si="959"/>
        <v>-2.5373772002621115E-4</v>
      </c>
      <c r="DG428" s="240">
        <f t="shared" ca="1" si="960"/>
        <v>1.1141422813248102E-4</v>
      </c>
      <c r="DH428" s="240">
        <f t="shared" ca="1" si="961"/>
        <v>2.373454418834906E-4</v>
      </c>
      <c r="DI428" s="240">
        <f t="shared" ca="1" si="962"/>
        <v>-1.4633465584154082E-4</v>
      </c>
      <c r="DJ428" s="240">
        <f t="shared" ca="1" si="963"/>
        <v>-2.1581535169050848E-4</v>
      </c>
      <c r="DK428" s="240">
        <f t="shared" ca="1" si="964"/>
        <v>1.780873801719842E-4</v>
      </c>
      <c r="DL428" s="240">
        <f t="shared" ca="1" si="965"/>
        <v>1.8961351088058706E-4</v>
      </c>
      <c r="DM428" s="240">
        <f t="shared" ca="1" si="966"/>
        <v>-2.0598505053304785E-4</v>
      </c>
      <c r="DN428" s="240">
        <f t="shared" ca="1" si="967"/>
        <v>-1.5930711017955371E-4</v>
      </c>
      <c r="DO428" s="240">
        <f t="shared" ca="1" si="968"/>
        <v>2.2942376661041412E-4</v>
      </c>
      <c r="DP428" s="240">
        <f t="shared" ca="1" si="969"/>
        <v>1.2555219163937881E-4</v>
      </c>
      <c r="DQ428" s="240">
        <f t="shared" ca="1" si="970"/>
        <v>-2.4789615098427966E-4</v>
      </c>
      <c r="DR428" s="240">
        <f t="shared" ca="1" si="971"/>
        <v>-8.9079447308986284E-5</v>
      </c>
      <c r="DS428" s="240">
        <f t="shared" ca="1" si="972"/>
        <v>2.6100233231824782E-4</v>
      </c>
      <c r="DT428" s="240">
        <f t="shared" ca="1" si="973"/>
        <v>5.0678401958010339E-5</v>
      </c>
      <c r="DU428" s="240">
        <f t="shared" ca="1" si="974"/>
        <v>-2.6845860136618776E-4</v>
      </c>
      <c r="DV428" s="240">
        <f t="shared" ca="1" si="975"/>
        <v>-1.1180322249847654E-5</v>
      </c>
      <c r="DW428" s="240">
        <f t="shared" ca="1" si="976"/>
        <v>2.7010355242061571E-4</v>
      </c>
      <c r="DX428" s="240">
        <f t="shared" ca="1" si="977"/>
        <v>-2.8559777671238572E-5</v>
      </c>
      <c r="DY428" s="240">
        <f t="shared" ca="1" si="978"/>
        <v>-2.6590157725883982E-4</v>
      </c>
      <c r="DZ428" s="240">
        <f t="shared" ca="1" si="979"/>
        <v>6.76816446542519E-5</v>
      </c>
      <c r="EA428" s="240">
        <f t="shared" ca="1" si="980"/>
        <v>2.5594363595344335E-4</v>
      </c>
      <c r="EB428" s="240">
        <f t="shared" ca="1" si="981"/>
        <v>-1.0533840842430768E-4</v>
      </c>
      <c r="EC428" s="240">
        <f t="shared" ca="1" si="982"/>
        <v>-2.4044528786140685E-4</v>
      </c>
      <c r="ED428" s="240">
        <f t="shared" ca="1" si="983"/>
        <v>1.4071491376655069E-4</v>
      </c>
      <c r="EE428" s="240">
        <f t="shared" ca="1" si="984"/>
        <v>2.1974202541500792E-4</v>
      </c>
      <c r="EF428" s="240">
        <f t="shared" ca="1" si="985"/>
        <v>-1.7304536617487556E-4</v>
      </c>
      <c r="EG428" s="240">
        <f t="shared" ca="1" si="986"/>
        <v>-1.9428201172380882E-4</v>
      </c>
      <c r="EH428" s="240">
        <f t="shared" ca="1" si="987"/>
        <v>2.0162990899033102E-4</v>
      </c>
      <c r="EI428" s="240">
        <f t="shared" ca="1" si="988"/>
        <v>1.646163791967795E-4</v>
      </c>
      <c r="EJ428" s="240">
        <f t="shared" ca="1" si="989"/>
        <v>-2.2584977318426404E-4</v>
      </c>
      <c r="EK428" s="240">
        <f t="shared" ca="1" si="990"/>
        <v>-1.3138729919000966E-4</v>
      </c>
      <c r="EL428" s="240">
        <f t="shared" ca="1" si="991"/>
        <v>2.451806718391691E-4</v>
      </c>
      <c r="EM428" s="240">
        <f t="shared" ca="1" si="992"/>
        <v>9.5314080936164755E-5</v>
      </c>
      <c r="EN428" s="240">
        <f t="shared" ca="1" si="993"/>
        <v>-2.5920414937711481E-4</v>
      </c>
      <c r="EO428" s="240">
        <f t="shared" ca="1" si="994"/>
        <v>-5.7177600671862495E-5</v>
      </c>
      <c r="EP428" s="240">
        <f t="shared" ca="1" si="995"/>
        <v>2.6761663985931883E-4</v>
      </c>
      <c r="EQ428" s="240">
        <f t="shared" ca="1" si="996"/>
        <v>1.7803398025348526E-5</v>
      </c>
      <c r="ER428" s="240">
        <f t="shared" ca="1" si="997"/>
        <v>-2.7023603827197026E-4</v>
      </c>
      <c r="ES428" s="240">
        <f t="shared" ca="1" si="998"/>
        <v>2.1956194423413774E-5</v>
      </c>
      <c r="ET428" s="240">
        <f t="shared" ca="1" si="999"/>
        <v>2.6700564254983382E-4</v>
      </c>
      <c r="EU428" s="240">
        <f t="shared" ca="1" si="1000"/>
        <v>-6.1240501569069769E-5</v>
      </c>
      <c r="EV428" s="240">
        <f t="shared" ca="1" si="1001"/>
        <v>-2.5799538100472854E-4</v>
      </c>
      <c r="EW428" s="240">
        <f t="shared" ca="1" si="1002"/>
        <v>9.9199136797756374E-5</v>
      </c>
      <c r="EX428" s="240">
        <f t="shared" ca="1" si="1003"/>
        <v>2.4340029858874729E-4</v>
      </c>
      <c r="EY428" s="240">
        <f t="shared" ca="1" si="1004"/>
        <v>-1.3501041028917714E-4</v>
      </c>
      <c r="EZ428" s="240">
        <f t="shared" ca="1" si="1005"/>
        <v>-2.2353633476007639E-4</v>
      </c>
      <c r="FA428" s="240">
        <f t="shared" ca="1" si="1006"/>
        <v>1.6789911611976625E-4</v>
      </c>
      <c r="FB428" s="240">
        <f t="shared" ca="1" si="1007"/>
        <v>1.9883348434783507E-4</v>
      </c>
      <c r="FC428" s="240">
        <f t="shared" ca="1" si="1008"/>
        <v>-1.9715331312986111E-4</v>
      </c>
      <c r="FD428" s="240">
        <f t="shared" ca="1" si="1009"/>
        <v>-1.6982648946258012E-4</v>
      </c>
      <c r="FE428" s="240">
        <f t="shared" ca="1" si="1010"/>
        <v>2.221397362998188E-4</v>
      </c>
      <c r="FF428" s="240">
        <f t="shared" ca="1" si="1011"/>
        <v>1.3714326394450265E-4</v>
      </c>
      <c r="FG428" s="240">
        <f t="shared" ca="1" si="1012"/>
        <v>-2.4231750502524502E-4</v>
      </c>
      <c r="FH428" s="240">
        <f t="shared" ca="1" si="1013"/>
        <v>-1.0149130092501038E-4</v>
      </c>
      <c r="FI428" s="240">
        <f t="shared" ca="1" si="1014"/>
        <v>2.5724983154866443E-4</v>
      </c>
      <c r="FJ428" s="240">
        <f t="shared" ca="1" si="1015"/>
        <v>6.3642357737085545E-5</v>
      </c>
      <c r="FK428" s="240">
        <f t="shared" ca="1" si="1016"/>
        <v>-2.6661347609542824E-4</v>
      </c>
      <c r="FL428" s="240">
        <f t="shared" ca="1" si="1017"/>
        <v>-2.4415749699575507E-5</v>
      </c>
      <c r="FM428" s="240">
        <f t="shared" ca="1" si="1018"/>
        <v>2.702057440386461E-4</v>
      </c>
      <c r="FN428" s="240">
        <f t="shared" ca="1" si="1019"/>
        <v>-1.5339385585070976E-5</v>
      </c>
      <c r="FO428" s="240">
        <f t="shared" ca="1" si="1020"/>
        <v>-2.6794887362574093E-4</v>
      </c>
      <c r="FP428" s="240">
        <f t="shared" ca="1" si="1021"/>
        <v>5.4762469495664773E-5</v>
      </c>
      <c r="FQ428" s="240">
        <f t="shared" ca="1" si="1022"/>
        <v>2.5989171928556063E-4</v>
      </c>
      <c r="FR428" s="240">
        <f t="shared" ca="1" si="1023"/>
        <v>-9.3000111320492738E-5</v>
      </c>
      <c r="FS428" s="240">
        <f t="shared" ca="1" si="1024"/>
        <v>-2.4620869407753778E-4</v>
      </c>
      <c r="FT428" s="240">
        <f t="shared" ca="1" si="1025"/>
        <v>1.2922458158900311E-4</v>
      </c>
      <c r="FU428" s="240">
        <f t="shared" ca="1" si="1026"/>
        <v>2.2719599417565155E-4</v>
      </c>
      <c r="FV428" s="240">
        <f t="shared" ca="1" si="1027"/>
        <v>-1.6265172991525878E-4</v>
      </c>
      <c r="FW428" s="240">
        <f t="shared" ca="1" si="1028"/>
        <v>-2.0326518711575315E-4</v>
      </c>
      <c r="FX428" s="240">
        <f t="shared" ca="1" si="1029"/>
        <v>1.9255795948560419E-4</v>
      </c>
      <c r="FY428" s="240">
        <f t="shared" ca="1" si="1030"/>
        <v>1.7493430260135583E-4</v>
      </c>
      <c r="FZ428" s="240">
        <f t="shared" ca="1" si="1031"/>
        <v>-2.1829589074456187E-4</v>
      </c>
      <c r="GA428" s="240">
        <f t="shared" ca="1" si="1032"/>
        <v>-1.4281661872489921E-4</v>
      </c>
      <c r="GB428" s="240">
        <f t="shared" ca="1" si="1033"/>
        <v>2.3930837520712213E-4</v>
      </c>
      <c r="GC428" s="240">
        <f t="shared" ca="1" si="1034"/>
        <v>1.0760738634919004E-4</v>
      </c>
      <c r="GD428" s="240">
        <f t="shared" ca="1" si="1035"/>
        <v>-2.5514055604087757E-4</v>
      </c>
      <c r="GE428" s="240">
        <f t="shared" ca="1" si="1036"/>
        <v>-7.0068779025748783E-5</v>
      </c>
      <c r="GF428" s="240">
        <f t="shared" ca="1" si="1037"/>
        <v>2.6544971434286027E-4</v>
      </c>
      <c r="GG428" s="240">
        <f t="shared" ca="1" si="1038"/>
        <v>3.1013394239162443E-5</v>
      </c>
      <c r="GH428" s="240">
        <f t="shared" ca="1" si="1039"/>
        <v>-2.7001268796875643E-4</v>
      </c>
      <c r="GI428" s="240">
        <f t="shared" ca="1" si="1040"/>
        <v>8.7133368744206211E-6</v>
      </c>
      <c r="GJ428" s="240">
        <f t="shared" ca="1" si="1041"/>
        <v>2.6873070231942767E-4</v>
      </c>
      <c r="GK428" s="240">
        <f t="shared" ca="1" si="1042"/>
        <v>-4.8251450558351271E-5</v>
      </c>
      <c r="GL428" s="240">
        <f t="shared" ca="1" si="1043"/>
        <v>-2.6163150851267675E-4</v>
      </c>
      <c r="GM428" s="240">
        <f t="shared" ca="1" si="1044"/>
        <v>8.6745066053660558E-5</v>
      </c>
      <c r="GN428" s="240">
        <f t="shared" ca="1" si="1045"/>
        <v>2.4886878265535504E-4</v>
      </c>
      <c r="GO428" s="240">
        <f t="shared" ca="1" si="1046"/>
        <v>-1.2336091283291173E-4</v>
      </c>
      <c r="GP428" s="240">
        <f t="shared" ca="1" si="1047"/>
        <v>-2.3071879921973248E-4</v>
      </c>
      <c r="GQ428" s="240">
        <f t="shared" ca="1" si="1048"/>
        <v>1.5730636839058406E-4</v>
      </c>
      <c r="GR428" s="240">
        <f t="shared" ca="1" si="1049"/>
        <v>2.0757445053553252E-4</v>
      </c>
      <c r="GS428" s="240">
        <f t="shared" ca="1" si="1050"/>
        <v>-1.8784661612675357E-4</v>
      </c>
      <c r="GT428" s="240">
        <f t="shared" ca="1" si="1051"/>
        <v>-1.7993674185744777E-4</v>
      </c>
      <c r="GU428" s="240">
        <f t="shared" ca="1" si="1052"/>
        <v>2.1432055190733865E-4</v>
      </c>
      <c r="GV428" s="240">
        <f t="shared" ca="1" si="1053"/>
        <v>1.4840394611444633E-4</v>
      </c>
      <c r="GW428" s="240">
        <f t="shared" ca="1" si="1054"/>
        <v>-2.3615509497209073E-4</v>
      </c>
      <c r="GX428" s="240">
        <f t="shared" ca="1" si="1055"/>
        <v>-1.1365865310753221E-4</v>
      </c>
      <c r="GY428" s="240">
        <f t="shared" ca="1" si="1056"/>
        <v>2.5287759340245666E-4</v>
      </c>
      <c r="GZ428" s="240">
        <f t="shared" ca="1" si="1057"/>
        <v>7.645299350195252E-5</v>
      </c>
      <c r="HA428" s="240">
        <f t="shared" ca="1" si="1058"/>
        <v>-2.6412605560817355E-4</v>
      </c>
      <c r="HB428" s="240">
        <f t="shared" ca="1" si="1059"/>
        <v>-3.7592357469725209E-5</v>
      </c>
      <c r="HC428" s="240">
        <f t="shared" ca="1" si="1060"/>
        <v>2.6965698635205869E-4</v>
      </c>
      <c r="HD428" s="240">
        <f t="shared" ca="1" si="1061"/>
        <v>-2.0820395754651225E-6</v>
      </c>
      <c r="HE428" s="240">
        <f t="shared" ca="1" si="1062"/>
        <v>-2.6935065768652711E-4</v>
      </c>
      <c r="HF428" s="240">
        <f t="shared" ca="1" si="1063"/>
        <v>4.1711366751444312E-5</v>
      </c>
      <c r="HG428" s="240">
        <f t="shared" ca="1" si="1064"/>
        <v>2.6321370070209676E-4</v>
      </c>
      <c r="HH428" s="240">
        <f t="shared" ca="1" si="1065"/>
        <v>-8.0437768802644528E-5</v>
      </c>
      <c r="HI428" s="240">
        <f t="shared" ca="1" si="1066"/>
        <v>-2.5137896198429807E-4</v>
      </c>
      <c r="HJ428" s="240">
        <f t="shared" ca="1" si="1067"/>
        <v>1.1742293607567777E-4</v>
      </c>
      <c r="HK428" s="240">
        <f t="shared" ca="1" si="1068"/>
        <v>2.3410262788630307E-4</v>
      </c>
      <c r="HL428" s="240">
        <f t="shared" ca="1" si="1069"/>
        <v>-1.5186625139165468E-4</v>
      </c>
      <c r="HM428" s="240">
        <f t="shared" ca="1" si="1070"/>
        <v>-2.1175867886800818E-4</v>
      </c>
      <c r="HN428" s="240">
        <f t="shared" ca="1" si="1071"/>
        <v>1.8302212099039665E-4</v>
      </c>
      <c r="HO428" s="240">
        <f t="shared" ca="1" si="1072"/>
        <v>1.8483079394852439E-4</v>
      </c>
      <c r="HP428" s="240">
        <f t="shared" ca="1" si="1073"/>
        <v>-2.1021611438359878E-4</v>
      </c>
      <c r="HQ428" s="240">
        <f t="shared" ca="1" si="1074"/>
        <v>-1.5390188051603494E-4</v>
      </c>
      <c r="HR428" s="240">
        <f t="shared" ca="1" si="1075"/>
        <v>2.3285956373826346E-4</v>
      </c>
      <c r="HS428" s="240">
        <f t="shared" ca="1" si="1076"/>
        <v>1.1964145614319924E-4</v>
      </c>
      <c r="HT428" s="240">
        <f t="shared" ca="1" si="1077"/>
        <v>-2.5046230675746705E-4</v>
      </c>
      <c r="HU428" s="240">
        <f t="shared" ca="1" si="1078"/>
        <v>-8.279115555364699E-5</v>
      </c>
      <c r="HV428" s="240">
        <f t="shared" ca="1" si="1079"/>
        <v>2.6264329721389755E-4</v>
      </c>
      <c r="HW428" s="240">
        <f t="shared" ca="1" si="1080"/>
        <v>4.414867646980179E-5</v>
      </c>
      <c r="HX428" s="240">
        <f t="shared" ca="1" si="1081"/>
        <v>-2.6913885344990784E-4</v>
      </c>
      <c r="HY428" s="240">
        <f t="shared" ca="1" si="1082"/>
        <v>-4.5505118662935346E-6</v>
      </c>
      <c r="HZ428" s="240">
        <f t="shared" ca="1" si="1083"/>
        <v>2.6980836628910573E-4</v>
      </c>
      <c r="IA428" s="240">
        <f t="shared" ca="1" si="1084"/>
        <v>-3.5146157576894667E-5</v>
      </c>
      <c r="IB428" s="240">
        <f t="shared" ca="1" si="1085"/>
        <v>-2.6463734280040467E-4</v>
      </c>
      <c r="IC428" s="240">
        <f t="shared" ca="1" si="1086"/>
        <v>7.4082018847478347E-5</v>
      </c>
      <c r="ID428" s="240">
        <f t="shared" ca="1" si="1087"/>
        <v>2.5373772002621224E-4</v>
      </c>
      <c r="IE428" s="240">
        <f t="shared" ca="1" si="1088"/>
        <v>-3.1435898795066495E-4</v>
      </c>
      <c r="IF428" s="240">
        <f t="shared" ca="1" si="1089"/>
        <v>-2.3734544188349578E-4</v>
      </c>
      <c r="IG428" s="240">
        <f t="shared" ca="1" si="1090"/>
        <v>1.4633465584154462E-4</v>
      </c>
      <c r="IH428" s="240">
        <f t="shared" ca="1" si="1091"/>
        <v>2.1581535169051041E-4</v>
      </c>
      <c r="II428" s="240">
        <f t="shared" ca="1" si="1092"/>
        <v>-1.7808738017198179E-4</v>
      </c>
      <c r="IJ428" s="240">
        <f t="shared" ca="1" si="1093"/>
        <v>-1.8961351088059482E-4</v>
      </c>
      <c r="IK428" s="240">
        <f t="shared" ca="1" si="1094"/>
        <v>2.0598505053304081E-4</v>
      </c>
      <c r="IL428" s="240">
        <f t="shared" ca="1" si="1095"/>
        <v>1.5930711017955008E-4</v>
      </c>
      <c r="IM428" s="240">
        <f t="shared" ca="1" si="1096"/>
        <v>-2.2942376661041247E-4</v>
      </c>
      <c r="IN428" s="240">
        <f t="shared" ca="1" si="1097"/>
        <v>-1.2555219163938163E-4</v>
      </c>
      <c r="IO428" s="240">
        <f t="shared" ca="1" si="1098"/>
        <v>2.4789615098427532E-4</v>
      </c>
      <c r="IP428" s="240">
        <f t="shared" ca="1" si="1099"/>
        <v>8.9079447308982015E-5</v>
      </c>
      <c r="IQ428" s="240">
        <f t="shared" ca="1" si="1100"/>
        <v>-2.6100233231824902E-4</v>
      </c>
      <c r="IR428" s="240">
        <f t="shared" ca="1" si="1101"/>
        <v>-5.0678401958013483E-5</v>
      </c>
      <c r="IS428" s="240">
        <f t="shared" ca="1" si="1102"/>
        <v>2.6845860136618738E-4</v>
      </c>
      <c r="IT428" s="240">
        <f t="shared" ca="1" si="1103"/>
        <v>1.1180322249858496E-5</v>
      </c>
      <c r="IU428" s="240">
        <f t="shared" ca="1" si="1104"/>
        <v>-2.701035524206156E-4</v>
      </c>
      <c r="IV428" s="240">
        <f t="shared" ca="1" si="1105"/>
        <v>2.85597776712354E-5</v>
      </c>
      <c r="IW428" s="240">
        <f t="shared" ca="1" si="1106"/>
        <v>2.6590157725884037E-4</v>
      </c>
      <c r="IX428" s="240">
        <f t="shared" ca="1" si="1107"/>
        <v>-6.7681644654248811E-5</v>
      </c>
      <c r="IY428" s="240">
        <f t="shared" ca="1" si="1108"/>
        <v>-2.5594363595344682E-4</v>
      </c>
      <c r="IZ428" s="240">
        <f t="shared" ca="1" si="1109"/>
        <v>1.0533840842431183E-4</v>
      </c>
      <c r="JA428" s="240">
        <f t="shared" ca="1" si="1110"/>
        <v>2.4044528786140831E-4</v>
      </c>
      <c r="JB428" s="240">
        <f t="shared" ca="1" si="1111"/>
        <v>-1.4071491376654798E-4</v>
      </c>
    </row>
    <row r="429" spans="2:262">
      <c r="B429" s="248">
        <v>68</v>
      </c>
      <c r="C429" s="247">
        <f t="shared" si="1112"/>
        <v>1.3281250000000007E-3</v>
      </c>
      <c r="D429" s="244">
        <f t="shared" ca="1" si="855"/>
        <v>29.928814780546492</v>
      </c>
      <c r="E429" s="243">
        <f ca="1">BV361</f>
        <v>-7.1185219453508364E-2</v>
      </c>
      <c r="F429" s="242">
        <v>68</v>
      </c>
      <c r="G429" s="240">
        <f t="shared" ca="1" si="856"/>
        <v>-9.2423066865125991E-5</v>
      </c>
      <c r="H429" s="240">
        <f t="shared" ca="1" si="857"/>
        <v>7.5847526540215651E-5</v>
      </c>
      <c r="I429" s="240">
        <f t="shared" ca="1" si="858"/>
        <v>7.7554351560041166E-5</v>
      </c>
      <c r="J429" s="240">
        <f t="shared" ca="1" si="859"/>
        <v>-9.1050838060272916E-5</v>
      </c>
      <c r="K429" s="240">
        <f t="shared" ca="1" si="860"/>
        <v>-5.9705266017485504E-5</v>
      </c>
      <c r="L429" s="240">
        <f t="shared" ca="1" si="861"/>
        <v>1.027551169355722E-4</v>
      </c>
      <c r="M429" s="240">
        <f t="shared" ca="1" si="862"/>
        <v>3.9561740584976627E-5</v>
      </c>
      <c r="N429" s="240">
        <f t="shared" ca="1" si="863"/>
        <v>-1.1051057429277083E-4</v>
      </c>
      <c r="O429" s="240">
        <f t="shared" ca="1" si="864"/>
        <v>-1.7897879648267016E-5</v>
      </c>
      <c r="P429" s="240">
        <f t="shared" ca="1" si="865"/>
        <v>1.1401917225494237E-4</v>
      </c>
      <c r="Q429" s="240">
        <f t="shared" ca="1" si="866"/>
        <v>-4.4537867660791519E-6</v>
      </c>
      <c r="R429" s="240">
        <f t="shared" ca="1" si="867"/>
        <v>-1.1314607737004492E-4</v>
      </c>
      <c r="S429" s="240">
        <f t="shared" ca="1" si="868"/>
        <v>2.66342966527171E-5</v>
      </c>
      <c r="T429" s="240">
        <f t="shared" ca="1" si="869"/>
        <v>1.0792484218486787E-4</v>
      </c>
      <c r="U429" s="241">
        <f t="shared" ca="1" si="870"/>
        <v>-4.7791265455676772E-5</v>
      </c>
      <c r="V429" s="240">
        <f t="shared" ca="1" si="871"/>
        <v>-9.8556115839475161E-5</v>
      </c>
      <c r="W429" s="240">
        <f t="shared" ca="1" si="872"/>
        <v>6.7111642728825581E-5</v>
      </c>
      <c r="X429" s="240">
        <f t="shared" ca="1" si="873"/>
        <v>8.5399933233277968E-5</v>
      </c>
      <c r="Y429" s="240">
        <f t="shared" ca="1" si="874"/>
        <v>-8.3852957208548111E-5</v>
      </c>
      <c r="Z429" s="240">
        <f t="shared" ca="1" si="875"/>
        <v>-6.8961879085760274E-5</v>
      </c>
      <c r="AA429" s="240">
        <f t="shared" ca="1" si="876"/>
        <v>9.7371849568026551E-5</v>
      </c>
      <c r="AB429" s="240">
        <f t="shared" ca="1" si="877"/>
        <v>4.9873658599243801E-5</v>
      </c>
      <c r="AC429" s="240">
        <f t="shared" ca="1" si="878"/>
        <v>-1.0714879635536767E-4</v>
      </c>
      <c r="AD429" s="240">
        <f t="shared" ca="1" si="879"/>
        <v>-2.8868821382228315E-5</v>
      </c>
      <c r="AE429" s="240">
        <f t="shared" ca="1" si="880"/>
        <v>1.1280807498850962E-4</v>
      </c>
      <c r="AF429" s="240">
        <f t="shared" ca="1" si="881"/>
        <v>6.7545715493161048E-6</v>
      </c>
      <c r="AG429" s="240">
        <f t="shared" ca="1" si="882"/>
        <v>-1.1413220256334035E-4</v>
      </c>
      <c r="AH429" s="240">
        <f t="shared" ca="1" si="883"/>
        <v>1.5619252680229727E-5</v>
      </c>
      <c r="AI429" s="240">
        <f t="shared" ca="1" si="884"/>
        <v>1.1107029359973849E-4</v>
      </c>
      <c r="AJ429" s="240">
        <f t="shared" ca="1" si="885"/>
        <v>-3.7392837788651384E-5</v>
      </c>
      <c r="AK429" s="240">
        <f t="shared" ca="1" si="886"/>
        <v>-1.0374001554203685E-4</v>
      </c>
      <c r="AL429" s="240">
        <f t="shared" ca="1" si="887"/>
        <v>5.7729437111000941E-5</v>
      </c>
      <c r="AM429" s="240">
        <f t="shared" ca="1" si="888"/>
        <v>9.2423066865126032E-5</v>
      </c>
      <c r="AN429" s="240">
        <f t="shared" ca="1" si="889"/>
        <v>-7.5847526540216004E-5</v>
      </c>
      <c r="AO429" s="240">
        <f t="shared" ca="1" si="890"/>
        <v>-7.7554351560041044E-5</v>
      </c>
      <c r="AP429" s="240">
        <f t="shared" ca="1" si="891"/>
        <v>9.1050838060272902E-5</v>
      </c>
      <c r="AQ429" s="240">
        <f t="shared" ca="1" si="892"/>
        <v>5.9705266017485002E-5</v>
      </c>
      <c r="AR429" s="240">
        <f t="shared" ca="1" si="893"/>
        <v>-1.0275511693557228E-4</v>
      </c>
      <c r="AS429" s="240">
        <f t="shared" ca="1" si="894"/>
        <v>-3.9561740584975895E-5</v>
      </c>
      <c r="AT429" s="240">
        <f t="shared" ca="1" si="895"/>
        <v>1.1051057429277077E-4</v>
      </c>
      <c r="AU429" s="240">
        <f t="shared" ca="1" si="896"/>
        <v>1.7897879648266657E-5</v>
      </c>
      <c r="AV429" s="240">
        <f t="shared" ca="1" si="897"/>
        <v>-1.1401917225494243E-4</v>
      </c>
      <c r="AW429" s="240">
        <f t="shared" ca="1" si="898"/>
        <v>4.4537867660789148E-6</v>
      </c>
      <c r="AX429" s="240">
        <f t="shared" ca="1" si="899"/>
        <v>1.1314607737004489E-4</v>
      </c>
      <c r="AY429" s="240">
        <f t="shared" ca="1" si="900"/>
        <v>-2.6634296652718045E-5</v>
      </c>
      <c r="AZ429" s="240">
        <f t="shared" ca="1" si="901"/>
        <v>-1.0792484218486794E-4</v>
      </c>
      <c r="BA429" s="240">
        <f t="shared" ca="1" si="902"/>
        <v>4.7791265455677287E-5</v>
      </c>
      <c r="BB429" s="240">
        <f t="shared" ca="1" si="903"/>
        <v>9.855611583947466E-5</v>
      </c>
      <c r="BC429" s="240">
        <f t="shared" ca="1" si="904"/>
        <v>-6.7111642728825391E-5</v>
      </c>
      <c r="BD429" s="240">
        <f t="shared" ca="1" si="905"/>
        <v>-8.5399933233277589E-5</v>
      </c>
      <c r="BE429" s="240">
        <f t="shared" ca="1" si="906"/>
        <v>8.3852957208547678E-5</v>
      </c>
      <c r="BF429" s="240">
        <f t="shared" ca="1" si="907"/>
        <v>6.8961879085760138E-5</v>
      </c>
      <c r="BG429" s="240">
        <f t="shared" ca="1" si="908"/>
        <v>-9.7371849568026633E-5</v>
      </c>
      <c r="BH429" s="240">
        <f t="shared" ca="1" si="909"/>
        <v>-4.987365859924439E-5</v>
      </c>
      <c r="BI429" s="240">
        <f t="shared" ca="1" si="910"/>
        <v>1.0714879635536774E-4</v>
      </c>
      <c r="BJ429" s="240">
        <f t="shared" ca="1" si="911"/>
        <v>2.8868821382228152E-5</v>
      </c>
      <c r="BK429" s="240">
        <f t="shared" ca="1" si="912"/>
        <v>-1.1280807498850952E-4</v>
      </c>
      <c r="BL429" s="240">
        <f t="shared" ca="1" si="913"/>
        <v>-6.7545715493159354E-6</v>
      </c>
      <c r="BM429" s="240">
        <f t="shared" ca="1" si="914"/>
        <v>1.1413220256334031E-4</v>
      </c>
      <c r="BN429" s="240">
        <f t="shared" ca="1" si="915"/>
        <v>-1.5619252680229097E-5</v>
      </c>
      <c r="BO429" s="240">
        <f t="shared" ca="1" si="916"/>
        <v>-1.1107029359973845E-4</v>
      </c>
      <c r="BP429" s="240">
        <f t="shared" ca="1" si="917"/>
        <v>3.7392837788652306E-5</v>
      </c>
      <c r="BQ429" s="240">
        <f t="shared" ca="1" si="918"/>
        <v>1.0374001554203711E-4</v>
      </c>
      <c r="BR429" s="240">
        <f t="shared" ca="1" si="919"/>
        <v>-5.7729437111001091E-5</v>
      </c>
      <c r="BS429" s="240">
        <f t="shared" ca="1" si="920"/>
        <v>-9.2423066865125476E-5</v>
      </c>
      <c r="BT429" s="240">
        <f t="shared" ca="1" si="921"/>
        <v>7.5847526540215516E-5</v>
      </c>
      <c r="BU429" s="240">
        <f t="shared" ca="1" si="922"/>
        <v>7.7554351560040922E-5</v>
      </c>
      <c r="BV429" s="240">
        <f t="shared" ca="1" si="923"/>
        <v>-9.1050838060273485E-5</v>
      </c>
      <c r="BW429" s="240">
        <f t="shared" ca="1" si="924"/>
        <v>-5.9705266017485565E-5</v>
      </c>
      <c r="BX429" s="240">
        <f t="shared" ca="1" si="925"/>
        <v>1.0275511693557235E-4</v>
      </c>
      <c r="BY429" s="240">
        <f t="shared" ca="1" si="926"/>
        <v>3.9561740584975753E-5</v>
      </c>
      <c r="BZ429" s="240">
        <f t="shared" ca="1" si="927"/>
        <v>-1.1051057429277082E-4</v>
      </c>
      <c r="CA429" s="240">
        <f t="shared" ca="1" si="928"/>
        <v>-1.7897879648266481E-5</v>
      </c>
      <c r="CB429" s="240">
        <f t="shared" ca="1" si="929"/>
        <v>1.1401917225494243E-4</v>
      </c>
      <c r="CC429" s="240">
        <f t="shared" ca="1" si="930"/>
        <v>-4.4537867660790774E-6</v>
      </c>
      <c r="CD429" s="240">
        <f t="shared" ca="1" si="931"/>
        <v>-1.1314607737004486E-4</v>
      </c>
      <c r="CE429" s="240">
        <f t="shared" ca="1" si="932"/>
        <v>2.6634296652718208E-5</v>
      </c>
      <c r="CF429" s="240">
        <f t="shared" ca="1" si="933"/>
        <v>1.0792484218486736E-4</v>
      </c>
      <c r="CG429" s="240">
        <f t="shared" ca="1" si="934"/>
        <v>-4.7791265455675972E-5</v>
      </c>
      <c r="CH429" s="240">
        <f t="shared" ca="1" si="935"/>
        <v>-9.8556115839475405E-5</v>
      </c>
      <c r="CI429" s="240">
        <f t="shared" ca="1" si="936"/>
        <v>6.7111642728825526E-5</v>
      </c>
      <c r="CJ429" s="240">
        <f t="shared" ca="1" si="937"/>
        <v>8.5399933233277494E-5</v>
      </c>
      <c r="CK429" s="240">
        <f t="shared" ca="1" si="938"/>
        <v>-8.3852957208548897E-5</v>
      </c>
      <c r="CL429" s="240">
        <f t="shared" ca="1" si="939"/>
        <v>-6.8961879085758715E-5</v>
      </c>
      <c r="CM429" s="240">
        <f t="shared" ca="1" si="940"/>
        <v>9.7371849568025874E-5</v>
      </c>
      <c r="CN429" s="240">
        <f t="shared" ca="1" si="941"/>
        <v>4.9873658599244234E-5</v>
      </c>
      <c r="CO429" s="240">
        <f t="shared" ca="1" si="942"/>
        <v>-1.071487963553678E-4</v>
      </c>
      <c r="CP429" s="240">
        <f t="shared" ca="1" si="943"/>
        <v>-2.8868821382227989E-5</v>
      </c>
      <c r="CQ429" s="240">
        <f t="shared" ca="1" si="944"/>
        <v>1.1280807498850981E-4</v>
      </c>
      <c r="CR429" s="240">
        <f t="shared" ca="1" si="945"/>
        <v>6.7545715493141668E-6</v>
      </c>
      <c r="CS429" s="240">
        <f t="shared" ca="1" si="946"/>
        <v>-1.1413220256334035E-4</v>
      </c>
      <c r="CT429" s="240">
        <f t="shared" ca="1" si="947"/>
        <v>1.561925268022926E-5</v>
      </c>
      <c r="CU429" s="240">
        <f t="shared" ca="1" si="948"/>
        <v>1.1107029359973841E-4</v>
      </c>
      <c r="CV429" s="240">
        <f t="shared" ca="1" si="949"/>
        <v>-3.7392837788652469E-5</v>
      </c>
      <c r="CW429" s="240">
        <f t="shared" ca="1" si="950"/>
        <v>-1.0374001554203636E-4</v>
      </c>
      <c r="CX429" s="240">
        <f t="shared" ca="1" si="951"/>
        <v>5.7729437111002636E-5</v>
      </c>
      <c r="CY429" s="240">
        <f t="shared" ca="1" si="952"/>
        <v>9.242306686512633E-5</v>
      </c>
      <c r="CZ429" s="240">
        <f t="shared" ca="1" si="953"/>
        <v>-7.5847526540215638E-5</v>
      </c>
      <c r="DA429" s="240">
        <f t="shared" ca="1" si="954"/>
        <v>-7.75543515600408E-5</v>
      </c>
      <c r="DB429" s="240">
        <f t="shared" ca="1" si="955"/>
        <v>9.1050838060273594E-5</v>
      </c>
      <c r="DC429" s="240">
        <f t="shared" ca="1" si="956"/>
        <v>5.970526601748404E-5</v>
      </c>
      <c r="DD429" s="240">
        <f t="shared" ca="1" si="957"/>
        <v>-1.0275511693557171E-4</v>
      </c>
      <c r="DE429" s="240">
        <f t="shared" ca="1" si="958"/>
        <v>-3.9561740584977108E-5</v>
      </c>
      <c r="DF429" s="240">
        <f t="shared" ca="1" si="959"/>
        <v>1.1051057429277086E-4</v>
      </c>
      <c r="DG429" s="240">
        <f t="shared" ca="1" si="960"/>
        <v>1.7897879648266318E-5</v>
      </c>
      <c r="DH429" s="240">
        <f t="shared" ca="1" si="961"/>
        <v>-1.1401917225494244E-4</v>
      </c>
      <c r="DI429" s="240">
        <f t="shared" ca="1" si="962"/>
        <v>4.4537867660808731E-6</v>
      </c>
      <c r="DJ429" s="240">
        <f t="shared" ca="1" si="963"/>
        <v>1.1314607737004505E-4</v>
      </c>
      <c r="DK429" s="240">
        <f t="shared" ca="1" si="964"/>
        <v>-2.6634296652716798E-5</v>
      </c>
      <c r="DL429" s="240">
        <f t="shared" ca="1" si="965"/>
        <v>-1.0792484218486783E-4</v>
      </c>
      <c r="DM429" s="240">
        <f t="shared" ca="1" si="966"/>
        <v>4.7791265455677598E-5</v>
      </c>
      <c r="DN429" s="240">
        <f t="shared" ca="1" si="967"/>
        <v>9.8556115839474497E-5</v>
      </c>
      <c r="DO429" s="240">
        <f t="shared" ca="1" si="968"/>
        <v>-6.7111642728826963E-5</v>
      </c>
      <c r="DP429" s="240">
        <f t="shared" ca="1" si="969"/>
        <v>-8.5399933233278443E-5</v>
      </c>
      <c r="DQ429" s="240">
        <f t="shared" ca="1" si="970"/>
        <v>8.3852957208547895E-5</v>
      </c>
      <c r="DR429" s="240">
        <f t="shared" ca="1" si="971"/>
        <v>6.8961879085759881E-5</v>
      </c>
      <c r="DS429" s="240">
        <f t="shared" ca="1" si="972"/>
        <v>-9.7371849568026809E-5</v>
      </c>
      <c r="DT429" s="240">
        <f t="shared" ca="1" si="973"/>
        <v>-4.9873658599242629E-5</v>
      </c>
      <c r="DU429" s="240">
        <f t="shared" ca="1" si="974"/>
        <v>1.0714879635536842E-4</v>
      </c>
      <c r="DV429" s="240">
        <f t="shared" ca="1" si="975"/>
        <v>2.8868821382229385E-5</v>
      </c>
      <c r="DW429" s="240">
        <f t="shared" ca="1" si="976"/>
        <v>-1.1280807498850956E-4</v>
      </c>
      <c r="DX429" s="240">
        <f t="shared" ca="1" si="977"/>
        <v>-6.7545715493156033E-6</v>
      </c>
      <c r="DY429" s="240">
        <f t="shared" ca="1" si="978"/>
        <v>1.1413220256334029E-4</v>
      </c>
      <c r="DZ429" s="240">
        <f t="shared" ca="1" si="979"/>
        <v>-1.5619252680231028E-5</v>
      </c>
      <c r="EA429" s="240">
        <f t="shared" ca="1" si="980"/>
        <v>-1.1107029359973799E-4</v>
      </c>
      <c r="EB429" s="240">
        <f t="shared" ca="1" si="981"/>
        <v>3.7392837788651086E-5</v>
      </c>
      <c r="EC429" s="240">
        <f t="shared" ca="1" si="982"/>
        <v>1.0374001554203696E-4</v>
      </c>
      <c r="ED429" s="240">
        <f t="shared" ca="1" si="983"/>
        <v>-5.7729437111001382E-5</v>
      </c>
      <c r="EE429" s="240">
        <f t="shared" ca="1" si="984"/>
        <v>-9.2423066865125259E-5</v>
      </c>
      <c r="EF429" s="240">
        <f t="shared" ca="1" si="985"/>
        <v>7.584752654021698E-5</v>
      </c>
      <c r="EG429" s="240">
        <f t="shared" ca="1" si="986"/>
        <v>7.7554351560041871E-5</v>
      </c>
      <c r="EH429" s="240">
        <f t="shared" ca="1" si="987"/>
        <v>-9.1050838060272726E-5</v>
      </c>
      <c r="EI429" s="240">
        <f t="shared" ca="1" si="988"/>
        <v>-5.970526601748528E-5</v>
      </c>
      <c r="EJ429" s="240">
        <f t="shared" ca="1" si="989"/>
        <v>1.027551169355725E-4</v>
      </c>
      <c r="EK429" s="240">
        <f t="shared" ca="1" si="990"/>
        <v>3.9561740584975435E-5</v>
      </c>
      <c r="EL429" s="240">
        <f t="shared" ca="1" si="991"/>
        <v>-1.1051057429277132E-4</v>
      </c>
      <c r="EM429" s="240">
        <f t="shared" ca="1" si="992"/>
        <v>-1.7897879648267762E-5</v>
      </c>
      <c r="EN429" s="240">
        <f t="shared" ca="1" si="993"/>
        <v>1.1401917225494236E-4</v>
      </c>
      <c r="EO429" s="240">
        <f t="shared" ca="1" si="994"/>
        <v>-4.453786766079423E-6</v>
      </c>
      <c r="EP429" s="240">
        <f t="shared" ca="1" si="995"/>
        <v>-1.1314607737004482E-4</v>
      </c>
      <c r="EQ429" s="240">
        <f t="shared" ca="1" si="996"/>
        <v>2.663429665271854E-5</v>
      </c>
      <c r="ER429" s="240">
        <f t="shared" ca="1" si="997"/>
        <v>1.0792484218486725E-4</v>
      </c>
      <c r="ES429" s="240">
        <f t="shared" ca="1" si="998"/>
        <v>-4.7791265455676277E-5</v>
      </c>
      <c r="ET429" s="240">
        <f t="shared" ca="1" si="999"/>
        <v>-9.8556115839475229E-5</v>
      </c>
      <c r="EU429" s="240">
        <f t="shared" ca="1" si="1000"/>
        <v>6.7111642728825797E-5</v>
      </c>
      <c r="EV429" s="240">
        <f t="shared" ca="1" si="1001"/>
        <v>8.5399933233277277E-5</v>
      </c>
      <c r="EW429" s="240">
        <f t="shared" ca="1" si="1002"/>
        <v>-8.3852957208549114E-5</v>
      </c>
      <c r="EX429" s="240">
        <f t="shared" ca="1" si="1003"/>
        <v>-6.8961879085758444E-5</v>
      </c>
      <c r="EY429" s="240">
        <f t="shared" ca="1" si="1004"/>
        <v>9.737184956802605E-5</v>
      </c>
      <c r="EZ429" s="240">
        <f t="shared" ca="1" si="1005"/>
        <v>4.987365859924393E-5</v>
      </c>
      <c r="FA429" s="240">
        <f t="shared" ca="1" si="1006"/>
        <v>-1.071487963553679E-4</v>
      </c>
      <c r="FB429" s="240">
        <f t="shared" ca="1" si="1007"/>
        <v>-2.8868821382227651E-5</v>
      </c>
      <c r="FC429" s="240">
        <f t="shared" ca="1" si="1008"/>
        <v>1.1280807498850986E-4</v>
      </c>
      <c r="FD429" s="240">
        <f t="shared" ca="1" si="1009"/>
        <v>6.7545715493138212E-6</v>
      </c>
      <c r="FE429" s="240">
        <f t="shared" ca="1" si="1010"/>
        <v>-1.1413220256334023E-4</v>
      </c>
      <c r="FF429" s="240">
        <f t="shared" ca="1" si="1011"/>
        <v>1.5619252680232804E-5</v>
      </c>
      <c r="FG429" s="240">
        <f t="shared" ca="1" si="1012"/>
        <v>1.1107029359973757E-4</v>
      </c>
      <c r="FH429" s="240">
        <f t="shared" ca="1" si="1013"/>
        <v>-3.7392837788649717E-5</v>
      </c>
      <c r="FI429" s="240">
        <f t="shared" ca="1" si="1014"/>
        <v>-1.0374001554203758E-4</v>
      </c>
      <c r="FJ429" s="240">
        <f t="shared" ca="1" si="1015"/>
        <v>5.7729437111000122E-5</v>
      </c>
      <c r="FK429" s="240">
        <f t="shared" ca="1" si="1016"/>
        <v>9.2423066865126113E-5</v>
      </c>
      <c r="FL429" s="240">
        <f t="shared" ca="1" si="1017"/>
        <v>-7.5847526540215895E-5</v>
      </c>
      <c r="FM429" s="240">
        <f t="shared" ca="1" si="1018"/>
        <v>-7.7554351560040556E-5</v>
      </c>
      <c r="FN429" s="240">
        <f t="shared" ca="1" si="1019"/>
        <v>9.1050838060273797E-5</v>
      </c>
      <c r="FO429" s="240">
        <f t="shared" ca="1" si="1020"/>
        <v>5.9705266017483749E-5</v>
      </c>
      <c r="FP429" s="240">
        <f t="shared" ca="1" si="1021"/>
        <v>-1.0275511693557329E-4</v>
      </c>
      <c r="FQ429" s="240">
        <f t="shared" ca="1" si="1022"/>
        <v>-3.9561740584973754E-5</v>
      </c>
      <c r="FR429" s="240">
        <f t="shared" ca="1" si="1023"/>
        <v>1.1051057429277176E-4</v>
      </c>
      <c r="FS429" s="240">
        <f t="shared" ca="1" si="1024"/>
        <v>1.7897879648269205E-5</v>
      </c>
      <c r="FT429" s="240">
        <f t="shared" ca="1" si="1025"/>
        <v>-1.1401917225494228E-4</v>
      </c>
      <c r="FU429" s="240">
        <f t="shared" ca="1" si="1026"/>
        <v>4.4537867660779661E-6</v>
      </c>
      <c r="FV429" s="240">
        <f t="shared" ca="1" si="1027"/>
        <v>1.1314607737004503E-4</v>
      </c>
      <c r="FW429" s="240">
        <f t="shared" ca="1" si="1028"/>
        <v>-2.663429665271712E-5</v>
      </c>
      <c r="FX429" s="240">
        <f t="shared" ca="1" si="1029"/>
        <v>-1.0792484218486773E-4</v>
      </c>
      <c r="FY429" s="240">
        <f t="shared" ca="1" si="1030"/>
        <v>4.7791265455677903E-5</v>
      </c>
      <c r="FZ429" s="240">
        <f t="shared" ca="1" si="1031"/>
        <v>9.8556115839474321E-5</v>
      </c>
      <c r="GA429" s="240">
        <f t="shared" ca="1" si="1032"/>
        <v>-6.7111642728827248E-5</v>
      </c>
      <c r="GB429" s="240">
        <f t="shared" ca="1" si="1033"/>
        <v>-8.5399933233276071E-5</v>
      </c>
      <c r="GC429" s="240">
        <f t="shared" ca="1" si="1034"/>
        <v>8.3852957208550334E-5</v>
      </c>
      <c r="GD429" s="240">
        <f t="shared" ca="1" si="1035"/>
        <v>6.8961879085757021E-5</v>
      </c>
      <c r="GE429" s="240">
        <f t="shared" ca="1" si="1036"/>
        <v>-9.7371849568025291E-5</v>
      </c>
      <c r="GF429" s="240">
        <f t="shared" ca="1" si="1037"/>
        <v>-4.9873658599245231E-5</v>
      </c>
      <c r="GG429" s="240">
        <f t="shared" ca="1" si="1038"/>
        <v>1.0714879635536742E-4</v>
      </c>
      <c r="GH429" s="240">
        <f t="shared" ca="1" si="1039"/>
        <v>2.886882138222906E-5</v>
      </c>
      <c r="GI429" s="240">
        <f t="shared" ca="1" si="1040"/>
        <v>-1.1280807498850963E-4</v>
      </c>
      <c r="GJ429" s="240">
        <f t="shared" ca="1" si="1041"/>
        <v>-6.7545715493152713E-6</v>
      </c>
      <c r="GK429" s="240">
        <f t="shared" ca="1" si="1042"/>
        <v>1.1413220256334027E-4</v>
      </c>
      <c r="GL429" s="240">
        <f t="shared" ca="1" si="1043"/>
        <v>-1.5619252680231374E-5</v>
      </c>
      <c r="GM429" s="240">
        <f t="shared" ca="1" si="1044"/>
        <v>-1.1107029359973792E-4</v>
      </c>
      <c r="GN429" s="240">
        <f t="shared" ca="1" si="1045"/>
        <v>3.7392837788654474E-5</v>
      </c>
      <c r="GO429" s="240">
        <f t="shared" ca="1" si="1046"/>
        <v>1.0374001554203547E-4</v>
      </c>
      <c r="GP429" s="240">
        <f t="shared" ca="1" si="1047"/>
        <v>-5.7729437111004472E-5</v>
      </c>
      <c r="GQ429" s="240">
        <f t="shared" ca="1" si="1048"/>
        <v>-9.242306686512698E-5</v>
      </c>
      <c r="GR429" s="240">
        <f t="shared" ca="1" si="1049"/>
        <v>7.5847526540214811E-5</v>
      </c>
      <c r="GS429" s="240">
        <f t="shared" ca="1" si="1050"/>
        <v>7.7554351560041627E-5</v>
      </c>
      <c r="GT429" s="240">
        <f t="shared" ca="1" si="1051"/>
        <v>-9.1050838060272916E-5</v>
      </c>
      <c r="GU429" s="240">
        <f t="shared" ca="1" si="1052"/>
        <v>-5.9705266017484996E-5</v>
      </c>
      <c r="GV429" s="240">
        <f t="shared" ca="1" si="1053"/>
        <v>1.0275511693557265E-4</v>
      </c>
      <c r="GW429" s="240">
        <f t="shared" ca="1" si="1054"/>
        <v>3.9561740584975109E-5</v>
      </c>
      <c r="GX429" s="240">
        <f t="shared" ca="1" si="1055"/>
        <v>-1.105105742927714E-4</v>
      </c>
      <c r="GY429" s="240">
        <f t="shared" ca="1" si="1056"/>
        <v>-1.7897879648264224E-5</v>
      </c>
      <c r="GZ429" s="240">
        <f t="shared" ca="1" si="1057"/>
        <v>1.1401917225494258E-4</v>
      </c>
      <c r="HA429" s="240">
        <f t="shared" ca="1" si="1058"/>
        <v>-4.4537867660829941E-6</v>
      </c>
      <c r="HB429" s="240">
        <f t="shared" ca="1" si="1059"/>
        <v>-1.1314607737004523E-4</v>
      </c>
      <c r="HC429" s="240">
        <f t="shared" ca="1" si="1060"/>
        <v>2.6634296652715708E-5</v>
      </c>
      <c r="HD429" s="240">
        <f t="shared" ca="1" si="1061"/>
        <v>1.079248421848682E-4</v>
      </c>
      <c r="HE429" s="240">
        <f t="shared" ca="1" si="1062"/>
        <v>-4.7791265455676582E-5</v>
      </c>
      <c r="HF429" s="240">
        <f t="shared" ca="1" si="1063"/>
        <v>-9.8556115839475066E-5</v>
      </c>
      <c r="HG429" s="240">
        <f t="shared" ca="1" si="1064"/>
        <v>6.7111642728826069E-5</v>
      </c>
      <c r="HH429" s="240">
        <f t="shared" ca="1" si="1065"/>
        <v>8.539993323327706E-5</v>
      </c>
      <c r="HI429" s="240">
        <f t="shared" ca="1" si="1066"/>
        <v>-8.3852957208549345E-5</v>
      </c>
      <c r="HJ429" s="240">
        <f t="shared" ca="1" si="1067"/>
        <v>-6.8961879085758187E-5</v>
      </c>
      <c r="HK429" s="240">
        <f t="shared" ca="1" si="1068"/>
        <v>9.737184956802792E-5</v>
      </c>
      <c r="HL429" s="240">
        <f t="shared" ca="1" si="1069"/>
        <v>4.9873658599240704E-5</v>
      </c>
      <c r="HM429" s="240">
        <f t="shared" ca="1" si="1070"/>
        <v>-1.0714879635536915E-4</v>
      </c>
      <c r="HN429" s="240">
        <f t="shared" ca="1" si="1071"/>
        <v>-2.8868821382230483E-5</v>
      </c>
      <c r="HO429" s="240">
        <f t="shared" ca="1" si="1072"/>
        <v>1.128080749885094E-4</v>
      </c>
      <c r="HP429" s="240">
        <f t="shared" ca="1" si="1073"/>
        <v>6.7545715493167282E-6</v>
      </c>
      <c r="HQ429" s="240">
        <f t="shared" ca="1" si="1074"/>
        <v>-1.1413220256334033E-4</v>
      </c>
      <c r="HR429" s="240">
        <f t="shared" ca="1" si="1075"/>
        <v>1.561925268022993E-5</v>
      </c>
      <c r="HS429" s="240">
        <f t="shared" ca="1" si="1076"/>
        <v>1.1107029359973825E-4</v>
      </c>
      <c r="HT429" s="240">
        <f t="shared" ca="1" si="1077"/>
        <v>-3.7392837788653106E-5</v>
      </c>
      <c r="HU429" s="240">
        <f t="shared" ca="1" si="1078"/>
        <v>-1.0374001554203608E-4</v>
      </c>
      <c r="HV429" s="240">
        <f t="shared" ca="1" si="1079"/>
        <v>5.7729437111003211E-5</v>
      </c>
      <c r="HW429" s="240">
        <f t="shared" ca="1" si="1080"/>
        <v>9.2423066865124012E-5</v>
      </c>
      <c r="HX429" s="240">
        <f t="shared" ca="1" si="1081"/>
        <v>-7.5847526540218579E-5</v>
      </c>
      <c r="HY429" s="240">
        <f t="shared" ca="1" si="1082"/>
        <v>-7.7554351560042698E-5</v>
      </c>
      <c r="HZ429" s="240">
        <f t="shared" ca="1" si="1083"/>
        <v>9.1050838060272049E-5</v>
      </c>
      <c r="IA429" s="240">
        <f t="shared" ca="1" si="1084"/>
        <v>5.9705266017486222E-5</v>
      </c>
      <c r="IB429" s="240">
        <f t="shared" ca="1" si="1085"/>
        <v>-1.0275511693557201E-4</v>
      </c>
      <c r="IC429" s="240">
        <f t="shared" ca="1" si="1086"/>
        <v>-3.9561740584976478E-5</v>
      </c>
      <c r="ID429" s="240">
        <f t="shared" ca="1" si="1087"/>
        <v>1.1051057429277102E-4</v>
      </c>
      <c r="IE429" s="240">
        <f t="shared" ca="1" si="1088"/>
        <v>-1.4270699955713247E-4</v>
      </c>
      <c r="IF429" s="240">
        <f t="shared" ca="1" si="1089"/>
        <v>-1.1401917225494248E-4</v>
      </c>
      <c r="IG429" s="240">
        <f t="shared" ca="1" si="1090"/>
        <v>4.453786766081544E-6</v>
      </c>
      <c r="IH429" s="240">
        <f t="shared" ca="1" si="1091"/>
        <v>1.1314607737004454E-4</v>
      </c>
      <c r="II429" s="240">
        <f t="shared" ca="1" si="1092"/>
        <v>-2.6634296652720603E-5</v>
      </c>
      <c r="IJ429" s="240">
        <f t="shared" ca="1" si="1093"/>
        <v>-1.0792484218486656E-4</v>
      </c>
      <c r="IK429" s="240">
        <f t="shared" ca="1" si="1094"/>
        <v>4.7791265455675254E-5</v>
      </c>
      <c r="IL429" s="240">
        <f t="shared" ca="1" si="1095"/>
        <v>9.8556115839475798E-5</v>
      </c>
      <c r="IM429" s="240">
        <f t="shared" ca="1" si="1096"/>
        <v>-6.7111642728824876E-5</v>
      </c>
      <c r="IN429" s="240">
        <f t="shared" ca="1" si="1097"/>
        <v>-8.5399933233278009E-5</v>
      </c>
      <c r="IO429" s="240">
        <f t="shared" ca="1" si="1098"/>
        <v>8.3852957208548355E-5</v>
      </c>
      <c r="IP429" s="240">
        <f t="shared" ca="1" si="1099"/>
        <v>6.8961879085759339E-5</v>
      </c>
      <c r="IQ429" s="240">
        <f t="shared" ca="1" si="1100"/>
        <v>-9.7371849568027161E-5</v>
      </c>
      <c r="IR429" s="240">
        <f t="shared" ca="1" si="1101"/>
        <v>-4.9873658599242005E-5</v>
      </c>
      <c r="IS429" s="240">
        <f t="shared" ca="1" si="1102"/>
        <v>1.0714879635536865E-4</v>
      </c>
      <c r="IT429" s="240">
        <f t="shared" ca="1" si="1103"/>
        <v>2.8868821382225604E-5</v>
      </c>
      <c r="IU429" s="240">
        <f t="shared" ca="1" si="1104"/>
        <v>-1.1280807498851019E-4</v>
      </c>
      <c r="IV429" s="240">
        <f t="shared" ca="1" si="1105"/>
        <v>-6.7545715493117002E-6</v>
      </c>
      <c r="IW429" s="240">
        <f t="shared" ca="1" si="1106"/>
        <v>1.1413220256334039E-4</v>
      </c>
      <c r="IX429" s="240">
        <f t="shared" ca="1" si="1107"/>
        <v>-1.5619252680228494E-5</v>
      </c>
      <c r="IY429" s="240">
        <f t="shared" ca="1" si="1108"/>
        <v>-1.1107029359973859E-4</v>
      </c>
      <c r="IZ429" s="240">
        <f t="shared" ca="1" si="1109"/>
        <v>3.7392837788651723E-5</v>
      </c>
      <c r="JA429" s="240">
        <f t="shared" ca="1" si="1110"/>
        <v>1.0374001554203669E-4</v>
      </c>
      <c r="JB429" s="240">
        <f t="shared" ca="1" si="1111"/>
        <v>-5.7729437111001958E-5</v>
      </c>
    </row>
    <row r="430" spans="2:262">
      <c r="B430" s="248">
        <v>69</v>
      </c>
      <c r="C430" s="247">
        <f t="shared" si="1112"/>
        <v>1.3476562500000008E-3</v>
      </c>
      <c r="D430" s="244">
        <f t="shared" ca="1" si="855"/>
        <v>29.91635608918153</v>
      </c>
      <c r="E430" s="243">
        <f ca="1">BW361</f>
        <v>-8.3643910818468323E-2</v>
      </c>
      <c r="F430" s="242">
        <v>69</v>
      </c>
      <c r="G430" s="240">
        <f t="shared" ca="1" si="856"/>
        <v>3.6973676127534297E-5</v>
      </c>
      <c r="H430" s="240">
        <f t="shared" ca="1" si="857"/>
        <v>-3.937481177126042E-5</v>
      </c>
      <c r="I430" s="240">
        <f t="shared" ca="1" si="858"/>
        <v>-2.733388153801025E-5</v>
      </c>
      <c r="J430" s="240">
        <f t="shared" ca="1" si="859"/>
        <v>4.6066729561026868E-5</v>
      </c>
      <c r="K430" s="240">
        <f t="shared" ca="1" si="860"/>
        <v>1.6055762598440228E-5</v>
      </c>
      <c r="L430" s="240">
        <f t="shared" ca="1" si="861"/>
        <v>-4.9997523042053647E-5</v>
      </c>
      <c r="M430" s="240">
        <f t="shared" ca="1" si="862"/>
        <v>-3.8153014907079618E-6</v>
      </c>
      <c r="N430" s="240">
        <f t="shared" ca="1" si="863"/>
        <v>5.0931590305185921E-5</v>
      </c>
      <c r="O430" s="240">
        <f t="shared" ca="1" si="864"/>
        <v>-8.6538392257474044E-6</v>
      </c>
      <c r="P430" s="240">
        <f t="shared" ca="1" si="865"/>
        <v>-4.8812945699807513E-5</v>
      </c>
      <c r="Q430" s="240">
        <f t="shared" ca="1" si="866"/>
        <v>2.0604290508899673E-5</v>
      </c>
      <c r="R430" s="240">
        <f t="shared" ca="1" si="867"/>
        <v>4.3768575473417175E-5</v>
      </c>
      <c r="S430" s="240">
        <f t="shared" ca="1" si="868"/>
        <v>-3.1319772261317241E-5</v>
      </c>
      <c r="T430" s="240">
        <f t="shared" ca="1" si="869"/>
        <v>-3.6100826534230093E-5</v>
      </c>
      <c r="U430" s="241">
        <f t="shared" ca="1" si="870"/>
        <v>4.0158025363927041E-5</v>
      </c>
      <c r="V430" s="240">
        <f t="shared" ca="1" si="871"/>
        <v>2.6269284535298936E-5</v>
      </c>
      <c r="W430" s="240">
        <f t="shared" ca="1" si="872"/>
        <v>-4.6589307077859611E-5</v>
      </c>
      <c r="X430" s="240">
        <f t="shared" ca="1" si="873"/>
        <v>-1.4863227462370072E-5</v>
      </c>
      <c r="Y430" s="240">
        <f t="shared" ca="1" si="874"/>
        <v>5.0228142496476127E-5</v>
      </c>
      <c r="Z430" s="240">
        <f t="shared" ca="1" si="875"/>
        <v>2.5663057883778569E-6</v>
      </c>
      <c r="AA430" s="240">
        <f t="shared" ca="1" si="876"/>
        <v>-5.0856428945122113E-5</v>
      </c>
      <c r="AB430" s="240">
        <f t="shared" ca="1" si="877"/>
        <v>9.8844338224089033E-6</v>
      </c>
      <c r="AC430" s="240">
        <f t="shared" ca="1" si="878"/>
        <v>4.8436508508796006E-5</v>
      </c>
      <c r="AD430" s="240">
        <f t="shared" ca="1" si="879"/>
        <v>-2.1742725244117212E-5</v>
      </c>
      <c r="AE430" s="240">
        <f t="shared" ca="1" si="880"/>
        <v>-4.3113425153189244E-5</v>
      </c>
      <c r="AF430" s="240">
        <f t="shared" ca="1" si="881"/>
        <v>3.2297812210422785E-5</v>
      </c>
      <c r="AG430" s="240">
        <f t="shared" ca="1" si="882"/>
        <v>3.5206231152918537E-5</v>
      </c>
      <c r="AH430" s="240">
        <f t="shared" ca="1" si="883"/>
        <v>-4.0917049263719685E-5</v>
      </c>
      <c r="AI430" s="240">
        <f t="shared" ca="1" si="884"/>
        <v>-2.518886389785547E-5</v>
      </c>
      <c r="AJ430" s="240">
        <f t="shared" ca="1" si="885"/>
        <v>4.7083820938195003E-5</v>
      </c>
      <c r="AK430" s="240">
        <f t="shared" ca="1" si="886"/>
        <v>1.3661739273848535E-5</v>
      </c>
      <c r="AL430" s="240">
        <f t="shared" ca="1" si="887"/>
        <v>-5.0428506396009909E-5</v>
      </c>
      <c r="AM430" s="240">
        <f t="shared" ca="1" si="888"/>
        <v>-1.3157642394013671E-6</v>
      </c>
      <c r="AN430" s="240">
        <f t="shared" ca="1" si="889"/>
        <v>5.0750633573906122E-5</v>
      </c>
      <c r="AO430" s="240">
        <f t="shared" ca="1" si="890"/>
        <v>-1.1109074405738394E-5</v>
      </c>
      <c r="AP430" s="240">
        <f t="shared" ca="1" si="891"/>
        <v>-4.8030894976216576E-5</v>
      </c>
      <c r="AQ430" s="240">
        <f t="shared" ca="1" si="892"/>
        <v>2.2868062974661054E-5</v>
      </c>
      <c r="AR430" s="240">
        <f t="shared" ca="1" si="893"/>
        <v>4.2432304917763642E-5</v>
      </c>
      <c r="AS430" s="240">
        <f t="shared" ca="1" si="894"/>
        <v>-3.3256397165145757E-5</v>
      </c>
      <c r="AT430" s="240">
        <f t="shared" ca="1" si="895"/>
        <v>-3.4290428854405972E-5</v>
      </c>
      <c r="AU430" s="240">
        <f t="shared" ca="1" si="896"/>
        <v>4.165142626302289E-5</v>
      </c>
      <c r="AV430" s="240">
        <f t="shared" ca="1" si="897"/>
        <v>2.4093270430671893E-5</v>
      </c>
      <c r="AW430" s="240">
        <f t="shared" ca="1" si="898"/>
        <v>-4.7549973265374694E-5</v>
      </c>
      <c r="AX430" s="240">
        <f t="shared" ca="1" si="899"/>
        <v>-1.2452021764433428E-5</v>
      </c>
      <c r="AY430" s="240">
        <f t="shared" ca="1" si="900"/>
        <v>5.0598494048934053E-5</v>
      </c>
      <c r="AZ430" s="240">
        <f t="shared" ca="1" si="901"/>
        <v>6.443012324629333E-8</v>
      </c>
      <c r="BA430" s="240">
        <f t="shared" ca="1" si="902"/>
        <v>-5.0614267918713643E-5</v>
      </c>
      <c r="BB430" s="240">
        <f t="shared" ca="1" si="903"/>
        <v>1.2327023298040562E-5</v>
      </c>
      <c r="BC430" s="240">
        <f t="shared" ca="1" si="904"/>
        <v>4.7596349428494321E-5</v>
      </c>
      <c r="BD430" s="240">
        <f t="shared" ca="1" si="905"/>
        <v>-2.3979625839160269E-5</v>
      </c>
      <c r="BE430" s="240">
        <f t="shared" ca="1" si="906"/>
        <v>-4.172562504850186E-5</v>
      </c>
      <c r="BF430" s="240">
        <f t="shared" ca="1" si="907"/>
        <v>3.4194949709753234E-5</v>
      </c>
      <c r="BG430" s="240">
        <f t="shared" ca="1" si="908"/>
        <v>3.3353971283753496E-5</v>
      </c>
      <c r="BH430" s="240">
        <f t="shared" ca="1" si="909"/>
        <v>-4.2360714000592395E-5</v>
      </c>
      <c r="BI430" s="240">
        <f t="shared" ca="1" si="910"/>
        <v>-2.2983164078286602E-5</v>
      </c>
      <c r="BJ430" s="240">
        <f t="shared" ca="1" si="911"/>
        <v>4.7987483266667366E-5</v>
      </c>
      <c r="BK430" s="240">
        <f t="shared" ca="1" si="912"/>
        <v>1.1234803622718854E-5</v>
      </c>
      <c r="BL430" s="240">
        <f t="shared" ca="1" si="913"/>
        <v>-5.0738003061042686E-5</v>
      </c>
      <c r="BM430" s="240">
        <f t="shared" ca="1" si="914"/>
        <v>1.1869428032054656E-6</v>
      </c>
      <c r="BN430" s="240">
        <f t="shared" ca="1" si="915"/>
        <v>5.0447414121116312E-5</v>
      </c>
      <c r="BO430" s="240">
        <f t="shared" ca="1" si="916"/>
        <v>-1.3537546852446134E-5</v>
      </c>
      <c r="BP430" s="240">
        <f t="shared" ca="1" si="917"/>
        <v>-4.7133133619618473E-5</v>
      </c>
      <c r="BQ430" s="240">
        <f t="shared" ca="1" si="918"/>
        <v>2.5076744273710888E-5</v>
      </c>
      <c r="BR430" s="240">
        <f t="shared" ca="1" si="919"/>
        <v>4.0993811222932476E-5</v>
      </c>
      <c r="BS430" s="240">
        <f t="shared" ca="1" si="920"/>
        <v>-3.5112904495287084E-5</v>
      </c>
      <c r="BT430" s="240">
        <f t="shared" ca="1" si="921"/>
        <v>-3.2397422527985014E-5</v>
      </c>
      <c r="BU430" s="240">
        <f t="shared" ca="1" si="922"/>
        <v>4.3044485228017065E-5</v>
      </c>
      <c r="BV430" s="240">
        <f t="shared" ca="1" si="923"/>
        <v>2.1859213527256412E-5</v>
      </c>
      <c r="BW430" s="240">
        <f t="shared" ca="1" si="924"/>
        <v>-4.8396087402407755E-5</v>
      </c>
      <c r="BX430" s="240">
        <f t="shared" ca="1" si="925"/>
        <v>-1.0010818055398318E-5</v>
      </c>
      <c r="BY430" s="240">
        <f t="shared" ca="1" si="926"/>
        <v>5.0846949397323481E-5</v>
      </c>
      <c r="BZ430" s="240">
        <f t="shared" ca="1" si="927"/>
        <v>-2.4376007596952261E-6</v>
      </c>
      <c r="CA430" s="240">
        <f t="shared" ca="1" si="928"/>
        <v>-5.0250172687602745E-5</v>
      </c>
      <c r="CB430" s="240">
        <f t="shared" ca="1" si="929"/>
        <v>1.4739915894828574E-5</v>
      </c>
      <c r="CC430" s="240">
        <f t="shared" ca="1" si="930"/>
        <v>4.6641526573471563E-5</v>
      </c>
      <c r="CD430" s="240">
        <f t="shared" ca="1" si="931"/>
        <v>-2.6158757415190255E-5</v>
      </c>
      <c r="CE430" s="240">
        <f t="shared" ca="1" si="932"/>
        <v>-4.0237304258339736E-5</v>
      </c>
      <c r="CF430" s="240">
        <f t="shared" ca="1" si="933"/>
        <v>3.6009708580109044E-5</v>
      </c>
      <c r="CG430" s="240">
        <f t="shared" ca="1" si="934"/>
        <v>3.1421358776302751E-5</v>
      </c>
      <c r="CH430" s="240">
        <f t="shared" ca="1" si="935"/>
        <v>-4.3702328067077732E-5</v>
      </c>
      <c r="CI430" s="240">
        <f t="shared" ca="1" si="936"/>
        <v>-2.072209580336605E-5</v>
      </c>
      <c r="CJ430" s="240">
        <f t="shared" ca="1" si="937"/>
        <v>4.8775539544743213E-5</v>
      </c>
      <c r="CK430" s="240">
        <f t="shared" ca="1" si="938"/>
        <v>8.780802345610528E-6</v>
      </c>
      <c r="CL430" s="240">
        <f t="shared" ca="1" si="939"/>
        <v>-5.0925267432577268E-5</v>
      </c>
      <c r="CM430" s="240">
        <f t="shared" ca="1" si="940"/>
        <v>3.6867903966351031E-6</v>
      </c>
      <c r="CN430" s="240">
        <f t="shared" ca="1" si="941"/>
        <v>5.0022662429037137E-5</v>
      </c>
      <c r="CO430" s="240">
        <f t="shared" ca="1" si="942"/>
        <v>-1.5933406163036236E-5</v>
      </c>
      <c r="CP430" s="240">
        <f t="shared" ca="1" si="943"/>
        <v>-4.6121824415755499E-5</v>
      </c>
      <c r="CQ430" s="240">
        <f t="shared" ca="1" si="944"/>
        <v>2.722501349934165E-5</v>
      </c>
      <c r="CR430" s="240">
        <f t="shared" ca="1" si="945"/>
        <v>3.9456559846231483E-5</v>
      </c>
      <c r="CS430" s="240">
        <f t="shared" ca="1" si="946"/>
        <v>-3.6884821762972083E-5</v>
      </c>
      <c r="CT430" s="240">
        <f t="shared" ca="1" si="947"/>
        <v>-3.0426367973014496E-5</v>
      </c>
      <c r="CU430" s="240">
        <f t="shared" ca="1" si="948"/>
        <v>4.4333846257845704E-5</v>
      </c>
      <c r="CV430" s="240">
        <f t="shared" ca="1" si="949"/>
        <v>1.9572495863812811E-5</v>
      </c>
      <c r="CW430" s="240">
        <f t="shared" ca="1" si="950"/>
        <v>-4.912561112589183E-5</v>
      </c>
      <c r="CX430" s="240">
        <f t="shared" ca="1" si="951"/>
        <v>-7.5454974088243714E-6</v>
      </c>
      <c r="CY430" s="240">
        <f t="shared" ca="1" si="952"/>
        <v>5.0972909990948025E-5</v>
      </c>
      <c r="CZ430" s="240">
        <f t="shared" ca="1" si="953"/>
        <v>-4.9337592488980206E-6</v>
      </c>
      <c r="DA430" s="240">
        <f t="shared" ca="1" si="954"/>
        <v>-4.9765020389092116E-5</v>
      </c>
      <c r="DB430" s="240">
        <f t="shared" ca="1" si="955"/>
        <v>1.7117298743160417E-5</v>
      </c>
      <c r="DC430" s="240">
        <f t="shared" ca="1" si="956"/>
        <v>4.5574340195617771E-5</v>
      </c>
      <c r="DD430" s="240">
        <f t="shared" ca="1" si="957"/>
        <v>-2.8274870253369869E-5</v>
      </c>
      <c r="DE430" s="240">
        <f t="shared" ca="1" si="958"/>
        <v>-3.8652048277847671E-5</v>
      </c>
      <c r="DF430" s="240">
        <f t="shared" ca="1" si="959"/>
        <v>3.7737716908417432E-5</v>
      </c>
      <c r="DG430" s="240">
        <f t="shared" ca="1" si="960"/>
        <v>2.9413049463374482E-5</v>
      </c>
      <c r="DH430" s="240">
        <f t="shared" ca="1" si="961"/>
        <v>-4.4938659397377239E-5</v>
      </c>
      <c r="DI430" s="240">
        <f t="shared" ca="1" si="962"/>
        <v>-1.8411106184613979E-5</v>
      </c>
      <c r="DJ430" s="240">
        <f t="shared" ca="1" si="963"/>
        <v>4.9446091275823116E-5</v>
      </c>
      <c r="DK430" s="240">
        <f t="shared" ca="1" si="964"/>
        <v>6.305647346542034E-6</v>
      </c>
      <c r="DL430" s="240">
        <f t="shared" ca="1" si="965"/>
        <v>-5.0989848374340094E-5</v>
      </c>
      <c r="DM430" s="240">
        <f t="shared" ca="1" si="966"/>
        <v>6.1777561890745454E-6</v>
      </c>
      <c r="DN430" s="240">
        <f t="shared" ca="1" si="967"/>
        <v>4.9477401761698678E-5</v>
      </c>
      <c r="DO430" s="240">
        <f t="shared" ca="1" si="968"/>
        <v>-1.8290880502578736E-5</v>
      </c>
      <c r="DP430" s="240">
        <f t="shared" ca="1" si="969"/>
        <v>-4.4999403697080553E-5</v>
      </c>
      <c r="DQ430" s="240">
        <f t="shared" ca="1" si="970"/>
        <v>2.9307695282822963E-5</v>
      </c>
      <c r="DR430" s="240">
        <f t="shared" ca="1" si="971"/>
        <v>3.7824254160874458E-5</v>
      </c>
      <c r="DS430" s="240">
        <f t="shared" ca="1" si="972"/>
        <v>-3.8567880264301269E-5</v>
      </c>
      <c r="DT430" s="240">
        <f t="shared" ca="1" si="973"/>
        <v>-2.8382013632562486E-5</v>
      </c>
      <c r="DU430" s="240">
        <f t="shared" ca="1" si="974"/>
        <v>4.5516403168852513E-5</v>
      </c>
      <c r="DV430" s="240">
        <f t="shared" ca="1" si="975"/>
        <v>1.7238626343485134E-5</v>
      </c>
      <c r="DW430" s="240">
        <f t="shared" ca="1" si="976"/>
        <v>-4.9736786949278297E-5</v>
      </c>
      <c r="DX430" s="240">
        <f t="shared" ca="1" si="977"/>
        <v>-5.0619989980829109E-6</v>
      </c>
      <c r="DY430" s="240">
        <f t="shared" ca="1" si="978"/>
        <v>5.0976072379704723E-5</v>
      </c>
      <c r="DZ430" s="240">
        <f t="shared" ca="1" si="979"/>
        <v>-7.4180318799239555E-6</v>
      </c>
      <c r="EA430" s="240">
        <f t="shared" ca="1" si="980"/>
        <v>-4.9159979797563214E-5</v>
      </c>
      <c r="EB430" s="240">
        <f t="shared" ca="1" si="981"/>
        <v>1.9453444519523721E-5</v>
      </c>
      <c r="EC430" s="240">
        <f t="shared" ca="1" si="982"/>
        <v>4.439736124039231E-5</v>
      </c>
      <c r="ED430" s="240">
        <f t="shared" ca="1" si="983"/>
        <v>-3.0322866452522999E-5</v>
      </c>
      <c r="EE430" s="240">
        <f t="shared" ca="1" si="984"/>
        <v>-3.6973676127534704E-5</v>
      </c>
      <c r="EF430" s="240">
        <f t="shared" ca="1" si="985"/>
        <v>3.9374811771259837E-5</v>
      </c>
      <c r="EG430" s="240">
        <f t="shared" ca="1" si="986"/>
        <v>2.7333881538010077E-5</v>
      </c>
      <c r="EH430" s="240">
        <f t="shared" ca="1" si="987"/>
        <v>-4.6066729561026801E-5</v>
      </c>
      <c r="EI430" s="240">
        <f t="shared" ca="1" si="988"/>
        <v>-1.605576259844073E-5</v>
      </c>
      <c r="EJ430" s="240">
        <f t="shared" ca="1" si="989"/>
        <v>4.9997523042053492E-5</v>
      </c>
      <c r="EK430" s="240">
        <f t="shared" ca="1" si="990"/>
        <v>3.8153014907076704E-6</v>
      </c>
      <c r="EL430" s="240">
        <f t="shared" ca="1" si="991"/>
        <v>-5.0931590305185935E-5</v>
      </c>
      <c r="EM430" s="240">
        <f t="shared" ca="1" si="992"/>
        <v>8.6538392257469775E-6</v>
      </c>
      <c r="EN430" s="240">
        <f t="shared" ca="1" si="993"/>
        <v>4.881294569980775E-5</v>
      </c>
      <c r="EO430" s="240">
        <f t="shared" ca="1" si="994"/>
        <v>-2.0604290508899937E-5</v>
      </c>
      <c r="EP430" s="240">
        <f t="shared" ca="1" si="995"/>
        <v>-4.3768575473417114E-5</v>
      </c>
      <c r="EQ430" s="240">
        <f t="shared" ca="1" si="996"/>
        <v>3.1319772261317045E-5</v>
      </c>
      <c r="ER430" s="240">
        <f t="shared" ca="1" si="997"/>
        <v>3.6100826534230527E-5</v>
      </c>
      <c r="ES430" s="240">
        <f t="shared" ca="1" si="998"/>
        <v>-4.0158025363927332E-5</v>
      </c>
      <c r="ET430" s="240">
        <f t="shared" ca="1" si="999"/>
        <v>-2.6269284535298848E-5</v>
      </c>
      <c r="EU430" s="240">
        <f t="shared" ca="1" si="1000"/>
        <v>4.6589307077859503E-5</v>
      </c>
      <c r="EV430" s="240">
        <f t="shared" ca="1" si="1001"/>
        <v>1.4863227462370655E-5</v>
      </c>
      <c r="EW430" s="240">
        <f t="shared" ca="1" si="1002"/>
        <v>-5.0228142496475957E-5</v>
      </c>
      <c r="EX430" s="240">
        <f t="shared" ca="1" si="1003"/>
        <v>-2.5663057883777451E-6</v>
      </c>
      <c r="EY430" s="240">
        <f t="shared" ca="1" si="1004"/>
        <v>5.0856428945122127E-5</v>
      </c>
      <c r="EZ430" s="240">
        <f t="shared" ca="1" si="1005"/>
        <v>-9.8844338224083036E-6</v>
      </c>
      <c r="FA430" s="240">
        <f t="shared" ca="1" si="1006"/>
        <v>-4.8436508508796318E-5</v>
      </c>
      <c r="FB430" s="240">
        <f t="shared" ca="1" si="1007"/>
        <v>2.1742725244117646E-5</v>
      </c>
      <c r="FC430" s="240">
        <f t="shared" ca="1" si="1008"/>
        <v>4.3113425153189962E-5</v>
      </c>
      <c r="FD430" s="240">
        <f t="shared" ca="1" si="1009"/>
        <v>-3.2297812210422588E-5</v>
      </c>
      <c r="FE430" s="240">
        <f t="shared" ca="1" si="1010"/>
        <v>-3.5206231152917934E-5</v>
      </c>
      <c r="FF430" s="240">
        <f t="shared" ca="1" si="1011"/>
        <v>4.0917049263719109E-5</v>
      </c>
      <c r="FG430" s="240">
        <f t="shared" ca="1" si="1012"/>
        <v>2.5188863897855369E-5</v>
      </c>
      <c r="FH430" s="240">
        <f t="shared" ca="1" si="1013"/>
        <v>-4.7083820938195464E-5</v>
      </c>
      <c r="FI430" s="240">
        <f t="shared" ca="1" si="1014"/>
        <v>-1.3661739273849132E-5</v>
      </c>
      <c r="FJ430" s="240">
        <f t="shared" ca="1" si="1015"/>
        <v>5.0428506396009976E-5</v>
      </c>
      <c r="FK430" s="240">
        <f t="shared" ca="1" si="1016"/>
        <v>1.3157642394027055E-6</v>
      </c>
      <c r="FL430" s="240">
        <f t="shared" ca="1" si="1017"/>
        <v>-5.0750633573906149E-5</v>
      </c>
      <c r="FM430" s="240">
        <f t="shared" ca="1" si="1018"/>
        <v>1.1109074405739211E-5</v>
      </c>
      <c r="FN430" s="240">
        <f t="shared" ca="1" si="1019"/>
        <v>4.8030894976216908E-5</v>
      </c>
      <c r="FO430" s="240">
        <f t="shared" ca="1" si="1020"/>
        <v>-2.2868062974661156E-5</v>
      </c>
      <c r="FP430" s="240">
        <f t="shared" ca="1" si="1021"/>
        <v>-4.2432304917764591E-5</v>
      </c>
      <c r="FQ430" s="240">
        <f t="shared" ca="1" si="1022"/>
        <v>3.3256397165145567E-5</v>
      </c>
      <c r="FR430" s="240">
        <f t="shared" ca="1" si="1023"/>
        <v>3.429042885440562E-5</v>
      </c>
      <c r="FS430" s="240">
        <f t="shared" ca="1" si="1024"/>
        <v>-4.1651426263022328E-5</v>
      </c>
      <c r="FT430" s="240">
        <f t="shared" ca="1" si="1025"/>
        <v>-2.4093270430672106E-5</v>
      </c>
      <c r="FU430" s="240">
        <f t="shared" ca="1" si="1026"/>
        <v>4.7549973265375134E-5</v>
      </c>
      <c r="FV430" s="240">
        <f t="shared" ca="1" si="1027"/>
        <v>1.2452021764434373E-5</v>
      </c>
      <c r="FW430" s="240">
        <f t="shared" ca="1" si="1028"/>
        <v>-5.059849404893412E-5</v>
      </c>
      <c r="FX430" s="240">
        <f t="shared" ca="1" si="1029"/>
        <v>-6.4430123247990784E-8</v>
      </c>
      <c r="FY430" s="240">
        <f t="shared" ca="1" si="1030"/>
        <v>5.061426791871367E-5</v>
      </c>
      <c r="FZ430" s="240">
        <f t="shared" ca="1" si="1031"/>
        <v>-1.2327023298041724E-5</v>
      </c>
      <c r="GA430" s="240">
        <f t="shared" ca="1" si="1032"/>
        <v>-4.7596349428494667E-5</v>
      </c>
      <c r="GB430" s="240">
        <f t="shared" ca="1" si="1033"/>
        <v>2.3979625839160686E-5</v>
      </c>
      <c r="GC430" s="240">
        <f t="shared" ca="1" si="1034"/>
        <v>4.1725625048502835E-5</v>
      </c>
      <c r="GD430" s="240">
        <f t="shared" ca="1" si="1035"/>
        <v>-3.4194949709753044E-5</v>
      </c>
      <c r="GE430" s="240">
        <f t="shared" ca="1" si="1036"/>
        <v>-3.3353971283753137E-5</v>
      </c>
      <c r="GF430" s="240">
        <f t="shared" ca="1" si="1037"/>
        <v>4.2360714000591846E-5</v>
      </c>
      <c r="GG430" s="240">
        <f t="shared" ca="1" si="1038"/>
        <v>2.2983164078286826E-5</v>
      </c>
      <c r="GH430" s="240">
        <f t="shared" ca="1" si="1039"/>
        <v>-4.7987483266667765E-5</v>
      </c>
      <c r="GI430" s="240">
        <f t="shared" ca="1" si="1040"/>
        <v>-1.1234803622719806E-5</v>
      </c>
      <c r="GJ430" s="240">
        <f t="shared" ca="1" si="1041"/>
        <v>5.0738003061042733E-5</v>
      </c>
      <c r="GK430" s="240">
        <f t="shared" ca="1" si="1042"/>
        <v>-1.1869428032037681E-6</v>
      </c>
      <c r="GL430" s="240">
        <f t="shared" ca="1" si="1043"/>
        <v>-5.0447414121116353E-5</v>
      </c>
      <c r="GM430" s="240">
        <f t="shared" ca="1" si="1044"/>
        <v>1.3537546852446594E-5</v>
      </c>
      <c r="GN430" s="240">
        <f t="shared" ca="1" si="1045"/>
        <v>4.7133133619618846E-5</v>
      </c>
      <c r="GO430" s="240">
        <f t="shared" ca="1" si="1046"/>
        <v>-2.5076744273710671E-5</v>
      </c>
      <c r="GP430" s="240">
        <f t="shared" ca="1" si="1047"/>
        <v>-4.0993811222933485E-5</v>
      </c>
      <c r="GQ430" s="240">
        <f t="shared" ca="1" si="1048"/>
        <v>3.5112904495286908E-5</v>
      </c>
      <c r="GR430" s="240">
        <f t="shared" ca="1" si="1049"/>
        <v>3.2397422527984641E-5</v>
      </c>
      <c r="GS430" s="240">
        <f t="shared" ca="1" si="1050"/>
        <v>-4.3044485228016543E-5</v>
      </c>
      <c r="GT430" s="240">
        <f t="shared" ca="1" si="1051"/>
        <v>-2.1859213527256639E-5</v>
      </c>
      <c r="GU430" s="240">
        <f t="shared" ca="1" si="1052"/>
        <v>4.8396087402408135E-5</v>
      </c>
      <c r="GV430" s="240">
        <f t="shared" ca="1" si="1053"/>
        <v>1.0010818055399277E-5</v>
      </c>
      <c r="GW430" s="240">
        <f t="shared" ca="1" si="1054"/>
        <v>-5.0846949397323515E-5</v>
      </c>
      <c r="GX430" s="240">
        <f t="shared" ca="1" si="1055"/>
        <v>2.4376007596935252E-6</v>
      </c>
      <c r="GY430" s="240">
        <f t="shared" ca="1" si="1056"/>
        <v>5.0250172687602778E-5</v>
      </c>
      <c r="GZ430" s="240">
        <f t="shared" ca="1" si="1057"/>
        <v>-1.4739915894829028E-5</v>
      </c>
      <c r="HA430" s="240">
        <f t="shared" ca="1" si="1058"/>
        <v>-4.6641526573471956E-5</v>
      </c>
      <c r="HB430" s="240">
        <f t="shared" ca="1" si="1059"/>
        <v>2.6158757415190038E-5</v>
      </c>
      <c r="HC430" s="240">
        <f t="shared" ca="1" si="1060"/>
        <v>4.023730425833899E-5</v>
      </c>
      <c r="HD430" s="240">
        <f t="shared" ca="1" si="1061"/>
        <v>-3.6009708580108868E-5</v>
      </c>
      <c r="HE430" s="240">
        <f t="shared" ca="1" si="1062"/>
        <v>-3.1421358776302947E-5</v>
      </c>
      <c r="HF430" s="240">
        <f t="shared" ca="1" si="1063"/>
        <v>4.3702328067076851E-5</v>
      </c>
      <c r="HG430" s="240">
        <f t="shared" ca="1" si="1064"/>
        <v>2.072209580336628E-5</v>
      </c>
      <c r="HH430" s="240">
        <f t="shared" ca="1" si="1065"/>
        <v>-4.8775539544743566E-5</v>
      </c>
      <c r="HI430" s="240">
        <f t="shared" ca="1" si="1066"/>
        <v>-8.7808023456107719E-6</v>
      </c>
      <c r="HJ430" s="240">
        <f t="shared" ca="1" si="1067"/>
        <v>5.0925267432577254E-5</v>
      </c>
      <c r="HK430" s="240">
        <f t="shared" ca="1" si="1068"/>
        <v>-3.6867903966334056E-6</v>
      </c>
      <c r="HL430" s="240">
        <f t="shared" ca="1" si="1069"/>
        <v>-5.0022662429037184E-5</v>
      </c>
      <c r="HM430" s="240">
        <f t="shared" ca="1" si="1070"/>
        <v>1.5933406163037378E-5</v>
      </c>
      <c r="HN430" s="240">
        <f t="shared" ca="1" si="1071"/>
        <v>4.6121824415756217E-5</v>
      </c>
      <c r="HO430" s="240">
        <f t="shared" ca="1" si="1072"/>
        <v>-2.7225013499341437E-5</v>
      </c>
      <c r="HP430" s="240">
        <f t="shared" ca="1" si="1073"/>
        <v>-3.9456559846230725E-5</v>
      </c>
      <c r="HQ430" s="240">
        <f t="shared" ca="1" si="1074"/>
        <v>3.6884821762971907E-5</v>
      </c>
      <c r="HR430" s="240">
        <f t="shared" ca="1" si="1075"/>
        <v>3.0426367973014699E-5</v>
      </c>
      <c r="HS430" s="240">
        <f t="shared" ca="1" si="1076"/>
        <v>-4.4333846257844857E-5</v>
      </c>
      <c r="HT430" s="240">
        <f t="shared" ca="1" si="1077"/>
        <v>-1.9572495863813042E-5</v>
      </c>
      <c r="HU430" s="240">
        <f t="shared" ca="1" si="1078"/>
        <v>4.9125611125892148E-5</v>
      </c>
      <c r="HV430" s="240">
        <f t="shared" ca="1" si="1079"/>
        <v>7.5454974088246255E-6</v>
      </c>
      <c r="HW430" s="240">
        <f t="shared" ca="1" si="1080"/>
        <v>-5.0972909990948011E-5</v>
      </c>
      <c r="HX430" s="240">
        <f t="shared" ca="1" si="1081"/>
        <v>4.9337592488963299E-6</v>
      </c>
      <c r="HY430" s="240">
        <f t="shared" ca="1" si="1082"/>
        <v>4.976502038909217E-5</v>
      </c>
      <c r="HZ430" s="240">
        <f t="shared" ca="1" si="1083"/>
        <v>-1.7117298743161542E-5</v>
      </c>
      <c r="IA430" s="240">
        <f t="shared" ca="1" si="1084"/>
        <v>-4.557434019561853E-5</v>
      </c>
      <c r="IB430" s="240">
        <f t="shared" ca="1" si="1085"/>
        <v>2.8274870253369663E-5</v>
      </c>
      <c r="IC430" s="240">
        <f t="shared" ca="1" si="1086"/>
        <v>3.8652048277846891E-5</v>
      </c>
      <c r="ID430" s="240">
        <f t="shared" ca="1" si="1087"/>
        <v>-3.7737716908417262E-5</v>
      </c>
      <c r="IE430" s="240">
        <f t="shared" ca="1" si="1088"/>
        <v>3.473241720535775E-5</v>
      </c>
      <c r="IF430" s="240">
        <f t="shared" ca="1" si="1089"/>
        <v>4.4938659397376439E-5</v>
      </c>
      <c r="IG430" s="240">
        <f t="shared" ca="1" si="1090"/>
        <v>1.8411106184614213E-5</v>
      </c>
      <c r="IH430" s="240">
        <f t="shared" ca="1" si="1091"/>
        <v>-4.9446091275823407E-5</v>
      </c>
      <c r="II430" s="240">
        <f t="shared" ca="1" si="1092"/>
        <v>-6.3056473465437179E-6</v>
      </c>
      <c r="IJ430" s="240">
        <f t="shared" ca="1" si="1093"/>
        <v>5.0989848374340094E-5</v>
      </c>
      <c r="IK430" s="240">
        <f t="shared" ca="1" si="1094"/>
        <v>-6.177756189075738E-6</v>
      </c>
      <c r="IL430" s="240">
        <f t="shared" ca="1" si="1095"/>
        <v>-4.9477401761698739E-5</v>
      </c>
      <c r="IM430" s="240">
        <f t="shared" ca="1" si="1096"/>
        <v>1.8290880502579857E-5</v>
      </c>
      <c r="IN430" s="240">
        <f t="shared" ca="1" si="1097"/>
        <v>4.4999403697081352E-5</v>
      </c>
      <c r="IO430" s="240">
        <f t="shared" ca="1" si="1098"/>
        <v>-2.930769528282276E-5</v>
      </c>
      <c r="IP430" s="240">
        <f t="shared" ca="1" si="1099"/>
        <v>-3.7824254160873651E-5</v>
      </c>
      <c r="IQ430" s="240">
        <f t="shared" ca="1" si="1100"/>
        <v>3.8567880264301106E-5</v>
      </c>
      <c r="IR430" s="240">
        <f t="shared" ca="1" si="1101"/>
        <v>2.8382013632562693E-5</v>
      </c>
      <c r="IS430" s="240">
        <f t="shared" ca="1" si="1102"/>
        <v>-4.5516403168851741E-5</v>
      </c>
      <c r="IT430" s="240">
        <f t="shared" ca="1" si="1103"/>
        <v>-1.7238626343485364E-5</v>
      </c>
      <c r="IU430" s="240">
        <f t="shared" ca="1" si="1104"/>
        <v>4.9736786949278562E-5</v>
      </c>
      <c r="IV430" s="240">
        <f t="shared" ca="1" si="1105"/>
        <v>5.0619989980845948E-6</v>
      </c>
      <c r="IW430" s="240">
        <f t="shared" ca="1" si="1106"/>
        <v>-5.0976072379704723E-5</v>
      </c>
      <c r="IX430" s="240">
        <f t="shared" ca="1" si="1107"/>
        <v>7.4180318799251413E-6</v>
      </c>
      <c r="IY430" s="240">
        <f t="shared" ca="1" si="1108"/>
        <v>4.9159979797563282E-5</v>
      </c>
      <c r="IZ430" s="240">
        <f t="shared" ca="1" si="1109"/>
        <v>-1.945344451952349E-5</v>
      </c>
      <c r="JA430" s="240">
        <f t="shared" ca="1" si="1110"/>
        <v>-4.4397361240393137E-5</v>
      </c>
      <c r="JB430" s="240">
        <f t="shared" ca="1" si="1111"/>
        <v>3.0322866452522796E-5</v>
      </c>
    </row>
    <row r="431" spans="2:262">
      <c r="B431" s="248">
        <v>70</v>
      </c>
      <c r="C431" s="247">
        <f t="shared" si="1112"/>
        <v>1.3671875000000008E-3</v>
      </c>
      <c r="D431" s="244">
        <f t="shared" ca="1" si="855"/>
        <v>29.906987204262805</v>
      </c>
      <c r="E431" s="243">
        <f ca="1">BX361</f>
        <v>-9.3012795737196716E-2</v>
      </c>
      <c r="F431" s="242">
        <v>70</v>
      </c>
      <c r="G431" s="240">
        <f t="shared" ca="1" si="856"/>
        <v>-7.0241430730066002E-5</v>
      </c>
      <c r="H431" s="240">
        <f t="shared" ca="1" si="857"/>
        <v>6.7090198938642804E-5</v>
      </c>
      <c r="I431" s="240">
        <f t="shared" ca="1" si="858"/>
        <v>5.0553077286922646E-5</v>
      </c>
      <c r="J431" s="240">
        <f t="shared" ca="1" si="859"/>
        <v>-8.1925552969620261E-5</v>
      </c>
      <c r="K431" s="240">
        <f t="shared" ca="1" si="860"/>
        <v>-2.6511126772422228E-5</v>
      </c>
      <c r="L431" s="240">
        <f t="shared" ca="1" si="861"/>
        <v>8.9705533388947779E-5</v>
      </c>
      <c r="M431" s="240">
        <f t="shared" ca="1" si="862"/>
        <v>1.8605582155898536E-7</v>
      </c>
      <c r="N431" s="240">
        <f t="shared" ca="1" si="863"/>
        <v>-8.9760133506892845E-5</v>
      </c>
      <c r="O431" s="240">
        <f t="shared" ca="1" si="864"/>
        <v>2.6155038131726925E-5</v>
      </c>
      <c r="P431" s="240">
        <f t="shared" ca="1" si="865"/>
        <v>8.2084651197960121E-5</v>
      </c>
      <c r="Q431" s="240">
        <f t="shared" ca="1" si="866"/>
        <v>-5.0243677763285965E-5</v>
      </c>
      <c r="R431" s="240">
        <f t="shared" ca="1" si="867"/>
        <v>-6.7340093844781449E-5</v>
      </c>
      <c r="S431" s="240">
        <f t="shared" ca="1" si="868"/>
        <v>7.000536560271289E-5</v>
      </c>
      <c r="T431" s="240">
        <f t="shared" ca="1" si="869"/>
        <v>4.6796252826167287E-5</v>
      </c>
      <c r="U431" s="241">
        <f t="shared" ca="1" si="870"/>
        <v>-8.3738238362546013E-5</v>
      </c>
      <c r="V431" s="240">
        <f t="shared" ca="1" si="871"/>
        <v>-2.222234993618227E-5</v>
      </c>
      <c r="W431" s="240">
        <f t="shared" ca="1" si="872"/>
        <v>9.0259630261844197E-5</v>
      </c>
      <c r="X431" s="240">
        <f t="shared" ca="1" si="873"/>
        <v>-4.2653268087894833E-6</v>
      </c>
      <c r="Y431" s="240">
        <f t="shared" ca="1" si="874"/>
        <v>-8.9007923409122438E-5</v>
      </c>
      <c r="Z431" s="240">
        <f t="shared" ca="1" si="875"/>
        <v>3.0385676473003466E-5</v>
      </c>
      <c r="AA431" s="240">
        <f t="shared" ca="1" si="876"/>
        <v>8.009091395806052E-5</v>
      </c>
      <c r="AB431" s="240">
        <f t="shared" ca="1" si="877"/>
        <v>-5.3889232082262972E-5</v>
      </c>
      <c r="AC431" s="240">
        <f t="shared" ca="1" si="878"/>
        <v>-6.4276528775129415E-5</v>
      </c>
      <c r="AD431" s="240">
        <f t="shared" ca="1" si="879"/>
        <v>7.275188320930026E-5</v>
      </c>
      <c r="AE431" s="240">
        <f t="shared" ca="1" si="880"/>
        <v>4.2926692093486174E-5</v>
      </c>
      <c r="AF431" s="240">
        <f t="shared" ca="1" si="881"/>
        <v>-8.5349191004653038E-5</v>
      </c>
      <c r="AG431" s="240">
        <f t="shared" ca="1" si="882"/>
        <v>-1.7880037512498233E-5</v>
      </c>
      <c r="AH431" s="240">
        <f t="shared" ca="1" si="883"/>
        <v>9.0596283779629988E-5</v>
      </c>
      <c r="AI431" s="240">
        <f t="shared" ca="1" si="884"/>
        <v>-8.7064338932570654E-6</v>
      </c>
      <c r="AJ431" s="240">
        <f t="shared" ca="1" si="885"/>
        <v>-8.8041285427686199E-5</v>
      </c>
      <c r="AK431" s="240">
        <f t="shared" ca="1" si="886"/>
        <v>3.4543113058185634E-5</v>
      </c>
      <c r="AL431" s="240">
        <f t="shared" ca="1" si="887"/>
        <v>7.7904230691300581E-5</v>
      </c>
      <c r="AM431" s="240">
        <f t="shared" ca="1" si="888"/>
        <v>-5.7404962521015075E-5</v>
      </c>
      <c r="AN431" s="240">
        <f t="shared" ca="1" si="889"/>
        <v>-6.1058115917699129E-5</v>
      </c>
      <c r="AO431" s="240">
        <f t="shared" ca="1" si="890"/>
        <v>7.5323135156923871E-5</v>
      </c>
      <c r="AP431" s="240">
        <f t="shared" ca="1" si="891"/>
        <v>3.8953717199617706E-5</v>
      </c>
      <c r="AQ431" s="240">
        <f t="shared" ca="1" si="892"/>
        <v>-8.6754529969923527E-5</v>
      </c>
      <c r="AR431" s="240">
        <f t="shared" ca="1" si="893"/>
        <v>-1.3494650512339636E-5</v>
      </c>
      <c r="AS431" s="240">
        <f t="shared" ca="1" si="894"/>
        <v>9.071468291449336E-5</v>
      </c>
      <c r="AT431" s="240">
        <f t="shared" ca="1" si="895"/>
        <v>-1.3126566415882245E-5</v>
      </c>
      <c r="AU431" s="240">
        <f t="shared" ca="1" si="896"/>
        <v>-8.6862548278148668E-5</v>
      </c>
      <c r="AV431" s="240">
        <f t="shared" ca="1" si="897"/>
        <v>3.8617332258391854E-5</v>
      </c>
      <c r="AW431" s="240">
        <f t="shared" ca="1" si="898"/>
        <v>7.5529869309200621E-5</v>
      </c>
      <c r="AX431" s="240">
        <f t="shared" ca="1" si="899"/>
        <v>-6.0782399376972183E-5</v>
      </c>
      <c r="AY431" s="240">
        <f t="shared" ca="1" si="900"/>
        <v>-5.7692608710963297E-5</v>
      </c>
      <c r="AZ431" s="240">
        <f t="shared" ca="1" si="901"/>
        <v>7.7712927074427037E-5</v>
      </c>
      <c r="BA431" s="240">
        <f t="shared" ca="1" si="902"/>
        <v>3.4886899389072702E-5</v>
      </c>
      <c r="BB431" s="240">
        <f t="shared" ca="1" si="903"/>
        <v>-8.7950869673697284E-5</v>
      </c>
      <c r="BC431" s="240">
        <f t="shared" ca="1" si="904"/>
        <v>-9.0767537171056612E-6</v>
      </c>
      <c r="BD431" s="240">
        <f t="shared" ca="1" si="905"/>
        <v>9.0614542432547972E-5</v>
      </c>
      <c r="BE431" s="240">
        <f t="shared" ca="1" si="906"/>
        <v>-1.7515075890260152E-5</v>
      </c>
      <c r="BF431" s="240">
        <f t="shared" ca="1" si="907"/>
        <v>-8.5474551641548591E-5</v>
      </c>
      <c r="BG431" s="240">
        <f t="shared" ca="1" si="908"/>
        <v>4.259851892270821E-5</v>
      </c>
      <c r="BH431" s="240">
        <f t="shared" ca="1" si="909"/>
        <v>7.2973549856299592E-5</v>
      </c>
      <c r="BI431" s="240">
        <f t="shared" ca="1" si="910"/>
        <v>-6.4013406108921284E-5</v>
      </c>
      <c r="BJ431" s="240">
        <f t="shared" ca="1" si="911"/>
        <v>-5.418811495656753E-5</v>
      </c>
      <c r="BK431" s="240">
        <f t="shared" ca="1" si="912"/>
        <v>7.9915501743759424E-5</v>
      </c>
      <c r="BL431" s="240">
        <f t="shared" ca="1" si="913"/>
        <v>3.0736035982167961E-5</v>
      </c>
      <c r="BM431" s="240">
        <f t="shared" ca="1" si="914"/>
        <v>-8.8935328028840583E-5</v>
      </c>
      <c r="BN431" s="240">
        <f t="shared" ca="1" si="915"/>
        <v>-4.6369902271374506E-6</v>
      </c>
      <c r="BO431" s="240">
        <f t="shared" ca="1" si="916"/>
        <v>9.0296103580986064E-5</v>
      </c>
      <c r="BP431" s="240">
        <f t="shared" ca="1" si="917"/>
        <v>-2.1861390012678958E-5</v>
      </c>
      <c r="BQ431" s="240">
        <f t="shared" ca="1" si="918"/>
        <v>-8.3880639323357563E-5</v>
      </c>
      <c r="BR431" s="240">
        <f t="shared" ca="1" si="919"/>
        <v>4.6477082023750187E-5</v>
      </c>
      <c r="BS431" s="240">
        <f t="shared" ca="1" si="920"/>
        <v>7.0241430730066666E-5</v>
      </c>
      <c r="BT431" s="240">
        <f t="shared" ca="1" si="921"/>
        <v>-6.7090198938642696E-5</v>
      </c>
      <c r="BU431" s="240">
        <f t="shared" ca="1" si="922"/>
        <v>-5.0553077286923106E-5</v>
      </c>
      <c r="BV431" s="240">
        <f t="shared" ca="1" si="923"/>
        <v>8.1925552969619881E-5</v>
      </c>
      <c r="BW431" s="240">
        <f t="shared" ca="1" si="924"/>
        <v>2.6511126772423374E-5</v>
      </c>
      <c r="BX431" s="240">
        <f t="shared" ca="1" si="925"/>
        <v>-8.9705533388947711E-5</v>
      </c>
      <c r="BY431" s="240">
        <f t="shared" ca="1" si="926"/>
        <v>-1.8605582155969009E-7</v>
      </c>
      <c r="BZ431" s="240">
        <f t="shared" ca="1" si="927"/>
        <v>8.9760133506892995E-5</v>
      </c>
      <c r="CA431" s="240">
        <f t="shared" ca="1" si="928"/>
        <v>-2.6155038131726857E-5</v>
      </c>
      <c r="CB431" s="240">
        <f t="shared" ca="1" si="929"/>
        <v>-8.2084651197960297E-5</v>
      </c>
      <c r="CC431" s="240">
        <f t="shared" ca="1" si="930"/>
        <v>5.0243677763285375E-5</v>
      </c>
      <c r="CD431" s="240">
        <f t="shared" ca="1" si="931"/>
        <v>6.734009384478149E-5</v>
      </c>
      <c r="CE431" s="240">
        <f t="shared" ca="1" si="932"/>
        <v>-7.0005365602711833E-5</v>
      </c>
      <c r="CF431" s="240">
        <f t="shared" ca="1" si="933"/>
        <v>-4.679625282616789E-5</v>
      </c>
      <c r="CG431" s="240">
        <f t="shared" ca="1" si="934"/>
        <v>8.3738238362546108E-5</v>
      </c>
      <c r="CH431" s="240">
        <f t="shared" ca="1" si="935"/>
        <v>2.2222349936183585E-5</v>
      </c>
      <c r="CI431" s="240">
        <f t="shared" ca="1" si="936"/>
        <v>-9.0259630261844157E-5</v>
      </c>
      <c r="CJ431" s="240">
        <f t="shared" ca="1" si="937"/>
        <v>4.2653268087900593E-6</v>
      </c>
      <c r="CK431" s="240">
        <f t="shared" ca="1" si="938"/>
        <v>8.9007923409122695E-5</v>
      </c>
      <c r="CL431" s="240">
        <f t="shared" ca="1" si="939"/>
        <v>-3.0385676473003402E-5</v>
      </c>
      <c r="CM431" s="240">
        <f t="shared" ca="1" si="940"/>
        <v>-8.0090913958061482E-5</v>
      </c>
      <c r="CN431" s="240">
        <f t="shared" ca="1" si="941"/>
        <v>5.3889232082262403E-5</v>
      </c>
      <c r="CO431" s="240">
        <f t="shared" ca="1" si="942"/>
        <v>6.4276528775129469E-5</v>
      </c>
      <c r="CP431" s="240">
        <f t="shared" ca="1" si="943"/>
        <v>-7.2751883209299067E-5</v>
      </c>
      <c r="CQ431" s="240">
        <f t="shared" ca="1" si="944"/>
        <v>-4.2926692093486798E-5</v>
      </c>
      <c r="CR431" s="240">
        <f t="shared" ca="1" si="945"/>
        <v>8.5349191004653011E-5</v>
      </c>
      <c r="CS431" s="240">
        <f t="shared" ca="1" si="946"/>
        <v>1.7880037512499561E-5</v>
      </c>
      <c r="CT431" s="240">
        <f t="shared" ca="1" si="947"/>
        <v>-9.0596283779629947E-5</v>
      </c>
      <c r="CU431" s="240">
        <f t="shared" ca="1" si="948"/>
        <v>8.7064338932576346E-6</v>
      </c>
      <c r="CV431" s="240">
        <f t="shared" ca="1" si="949"/>
        <v>8.8041285427686524E-5</v>
      </c>
      <c r="CW431" s="240">
        <f t="shared" ca="1" si="950"/>
        <v>-3.4543113058185573E-5</v>
      </c>
      <c r="CX431" s="240">
        <f t="shared" ca="1" si="951"/>
        <v>-7.7904230691300296E-5</v>
      </c>
      <c r="CY431" s="240">
        <f t="shared" ca="1" si="952"/>
        <v>5.7404962521014024E-5</v>
      </c>
      <c r="CZ431" s="240">
        <f t="shared" ca="1" si="953"/>
        <v>6.105811591769917E-5</v>
      </c>
      <c r="DA431" s="240">
        <f t="shared" ca="1" si="954"/>
        <v>-7.532313515692276E-5</v>
      </c>
      <c r="DB431" s="240">
        <f t="shared" ca="1" si="955"/>
        <v>-3.8953717199618343E-5</v>
      </c>
      <c r="DC431" s="240">
        <f t="shared" ca="1" si="956"/>
        <v>8.67545299699235E-5</v>
      </c>
      <c r="DD431" s="240">
        <f t="shared" ca="1" si="957"/>
        <v>1.3494650512341615E-5</v>
      </c>
      <c r="DE431" s="240">
        <f t="shared" ca="1" si="958"/>
        <v>-9.071468291449336E-5</v>
      </c>
      <c r="DF431" s="240">
        <f t="shared" ca="1" si="959"/>
        <v>1.3126566415882824E-5</v>
      </c>
      <c r="DG431" s="240">
        <f t="shared" ca="1" si="960"/>
        <v>8.6862548278149237E-5</v>
      </c>
      <c r="DH431" s="240">
        <f t="shared" ca="1" si="961"/>
        <v>-3.8617332258391217E-5</v>
      </c>
      <c r="DI431" s="240">
        <f t="shared" ca="1" si="962"/>
        <v>-7.5529869309200296E-5</v>
      </c>
      <c r="DJ431" s="240">
        <f t="shared" ca="1" si="963"/>
        <v>6.0782399376971661E-5</v>
      </c>
      <c r="DK431" s="240">
        <f t="shared" ca="1" si="964"/>
        <v>5.7692608710963825E-5</v>
      </c>
      <c r="DL431" s="240">
        <f t="shared" ca="1" si="965"/>
        <v>-7.7712927074426007E-5</v>
      </c>
      <c r="DM431" s="240">
        <f t="shared" ca="1" si="966"/>
        <v>-3.4886899389073366E-5</v>
      </c>
      <c r="DN431" s="240">
        <f t="shared" ca="1" si="967"/>
        <v>8.7950869673697094E-5</v>
      </c>
      <c r="DO431" s="240">
        <f t="shared" ca="1" si="968"/>
        <v>9.0767537171076467E-6</v>
      </c>
      <c r="DP431" s="240">
        <f t="shared" ca="1" si="969"/>
        <v>-9.0614542432548013E-5</v>
      </c>
      <c r="DQ431" s="240">
        <f t="shared" ca="1" si="970"/>
        <v>1.7515075890260714E-5</v>
      </c>
      <c r="DR431" s="240">
        <f t="shared" ca="1" si="971"/>
        <v>8.5474551641549282E-5</v>
      </c>
      <c r="DS431" s="240">
        <f t="shared" ca="1" si="972"/>
        <v>-4.259851892270758E-5</v>
      </c>
      <c r="DT431" s="240">
        <f t="shared" ca="1" si="973"/>
        <v>-7.297354985629924E-5</v>
      </c>
      <c r="DU431" s="240">
        <f t="shared" ca="1" si="974"/>
        <v>6.4013406108920782E-5</v>
      </c>
      <c r="DV431" s="240">
        <f t="shared" ca="1" si="975"/>
        <v>5.4188114956568113E-5</v>
      </c>
      <c r="DW431" s="240">
        <f t="shared" ca="1" si="976"/>
        <v>-7.9915501743759695E-5</v>
      </c>
      <c r="DX431" s="240">
        <f t="shared" ca="1" si="977"/>
        <v>-3.0736035982168625E-5</v>
      </c>
      <c r="DY431" s="240">
        <f t="shared" ca="1" si="978"/>
        <v>8.8935328028840447E-5</v>
      </c>
      <c r="DZ431" s="240">
        <f t="shared" ca="1" si="979"/>
        <v>4.6369902271394428E-6</v>
      </c>
      <c r="EA431" s="240">
        <f t="shared" ca="1" si="980"/>
        <v>-9.0296103580986118E-5</v>
      </c>
      <c r="EB431" s="240">
        <f t="shared" ca="1" si="981"/>
        <v>2.1861390012679521E-5</v>
      </c>
      <c r="EC431" s="240">
        <f t="shared" ca="1" si="982"/>
        <v>8.3880639323358322E-5</v>
      </c>
      <c r="ED431" s="240">
        <f t="shared" ca="1" si="983"/>
        <v>-4.6477082023749577E-5</v>
      </c>
      <c r="EE431" s="240">
        <f t="shared" ca="1" si="984"/>
        <v>-7.02414307300663E-5</v>
      </c>
      <c r="EF431" s="240">
        <f t="shared" ca="1" si="985"/>
        <v>6.7090198938641354E-5</v>
      </c>
      <c r="EG431" s="240">
        <f t="shared" ca="1" si="986"/>
        <v>5.0553077286923689E-5</v>
      </c>
      <c r="EH431" s="240">
        <f t="shared" ca="1" si="987"/>
        <v>-8.1925552969620125E-5</v>
      </c>
      <c r="EI431" s="240">
        <f t="shared" ca="1" si="988"/>
        <v>-2.6511126772424058E-5</v>
      </c>
      <c r="EJ431" s="240">
        <f t="shared" ca="1" si="989"/>
        <v>8.9705533388947603E-5</v>
      </c>
      <c r="EK431" s="240">
        <f t="shared" ca="1" si="990"/>
        <v>1.8605582156168909E-7</v>
      </c>
      <c r="EL431" s="240">
        <f t="shared" ca="1" si="991"/>
        <v>-8.9760133506893076E-5</v>
      </c>
      <c r="EM431" s="240">
        <f t="shared" ca="1" si="992"/>
        <v>2.6155038131726176E-5</v>
      </c>
      <c r="EN431" s="240">
        <f t="shared" ca="1" si="993"/>
        <v>8.2084651197961137E-5</v>
      </c>
      <c r="EO431" s="240">
        <f t="shared" ca="1" si="994"/>
        <v>-5.0243677763284779E-5</v>
      </c>
      <c r="EP431" s="240">
        <f t="shared" ca="1" si="995"/>
        <v>-6.7340093844781978E-5</v>
      </c>
      <c r="EQ431" s="240">
        <f t="shared" ca="1" si="996"/>
        <v>7.0005365602711372E-5</v>
      </c>
      <c r="ER431" s="240">
        <f t="shared" ca="1" si="997"/>
        <v>4.6796252826168493E-5</v>
      </c>
      <c r="ES431" s="240">
        <f t="shared" ca="1" si="998"/>
        <v>-8.3738238362545824E-5</v>
      </c>
      <c r="ET431" s="240">
        <f t="shared" ca="1" si="999"/>
        <v>-2.2222349936184269E-5</v>
      </c>
      <c r="EU431" s="240">
        <f t="shared" ca="1" si="1000"/>
        <v>9.0259630261844075E-5</v>
      </c>
      <c r="EV431" s="240">
        <f t="shared" ca="1" si="1001"/>
        <v>-4.2653268087893478E-6</v>
      </c>
      <c r="EW431" s="240">
        <f t="shared" ca="1" si="1002"/>
        <v>-8.9007923409122831E-5</v>
      </c>
      <c r="EX431" s="240">
        <f t="shared" ca="1" si="1003"/>
        <v>3.0385676473002738E-5</v>
      </c>
      <c r="EY431" s="240">
        <f t="shared" ca="1" si="1004"/>
        <v>8.0090913958061807E-5</v>
      </c>
      <c r="EZ431" s="240">
        <f t="shared" ca="1" si="1005"/>
        <v>-5.3889232082261827E-5</v>
      </c>
      <c r="FA431" s="240">
        <f t="shared" ca="1" si="1006"/>
        <v>-6.4276528775131773E-5</v>
      </c>
      <c r="FB431" s="240">
        <f t="shared" ca="1" si="1007"/>
        <v>7.2751883209300178E-5</v>
      </c>
      <c r="FC431" s="240">
        <f t="shared" ca="1" si="1008"/>
        <v>4.2926692093487421E-5</v>
      </c>
      <c r="FD431" s="240">
        <f t="shared" ca="1" si="1009"/>
        <v>-8.53491910046519E-5</v>
      </c>
      <c r="FE431" s="240">
        <f t="shared" ca="1" si="1010"/>
        <v>-1.7880037512497731E-5</v>
      </c>
      <c r="FF431" s="240">
        <f t="shared" ca="1" si="1011"/>
        <v>9.0596283779629906E-5</v>
      </c>
      <c r="FG431" s="240">
        <f t="shared" ca="1" si="1012"/>
        <v>-8.7064338932543617E-6</v>
      </c>
      <c r="FH431" s="240">
        <f t="shared" ca="1" si="1013"/>
        <v>-8.8041285427686064E-5</v>
      </c>
      <c r="FI431" s="240">
        <f t="shared" ca="1" si="1014"/>
        <v>3.4543113058184909E-5</v>
      </c>
      <c r="FJ431" s="240">
        <f t="shared" ca="1" si="1015"/>
        <v>7.7904230691301976E-5</v>
      </c>
      <c r="FK431" s="240">
        <f t="shared" ca="1" si="1016"/>
        <v>-5.7404962521015461E-5</v>
      </c>
      <c r="FL431" s="240">
        <f t="shared" ca="1" si="1017"/>
        <v>-6.1058115917699698E-5</v>
      </c>
      <c r="FM431" s="240">
        <f t="shared" ca="1" si="1018"/>
        <v>7.5323135156922353E-5</v>
      </c>
      <c r="FN431" s="240">
        <f t="shared" ca="1" si="1019"/>
        <v>3.8953717199616649E-5</v>
      </c>
      <c r="FO431" s="240">
        <f t="shared" ca="1" si="1020"/>
        <v>-8.6754529969923283E-5</v>
      </c>
      <c r="FP431" s="240">
        <f t="shared" ca="1" si="1021"/>
        <v>-1.349465051234232E-5</v>
      </c>
      <c r="FQ431" s="240">
        <f t="shared" ca="1" si="1022"/>
        <v>9.071468291449336E-5</v>
      </c>
      <c r="FR431" s="240">
        <f t="shared" ca="1" si="1023"/>
        <v>-1.3126566415882116E-5</v>
      </c>
      <c r="FS431" s="240">
        <f t="shared" ca="1" si="1024"/>
        <v>-8.686254827814944E-5</v>
      </c>
      <c r="FT431" s="240">
        <f t="shared" ca="1" si="1025"/>
        <v>3.8617332258388229E-5</v>
      </c>
      <c r="FU431" s="240">
        <f t="shared" ca="1" si="1026"/>
        <v>7.5529869309200689E-5</v>
      </c>
      <c r="FV431" s="240">
        <f t="shared" ca="1" si="1027"/>
        <v>-6.0782399376971125E-5</v>
      </c>
      <c r="FW431" s="240">
        <f t="shared" ca="1" si="1028"/>
        <v>-5.7692608710966366E-5</v>
      </c>
      <c r="FX431" s="240">
        <f t="shared" ca="1" si="1029"/>
        <v>7.7712927074426955E-5</v>
      </c>
      <c r="FY431" s="240">
        <f t="shared" ca="1" si="1030"/>
        <v>3.4886899389074017E-5</v>
      </c>
      <c r="FZ431" s="240">
        <f t="shared" ca="1" si="1031"/>
        <v>-8.7950869673696295E-5</v>
      </c>
      <c r="GA431" s="240">
        <f t="shared" ca="1" si="1032"/>
        <v>-9.07675371710579E-6</v>
      </c>
      <c r="GB431" s="240">
        <f t="shared" ca="1" si="1033"/>
        <v>9.0614542432548026E-5</v>
      </c>
      <c r="GC431" s="240">
        <f t="shared" ca="1" si="1034"/>
        <v>-1.7515075890257485E-5</v>
      </c>
      <c r="GD431" s="240">
        <f t="shared" ca="1" si="1035"/>
        <v>-8.5474551641548645E-5</v>
      </c>
      <c r="GE431" s="240">
        <f t="shared" ca="1" si="1036"/>
        <v>4.2598518922706957E-5</v>
      </c>
      <c r="GF431" s="240">
        <f t="shared" ca="1" si="1037"/>
        <v>7.2973549856301191E-5</v>
      </c>
      <c r="GG431" s="240">
        <f t="shared" ca="1" si="1038"/>
        <v>-6.4013406108922097E-5</v>
      </c>
      <c r="GH431" s="240">
        <f t="shared" ca="1" si="1039"/>
        <v>-5.4188114956568675E-5</v>
      </c>
      <c r="GI431" s="240">
        <f t="shared" ca="1" si="1040"/>
        <v>7.991550174375815E-5</v>
      </c>
      <c r="GJ431" s="240">
        <f t="shared" ca="1" si="1041"/>
        <v>3.0736035982166877E-5</v>
      </c>
      <c r="GK431" s="240">
        <f t="shared" ca="1" si="1042"/>
        <v>-8.8935328028840312E-5</v>
      </c>
      <c r="GL431" s="240">
        <f t="shared" ca="1" si="1043"/>
        <v>-4.6369902271401544E-6</v>
      </c>
      <c r="GM431" s="240">
        <f t="shared" ca="1" si="1044"/>
        <v>9.0296103580985942E-5</v>
      </c>
      <c r="GN431" s="240">
        <f t="shared" ca="1" si="1045"/>
        <v>-2.1861390012678829E-5</v>
      </c>
      <c r="GO431" s="240">
        <f t="shared" ca="1" si="1046"/>
        <v>-8.3880639323358593E-5</v>
      </c>
      <c r="GP431" s="240">
        <f t="shared" ca="1" si="1047"/>
        <v>4.6477082023751177E-5</v>
      </c>
      <c r="GQ431" s="240">
        <f t="shared" ca="1" si="1048"/>
        <v>7.0241430730066761E-5</v>
      </c>
      <c r="GR431" s="240">
        <f t="shared" ca="1" si="1049"/>
        <v>-6.709019893864088E-5</v>
      </c>
      <c r="GS431" s="240">
        <f t="shared" ca="1" si="1050"/>
        <v>-5.055307728692644E-5</v>
      </c>
      <c r="GT431" s="240">
        <f t="shared" ca="1" si="1051"/>
        <v>8.1925552969619827E-5</v>
      </c>
      <c r="GU431" s="240">
        <f t="shared" ca="1" si="1052"/>
        <v>2.6511126772424742E-5</v>
      </c>
      <c r="GV431" s="240">
        <f t="shared" ca="1" si="1053"/>
        <v>-8.9705533388947115E-5</v>
      </c>
      <c r="GW431" s="240">
        <f t="shared" ca="1" si="1054"/>
        <v>-1.8605582155981884E-7</v>
      </c>
      <c r="GX431" s="240">
        <f t="shared" ca="1" si="1055"/>
        <v>8.9760133506893184E-5</v>
      </c>
      <c r="GY431" s="240">
        <f t="shared" ca="1" si="1056"/>
        <v>-2.6155038131723029E-5</v>
      </c>
      <c r="GZ431" s="240">
        <f t="shared" ca="1" si="1057"/>
        <v>-8.2084651197960351E-5</v>
      </c>
      <c r="HA431" s="240">
        <f t="shared" ca="1" si="1058"/>
        <v>5.0243677763284183E-5</v>
      </c>
      <c r="HB431" s="240">
        <f t="shared" ca="1" si="1059"/>
        <v>6.7340093844784173E-5</v>
      </c>
      <c r="HC431" s="240">
        <f t="shared" ca="1" si="1060"/>
        <v>-7.0005365602712565E-5</v>
      </c>
      <c r="HD431" s="240">
        <f t="shared" ca="1" si="1061"/>
        <v>-4.6796252826169103E-5</v>
      </c>
      <c r="HE431" s="240">
        <f t="shared" ca="1" si="1062"/>
        <v>8.3738238362544577E-5</v>
      </c>
      <c r="HF431" s="240">
        <f t="shared" ca="1" si="1063"/>
        <v>2.222234993618246E-5</v>
      </c>
      <c r="HG431" s="240">
        <f t="shared" ca="1" si="1064"/>
        <v>-9.0259630261844021E-5</v>
      </c>
      <c r="HH431" s="240">
        <f t="shared" ca="1" si="1065"/>
        <v>4.2653268087860545E-6</v>
      </c>
      <c r="HI431" s="240">
        <f t="shared" ca="1" si="1066"/>
        <v>8.9007923409122465E-5</v>
      </c>
      <c r="HJ431" s="240">
        <f t="shared" ca="1" si="1067"/>
        <v>-3.0385676473002063E-5</v>
      </c>
      <c r="HK431" s="240">
        <f t="shared" ca="1" si="1068"/>
        <v>-8.0090913958062146E-5</v>
      </c>
      <c r="HL431" s="240">
        <f t="shared" ca="1" si="1069"/>
        <v>5.3889232082263331E-5</v>
      </c>
      <c r="HM431" s="240">
        <f t="shared" ca="1" si="1070"/>
        <v>6.4276528775130472E-5</v>
      </c>
      <c r="HN431" s="240">
        <f t="shared" ca="1" si="1071"/>
        <v>-7.2751883209298213E-5</v>
      </c>
      <c r="HO431" s="240">
        <f t="shared" ca="1" si="1072"/>
        <v>-4.2926692093485781E-5</v>
      </c>
      <c r="HP431" s="240">
        <f t="shared" ca="1" si="1073"/>
        <v>8.5349191004652523E-5</v>
      </c>
      <c r="HQ431" s="240">
        <f t="shared" ca="1" si="1074"/>
        <v>1.7880037512500957E-5</v>
      </c>
      <c r="HR431" s="240">
        <f t="shared" ca="1" si="1075"/>
        <v>-9.0596283779629744E-5</v>
      </c>
      <c r="HS431" s="240">
        <f t="shared" ca="1" si="1076"/>
        <v>8.7064338932562251E-6</v>
      </c>
      <c r="HT431" s="240">
        <f t="shared" ca="1" si="1077"/>
        <v>8.8041285427686877E-5</v>
      </c>
      <c r="HU431" s="240">
        <f t="shared" ca="1" si="1078"/>
        <v>-3.4543113058181867E-5</v>
      </c>
      <c r="HV431" s="240">
        <f t="shared" ca="1" si="1079"/>
        <v>-7.7904230691301014E-5</v>
      </c>
      <c r="HW431" s="240">
        <f t="shared" ca="1" si="1080"/>
        <v>5.740496252101292E-5</v>
      </c>
      <c r="HX431" s="240">
        <f t="shared" ca="1" si="1081"/>
        <v>6.1058115917702138E-5</v>
      </c>
      <c r="HY431" s="240">
        <f t="shared" ca="1" si="1082"/>
        <v>-7.5323135156923397E-5</v>
      </c>
      <c r="HZ431" s="240">
        <f t="shared" ca="1" si="1083"/>
        <v>-3.8953717199619631E-5</v>
      </c>
      <c r="IA431" s="240">
        <f t="shared" ca="1" si="1084"/>
        <v>8.6754529969922334E-5</v>
      </c>
      <c r="IB431" s="240">
        <f t="shared" ca="1" si="1085"/>
        <v>1.3494650512340463E-5</v>
      </c>
      <c r="IC431" s="240">
        <f t="shared" ca="1" si="1086"/>
        <v>-9.071468291449336E-5</v>
      </c>
      <c r="ID431" s="240">
        <f t="shared" ca="1" si="1087"/>
        <v>1.312656641587886E-5</v>
      </c>
      <c r="IE431" s="240">
        <f t="shared" ca="1" si="1088"/>
        <v>2.2723934482928517E-5</v>
      </c>
      <c r="IF431" s="240">
        <f t="shared" ca="1" si="1089"/>
        <v>-3.8617332258389923E-5</v>
      </c>
      <c r="IG431" s="240">
        <f t="shared" ca="1" si="1090"/>
        <v>-7.5529869309202505E-5</v>
      </c>
      <c r="IH431" s="240">
        <f t="shared" ca="1" si="1091"/>
        <v>6.0782399376972508E-5</v>
      </c>
      <c r="II431" s="240">
        <f t="shared" ca="1" si="1092"/>
        <v>5.7692608710964937E-5</v>
      </c>
      <c r="IJ431" s="240">
        <f t="shared" ca="1" si="1093"/>
        <v>-7.7712927074425261E-5</v>
      </c>
      <c r="IK431" s="240">
        <f t="shared" ca="1" si="1094"/>
        <v>-3.4886899389072296E-5</v>
      </c>
      <c r="IL431" s="240">
        <f t="shared" ca="1" si="1095"/>
        <v>8.7950869673696769E-5</v>
      </c>
      <c r="IM431" s="240">
        <f t="shared" ca="1" si="1096"/>
        <v>9.0767537171090629E-6</v>
      </c>
      <c r="IN431" s="240">
        <f t="shared" ca="1" si="1097"/>
        <v>-9.0614542432547945E-5</v>
      </c>
      <c r="IO431" s="240">
        <f t="shared" ca="1" si="1098"/>
        <v>1.7515075890259321E-5</v>
      </c>
      <c r="IP431" s="240">
        <f t="shared" ca="1" si="1099"/>
        <v>8.5474551641549743E-5</v>
      </c>
      <c r="IQ431" s="240">
        <f t="shared" ca="1" si="1100"/>
        <v>-4.259851892270405E-5</v>
      </c>
      <c r="IR431" s="240">
        <f t="shared" ca="1" si="1101"/>
        <v>-7.297354985630008E-5</v>
      </c>
      <c r="IS431" s="240">
        <f t="shared" ca="1" si="1102"/>
        <v>6.4013406108919766E-5</v>
      </c>
      <c r="IT431" s="240">
        <f t="shared" ca="1" si="1103"/>
        <v>5.4188114956571318E-5</v>
      </c>
      <c r="IU431" s="240">
        <f t="shared" ca="1" si="1104"/>
        <v>-7.9915501743759031E-5</v>
      </c>
      <c r="IV431" s="240">
        <f t="shared" ca="1" si="1105"/>
        <v>-3.0736035982169967E-5</v>
      </c>
      <c r="IW431" s="240">
        <f t="shared" ca="1" si="1106"/>
        <v>8.8935328028839661E-5</v>
      </c>
      <c r="IX431" s="240">
        <f t="shared" ca="1" si="1107"/>
        <v>4.6369902271382909E-6</v>
      </c>
      <c r="IY431" s="240">
        <f t="shared" ca="1" si="1108"/>
        <v>-9.0296103580986254E-5</v>
      </c>
      <c r="IZ431" s="240">
        <f t="shared" ca="1" si="1109"/>
        <v>2.1861390012675645E-5</v>
      </c>
      <c r="JA431" s="240">
        <f t="shared" ca="1" si="1110"/>
        <v>8.3880639323357875E-5</v>
      </c>
      <c r="JB431" s="240">
        <f t="shared" ca="1" si="1111"/>
        <v>-4.6477082023748351E-5</v>
      </c>
    </row>
    <row r="432" spans="2:262">
      <c r="B432" s="248">
        <v>71</v>
      </c>
      <c r="C432" s="247">
        <f t="shared" si="1112"/>
        <v>1.3867187500000008E-3</v>
      </c>
      <c r="D432" s="244">
        <f t="shared" ca="1" si="855"/>
        <v>29.899384704385753</v>
      </c>
      <c r="E432" s="243">
        <f ca="1">BY361</f>
        <v>-0.10061529561424655</v>
      </c>
      <c r="F432" s="242">
        <v>71</v>
      </c>
      <c r="G432" s="240">
        <f t="shared" ca="1" si="856"/>
        <v>-1.796583054967952E-4</v>
      </c>
      <c r="H432" s="240">
        <f t="shared" ca="1" si="857"/>
        <v>1.9008015721427808E-4</v>
      </c>
      <c r="I432" s="240">
        <f t="shared" ca="1" si="858"/>
        <v>1.146653801103793E-4</v>
      </c>
      <c r="J432" s="240">
        <f t="shared" ca="1" si="859"/>
        <v>-2.2928697713245469E-4</v>
      </c>
      <c r="K432" s="240">
        <f t="shared" ca="1" si="860"/>
        <v>-3.6266710752970525E-5</v>
      </c>
      <c r="L432" s="240">
        <f t="shared" ca="1" si="861"/>
        <v>2.4168742787135738E-4</v>
      </c>
      <c r="M432" s="240">
        <f t="shared" ca="1" si="862"/>
        <v>-4.6371967564042227E-5</v>
      </c>
      <c r="N432" s="240">
        <f t="shared" ca="1" si="863"/>
        <v>-2.2583174955079718E-4</v>
      </c>
      <c r="O432" s="240">
        <f t="shared" ca="1" si="864"/>
        <v>1.2358921245453754E-4</v>
      </c>
      <c r="P432" s="240">
        <f t="shared" ca="1" si="865"/>
        <v>1.8357365916754563E-4</v>
      </c>
      <c r="Q432" s="240">
        <f t="shared" ca="1" si="866"/>
        <v>-1.8635741145038429E-4</v>
      </c>
      <c r="R432" s="240">
        <f t="shared" ca="1" si="867"/>
        <v>-1.1985362907546908E-4</v>
      </c>
      <c r="S432" s="240">
        <f t="shared" ca="1" si="868"/>
        <v>2.2733821705342173E-4</v>
      </c>
      <c r="T432" s="240">
        <f t="shared" ca="1" si="869"/>
        <v>4.2121287125764434E-5</v>
      </c>
      <c r="U432" s="241">
        <f t="shared" ca="1" si="870"/>
        <v>-2.4174048666149287E-4</v>
      </c>
      <c r="V432" s="240">
        <f t="shared" ca="1" si="871"/>
        <v>4.0535533253202152E-5</v>
      </c>
      <c r="W432" s="240">
        <f t="shared" ca="1" si="872"/>
        <v>2.2788042400774612E-4</v>
      </c>
      <c r="X432" s="240">
        <f t="shared" ca="1" si="873"/>
        <v>-1.1845326865292735E-4</v>
      </c>
      <c r="Y432" s="240">
        <f t="shared" ca="1" si="874"/>
        <v>-1.873784349302745E-4</v>
      </c>
      <c r="Z432" s="240">
        <f t="shared" ca="1" si="875"/>
        <v>1.8252241095018465E-4</v>
      </c>
      <c r="AA432" s="240">
        <f t="shared" ca="1" si="876"/>
        <v>1.249696826960187E-4</v>
      </c>
      <c r="AB432" s="240">
        <f t="shared" ca="1" si="877"/>
        <v>-2.2525251693315921E-4</v>
      </c>
      <c r="AC432" s="240">
        <f t="shared" ca="1" si="878"/>
        <v>-4.7950491210210121E-5</v>
      </c>
      <c r="AD432" s="240">
        <f t="shared" ca="1" si="879"/>
        <v>2.416479300217225E-4</v>
      </c>
      <c r="AE432" s="240">
        <f t="shared" ca="1" si="880"/>
        <v>-3.4674681852850712E-5</v>
      </c>
      <c r="AF432" s="240">
        <f t="shared" ca="1" si="881"/>
        <v>-2.2979183181827029E-4</v>
      </c>
      <c r="AG432" s="240">
        <f t="shared" ca="1" si="882"/>
        <v>1.1324597303153366E-4</v>
      </c>
      <c r="AH432" s="240">
        <f t="shared" ca="1" si="883"/>
        <v>1.9107034093033239E-4</v>
      </c>
      <c r="AI432" s="240">
        <f t="shared" ca="1" si="884"/>
        <v>-1.7857746577458171E-4</v>
      </c>
      <c r="AJ432" s="240">
        <f t="shared" ca="1" si="885"/>
        <v>-1.3001045925263037E-4</v>
      </c>
      <c r="AK432" s="240">
        <f t="shared" ca="1" si="886"/>
        <v>2.2303113311943025E-4</v>
      </c>
      <c r="AL432" s="240">
        <f t="shared" ca="1" si="887"/>
        <v>5.3750811711735132E-5</v>
      </c>
      <c r="AM432" s="240">
        <f t="shared" ca="1" si="888"/>
        <v>-2.4140981370470517E-4</v>
      </c>
      <c r="AN432" s="240">
        <f t="shared" ca="1" si="889"/>
        <v>2.8792943720721826E-5</v>
      </c>
      <c r="AO432" s="240">
        <f t="shared" ca="1" si="890"/>
        <v>2.3156482162177744E-4</v>
      </c>
      <c r="AP432" s="240">
        <f t="shared" ca="1" si="891"/>
        <v>-1.0797046227052546E-4</v>
      </c>
      <c r="AQ432" s="240">
        <f t="shared" ca="1" si="892"/>
        <v>-1.9464715330159404E-4</v>
      </c>
      <c r="AR432" s="240">
        <f t="shared" ca="1" si="893"/>
        <v>1.7452495221103771E-4</v>
      </c>
      <c r="AS432" s="240">
        <f t="shared" ca="1" si="894"/>
        <v>1.3497292236999394E-4</v>
      </c>
      <c r="AT432" s="240">
        <f t="shared" ca="1" si="895"/>
        <v>-2.2067540369078066E-4</v>
      </c>
      <c r="AU432" s="240">
        <f t="shared" ca="1" si="896"/>
        <v>-5.9518754734159008E-5</v>
      </c>
      <c r="AV432" s="240">
        <f t="shared" ca="1" si="897"/>
        <v>2.4102628114280661E-4</v>
      </c>
      <c r="AW432" s="240">
        <f t="shared" ca="1" si="898"/>
        <v>-2.2893861795934785E-5</v>
      </c>
      <c r="AX432" s="240">
        <f t="shared" ca="1" si="899"/>
        <v>-2.3319832543550607E-4</v>
      </c>
      <c r="AY432" s="240">
        <f t="shared" ca="1" si="900"/>
        <v>1.0262991414032111E-4</v>
      </c>
      <c r="AZ432" s="240">
        <f t="shared" ca="1" si="901"/>
        <v>1.9810671750603267E-4</v>
      </c>
      <c r="BA432" s="240">
        <f t="shared" ca="1" si="902"/>
        <v>-1.7036731134219006E-4</v>
      </c>
      <c r="BB432" s="240">
        <f t="shared" ca="1" si="903"/>
        <v>-1.3985408284588301E-4</v>
      </c>
      <c r="BC432" s="240">
        <f t="shared" ca="1" si="904"/>
        <v>2.1818674765053321E-4</v>
      </c>
      <c r="BD432" s="240">
        <f t="shared" ca="1" si="905"/>
        <v>6.5250845884278922E-5</v>
      </c>
      <c r="BE432" s="240">
        <f t="shared" ca="1" si="906"/>
        <v>-2.4049756336170066E-4</v>
      </c>
      <c r="BF432" s="240">
        <f t="shared" ca="1" si="907"/>
        <v>1.6980989464856813E-5</v>
      </c>
      <c r="BG432" s="240">
        <f t="shared" ca="1" si="908"/>
        <v>2.3469135929783934E-4</v>
      </c>
      <c r="BH432" s="240">
        <f t="shared" ca="1" si="909"/>
        <v>-9.7227545587418298E-5</v>
      </c>
      <c r="BI432" s="240">
        <f t="shared" ca="1" si="910"/>
        <v>-2.01446949631533E-4</v>
      </c>
      <c r="BJ432" s="240">
        <f t="shared" ca="1" si="911"/>
        <v>1.6610704757543396E-4</v>
      </c>
      <c r="BK432" s="240">
        <f t="shared" ca="1" si="912"/>
        <v>1.4465100045174667E-4</v>
      </c>
      <c r="BL432" s="240">
        <f t="shared" ca="1" si="913"/>
        <v>-2.1556666407202913E-4</v>
      </c>
      <c r="BM432" s="240">
        <f t="shared" ca="1" si="914"/>
        <v>-7.0943632364724388E-5</v>
      </c>
      <c r="BN432" s="240">
        <f t="shared" ca="1" si="915"/>
        <v>2.3982397884120878E-4</v>
      </c>
      <c r="BO432" s="240">
        <f t="shared" ca="1" si="916"/>
        <v>-1.1057888420685298E-5</v>
      </c>
      <c r="BP432" s="240">
        <f t="shared" ca="1" si="917"/>
        <v>-2.3604302386100677E-4</v>
      </c>
      <c r="BQ432" s="240">
        <f t="shared" ca="1" si="918"/>
        <v>9.1766610796625722E-5</v>
      </c>
      <c r="BR432" s="240">
        <f t="shared" ca="1" si="919"/>
        <v>2.0466583764716187E-4</v>
      </c>
      <c r="BS432" s="240">
        <f t="shared" ca="1" si="920"/>
        <v>-1.6174672713436102E-4</v>
      </c>
      <c r="BT432" s="240">
        <f t="shared" ca="1" si="921"/>
        <v>-1.4936078570378753E-4</v>
      </c>
      <c r="BU432" s="240">
        <f t="shared" ca="1" si="922"/>
        <v>2.1281673119564481E-4</v>
      </c>
      <c r="BV432" s="240">
        <f t="shared" ca="1" si="923"/>
        <v>7.6593685053786664E-5</v>
      </c>
      <c r="BW432" s="240">
        <f t="shared" ca="1" si="924"/>
        <v>-2.3900593332345913E-4</v>
      </c>
      <c r="BX432" s="240">
        <f t="shared" ca="1" si="925"/>
        <v>5.1281265180102431E-6</v>
      </c>
      <c r="BY432" s="240">
        <f t="shared" ca="1" si="926"/>
        <v>2.3725250493281748E-4</v>
      </c>
      <c r="BZ432" s="240">
        <f t="shared" ca="1" si="927"/>
        <v>-8.6250399230863872E-5</v>
      </c>
      <c r="CA432" s="240">
        <f t="shared" ca="1" si="928"/>
        <v>-2.0776144261514074E-4</v>
      </c>
      <c r="CB432" s="240">
        <f t="shared" ca="1" si="929"/>
        <v>1.5728897651296202E-4</v>
      </c>
      <c r="CC432" s="240">
        <f t="shared" ca="1" si="930"/>
        <v>1.5398060160347991E-4</v>
      </c>
      <c r="CD432" s="240">
        <f t="shared" ca="1" si="931"/>
        <v>-2.0993860547811833E-4</v>
      </c>
      <c r="CE432" s="240">
        <f t="shared" ca="1" si="932"/>
        <v>-8.2197600570994871E-5</v>
      </c>
      <c r="CF432" s="240">
        <f t="shared" ca="1" si="933"/>
        <v>2.380439195684823E-4</v>
      </c>
      <c r="CG432" s="240">
        <f t="shared" ca="1" si="934"/>
        <v>8.0472437632968599E-7</v>
      </c>
      <c r="CH432" s="240">
        <f t="shared" ca="1" si="935"/>
        <v>-2.3831907396709985E-4</v>
      </c>
      <c r="CI432" s="240">
        <f t="shared" ca="1" si="936"/>
        <v>8.0682233649712233E-5</v>
      </c>
      <c r="CJ432" s="240">
        <f t="shared" ca="1" si="937"/>
        <v>2.1073189985879059E-4</v>
      </c>
      <c r="CK432" s="240">
        <f t="shared" ca="1" si="938"/>
        <v>-1.527364808935279E-4</v>
      </c>
      <c r="CL432" s="240">
        <f t="shared" ca="1" si="939"/>
        <v>-1.5850766534646933E-4</v>
      </c>
      <c r="CM432" s="240">
        <f t="shared" ca="1" si="940"/>
        <v>2.0693402059476372E-4</v>
      </c>
      <c r="CN432" s="240">
        <f t="shared" ca="1" si="941"/>
        <v>8.7752003327182181E-5</v>
      </c>
      <c r="CO432" s="240">
        <f t="shared" ca="1" si="942"/>
        <v>-2.3693851705739407E-4</v>
      </c>
      <c r="CP432" s="240">
        <f t="shared" ca="1" si="943"/>
        <v>-6.7370905347890163E-6</v>
      </c>
      <c r="CQ432" s="240">
        <f t="shared" ca="1" si="944"/>
        <v>2.3924208850254738E-4</v>
      </c>
      <c r="CR432" s="240">
        <f t="shared" ca="1" si="945"/>
        <v>-7.506546810791956E-5</v>
      </c>
      <c r="CS432" s="240">
        <f t="shared" ca="1" si="946"/>
        <v>-2.1357542008573546E-4</v>
      </c>
      <c r="CT432" s="240">
        <f t="shared" ca="1" si="947"/>
        <v>1.4809198252918314E-4</v>
      </c>
      <c r="CU432" s="240">
        <f t="shared" ca="1" si="948"/>
        <v>1.6293924999884258E-4</v>
      </c>
      <c r="CV432" s="240">
        <f t="shared" ca="1" si="949"/>
        <v>-2.0380478639516072E-4</v>
      </c>
      <c r="CW432" s="240">
        <f t="shared" ca="1" si="950"/>
        <v>-9.3253547557830345E-5</v>
      </c>
      <c r="CX432" s="240">
        <f t="shared" ca="1" si="951"/>
        <v>2.3569039164333093E-4</v>
      </c>
      <c r="CY432" s="240">
        <f t="shared" ca="1" si="952"/>
        <v>1.2665398521833103E-5</v>
      </c>
      <c r="CZ432" s="240">
        <f t="shared" ca="1" si="953"/>
        <v>-2.4002099254971993E-4</v>
      </c>
      <c r="DA432" s="240">
        <f t="shared" ca="1" si="954"/>
        <v>6.9403485935010789E-5</v>
      </c>
      <c r="DB432" s="240">
        <f t="shared" ca="1" si="955"/>
        <v>2.1629029046572326E-4</v>
      </c>
      <c r="DC432" s="240">
        <f t="shared" ca="1" si="956"/>
        <v>-1.4335827909208406E-4</v>
      </c>
      <c r="DD432" s="240">
        <f t="shared" ca="1" si="957"/>
        <v>-1.6727268613970245E-4</v>
      </c>
      <c r="DE432" s="240">
        <f t="shared" ca="1" si="958"/>
        <v>2.0055278781298875E-4</v>
      </c>
      <c r="DF432" s="240">
        <f t="shared" ca="1" si="959"/>
        <v>9.8698919338398075E-5</v>
      </c>
      <c r="DG432" s="240">
        <f t="shared" ca="1" si="960"/>
        <v>-2.3430029515037474E-4</v>
      </c>
      <c r="DH432" s="240">
        <f t="shared" ca="1" si="961"/>
        <v>-1.8586077346390565E-5</v>
      </c>
      <c r="DI432" s="240">
        <f t="shared" ca="1" si="962"/>
        <v>2.4065531692594268E-4</v>
      </c>
      <c r="DJ432" s="240">
        <f t="shared" ca="1" si="963"/>
        <v>-6.3699697697344818E-5</v>
      </c>
      <c r="DK432" s="240">
        <f t="shared" ca="1" si="964"/>
        <v>-2.1887487566234627E-4</v>
      </c>
      <c r="DL432" s="240">
        <f t="shared" ca="1" si="965"/>
        <v>1.3853822198816576E-4</v>
      </c>
      <c r="DM432" s="240">
        <f t="shared" ca="1" si="966"/>
        <v>1.7150536346916529E-4</v>
      </c>
      <c r="DN432" s="240">
        <f t="shared" ca="1" si="967"/>
        <v>-1.9717998373058616E-4</v>
      </c>
      <c r="DO432" s="240">
        <f t="shared" ca="1" si="968"/>
        <v>-1.0408483858055293E-4</v>
      </c>
      <c r="DP432" s="240">
        <f t="shared" ca="1" si="969"/>
        <v>2.3276906492067067E-4</v>
      </c>
      <c r="DQ432" s="240">
        <f t="shared" ca="1" si="970"/>
        <v>2.4495560612939577E-5</v>
      </c>
      <c r="DR432" s="240">
        <f t="shared" ca="1" si="971"/>
        <v>-2.4114467953793178E-4</v>
      </c>
      <c r="DS432" s="240">
        <f t="shared" ca="1" si="972"/>
        <v>5.7957539143664447E-5</v>
      </c>
      <c r="DT432" s="240">
        <f t="shared" ca="1" si="973"/>
        <v>2.2132761881813199E-4</v>
      </c>
      <c r="DU432" s="240">
        <f t="shared" ca="1" si="974"/>
        <v>-1.3363471463960518E-4</v>
      </c>
      <c r="DV432" s="240">
        <f t="shared" ca="1" si="975"/>
        <v>-1.7563473238066811E-4</v>
      </c>
      <c r="DW432" s="240">
        <f t="shared" ca="1" si="976"/>
        <v>1.9368840579902277E-4</v>
      </c>
      <c r="DX432" s="240">
        <f t="shared" ca="1" si="977"/>
        <v>1.0940806100792348E-4</v>
      </c>
      <c r="DY432" s="240">
        <f t="shared" ca="1" si="978"/>
        <v>-2.3109762331005614E-4</v>
      </c>
      <c r="DZ432" s="240">
        <f t="shared" ca="1" si="979"/>
        <v>-3.0390288669716547E-5</v>
      </c>
      <c r="EA432" s="240">
        <f t="shared" ca="1" si="980"/>
        <v>2.4148878561194712E-4</v>
      </c>
      <c r="EB432" s="240">
        <f t="shared" ca="1" si="981"/>
        <v>-5.2180469135582587E-5</v>
      </c>
      <c r="EC432" s="240">
        <f t="shared" ca="1" si="982"/>
        <v>-2.2364704249231164E-4</v>
      </c>
      <c r="ED432" s="240">
        <f t="shared" ca="1" si="983"/>
        <v>1.2865071073586381E-4</v>
      </c>
      <c r="EE432" s="240">
        <f t="shared" ca="1" si="984"/>
        <v>1.7965830549679514E-4</v>
      </c>
      <c r="EF432" s="240">
        <f t="shared" ca="1" si="985"/>
        <v>-1.9008015721427786E-4</v>
      </c>
      <c r="EG432" s="240">
        <f t="shared" ca="1" si="986"/>
        <v>-1.1466538011037983E-4</v>
      </c>
      <c r="EH432" s="240">
        <f t="shared" ca="1" si="987"/>
        <v>2.2928697713245436E-4</v>
      </c>
      <c r="EI432" s="240">
        <f t="shared" ca="1" si="988"/>
        <v>3.6266710752971745E-5</v>
      </c>
      <c r="EJ432" s="240">
        <f t="shared" ca="1" si="989"/>
        <v>-2.4168742787135741E-4</v>
      </c>
      <c r="EK432" s="240">
        <f t="shared" ca="1" si="990"/>
        <v>4.637196756404018E-5</v>
      </c>
      <c r="EL432" s="240">
        <f t="shared" ca="1" si="991"/>
        <v>2.258317495507981E-4</v>
      </c>
      <c r="EM432" s="240">
        <f t="shared" ca="1" si="992"/>
        <v>-1.2358921245453499E-4</v>
      </c>
      <c r="EN432" s="240">
        <f t="shared" ca="1" si="993"/>
        <v>-1.8357365916754311E-4</v>
      </c>
      <c r="EO432" s="240">
        <f t="shared" ca="1" si="994"/>
        <v>1.8635741145038622E-4</v>
      </c>
      <c r="EP432" s="240">
        <f t="shared" ca="1" si="995"/>
        <v>1.1985362907546642E-4</v>
      </c>
      <c r="EQ432" s="240">
        <f t="shared" ca="1" si="996"/>
        <v>-2.2733821705342246E-4</v>
      </c>
      <c r="ER432" s="240">
        <f t="shared" ca="1" si="997"/>
        <v>-4.2121287125762265E-5</v>
      </c>
      <c r="ES432" s="240">
        <f t="shared" ca="1" si="998"/>
        <v>2.417404866614929E-4</v>
      </c>
      <c r="ET432" s="240">
        <f t="shared" ca="1" si="999"/>
        <v>-4.0535533253203466E-5</v>
      </c>
      <c r="EU432" s="240">
        <f t="shared" ca="1" si="1000"/>
        <v>-2.2788042400774568E-4</v>
      </c>
      <c r="EV432" s="240">
        <f t="shared" ca="1" si="1001"/>
        <v>1.1845326865292776E-4</v>
      </c>
      <c r="EW432" s="240">
        <f t="shared" ca="1" si="1002"/>
        <v>1.8737843493027423E-4</v>
      </c>
      <c r="EX432" s="240">
        <f t="shared" ca="1" si="1003"/>
        <v>-1.8252241095018497E-4</v>
      </c>
      <c r="EY432" s="240">
        <f t="shared" ca="1" si="1004"/>
        <v>-1.2496968269601975E-4</v>
      </c>
      <c r="EZ432" s="240">
        <f t="shared" ca="1" si="1005"/>
        <v>2.2525251693315872E-4</v>
      </c>
      <c r="FA432" s="240">
        <f t="shared" ca="1" si="1006"/>
        <v>4.7950491210211341E-5</v>
      </c>
      <c r="FB432" s="240">
        <f t="shared" ca="1" si="1007"/>
        <v>-2.416479300217225E-4</v>
      </c>
      <c r="FC432" s="240">
        <f t="shared" ca="1" si="1008"/>
        <v>3.4674681852849478E-5</v>
      </c>
      <c r="FD432" s="240">
        <f t="shared" ca="1" si="1009"/>
        <v>2.2979183181827121E-4</v>
      </c>
      <c r="FE432" s="240">
        <f t="shared" ca="1" si="1010"/>
        <v>-1.1324597303153104E-4</v>
      </c>
      <c r="FF432" s="240">
        <f t="shared" ca="1" si="1011"/>
        <v>-1.910703409303342E-4</v>
      </c>
      <c r="FG432" s="240">
        <f t="shared" ca="1" si="1012"/>
        <v>1.7857746577457971E-4</v>
      </c>
      <c r="FH432" s="240">
        <f t="shared" ca="1" si="1013"/>
        <v>1.3001045925263433E-4</v>
      </c>
      <c r="FI432" s="240">
        <f t="shared" ca="1" si="1014"/>
        <v>-2.230311331194284E-4</v>
      </c>
      <c r="FJ432" s="240">
        <f t="shared" ca="1" si="1015"/>
        <v>-5.3750811711739726E-5</v>
      </c>
      <c r="FK432" s="240">
        <f t="shared" ca="1" si="1016"/>
        <v>2.4140981370470495E-4</v>
      </c>
      <c r="FL432" s="240">
        <f t="shared" ca="1" si="1017"/>
        <v>-2.8792943720717164E-5</v>
      </c>
      <c r="FM432" s="240">
        <f t="shared" ca="1" si="1018"/>
        <v>-2.3156482162177929E-4</v>
      </c>
      <c r="FN432" s="240">
        <f t="shared" ca="1" si="1019"/>
        <v>1.0797046227051973E-4</v>
      </c>
      <c r="FO432" s="240">
        <f t="shared" ca="1" si="1020"/>
        <v>1.9464715330158968E-4</v>
      </c>
      <c r="FP432" s="240">
        <f t="shared" ca="1" si="1021"/>
        <v>-1.7452495221104277E-4</v>
      </c>
      <c r="FQ432" s="240">
        <f t="shared" ca="1" si="1022"/>
        <v>-1.3497292236998786E-4</v>
      </c>
      <c r="FR432" s="240">
        <f t="shared" ca="1" si="1023"/>
        <v>2.2067540369078364E-4</v>
      </c>
      <c r="FS432" s="240">
        <f t="shared" ca="1" si="1024"/>
        <v>5.9518754734151866E-5</v>
      </c>
      <c r="FT432" s="240">
        <f t="shared" ca="1" si="1025"/>
        <v>-2.410262811428069E-4</v>
      </c>
      <c r="FU432" s="240">
        <f t="shared" ca="1" si="1026"/>
        <v>2.2893861795938688E-5</v>
      </c>
      <c r="FV432" s="240">
        <f t="shared" ca="1" si="1027"/>
        <v>2.3319832543550501E-4</v>
      </c>
      <c r="FW432" s="240">
        <f t="shared" ca="1" si="1028"/>
        <v>-1.0262991414032463E-4</v>
      </c>
      <c r="FX432" s="240">
        <f t="shared" ca="1" si="1029"/>
        <v>-1.9810671750603045E-4</v>
      </c>
      <c r="FY432" s="240">
        <f t="shared" ca="1" si="1030"/>
        <v>1.7036731134219282E-4</v>
      </c>
      <c r="FZ432" s="240">
        <f t="shared" ca="1" si="1031"/>
        <v>1.3985408284587981E-4</v>
      </c>
      <c r="GA432" s="240">
        <f t="shared" ca="1" si="1032"/>
        <v>-2.1818674765053489E-4</v>
      </c>
      <c r="GB432" s="240">
        <f t="shared" ca="1" si="1033"/>
        <v>-6.5250845884275155E-5</v>
      </c>
      <c r="GC432" s="240">
        <f t="shared" ca="1" si="1034"/>
        <v>2.4049756336170074E-4</v>
      </c>
      <c r="GD432" s="240">
        <f t="shared" ca="1" si="1035"/>
        <v>-1.6980989464857288E-5</v>
      </c>
      <c r="GE432" s="240">
        <f t="shared" ca="1" si="1036"/>
        <v>-2.3469135929783924E-4</v>
      </c>
      <c r="GF432" s="240">
        <f t="shared" ca="1" si="1037"/>
        <v>9.7227545587418718E-5</v>
      </c>
      <c r="GG432" s="240">
        <f t="shared" ca="1" si="1038"/>
        <v>2.0144694963153273E-4</v>
      </c>
      <c r="GH432" s="240">
        <f t="shared" ca="1" si="1039"/>
        <v>-1.6610704757543432E-4</v>
      </c>
      <c r="GI432" s="240">
        <f t="shared" ca="1" si="1040"/>
        <v>-1.4465100045174629E-4</v>
      </c>
      <c r="GJ432" s="240">
        <f t="shared" ca="1" si="1041"/>
        <v>2.1556666407202934E-4</v>
      </c>
      <c r="GK432" s="240">
        <f t="shared" ca="1" si="1042"/>
        <v>7.0943632364723941E-5</v>
      </c>
      <c r="GL432" s="240">
        <f t="shared" ca="1" si="1043"/>
        <v>-2.398239788412084E-4</v>
      </c>
      <c r="GM432" s="240">
        <f t="shared" ca="1" si="1044"/>
        <v>1.1057888420682344E-5</v>
      </c>
      <c r="GN432" s="240">
        <f t="shared" ca="1" si="1045"/>
        <v>2.3604302386100742E-4</v>
      </c>
      <c r="GO432" s="240">
        <f t="shared" ca="1" si="1046"/>
        <v>-9.1766610796622985E-5</v>
      </c>
      <c r="GP432" s="240">
        <f t="shared" ca="1" si="1047"/>
        <v>-2.0466583764716344E-4</v>
      </c>
      <c r="GQ432" s="240">
        <f t="shared" ca="1" si="1048"/>
        <v>1.6174672713435885E-4</v>
      </c>
      <c r="GR432" s="240">
        <f t="shared" ca="1" si="1049"/>
        <v>1.4936078570378986E-4</v>
      </c>
      <c r="GS432" s="240">
        <f t="shared" ca="1" si="1050"/>
        <v>-2.128167311956434E-4</v>
      </c>
      <c r="GT432" s="240">
        <f t="shared" ca="1" si="1051"/>
        <v>-7.6593685053789442E-5</v>
      </c>
      <c r="GU432" s="240">
        <f t="shared" ca="1" si="1052"/>
        <v>2.3900593332345816E-4</v>
      </c>
      <c r="GV432" s="240">
        <f t="shared" ca="1" si="1053"/>
        <v>-5.1281265180038734E-6</v>
      </c>
      <c r="GW432" s="240">
        <f t="shared" ca="1" si="1054"/>
        <v>-2.3725250493281873E-4</v>
      </c>
      <c r="GX432" s="240">
        <f t="shared" ca="1" si="1055"/>
        <v>8.6250399230857882E-5</v>
      </c>
      <c r="GY432" s="240">
        <f t="shared" ca="1" si="1056"/>
        <v>2.0776144261514399E-4</v>
      </c>
      <c r="GZ432" s="240">
        <f t="shared" ca="1" si="1057"/>
        <v>-1.572889765129676E-4</v>
      </c>
      <c r="HA432" s="240">
        <f t="shared" ca="1" si="1058"/>
        <v>-1.5398060160347424E-4</v>
      </c>
      <c r="HB432" s="240">
        <f t="shared" ca="1" si="1059"/>
        <v>2.0993860547812199E-4</v>
      </c>
      <c r="HC432" s="240">
        <f t="shared" ca="1" si="1060"/>
        <v>8.219760057098796E-5</v>
      </c>
      <c r="HD432" s="240">
        <f t="shared" ca="1" si="1061"/>
        <v>-2.3804391956848355E-4</v>
      </c>
      <c r="HE432" s="240">
        <f t="shared" ca="1" si="1062"/>
        <v>-8.0472437632232697E-7</v>
      </c>
      <c r="HF432" s="240">
        <f t="shared" ca="1" si="1063"/>
        <v>2.3831907396709861E-4</v>
      </c>
      <c r="HG432" s="240">
        <f t="shared" ca="1" si="1064"/>
        <v>-8.0682233649719172E-5</v>
      </c>
      <c r="HH432" s="240">
        <f t="shared" ca="1" si="1065"/>
        <v>-2.1073189985878701E-4</v>
      </c>
      <c r="HI432" s="240">
        <f t="shared" ca="1" si="1066"/>
        <v>1.5273648089352828E-4</v>
      </c>
      <c r="HJ432" s="240">
        <f t="shared" ca="1" si="1067"/>
        <v>1.5850766534646895E-4</v>
      </c>
      <c r="HK432" s="240">
        <f t="shared" ca="1" si="1068"/>
        <v>-2.0693402059476397E-4</v>
      </c>
      <c r="HL432" s="240">
        <f t="shared" ca="1" si="1069"/>
        <v>-8.7752003327181747E-5</v>
      </c>
      <c r="HM432" s="240">
        <f t="shared" ca="1" si="1070"/>
        <v>2.3693851705739415E-4</v>
      </c>
      <c r="HN432" s="240">
        <f t="shared" ca="1" si="1071"/>
        <v>6.7370905347885691E-6</v>
      </c>
      <c r="HO432" s="240">
        <f t="shared" ca="1" si="1072"/>
        <v>-2.3924208850254733E-4</v>
      </c>
      <c r="HP432" s="240">
        <f t="shared" ca="1" si="1073"/>
        <v>7.5065468107920008E-5</v>
      </c>
      <c r="HQ432" s="240">
        <f t="shared" ca="1" si="1074"/>
        <v>2.1357542008573527E-4</v>
      </c>
      <c r="HR432" s="240">
        <f t="shared" ca="1" si="1075"/>
        <v>-1.4809198252918352E-4</v>
      </c>
      <c r="HS432" s="240">
        <f t="shared" ca="1" si="1076"/>
        <v>-1.6293924999884223E-4</v>
      </c>
      <c r="HT432" s="240">
        <f t="shared" ca="1" si="1077"/>
        <v>2.0380478639516096E-4</v>
      </c>
      <c r="HU432" s="240">
        <f t="shared" ca="1" si="1078"/>
        <v>9.3253547557829925E-5</v>
      </c>
      <c r="HV432" s="240">
        <f t="shared" ca="1" si="1079"/>
        <v>-2.3569039164333104E-4</v>
      </c>
      <c r="HW432" s="240">
        <f t="shared" ca="1" si="1080"/>
        <v>-1.2665398521832642E-5</v>
      </c>
      <c r="HX432" s="240">
        <f t="shared" ca="1" si="1081"/>
        <v>2.4002099254971985E-4</v>
      </c>
      <c r="HY432" s="240">
        <f t="shared" ca="1" si="1082"/>
        <v>-6.9403485935011223E-5</v>
      </c>
      <c r="HZ432" s="240">
        <f t="shared" ca="1" si="1083"/>
        <v>-2.1629029046572304E-4</v>
      </c>
      <c r="IA432" s="240">
        <f t="shared" ca="1" si="1084"/>
        <v>1.4335827909207893E-4</v>
      </c>
      <c r="IB432" s="240">
        <f t="shared" ca="1" si="1085"/>
        <v>1.6727268613970706E-4</v>
      </c>
      <c r="IC432" s="240">
        <f t="shared" ca="1" si="1086"/>
        <v>-2.0055278781298515E-4</v>
      </c>
      <c r="ID432" s="240">
        <f t="shared" ca="1" si="1087"/>
        <v>-9.8698919338403916E-5</v>
      </c>
      <c r="IE432" s="240">
        <f t="shared" ca="1" si="1088"/>
        <v>2.6050658260135114E-4</v>
      </c>
      <c r="IF432" s="240">
        <f t="shared" ca="1" si="1089"/>
        <v>1.8586077346396948E-5</v>
      </c>
      <c r="IG432" s="240">
        <f t="shared" ca="1" si="1090"/>
        <v>-2.4065531692594327E-4</v>
      </c>
      <c r="IH432" s="240">
        <f t="shared" ca="1" si="1091"/>
        <v>6.3699697697338638E-5</v>
      </c>
      <c r="II432" s="240">
        <f t="shared" ca="1" si="1092"/>
        <v>2.1887487566234901E-4</v>
      </c>
      <c r="IJ432" s="240">
        <f t="shared" ca="1" si="1093"/>
        <v>-1.3853822198817178E-4</v>
      </c>
      <c r="IK432" s="240">
        <f t="shared" ca="1" si="1094"/>
        <v>-1.7150536346916009E-4</v>
      </c>
      <c r="IL432" s="240">
        <f t="shared" ca="1" si="1095"/>
        <v>1.9717998373059044E-4</v>
      </c>
      <c r="IM432" s="240">
        <f t="shared" ca="1" si="1096"/>
        <v>1.040848385805463E-4</v>
      </c>
      <c r="IN432" s="240">
        <f t="shared" ca="1" si="1097"/>
        <v>-2.3276906492067265E-4</v>
      </c>
      <c r="IO432" s="240">
        <f t="shared" ca="1" si="1098"/>
        <v>-2.4495560612932272E-5</v>
      </c>
      <c r="IP432" s="240">
        <f t="shared" ca="1" si="1099"/>
        <v>2.4114467953793124E-4</v>
      </c>
      <c r="IQ432" s="240">
        <f t="shared" ca="1" si="1100"/>
        <v>-5.7957539143671589E-5</v>
      </c>
      <c r="IR432" s="240">
        <f t="shared" ca="1" si="1101"/>
        <v>-2.2132761881812907E-4</v>
      </c>
      <c r="IS432" s="240">
        <f t="shared" ca="1" si="1102"/>
        <v>1.3363471463960559E-4</v>
      </c>
      <c r="IT432" s="240">
        <f t="shared" ca="1" si="1103"/>
        <v>1.7563473238066778E-4</v>
      </c>
      <c r="IU432" s="240">
        <f t="shared" ca="1" si="1104"/>
        <v>-1.9368840579902304E-4</v>
      </c>
      <c r="IV432" s="240">
        <f t="shared" ca="1" si="1105"/>
        <v>-1.0940806100792304E-4</v>
      </c>
      <c r="IW432" s="240">
        <f t="shared" ca="1" si="1106"/>
        <v>2.3109762331005628E-4</v>
      </c>
      <c r="IX432" s="240">
        <f t="shared" ca="1" si="1107"/>
        <v>3.0390288669716073E-5</v>
      </c>
      <c r="IY432" s="240">
        <f t="shared" ca="1" si="1108"/>
        <v>-2.4148878561194707E-4</v>
      </c>
      <c r="IZ432" s="240">
        <f t="shared" ca="1" si="1109"/>
        <v>5.2180469135583061E-5</v>
      </c>
      <c r="JA432" s="240">
        <f t="shared" ca="1" si="1110"/>
        <v>2.2364704249231148E-4</v>
      </c>
      <c r="JB432" s="240">
        <f t="shared" ca="1" si="1111"/>
        <v>-1.2865071073586422E-4</v>
      </c>
    </row>
    <row r="433" spans="2:262">
      <c r="B433" s="248">
        <v>72</v>
      </c>
      <c r="C433" s="247">
        <f t="shared" si="1112"/>
        <v>1.4062500000000008E-3</v>
      </c>
      <c r="D433" s="244">
        <f t="shared" ca="1" si="855"/>
        <v>29.894524686152092</v>
      </c>
      <c r="E433" s="243">
        <f ca="1">BZ361</f>
        <v>-0.10547531384790827</v>
      </c>
      <c r="F433" s="242">
        <v>72</v>
      </c>
      <c r="G433" s="240">
        <f t="shared" ca="1" si="856"/>
        <v>-8.0489336686311312E-5</v>
      </c>
      <c r="H433" s="240">
        <f t="shared" ca="1" si="857"/>
        <v>8.7591792525995062E-5</v>
      </c>
      <c r="I433" s="240">
        <f t="shared" ca="1" si="858"/>
        <v>4.6312714666578791E-5</v>
      </c>
      <c r="J433" s="240">
        <f t="shared" ca="1" si="859"/>
        <v>-1.056621173614829E-4</v>
      </c>
      <c r="K433" s="240">
        <f t="shared" ca="1" si="860"/>
        <v>-5.0854016646634874E-6</v>
      </c>
      <c r="L433" s="240">
        <f t="shared" ca="1" si="861"/>
        <v>1.0764634265816403E-4</v>
      </c>
      <c r="M433" s="240">
        <f t="shared" ca="1" si="862"/>
        <v>-3.6916117641415947E-5</v>
      </c>
      <c r="N433" s="240">
        <f t="shared" ca="1" si="863"/>
        <v>-9.3242388101665821E-5</v>
      </c>
      <c r="O433" s="240">
        <f t="shared" ca="1" si="864"/>
        <v>7.3297492682029397E-5</v>
      </c>
      <c r="P433" s="240">
        <f t="shared" ca="1" si="865"/>
        <v>6.4643125201041941E-5</v>
      </c>
      <c r="Q433" s="240">
        <f t="shared" ca="1" si="866"/>
        <v>-9.8519988905229863E-5</v>
      </c>
      <c r="R433" s="240">
        <f t="shared" ca="1" si="867"/>
        <v>-2.6202532479948735E-5</v>
      </c>
      <c r="S433" s="240">
        <f t="shared" ca="1" si="868"/>
        <v>1.0874370990353228E-4</v>
      </c>
      <c r="T433" s="240">
        <f t="shared" ca="1" si="869"/>
        <v>-1.6227158284668567E-5</v>
      </c>
      <c r="U433" s="241">
        <f t="shared" ca="1" si="870"/>
        <v>-1.0241218683320702E-4</v>
      </c>
      <c r="V433" s="240">
        <f t="shared" ca="1" si="871"/>
        <v>5.6186411300000901E-5</v>
      </c>
      <c r="W433" s="240">
        <f t="shared" ca="1" si="872"/>
        <v>8.0489336686311312E-5</v>
      </c>
      <c r="X433" s="240">
        <f t="shared" ca="1" si="873"/>
        <v>-8.7591792525994913E-5</v>
      </c>
      <c r="Y433" s="240">
        <f t="shared" ca="1" si="874"/>
        <v>-4.6312714666578906E-5</v>
      </c>
      <c r="Z433" s="240">
        <f t="shared" ca="1" si="875"/>
        <v>1.056621173614829E-4</v>
      </c>
      <c r="AA433" s="240">
        <f t="shared" ca="1" si="876"/>
        <v>5.0854016646634061E-6</v>
      </c>
      <c r="AB433" s="240">
        <f t="shared" ca="1" si="877"/>
        <v>-1.0764634265816399E-4</v>
      </c>
      <c r="AC433" s="240">
        <f t="shared" ca="1" si="878"/>
        <v>3.6916117641415473E-5</v>
      </c>
      <c r="AD433" s="240">
        <f t="shared" ca="1" si="879"/>
        <v>9.3242388101665984E-5</v>
      </c>
      <c r="AE433" s="240">
        <f t="shared" ca="1" si="880"/>
        <v>-7.3297492682029315E-5</v>
      </c>
      <c r="AF433" s="240">
        <f t="shared" ca="1" si="881"/>
        <v>-6.4643125201042036E-5</v>
      </c>
      <c r="AG433" s="240">
        <f t="shared" ca="1" si="882"/>
        <v>9.8519988905229822E-5</v>
      </c>
      <c r="AH433" s="240">
        <f t="shared" ca="1" si="883"/>
        <v>2.6202532479948491E-5</v>
      </c>
      <c r="AI433" s="240">
        <f t="shared" ca="1" si="884"/>
        <v>-1.0874370990353225E-4</v>
      </c>
      <c r="AJ433" s="240">
        <f t="shared" ca="1" si="885"/>
        <v>1.6227158284668073E-5</v>
      </c>
      <c r="AK433" s="240">
        <f t="shared" ca="1" si="886"/>
        <v>1.0241218683320706E-4</v>
      </c>
      <c r="AL433" s="240">
        <f t="shared" ca="1" si="887"/>
        <v>-5.6186411300000799E-5</v>
      </c>
      <c r="AM433" s="240">
        <f t="shared" ca="1" si="888"/>
        <v>-8.048933668631138E-5</v>
      </c>
      <c r="AN433" s="240">
        <f t="shared" ca="1" si="889"/>
        <v>8.7591792525995062E-5</v>
      </c>
      <c r="AO433" s="240">
        <f t="shared" ca="1" si="890"/>
        <v>4.6312714666578656E-5</v>
      </c>
      <c r="AP433" s="240">
        <f t="shared" ca="1" si="891"/>
        <v>-1.0566211736148277E-4</v>
      </c>
      <c r="AQ433" s="240">
        <f t="shared" ca="1" si="892"/>
        <v>-5.0854016646639211E-6</v>
      </c>
      <c r="AR433" s="240">
        <f t="shared" ca="1" si="893"/>
        <v>1.0764634265816406E-4</v>
      </c>
      <c r="AS433" s="240">
        <f t="shared" ca="1" si="894"/>
        <v>-3.691611764141573E-5</v>
      </c>
      <c r="AT433" s="240">
        <f t="shared" ca="1" si="895"/>
        <v>-9.3242388101665849E-5</v>
      </c>
      <c r="AU433" s="240">
        <f t="shared" ca="1" si="896"/>
        <v>7.3297492682029505E-5</v>
      </c>
      <c r="AV433" s="240">
        <f t="shared" ca="1" si="897"/>
        <v>6.4643125201041806E-5</v>
      </c>
      <c r="AW433" s="240">
        <f t="shared" ca="1" si="898"/>
        <v>-9.8519988905229931E-5</v>
      </c>
      <c r="AX433" s="240">
        <f t="shared" ca="1" si="899"/>
        <v>-2.6202532479948227E-5</v>
      </c>
      <c r="AY433" s="240">
        <f t="shared" ca="1" si="900"/>
        <v>1.0874370990353223E-4</v>
      </c>
      <c r="AZ433" s="240">
        <f t="shared" ca="1" si="901"/>
        <v>-1.6227158284667565E-5</v>
      </c>
      <c r="BA433" s="240">
        <f t="shared" ca="1" si="902"/>
        <v>-1.0241218683320724E-4</v>
      </c>
      <c r="BB433" s="240">
        <f t="shared" ca="1" si="903"/>
        <v>5.6186411300000365E-5</v>
      </c>
      <c r="BC433" s="240">
        <f t="shared" ca="1" si="904"/>
        <v>8.0489336686311719E-5</v>
      </c>
      <c r="BD433" s="240">
        <f t="shared" ca="1" si="905"/>
        <v>-8.7591792525994764E-5</v>
      </c>
      <c r="BE433" s="240">
        <f t="shared" ca="1" si="906"/>
        <v>-4.6312714666579123E-5</v>
      </c>
      <c r="BF433" s="240">
        <f t="shared" ca="1" si="907"/>
        <v>1.0566211736148283E-4</v>
      </c>
      <c r="BG433" s="240">
        <f t="shared" ca="1" si="908"/>
        <v>5.08540166466365E-6</v>
      </c>
      <c r="BH433" s="240">
        <f t="shared" ca="1" si="909"/>
        <v>-1.0764634265816403E-4</v>
      </c>
      <c r="BI433" s="240">
        <f t="shared" ca="1" si="910"/>
        <v>3.6916117641415974E-5</v>
      </c>
      <c r="BJ433" s="240">
        <f t="shared" ca="1" si="911"/>
        <v>9.3242388101665713E-5</v>
      </c>
      <c r="BK433" s="240">
        <f t="shared" ca="1" si="912"/>
        <v>-7.3297492682029708E-5</v>
      </c>
      <c r="BL433" s="240">
        <f t="shared" ca="1" si="913"/>
        <v>-6.4643125201042836E-5</v>
      </c>
      <c r="BM433" s="240">
        <f t="shared" ca="1" si="914"/>
        <v>9.8519988905229389E-5</v>
      </c>
      <c r="BN433" s="240">
        <f t="shared" ca="1" si="915"/>
        <v>2.6202532479949474E-5</v>
      </c>
      <c r="BO433" s="240">
        <f t="shared" ca="1" si="916"/>
        <v>-1.0874370990353224E-4</v>
      </c>
      <c r="BP433" s="240">
        <f t="shared" ca="1" si="917"/>
        <v>1.6227158284667836E-5</v>
      </c>
      <c r="BQ433" s="240">
        <f t="shared" ca="1" si="918"/>
        <v>1.0241218683320716E-4</v>
      </c>
      <c r="BR433" s="240">
        <f t="shared" ca="1" si="919"/>
        <v>-5.6186411300000589E-5</v>
      </c>
      <c r="BS433" s="240">
        <f t="shared" ca="1" si="920"/>
        <v>-8.0489336686311543E-5</v>
      </c>
      <c r="BT433" s="240">
        <f t="shared" ca="1" si="921"/>
        <v>8.7591792525994926E-5</v>
      </c>
      <c r="BU433" s="240">
        <f t="shared" ca="1" si="922"/>
        <v>4.6312714666578866E-5</v>
      </c>
      <c r="BV433" s="240">
        <f t="shared" ca="1" si="923"/>
        <v>-1.056621173614829E-4</v>
      </c>
      <c r="BW433" s="240">
        <f t="shared" ca="1" si="924"/>
        <v>-5.085401664663379E-6</v>
      </c>
      <c r="BX433" s="240">
        <f t="shared" ca="1" si="925"/>
        <v>1.0764634265816397E-4</v>
      </c>
      <c r="BY433" s="240">
        <f t="shared" ca="1" si="926"/>
        <v>-3.6916117641414768E-5</v>
      </c>
      <c r="BZ433" s="240">
        <f t="shared" ca="1" si="927"/>
        <v>-9.3242388101666377E-5</v>
      </c>
      <c r="CA433" s="240">
        <f t="shared" ca="1" si="928"/>
        <v>7.3297492682029912E-5</v>
      </c>
      <c r="CB433" s="240">
        <f t="shared" ca="1" si="929"/>
        <v>6.4643125201042619E-5</v>
      </c>
      <c r="CC433" s="240">
        <f t="shared" ca="1" si="930"/>
        <v>-9.8519988905230148E-5</v>
      </c>
      <c r="CD433" s="240">
        <f t="shared" ca="1" si="931"/>
        <v>-2.6202532479949223E-5</v>
      </c>
      <c r="CE433" s="240">
        <f t="shared" ca="1" si="932"/>
        <v>1.0874370990353218E-4</v>
      </c>
      <c r="CF433" s="240">
        <f t="shared" ca="1" si="933"/>
        <v>-1.62271582846681E-5</v>
      </c>
      <c r="CG433" s="240">
        <f t="shared" ca="1" si="934"/>
        <v>-1.0241218683320759E-4</v>
      </c>
      <c r="CH433" s="240">
        <f t="shared" ca="1" si="935"/>
        <v>5.6186411300000819E-5</v>
      </c>
      <c r="CI433" s="240">
        <f t="shared" ca="1" si="936"/>
        <v>8.048933668631241E-5</v>
      </c>
      <c r="CJ433" s="240">
        <f t="shared" ca="1" si="937"/>
        <v>-8.7591792525995089E-5</v>
      </c>
      <c r="CK433" s="240">
        <f t="shared" ca="1" si="938"/>
        <v>-4.6312714666580025E-5</v>
      </c>
      <c r="CL433" s="240">
        <f t="shared" ca="1" si="939"/>
        <v>1.0566211736148296E-4</v>
      </c>
      <c r="CM433" s="240">
        <f t="shared" ca="1" si="940"/>
        <v>5.0854016646646665E-6</v>
      </c>
      <c r="CN433" s="240">
        <f t="shared" ca="1" si="941"/>
        <v>-1.0764634265816395E-4</v>
      </c>
      <c r="CO433" s="240">
        <f t="shared" ca="1" si="942"/>
        <v>3.6916117641415025E-5</v>
      </c>
      <c r="CP433" s="240">
        <f t="shared" ca="1" si="943"/>
        <v>9.3242388101665442E-5</v>
      </c>
      <c r="CQ433" s="240">
        <f t="shared" ca="1" si="944"/>
        <v>-7.3297492682028963E-5</v>
      </c>
      <c r="CR433" s="240">
        <f t="shared" ca="1" si="945"/>
        <v>-6.4643125201043663E-5</v>
      </c>
      <c r="CS433" s="240">
        <f t="shared" ca="1" si="946"/>
        <v>9.8519988905229605E-5</v>
      </c>
      <c r="CT433" s="240">
        <f t="shared" ca="1" si="947"/>
        <v>2.620253247995045E-5</v>
      </c>
      <c r="CU433" s="240">
        <f t="shared" ca="1" si="948"/>
        <v>-1.0874370990353228E-4</v>
      </c>
      <c r="CV433" s="240">
        <f t="shared" ca="1" si="949"/>
        <v>1.6227158284666833E-5</v>
      </c>
      <c r="CW433" s="240">
        <f t="shared" ca="1" si="950"/>
        <v>1.0241218683320697E-4</v>
      </c>
      <c r="CX433" s="240">
        <f t="shared" ca="1" si="951"/>
        <v>-5.6186411299999722E-5</v>
      </c>
      <c r="CY433" s="240">
        <f t="shared" ca="1" si="952"/>
        <v>-8.0489336686311177E-5</v>
      </c>
      <c r="CZ433" s="240">
        <f t="shared" ca="1" si="953"/>
        <v>8.759179252599433E-5</v>
      </c>
      <c r="DA433" s="240">
        <f t="shared" ca="1" si="954"/>
        <v>4.6312714666578398E-5</v>
      </c>
      <c r="DB433" s="240">
        <f t="shared" ca="1" si="955"/>
        <v>-1.0566211736148265E-4</v>
      </c>
      <c r="DC433" s="240">
        <f t="shared" ca="1" si="956"/>
        <v>-5.0854016646628504E-6</v>
      </c>
      <c r="DD433" s="240">
        <f t="shared" ca="1" si="957"/>
        <v>1.0764634265816412E-4</v>
      </c>
      <c r="DE433" s="240">
        <f t="shared" ca="1" si="958"/>
        <v>-3.6916117641413819E-5</v>
      </c>
      <c r="DF433" s="240">
        <f t="shared" ca="1" si="959"/>
        <v>-9.3242388101666092E-5</v>
      </c>
      <c r="DG433" s="240">
        <f t="shared" ca="1" si="960"/>
        <v>7.3297492682028014E-5</v>
      </c>
      <c r="DH433" s="240">
        <f t="shared" ca="1" si="961"/>
        <v>6.4643125201042199E-5</v>
      </c>
      <c r="DI433" s="240">
        <f t="shared" ca="1" si="962"/>
        <v>-9.8519988905229063E-5</v>
      </c>
      <c r="DJ433" s="240">
        <f t="shared" ca="1" si="963"/>
        <v>-2.6202532479948688E-5</v>
      </c>
      <c r="DK433" s="240">
        <f t="shared" ca="1" si="964"/>
        <v>1.0874370990353221E-4</v>
      </c>
      <c r="DL433" s="240">
        <f t="shared" ca="1" si="965"/>
        <v>-1.6227158284668622E-5</v>
      </c>
      <c r="DM433" s="240">
        <f t="shared" ca="1" si="966"/>
        <v>-1.0241218683320741E-4</v>
      </c>
      <c r="DN433" s="240">
        <f t="shared" ca="1" si="967"/>
        <v>5.6186411300001273E-5</v>
      </c>
      <c r="DO433" s="240">
        <f t="shared" ca="1" si="968"/>
        <v>8.0489336686312044E-5</v>
      </c>
      <c r="DP433" s="240">
        <f t="shared" ca="1" si="969"/>
        <v>-8.75917925259954E-5</v>
      </c>
      <c r="DQ433" s="240">
        <f t="shared" ca="1" si="970"/>
        <v>-4.6312714666579557E-5</v>
      </c>
      <c r="DR433" s="240">
        <f t="shared" ca="1" si="971"/>
        <v>1.0566211736148234E-4</v>
      </c>
      <c r="DS433" s="240">
        <f t="shared" ca="1" si="972"/>
        <v>5.0854016646641312E-6</v>
      </c>
      <c r="DT433" s="240">
        <f t="shared" ca="1" si="973"/>
        <v>-1.0764634265816433E-4</v>
      </c>
      <c r="DU433" s="240">
        <f t="shared" ca="1" si="974"/>
        <v>3.6916117641415527E-5</v>
      </c>
      <c r="DV433" s="240">
        <f t="shared" ca="1" si="975"/>
        <v>9.3242388101666757E-5</v>
      </c>
      <c r="DW433" s="240">
        <f t="shared" ca="1" si="976"/>
        <v>-7.3297492682029356E-5</v>
      </c>
      <c r="DX433" s="240">
        <f t="shared" ca="1" si="977"/>
        <v>-6.4643125201043229E-5</v>
      </c>
      <c r="DY433" s="240">
        <f t="shared" ca="1" si="978"/>
        <v>9.8519988905229836E-5</v>
      </c>
      <c r="DZ433" s="240">
        <f t="shared" ca="1" si="979"/>
        <v>2.6202532479949928E-5</v>
      </c>
      <c r="EA433" s="240">
        <f t="shared" ca="1" si="980"/>
        <v>-1.0874370990353229E-4</v>
      </c>
      <c r="EB433" s="240">
        <f t="shared" ca="1" si="981"/>
        <v>1.6227158284667361E-5</v>
      </c>
      <c r="EC433" s="240">
        <f t="shared" ca="1" si="982"/>
        <v>1.0241218683320679E-4</v>
      </c>
      <c r="ED433" s="240">
        <f t="shared" ca="1" si="983"/>
        <v>-5.6186411300000182E-5</v>
      </c>
      <c r="EE433" s="240">
        <f t="shared" ca="1" si="984"/>
        <v>-8.0489336686312925E-5</v>
      </c>
      <c r="EF433" s="240">
        <f t="shared" ca="1" si="985"/>
        <v>8.7591792525994642E-5</v>
      </c>
      <c r="EG433" s="240">
        <f t="shared" ca="1" si="986"/>
        <v>4.6312714666580716E-5</v>
      </c>
      <c r="EH433" s="240">
        <f t="shared" ca="1" si="987"/>
        <v>-1.0566211736148279E-4</v>
      </c>
      <c r="EI433" s="240">
        <f t="shared" ca="1" si="988"/>
        <v>-5.0854016646654119E-6</v>
      </c>
      <c r="EJ433" s="240">
        <f t="shared" ca="1" si="989"/>
        <v>1.0764634265816404E-4</v>
      </c>
      <c r="EK433" s="240">
        <f t="shared" ca="1" si="990"/>
        <v>-3.6916117641414321E-5</v>
      </c>
      <c r="EL433" s="240">
        <f t="shared" ca="1" si="991"/>
        <v>-9.3242388101665821E-5</v>
      </c>
      <c r="EM433" s="240">
        <f t="shared" ca="1" si="992"/>
        <v>7.3297492682028407E-5</v>
      </c>
      <c r="EN433" s="240">
        <f t="shared" ca="1" si="993"/>
        <v>6.4643125201041779E-5</v>
      </c>
      <c r="EO433" s="240">
        <f t="shared" ca="1" si="994"/>
        <v>-9.8519988905229307E-5</v>
      </c>
      <c r="EP433" s="240">
        <f t="shared" ca="1" si="995"/>
        <v>-2.6202532479948173E-5</v>
      </c>
      <c r="EQ433" s="240">
        <f t="shared" ca="1" si="996"/>
        <v>1.0874370990353224E-4</v>
      </c>
      <c r="ER433" s="240">
        <f t="shared" ca="1" si="997"/>
        <v>-1.6227158284666094E-5</v>
      </c>
      <c r="ES433" s="240">
        <f t="shared" ca="1" si="998"/>
        <v>-1.0241218683320722E-4</v>
      </c>
      <c r="ET433" s="240">
        <f t="shared" ca="1" si="999"/>
        <v>5.6186411299999085E-5</v>
      </c>
      <c r="EU433" s="240">
        <f t="shared" ca="1" si="1000"/>
        <v>8.0489336686311692E-5</v>
      </c>
      <c r="EV433" s="240">
        <f t="shared" ca="1" si="1001"/>
        <v>-8.7591792525995712E-5</v>
      </c>
      <c r="EW433" s="240">
        <f t="shared" ca="1" si="1002"/>
        <v>-4.6312714666581861E-5</v>
      </c>
      <c r="EX433" s="240">
        <f t="shared" ca="1" si="1003"/>
        <v>1.0566211736148248E-4</v>
      </c>
      <c r="EY433" s="240">
        <f t="shared" ca="1" si="1004"/>
        <v>5.0854016646635958E-6</v>
      </c>
      <c r="EZ433" s="240">
        <f t="shared" ca="1" si="1005"/>
        <v>-1.0764634265816378E-4</v>
      </c>
      <c r="FA433" s="240">
        <f t="shared" ca="1" si="1006"/>
        <v>3.6916117641413114E-5</v>
      </c>
      <c r="FB433" s="240">
        <f t="shared" ca="1" si="1007"/>
        <v>9.3242388101666486E-5</v>
      </c>
      <c r="FC433" s="240">
        <f t="shared" ca="1" si="1008"/>
        <v>-7.3297492682029749E-5</v>
      </c>
      <c r="FD433" s="240">
        <f t="shared" ca="1" si="1009"/>
        <v>-6.4643125201045289E-5</v>
      </c>
      <c r="FE433" s="240">
        <f t="shared" ca="1" si="1010"/>
        <v>9.8519988905228765E-5</v>
      </c>
      <c r="FF433" s="240">
        <f t="shared" ca="1" si="1011"/>
        <v>2.6202532479949427E-5</v>
      </c>
      <c r="FG433" s="240">
        <f t="shared" ca="1" si="1012"/>
        <v>-1.0874370990353232E-4</v>
      </c>
      <c r="FH433" s="240">
        <f t="shared" ca="1" si="1013"/>
        <v>1.622715828466482E-5</v>
      </c>
      <c r="FI433" s="240">
        <f t="shared" ca="1" si="1014"/>
        <v>1.0241218683320766E-4</v>
      </c>
      <c r="FJ433" s="240">
        <f t="shared" ca="1" si="1015"/>
        <v>-5.6186411300000636E-5</v>
      </c>
      <c r="FK433" s="240">
        <f t="shared" ca="1" si="1016"/>
        <v>-8.0489336686310459E-5</v>
      </c>
      <c r="FL433" s="240">
        <f t="shared" ca="1" si="1017"/>
        <v>8.759179252599311E-5</v>
      </c>
      <c r="FM433" s="240">
        <f t="shared" ca="1" si="1018"/>
        <v>4.6312714666580228E-5</v>
      </c>
      <c r="FN433" s="240">
        <f t="shared" ca="1" si="1019"/>
        <v>-1.0566211736148291E-4</v>
      </c>
      <c r="FO433" s="240">
        <f t="shared" ca="1" si="1020"/>
        <v>-5.0854016646617798E-6</v>
      </c>
      <c r="FP433" s="240">
        <f t="shared" ca="1" si="1021"/>
        <v>1.0764634265816442E-4</v>
      </c>
      <c r="FQ433" s="240">
        <f t="shared" ca="1" si="1022"/>
        <v>-3.6916117641414822E-5</v>
      </c>
      <c r="FR433" s="240">
        <f t="shared" ca="1" si="1023"/>
        <v>-9.324238810166555E-5</v>
      </c>
      <c r="FS433" s="240">
        <f t="shared" ca="1" si="1024"/>
        <v>7.3297492682026523E-5</v>
      </c>
      <c r="FT433" s="240">
        <f t="shared" ca="1" si="1025"/>
        <v>6.4643125201043839E-5</v>
      </c>
      <c r="FU433" s="240">
        <f t="shared" ca="1" si="1026"/>
        <v>-9.8519988905229524E-5</v>
      </c>
      <c r="FV433" s="240">
        <f t="shared" ca="1" si="1027"/>
        <v>-2.6202532479947665E-5</v>
      </c>
      <c r="FW433" s="240">
        <f t="shared" ca="1" si="1028"/>
        <v>1.0874370990353212E-4</v>
      </c>
      <c r="FX433" s="240">
        <f t="shared" ca="1" si="1029"/>
        <v>-1.6227158284666623E-5</v>
      </c>
      <c r="FY433" s="240">
        <f t="shared" ca="1" si="1030"/>
        <v>-1.0241218683320705E-4</v>
      </c>
      <c r="FZ433" s="240">
        <f t="shared" ca="1" si="1031"/>
        <v>5.6186411300002188E-5</v>
      </c>
      <c r="GA433" s="240">
        <f t="shared" ca="1" si="1032"/>
        <v>8.0489336686313427E-5</v>
      </c>
      <c r="GB433" s="240">
        <f t="shared" ca="1" si="1033"/>
        <v>-8.7591792525994194E-5</v>
      </c>
      <c r="GC433" s="240">
        <f t="shared" ca="1" si="1034"/>
        <v>-4.6312714666578581E-5</v>
      </c>
      <c r="GD433" s="240">
        <f t="shared" ca="1" si="1035"/>
        <v>1.0566211736148185E-4</v>
      </c>
      <c r="GE433" s="240">
        <f t="shared" ca="1" si="1036"/>
        <v>5.0854016646661573E-6</v>
      </c>
      <c r="GF433" s="240">
        <f t="shared" ca="1" si="1037"/>
        <v>-1.0764634265816416E-4</v>
      </c>
      <c r="GG433" s="240">
        <f t="shared" ca="1" si="1038"/>
        <v>3.691611764141653E-5</v>
      </c>
      <c r="GH433" s="240">
        <f t="shared" ca="1" si="1039"/>
        <v>9.32423881016678E-5</v>
      </c>
      <c r="GI433" s="240">
        <f t="shared" ca="1" si="1040"/>
        <v>-7.3297492682027852E-5</v>
      </c>
      <c r="GJ433" s="240">
        <f t="shared" ca="1" si="1041"/>
        <v>-6.4643125201042375E-5</v>
      </c>
      <c r="GK433" s="240">
        <f t="shared" ca="1" si="1042"/>
        <v>9.8519988905230283E-5</v>
      </c>
      <c r="GL433" s="240">
        <f t="shared" ca="1" si="1043"/>
        <v>2.6202532479951907E-5</v>
      </c>
      <c r="GM433" s="240">
        <f t="shared" ca="1" si="1044"/>
        <v>-1.087437099035322E-4</v>
      </c>
      <c r="GN433" s="240">
        <f t="shared" ca="1" si="1045"/>
        <v>1.6227158284668412E-5</v>
      </c>
      <c r="GO433" s="240">
        <f t="shared" ca="1" si="1046"/>
        <v>1.0241218683320643E-4</v>
      </c>
      <c r="GP433" s="240">
        <f t="shared" ca="1" si="1047"/>
        <v>-5.6186411299998441E-5</v>
      </c>
      <c r="GQ433" s="240">
        <f t="shared" ca="1" si="1048"/>
        <v>-8.0489336686312207E-5</v>
      </c>
      <c r="GR433" s="240">
        <f t="shared" ca="1" si="1049"/>
        <v>8.7591792525995278E-5</v>
      </c>
      <c r="GS433" s="240">
        <f t="shared" ca="1" si="1050"/>
        <v>4.6312714666582545E-5</v>
      </c>
      <c r="GT433" s="240">
        <f t="shared" ca="1" si="1051"/>
        <v>-1.0566211736148229E-4</v>
      </c>
      <c r="GU433" s="240">
        <f t="shared" ca="1" si="1052"/>
        <v>-5.085401664664348E-6</v>
      </c>
      <c r="GV433" s="240">
        <f t="shared" ca="1" si="1053"/>
        <v>1.0764634265816389E-4</v>
      </c>
      <c r="GW433" s="240">
        <f t="shared" ca="1" si="1054"/>
        <v>-3.6916117641412417E-5</v>
      </c>
      <c r="GX433" s="240">
        <f t="shared" ca="1" si="1055"/>
        <v>-9.3242388101666865E-5</v>
      </c>
      <c r="GY433" s="240">
        <f t="shared" ca="1" si="1056"/>
        <v>7.3297492682029193E-5</v>
      </c>
      <c r="GZ433" s="240">
        <f t="shared" ca="1" si="1057"/>
        <v>6.4643125201040911E-5</v>
      </c>
      <c r="HA433" s="240">
        <f t="shared" ca="1" si="1058"/>
        <v>-9.8519988905228426E-5</v>
      </c>
      <c r="HB433" s="240">
        <f t="shared" ca="1" si="1059"/>
        <v>-2.6202532479950145E-5</v>
      </c>
      <c r="HC433" s="240">
        <f t="shared" ca="1" si="1060"/>
        <v>1.0874370990353229E-4</v>
      </c>
      <c r="HD433" s="240">
        <f t="shared" ca="1" si="1061"/>
        <v>-1.6227158284664088E-5</v>
      </c>
      <c r="HE433" s="240">
        <f t="shared" ca="1" si="1062"/>
        <v>-1.0241218683320792E-4</v>
      </c>
      <c r="HF433" s="240">
        <f t="shared" ca="1" si="1063"/>
        <v>5.61864113E-5</v>
      </c>
      <c r="HG433" s="240">
        <f t="shared" ca="1" si="1064"/>
        <v>8.0489336686310974E-5</v>
      </c>
      <c r="HH433" s="240">
        <f t="shared" ca="1" si="1065"/>
        <v>-8.7591792525992676E-5</v>
      </c>
      <c r="HI433" s="240">
        <f t="shared" ca="1" si="1066"/>
        <v>-4.6312714666580899E-5</v>
      </c>
      <c r="HJ433" s="240">
        <f t="shared" ca="1" si="1067"/>
        <v>1.0566211736148273E-4</v>
      </c>
      <c r="HK433" s="240">
        <f t="shared" ca="1" si="1068"/>
        <v>5.0854016646625387E-6</v>
      </c>
      <c r="HL433" s="240">
        <f t="shared" ca="1" si="1069"/>
        <v>-1.0764634265816454E-4</v>
      </c>
      <c r="HM433" s="240">
        <f t="shared" ca="1" si="1070"/>
        <v>3.6916117641414117E-5</v>
      </c>
      <c r="HN433" s="240">
        <f t="shared" ca="1" si="1071"/>
        <v>9.324238810166593E-5</v>
      </c>
      <c r="HO433" s="240">
        <f t="shared" ca="1" si="1072"/>
        <v>-7.3297492682030535E-5</v>
      </c>
      <c r="HP433" s="240">
        <f t="shared" ca="1" si="1073"/>
        <v>-6.4643125201044435E-5</v>
      </c>
      <c r="HQ433" s="240">
        <f t="shared" ca="1" si="1074"/>
        <v>9.8519988905229199E-5</v>
      </c>
      <c r="HR433" s="240">
        <f t="shared" ca="1" si="1075"/>
        <v>2.620253247994839E-5</v>
      </c>
      <c r="HS433" s="240">
        <f t="shared" ca="1" si="1076"/>
        <v>-1.0874370990353208E-4</v>
      </c>
      <c r="HT433" s="240">
        <f t="shared" ca="1" si="1077"/>
        <v>1.6227158284665877E-5</v>
      </c>
      <c r="HU433" s="240">
        <f t="shared" ca="1" si="1078"/>
        <v>1.0241218683320731E-4</v>
      </c>
      <c r="HV433" s="240">
        <f t="shared" ca="1" si="1079"/>
        <v>-5.6186411300001551E-5</v>
      </c>
      <c r="HW433" s="240">
        <f t="shared" ca="1" si="1080"/>
        <v>-8.0489336686313914E-5</v>
      </c>
      <c r="HX433" s="240">
        <f t="shared" ca="1" si="1081"/>
        <v>8.7591792525993761E-5</v>
      </c>
      <c r="HY433" s="240">
        <f t="shared" ca="1" si="1082"/>
        <v>4.6312714666579259E-5</v>
      </c>
      <c r="HZ433" s="240">
        <f t="shared" ca="1" si="1083"/>
        <v>-1.0566211736148318E-4</v>
      </c>
      <c r="IA433" s="240">
        <f t="shared" ca="1" si="1084"/>
        <v>-5.0854016646669027E-6</v>
      </c>
      <c r="IB433" s="240">
        <f t="shared" ca="1" si="1085"/>
        <v>1.0764634265816427E-4</v>
      </c>
      <c r="IC433" s="240">
        <f t="shared" ca="1" si="1086"/>
        <v>-3.6916117641415825E-5</v>
      </c>
      <c r="ID433" s="240">
        <f t="shared" ca="1" si="1087"/>
        <v>-9.3242388101668193E-5</v>
      </c>
      <c r="IE433" s="240">
        <f t="shared" ca="1" si="1088"/>
        <v>1.4655756692148199E-4</v>
      </c>
      <c r="IF433" s="240">
        <f t="shared" ca="1" si="1089"/>
        <v>6.4643125201042971E-5</v>
      </c>
      <c r="IG433" s="240">
        <f t="shared" ca="1" si="1090"/>
        <v>-9.8519988905229985E-5</v>
      </c>
      <c r="IH433" s="240">
        <f t="shared" ca="1" si="1091"/>
        <v>-2.6202532479952632E-5</v>
      </c>
      <c r="II433" s="240">
        <f t="shared" ca="1" si="1092"/>
        <v>1.0874370990353216E-4</v>
      </c>
      <c r="IJ433" s="240">
        <f t="shared" ca="1" si="1093"/>
        <v>-1.622715828466768E-5</v>
      </c>
      <c r="IK433" s="240">
        <f t="shared" ca="1" si="1094"/>
        <v>-1.0241218683320668E-4</v>
      </c>
      <c r="IL433" s="240">
        <f t="shared" ca="1" si="1095"/>
        <v>5.6186411299997804E-5</v>
      </c>
      <c r="IM433" s="240">
        <f t="shared" ca="1" si="1096"/>
        <v>8.0489336686312708E-5</v>
      </c>
      <c r="IN433" s="240">
        <f t="shared" ca="1" si="1097"/>
        <v>-8.7591792525994845E-5</v>
      </c>
      <c r="IO433" s="240">
        <f t="shared" ca="1" si="1098"/>
        <v>-4.6312714666577626E-5</v>
      </c>
      <c r="IP433" s="240">
        <f t="shared" ca="1" si="1099"/>
        <v>1.0566211736148212E-4</v>
      </c>
      <c r="IQ433" s="240">
        <f t="shared" ca="1" si="1100"/>
        <v>5.0854016646650866E-6</v>
      </c>
      <c r="IR433" s="240">
        <f t="shared" ca="1" si="1101"/>
        <v>-1.07646342658164E-4</v>
      </c>
      <c r="IS433" s="240">
        <f t="shared" ca="1" si="1102"/>
        <v>3.6916117641411719E-5</v>
      </c>
      <c r="IT433" s="240">
        <f t="shared" ca="1" si="1103"/>
        <v>9.3242388101667258E-5</v>
      </c>
      <c r="IU433" s="240">
        <f t="shared" ca="1" si="1104"/>
        <v>-7.3297492682028638E-5</v>
      </c>
      <c r="IV433" s="240">
        <f t="shared" ca="1" si="1105"/>
        <v>-6.4643125201041521E-5</v>
      </c>
      <c r="IW433" s="240">
        <f t="shared" ca="1" si="1106"/>
        <v>9.8519988905228115E-5</v>
      </c>
      <c r="IX433" s="240">
        <f t="shared" ca="1" si="1107"/>
        <v>2.6202532479950863E-5</v>
      </c>
      <c r="IY433" s="240">
        <f t="shared" ca="1" si="1108"/>
        <v>-1.0874370990353224E-4</v>
      </c>
      <c r="IZ433" s="240">
        <f t="shared" ca="1" si="1109"/>
        <v>1.6227158284669469E-5</v>
      </c>
      <c r="JA433" s="240">
        <f t="shared" ca="1" si="1110"/>
        <v>1.0241218683320816E-4</v>
      </c>
      <c r="JB433" s="240">
        <f t="shared" ca="1" si="1111"/>
        <v>-5.6186411299999356E-5</v>
      </c>
    </row>
    <row r="434" spans="2:262">
      <c r="B434" s="248">
        <v>73</v>
      </c>
      <c r="C434" s="247">
        <f t="shared" si="1112"/>
        <v>1.4257812500000008E-3</v>
      </c>
      <c r="D434" s="244">
        <f t="shared" ca="1" si="855"/>
        <v>29.890975705371623</v>
      </c>
      <c r="E434" s="243">
        <f ca="1">CA361</f>
        <v>-0.10902429462837669</v>
      </c>
      <c r="F434" s="242">
        <v>73</v>
      </c>
      <c r="G434" s="240">
        <f t="shared" ca="1" si="856"/>
        <v>2.0888068646248574E-5</v>
      </c>
      <c r="H434" s="240">
        <f t="shared" ca="1" si="857"/>
        <v>-3.1013216395408973E-5</v>
      </c>
      <c r="I434" s="240">
        <f t="shared" ca="1" si="858"/>
        <v>-7.2980002992736422E-6</v>
      </c>
      <c r="J434" s="240">
        <f t="shared" ca="1" si="859"/>
        <v>3.4211218227881093E-5</v>
      </c>
      <c r="K434" s="240">
        <f t="shared" ca="1" si="860"/>
        <v>-7.6934403827384502E-6</v>
      </c>
      <c r="L434" s="240">
        <f t="shared" ca="1" si="861"/>
        <v>-3.0839933570019217E-5</v>
      </c>
      <c r="M434" s="240">
        <f t="shared" ca="1" si="862"/>
        <v>2.1207575765831834E-5</v>
      </c>
      <c r="N434" s="240">
        <f t="shared" ca="1" si="863"/>
        <v>2.1546721267990151E-5</v>
      </c>
      <c r="O434" s="240">
        <f t="shared" ca="1" si="864"/>
        <v>-3.0649402468093897E-5</v>
      </c>
      <c r="P434" s="240">
        <f t="shared" ca="1" si="865"/>
        <v>-8.1160770863373929E-6</v>
      </c>
      <c r="Q434" s="240">
        <f t="shared" ca="1" si="866"/>
        <v>3.4205887577744458E-5</v>
      </c>
      <c r="R434" s="240">
        <f t="shared" ca="1" si="867"/>
        <v>-6.8730276915631641E-6</v>
      </c>
      <c r="S434" s="240">
        <f t="shared" ca="1" si="868"/>
        <v>-3.1194109796036466E-5</v>
      </c>
      <c r="T434" s="240">
        <f t="shared" ca="1" si="869"/>
        <v>2.054236397536547E-5</v>
      </c>
      <c r="U434" s="241">
        <f t="shared" ca="1" si="870"/>
        <v>2.2192394950523698E-5</v>
      </c>
      <c r="V434" s="240">
        <f t="shared" ca="1" si="871"/>
        <v>-3.0267126486787068E-5</v>
      </c>
      <c r="W434" s="240">
        <f t="shared" ca="1" si="872"/>
        <v>-8.929265052043917E-6</v>
      </c>
      <c r="X434" s="240">
        <f t="shared" ca="1" si="873"/>
        <v>3.4179952579971499E-5</v>
      </c>
      <c r="Y434" s="240">
        <f t="shared" ca="1" si="874"/>
        <v>-6.0484749455056031E-6</v>
      </c>
      <c r="Z434" s="240">
        <f t="shared" ca="1" si="875"/>
        <v>-3.1529495856735483E-5</v>
      </c>
      <c r="AA434" s="240">
        <f t="shared" ca="1" si="876"/>
        <v>1.9864778232968853E-5</v>
      </c>
      <c r="AB434" s="240">
        <f t="shared" ca="1" si="877"/>
        <v>2.2824700764166188E-5</v>
      </c>
      <c r="AC434" s="240">
        <f t="shared" ca="1" si="878"/>
        <v>-2.9866618720245348E-5</v>
      </c>
      <c r="AD434" s="240">
        <f t="shared" ca="1" si="879"/>
        <v>-9.7370743623699335E-6</v>
      </c>
      <c r="AE434" s="240">
        <f t="shared" ca="1" si="880"/>
        <v>3.4133428856835128E-5</v>
      </c>
      <c r="AF434" s="240">
        <f t="shared" ca="1" si="881"/>
        <v>-5.2202788243077898E-6</v>
      </c>
      <c r="AG434" s="240">
        <f t="shared" ca="1" si="882"/>
        <v>-3.1845889728094101E-5</v>
      </c>
      <c r="AH434" s="240">
        <f t="shared" ca="1" si="883"/>
        <v>1.9175226690956495E-5</v>
      </c>
      <c r="AI434" s="240">
        <f t="shared" ca="1" si="884"/>
        <v>2.3443257831538704E-5</v>
      </c>
      <c r="AJ434" s="240">
        <f t="shared" ca="1" si="885"/>
        <v>-2.9448120419371299E-5</v>
      </c>
      <c r="AK434" s="240">
        <f t="shared" ca="1" si="886"/>
        <v>-1.0539018423192485E-5</v>
      </c>
      <c r="AL434" s="240">
        <f t="shared" ca="1" si="887"/>
        <v>3.4066344432486495E-5</v>
      </c>
      <c r="AM434" s="240">
        <f t="shared" ca="1" si="888"/>
        <v>-4.3889382023450159E-6</v>
      </c>
      <c r="AN434" s="240">
        <f t="shared" ca="1" si="889"/>
        <v>-3.2143100826275132E-5</v>
      </c>
      <c r="AO434" s="240">
        <f t="shared" ca="1" si="890"/>
        <v>1.8474124709393413E-5</v>
      </c>
      <c r="AP434" s="240">
        <f t="shared" ca="1" si="891"/>
        <v>2.4047693556993719E-5</v>
      </c>
      <c r="AQ434" s="240">
        <f t="shared" ca="1" si="892"/>
        <v>-2.9011883671892764E-5</v>
      </c>
      <c r="AR434" s="240">
        <f t="shared" ca="1" si="893"/>
        <v>-1.1334614173396419E-5</v>
      </c>
      <c r="AS434" s="240">
        <f t="shared" ca="1" si="894"/>
        <v>3.3978739716074424E-5</v>
      </c>
      <c r="AT434" s="240">
        <f t="shared" ca="1" si="895"/>
        <v>-3.5549538481221203E-6</v>
      </c>
      <c r="AU434" s="240">
        <f t="shared" ca="1" si="896"/>
        <v>-3.2420950122426351E-5</v>
      </c>
      <c r="AV434" s="240">
        <f t="shared" ca="1" si="897"/>
        <v>1.7761894605897616E-5</v>
      </c>
      <c r="AW434" s="240">
        <f t="shared" ca="1" si="898"/>
        <v>2.4637643851050662E-5</v>
      </c>
      <c r="AX434" s="240">
        <f t="shared" ca="1" si="899"/>
        <v>-2.8558171250514474E-5</v>
      </c>
      <c r="AY434" s="240">
        <f t="shared" ca="1" si="900"/>
        <v>-1.2123382375850822E-5</v>
      </c>
      <c r="AZ434" s="240">
        <f t="shared" ca="1" si="901"/>
        <v>3.3870667477404266E-5</v>
      </c>
      <c r="BA434" s="240">
        <f t="shared" ca="1" si="902"/>
        <v>-2.7188281226298811E-6</v>
      </c>
      <c r="BB434" s="240">
        <f t="shared" ca="1" si="903"/>
        <v>-3.2679270250521231E-5</v>
      </c>
      <c r="BC434" s="240">
        <f t="shared" ca="1" si="904"/>
        <v>1.7038965401251035E-5</v>
      </c>
      <c r="BD434" s="240">
        <f t="shared" ca="1" si="905"/>
        <v>2.5212753349712919E-5</v>
      </c>
      <c r="BE434" s="240">
        <f t="shared" ca="1" si="906"/>
        <v>-2.808725645463368E-5</v>
      </c>
      <c r="BF434" s="240">
        <f t="shared" ca="1" si="907"/>
        <v>-1.2904847906084477E-5</v>
      </c>
      <c r="BG434" s="240">
        <f t="shared" ca="1" si="908"/>
        <v>3.3742192815151557E-5</v>
      </c>
      <c r="BH434" s="240">
        <f t="shared" ca="1" si="909"/>
        <v>-1.8810646767396189E-6</v>
      </c>
      <c r="BI434" s="240">
        <f t="shared" ca="1" si="910"/>
        <v>-3.2917905608173816E-5</v>
      </c>
      <c r="BJ434" s="240">
        <f t="shared" ca="1" si="911"/>
        <v>1.6305772560974687E-5</v>
      </c>
      <c r="BK434" s="240">
        <f t="shared" ca="1" si="912"/>
        <v>2.5772675628522868E-5</v>
      </c>
      <c r="BL434" s="240">
        <f t="shared" ca="1" si="913"/>
        <v>-2.7599422945715059E-5</v>
      </c>
      <c r="BM434" s="240">
        <f t="shared" ca="1" si="914"/>
        <v>-1.3678540038482842E-5</v>
      </c>
      <c r="BN434" s="240">
        <f t="shared" ca="1" si="915"/>
        <v>3.3593393117648841E-5</v>
      </c>
      <c r="BO434" s="240">
        <f t="shared" ca="1" si="916"/>
        <v>-1.0421681478256273E-6</v>
      </c>
      <c r="BP434" s="240">
        <f t="shared" ca="1" si="917"/>
        <v>-3.3136712450367672E-5</v>
      </c>
      <c r="BQ434" s="240">
        <f t="shared" ca="1" si="918"/>
        <v>1.5562757733019716E-5</v>
      </c>
      <c r="BR434" s="240">
        <f t="shared" ca="1" si="919"/>
        <v>2.6317073411236612E-5</v>
      </c>
      <c r="BS434" s="240">
        <f t="shared" ca="1" si="920"/>
        <v>-2.7094964576422555E-5</v>
      </c>
      <c r="BT434" s="240">
        <f t="shared" ca="1" si="921"/>
        <v>-1.4443992729835586E-5</v>
      </c>
      <c r="BU434" s="240">
        <f t="shared" ca="1" si="922"/>
        <v>3.3424358016269934E-5</v>
      </c>
      <c r="BV434" s="240">
        <f t="shared" ca="1" si="923"/>
        <v>-2.0264385578856218E-7</v>
      </c>
      <c r="BW434" s="240">
        <f t="shared" ca="1" si="924"/>
        <v>-3.333555897604305E-5</v>
      </c>
      <c r="BX434" s="240">
        <f t="shared" ca="1" si="925"/>
        <v>1.4810368481735368E-5</v>
      </c>
      <c r="BY434" s="240">
        <f t="shared" ca="1" si="926"/>
        <v>2.6845618772986183E-5</v>
      </c>
      <c r="BZ434" s="240">
        <f t="shared" ca="1" si="927"/>
        <v>-2.6574185213614885E-5</v>
      </c>
      <c r="CA434" s="240">
        <f t="shared" ca="1" si="928"/>
        <v>-1.5200744900063546E-5</v>
      </c>
      <c r="CB434" s="240">
        <f t="shared" ca="1" si="929"/>
        <v>3.3235189331439269E-5</v>
      </c>
      <c r="CC434" s="240">
        <f t="shared" ca="1" si="930"/>
        <v>6.3700250132988679E-7</v>
      </c>
      <c r="CD434" s="240">
        <f t="shared" ca="1" si="931"/>
        <v>-3.3514325407488083E-5</v>
      </c>
      <c r="CE434" s="240">
        <f t="shared" ca="1" si="932"/>
        <v>1.404905801827341E-5</v>
      </c>
      <c r="CF434" s="240">
        <f t="shared" ca="1" si="933"/>
        <v>2.7357993337808946E-5</v>
      </c>
      <c r="CG434" s="240">
        <f t="shared" ca="1" si="934"/>
        <v>-2.6037398555308244E-5</v>
      </c>
      <c r="CH434" s="240">
        <f t="shared" ca="1" si="935"/>
        <v>-1.5948340709956169E-5</v>
      </c>
      <c r="CI434" s="240">
        <f t="shared" ca="1" si="936"/>
        <v>3.3026001011299109E-5</v>
      </c>
      <c r="CJ434" s="240">
        <f t="shared" ca="1" si="937"/>
        <v>1.476265151960593E-6</v>
      </c>
      <c r="CK434" s="240">
        <f t="shared" ca="1" si="938"/>
        <v>-3.3672904062488993E-5</v>
      </c>
      <c r="CL434" s="240">
        <f t="shared" ca="1" si="939"/>
        <v>1.3279284927588918E-5</v>
      </c>
      <c r="CM434" s="240">
        <f t="shared" ca="1" si="940"/>
        <v>2.7853888470426576E-5</v>
      </c>
      <c r="CN434" s="240">
        <f t="shared" ca="1" si="941"/>
        <v>-2.5484927941712316E-5</v>
      </c>
      <c r="CO434" s="240">
        <f t="shared" ca="1" si="942"/>
        <v>-1.6686329835751982E-5</v>
      </c>
      <c r="CP434" s="240">
        <f t="shared" ca="1" si="943"/>
        <v>3.2796919063071459E-5</v>
      </c>
      <c r="CQ434" s="240">
        <f t="shared" ca="1" si="944"/>
        <v>2.3146385556648658E-6</v>
      </c>
      <c r="CR434" s="240">
        <f t="shared" ca="1" si="945"/>
        <v>-3.3811199419193634E-5</v>
      </c>
      <c r="CS434" s="240">
        <f t="shared" ca="1" si="946"/>
        <v>1.2501512892208491E-5</v>
      </c>
      <c r="CT434" s="240">
        <f t="shared" ca="1" si="947"/>
        <v>2.8333005462153588E-5</v>
      </c>
      <c r="CU434" s="240">
        <f t="shared" ca="1" si="948"/>
        <v>-2.4917106160467128E-5</v>
      </c>
      <c r="CV434" s="240">
        <f t="shared" ca="1" si="949"/>
        <v>-1.7414267740395961E-5</v>
      </c>
      <c r="CW434" s="240">
        <f t="shared" ca="1" si="950"/>
        <v>3.2548081477155996E-5</v>
      </c>
      <c r="CX434" s="240">
        <f t="shared" ca="1" si="951"/>
        <v>3.1516177076531187E-6</v>
      </c>
      <c r="CY434" s="240">
        <f t="shared" ca="1" si="952"/>
        <v>-3.3929128173650323E-5</v>
      </c>
      <c r="CZ434" s="240">
        <f t="shared" ca="1" si="953"/>
        <v>1.1716210412923473E-5</v>
      </c>
      <c r="DA434" s="240">
        <f t="shared" ca="1" si="954"/>
        <v>2.8795055710829512E-5</v>
      </c>
      <c r="DB434" s="240">
        <f t="shared" ca="1" si="955"/>
        <v>-2.433427524618148E-5</v>
      </c>
      <c r="DC434" s="240">
        <f t="shared" ca="1" si="956"/>
        <v>-1.8131715941315377E-5</v>
      </c>
      <c r="DD434" s="240">
        <f t="shared" ca="1" si="957"/>
        <v>3.2279638144009857E-5</v>
      </c>
      <c r="DE434" s="240">
        <f t="shared" ca="1" si="958"/>
        <v>3.9866984429808586E-6</v>
      </c>
      <c r="DF434" s="240">
        <f t="shared" ca="1" si="959"/>
        <v>-3.4026619289987024E-5</v>
      </c>
      <c r="DG434" s="240">
        <f t="shared" ca="1" si="960"/>
        <v>1.092385052658303E-5</v>
      </c>
      <c r="DH434" s="240">
        <f t="shared" ca="1" si="961"/>
        <v>2.923976089466171E-5</v>
      </c>
      <c r="DI434" s="240">
        <f t="shared" ca="1" si="962"/>
        <v>-2.3736786274404686E-5</v>
      </c>
      <c r="DJ434" s="240">
        <f t="shared" ca="1" si="963"/>
        <v>-1.8838242274540278E-5</v>
      </c>
      <c r="DK434" s="240">
        <f t="shared" ca="1" si="964"/>
        <v>3.1991750763859513E-5</v>
      </c>
      <c r="DL434" s="240">
        <f t="shared" ca="1" si="965"/>
        <v>4.8193777402388016E-6</v>
      </c>
      <c r="DM434" s="240">
        <f t="shared" ca="1" si="966"/>
        <v>-3.4103614043200667E-5</v>
      </c>
      <c r="DN434" s="240">
        <f t="shared" ca="1" si="967"/>
        <v>1.0124910521154457E-5</v>
      </c>
      <c r="DO434" s="240">
        <f t="shared" ca="1" si="968"/>
        <v>2.966685313987604E-5</v>
      </c>
      <c r="DP434" s="240">
        <f t="shared" ca="1" si="969"/>
        <v>-2.31249991501518E-5</v>
      </c>
      <c r="DQ434" s="240">
        <f t="shared" ca="1" si="970"/>
        <v>-1.9533421155026239E-5</v>
      </c>
      <c r="DR434" s="240">
        <f t="shared" ca="1" si="971"/>
        <v>3.1684592749297301E-5</v>
      </c>
      <c r="DS434" s="240">
        <f t="shared" ca="1" si="972"/>
        <v>5.649154024554163E-6</v>
      </c>
      <c r="DT434" s="240">
        <f t="shared" ca="1" si="973"/>
        <v>-3.4160066054530957E-5</v>
      </c>
      <c r="DU434" s="240">
        <f t="shared" ca="1" si="974"/>
        <v>9.3198716482227231E-6</v>
      </c>
      <c r="DV434" s="240">
        <f t="shared" ca="1" si="975"/>
        <v>3.0076075182073994E-5</v>
      </c>
      <c r="DW434" s="240">
        <f t="shared" ca="1" si="976"/>
        <v>-2.2499282391110268E-5</v>
      </c>
      <c r="DX434" s="240">
        <f t="shared" ca="1" si="977"/>
        <v>-2.0216833833010069E-5</v>
      </c>
      <c r="DY434" s="240">
        <f t="shared" ca="1" si="978"/>
        <v>3.1358349120826155E-5</v>
      </c>
      <c r="DZ434" s="240">
        <f t="shared" ca="1" si="979"/>
        <v>6.4755274697196507E-6</v>
      </c>
      <c r="EA434" s="240">
        <f t="shared" ca="1" si="980"/>
        <v>-3.4195941319397132E-5</v>
      </c>
      <c r="EB434" s="240">
        <f t="shared" ca="1" si="981"/>
        <v>8.5092188331025509E-6</v>
      </c>
      <c r="EC434" s="240">
        <f t="shared" ca="1" si="982"/>
        <v>3.046718052119915E-5</v>
      </c>
      <c r="ED434" s="240">
        <f t="shared" ca="1" si="983"/>
        <v>-2.1860012905658686E-5</v>
      </c>
      <c r="EE434" s="240">
        <f t="shared" ca="1" si="984"/>
        <v>-2.0888068646248998E-5</v>
      </c>
      <c r="EF434" s="240">
        <f t="shared" ca="1" si="985"/>
        <v>3.1013216395408804E-5</v>
      </c>
      <c r="EG434" s="240">
        <f t="shared" ca="1" si="986"/>
        <v>7.2980002992739133E-6</v>
      </c>
      <c r="EH434" s="240">
        <f t="shared" ca="1" si="987"/>
        <v>-3.42112182278811E-5</v>
      </c>
      <c r="EI434" s="240">
        <f t="shared" ca="1" si="988"/>
        <v>7.6934403827374998E-6</v>
      </c>
      <c r="EJ434" s="240">
        <f t="shared" ca="1" si="989"/>
        <v>3.083993357001959E-5</v>
      </c>
      <c r="EK434" s="240">
        <f t="shared" ca="1" si="990"/>
        <v>-2.1207575765831261E-5</v>
      </c>
      <c r="EL434" s="240">
        <f t="shared" ca="1" si="991"/>
        <v>-2.1546721267990625E-5</v>
      </c>
      <c r="EM434" s="240">
        <f t="shared" ca="1" si="992"/>
        <v>3.0649402468093714E-5</v>
      </c>
      <c r="EN434" s="240">
        <f t="shared" ca="1" si="993"/>
        <v>8.1160770863376928E-6</v>
      </c>
      <c r="EO434" s="240">
        <f t="shared" ca="1" si="994"/>
        <v>-3.4205887577744458E-5</v>
      </c>
      <c r="EP434" s="240">
        <f t="shared" ca="1" si="995"/>
        <v>6.8730276915621511E-6</v>
      </c>
      <c r="EQ434" s="240">
        <f t="shared" ca="1" si="996"/>
        <v>3.1194109796036839E-5</v>
      </c>
      <c r="ER434" s="240">
        <f t="shared" ca="1" si="997"/>
        <v>-2.0542363975364836E-5</v>
      </c>
      <c r="ES434" s="240">
        <f t="shared" ca="1" si="998"/>
        <v>-2.2192394950524207E-5</v>
      </c>
      <c r="ET434" s="240">
        <f t="shared" ca="1" si="999"/>
        <v>3.0267126486786357E-5</v>
      </c>
      <c r="EU434" s="240">
        <f t="shared" ca="1" si="1000"/>
        <v>8.9292650520443304E-6</v>
      </c>
      <c r="EV434" s="240">
        <f t="shared" ca="1" si="1001"/>
        <v>-3.4179952579971452E-5</v>
      </c>
      <c r="EW434" s="240">
        <f t="shared" ca="1" si="1002"/>
        <v>6.0484749455054202E-6</v>
      </c>
      <c r="EX434" s="240">
        <f t="shared" ca="1" si="1003"/>
        <v>3.1529495856735842E-5</v>
      </c>
      <c r="EY434" s="240">
        <f t="shared" ca="1" si="1004"/>
        <v>-1.98647782329689E-5</v>
      </c>
      <c r="EZ434" s="240">
        <f t="shared" ca="1" si="1005"/>
        <v>-2.2824700764166693E-5</v>
      </c>
      <c r="FA434" s="240">
        <f t="shared" ca="1" si="1006"/>
        <v>2.9866618720244545E-5</v>
      </c>
      <c r="FB434" s="240">
        <f t="shared" ca="1" si="1007"/>
        <v>9.7370743623703451E-6</v>
      </c>
      <c r="FC434" s="240">
        <f t="shared" ca="1" si="1008"/>
        <v>-3.4133428856835034E-5</v>
      </c>
      <c r="FD434" s="240">
        <f t="shared" ca="1" si="1009"/>
        <v>5.2202788243076103E-6</v>
      </c>
      <c r="FE434" s="240">
        <f t="shared" ca="1" si="1010"/>
        <v>3.1845889728094528E-5</v>
      </c>
      <c r="FF434" s="240">
        <f t="shared" ca="1" si="1011"/>
        <v>-1.9175226690956546E-5</v>
      </c>
      <c r="FG434" s="240">
        <f t="shared" ca="1" si="1012"/>
        <v>-2.3443257831539368E-5</v>
      </c>
      <c r="FH434" s="240">
        <f t="shared" ca="1" si="1013"/>
        <v>2.9448120419371448E-5</v>
      </c>
      <c r="FI434" s="240">
        <f t="shared" ca="1" si="1014"/>
        <v>1.0539018423193123E-5</v>
      </c>
      <c r="FJ434" s="240">
        <f t="shared" ca="1" si="1015"/>
        <v>-3.4066344432486366E-5</v>
      </c>
      <c r="FK434" s="240">
        <f t="shared" ca="1" si="1016"/>
        <v>4.3889382023448363E-6</v>
      </c>
      <c r="FL434" s="240">
        <f t="shared" ca="1" si="1017"/>
        <v>3.2143100826275525E-5</v>
      </c>
      <c r="FM434" s="240">
        <f t="shared" ca="1" si="1018"/>
        <v>-1.847412470939346E-5</v>
      </c>
      <c r="FN434" s="240">
        <f t="shared" ca="1" si="1019"/>
        <v>-2.4047693556994193E-5</v>
      </c>
      <c r="FO434" s="240">
        <f t="shared" ca="1" si="1020"/>
        <v>2.901188367189292E-5</v>
      </c>
      <c r="FP434" s="240">
        <f t="shared" ca="1" si="1021"/>
        <v>1.1334614173397056E-5</v>
      </c>
      <c r="FQ434" s="240">
        <f t="shared" ca="1" si="1022"/>
        <v>-3.3978739716074227E-5</v>
      </c>
      <c r="FR434" s="240">
        <f t="shared" ca="1" si="1023"/>
        <v>3.5549538481219322E-6</v>
      </c>
      <c r="FS434" s="240">
        <f t="shared" ca="1" si="1024"/>
        <v>3.2420950122426717E-5</v>
      </c>
      <c r="FT434" s="240">
        <f t="shared" ca="1" si="1025"/>
        <v>-1.7761894605897457E-5</v>
      </c>
      <c r="FU434" s="240">
        <f t="shared" ca="1" si="1026"/>
        <v>-2.4637643851051462E-5</v>
      </c>
      <c r="FV434" s="240">
        <f t="shared" ca="1" si="1027"/>
        <v>2.8558171250514644E-5</v>
      </c>
      <c r="FW434" s="240">
        <f t="shared" ca="1" si="1028"/>
        <v>1.212338237585145E-5</v>
      </c>
      <c r="FX434" s="240">
        <f t="shared" ca="1" si="1029"/>
        <v>-3.3870667477404036E-5</v>
      </c>
      <c r="FY434" s="240">
        <f t="shared" ca="1" si="1030"/>
        <v>2.7188281226292136E-6</v>
      </c>
      <c r="FZ434" s="240">
        <f t="shared" ca="1" si="1031"/>
        <v>3.2679270250521577E-5</v>
      </c>
      <c r="GA434" s="240">
        <f t="shared" ca="1" si="1032"/>
        <v>-1.7038965401250873E-5</v>
      </c>
      <c r="GB434" s="240">
        <f t="shared" ca="1" si="1033"/>
        <v>-2.5212753349713695E-5</v>
      </c>
      <c r="GC434" s="240">
        <f t="shared" ca="1" si="1034"/>
        <v>2.8087256454633853E-5</v>
      </c>
      <c r="GD434" s="240">
        <f t="shared" ca="1" si="1035"/>
        <v>1.2904847906085095E-5</v>
      </c>
      <c r="GE434" s="240">
        <f t="shared" ca="1" si="1036"/>
        <v>-3.3742192815151286E-5</v>
      </c>
      <c r="GF434" s="240">
        <f t="shared" ca="1" si="1037"/>
        <v>1.881064676738948E-6</v>
      </c>
      <c r="GG434" s="240">
        <f t="shared" ca="1" si="1038"/>
        <v>3.2917905608174128E-5</v>
      </c>
      <c r="GH434" s="240">
        <f t="shared" ca="1" si="1039"/>
        <v>-1.6305772560974531E-5</v>
      </c>
      <c r="GI434" s="240">
        <f t="shared" ca="1" si="1040"/>
        <v>-2.5772675628523634E-5</v>
      </c>
      <c r="GJ434" s="240">
        <f t="shared" ca="1" si="1041"/>
        <v>2.7599422945714954E-5</v>
      </c>
      <c r="GK434" s="240">
        <f t="shared" ca="1" si="1042"/>
        <v>1.367854003848346E-5</v>
      </c>
      <c r="GL434" s="240">
        <f t="shared" ca="1" si="1043"/>
        <v>-3.3593393117648902E-5</v>
      </c>
      <c r="GM434" s="240">
        <f t="shared" ca="1" si="1044"/>
        <v>1.0421681478249598E-6</v>
      </c>
      <c r="GN434" s="240">
        <f t="shared" ca="1" si="1045"/>
        <v>3.3136712450368079E-5</v>
      </c>
      <c r="GO434" s="240">
        <f t="shared" ca="1" si="1046"/>
        <v>-1.5562757733019556E-5</v>
      </c>
      <c r="GP434" s="240">
        <f t="shared" ca="1" si="1047"/>
        <v>-2.6317073411237351E-5</v>
      </c>
      <c r="GQ434" s="240">
        <f t="shared" ca="1" si="1048"/>
        <v>2.7094964576422443E-5</v>
      </c>
      <c r="GR434" s="240">
        <f t="shared" ca="1" si="1049"/>
        <v>1.4443992729836192E-5</v>
      </c>
      <c r="GS434" s="240">
        <f t="shared" ca="1" si="1050"/>
        <v>-3.3424358016270002E-5</v>
      </c>
      <c r="GT434" s="240">
        <f t="shared" ca="1" si="1051"/>
        <v>2.0264385578789133E-7</v>
      </c>
      <c r="GU434" s="240">
        <f t="shared" ca="1" si="1052"/>
        <v>3.3335558976043422E-5</v>
      </c>
      <c r="GV434" s="240">
        <f t="shared" ca="1" si="1053"/>
        <v>-1.4810368481735202E-5</v>
      </c>
      <c r="GW434" s="240">
        <f t="shared" ca="1" si="1054"/>
        <v>-2.6845618772986898E-5</v>
      </c>
      <c r="GX434" s="240">
        <f t="shared" ca="1" si="1055"/>
        <v>2.6574185213615078E-5</v>
      </c>
      <c r="GY434" s="240">
        <f t="shared" ca="1" si="1056"/>
        <v>1.5200744900064147E-5</v>
      </c>
      <c r="GZ434" s="240">
        <f t="shared" ca="1" si="1057"/>
        <v>-3.3235189331439337E-5</v>
      </c>
      <c r="HA434" s="240">
        <f t="shared" ca="1" si="1058"/>
        <v>-6.3700250133056103E-7</v>
      </c>
      <c r="HB434" s="240">
        <f t="shared" ca="1" si="1059"/>
        <v>3.3514325407488415E-5</v>
      </c>
      <c r="HC434" s="240">
        <f t="shared" ca="1" si="1060"/>
        <v>-1.4049058018272797E-5</v>
      </c>
      <c r="HD434" s="240">
        <f t="shared" ca="1" si="1061"/>
        <v>-2.7357993337809935E-5</v>
      </c>
      <c r="HE434" s="240">
        <f t="shared" ca="1" si="1062"/>
        <v>2.6037398555307811E-5</v>
      </c>
      <c r="HF434" s="240">
        <f t="shared" ca="1" si="1063"/>
        <v>1.5948340709956766E-5</v>
      </c>
      <c r="HG434" s="240">
        <f t="shared" ca="1" si="1064"/>
        <v>-3.302600101129919E-5</v>
      </c>
      <c r="HH434" s="240">
        <f t="shared" ca="1" si="1065"/>
        <v>-1.4762651519612639E-6</v>
      </c>
      <c r="HI434" s="240">
        <f t="shared" ca="1" si="1066"/>
        <v>3.3672904062489285E-5</v>
      </c>
      <c r="HJ434" s="240">
        <f t="shared" ca="1" si="1067"/>
        <v>-1.3279284927588298E-5</v>
      </c>
      <c r="HK434" s="240">
        <f t="shared" ca="1" si="1068"/>
        <v>-2.7853888470427528E-5</v>
      </c>
      <c r="HL434" s="240">
        <f t="shared" ca="1" si="1069"/>
        <v>2.5484927941711869E-5</v>
      </c>
      <c r="HM434" s="240">
        <f t="shared" ca="1" si="1070"/>
        <v>1.6686329835752565E-5</v>
      </c>
      <c r="HN434" s="240">
        <f t="shared" ca="1" si="1071"/>
        <v>-3.279691906307154E-5</v>
      </c>
      <c r="HO434" s="240">
        <f t="shared" ca="1" si="1072"/>
        <v>-2.3146385556655401E-6</v>
      </c>
      <c r="HP434" s="240">
        <f t="shared" ca="1" si="1073"/>
        <v>3.381119941919358E-5</v>
      </c>
      <c r="HQ434" s="240">
        <f t="shared" ca="1" si="1074"/>
        <v>-1.2501512892207869E-5</v>
      </c>
      <c r="HR434" s="240">
        <f t="shared" ca="1" si="1075"/>
        <v>-2.833300546215451E-5</v>
      </c>
      <c r="HS434" s="240">
        <f t="shared" ca="1" si="1076"/>
        <v>2.4917106160466667E-5</v>
      </c>
      <c r="HT434" s="240">
        <f t="shared" ca="1" si="1077"/>
        <v>1.7414267740397371E-5</v>
      </c>
      <c r="HU434" s="240">
        <f t="shared" ca="1" si="1078"/>
        <v>-3.2548081477156091E-5</v>
      </c>
      <c r="HV434" s="240">
        <f t="shared" ca="1" si="1079"/>
        <v>-3.1516177076537862E-6</v>
      </c>
      <c r="HW434" s="240">
        <f t="shared" ca="1" si="1080"/>
        <v>3.3929128173650282E-5</v>
      </c>
      <c r="HX434" s="240">
        <f t="shared" ca="1" si="1081"/>
        <v>-1.1716210412922841E-5</v>
      </c>
      <c r="HY434" s="240">
        <f t="shared" ca="1" si="1082"/>
        <v>-2.8795055710830397E-5</v>
      </c>
      <c r="HZ434" s="240">
        <f t="shared" ca="1" si="1083"/>
        <v>2.4334275246181005E-5</v>
      </c>
      <c r="IA434" s="240">
        <f t="shared" ca="1" si="1084"/>
        <v>1.8131715941316773E-5</v>
      </c>
      <c r="IB434" s="240">
        <f t="shared" ca="1" si="1085"/>
        <v>-3.2279638144009959E-5</v>
      </c>
      <c r="IC434" s="240">
        <f t="shared" ca="1" si="1086"/>
        <v>-3.9866984429815244E-6</v>
      </c>
      <c r="ID434" s="240">
        <f t="shared" ca="1" si="1087"/>
        <v>3.402661928998699E-5</v>
      </c>
      <c r="IE434" s="240">
        <f t="shared" ca="1" si="1088"/>
        <v>-3.4474806260819314E-5</v>
      </c>
      <c r="IF434" s="240">
        <f t="shared" ca="1" si="1089"/>
        <v>-2.9239760894662563E-5</v>
      </c>
      <c r="IG434" s="240">
        <f t="shared" ca="1" si="1090"/>
        <v>2.3736786274404205E-5</v>
      </c>
      <c r="IH434" s="240">
        <f t="shared" ca="1" si="1091"/>
        <v>1.8838242274541647E-5</v>
      </c>
      <c r="II434" s="240">
        <f t="shared" ca="1" si="1092"/>
        <v>-3.1991750763859276E-5</v>
      </c>
      <c r="IJ434" s="240">
        <f t="shared" ca="1" si="1093"/>
        <v>-4.819377740239464E-6</v>
      </c>
      <c r="IK434" s="240">
        <f t="shared" ca="1" si="1094"/>
        <v>3.4103614043200647E-5</v>
      </c>
      <c r="IL434" s="240">
        <f t="shared" ca="1" si="1095"/>
        <v>-1.0124910521153813E-5</v>
      </c>
      <c r="IM434" s="240">
        <f t="shared" ca="1" si="1096"/>
        <v>-2.9666853139876856E-5</v>
      </c>
      <c r="IN434" s="240">
        <f t="shared" ca="1" si="1097"/>
        <v>2.3124999150151305E-5</v>
      </c>
      <c r="IO434" s="240">
        <f t="shared" ca="1" si="1098"/>
        <v>1.9533421155027584E-5</v>
      </c>
      <c r="IP434" s="240">
        <f t="shared" ca="1" si="1099"/>
        <v>-3.1684592749297051E-5</v>
      </c>
      <c r="IQ434" s="240">
        <f t="shared" ca="1" si="1100"/>
        <v>-5.6491540245548271E-6</v>
      </c>
      <c r="IR434" s="240">
        <f t="shared" ca="1" si="1101"/>
        <v>3.4160066054530943E-5</v>
      </c>
      <c r="IS434" s="240">
        <f t="shared" ca="1" si="1102"/>
        <v>-9.3198716482220793E-6</v>
      </c>
      <c r="IT434" s="240">
        <f t="shared" ca="1" si="1103"/>
        <v>-3.0076075182073848E-5</v>
      </c>
      <c r="IU434" s="240">
        <f t="shared" ca="1" si="1104"/>
        <v>2.2499282391109763E-5</v>
      </c>
      <c r="IV434" s="240">
        <f t="shared" ca="1" si="1105"/>
        <v>2.0216833833011397E-5</v>
      </c>
      <c r="IW434" s="240">
        <f t="shared" ca="1" si="1106"/>
        <v>-3.1358349120825884E-5</v>
      </c>
      <c r="IX434" s="240">
        <f t="shared" ca="1" si="1107"/>
        <v>-6.4755274697212669E-6</v>
      </c>
      <c r="IY434" s="240">
        <f t="shared" ca="1" si="1108"/>
        <v>3.4195941319397125E-5</v>
      </c>
      <c r="IZ434" s="240">
        <f t="shared" ca="1" si="1109"/>
        <v>-8.5092188331019004E-6</v>
      </c>
      <c r="JA434" s="240">
        <f t="shared" ca="1" si="1110"/>
        <v>-3.0467180521199014E-5</v>
      </c>
      <c r="JB434" s="240">
        <f t="shared" ca="1" si="1111"/>
        <v>2.1860012905658168E-5</v>
      </c>
    </row>
    <row r="435" spans="2:262">
      <c r="B435" s="248">
        <v>74</v>
      </c>
      <c r="C435" s="247">
        <f t="shared" si="1112"/>
        <v>1.4453125000000009E-3</v>
      </c>
      <c r="D435" s="244">
        <f t="shared" ca="1" si="855"/>
        <v>29.889513232821329</v>
      </c>
      <c r="E435" s="243">
        <f ca="1">CB361</f>
        <v>-0.11048676717867199</v>
      </c>
      <c r="F435" s="242">
        <v>74</v>
      </c>
      <c r="G435" s="240">
        <f t="shared" ca="1" si="856"/>
        <v>-6.0592890430649006E-5</v>
      </c>
      <c r="H435" s="240">
        <f t="shared" ca="1" si="857"/>
        <v>7.4752124248454114E-5</v>
      </c>
      <c r="I435" s="240">
        <f t="shared" ca="1" si="858"/>
        <v>2.4266321234567986E-5</v>
      </c>
      <c r="J435" s="240">
        <f t="shared" ca="1" si="859"/>
        <v>-8.6544594446785555E-5</v>
      </c>
      <c r="K435" s="240">
        <f t="shared" ca="1" si="860"/>
        <v>1.7790921022101875E-5</v>
      </c>
      <c r="L435" s="240">
        <f t="shared" ca="1" si="861"/>
        <v>7.7898912065595377E-5</v>
      </c>
      <c r="M435" s="240">
        <f t="shared" ca="1" si="862"/>
        <v>-5.5646704358035793E-5</v>
      </c>
      <c r="N435" s="240">
        <f t="shared" ca="1" si="863"/>
        <v>-5.0856819593716858E-5</v>
      </c>
      <c r="O435" s="240">
        <f t="shared" ca="1" si="864"/>
        <v>8.036110270641401E-5</v>
      </c>
      <c r="P435" s="240">
        <f t="shared" ca="1" si="865"/>
        <v>1.1804509208058705E-5</v>
      </c>
      <c r="Q435" s="240">
        <f t="shared" ca="1" si="866"/>
        <v>-8.6097626248501637E-5</v>
      </c>
      <c r="R435" s="240">
        <f t="shared" ca="1" si="867"/>
        <v>3.0035524222151263E-5</v>
      </c>
      <c r="S435" s="240">
        <f t="shared" ca="1" si="868"/>
        <v>7.150155209052738E-5</v>
      </c>
      <c r="T435" s="240">
        <f t="shared" ca="1" si="869"/>
        <v>-6.478244420278922E-5</v>
      </c>
      <c r="U435" s="241">
        <f t="shared" ca="1" si="870"/>
        <v>-4.0019852196593564E-5</v>
      </c>
      <c r="V435" s="240">
        <f t="shared" ca="1" si="871"/>
        <v>8.4230505975649818E-5</v>
      </c>
      <c r="W435" s="240">
        <f t="shared" ca="1" si="872"/>
        <v>-9.1283479401895975E-7</v>
      </c>
      <c r="X435" s="240">
        <f t="shared" ca="1" si="873"/>
        <v>-8.3786904450704449E-5</v>
      </c>
      <c r="Y435" s="240">
        <f t="shared" ca="1" si="874"/>
        <v>4.1629949027958315E-5</v>
      </c>
      <c r="Z435" s="240">
        <f t="shared" ca="1" si="875"/>
        <v>6.3556399442350479E-5</v>
      </c>
      <c r="AA435" s="240">
        <f t="shared" ca="1" si="876"/>
        <v>-7.2515839768970582E-5</v>
      </c>
      <c r="AB435" s="240">
        <f t="shared" ca="1" si="877"/>
        <v>-2.8316575856548733E-5</v>
      </c>
      <c r="AC435" s="240">
        <f t="shared" ca="1" si="878"/>
        <v>8.6276573160707791E-5</v>
      </c>
      <c r="AD435" s="240">
        <f t="shared" ca="1" si="879"/>
        <v>-1.3610418679502885E-5</v>
      </c>
      <c r="AE435" s="240">
        <f t="shared" ca="1" si="880"/>
        <v>-7.9662449202099099E-5</v>
      </c>
      <c r="AF435" s="240">
        <f t="shared" ca="1" si="881"/>
        <v>5.2323211156824075E-5</v>
      </c>
      <c r="AG435" s="240">
        <f t="shared" ca="1" si="882"/>
        <v>5.4235442682096043E-5</v>
      </c>
      <c r="AH435" s="240">
        <f t="shared" ca="1" si="883"/>
        <v>-7.8679486396881929E-5</v>
      </c>
      <c r="AI435" s="240">
        <f t="shared" ca="1" si="884"/>
        <v>-1.6000331163274154E-5</v>
      </c>
      <c r="AJ435" s="240">
        <f t="shared" ca="1" si="885"/>
        <v>8.6455013086010206E-5</v>
      </c>
      <c r="AK435" s="240">
        <f t="shared" ca="1" si="886"/>
        <v>-2.6013378103081291E-5</v>
      </c>
      <c r="AL435" s="240">
        <f t="shared" ca="1" si="887"/>
        <v>-7.381354250325363E-5</v>
      </c>
      <c r="AM435" s="240">
        <f t="shared" ca="1" si="888"/>
        <v>6.1883833776556725E-5</v>
      </c>
      <c r="AN435" s="240">
        <f t="shared" ca="1" si="889"/>
        <v>4.3740452374990872E-5</v>
      </c>
      <c r="AO435" s="240">
        <f t="shared" ca="1" si="890"/>
        <v>-8.3139959750807505E-5</v>
      </c>
      <c r="AP435" s="240">
        <f t="shared" ca="1" si="891"/>
        <v>-3.3377276201883633E-6</v>
      </c>
      <c r="AQ435" s="240">
        <f t="shared" ca="1" si="892"/>
        <v>8.4761963066050286E-5</v>
      </c>
      <c r="AR435" s="240">
        <f t="shared" ca="1" si="893"/>
        <v>-3.7853226449296968E-5</v>
      </c>
      <c r="AS435" s="240">
        <f t="shared" ca="1" si="894"/>
        <v>-6.6366795520911767E-5</v>
      </c>
      <c r="AT435" s="240">
        <f t="shared" ca="1" si="895"/>
        <v>7.0104858279845583E-5</v>
      </c>
      <c r="AU435" s="240">
        <f t="shared" ca="1" si="896"/>
        <v>3.2298613367052307E-5</v>
      </c>
      <c r="AV435" s="240">
        <f t="shared" ca="1" si="897"/>
        <v>-8.5800704052950636E-5</v>
      </c>
      <c r="AW435" s="240">
        <f t="shared" ca="1" si="898"/>
        <v>9.397127646172798E-6</v>
      </c>
      <c r="AX435" s="240">
        <f t="shared" ca="1" si="899"/>
        <v>8.1234072520868354E-5</v>
      </c>
      <c r="AY435" s="240">
        <f t="shared" ca="1" si="900"/>
        <v>-4.8873666756963515E-5</v>
      </c>
      <c r="AZ435" s="240">
        <f t="shared" ca="1" si="901"/>
        <v>-5.7483407838589877E-5</v>
      </c>
      <c r="BA435" s="240">
        <f t="shared" ca="1" si="902"/>
        <v>7.6808324313110154E-5</v>
      </c>
      <c r="BB435" s="240">
        <f t="shared" ca="1" si="903"/>
        <v>2.0157606919254379E-5</v>
      </c>
      <c r="BC435" s="240">
        <f t="shared" ca="1" si="904"/>
        <v>-8.6604122224429809E-5</v>
      </c>
      <c r="BD435" s="240">
        <f t="shared" ca="1" si="905"/>
        <v>2.1928563477657889E-5</v>
      </c>
      <c r="BE435" s="240">
        <f t="shared" ca="1" si="906"/>
        <v>7.594770962678665E-5</v>
      </c>
      <c r="BF435" s="240">
        <f t="shared" ca="1" si="907"/>
        <v>-5.8836139774372839E-5</v>
      </c>
      <c r="BG435" s="240">
        <f t="shared" ca="1" si="908"/>
        <v>-4.7355677972405148E-5</v>
      </c>
      <c r="BH435" s="240">
        <f t="shared" ca="1" si="909"/>
        <v>8.1849122080725068E-5</v>
      </c>
      <c r="BI435" s="240">
        <f t="shared" ca="1" si="910"/>
        <v>7.5802491562076271E-6</v>
      </c>
      <c r="BJ435" s="240">
        <f t="shared" ca="1" si="911"/>
        <v>-8.553282268809894E-5</v>
      </c>
      <c r="BK435" s="240">
        <f t="shared" ca="1" si="912"/>
        <v>3.3985312132568775E-5</v>
      </c>
      <c r="BL435" s="240">
        <f t="shared" ca="1" si="913"/>
        <v>6.9017308176018443E-5</v>
      </c>
      <c r="BM435" s="240">
        <f t="shared" ca="1" si="914"/>
        <v>-6.7524988046664775E-5</v>
      </c>
      <c r="BN435" s="240">
        <f t="shared" ca="1" si="915"/>
        <v>-3.6202840688929688E-5</v>
      </c>
      <c r="BO435" s="240">
        <f t="shared" ca="1" si="916"/>
        <v>8.5118133533875655E-5</v>
      </c>
      <c r="BP435" s="240">
        <f t="shared" ca="1" si="917"/>
        <v>-5.1611981092525137E-6</v>
      </c>
      <c r="BQ435" s="240">
        <f t="shared" ca="1" si="918"/>
        <v>-8.2609995843670826E-5</v>
      </c>
      <c r="BR435" s="240">
        <f t="shared" ca="1" si="919"/>
        <v>4.5306381413058326E-5</v>
      </c>
      <c r="BS435" s="240">
        <f t="shared" ca="1" si="920"/>
        <v>6.0592890430648681E-5</v>
      </c>
      <c r="BT435" s="240">
        <f t="shared" ca="1" si="921"/>
        <v>-7.4752124248453979E-5</v>
      </c>
      <c r="BU435" s="240">
        <f t="shared" ca="1" si="922"/>
        <v>-2.4266321234567698E-5</v>
      </c>
      <c r="BV435" s="240">
        <f t="shared" ca="1" si="923"/>
        <v>8.6544594446785541E-5</v>
      </c>
      <c r="BW435" s="240">
        <f t="shared" ca="1" si="924"/>
        <v>-1.7790921022102085E-5</v>
      </c>
      <c r="BX435" s="240">
        <f t="shared" ca="1" si="925"/>
        <v>-7.7898912065595607E-5</v>
      </c>
      <c r="BY435" s="240">
        <f t="shared" ca="1" si="926"/>
        <v>5.5646704358035732E-5</v>
      </c>
      <c r="BZ435" s="240">
        <f t="shared" ca="1" si="927"/>
        <v>5.0856819593717413E-5</v>
      </c>
      <c r="CA435" s="240">
        <f t="shared" ca="1" si="928"/>
        <v>-8.0361102706414444E-5</v>
      </c>
      <c r="CB435" s="240">
        <f t="shared" ca="1" si="929"/>
        <v>-1.1804509208058177E-5</v>
      </c>
      <c r="CC435" s="240">
        <f t="shared" ca="1" si="930"/>
        <v>8.6097626248501691E-5</v>
      </c>
      <c r="CD435" s="240">
        <f t="shared" ca="1" si="931"/>
        <v>-3.0035524222150314E-5</v>
      </c>
      <c r="CE435" s="240">
        <f t="shared" ca="1" si="932"/>
        <v>-7.1501552090526906E-5</v>
      </c>
      <c r="CF435" s="240">
        <f t="shared" ca="1" si="933"/>
        <v>6.4782444202789153E-5</v>
      </c>
      <c r="CG435" s="240">
        <f t="shared" ca="1" si="934"/>
        <v>4.0019852196594187E-5</v>
      </c>
      <c r="CH435" s="240">
        <f t="shared" ca="1" si="935"/>
        <v>-8.4230505975649506E-5</v>
      </c>
      <c r="CI435" s="240">
        <f t="shared" ca="1" si="936"/>
        <v>9.1283479401949507E-7</v>
      </c>
      <c r="CJ435" s="240">
        <f t="shared" ca="1" si="937"/>
        <v>8.3786904450704463E-5</v>
      </c>
      <c r="CK435" s="240">
        <f t="shared" ca="1" si="938"/>
        <v>-4.1629949027957698E-5</v>
      </c>
      <c r="CL435" s="240">
        <f t="shared" ca="1" si="939"/>
        <v>-6.355639944234972E-5</v>
      </c>
      <c r="CM435" s="240">
        <f t="shared" ca="1" si="940"/>
        <v>7.2515839768970528E-5</v>
      </c>
      <c r="CN435" s="240">
        <f t="shared" ca="1" si="941"/>
        <v>2.8316575856549404E-5</v>
      </c>
      <c r="CO435" s="240">
        <f t="shared" ca="1" si="942"/>
        <v>-8.6276573160707682E-5</v>
      </c>
      <c r="CP435" s="240">
        <f t="shared" ca="1" si="943"/>
        <v>1.3610418679503414E-5</v>
      </c>
      <c r="CQ435" s="240">
        <f t="shared" ca="1" si="944"/>
        <v>7.9662449202099153E-5</v>
      </c>
      <c r="CR435" s="240">
        <f t="shared" ca="1" si="945"/>
        <v>-5.2323211156823513E-5</v>
      </c>
      <c r="CS435" s="240">
        <f t="shared" ca="1" si="946"/>
        <v>-5.4235442682095149E-5</v>
      </c>
      <c r="CT435" s="240">
        <f t="shared" ca="1" si="947"/>
        <v>7.8679486396881902E-5</v>
      </c>
      <c r="CU435" s="240">
        <f t="shared" ca="1" si="948"/>
        <v>1.6000331163274838E-5</v>
      </c>
      <c r="CV435" s="240">
        <f t="shared" ca="1" si="949"/>
        <v>-8.6455013086010287E-5</v>
      </c>
      <c r="CW435" s="240">
        <f t="shared" ca="1" si="950"/>
        <v>2.6013378103081799E-5</v>
      </c>
      <c r="CX435" s="240">
        <f t="shared" ca="1" si="951"/>
        <v>7.3813542503253671E-5</v>
      </c>
      <c r="CY435" s="240">
        <f t="shared" ca="1" si="952"/>
        <v>-6.1883833776556237E-5</v>
      </c>
      <c r="CZ435" s="240">
        <f t="shared" ca="1" si="953"/>
        <v>-4.3740452374989869E-5</v>
      </c>
      <c r="DA435" s="240">
        <f t="shared" ca="1" si="954"/>
        <v>8.3139959750807654E-5</v>
      </c>
      <c r="DB435" s="240">
        <f t="shared" ca="1" si="955"/>
        <v>3.3377276201884446E-6</v>
      </c>
      <c r="DC435" s="240">
        <f t="shared" ca="1" si="956"/>
        <v>-8.476196306605057E-5</v>
      </c>
      <c r="DD435" s="240">
        <f t="shared" ca="1" si="957"/>
        <v>3.7853226449298005E-5</v>
      </c>
      <c r="DE435" s="240">
        <f t="shared" ca="1" si="958"/>
        <v>6.6366795520911821E-5</v>
      </c>
      <c r="DF435" s="240">
        <f t="shared" ca="1" si="959"/>
        <v>-7.0104858279845529E-5</v>
      </c>
      <c r="DG435" s="240">
        <f t="shared" ca="1" si="960"/>
        <v>-3.229861336705125E-5</v>
      </c>
      <c r="DH435" s="240">
        <f t="shared" ca="1" si="961"/>
        <v>8.5800704052950622E-5</v>
      </c>
      <c r="DI435" s="240">
        <f t="shared" ca="1" si="962"/>
        <v>-9.3971276461727099E-6</v>
      </c>
      <c r="DJ435" s="240">
        <f t="shared" ca="1" si="963"/>
        <v>-8.1234072520868829E-5</v>
      </c>
      <c r="DK435" s="240">
        <f t="shared" ca="1" si="964"/>
        <v>4.8873666756964457E-5</v>
      </c>
      <c r="DL435" s="240">
        <f t="shared" ca="1" si="965"/>
        <v>5.7483407838589938E-5</v>
      </c>
      <c r="DM435" s="240">
        <f t="shared" ca="1" si="966"/>
        <v>-7.68083243131101E-5</v>
      </c>
      <c r="DN435" s="240">
        <f t="shared" ca="1" si="967"/>
        <v>-2.0157606919253268E-5</v>
      </c>
      <c r="DO435" s="240">
        <f t="shared" ca="1" si="968"/>
        <v>8.6604122224429809E-5</v>
      </c>
      <c r="DP435" s="240">
        <f t="shared" ca="1" si="969"/>
        <v>-2.1928563477657804E-5</v>
      </c>
      <c r="DQ435" s="240">
        <f t="shared" ca="1" si="970"/>
        <v>-7.5947709626787274E-5</v>
      </c>
      <c r="DR435" s="240">
        <f t="shared" ca="1" si="971"/>
        <v>5.8836139774373672E-5</v>
      </c>
      <c r="DS435" s="240">
        <f t="shared" ca="1" si="972"/>
        <v>4.735567797240523E-5</v>
      </c>
      <c r="DT435" s="240">
        <f t="shared" ca="1" si="973"/>
        <v>-8.1849122080725027E-5</v>
      </c>
      <c r="DU435" s="240">
        <f t="shared" ca="1" si="974"/>
        <v>-7.5802491562089282E-6</v>
      </c>
      <c r="DV435" s="240">
        <f t="shared" ca="1" si="975"/>
        <v>8.5532822688098953E-5</v>
      </c>
      <c r="DW435" s="240">
        <f t="shared" ca="1" si="976"/>
        <v>-3.3985312132568701E-5</v>
      </c>
      <c r="DX435" s="240">
        <f t="shared" ca="1" si="977"/>
        <v>-6.9017308176019243E-5</v>
      </c>
      <c r="DY435" s="240">
        <f t="shared" ca="1" si="978"/>
        <v>6.7524988046665493E-5</v>
      </c>
      <c r="DZ435" s="240">
        <f t="shared" ca="1" si="979"/>
        <v>3.6202840688929763E-5</v>
      </c>
      <c r="EA435" s="240">
        <f t="shared" ca="1" si="980"/>
        <v>-8.5118133533875628E-5</v>
      </c>
      <c r="EB435" s="240">
        <f t="shared" ca="1" si="981"/>
        <v>5.1611981092512059E-6</v>
      </c>
      <c r="EC435" s="240">
        <f t="shared" ca="1" si="982"/>
        <v>8.2609995843670487E-5</v>
      </c>
      <c r="ED435" s="240">
        <f t="shared" ca="1" si="983"/>
        <v>-4.5306381413058258E-5</v>
      </c>
      <c r="EE435" s="240">
        <f t="shared" ca="1" si="984"/>
        <v>-6.0592890430649623E-5</v>
      </c>
      <c r="EF435" s="240">
        <f t="shared" ca="1" si="985"/>
        <v>7.4752124248454561E-5</v>
      </c>
      <c r="EG435" s="240">
        <f t="shared" ca="1" si="986"/>
        <v>2.4266321234567776E-5</v>
      </c>
      <c r="EH435" s="240">
        <f t="shared" ca="1" si="987"/>
        <v>-8.6544594446785527E-5</v>
      </c>
      <c r="EI435" s="240">
        <f t="shared" ca="1" si="988"/>
        <v>1.7790921022100801E-5</v>
      </c>
      <c r="EJ435" s="240">
        <f t="shared" ca="1" si="989"/>
        <v>7.7898912065595106E-5</v>
      </c>
      <c r="EK435" s="240">
        <f t="shared" ca="1" si="990"/>
        <v>-5.5646704358035658E-5</v>
      </c>
      <c r="EL435" s="240">
        <f t="shared" ca="1" si="991"/>
        <v>-5.0856819593717481E-5</v>
      </c>
      <c r="EM435" s="240">
        <f t="shared" ca="1" si="992"/>
        <v>8.0361102706414403E-5</v>
      </c>
      <c r="EN435" s="240">
        <f t="shared" ca="1" si="993"/>
        <v>1.1804509208058258E-5</v>
      </c>
      <c r="EO435" s="240">
        <f t="shared" ca="1" si="994"/>
        <v>-8.6097626248501691E-5</v>
      </c>
      <c r="EP435" s="240">
        <f t="shared" ca="1" si="995"/>
        <v>3.0035524222150233E-5</v>
      </c>
      <c r="EQ435" s="240">
        <f t="shared" ca="1" si="996"/>
        <v>7.150155209052696E-5</v>
      </c>
      <c r="ER435" s="240">
        <f t="shared" ca="1" si="997"/>
        <v>-6.4782444202789098E-5</v>
      </c>
      <c r="ES435" s="240">
        <f t="shared" ca="1" si="998"/>
        <v>-4.0019852196594255E-5</v>
      </c>
      <c r="ET435" s="240">
        <f t="shared" ca="1" si="999"/>
        <v>8.4230505975649493E-5</v>
      </c>
      <c r="EU435" s="240">
        <f t="shared" ca="1" si="1000"/>
        <v>-9.1283479401694042E-7</v>
      </c>
      <c r="EV435" s="240">
        <f t="shared" ca="1" si="1001"/>
        <v>-8.3786904450703866E-5</v>
      </c>
      <c r="EW435" s="240">
        <f t="shared" ca="1" si="1002"/>
        <v>4.1629949027959772E-5</v>
      </c>
      <c r="EX435" s="240">
        <f t="shared" ca="1" si="1003"/>
        <v>6.3556399442349761E-5</v>
      </c>
      <c r="EY435" s="240">
        <f t="shared" ca="1" si="1004"/>
        <v>-7.2515839768970473E-5</v>
      </c>
      <c r="EZ435" s="240">
        <f t="shared" ca="1" si="1005"/>
        <v>-2.8316575856549478E-5</v>
      </c>
      <c r="FA435" s="240">
        <f t="shared" ca="1" si="1006"/>
        <v>8.6276573160707669E-5</v>
      </c>
      <c r="FB435" s="240">
        <f t="shared" ca="1" si="1007"/>
        <v>-1.36104186795009E-5</v>
      </c>
      <c r="FC435" s="240">
        <f t="shared" ca="1" si="1008"/>
        <v>-7.9662449202098204E-5</v>
      </c>
      <c r="FD435" s="240">
        <f t="shared" ca="1" si="1009"/>
        <v>5.2323211156825403E-5</v>
      </c>
      <c r="FE435" s="240">
        <f t="shared" ca="1" si="1010"/>
        <v>5.4235442682095216E-5</v>
      </c>
      <c r="FF435" s="240">
        <f t="shared" ca="1" si="1011"/>
        <v>-7.8679486396881874E-5</v>
      </c>
      <c r="FG435" s="240">
        <f t="shared" ca="1" si="1012"/>
        <v>-1.6000331163274919E-5</v>
      </c>
      <c r="FH435" s="240">
        <f t="shared" ca="1" si="1013"/>
        <v>8.6455013086010301E-5</v>
      </c>
      <c r="FI435" s="240">
        <f t="shared" ca="1" si="1014"/>
        <v>-2.6013378103079367E-5</v>
      </c>
      <c r="FJ435" s="240">
        <f t="shared" ca="1" si="1015"/>
        <v>-7.3813542503254999E-5</v>
      </c>
      <c r="FK435" s="240">
        <f t="shared" ca="1" si="1016"/>
        <v>6.1883833776557904E-5</v>
      </c>
      <c r="FL435" s="240">
        <f t="shared" ca="1" si="1017"/>
        <v>4.374045237498995E-5</v>
      </c>
      <c r="FM435" s="240">
        <f t="shared" ca="1" si="1018"/>
        <v>-8.3139959750807627E-5</v>
      </c>
      <c r="FN435" s="240">
        <f t="shared" ca="1" si="1019"/>
        <v>-3.3377276201885327E-6</v>
      </c>
      <c r="FO435" s="240">
        <f t="shared" ca="1" si="1020"/>
        <v>8.4761963066050584E-5</v>
      </c>
      <c r="FP435" s="240">
        <f t="shared" ca="1" si="1021"/>
        <v>-3.7853226449295708E-5</v>
      </c>
      <c r="FQ435" s="240">
        <f t="shared" ca="1" si="1022"/>
        <v>-6.6366795520913447E-5</v>
      </c>
      <c r="FR435" s="240">
        <f t="shared" ca="1" si="1023"/>
        <v>7.0104858279846938E-5</v>
      </c>
      <c r="FS435" s="240">
        <f t="shared" ca="1" si="1024"/>
        <v>3.2298613367051318E-5</v>
      </c>
      <c r="FT435" s="240">
        <f t="shared" ca="1" si="1025"/>
        <v>-8.5800704052950609E-5</v>
      </c>
      <c r="FU435" s="240">
        <f t="shared" ca="1" si="1026"/>
        <v>9.3971276461726354E-6</v>
      </c>
      <c r="FV435" s="240">
        <f t="shared" ca="1" si="1027"/>
        <v>8.1234072520868842E-5</v>
      </c>
      <c r="FW435" s="240">
        <f t="shared" ca="1" si="1028"/>
        <v>-4.8873666756962357E-5</v>
      </c>
      <c r="FX435" s="240">
        <f t="shared" ca="1" si="1029"/>
        <v>-5.7483407838591835E-5</v>
      </c>
      <c r="FY435" s="240">
        <f t="shared" ca="1" si="1030"/>
        <v>7.6808324313111211E-5</v>
      </c>
      <c r="FZ435" s="240">
        <f t="shared" ca="1" si="1031"/>
        <v>2.0157606919253343E-5</v>
      </c>
      <c r="GA435" s="240">
        <f t="shared" ca="1" si="1032"/>
        <v>-8.6604122224429823E-5</v>
      </c>
      <c r="GB435" s="240">
        <f t="shared" ca="1" si="1033"/>
        <v>2.192856347765773E-5</v>
      </c>
      <c r="GC435" s="240">
        <f t="shared" ca="1" si="1034"/>
        <v>7.5947709626787328E-5</v>
      </c>
      <c r="GD435" s="240">
        <f t="shared" ca="1" si="1035"/>
        <v>-5.8836139774371802E-5</v>
      </c>
      <c r="GE435" s="240">
        <f t="shared" ca="1" si="1036"/>
        <v>-4.7355677972407351E-5</v>
      </c>
      <c r="GF435" s="240">
        <f t="shared" ca="1" si="1037"/>
        <v>8.1849122080725813E-5</v>
      </c>
      <c r="GG435" s="240">
        <f t="shared" ca="1" si="1038"/>
        <v>7.5802491562065633E-6</v>
      </c>
      <c r="GH435" s="240">
        <f t="shared" ca="1" si="1039"/>
        <v>-8.5532822688098967E-5</v>
      </c>
      <c r="GI435" s="240">
        <f t="shared" ca="1" si="1040"/>
        <v>3.3985312132568626E-5</v>
      </c>
      <c r="GJ435" s="240">
        <f t="shared" ca="1" si="1041"/>
        <v>6.9017308176019297E-5</v>
      </c>
      <c r="GK435" s="240">
        <f t="shared" ca="1" si="1042"/>
        <v>-6.7524988046663894E-5</v>
      </c>
      <c r="GL435" s="240">
        <f t="shared" ca="1" si="1043"/>
        <v>-3.6202840688932074E-5</v>
      </c>
      <c r="GM435" s="240">
        <f t="shared" ca="1" si="1044"/>
        <v>8.5118133533876076E-5</v>
      </c>
      <c r="GN435" s="240">
        <f t="shared" ca="1" si="1045"/>
        <v>-5.1611981092535708E-6</v>
      </c>
      <c r="GO435" s="240">
        <f t="shared" ca="1" si="1046"/>
        <v>-8.2609995843670528E-5</v>
      </c>
      <c r="GP435" s="240">
        <f t="shared" ca="1" si="1047"/>
        <v>4.5306381413058183E-5</v>
      </c>
      <c r="GQ435" s="240">
        <f t="shared" ca="1" si="1048"/>
        <v>6.059289043064969E-5</v>
      </c>
      <c r="GR435" s="240">
        <f t="shared" ca="1" si="1049"/>
        <v>-7.4752124248453274E-5</v>
      </c>
      <c r="GS435" s="240">
        <f t="shared" ca="1" si="1050"/>
        <v>-2.4266321234570219E-5</v>
      </c>
      <c r="GT435" s="240">
        <f t="shared" ca="1" si="1051"/>
        <v>8.6544594446785609E-5</v>
      </c>
      <c r="GU435" s="240">
        <f t="shared" ca="1" si="1052"/>
        <v>-1.7790921022103125E-5</v>
      </c>
      <c r="GV435" s="240">
        <f t="shared" ca="1" si="1053"/>
        <v>-7.7898912065595146E-5</v>
      </c>
      <c r="GW435" s="240">
        <f t="shared" ca="1" si="1054"/>
        <v>5.5646704358035597E-5</v>
      </c>
      <c r="GX435" s="240">
        <f t="shared" ca="1" si="1055"/>
        <v>5.0856819593717549E-5</v>
      </c>
      <c r="GY435" s="240">
        <f t="shared" ca="1" si="1056"/>
        <v>-8.0361102706413454E-5</v>
      </c>
      <c r="GZ435" s="240">
        <f t="shared" ca="1" si="1057"/>
        <v>-1.1804509208060779E-5</v>
      </c>
      <c r="HA435" s="240">
        <f t="shared" ca="1" si="1058"/>
        <v>8.609762624850142E-5</v>
      </c>
      <c r="HB435" s="240">
        <f t="shared" ca="1" si="1059"/>
        <v>-3.0035524222152466E-5</v>
      </c>
      <c r="HC435" s="240">
        <f t="shared" ca="1" si="1060"/>
        <v>-7.1501552090527001E-5</v>
      </c>
      <c r="HD435" s="240">
        <f t="shared" ca="1" si="1061"/>
        <v>6.4782444202789044E-5</v>
      </c>
      <c r="HE435" s="240">
        <f t="shared" ca="1" si="1062"/>
        <v>4.0019852196594336E-5</v>
      </c>
      <c r="HF435" s="240">
        <f t="shared" ca="1" si="1063"/>
        <v>-8.4230505975649479E-5</v>
      </c>
      <c r="HG435" s="240">
        <f t="shared" ca="1" si="1064"/>
        <v>9.1283479401685911E-7</v>
      </c>
      <c r="HH435" s="240">
        <f t="shared" ca="1" si="1065"/>
        <v>8.3786904450703893E-5</v>
      </c>
      <c r="HI435" s="240">
        <f t="shared" ca="1" si="1066"/>
        <v>-4.1629949027959704E-5</v>
      </c>
      <c r="HJ435" s="240">
        <f t="shared" ca="1" si="1067"/>
        <v>-6.3556399442349815E-5</v>
      </c>
      <c r="HK435" s="240">
        <f t="shared" ca="1" si="1068"/>
        <v>7.2515839768970433E-5</v>
      </c>
      <c r="HL435" s="240">
        <f t="shared" ca="1" si="1069"/>
        <v>2.831657585654956E-5</v>
      </c>
      <c r="HM435" s="240">
        <f t="shared" ca="1" si="1070"/>
        <v>-8.6276573160707669E-5</v>
      </c>
      <c r="HN435" s="240">
        <f t="shared" ca="1" si="1071"/>
        <v>1.3610418679500811E-5</v>
      </c>
      <c r="HO435" s="240">
        <f t="shared" ca="1" si="1072"/>
        <v>7.9662449202098245E-5</v>
      </c>
      <c r="HP435" s="240">
        <f t="shared" ca="1" si="1073"/>
        <v>-5.2323211156825335E-5</v>
      </c>
      <c r="HQ435" s="240">
        <f t="shared" ca="1" si="1074"/>
        <v>-5.4235442682095284E-5</v>
      </c>
      <c r="HR435" s="240">
        <f t="shared" ca="1" si="1075"/>
        <v>7.8679486396881834E-5</v>
      </c>
      <c r="HS435" s="240">
        <f t="shared" ca="1" si="1076"/>
        <v>1.6000331163275007E-5</v>
      </c>
      <c r="HT435" s="240">
        <f t="shared" ca="1" si="1077"/>
        <v>-8.6455013086010301E-5</v>
      </c>
      <c r="HU435" s="240">
        <f t="shared" ca="1" si="1078"/>
        <v>2.6013378103079292E-5</v>
      </c>
      <c r="HV435" s="240">
        <f t="shared" ca="1" si="1079"/>
        <v>7.3813542503252464E-5</v>
      </c>
      <c r="HW435" s="240">
        <f t="shared" ca="1" si="1080"/>
        <v>-6.1883833776557836E-5</v>
      </c>
      <c r="HX435" s="240">
        <f t="shared" ca="1" si="1081"/>
        <v>-4.3740452374990032E-5</v>
      </c>
      <c r="HY435" s="240">
        <f t="shared" ca="1" si="1082"/>
        <v>8.3139959750807614E-5</v>
      </c>
      <c r="HZ435" s="240">
        <f t="shared" ca="1" si="1083"/>
        <v>3.337727620188614E-6</v>
      </c>
      <c r="IA435" s="240">
        <f t="shared" ca="1" si="1084"/>
        <v>-8.4761963066050597E-5</v>
      </c>
      <c r="IB435" s="240">
        <f t="shared" ca="1" si="1085"/>
        <v>3.7853226449295633E-5</v>
      </c>
      <c r="IC435" s="240">
        <f t="shared" ca="1" si="1086"/>
        <v>6.6366795520913515E-5</v>
      </c>
      <c r="ID435" s="240">
        <f t="shared" ca="1" si="1087"/>
        <v>-7.0104858279846871E-5</v>
      </c>
      <c r="IE435" s="240">
        <f t="shared" ca="1" si="1088"/>
        <v>9.0537520600886697E-6</v>
      </c>
      <c r="IF435" s="240">
        <f t="shared" ca="1" si="1089"/>
        <v>8.5800704052950609E-5</v>
      </c>
      <c r="IG435" s="240">
        <f t="shared" ca="1" si="1090"/>
        <v>-9.3971276461725473E-6</v>
      </c>
      <c r="IH435" s="240">
        <f t="shared" ca="1" si="1091"/>
        <v>-8.1234072520868869E-5</v>
      </c>
      <c r="II435" s="240">
        <f t="shared" ca="1" si="1092"/>
        <v>4.8873666756962296E-5</v>
      </c>
      <c r="IJ435" s="240">
        <f t="shared" ca="1" si="1093"/>
        <v>5.7483407838591903E-5</v>
      </c>
      <c r="IK435" s="240">
        <f t="shared" ca="1" si="1094"/>
        <v>-7.6808324313111184E-5</v>
      </c>
      <c r="IL435" s="240">
        <f t="shared" ca="1" si="1095"/>
        <v>-2.0157606919253431E-5</v>
      </c>
      <c r="IM435" s="240">
        <f t="shared" ca="1" si="1096"/>
        <v>8.6604122224429823E-5</v>
      </c>
      <c r="IN435" s="240">
        <f t="shared" ca="1" si="1097"/>
        <v>-2.1928563477657638E-5</v>
      </c>
      <c r="IO435" s="240">
        <f t="shared" ca="1" si="1098"/>
        <v>-7.5947709626787368E-5</v>
      </c>
      <c r="IP435" s="240">
        <f t="shared" ca="1" si="1099"/>
        <v>5.8836139774371741E-5</v>
      </c>
      <c r="IQ435" s="240">
        <f t="shared" ca="1" si="1100"/>
        <v>4.7355677972407432E-5</v>
      </c>
      <c r="IR435" s="240">
        <f t="shared" ca="1" si="1101"/>
        <v>-8.1849122080725786E-5</v>
      </c>
      <c r="IS435" s="240">
        <f t="shared" ca="1" si="1102"/>
        <v>-7.5802491562066514E-6</v>
      </c>
      <c r="IT435" s="240">
        <f t="shared" ca="1" si="1103"/>
        <v>8.5532822688098981E-5</v>
      </c>
      <c r="IU435" s="240">
        <f t="shared" ca="1" si="1104"/>
        <v>-3.3985312132568538E-5</v>
      </c>
      <c r="IV435" s="240">
        <f t="shared" ca="1" si="1105"/>
        <v>-6.9017308176019351E-5</v>
      </c>
      <c r="IW435" s="240">
        <f t="shared" ca="1" si="1106"/>
        <v>6.7524988046663853E-5</v>
      </c>
      <c r="IX435" s="240">
        <f t="shared" ca="1" si="1107"/>
        <v>3.6202840688932155E-5</v>
      </c>
      <c r="IY435" s="240">
        <f t="shared" ca="1" si="1108"/>
        <v>-8.5118133533876048E-5</v>
      </c>
      <c r="IZ435" s="240">
        <f t="shared" ca="1" si="1109"/>
        <v>5.1611981092534895E-6</v>
      </c>
      <c r="JA435" s="240">
        <f t="shared" ca="1" si="1110"/>
        <v>8.2609995843670555E-5</v>
      </c>
      <c r="JB435" s="240">
        <f t="shared" ca="1" si="1111"/>
        <v>-4.5306381413058109E-5</v>
      </c>
    </row>
    <row r="436" spans="2:262">
      <c r="B436" s="248">
        <v>75</v>
      </c>
      <c r="C436" s="247">
        <f t="shared" si="1112"/>
        <v>1.4648437500000009E-3</v>
      </c>
      <c r="D436" s="244">
        <f t="shared" ca="1" si="855"/>
        <v>29.888422621612612</v>
      </c>
      <c r="E436" s="243">
        <f ca="1">CC361</f>
        <v>-0.111577378387389</v>
      </c>
      <c r="F436" s="242">
        <v>75</v>
      </c>
      <c r="G436" s="240">
        <f t="shared" ca="1" si="856"/>
        <v>-1.4425577894518923E-4</v>
      </c>
      <c r="H436" s="240">
        <f t="shared" ca="1" si="857"/>
        <v>1.9523564113902337E-4</v>
      </c>
      <c r="I436" s="240">
        <f t="shared" ca="1" si="858"/>
        <v>4.0112106534052005E-5</v>
      </c>
      <c r="J436" s="240">
        <f t="shared" ca="1" si="859"/>
        <v>-2.1663246222267118E-4</v>
      </c>
      <c r="K436" s="240">
        <f t="shared" ca="1" si="860"/>
        <v>7.5445176181918738E-5</v>
      </c>
      <c r="L436" s="240">
        <f t="shared" ca="1" si="861"/>
        <v>1.7638808026735305E-4</v>
      </c>
      <c r="M436" s="240">
        <f t="shared" ca="1" si="862"/>
        <v>-1.6953507872953757E-4</v>
      </c>
      <c r="N436" s="240">
        <f t="shared" ca="1" si="863"/>
        <v>-8.5953743593995157E-5</v>
      </c>
      <c r="O436" s="240">
        <f t="shared" ca="1" si="864"/>
        <v>2.1538499866802726E-4</v>
      </c>
      <c r="P436" s="240">
        <f t="shared" ca="1" si="865"/>
        <v>-2.8938110232958517E-5</v>
      </c>
      <c r="Q436" s="240">
        <f t="shared" ca="1" si="866"/>
        <v>-1.9994867231533752E-4</v>
      </c>
      <c r="R436" s="240">
        <f t="shared" ca="1" si="867"/>
        <v>1.3559583372629549E-4</v>
      </c>
      <c r="S436" s="240">
        <f t="shared" ca="1" si="868"/>
        <v>1.2761839488484089E-4</v>
      </c>
      <c r="T436" s="240">
        <f t="shared" ca="1" si="869"/>
        <v>-2.0367074173480837E-4</v>
      </c>
      <c r="U436" s="241">
        <f t="shared" ca="1" si="870"/>
        <v>-1.8975224594744387E-5</v>
      </c>
      <c r="V436" s="240">
        <f t="shared" ca="1" si="871"/>
        <v>2.1379261068554773E-4</v>
      </c>
      <c r="W436" s="240">
        <f t="shared" ca="1" si="872"/>
        <v>-9.5067208852656025E-5</v>
      </c>
      <c r="X436" s="240">
        <f t="shared" ca="1" si="873"/>
        <v>-1.6308133584847951E-4</v>
      </c>
      <c r="Y436" s="240">
        <f t="shared" ca="1" si="874"/>
        <v>1.8205895440633166E-4</v>
      </c>
      <c r="Z436" s="240">
        <f t="shared" ca="1" si="875"/>
        <v>6.596644434306092E-5</v>
      </c>
      <c r="AA436" s="240">
        <f t="shared" ca="1" si="876"/>
        <v>-2.1724713894943621E-4</v>
      </c>
      <c r="AB436" s="240">
        <f t="shared" ca="1" si="877"/>
        <v>4.9918722622411364E-5</v>
      </c>
      <c r="AC436" s="240">
        <f t="shared" ca="1" si="878"/>
        <v>1.9061921862894015E-4</v>
      </c>
      <c r="AD436" s="240">
        <f t="shared" ca="1" si="879"/>
        <v>-1.5159987747888229E-4</v>
      </c>
      <c r="AE436" s="240">
        <f t="shared" ca="1" si="880"/>
        <v>-1.0975197591844079E-4</v>
      </c>
      <c r="AF436" s="240">
        <f t="shared" ca="1" si="881"/>
        <v>2.1014438174993461E-4</v>
      </c>
      <c r="AG436" s="240">
        <f t="shared" ca="1" si="882"/>
        <v>-2.3443991303239011E-6</v>
      </c>
      <c r="AH436" s="240">
        <f t="shared" ca="1" si="883"/>
        <v>-2.0889381943659332E-4</v>
      </c>
      <c r="AI436" s="240">
        <f t="shared" ca="1" si="884"/>
        <v>1.1377369233311922E-4</v>
      </c>
      <c r="AJ436" s="240">
        <f t="shared" ca="1" si="885"/>
        <v>1.482040290160602E-4</v>
      </c>
      <c r="AK436" s="240">
        <f t="shared" ca="1" si="886"/>
        <v>-1.9282950282864493E-4</v>
      </c>
      <c r="AL436" s="240">
        <f t="shared" ca="1" si="887"/>
        <v>-4.5343852172176387E-5</v>
      </c>
      <c r="AM436" s="240">
        <f t="shared" ca="1" si="888"/>
        <v>2.1701707052339573E-4</v>
      </c>
      <c r="AN436" s="240">
        <f t="shared" ca="1" si="889"/>
        <v>-7.0418590424663048E-5</v>
      </c>
      <c r="AO436" s="240">
        <f t="shared" ca="1" si="890"/>
        <v>-1.7945399766408168E-4</v>
      </c>
      <c r="AP436" s="240">
        <f t="shared" ca="1" si="891"/>
        <v>1.6614393153842555E-4</v>
      </c>
      <c r="AQ436" s="240">
        <f t="shared" ca="1" si="892"/>
        <v>9.0828585427413244E-5</v>
      </c>
      <c r="AR436" s="240">
        <f t="shared" ca="1" si="893"/>
        <v>-2.1459421649220407E-4</v>
      </c>
      <c r="AS436" s="240">
        <f t="shared" ca="1" si="894"/>
        <v>2.3641445010189749E-5</v>
      </c>
      <c r="AT436" s="240">
        <f t="shared" ca="1" si="895"/>
        <v>2.019832665134871E-4</v>
      </c>
      <c r="AU436" s="240">
        <f t="shared" ca="1" si="896"/>
        <v>-1.3138447296138651E-4</v>
      </c>
      <c r="AV436" s="240">
        <f t="shared" ca="1" si="897"/>
        <v>-1.3189943636765077E-4</v>
      </c>
      <c r="AW436" s="240">
        <f t="shared" ca="1" si="898"/>
        <v>2.0174299772738965E-4</v>
      </c>
      <c r="AX436" s="240">
        <f t="shared" ca="1" si="899"/>
        <v>2.428457391740435E-5</v>
      </c>
      <c r="AY436" s="240">
        <f t="shared" ca="1" si="900"/>
        <v>-2.1469700907461673E-4</v>
      </c>
      <c r="AZ436" s="240">
        <f t="shared" ca="1" si="901"/>
        <v>9.0240288706405086E-5</v>
      </c>
      <c r="BA436" s="240">
        <f t="shared" ca="1" si="902"/>
        <v>1.6656053660218324E-4</v>
      </c>
      <c r="BB436" s="240">
        <f t="shared" ca="1" si="903"/>
        <v>-1.7908792871374022E-4</v>
      </c>
      <c r="BC436" s="240">
        <f t="shared" ca="1" si="904"/>
        <v>-7.1030466006765744E-5</v>
      </c>
      <c r="BD436" s="240">
        <f t="shared" ca="1" si="905"/>
        <v>2.1697739162052272E-4</v>
      </c>
      <c r="BE436" s="240">
        <f t="shared" ca="1" si="906"/>
        <v>-4.4710810850875969E-5</v>
      </c>
      <c r="BF436" s="240">
        <f t="shared" ca="1" si="907"/>
        <v>-1.931275043185703E-4</v>
      </c>
      <c r="BG436" s="240">
        <f t="shared" ca="1" si="908"/>
        <v>1.4772994929297944E-4</v>
      </c>
      <c r="BH436" s="240">
        <f t="shared" ca="1" si="909"/>
        <v>1.1432458004345691E-4</v>
      </c>
      <c r="BI436" s="240">
        <f t="shared" ca="1" si="910"/>
        <v>-2.0871359727407939E-4</v>
      </c>
      <c r="BJ436" s="240">
        <f t="shared" ca="1" si="911"/>
        <v>-2.991421940506188E-6</v>
      </c>
      <c r="BK436" s="240">
        <f t="shared" ca="1" si="912"/>
        <v>2.1030929806312596E-4</v>
      </c>
      <c r="BL436" s="240">
        <f t="shared" ca="1" si="913"/>
        <v>-1.0919292367754756E-4</v>
      </c>
      <c r="BM436" s="240">
        <f t="shared" ca="1" si="914"/>
        <v>-1.5206300652155665E-4</v>
      </c>
      <c r="BN436" s="240">
        <f t="shared" ca="1" si="915"/>
        <v>1.903072112361216E-4</v>
      </c>
      <c r="BO436" s="240">
        <f t="shared" ca="1" si="916"/>
        <v>5.0548284369267721E-5</v>
      </c>
      <c r="BP436" s="240">
        <f t="shared" ca="1" si="917"/>
        <v>-2.17270955855628E-4</v>
      </c>
      <c r="BQ436" s="240">
        <f t="shared" ca="1" si="918"/>
        <v>6.5349587141655879E-5</v>
      </c>
      <c r="BR436" s="240">
        <f t="shared" ca="1" si="919"/>
        <v>1.8241181868283417E-4</v>
      </c>
      <c r="BS436" s="240">
        <f t="shared" ca="1" si="920"/>
        <v>-1.6265270545547377E-4</v>
      </c>
      <c r="BT436" s="240">
        <f t="shared" ca="1" si="921"/>
        <v>-9.564871551726942E-5</v>
      </c>
      <c r="BU436" s="240">
        <f t="shared" ca="1" si="922"/>
        <v>2.1367417078456082E-4</v>
      </c>
      <c r="BV436" s="240">
        <f t="shared" ca="1" si="923"/>
        <v>-1.8330539064956622E-5</v>
      </c>
      <c r="BW436" s="240">
        <f t="shared" ca="1" si="924"/>
        <v>-2.0389619354452976E-4</v>
      </c>
      <c r="BX436" s="240">
        <f t="shared" ca="1" si="925"/>
        <v>1.270939711027487E-4</v>
      </c>
      <c r="BY436" s="240">
        <f t="shared" ca="1" si="926"/>
        <v>1.3610102656203034E-4</v>
      </c>
      <c r="BZ436" s="240">
        <f t="shared" ca="1" si="927"/>
        <v>-1.99693731281798E-4</v>
      </c>
      <c r="CA436" s="240">
        <f t="shared" ca="1" si="928"/>
        <v>-2.9579295120793644E-5</v>
      </c>
      <c r="CB436" s="240">
        <f t="shared" ca="1" si="929"/>
        <v>2.1547208201345741E-4</v>
      </c>
      <c r="CC436" s="240">
        <f t="shared" ca="1" si="930"/>
        <v>-8.5359011184543384E-5</v>
      </c>
      <c r="CD436" s="240">
        <f t="shared" ca="1" si="931"/>
        <v>-1.6993940751673935E-4</v>
      </c>
      <c r="CE436" s="240">
        <f t="shared" ca="1" si="932"/>
        <v>1.760090271494206E-4</v>
      </c>
      <c r="CF436" s="240">
        <f t="shared" ca="1" si="933"/>
        <v>7.6051701573743891E-5</v>
      </c>
      <c r="CG436" s="240">
        <f t="shared" ca="1" si="934"/>
        <v>-2.1657694522420398E-4</v>
      </c>
      <c r="CH436" s="240">
        <f t="shared" ca="1" si="935"/>
        <v>3.9475966958728919E-5</v>
      </c>
      <c r="CI436" s="240">
        <f t="shared" ca="1" si="936"/>
        <v>1.9551945722110213E-4</v>
      </c>
      <c r="CJ436" s="240">
        <f t="shared" ca="1" si="937"/>
        <v>-1.4377103410959877E-4</v>
      </c>
      <c r="CK436" s="240">
        <f t="shared" ca="1" si="938"/>
        <v>-1.1882831931632492E-4</v>
      </c>
      <c r="CL436" s="240">
        <f t="shared" ca="1" si="939"/>
        <v>2.0715709153153026E-4</v>
      </c>
      <c r="CM436" s="240">
        <f t="shared" ca="1" si="940"/>
        <v>8.3254410906188632E-6</v>
      </c>
      <c r="CN436" s="240">
        <f t="shared" ca="1" si="941"/>
        <v>-2.1159809423247611E-4</v>
      </c>
      <c r="CO436" s="240">
        <f t="shared" ca="1" si="942"/>
        <v>1.0454638128773892E-4</v>
      </c>
      <c r="CP436" s="240">
        <f t="shared" ca="1" si="943"/>
        <v>1.5583038695792873E-4</v>
      </c>
      <c r="CQ436" s="240">
        <f t="shared" ca="1" si="944"/>
        <v>-1.8767028569559535E-4</v>
      </c>
      <c r="CR436" s="240">
        <f t="shared" ca="1" si="945"/>
        <v>-5.5722268169977116E-5</v>
      </c>
      <c r="CS436" s="240">
        <f t="shared" ca="1" si="946"/>
        <v>2.1739396528833703E-4</v>
      </c>
      <c r="CT436" s="240">
        <f t="shared" ca="1" si="947"/>
        <v>-6.0241219710930054E-5</v>
      </c>
      <c r="CU436" s="240">
        <f t="shared" ca="1" si="948"/>
        <v>-1.8525976164282935E-4</v>
      </c>
      <c r="CV436" s="240">
        <f t="shared" ca="1" si="949"/>
        <v>1.5906350346473603E-4</v>
      </c>
      <c r="CW436" s="240">
        <f t="shared" ca="1" si="950"/>
        <v>1.0041123039743652E-4</v>
      </c>
      <c r="CX436" s="240">
        <f t="shared" ca="1" si="951"/>
        <v>-2.1262541574622882E-4</v>
      </c>
      <c r="CY436" s="240">
        <f t="shared" ca="1" si="952"/>
        <v>1.3008591488413785E-5</v>
      </c>
      <c r="CZ436" s="240">
        <f t="shared" ca="1" si="953"/>
        <v>2.0568630113275188E-4</v>
      </c>
      <c r="DA436" s="240">
        <f t="shared" ca="1" si="954"/>
        <v>-1.2272691258826825E-4</v>
      </c>
      <c r="DB436" s="240">
        <f t="shared" ca="1" si="955"/>
        <v>-1.4022063458715413E-4</v>
      </c>
      <c r="DC436" s="240">
        <f t="shared" ca="1" si="956"/>
        <v>1.9752417679950801E-4</v>
      </c>
      <c r="DD436" s="240">
        <f t="shared" ca="1" si="957"/>
        <v>3.4856198862843232E-5</v>
      </c>
      <c r="DE436" s="240">
        <f t="shared" ca="1" si="958"/>
        <v>-2.1611736262711328E-4</v>
      </c>
      <c r="DF436" s="240">
        <f t="shared" ca="1" si="959"/>
        <v>8.0426316586120294E-5</v>
      </c>
      <c r="DG436" s="240">
        <f t="shared" ca="1" si="960"/>
        <v>1.7321591328664908E-4</v>
      </c>
      <c r="DH436" s="240">
        <f t="shared" ca="1" si="961"/>
        <v>-1.7282410432854762E-4</v>
      </c>
      <c r="DI436" s="240">
        <f t="shared" ca="1" si="962"/>
        <v>-8.1027126439453236E-5</v>
      </c>
      <c r="DJ436" s="240">
        <f t="shared" ca="1" si="963"/>
        <v>2.1604604097441593E-4</v>
      </c>
      <c r="DK436" s="240">
        <f t="shared" ca="1" si="964"/>
        <v>-3.4217344220187389E-5</v>
      </c>
      <c r="DL436" s="240">
        <f t="shared" ca="1" si="965"/>
        <v>-1.9779363651354742E-4</v>
      </c>
      <c r="DM436" s="240">
        <f t="shared" ca="1" si="966"/>
        <v>1.3972551663121797E-4</v>
      </c>
      <c r="DN436" s="240">
        <f t="shared" ca="1" si="967"/>
        <v>1.2326048085291378E-4</v>
      </c>
      <c r="DO436" s="240">
        <f t="shared" ca="1" si="968"/>
        <v>-2.0547580210314513E-4</v>
      </c>
      <c r="DP436" s="240">
        <f t="shared" ca="1" si="969"/>
        <v>-1.3654445306323732E-5</v>
      </c>
      <c r="DQ436" s="240">
        <f t="shared" ca="1" si="970"/>
        <v>2.1275943162202295E-4</v>
      </c>
      <c r="DR436" s="240">
        <f t="shared" ca="1" si="971"/>
        <v>-9.9836864067083547E-5</v>
      </c>
      <c r="DS436" s="240">
        <f t="shared" ca="1" si="972"/>
        <v>-1.5950390099606855E-4</v>
      </c>
      <c r="DT436" s="240">
        <f t="shared" ca="1" si="973"/>
        <v>1.8492031459241002E-4</v>
      </c>
      <c r="DU436" s="240">
        <f t="shared" ca="1" si="974"/>
        <v>6.0862686959930687E-5</v>
      </c>
      <c r="DV436" s="240">
        <f t="shared" ca="1" si="975"/>
        <v>-2.1738602472524027E-4</v>
      </c>
      <c r="DW436" s="240">
        <f t="shared" ca="1" si="976"/>
        <v>5.5096565222017603E-5</v>
      </c>
      <c r="DX436" s="240">
        <f t="shared" ca="1" si="977"/>
        <v>1.8799611104971956E-4</v>
      </c>
      <c r="DY436" s="240">
        <f t="shared" ca="1" si="978"/>
        <v>-1.5537848756727661E-4</v>
      </c>
      <c r="DZ436" s="240">
        <f t="shared" ca="1" si="979"/>
        <v>-1.051132613070272E-4</v>
      </c>
      <c r="EA436" s="240">
        <f t="shared" ca="1" si="980"/>
        <v>2.1144858310802761E-4</v>
      </c>
      <c r="EB436" s="240">
        <f t="shared" ca="1" si="981"/>
        <v>-7.678808022780904E-6</v>
      </c>
      <c r="EC436" s="240">
        <f t="shared" ca="1" si="982"/>
        <v>-2.0735251098427681E-4</v>
      </c>
      <c r="ED436" s="240">
        <f t="shared" ca="1" si="983"/>
        <v>1.1828592797069948E-4</v>
      </c>
      <c r="EE436" s="240">
        <f t="shared" ca="1" si="984"/>
        <v>1.4425577894518985E-4</v>
      </c>
      <c r="EF436" s="240">
        <f t="shared" ca="1" si="985"/>
        <v>-1.9523564113902114E-4</v>
      </c>
      <c r="EG436" s="240">
        <f t="shared" ca="1" si="986"/>
        <v>-4.0112106534055108E-5</v>
      </c>
      <c r="EH436" s="240">
        <f t="shared" ca="1" si="987"/>
        <v>2.1663246222267129E-4</v>
      </c>
      <c r="EI436" s="240">
        <f t="shared" ca="1" si="988"/>
        <v>-7.5445176181913588E-5</v>
      </c>
      <c r="EJ436" s="240">
        <f t="shared" ca="1" si="989"/>
        <v>-1.7638808026735511E-4</v>
      </c>
      <c r="EK436" s="240">
        <f t="shared" ca="1" si="990"/>
        <v>1.6953507872953657E-4</v>
      </c>
      <c r="EL436" s="240">
        <f t="shared" ca="1" si="991"/>
        <v>8.5953743593994872E-5</v>
      </c>
      <c r="EM436" s="240">
        <f t="shared" ca="1" si="992"/>
        <v>-2.1538499866802669E-4</v>
      </c>
      <c r="EN436" s="240">
        <f t="shared" ca="1" si="993"/>
        <v>2.8938110232956538E-5</v>
      </c>
      <c r="EO436" s="240">
        <f t="shared" ca="1" si="994"/>
        <v>1.9994867231533736E-4</v>
      </c>
      <c r="EP436" s="240">
        <f t="shared" ca="1" si="995"/>
        <v>-1.355958337262921E-4</v>
      </c>
      <c r="EQ436" s="240">
        <f t="shared" ca="1" si="996"/>
        <v>-1.2761839488484311E-4</v>
      </c>
      <c r="ER436" s="240">
        <f t="shared" ca="1" si="997"/>
        <v>2.0367074173480821E-4</v>
      </c>
      <c r="ES436" s="240">
        <f t="shared" ca="1" si="998"/>
        <v>1.897522459474253E-5</v>
      </c>
      <c r="ET436" s="240">
        <f t="shared" ca="1" si="999"/>
        <v>-2.1379261068554714E-4</v>
      </c>
      <c r="EU436" s="240">
        <f t="shared" ca="1" si="1000"/>
        <v>9.5067208852649371E-5</v>
      </c>
      <c r="EV436" s="240">
        <f t="shared" ca="1" si="1001"/>
        <v>1.6308133584848339E-4</v>
      </c>
      <c r="EW436" s="240">
        <f t="shared" ca="1" si="1002"/>
        <v>-1.8205895440633014E-4</v>
      </c>
      <c r="EX436" s="240">
        <f t="shared" ca="1" si="1003"/>
        <v>-6.5966444343062058E-5</v>
      </c>
      <c r="EY436" s="240">
        <f t="shared" ca="1" si="1004"/>
        <v>2.1724713894943624E-4</v>
      </c>
      <c r="EZ436" s="240">
        <f t="shared" ca="1" si="1005"/>
        <v>-4.9918722622414684E-5</v>
      </c>
      <c r="FA436" s="240">
        <f t="shared" ca="1" si="1006"/>
        <v>-1.9061921862894372E-4</v>
      </c>
      <c r="FB436" s="240">
        <f t="shared" ca="1" si="1007"/>
        <v>1.5159987747887809E-4</v>
      </c>
      <c r="FC436" s="240">
        <f t="shared" ca="1" si="1008"/>
        <v>1.0975197591844453E-4</v>
      </c>
      <c r="FD436" s="240">
        <f t="shared" ca="1" si="1009"/>
        <v>-2.1014438174993391E-4</v>
      </c>
      <c r="FE436" s="240">
        <f t="shared" ca="1" si="1010"/>
        <v>2.3443991303242128E-6</v>
      </c>
      <c r="FF436" s="240">
        <f t="shared" ca="1" si="1011"/>
        <v>2.0889381943659281E-4</v>
      </c>
      <c r="FG436" s="240">
        <f t="shared" ca="1" si="1012"/>
        <v>-1.1377369233311159E-4</v>
      </c>
      <c r="FH436" s="240">
        <f t="shared" ca="1" si="1013"/>
        <v>-1.4820402901606451E-4</v>
      </c>
      <c r="FI436" s="240">
        <f t="shared" ca="1" si="1014"/>
        <v>1.9282950282864295E-4</v>
      </c>
      <c r="FJ436" s="240">
        <f t="shared" ca="1" si="1015"/>
        <v>4.5343852172179111E-5</v>
      </c>
      <c r="FK436" s="240">
        <f t="shared" ca="1" si="1016"/>
        <v>-2.1701707052339584E-4</v>
      </c>
      <c r="FL436" s="240">
        <f t="shared" ca="1" si="1017"/>
        <v>7.0418590424663359E-5</v>
      </c>
      <c r="FM436" s="240">
        <f t="shared" ca="1" si="1018"/>
        <v>1.7945399766407973E-4</v>
      </c>
      <c r="FN436" s="240">
        <f t="shared" ca="1" si="1019"/>
        <v>-1.661439315384198E-4</v>
      </c>
      <c r="FO436" s="240">
        <f t="shared" ca="1" si="1020"/>
        <v>-9.082858542741857E-5</v>
      </c>
      <c r="FP436" s="240">
        <f t="shared" ca="1" si="1021"/>
        <v>2.1459421649220367E-4</v>
      </c>
      <c r="FQ436" s="240">
        <f t="shared" ca="1" si="1022"/>
        <v>-2.3641445010186984E-5</v>
      </c>
      <c r="FR436" s="240">
        <f t="shared" ca="1" si="1023"/>
        <v>-2.0198326651348696E-4</v>
      </c>
      <c r="FS436" s="240">
        <f t="shared" ca="1" si="1024"/>
        <v>1.3138447296138925E-4</v>
      </c>
      <c r="FT436" s="240">
        <f t="shared" ca="1" si="1025"/>
        <v>1.3189943636765787E-4</v>
      </c>
      <c r="FU436" s="240">
        <f t="shared" ca="1" si="1026"/>
        <v>-2.0174299772738748E-4</v>
      </c>
      <c r="FV436" s="240">
        <f t="shared" ca="1" si="1027"/>
        <v>-2.4284573917407115E-5</v>
      </c>
      <c r="FW436" s="240">
        <f t="shared" ca="1" si="1028"/>
        <v>2.1469700907461716E-4</v>
      </c>
      <c r="FX436" s="240">
        <f t="shared" ca="1" si="1029"/>
        <v>-9.0240288706405384E-5</v>
      </c>
      <c r="FY436" s="240">
        <f t="shared" ca="1" si="1030"/>
        <v>-1.6656053660218302E-4</v>
      </c>
      <c r="FZ436" s="240">
        <f t="shared" ca="1" si="1031"/>
        <v>1.7908792871373515E-4</v>
      </c>
      <c r="GA436" s="240">
        <f t="shared" ca="1" si="1032"/>
        <v>7.1030466006771274E-5</v>
      </c>
      <c r="GB436" s="240">
        <f t="shared" ca="1" si="1033"/>
        <v>-2.1697739162052234E-4</v>
      </c>
      <c r="GC436" s="240">
        <f t="shared" ca="1" si="1034"/>
        <v>4.4710810850873272E-5</v>
      </c>
      <c r="GD436" s="240">
        <f t="shared" ca="1" si="1035"/>
        <v>1.9312750431857155E-4</v>
      </c>
      <c r="GE436" s="240">
        <f t="shared" ca="1" si="1036"/>
        <v>-1.4772994929297965E-4</v>
      </c>
      <c r="GF436" s="240">
        <f t="shared" ca="1" si="1037"/>
        <v>-1.1432458004345401E-4</v>
      </c>
      <c r="GG436" s="240">
        <f t="shared" ca="1" si="1038"/>
        <v>2.0871359727407684E-4</v>
      </c>
      <c r="GH436" s="240">
        <f t="shared" ca="1" si="1039"/>
        <v>2.9914219405120562E-6</v>
      </c>
      <c r="GI436" s="240">
        <f t="shared" ca="1" si="1040"/>
        <v>-2.1030929806312667E-4</v>
      </c>
      <c r="GJ436" s="240">
        <f t="shared" ca="1" si="1041"/>
        <v>1.0919292367754516E-4</v>
      </c>
      <c r="GK436" s="240">
        <f t="shared" ca="1" si="1042"/>
        <v>1.5206300652155643E-4</v>
      </c>
      <c r="GL436" s="240">
        <f t="shared" ca="1" si="1043"/>
        <v>-1.9030721123612328E-4</v>
      </c>
      <c r="GM436" s="240">
        <f t="shared" ca="1" si="1044"/>
        <v>-5.0548284369276422E-5</v>
      </c>
      <c r="GN436" s="240">
        <f t="shared" ca="1" si="1045"/>
        <v>2.1727095585562819E-4</v>
      </c>
      <c r="GO436" s="240">
        <f t="shared" ca="1" si="1046"/>
        <v>-6.5349587141650282E-5</v>
      </c>
      <c r="GP436" s="240">
        <f t="shared" ca="1" si="1047"/>
        <v>-1.8241181868283566E-4</v>
      </c>
      <c r="GQ436" s="240">
        <f t="shared" ca="1" si="1048"/>
        <v>1.6265270545547396E-4</v>
      </c>
      <c r="GR436" s="240">
        <f t="shared" ca="1" si="1049"/>
        <v>9.5648715517269122E-5</v>
      </c>
      <c r="GS436" s="240">
        <f t="shared" ca="1" si="1050"/>
        <v>-2.1367417078456147E-4</v>
      </c>
      <c r="GT436" s="240">
        <f t="shared" ca="1" si="1051"/>
        <v>1.8330539064947705E-5</v>
      </c>
      <c r="GU436" s="240">
        <f t="shared" ca="1" si="1052"/>
        <v>2.0389619354453176E-4</v>
      </c>
      <c r="GV436" s="240">
        <f t="shared" ca="1" si="1053"/>
        <v>-1.2709397110274645E-4</v>
      </c>
      <c r="GW436" s="240">
        <f t="shared" ca="1" si="1054"/>
        <v>-1.3610102656203248E-4</v>
      </c>
      <c r="GX436" s="240">
        <f t="shared" ca="1" si="1055"/>
        <v>1.9969373128179692E-4</v>
      </c>
      <c r="GY436" s="240">
        <f t="shared" ca="1" si="1056"/>
        <v>2.9579295120790269E-5</v>
      </c>
      <c r="GZ436" s="240">
        <f t="shared" ca="1" si="1057"/>
        <v>-2.1547208201345863E-4</v>
      </c>
      <c r="HA436" s="240">
        <f t="shared" ca="1" si="1058"/>
        <v>8.5359011184535144E-5</v>
      </c>
      <c r="HB436" s="240">
        <f t="shared" ca="1" si="1059"/>
        <v>1.6993940751674106E-4</v>
      </c>
      <c r="HC436" s="240">
        <f t="shared" ca="1" si="1060"/>
        <v>-1.76009027149419E-4</v>
      </c>
      <c r="HD436" s="240">
        <f t="shared" ca="1" si="1061"/>
        <v>-7.6051701573746507E-5</v>
      </c>
      <c r="HE436" s="240">
        <f t="shared" ca="1" si="1062"/>
        <v>2.1657694522420425E-4</v>
      </c>
      <c r="HF436" s="240">
        <f t="shared" ca="1" si="1063"/>
        <v>-3.9475966958732266E-5</v>
      </c>
      <c r="HG436" s="240">
        <f t="shared" ca="1" si="1064"/>
        <v>-1.9551945722110609E-4</v>
      </c>
      <c r="HH436" s="240">
        <f t="shared" ca="1" si="1065"/>
        <v>1.4377103410959669E-4</v>
      </c>
      <c r="HI436" s="240">
        <f t="shared" ca="1" si="1066"/>
        <v>1.1882831931632724E-4</v>
      </c>
      <c r="HJ436" s="240">
        <f t="shared" ca="1" si="1067"/>
        <v>-2.0715709153152945E-4</v>
      </c>
      <c r="HK436" s="240">
        <f t="shared" ca="1" si="1068"/>
        <v>-8.3254410906154479E-6</v>
      </c>
      <c r="HL436" s="240">
        <f t="shared" ca="1" si="1069"/>
        <v>2.1159809423247533E-4</v>
      </c>
      <c r="HM436" s="240">
        <f t="shared" ca="1" si="1070"/>
        <v>-1.0454638128773108E-4</v>
      </c>
      <c r="HN436" s="240">
        <f t="shared" ca="1" si="1071"/>
        <v>-1.5583038695793063E-4</v>
      </c>
      <c r="HO436" s="240">
        <f t="shared" ca="1" si="1072"/>
        <v>1.8767028569559394E-4</v>
      </c>
      <c r="HP436" s="240">
        <f t="shared" ca="1" si="1073"/>
        <v>5.5722268169979772E-5</v>
      </c>
      <c r="HQ436" s="240">
        <f t="shared" ca="1" si="1074"/>
        <v>-2.1739396528833703E-4</v>
      </c>
      <c r="HR436" s="240">
        <f t="shared" ca="1" si="1075"/>
        <v>6.0241219710933327E-5</v>
      </c>
      <c r="HS436" s="240">
        <f t="shared" ca="1" si="1076"/>
        <v>1.8525976164283404E-4</v>
      </c>
      <c r="HT436" s="240">
        <f t="shared" ca="1" si="1077"/>
        <v>-1.5906350346472995E-4</v>
      </c>
      <c r="HU436" s="240">
        <f t="shared" ca="1" si="1078"/>
        <v>-1.0041123039743901E-4</v>
      </c>
      <c r="HV436" s="240">
        <f t="shared" ca="1" si="1079"/>
        <v>2.1262541574622822E-4</v>
      </c>
      <c r="HW436" s="240">
        <f t="shared" ca="1" si="1080"/>
        <v>-1.3008591488411034E-5</v>
      </c>
      <c r="HX436" s="240">
        <f t="shared" ca="1" si="1081"/>
        <v>-2.0568630113275082E-4</v>
      </c>
      <c r="HY436" s="240">
        <f t="shared" ca="1" si="1082"/>
        <v>1.2272691258827107E-4</v>
      </c>
      <c r="HZ436" s="240">
        <f t="shared" ca="1" si="1083"/>
        <v>1.4022063458716096E-4</v>
      </c>
      <c r="IA436" s="240">
        <f t="shared" ca="1" si="1084"/>
        <v>-1.9752417679950687E-4</v>
      </c>
      <c r="IB436" s="240">
        <f t="shared" ca="1" si="1085"/>
        <v>-3.4856198862845983E-5</v>
      </c>
      <c r="IC436" s="240">
        <f t="shared" ca="1" si="1086"/>
        <v>2.1611736262711358E-4</v>
      </c>
      <c r="ID436" s="240">
        <f t="shared" ca="1" si="1087"/>
        <v>-8.0426316586117705E-5</v>
      </c>
      <c r="IE436" s="240">
        <f t="shared" ca="1" si="1088"/>
        <v>-1.5001249778927081E-4</v>
      </c>
      <c r="IF436" s="240">
        <f t="shared" ca="1" si="1089"/>
        <v>1.7282410432854219E-4</v>
      </c>
      <c r="IG436" s="240">
        <f t="shared" ca="1" si="1090"/>
        <v>8.102712643946153E-5</v>
      </c>
      <c r="IH436" s="240">
        <f t="shared" ca="1" si="1091"/>
        <v>-2.1604604097441563E-4</v>
      </c>
      <c r="II436" s="240">
        <f t="shared" ca="1" si="1092"/>
        <v>3.4217344220184652E-5</v>
      </c>
      <c r="IJ436" s="240">
        <f t="shared" ca="1" si="1093"/>
        <v>1.9779363651354858E-4</v>
      </c>
      <c r="IK436" s="240">
        <f t="shared" ca="1" si="1094"/>
        <v>-1.3972551663122057E-4</v>
      </c>
      <c r="IL436" s="240">
        <f t="shared" ca="1" si="1095"/>
        <v>-1.2326048085292116E-4</v>
      </c>
      <c r="IM436" s="240">
        <f t="shared" ca="1" si="1096"/>
        <v>2.0547580210314225E-4</v>
      </c>
      <c r="IN436" s="240">
        <f t="shared" ca="1" si="1097"/>
        <v>1.3654445306326496E-5</v>
      </c>
      <c r="IO436" s="240">
        <f t="shared" ca="1" si="1098"/>
        <v>-2.1275943162202352E-4</v>
      </c>
      <c r="IP436" s="240">
        <f t="shared" ca="1" si="1099"/>
        <v>9.9836864067081067E-5</v>
      </c>
      <c r="IQ436" s="240">
        <f t="shared" ca="1" si="1100"/>
        <v>1.5950390099606624E-4</v>
      </c>
      <c r="IR436" s="240">
        <f t="shared" ca="1" si="1101"/>
        <v>-1.8492031459241178E-4</v>
      </c>
      <c r="IS436" s="240">
        <f t="shared" ca="1" si="1102"/>
        <v>-6.0862686959939292E-5</v>
      </c>
      <c r="IT436" s="240">
        <f t="shared" ca="1" si="1103"/>
        <v>2.1738602472524022E-4</v>
      </c>
      <c r="IU436" s="240">
        <f t="shared" ca="1" si="1104"/>
        <v>-5.5096565222014919E-5</v>
      </c>
      <c r="IV436" s="240">
        <f t="shared" ca="1" si="1105"/>
        <v>-1.8799611104972091E-4</v>
      </c>
      <c r="IW436" s="240">
        <f t="shared" ca="1" si="1106"/>
        <v>1.5537848756727468E-4</v>
      </c>
      <c r="IX436" s="240">
        <f t="shared" ca="1" si="1107"/>
        <v>1.0511326130702422E-4</v>
      </c>
      <c r="IY436" s="240">
        <f t="shared" ca="1" si="1108"/>
        <v>-2.1144858310802553E-4</v>
      </c>
      <c r="IZ436" s="240">
        <f t="shared" ca="1" si="1109"/>
        <v>7.6788080227719593E-6</v>
      </c>
      <c r="JA436" s="240">
        <f t="shared" ca="1" si="1110"/>
        <v>2.0735251098427763E-4</v>
      </c>
      <c r="JB436" s="240">
        <f t="shared" ca="1" si="1111"/>
        <v>-1.1828592797069715E-4</v>
      </c>
    </row>
    <row r="437" spans="2:262">
      <c r="B437" s="248">
        <v>76</v>
      </c>
      <c r="C437" s="247">
        <f t="shared" si="1112"/>
        <v>1.4843750000000009E-3</v>
      </c>
      <c r="D437" s="244">
        <f t="shared" ca="1" si="855"/>
        <v>29.888227837600311</v>
      </c>
      <c r="E437" s="243">
        <f ca="1">CD361</f>
        <v>-0.11177216239968876</v>
      </c>
      <c r="F437" s="242">
        <v>76</v>
      </c>
      <c r="G437" s="240">
        <f t="shared" ca="1" si="856"/>
        <v>-6.8723119411191112E-5</v>
      </c>
      <c r="H437" s="240">
        <f t="shared" ca="1" si="857"/>
        <v>9.4780825614693159E-5</v>
      </c>
      <c r="I437" s="240">
        <f t="shared" ca="1" si="858"/>
        <v>1.3696276664245779E-5</v>
      </c>
      <c r="J437" s="240">
        <f t="shared" ca="1" si="859"/>
        <v>-1.0273246411682997E-4</v>
      </c>
      <c r="K437" s="240">
        <f t="shared" ca="1" si="860"/>
        <v>4.5947043715173522E-5</v>
      </c>
      <c r="L437" s="240">
        <f t="shared" ca="1" si="861"/>
        <v>7.6057018605518405E-5</v>
      </c>
      <c r="M437" s="240">
        <f t="shared" ca="1" si="862"/>
        <v>-9.0103417912852451E-5</v>
      </c>
      <c r="N437" s="240">
        <f t="shared" ca="1" si="863"/>
        <v>-2.3745735428805769E-5</v>
      </c>
      <c r="O437" s="240">
        <f t="shared" ca="1" si="864"/>
        <v>1.0388946420309397E-4</v>
      </c>
      <c r="P437" s="240">
        <f t="shared" ca="1" si="865"/>
        <v>-3.6569303743862678E-5</v>
      </c>
      <c r="Q437" s="240">
        <f t="shared" ca="1" si="866"/>
        <v>-8.265844713367898E-5</v>
      </c>
      <c r="R437" s="240">
        <f t="shared" ca="1" si="867"/>
        <v>8.4558265040972526E-5</v>
      </c>
      <c r="S437" s="240">
        <f t="shared" ca="1" si="868"/>
        <v>3.3566509780446856E-5</v>
      </c>
      <c r="T437" s="240">
        <f t="shared" ca="1" si="869"/>
        <v>-1.040459519573241E-4</v>
      </c>
      <c r="U437" s="241">
        <f t="shared" ca="1" si="870"/>
        <v>2.6839381386683175E-5</v>
      </c>
      <c r="V437" s="240">
        <f t="shared" ca="1" si="871"/>
        <v>8.8463829630238569E-5</v>
      </c>
      <c r="W437" s="240">
        <f t="shared" ca="1" si="872"/>
        <v>-7.8198769852498386E-5</v>
      </c>
      <c r="X437" s="240">
        <f t="shared" ca="1" si="873"/>
        <v>-4.3064020293581505E-5</v>
      </c>
      <c r="Y437" s="240">
        <f t="shared" ca="1" si="874"/>
        <v>1.0320042031690226E-4</v>
      </c>
      <c r="Z437" s="240">
        <f t="shared" ca="1" si="875"/>
        <v>-1.6850981114852321E-5</v>
      </c>
      <c r="AA437" s="240">
        <f t="shared" ca="1" si="876"/>
        <v>-9.3417257088210546E-5</v>
      </c>
      <c r="AB437" s="240">
        <f t="shared" ca="1" si="877"/>
        <v>7.1086177762548486E-5</v>
      </c>
      <c r="AC437" s="240">
        <f t="shared" ca="1" si="878"/>
        <v>5.2146800750100835E-5</v>
      </c>
      <c r="AD437" s="240">
        <f t="shared" ca="1" si="879"/>
        <v>-1.0136101221374031E-4</v>
      </c>
      <c r="AE437" s="240">
        <f t="shared" ca="1" si="880"/>
        <v>6.7002966832010441E-6</v>
      </c>
      <c r="AF437" s="240">
        <f t="shared" ca="1" si="881"/>
        <v>9.7471025293355764E-5</v>
      </c>
      <c r="AG437" s="240">
        <f t="shared" ca="1" si="882"/>
        <v>-6.3288986921087871E-5</v>
      </c>
      <c r="AH437" s="240">
        <f t="shared" ca="1" si="883"/>
        <v>-6.0727379009056327E-5</v>
      </c>
      <c r="AI437" s="240">
        <f t="shared" ca="1" si="884"/>
        <v>9.8545442153394436E-5</v>
      </c>
      <c r="AJ437" s="240">
        <f t="shared" ca="1" si="885"/>
        <v>3.5149152682634695E-6</v>
      </c>
      <c r="AK437" s="240">
        <f t="shared" ca="1" si="886"/>
        <v>-1.0058609424184351E-4</v>
      </c>
      <c r="AL437" s="240">
        <f t="shared" ca="1" si="887"/>
        <v>5.488228853829768E-5</v>
      </c>
      <c r="AM437" s="240">
        <f t="shared" ca="1" si="888"/>
        <v>6.8723119411191776E-5</v>
      </c>
      <c r="AN437" s="240">
        <f t="shared" ca="1" si="889"/>
        <v>-9.4780825614692969E-5</v>
      </c>
      <c r="AO437" s="240">
        <f t="shared" ca="1" si="890"/>
        <v>-1.3696276664245752E-5</v>
      </c>
      <c r="AP437" s="240">
        <f t="shared" ca="1" si="891"/>
        <v>1.0273246411683002E-4</v>
      </c>
      <c r="AQ437" s="240">
        <f t="shared" ca="1" si="892"/>
        <v>-4.594704371517296E-5</v>
      </c>
      <c r="AR437" s="240">
        <f t="shared" ca="1" si="893"/>
        <v>-7.6057018605518947E-5</v>
      </c>
      <c r="AS437" s="240">
        <f t="shared" ca="1" si="894"/>
        <v>9.0103417912851963E-5</v>
      </c>
      <c r="AT437" s="240">
        <f t="shared" ca="1" si="895"/>
        <v>2.3745735428805633E-5</v>
      </c>
      <c r="AU437" s="240">
        <f t="shared" ca="1" si="896"/>
        <v>-1.0388946420309398E-4</v>
      </c>
      <c r="AV437" s="240">
        <f t="shared" ca="1" si="897"/>
        <v>3.6569303743862102E-5</v>
      </c>
      <c r="AW437" s="240">
        <f t="shared" ca="1" si="898"/>
        <v>8.2658447133679332E-5</v>
      </c>
      <c r="AX437" s="240">
        <f t="shared" ca="1" si="899"/>
        <v>-8.4558265040971957E-5</v>
      </c>
      <c r="AY437" s="240">
        <f t="shared" ca="1" si="900"/>
        <v>-3.3566509780448144E-5</v>
      </c>
      <c r="AZ437" s="240">
        <f t="shared" ca="1" si="901"/>
        <v>1.040459519573241E-4</v>
      </c>
      <c r="BA437" s="240">
        <f t="shared" ca="1" si="902"/>
        <v>-2.6839381386682942E-5</v>
      </c>
      <c r="BB437" s="240">
        <f t="shared" ca="1" si="903"/>
        <v>-8.8463829630238894E-5</v>
      </c>
      <c r="BC437" s="240">
        <f t="shared" ca="1" si="904"/>
        <v>7.8198769852497735E-5</v>
      </c>
      <c r="BD437" s="240">
        <f t="shared" ca="1" si="905"/>
        <v>4.3064020293582739E-5</v>
      </c>
      <c r="BE437" s="240">
        <f t="shared" ca="1" si="906"/>
        <v>-1.0320042031690228E-4</v>
      </c>
      <c r="BF437" s="240">
        <f t="shared" ca="1" si="907"/>
        <v>1.6850981114851711E-5</v>
      </c>
      <c r="BG437" s="240">
        <f t="shared" ca="1" si="908"/>
        <v>9.3417257088210817E-5</v>
      </c>
      <c r="BH437" s="240">
        <f t="shared" ca="1" si="909"/>
        <v>-7.1086177762548039E-5</v>
      </c>
      <c r="BI437" s="240">
        <f t="shared" ca="1" si="910"/>
        <v>-5.2146800750102021E-5</v>
      </c>
      <c r="BJ437" s="240">
        <f t="shared" ca="1" si="911"/>
        <v>1.0136101221373998E-4</v>
      </c>
      <c r="BK437" s="240">
        <f t="shared" ca="1" si="912"/>
        <v>-6.7002966832011728E-6</v>
      </c>
      <c r="BL437" s="240">
        <f t="shared" ca="1" si="913"/>
        <v>-9.7471025293355967E-5</v>
      </c>
      <c r="BM437" s="240">
        <f t="shared" ca="1" si="914"/>
        <v>6.3288986921087396E-5</v>
      </c>
      <c r="BN437" s="240">
        <f t="shared" ca="1" si="915"/>
        <v>6.0727379009056829E-5</v>
      </c>
      <c r="BO437" s="240">
        <f t="shared" ca="1" si="916"/>
        <v>-9.8545442153394016E-5</v>
      </c>
      <c r="BP437" s="240">
        <f t="shared" ca="1" si="917"/>
        <v>-3.5149152682633475E-6</v>
      </c>
      <c r="BQ437" s="240">
        <f t="shared" ca="1" si="918"/>
        <v>1.0058609424184367E-4</v>
      </c>
      <c r="BR437" s="240">
        <f t="shared" ca="1" si="919"/>
        <v>-5.4882288538297158E-5</v>
      </c>
      <c r="BS437" s="240">
        <f t="shared" ca="1" si="920"/>
        <v>-6.8723119411192237E-5</v>
      </c>
      <c r="BT437" s="240">
        <f t="shared" ca="1" si="921"/>
        <v>9.4780825614692427E-5</v>
      </c>
      <c r="BU437" s="240">
        <f t="shared" ca="1" si="922"/>
        <v>1.3696276664246348E-5</v>
      </c>
      <c r="BV437" s="240">
        <f t="shared" ca="1" si="923"/>
        <v>-1.0273246411683011E-4</v>
      </c>
      <c r="BW437" s="240">
        <f t="shared" ca="1" si="924"/>
        <v>4.594704371517109E-5</v>
      </c>
      <c r="BX437" s="240">
        <f t="shared" ca="1" si="925"/>
        <v>7.6057018605518351E-5</v>
      </c>
      <c r="BY437" s="240">
        <f t="shared" ca="1" si="926"/>
        <v>-9.0103417912852396E-5</v>
      </c>
      <c r="BZ437" s="240">
        <f t="shared" ca="1" si="927"/>
        <v>-2.3745735428806243E-5</v>
      </c>
      <c r="CA437" s="240">
        <f t="shared" ca="1" si="928"/>
        <v>1.0388946420309401E-4</v>
      </c>
      <c r="CB437" s="240">
        <f t="shared" ca="1" si="929"/>
        <v>-3.6569303743861533E-5</v>
      </c>
      <c r="CC437" s="240">
        <f t="shared" ca="1" si="930"/>
        <v>-8.2658447133679726E-5</v>
      </c>
      <c r="CD437" s="240">
        <f t="shared" ca="1" si="931"/>
        <v>8.4558265040971604E-5</v>
      </c>
      <c r="CE437" s="240">
        <f t="shared" ca="1" si="932"/>
        <v>3.3566509780448733E-5</v>
      </c>
      <c r="CF437" s="240">
        <f t="shared" ca="1" si="933"/>
        <v>-1.0404595195732404E-4</v>
      </c>
      <c r="CG437" s="240">
        <f t="shared" ca="1" si="934"/>
        <v>2.6839381386680915E-5</v>
      </c>
      <c r="CH437" s="240">
        <f t="shared" ca="1" si="935"/>
        <v>8.8463829630238433E-5</v>
      </c>
      <c r="CI437" s="240">
        <f t="shared" ca="1" si="936"/>
        <v>-7.8198769852498305E-5</v>
      </c>
      <c r="CJ437" s="240">
        <f t="shared" ca="1" si="937"/>
        <v>-4.3064020293581953E-5</v>
      </c>
      <c r="CK437" s="240">
        <f t="shared" ca="1" si="938"/>
        <v>1.0320042031690219E-4</v>
      </c>
      <c r="CL437" s="240">
        <f t="shared" ca="1" si="939"/>
        <v>-1.6850981114851108E-5</v>
      </c>
      <c r="CM437" s="240">
        <f t="shared" ca="1" si="940"/>
        <v>-9.3417257088211088E-5</v>
      </c>
      <c r="CN437" s="240">
        <f t="shared" ca="1" si="941"/>
        <v>7.1086177762547592E-5</v>
      </c>
      <c r="CO437" s="240">
        <f t="shared" ca="1" si="942"/>
        <v>5.2146800750102549E-5</v>
      </c>
      <c r="CP437" s="240">
        <f t="shared" ca="1" si="943"/>
        <v>-1.0136101221373985E-4</v>
      </c>
      <c r="CQ437" s="240">
        <f t="shared" ca="1" si="944"/>
        <v>6.7002966831990857E-6</v>
      </c>
      <c r="CR437" s="240">
        <f t="shared" ca="1" si="945"/>
        <v>9.7471025293356699E-5</v>
      </c>
      <c r="CS437" s="240">
        <f t="shared" ca="1" si="946"/>
        <v>-6.3288986921088074E-5</v>
      </c>
      <c r="CT437" s="240">
        <f t="shared" ca="1" si="947"/>
        <v>-6.0727379009056117E-5</v>
      </c>
      <c r="CU437" s="240">
        <f t="shared" ca="1" si="948"/>
        <v>9.8545442153394287E-5</v>
      </c>
      <c r="CV437" s="240">
        <f t="shared" ca="1" si="949"/>
        <v>3.5149152682639642E-6</v>
      </c>
      <c r="CW437" s="240">
        <f t="shared" ca="1" si="950"/>
        <v>-1.0058609424184384E-4</v>
      </c>
      <c r="CX437" s="240">
        <f t="shared" ca="1" si="951"/>
        <v>5.4882288538296643E-5</v>
      </c>
      <c r="CY437" s="240">
        <f t="shared" ca="1" si="952"/>
        <v>6.8723119411192698E-5</v>
      </c>
      <c r="CZ437" s="240">
        <f t="shared" ca="1" si="953"/>
        <v>-9.478082561469217E-5</v>
      </c>
      <c r="DA437" s="240">
        <f t="shared" ca="1" si="954"/>
        <v>-1.3696276664248422E-5</v>
      </c>
      <c r="DB437" s="240">
        <f t="shared" ca="1" si="955"/>
        <v>1.0273246411683045E-4</v>
      </c>
      <c r="DC437" s="240">
        <f t="shared" ca="1" si="956"/>
        <v>-4.5947043715170541E-5</v>
      </c>
      <c r="DD437" s="240">
        <f t="shared" ca="1" si="957"/>
        <v>-7.6057018605518758E-5</v>
      </c>
      <c r="DE437" s="240">
        <f t="shared" ca="1" si="958"/>
        <v>9.0103417912852098E-5</v>
      </c>
      <c r="DF437" s="240">
        <f t="shared" ca="1" si="959"/>
        <v>2.3745735428806839E-5</v>
      </c>
      <c r="DG437" s="240">
        <f t="shared" ca="1" si="960"/>
        <v>-1.0388946420309405E-4</v>
      </c>
      <c r="DH437" s="240">
        <f t="shared" ca="1" si="961"/>
        <v>3.6569303743860957E-5</v>
      </c>
      <c r="DI437" s="240">
        <f t="shared" ca="1" si="962"/>
        <v>8.2658447133680091E-5</v>
      </c>
      <c r="DJ437" s="240">
        <f t="shared" ca="1" si="963"/>
        <v>-8.4558265040971239E-5</v>
      </c>
      <c r="DK437" s="240">
        <f t="shared" ca="1" si="964"/>
        <v>-3.3566509780449309E-5</v>
      </c>
      <c r="DL437" s="240">
        <f t="shared" ca="1" si="965"/>
        <v>1.0404595195732402E-4</v>
      </c>
      <c r="DM437" s="240">
        <f t="shared" ca="1" si="966"/>
        <v>-2.6839381386680326E-5</v>
      </c>
      <c r="DN437" s="240">
        <f t="shared" ca="1" si="967"/>
        <v>-8.8463829630240317E-5</v>
      </c>
      <c r="DO437" s="240">
        <f t="shared" ca="1" si="968"/>
        <v>7.8198769852497912E-5</v>
      </c>
      <c r="DP437" s="240">
        <f t="shared" ca="1" si="969"/>
        <v>4.3064020293582508E-5</v>
      </c>
      <c r="DQ437" s="240">
        <f t="shared" ca="1" si="970"/>
        <v>-1.0320042031690209E-4</v>
      </c>
      <c r="DR437" s="240">
        <f t="shared" ca="1" si="971"/>
        <v>1.6850981114850512E-5</v>
      </c>
      <c r="DS437" s="240">
        <f t="shared" ca="1" si="972"/>
        <v>9.3417257088211346E-5</v>
      </c>
      <c r="DT437" s="240">
        <f t="shared" ca="1" si="973"/>
        <v>-7.1086177762547131E-5</v>
      </c>
      <c r="DU437" s="240">
        <f t="shared" ca="1" si="974"/>
        <v>-5.2146800750103078E-5</v>
      </c>
      <c r="DV437" s="240">
        <f t="shared" ca="1" si="975"/>
        <v>1.0136101221373971E-4</v>
      </c>
      <c r="DW437" s="240">
        <f t="shared" ca="1" si="976"/>
        <v>-6.7002966831984691E-6</v>
      </c>
      <c r="DX437" s="240">
        <f t="shared" ca="1" si="977"/>
        <v>-9.7471025293356916E-5</v>
      </c>
      <c r="DY437" s="240">
        <f t="shared" ca="1" si="978"/>
        <v>6.32889869210876E-5</v>
      </c>
      <c r="DZ437" s="240">
        <f t="shared" ca="1" si="979"/>
        <v>6.0727379009056618E-5</v>
      </c>
      <c r="EA437" s="240">
        <f t="shared" ca="1" si="980"/>
        <v>-9.8545442153394084E-5</v>
      </c>
      <c r="EB437" s="240">
        <f t="shared" ca="1" si="981"/>
        <v>-3.5149152682645673E-6</v>
      </c>
      <c r="EC437" s="240">
        <f t="shared" ca="1" si="982"/>
        <v>1.0058609424184399E-4</v>
      </c>
      <c r="ED437" s="240">
        <f t="shared" ca="1" si="983"/>
        <v>-5.4882288538296121E-5</v>
      </c>
      <c r="EE437" s="240">
        <f t="shared" ca="1" si="984"/>
        <v>-6.8723119411193159E-5</v>
      </c>
      <c r="EF437" s="240">
        <f t="shared" ca="1" si="985"/>
        <v>9.4780825614691912E-5</v>
      </c>
      <c r="EG437" s="240">
        <f t="shared" ca="1" si="986"/>
        <v>1.3696276664249025E-5</v>
      </c>
      <c r="EH437" s="240">
        <f t="shared" ca="1" si="987"/>
        <v>-1.0273246411683056E-4</v>
      </c>
      <c r="EI437" s="240">
        <f t="shared" ca="1" si="988"/>
        <v>4.5947043715169992E-5</v>
      </c>
      <c r="EJ437" s="240">
        <f t="shared" ca="1" si="989"/>
        <v>7.6057018605519191E-5</v>
      </c>
      <c r="EK437" s="240">
        <f t="shared" ca="1" si="990"/>
        <v>-9.0103417912851787E-5</v>
      </c>
      <c r="EL437" s="240">
        <f t="shared" ca="1" si="991"/>
        <v>-2.3745735428807415E-5</v>
      </c>
      <c r="EM437" s="240">
        <f t="shared" ca="1" si="992"/>
        <v>1.0388946420309409E-4</v>
      </c>
      <c r="EN437" s="240">
        <f t="shared" ca="1" si="993"/>
        <v>-3.6569303743857616E-5</v>
      </c>
      <c r="EO437" s="240">
        <f t="shared" ca="1" si="994"/>
        <v>-8.2658447133680471E-5</v>
      </c>
      <c r="EP437" s="240">
        <f t="shared" ca="1" si="995"/>
        <v>8.4558265040972607E-5</v>
      </c>
      <c r="EQ437" s="240">
        <f t="shared" ca="1" si="996"/>
        <v>3.3566509780449879E-5</v>
      </c>
      <c r="ER437" s="240">
        <f t="shared" ca="1" si="997"/>
        <v>-1.040459519573241E-4</v>
      </c>
      <c r="ES437" s="240">
        <f t="shared" ca="1" si="998"/>
        <v>2.683938138667973E-5</v>
      </c>
      <c r="ET437" s="240">
        <f t="shared" ca="1" si="999"/>
        <v>8.8463829630239084E-5</v>
      </c>
      <c r="EU437" s="240">
        <f t="shared" ca="1" si="1000"/>
        <v>-7.8198769852495554E-5</v>
      </c>
      <c r="EV437" s="240">
        <f t="shared" ca="1" si="1001"/>
        <v>-4.3064020293583071E-5</v>
      </c>
      <c r="EW437" s="240">
        <f t="shared" ca="1" si="1002"/>
        <v>1.0320042031690163E-4</v>
      </c>
      <c r="EX437" s="240">
        <f t="shared" ca="1" si="1003"/>
        <v>-1.6850981114849909E-5</v>
      </c>
      <c r="EY437" s="240">
        <f t="shared" ca="1" si="1004"/>
        <v>-9.3417257088212932E-5</v>
      </c>
      <c r="EZ437" s="240">
        <f t="shared" ca="1" si="1005"/>
        <v>7.1086177762546697E-5</v>
      </c>
      <c r="FA437" s="240">
        <f t="shared" ca="1" si="1006"/>
        <v>5.2146800750101052E-5</v>
      </c>
      <c r="FB437" s="240">
        <f t="shared" ca="1" si="1007"/>
        <v>-1.0136101221373956E-4</v>
      </c>
      <c r="FC437" s="240">
        <f t="shared" ca="1" si="1008"/>
        <v>6.7002966832008205E-6</v>
      </c>
      <c r="FD437" s="240">
        <f t="shared" ca="1" si="1009"/>
        <v>9.7471025293357133E-5</v>
      </c>
      <c r="FE437" s="240">
        <f t="shared" ca="1" si="1010"/>
        <v>-6.3288986921087098E-5</v>
      </c>
      <c r="FF437" s="240">
        <f t="shared" ca="1" si="1011"/>
        <v>-6.0727379009059512E-5</v>
      </c>
      <c r="FG437" s="240">
        <f t="shared" ca="1" si="1012"/>
        <v>9.8545442153393894E-5</v>
      </c>
      <c r="FH437" s="240">
        <f t="shared" ca="1" si="1013"/>
        <v>3.5149152682681451E-6</v>
      </c>
      <c r="FI437" s="240">
        <f t="shared" ca="1" si="1014"/>
        <v>-1.0058609424184415E-4</v>
      </c>
      <c r="FJ437" s="240">
        <f t="shared" ca="1" si="1015"/>
        <v>5.4882288538298113E-5</v>
      </c>
      <c r="FK437" s="240">
        <f t="shared" ca="1" si="1016"/>
        <v>6.8723119411193606E-5</v>
      </c>
      <c r="FL437" s="240">
        <f t="shared" ca="1" si="1017"/>
        <v>-9.4780825614692888E-5</v>
      </c>
      <c r="FM437" s="240">
        <f t="shared" ca="1" si="1018"/>
        <v>-1.3696276664249635E-5</v>
      </c>
      <c r="FN437" s="240">
        <f t="shared" ca="1" si="1019"/>
        <v>1.0273246411683016E-4</v>
      </c>
      <c r="FO437" s="240">
        <f t="shared" ca="1" si="1020"/>
        <v>-4.5947043715169443E-5</v>
      </c>
      <c r="FP437" s="240">
        <f t="shared" ca="1" si="1021"/>
        <v>-7.6057018605519598E-5</v>
      </c>
      <c r="FQ437" s="240">
        <f t="shared" ca="1" si="1022"/>
        <v>9.0103417912849998E-5</v>
      </c>
      <c r="FR437" s="240">
        <f t="shared" ca="1" si="1023"/>
        <v>2.3745735428808025E-5</v>
      </c>
      <c r="FS437" s="240">
        <f t="shared" ca="1" si="1024"/>
        <v>-1.0388946420309432E-4</v>
      </c>
      <c r="FT437" s="240">
        <f t="shared" ca="1" si="1025"/>
        <v>3.6569303743859812E-5</v>
      </c>
      <c r="FU437" s="240">
        <f t="shared" ca="1" si="1026"/>
        <v>8.2658447133679034E-5</v>
      </c>
      <c r="FV437" s="240">
        <f t="shared" ca="1" si="1027"/>
        <v>-8.455826504097052E-5</v>
      </c>
      <c r="FW437" s="240">
        <f t="shared" ca="1" si="1028"/>
        <v>-3.3566509780447663E-5</v>
      </c>
      <c r="FX437" s="240">
        <f t="shared" ca="1" si="1029"/>
        <v>1.0404595195732397E-4</v>
      </c>
      <c r="FY437" s="240">
        <f t="shared" ca="1" si="1030"/>
        <v>-2.6839381386682E-5</v>
      </c>
      <c r="FZ437" s="240">
        <f t="shared" ca="1" si="1031"/>
        <v>-8.8463829630240967E-5</v>
      </c>
      <c r="GA437" s="240">
        <f t="shared" ca="1" si="1032"/>
        <v>7.8198769852497099E-5</v>
      </c>
      <c r="GB437" s="240">
        <f t="shared" ca="1" si="1033"/>
        <v>4.3064020293586317E-5</v>
      </c>
      <c r="GC437" s="240">
        <f t="shared" ca="1" si="1034"/>
        <v>-1.0320042031690194E-4</v>
      </c>
      <c r="GD437" s="240">
        <f t="shared" ca="1" si="1035"/>
        <v>1.6850981114846378E-5</v>
      </c>
      <c r="GE437" s="240">
        <f t="shared" ca="1" si="1036"/>
        <v>9.3417257088211888E-5</v>
      </c>
      <c r="GF437" s="240">
        <f t="shared" ca="1" si="1037"/>
        <v>-7.1086177762548405E-5</v>
      </c>
      <c r="GG437" s="240">
        <f t="shared" ca="1" si="1038"/>
        <v>-5.2146800750104135E-5</v>
      </c>
      <c r="GH437" s="240">
        <f t="shared" ca="1" si="1039"/>
        <v>1.013610122137401E-4</v>
      </c>
      <c r="GI437" s="240">
        <f t="shared" ca="1" si="1040"/>
        <v>-6.7002966831972562E-6</v>
      </c>
      <c r="GJ437" s="240">
        <f t="shared" ca="1" si="1041"/>
        <v>-9.7471025293356306E-5</v>
      </c>
      <c r="GK437" s="240">
        <f t="shared" ca="1" si="1042"/>
        <v>6.3288986921084266E-5</v>
      </c>
      <c r="GL437" s="240">
        <f t="shared" ca="1" si="1043"/>
        <v>6.0727379009057621E-5</v>
      </c>
      <c r="GM437" s="240">
        <f t="shared" ca="1" si="1044"/>
        <v>-9.8545442153392742E-5</v>
      </c>
      <c r="GN437" s="240">
        <f t="shared" ca="1" si="1045"/>
        <v>-3.5149152682657938E-6</v>
      </c>
      <c r="GO437" s="240">
        <f t="shared" ca="1" si="1046"/>
        <v>1.0058609424184507E-4</v>
      </c>
      <c r="GP437" s="240">
        <f t="shared" ca="1" si="1047"/>
        <v>-5.4882288538295078E-5</v>
      </c>
      <c r="GQ437" s="240">
        <f t="shared" ca="1" si="1048"/>
        <v>-6.8723119411191858E-5</v>
      </c>
      <c r="GR437" s="240">
        <f t="shared" ca="1" si="1049"/>
        <v>9.4780825614691411E-5</v>
      </c>
      <c r="GS437" s="240">
        <f t="shared" ca="1" si="1050"/>
        <v>1.3696276664247304E-5</v>
      </c>
      <c r="GT437" s="240">
        <f t="shared" ca="1" si="1051"/>
        <v>-1.0273246411683075E-4</v>
      </c>
      <c r="GU437" s="240">
        <f t="shared" ca="1" si="1052"/>
        <v>4.5947043715171551E-5</v>
      </c>
      <c r="GV437" s="240">
        <f t="shared" ca="1" si="1053"/>
        <v>7.6057018605522037E-5</v>
      </c>
      <c r="GW437" s="240">
        <f t="shared" ca="1" si="1054"/>
        <v>-9.0103417912851177E-5</v>
      </c>
      <c r="GX437" s="240">
        <f t="shared" ca="1" si="1055"/>
        <v>-2.3745735428811495E-5</v>
      </c>
      <c r="GY437" s="240">
        <f t="shared" ca="1" si="1056"/>
        <v>1.0388946420309417E-4</v>
      </c>
      <c r="GZ437" s="240">
        <f t="shared" ca="1" si="1057"/>
        <v>-3.6569303743856464E-5</v>
      </c>
      <c r="HA437" s="240">
        <f t="shared" ca="1" si="1058"/>
        <v>-8.2658447133681203E-5</v>
      </c>
      <c r="HB437" s="240">
        <f t="shared" ca="1" si="1059"/>
        <v>8.4558265040971889E-5</v>
      </c>
      <c r="HC437" s="240">
        <f t="shared" ca="1" si="1060"/>
        <v>3.3566509780451037E-5</v>
      </c>
      <c r="HD437" s="240">
        <f t="shared" ca="1" si="1061"/>
        <v>-1.0404595195732406E-4</v>
      </c>
      <c r="HE437" s="240">
        <f t="shared" ca="1" si="1062"/>
        <v>2.6839381386678554E-5</v>
      </c>
      <c r="HF437" s="240">
        <f t="shared" ca="1" si="1063"/>
        <v>8.8463829630239721E-5</v>
      </c>
      <c r="HG437" s="240">
        <f t="shared" ca="1" si="1064"/>
        <v>-7.819876985249474E-5</v>
      </c>
      <c r="HH437" s="240">
        <f t="shared" ca="1" si="1065"/>
        <v>-4.3064020293584189E-5</v>
      </c>
      <c r="HI437" s="240">
        <f t="shared" ca="1" si="1066"/>
        <v>1.0320042031690147E-4</v>
      </c>
      <c r="HJ437" s="240">
        <f t="shared" ca="1" si="1067"/>
        <v>-1.6850981114848696E-5</v>
      </c>
      <c r="HK437" s="240">
        <f t="shared" ca="1" si="1068"/>
        <v>-9.3417257088213474E-5</v>
      </c>
      <c r="HL437" s="240">
        <f t="shared" ca="1" si="1069"/>
        <v>7.1086177762545803E-5</v>
      </c>
      <c r="HM437" s="240">
        <f t="shared" ca="1" si="1070"/>
        <v>5.2146800750102109E-5</v>
      </c>
      <c r="HN437" s="240">
        <f t="shared" ca="1" si="1071"/>
        <v>-1.013610122137393E-4</v>
      </c>
      <c r="HO437" s="240">
        <f t="shared" ca="1" si="1072"/>
        <v>6.700296683199594E-6</v>
      </c>
      <c r="HP437" s="240">
        <f t="shared" ca="1" si="1073"/>
        <v>9.7471025293357567E-5</v>
      </c>
      <c r="HQ437" s="240">
        <f t="shared" ca="1" si="1074"/>
        <v>-6.3288986921086122E-5</v>
      </c>
      <c r="HR437" s="240">
        <f t="shared" ca="1" si="1075"/>
        <v>-6.0727379009060522E-5</v>
      </c>
      <c r="HS437" s="240">
        <f t="shared" ca="1" si="1076"/>
        <v>9.8545442153393501E-5</v>
      </c>
      <c r="HT437" s="240">
        <f t="shared" ca="1" si="1077"/>
        <v>3.5149152682693649E-6</v>
      </c>
      <c r="HU437" s="240">
        <f t="shared" ca="1" si="1078"/>
        <v>-1.0058609424184446E-4</v>
      </c>
      <c r="HV437" s="240">
        <f t="shared" ca="1" si="1079"/>
        <v>5.4882288538292049E-5</v>
      </c>
      <c r="HW437" s="240">
        <f t="shared" ca="1" si="1080"/>
        <v>6.8723119411194527E-5</v>
      </c>
      <c r="HX437" s="240">
        <f t="shared" ca="1" si="1081"/>
        <v>-9.4780825614692373E-5</v>
      </c>
      <c r="HY437" s="240">
        <f t="shared" ca="1" si="1082"/>
        <v>-1.3696276664250841E-5</v>
      </c>
      <c r="HZ437" s="240">
        <f t="shared" ca="1" si="1083"/>
        <v>1.0273246411683035E-4</v>
      </c>
      <c r="IA437" s="240">
        <f t="shared" ca="1" si="1084"/>
        <v>-4.5947043715168352E-5</v>
      </c>
      <c r="IB437" s="240">
        <f t="shared" ca="1" si="1085"/>
        <v>-7.6057018605520452E-5</v>
      </c>
      <c r="IC437" s="240">
        <f t="shared" ca="1" si="1086"/>
        <v>9.0103417912849388E-5</v>
      </c>
      <c r="ID437" s="240">
        <f t="shared" ca="1" si="1087"/>
        <v>2.3745735428809218E-5</v>
      </c>
      <c r="IE437" s="240">
        <f t="shared" ca="1" si="1088"/>
        <v>-1.1052593855301614E-4</v>
      </c>
      <c r="IF437" s="240">
        <f t="shared" ca="1" si="1089"/>
        <v>3.6569303743858667E-5</v>
      </c>
      <c r="IG437" s="240">
        <f t="shared" ca="1" si="1090"/>
        <v>8.265844713367978E-5</v>
      </c>
      <c r="IH437" s="240">
        <f t="shared" ca="1" si="1091"/>
        <v>-8.4558265040969816E-5</v>
      </c>
      <c r="II437" s="240">
        <f t="shared" ca="1" si="1092"/>
        <v>-3.3566509780448828E-5</v>
      </c>
      <c r="IJ437" s="240">
        <f t="shared" ca="1" si="1093"/>
        <v>1.0404595195732393E-4</v>
      </c>
      <c r="IK437" s="240">
        <f t="shared" ca="1" si="1094"/>
        <v>-2.6839381386680817E-5</v>
      </c>
      <c r="IL437" s="240">
        <f t="shared" ca="1" si="1095"/>
        <v>-8.8463829630241604E-5</v>
      </c>
      <c r="IM437" s="240">
        <f t="shared" ca="1" si="1096"/>
        <v>7.8198769852496285E-5</v>
      </c>
      <c r="IN437" s="240">
        <f t="shared" ca="1" si="1097"/>
        <v>4.3064020293587421E-5</v>
      </c>
      <c r="IO437" s="240">
        <f t="shared" ca="1" si="1098"/>
        <v>-1.0320042031690178E-4</v>
      </c>
      <c r="IP437" s="240">
        <f t="shared" ca="1" si="1099"/>
        <v>1.6850981114845172E-5</v>
      </c>
      <c r="IQ437" s="240">
        <f t="shared" ca="1" si="1100"/>
        <v>9.3417257088212444E-5</v>
      </c>
      <c r="IR437" s="240">
        <f t="shared" ca="1" si="1101"/>
        <v>-7.108617776254751E-5</v>
      </c>
      <c r="IS437" s="240">
        <f t="shared" ca="1" si="1102"/>
        <v>-5.2146800750105192E-5</v>
      </c>
      <c r="IT437" s="240">
        <f t="shared" ca="1" si="1103"/>
        <v>1.0136101221373982E-4</v>
      </c>
      <c r="IU437" s="240">
        <f t="shared" ca="1" si="1104"/>
        <v>-6.7002966831960297E-6</v>
      </c>
      <c r="IV437" s="240">
        <f t="shared" ca="1" si="1105"/>
        <v>-9.7471025293356753E-5</v>
      </c>
      <c r="IW437" s="240">
        <f t="shared" ca="1" si="1106"/>
        <v>6.3288986921083303E-5</v>
      </c>
      <c r="IX437" s="240">
        <f t="shared" ca="1" si="1107"/>
        <v>6.0727379009058611E-5</v>
      </c>
      <c r="IY437" s="240">
        <f t="shared" ca="1" si="1108"/>
        <v>-9.8545442153392336E-5</v>
      </c>
      <c r="IZ437" s="240">
        <f t="shared" ca="1" si="1109"/>
        <v>-3.5149152682670135E-6</v>
      </c>
      <c r="JA437" s="240">
        <f t="shared" ca="1" si="1110"/>
        <v>1.0058609424184538E-4</v>
      </c>
      <c r="JB437" s="240">
        <f t="shared" ca="1" si="1111"/>
        <v>-5.4882288538294041E-5</v>
      </c>
    </row>
    <row r="438" spans="2:262">
      <c r="B438" s="248">
        <v>77</v>
      </c>
      <c r="C438" s="247">
        <f t="shared" si="1112"/>
        <v>1.5039062500000009E-3</v>
      </c>
      <c r="D438" s="244">
        <f t="shared" ca="1" si="855"/>
        <v>29.887566224669278</v>
      </c>
      <c r="E438" s="243">
        <f ca="1">CE361</f>
        <v>-0.1124337753307226</v>
      </c>
      <c r="F438" s="242">
        <v>77</v>
      </c>
      <c r="G438" s="240">
        <f t="shared" ca="1" si="856"/>
        <v>8.8604946699989696E-6</v>
      </c>
      <c r="H438" s="240">
        <f t="shared" ca="1" si="857"/>
        <v>-2.0048590994688499E-5</v>
      </c>
      <c r="I438" s="240">
        <f t="shared" ca="1" si="858"/>
        <v>3.7172591615198931E-6</v>
      </c>
      <c r="J438" s="240">
        <f t="shared" ca="1" si="859"/>
        <v>1.7716518348089933E-5</v>
      </c>
      <c r="K438" s="240">
        <f t="shared" ca="1" si="860"/>
        <v>-1.4831955779995383E-5</v>
      </c>
      <c r="L438" s="240">
        <f t="shared" ca="1" si="861"/>
        <v>-8.4114909429132297E-6</v>
      </c>
      <c r="M438" s="240">
        <f t="shared" ca="1" si="862"/>
        <v>2.0109018016640449E-5</v>
      </c>
      <c r="N438" s="240">
        <f t="shared" ca="1" si="863"/>
        <v>-4.2041725954316422E-6</v>
      </c>
      <c r="O438" s="240">
        <f t="shared" ca="1" si="864"/>
        <v>-1.747147366329579E-5</v>
      </c>
      <c r="P438" s="240">
        <f t="shared" ca="1" si="865"/>
        <v>1.5165137127503708E-5</v>
      </c>
      <c r="Q438" s="240">
        <f t="shared" ca="1" si="866"/>
        <v>7.9574204482093788E-6</v>
      </c>
      <c r="R438" s="240">
        <f t="shared" ca="1" si="867"/>
        <v>-2.0157332118063791E-5</v>
      </c>
      <c r="S438" s="240">
        <f t="shared" ca="1" si="868"/>
        <v>4.6885535929760586E-6</v>
      </c>
      <c r="T438" s="240">
        <f t="shared" ca="1" si="869"/>
        <v>1.7215904816067384E-5</v>
      </c>
      <c r="U438" s="241">
        <f t="shared" ca="1" si="870"/>
        <v>-1.5489183563467398E-5</v>
      </c>
      <c r="V438" s="240">
        <f t="shared" ca="1" si="871"/>
        <v>-7.498556700974678E-6</v>
      </c>
      <c r="W438" s="240">
        <f t="shared" ca="1" si="872"/>
        <v>2.0193504196350409E-5</v>
      </c>
      <c r="X438" s="240">
        <f t="shared" ca="1" si="873"/>
        <v>-5.1701103811524102E-6</v>
      </c>
      <c r="Y438" s="240">
        <f t="shared" ca="1" si="874"/>
        <v>-1.6949965751521888E-5</v>
      </c>
      <c r="Z438" s="240">
        <f t="shared" ca="1" si="875"/>
        <v>1.580389989443038E-5</v>
      </c>
      <c r="AA438" s="240">
        <f t="shared" ca="1" si="876"/>
        <v>7.0351761035723336E-6</v>
      </c>
      <c r="AB438" s="240">
        <f t="shared" ca="1" si="877"/>
        <v>-2.0217512462792904E-5</v>
      </c>
      <c r="AC438" s="240">
        <f t="shared" ca="1" si="878"/>
        <v>5.6485528881579672E-6</v>
      </c>
      <c r="AD438" s="240">
        <f t="shared" ca="1" si="879"/>
        <v>1.6673816661407754E-5</v>
      </c>
      <c r="AE438" s="240">
        <f t="shared" ca="1" si="880"/>
        <v>-1.6109096547042795E-5</v>
      </c>
      <c r="AF438" s="240">
        <f t="shared" ca="1" si="881"/>
        <v>-6.5675577791474471E-6</v>
      </c>
      <c r="AG438" s="240">
        <f t="shared" ca="1" si="882"/>
        <v>2.022934245570929E-5</v>
      </c>
      <c r="AH438" s="240">
        <f t="shared" ca="1" si="883"/>
        <v>-6.1235929181166941E-6</v>
      </c>
      <c r="AI438" s="240">
        <f t="shared" ca="1" si="884"/>
        <v>-1.6387623887610953E-5</v>
      </c>
      <c r="AJ438" s="240">
        <f t="shared" ca="1" si="885"/>
        <v>1.6404589682253189E-5</v>
      </c>
      <c r="AK438" s="240">
        <f t="shared" ca="1" si="886"/>
        <v>6.0959834034932042E-6</v>
      </c>
      <c r="AL438" s="240">
        <f t="shared" ca="1" si="887"/>
        <v>-2.02289870491542E-5</v>
      </c>
      <c r="AM438" s="240">
        <f t="shared" ca="1" si="888"/>
        <v>6.5949443246774345E-6</v>
      </c>
      <c r="AN438" s="240">
        <f t="shared" ca="1" si="889"/>
        <v>1.6091559821956894E-5</v>
      </c>
      <c r="AO438" s="240">
        <f t="shared" ca="1" si="890"/>
        <v>-1.6690201306046191E-5</v>
      </c>
      <c r="AP438" s="240">
        <f t="shared" ca="1" si="891"/>
        <v>-5.6207370353800595E-6</v>
      </c>
      <c r="AQ438" s="240">
        <f t="shared" ca="1" si="892"/>
        <v>2.0216446457211235E-5</v>
      </c>
      <c r="AR438" s="240">
        <f t="shared" ca="1" si="893"/>
        <v>-7.0623231833779766E-6</v>
      </c>
      <c r="AS438" s="240">
        <f t="shared" ca="1" si="894"/>
        <v>-1.578580280236835E-5</v>
      </c>
      <c r="AT438" s="240">
        <f t="shared" ca="1" si="895"/>
        <v>1.6965759376659174E-5</v>
      </c>
      <c r="AU438" s="240">
        <f t="shared" ca="1" si="896"/>
        <v>5.1421049454498354E-6</v>
      </c>
      <c r="AV438" s="240">
        <f t="shared" ca="1" si="897"/>
        <v>-2.0191728233864077E-5</v>
      </c>
      <c r="AW438" s="240">
        <f t="shared" ca="1" si="898"/>
        <v>7.5254479626699905E-6</v>
      </c>
      <c r="AX438" s="240">
        <f t="shared" ca="1" si="899"/>
        <v>1.547053700544085E-5</v>
      </c>
      <c r="AY438" s="240">
        <f t="shared" ca="1" si="900"/>
        <v>-1.7231097908214266E-5</v>
      </c>
      <c r="AZ438" s="240">
        <f t="shared" ca="1" si="901"/>
        <v>-4.660375443776162E-6</v>
      </c>
      <c r="BA438" s="240">
        <f t="shared" ca="1" si="902"/>
        <v>2.0154847268446189E-5</v>
      </c>
      <c r="BB438" s="240">
        <f t="shared" ca="1" si="903"/>
        <v>-7.984039693503916E-6</v>
      </c>
      <c r="BC438" s="240">
        <f t="shared" ca="1" si="904"/>
        <v>-1.5145952335501909E-5</v>
      </c>
      <c r="BD438" s="240">
        <f t="shared" ca="1" si="905"/>
        <v>1.7486057070701695E-5</v>
      </c>
      <c r="BE438" s="240">
        <f t="shared" ca="1" si="906"/>
        <v>4.1758387061978164E-6</v>
      </c>
      <c r="BF438" s="240">
        <f t="shared" ca="1" si="907"/>
        <v>-2.0105825776672067E-5</v>
      </c>
      <c r="BG438" s="240">
        <f t="shared" ca="1" si="908"/>
        <v>8.4378221373689481E-6</v>
      </c>
      <c r="BH438" s="240">
        <f t="shared" ca="1" si="909"/>
        <v>1.48122443102197E-5</v>
      </c>
      <c r="BI438" s="240">
        <f t="shared" ca="1" si="910"/>
        <v>-1.7730483286255529E-5</v>
      </c>
      <c r="BJ438" s="240">
        <f t="shared" ca="1" si="911"/>
        <v>-3.6887865995275291E-6</v>
      </c>
      <c r="BK438" s="240">
        <f t="shared" ca="1" si="912"/>
        <v>2.0044693287255333E-5</v>
      </c>
      <c r="BL438" s="240">
        <f t="shared" ca="1" si="913"/>
        <v>-8.8865219526889211E-6</v>
      </c>
      <c r="BM438" s="240">
        <f t="shared" ca="1" si="914"/>
        <v>-1.4469613942830503E-5</v>
      </c>
      <c r="BN438" s="240">
        <f t="shared" ca="1" si="915"/>
        <v>1.7964229321663194E-5</v>
      </c>
      <c r="BO438" s="240">
        <f t="shared" ca="1" si="916"/>
        <v>3.1995125057422986E-6</v>
      </c>
      <c r="BP438" s="240">
        <f t="shared" ca="1" si="917"/>
        <v>-1.9971486624121718E-5</v>
      </c>
      <c r="BQ438" s="240">
        <f t="shared" ca="1" si="918"/>
        <v>9.3298688594730535E-6</v>
      </c>
      <c r="BR438" s="240">
        <f t="shared" ca="1" si="919"/>
        <v>1.4118267621055863E-5</v>
      </c>
      <c r="BS438" s="240">
        <f t="shared" ca="1" si="920"/>
        <v>-1.8187154377053286E-5</v>
      </c>
      <c r="BT438" s="240">
        <f t="shared" ca="1" si="921"/>
        <v>-2.7083111452610861E-6</v>
      </c>
      <c r="BU438" s="240">
        <f t="shared" ca="1" si="922"/>
        <v>1.9886249884227709E-5</v>
      </c>
      <c r="BV438" s="240">
        <f t="shared" ca="1" si="923"/>
        <v>-9.7675958021227597E-6</v>
      </c>
      <c r="BW438" s="240">
        <f t="shared" ca="1" si="924"/>
        <v>-1.3758416982782328E-5</v>
      </c>
      <c r="BX438" s="240">
        <f t="shared" ca="1" si="925"/>
        <v>1.8399124170708273E-5</v>
      </c>
      <c r="BY438" s="240">
        <f t="shared" ca="1" si="926"/>
        <v>2.2154783994162492E-6</v>
      </c>
      <c r="BZ438" s="240">
        <f t="shared" ca="1" si="927"/>
        <v>-1.978903441099817E-5</v>
      </c>
      <c r="CA438" s="240">
        <f t="shared" ca="1" si="928"/>
        <v>1.0199439110294695E-5</v>
      </c>
      <c r="CB438" s="240">
        <f t="shared" ca="1" si="929"/>
        <v>1.3390278788578498E-5</v>
      </c>
      <c r="CC438" s="240">
        <f t="shared" ca="1" si="930"/>
        <v>-1.8600011019950152E-5</v>
      </c>
      <c r="CD438" s="240">
        <f t="shared" ca="1" si="931"/>
        <v>-1.7213111322253905E-6</v>
      </c>
      <c r="CE438" s="240">
        <f t="shared" ca="1" si="932"/>
        <v>1.967989876339922E-5</v>
      </c>
      <c r="CF438" s="240">
        <f t="shared" ca="1" si="933"/>
        <v>-1.062513865772868E-5</v>
      </c>
      <c r="CG438" s="240">
        <f t="shared" ca="1" si="934"/>
        <v>-1.3014074791127635E-5</v>
      </c>
      <c r="CH438" s="240">
        <f t="shared" ca="1" si="935"/>
        <v>1.878969391805305E-5</v>
      </c>
      <c r="CI438" s="240">
        <f t="shared" ca="1" si="936"/>
        <v>1.2261070115730171E-6</v>
      </c>
      <c r="CJ438" s="240">
        <f t="shared" ca="1" si="937"/>
        <v>-1.9558908680663881E-5</v>
      </c>
      <c r="CK438" s="240">
        <f t="shared" ca="1" si="938"/>
        <v>1.1044438018934286E-5</v>
      </c>
      <c r="CL438" s="240">
        <f t="shared" ca="1" si="939"/>
        <v>1.2630031601649753E-5</v>
      </c>
      <c r="CM438" s="240">
        <f t="shared" ca="1" si="940"/>
        <v>-1.8968058607131408E-5</v>
      </c>
      <c r="CN438" s="240">
        <f t="shared" ca="1" si="941"/>
        <v>-7.3016432990339357E-7</v>
      </c>
      <c r="CO438" s="240">
        <f t="shared" ca="1" si="942"/>
        <v>1.9426137042694162E-5</v>
      </c>
      <c r="CP438" s="240">
        <f t="shared" ca="1" si="943"/>
        <v>-1.1457084623655904E-5</v>
      </c>
      <c r="CQ438" s="240">
        <f t="shared" ca="1" si="944"/>
        <v>-1.2238380553402791E-5</v>
      </c>
      <c r="CR438" s="240">
        <f t="shared" ca="1" si="945"/>
        <v>1.9134997646966426E-5</v>
      </c>
      <c r="CS438" s="240">
        <f t="shared" ca="1" si="946"/>
        <v>2.3378182454461626E-7</v>
      </c>
      <c r="CT438" s="240">
        <f t="shared" ca="1" si="947"/>
        <v>-1.9281663826159813E-5</v>
      </c>
      <c r="CU438" s="240">
        <f t="shared" ca="1" si="948"/>
        <v>1.1862829909007746E-5</v>
      </c>
      <c r="CV438" s="240">
        <f t="shared" ca="1" si="949"/>
        <v>1.1839357562332525E-5</v>
      </c>
      <c r="CW438" s="240">
        <f t="shared" ca="1" si="950"/>
        <v>-1.9290410479722376E-5</v>
      </c>
      <c r="CX438" s="240">
        <f t="shared" ca="1" si="951"/>
        <v>2.6274150224417845E-7</v>
      </c>
      <c r="CY438" s="240">
        <f t="shared" ca="1" si="952"/>
        <v>1.9125576056324607E-5</v>
      </c>
      <c r="CZ438" s="240">
        <f t="shared" ca="1" si="953"/>
        <v>-1.2261429469202649E-5</v>
      </c>
      <c r="DA438" s="240">
        <f t="shared" ca="1" si="954"/>
        <v>-1.1433202984969271E-5</v>
      </c>
      <c r="DB438" s="240">
        <f t="shared" ca="1" si="955"/>
        <v>1.9434203490520418E-5</v>
      </c>
      <c r="DC438" s="240">
        <f t="shared" ca="1" si="956"/>
        <v>-7.5910656337598125E-7</v>
      </c>
      <c r="DD438" s="240">
        <f t="shared" ca="1" si="957"/>
        <v>-1.8957967754624241E-5</v>
      </c>
      <c r="DE438" s="240">
        <f t="shared" ca="1" si="958"/>
        <v>1.2652643202769231E-5</v>
      </c>
      <c r="DF438" s="240">
        <f t="shared" ca="1" si="959"/>
        <v>1.1020161473642393E-5</v>
      </c>
      <c r="DG438" s="240">
        <f t="shared" ca="1" si="960"/>
        <v>-1.9566290063827292E-5</v>
      </c>
      <c r="DH438" s="240">
        <f t="shared" ca="1" si="961"/>
        <v>1.2550143670994061E-6</v>
      </c>
      <c r="DI438" s="240">
        <f t="shared" ca="1" si="962"/>
        <v>1.8778939882032763E-5</v>
      </c>
      <c r="DJ438" s="240">
        <f t="shared" ca="1" si="963"/>
        <v>-1.303623545718371E-5</v>
      </c>
      <c r="DK438" s="240">
        <f t="shared" ca="1" si="964"/>
        <v>-1.0600481829114656E-5</v>
      </c>
      <c r="DL438" s="240">
        <f t="shared" ca="1" si="965"/>
        <v>1.9686590635630571E-5</v>
      </c>
      <c r="DM438" s="240">
        <f t="shared" ca="1" si="966"/>
        <v>-1.7501661970955249E-6</v>
      </c>
      <c r="DN438" s="240">
        <f t="shared" ca="1" si="967"/>
        <v>-1.8588600278245926E-5</v>
      </c>
      <c r="DO438" s="240">
        <f t="shared" ca="1" si="968"/>
        <v>1.3411975170814588E-5</v>
      </c>
      <c r="DP438" s="240">
        <f t="shared" ca="1" si="969"/>
        <v>1.0174416850710118E-5</v>
      </c>
      <c r="DQ438" s="240">
        <f t="shared" ca="1" si="970"/>
        <v>-1.9795032741363856E-5</v>
      </c>
      <c r="DR438" s="240">
        <f t="shared" ca="1" si="971"/>
        <v>2.2442637924180165E-6</v>
      </c>
      <c r="DS438" s="240">
        <f t="shared" ca="1" si="972"/>
        <v>1.8387063596724236E-5</v>
      </c>
      <c r="DT438" s="240">
        <f t="shared" ca="1" si="973"/>
        <v>-1.3779636012109052E-5</v>
      </c>
      <c r="DU438" s="240">
        <f t="shared" ca="1" si="974"/>
        <v>-9.7422231840411598E-6</v>
      </c>
      <c r="DV438" s="240">
        <f t="shared" ca="1" si="975"/>
        <v>1.9891551059557811E-5</v>
      </c>
      <c r="DW438" s="240">
        <f t="shared" ca="1" si="976"/>
        <v>-2.7370095271498119E-6</v>
      </c>
      <c r="DX438" s="240">
        <f t="shared" ca="1" si="977"/>
        <v>-1.8174451235628231E-5</v>
      </c>
      <c r="DY438" s="240">
        <f t="shared" ca="1" si="978"/>
        <v>1.4138996515923179E-5</v>
      </c>
      <c r="DZ438" s="240">
        <f t="shared" ca="1" si="979"/>
        <v>9.3041611664108183E-6</v>
      </c>
      <c r="EA438" s="240">
        <f t="shared" ca="1" si="980"/>
        <v>-1.9976087451186385E-5</v>
      </c>
      <c r="EB438" s="240">
        <f t="shared" ca="1" si="981"/>
        <v>3.2281065896864013E-6</v>
      </c>
      <c r="EC438" s="240">
        <f t="shared" ca="1" si="982"/>
        <v>1.7950891264694645E-5</v>
      </c>
      <c r="ED438" s="240">
        <f t="shared" ca="1" si="983"/>
        <v>-1.4489840216927658E-5</v>
      </c>
      <c r="EE438" s="240">
        <f t="shared" ca="1" si="984"/>
        <v>-8.8604946699988206E-6</v>
      </c>
      <c r="EF438" s="240">
        <f t="shared" ca="1" si="985"/>
        <v>2.0048590994688478E-5</v>
      </c>
      <c r="EG438" s="240">
        <f t="shared" ca="1" si="986"/>
        <v>-3.7172591615200422E-6</v>
      </c>
      <c r="EH438" s="240">
        <f t="shared" ca="1" si="987"/>
        <v>-1.7716518348089997E-5</v>
      </c>
      <c r="EI438" s="240">
        <f t="shared" ca="1" si="988"/>
        <v>1.4831955779995475E-5</v>
      </c>
      <c r="EJ438" s="240">
        <f t="shared" ca="1" si="989"/>
        <v>8.4114909429133686E-6</v>
      </c>
      <c r="EK438" s="240">
        <f t="shared" ca="1" si="990"/>
        <v>-2.0109018016640466E-5</v>
      </c>
      <c r="EL438" s="240">
        <f t="shared" ca="1" si="991"/>
        <v>4.2041725954320522E-6</v>
      </c>
      <c r="EM438" s="240">
        <f t="shared" ca="1" si="992"/>
        <v>1.7471473663295739E-5</v>
      </c>
      <c r="EN438" s="240">
        <f t="shared" ca="1" si="993"/>
        <v>-1.5165137127503579E-5</v>
      </c>
      <c r="EO438" s="240">
        <f t="shared" ca="1" si="994"/>
        <v>-7.9574204482098193E-6</v>
      </c>
      <c r="EP438" s="240">
        <f t="shared" ca="1" si="995"/>
        <v>2.0157332118063828E-5</v>
      </c>
      <c r="EQ438" s="240">
        <f t="shared" ca="1" si="996"/>
        <v>-4.6885535929761518E-6</v>
      </c>
      <c r="ER438" s="240">
        <f t="shared" ca="1" si="997"/>
        <v>-1.7215904816067483E-5</v>
      </c>
      <c r="ES438" s="240">
        <f t="shared" ca="1" si="998"/>
        <v>1.548918356346709E-5</v>
      </c>
      <c r="ET438" s="240">
        <f t="shared" ca="1" si="999"/>
        <v>7.4985567009743188E-6</v>
      </c>
      <c r="EU438" s="240">
        <f t="shared" ca="1" si="1000"/>
        <v>-2.0193504196350416E-5</v>
      </c>
      <c r="EV438" s="240">
        <f t="shared" ca="1" si="1001"/>
        <v>5.1701103811521569E-6</v>
      </c>
      <c r="EW438" s="240">
        <f t="shared" ca="1" si="1002"/>
        <v>1.6949965751522186E-5</v>
      </c>
      <c r="EX438" s="240">
        <f t="shared" ca="1" si="1003"/>
        <v>-1.5803899894430577E-5</v>
      </c>
      <c r="EY438" s="240">
        <f t="shared" ca="1" si="1004"/>
        <v>-7.0351761035723124E-6</v>
      </c>
      <c r="EZ438" s="240">
        <f t="shared" ca="1" si="1005"/>
        <v>2.0217512462792894E-5</v>
      </c>
      <c r="FA438" s="240">
        <f t="shared" ca="1" si="1006"/>
        <v>-5.6485528881574378E-6</v>
      </c>
      <c r="FB438" s="240">
        <f t="shared" ca="1" si="1007"/>
        <v>-1.6673816661407574E-5</v>
      </c>
      <c r="FC438" s="240">
        <f t="shared" ca="1" si="1008"/>
        <v>1.6109096547042809E-5</v>
      </c>
      <c r="FD438" s="240">
        <f t="shared" ca="1" si="1009"/>
        <v>6.5675577791476953E-6</v>
      </c>
      <c r="FE438" s="240">
        <f t="shared" ca="1" si="1010"/>
        <v>-2.0229342455709283E-5</v>
      </c>
      <c r="FF438" s="240">
        <f t="shared" ca="1" si="1011"/>
        <v>6.1235929181169914E-6</v>
      </c>
      <c r="FG438" s="240">
        <f t="shared" ca="1" si="1012"/>
        <v>1.638762388761094E-5</v>
      </c>
      <c r="FH438" s="240">
        <f t="shared" ca="1" si="1013"/>
        <v>-1.6404589682253033E-5</v>
      </c>
      <c r="FI438" s="240">
        <f t="shared" ca="1" si="1014"/>
        <v>-6.0959834034937294E-6</v>
      </c>
      <c r="FJ438" s="240">
        <f t="shared" ca="1" si="1015"/>
        <v>2.0228987049154193E-5</v>
      </c>
      <c r="FK438" s="240">
        <f t="shared" ca="1" si="1016"/>
        <v>-6.5949443246774591E-6</v>
      </c>
      <c r="FL438" s="240">
        <f t="shared" ca="1" si="1017"/>
        <v>-1.6091559821957141E-5</v>
      </c>
      <c r="FM438" s="240">
        <f t="shared" ca="1" si="1018"/>
        <v>1.6690201306045802E-5</v>
      </c>
      <c r="FN438" s="240">
        <f t="shared" ca="1" si="1019"/>
        <v>5.6207370353798977E-6</v>
      </c>
      <c r="FO438" s="240">
        <f t="shared" ca="1" si="1020"/>
        <v>-2.0216446457211239E-5</v>
      </c>
      <c r="FP438" s="240">
        <f t="shared" ca="1" si="1021"/>
        <v>7.0623231833775972E-6</v>
      </c>
      <c r="FQ438" s="240">
        <f t="shared" ca="1" si="1022"/>
        <v>1.5785802802368787E-5</v>
      </c>
      <c r="FR438" s="240">
        <f t="shared" ca="1" si="1023"/>
        <v>-1.6965759376659266E-5</v>
      </c>
      <c r="FS438" s="240">
        <f t="shared" ca="1" si="1024"/>
        <v>-5.1421049454499506E-6</v>
      </c>
      <c r="FT438" s="240">
        <f t="shared" ca="1" si="1025"/>
        <v>2.0191728233864098E-5</v>
      </c>
      <c r="FU438" s="240">
        <f t="shared" ca="1" si="1026"/>
        <v>-7.5254479626693459E-6</v>
      </c>
      <c r="FV438" s="240">
        <f t="shared" ca="1" si="1027"/>
        <v>-1.5470537005440742E-5</v>
      </c>
      <c r="FW438" s="240">
        <f t="shared" ca="1" si="1028"/>
        <v>1.7231097908214202E-5</v>
      </c>
      <c r="FX438" s="240">
        <f t="shared" ca="1" si="1029"/>
        <v>4.6603754437765567E-6</v>
      </c>
      <c r="FY438" s="240">
        <f t="shared" ca="1" si="1030"/>
        <v>-2.015484726844625E-5</v>
      </c>
      <c r="FZ438" s="240">
        <f t="shared" ca="1" si="1031"/>
        <v>7.9840396935040719E-6</v>
      </c>
      <c r="GA438" s="240">
        <f t="shared" ca="1" si="1032"/>
        <v>1.5145952335501989E-5</v>
      </c>
      <c r="GB438" s="240">
        <f t="shared" ca="1" si="1033"/>
        <v>-1.7486057070701492E-5</v>
      </c>
      <c r="GC438" s="240">
        <f t="shared" ca="1" si="1034"/>
        <v>-4.1758387061984957E-6</v>
      </c>
      <c r="GD438" s="240">
        <f t="shared" ca="1" si="1035"/>
        <v>2.010582577667205E-5</v>
      </c>
      <c r="GE438" s="240">
        <f t="shared" ca="1" si="1036"/>
        <v>-8.4378221373688414E-6</v>
      </c>
      <c r="GF438" s="240">
        <f t="shared" ca="1" si="1037"/>
        <v>-1.4812244310219976E-5</v>
      </c>
      <c r="GG438" s="240">
        <f t="shared" ca="1" si="1038"/>
        <v>1.7730483286255194E-5</v>
      </c>
      <c r="GH438" s="240">
        <f t="shared" ca="1" si="1039"/>
        <v>3.6887865995273614E-6</v>
      </c>
      <c r="GI438" s="240">
        <f t="shared" ca="1" si="1040"/>
        <v>-2.004469328725535E-5</v>
      </c>
      <c r="GJ438" s="240">
        <f t="shared" ca="1" si="1041"/>
        <v>8.8865219526885586E-6</v>
      </c>
      <c r="GK438" s="240">
        <f t="shared" ca="1" si="1042"/>
        <v>1.446961394283099E-5</v>
      </c>
      <c r="GL438" s="240">
        <f t="shared" ca="1" si="1043"/>
        <v>-1.7964229321663268E-5</v>
      </c>
      <c r="GM438" s="240">
        <f t="shared" ca="1" si="1044"/>
        <v>-3.1995125057424155E-6</v>
      </c>
      <c r="GN438" s="240">
        <f t="shared" ca="1" si="1045"/>
        <v>1.9971486624121779E-5</v>
      </c>
      <c r="GO438" s="240">
        <f t="shared" ca="1" si="1046"/>
        <v>-9.3298688594724369E-6</v>
      </c>
      <c r="GP438" s="240">
        <f t="shared" ca="1" si="1047"/>
        <v>-1.4118267621055743E-5</v>
      </c>
      <c r="GQ438" s="240">
        <f t="shared" ca="1" si="1048"/>
        <v>1.8187154377053235E-5</v>
      </c>
      <c r="GR438" s="240">
        <f t="shared" ca="1" si="1049"/>
        <v>2.708311145261491E-6</v>
      </c>
      <c r="GS438" s="240">
        <f t="shared" ca="1" si="1050"/>
        <v>-1.9886249884227628E-5</v>
      </c>
      <c r="GT438" s="240">
        <f t="shared" ca="1" si="1051"/>
        <v>9.7675958021226547E-6</v>
      </c>
      <c r="GU438" s="240">
        <f t="shared" ca="1" si="1052"/>
        <v>1.3758416982782416E-5</v>
      </c>
      <c r="GV438" s="240">
        <f t="shared" ca="1" si="1053"/>
        <v>-1.8399124170707985E-5</v>
      </c>
      <c r="GW438" s="240">
        <f t="shared" ca="1" si="1054"/>
        <v>-2.2154783994157952E-6</v>
      </c>
      <c r="GX438" s="240">
        <f t="shared" ca="1" si="1055"/>
        <v>1.9789034410998197E-5</v>
      </c>
      <c r="GY438" s="240">
        <f t="shared" ca="1" si="1056"/>
        <v>-1.0199439110294592E-5</v>
      </c>
      <c r="GZ438" s="240">
        <f t="shared" ca="1" si="1057"/>
        <v>-1.3390278788579017E-5</v>
      </c>
      <c r="HA438" s="240">
        <f t="shared" ca="1" si="1058"/>
        <v>1.8600011019950328E-5</v>
      </c>
      <c r="HB438" s="240">
        <f t="shared" ca="1" si="1059"/>
        <v>1.7213111322255074E-6</v>
      </c>
      <c r="HC438" s="240">
        <f t="shared" ca="1" si="1060"/>
        <v>-1.9679898763399247E-5</v>
      </c>
      <c r="HD438" s="240">
        <f t="shared" ca="1" si="1061"/>
        <v>1.062513865772809E-5</v>
      </c>
      <c r="HE438" s="240">
        <f t="shared" ca="1" si="1062"/>
        <v>1.3014074791127284E-5</v>
      </c>
      <c r="HF438" s="240">
        <f t="shared" ca="1" si="1063"/>
        <v>-1.8789693918053002E-5</v>
      </c>
      <c r="HG438" s="240">
        <f t="shared" ca="1" si="1064"/>
        <v>-1.2261070115731357E-6</v>
      </c>
      <c r="HH438" s="240">
        <f t="shared" ca="1" si="1065"/>
        <v>1.955890868066406E-5</v>
      </c>
      <c r="HI438" s="240">
        <f t="shared" ca="1" si="1066"/>
        <v>-1.1044438018934665E-5</v>
      </c>
      <c r="HJ438" s="240">
        <f t="shared" ca="1" si="1067"/>
        <v>-1.2630031601649846E-5</v>
      </c>
      <c r="HK438" s="240">
        <f t="shared" ca="1" si="1068"/>
        <v>1.8968058607131364E-5</v>
      </c>
      <c r="HL438" s="240">
        <f t="shared" ca="1" si="1069"/>
        <v>7.3016432990408814E-7</v>
      </c>
      <c r="HM438" s="240">
        <f t="shared" ca="1" si="1070"/>
        <v>-1.9426137042694033E-5</v>
      </c>
      <c r="HN438" s="240">
        <f t="shared" ca="1" si="1071"/>
        <v>1.1457084623655804E-5</v>
      </c>
      <c r="HO438" s="240">
        <f t="shared" ca="1" si="1072"/>
        <v>1.2238380553402884E-5</v>
      </c>
      <c r="HP438" s="240">
        <f t="shared" ca="1" si="1073"/>
        <v>-1.9134997646966199E-5</v>
      </c>
      <c r="HQ438" s="240">
        <f t="shared" ca="1" si="1074"/>
        <v>-2.3378182454415887E-7</v>
      </c>
      <c r="HR438" s="240">
        <f t="shared" ca="1" si="1075"/>
        <v>1.9281663826159847E-5</v>
      </c>
      <c r="HS438" s="240">
        <f t="shared" ca="1" si="1076"/>
        <v>-1.1862829909007651E-5</v>
      </c>
      <c r="HT438" s="240">
        <f t="shared" ca="1" si="1077"/>
        <v>-1.1839357562333088E-5</v>
      </c>
      <c r="HU438" s="240">
        <f t="shared" ca="1" si="1078"/>
        <v>1.9290410479722512E-5</v>
      </c>
      <c r="HV438" s="240">
        <f t="shared" ca="1" si="1079"/>
        <v>-2.6274150224405818E-7</v>
      </c>
      <c r="HW438" s="240">
        <f t="shared" ca="1" si="1080"/>
        <v>-1.9125576056324648E-5</v>
      </c>
      <c r="HX438" s="240">
        <f t="shared" ca="1" si="1081"/>
        <v>1.2261429469202099E-5</v>
      </c>
      <c r="HY438" s="240">
        <f t="shared" ca="1" si="1082"/>
        <v>1.1433202984968895E-5</v>
      </c>
      <c r="HZ438" s="240">
        <f t="shared" ca="1" si="1083"/>
        <v>-1.9434203490520387E-5</v>
      </c>
      <c r="IA438" s="240">
        <f t="shared" ca="1" si="1084"/>
        <v>7.5910656337586436E-7</v>
      </c>
      <c r="IB438" s="240">
        <f t="shared" ca="1" si="1085"/>
        <v>1.8957967754624482E-5</v>
      </c>
      <c r="IC438" s="240">
        <f t="shared" ca="1" si="1086"/>
        <v>-1.2652643202769583E-5</v>
      </c>
      <c r="ID438" s="240">
        <f t="shared" ca="1" si="1087"/>
        <v>-1.1020161473642494E-5</v>
      </c>
      <c r="IE438" s="240">
        <f t="shared" ca="1" si="1088"/>
        <v>1.895515455351543E-5</v>
      </c>
      <c r="IF438" s="240">
        <f t="shared" ca="1" si="1089"/>
        <v>-1.2550143670987132E-6</v>
      </c>
      <c r="IG438" s="240">
        <f t="shared" ca="1" si="1090"/>
        <v>-1.8778939882032593E-5</v>
      </c>
      <c r="IH438" s="240">
        <f t="shared" ca="1" si="1091"/>
        <v>1.3036235457183621E-5</v>
      </c>
      <c r="II438" s="240">
        <f t="shared" ca="1" si="1092"/>
        <v>1.0600481829114757E-5</v>
      </c>
      <c r="IJ438" s="240">
        <f t="shared" ca="1" si="1093"/>
        <v>-1.9686590635630412E-5</v>
      </c>
      <c r="IK438" s="240">
        <f t="shared" ca="1" si="1094"/>
        <v>1.7501661970959806E-6</v>
      </c>
      <c r="IL438" s="240">
        <f t="shared" ca="1" si="1095"/>
        <v>1.8588600278245973E-5</v>
      </c>
      <c r="IM438" s="240">
        <f t="shared" ca="1" si="1096"/>
        <v>-1.34119751708145E-5</v>
      </c>
      <c r="IN438" s="240">
        <f t="shared" ca="1" si="1097"/>
        <v>-1.0174416850710716E-5</v>
      </c>
      <c r="IO438" s="240">
        <f t="shared" ca="1" si="1098"/>
        <v>1.9795032741363951E-5</v>
      </c>
      <c r="IP438" s="240">
        <f t="shared" ca="1" si="1099"/>
        <v>-2.2442637924178996E-6</v>
      </c>
      <c r="IQ438" s="240">
        <f t="shared" ca="1" si="1100"/>
        <v>-1.8387063596724287E-5</v>
      </c>
      <c r="IR438" s="240">
        <f t="shared" ca="1" si="1101"/>
        <v>1.3779636012108542E-5</v>
      </c>
      <c r="IS438" s="240">
        <f t="shared" ca="1" si="1102"/>
        <v>9.74222318404076E-6</v>
      </c>
      <c r="IT438" s="240">
        <f t="shared" ca="1" si="1103"/>
        <v>-1.9891551059557787E-5</v>
      </c>
      <c r="IU438" s="240">
        <f t="shared" ca="1" si="1104"/>
        <v>2.7370095271496967E-6</v>
      </c>
      <c r="IV438" s="240">
        <f t="shared" ca="1" si="1105"/>
        <v>1.8174451235628536E-5</v>
      </c>
      <c r="IW438" s="240">
        <f t="shared" ca="1" si="1106"/>
        <v>-1.4138996515923505E-5</v>
      </c>
      <c r="IX438" s="240">
        <f t="shared" ca="1" si="1107"/>
        <v>-9.3041611664109234E-6</v>
      </c>
      <c r="IY438" s="240">
        <f t="shared" ca="1" si="1108"/>
        <v>1.9976087451186368E-5</v>
      </c>
      <c r="IZ438" s="240">
        <f t="shared" ca="1" si="1109"/>
        <v>-3.2281065896857169E-6</v>
      </c>
      <c r="JA438" s="240">
        <f t="shared" ca="1" si="1110"/>
        <v>-1.7950891264694435E-5</v>
      </c>
      <c r="JB438" s="240">
        <f t="shared" ca="1" si="1111"/>
        <v>1.4489840216927575E-5</v>
      </c>
    </row>
    <row r="439" spans="2:262">
      <c r="B439" s="248">
        <v>78</v>
      </c>
      <c r="C439" s="247">
        <f t="shared" si="1112"/>
        <v>1.5234375000000009E-3</v>
      </c>
      <c r="D439" s="244">
        <f t="shared" ca="1" si="855"/>
        <v>29.887149357791799</v>
      </c>
      <c r="E439" s="243">
        <f ca="1">CF361</f>
        <v>-0.11285064220820132</v>
      </c>
      <c r="F439" s="242">
        <v>78</v>
      </c>
      <c r="G439" s="240">
        <f t="shared" ca="1" si="856"/>
        <v>-5.1098386756018126E-5</v>
      </c>
      <c r="H439" s="240">
        <f t="shared" ca="1" si="857"/>
        <v>7.8740655253253602E-5</v>
      </c>
      <c r="I439" s="240">
        <f t="shared" ca="1" si="858"/>
        <v>-1.9554688525337665E-6</v>
      </c>
      <c r="J439" s="240">
        <f t="shared" ca="1" si="859"/>
        <v>-7.7423100023167314E-5</v>
      </c>
      <c r="K439" s="240">
        <f t="shared" ca="1" si="860"/>
        <v>5.4121582484485767E-5</v>
      </c>
      <c r="L439" s="240">
        <f t="shared" ca="1" si="861"/>
        <v>4.0957076046060577E-5</v>
      </c>
      <c r="M439" s="240">
        <f t="shared" ca="1" si="862"/>
        <v>-8.1717629173548483E-5</v>
      </c>
      <c r="N439" s="240">
        <f t="shared" ca="1" si="863"/>
        <v>1.4102604177612489E-5</v>
      </c>
      <c r="O439" s="240">
        <f t="shared" ca="1" si="864"/>
        <v>7.2215580665859714E-5</v>
      </c>
      <c r="P439" s="240">
        <f t="shared" ca="1" si="865"/>
        <v>-6.2759996943923506E-5</v>
      </c>
      <c r="Q439" s="240">
        <f t="shared" ca="1" si="866"/>
        <v>-2.9929168327190729E-5</v>
      </c>
      <c r="R439" s="240">
        <f t="shared" ca="1" si="867"/>
        <v>8.2925663203720155E-5</v>
      </c>
      <c r="S439" s="240">
        <f t="shared" ca="1" si="868"/>
        <v>-2.5944460711117159E-5</v>
      </c>
      <c r="T439" s="240">
        <f t="shared" ca="1" si="869"/>
        <v>-6.544481207310328E-5</v>
      </c>
      <c r="U439" s="241">
        <f t="shared" ca="1" si="870"/>
        <v>7.003984700029546E-5</v>
      </c>
      <c r="V439" s="240">
        <f t="shared" ca="1" si="871"/>
        <v>1.8253384498017128E-5</v>
      </c>
      <c r="W439" s="240">
        <f t="shared" ca="1" si="872"/>
        <v>-8.2338607055193057E-5</v>
      </c>
      <c r="X439" s="240">
        <f t="shared" ca="1" si="873"/>
        <v>3.7224698020670149E-5</v>
      </c>
      <c r="Y439" s="240">
        <f t="shared" ca="1" si="874"/>
        <v>5.7257360937686861E-5</v>
      </c>
      <c r="Z439" s="240">
        <f t="shared" ca="1" si="875"/>
        <v>-7.5803545884515371E-5</v>
      </c>
      <c r="AA439" s="240">
        <f t="shared" ca="1" si="876"/>
        <v>-6.1824700183969069E-6</v>
      </c>
      <c r="AB439" s="240">
        <f t="shared" ca="1" si="877"/>
        <v>7.9969168720714625E-5</v>
      </c>
      <c r="AC439" s="240">
        <f t="shared" ca="1" si="878"/>
        <v>-4.7699133034041376E-5</v>
      </c>
      <c r="AD439" s="240">
        <f t="shared" ca="1" si="879"/>
        <v>-4.7830460851166013E-5</v>
      </c>
      <c r="AE439" s="240">
        <f t="shared" ca="1" si="880"/>
        <v>7.9926326921704707E-5</v>
      </c>
      <c r="AF439" s="240">
        <f t="shared" ca="1" si="881"/>
        <v>-6.0222762664973473E-6</v>
      </c>
      <c r="AG439" s="240">
        <f t="shared" ca="1" si="882"/>
        <v>-7.5868639384689196E-5</v>
      </c>
      <c r="AH439" s="240">
        <f t="shared" ca="1" si="883"/>
        <v>5.714102586524756E-5</v>
      </c>
      <c r="AI439" s="240">
        <f t="shared" ca="1" si="884"/>
        <v>3.7368175731840577E-5</v>
      </c>
      <c r="AJ439" s="240">
        <f t="shared" ca="1" si="885"/>
        <v>-8.23189443529167E-5</v>
      </c>
      <c r="AK439" s="240">
        <f t="shared" ca="1" si="886"/>
        <v>1.8096658457072057E-5</v>
      </c>
      <c r="AL439" s="240">
        <f t="shared" ca="1" si="887"/>
        <v>7.0125783123932384E-5</v>
      </c>
      <c r="AM439" s="240">
        <f t="shared" ca="1" si="888"/>
        <v>-6.5345988048344766E-5</v>
      </c>
      <c r="AN439" s="240">
        <f t="shared" ca="1" si="889"/>
        <v>-2.6096982457179394E-5</v>
      </c>
      <c r="AO439" s="240">
        <f t="shared" ca="1" si="890"/>
        <v>8.2929605236301511E-5</v>
      </c>
      <c r="AP439" s="240">
        <f t="shared" ca="1" si="891"/>
        <v>-2.9779302642685578E-5</v>
      </c>
      <c r="AQ439" s="240">
        <f t="shared" ca="1" si="892"/>
        <v>-6.2864915433467609E-5</v>
      </c>
      <c r="AR439" s="240">
        <f t="shared" ca="1" si="893"/>
        <v>7.2136406930475687E-5</v>
      </c>
      <c r="AS439" s="240">
        <f t="shared" ca="1" si="894"/>
        <v>1.4260868323369095E-5</v>
      </c>
      <c r="AT439" s="240">
        <f t="shared" ca="1" si="895"/>
        <v>-8.17450906078869E-5</v>
      </c>
      <c r="AU439" s="240">
        <f t="shared" ca="1" si="896"/>
        <v>4.0817314857480778E-5</v>
      </c>
      <c r="AV439" s="240">
        <f t="shared" ca="1" si="897"/>
        <v>5.424321217148515E-5</v>
      </c>
      <c r="AW439" s="240">
        <f t="shared" ca="1" si="898"/>
        <v>-7.7365290449430446E-5</v>
      </c>
      <c r="AX439" s="240">
        <f t="shared" ca="1" si="899"/>
        <v>-2.1160494571756915E-6</v>
      </c>
      <c r="AY439" s="240">
        <f t="shared" ca="1" si="900"/>
        <v>7.8791041632227246E-5</v>
      </c>
      <c r="AZ439" s="240">
        <f t="shared" ca="1" si="901"/>
        <v>-5.0971755471027333E-5</v>
      </c>
      <c r="BA439" s="240">
        <f t="shared" ca="1" si="902"/>
        <v>-4.4447307176670042E-5</v>
      </c>
      <c r="BB439" s="240">
        <f t="shared" ca="1" si="903"/>
        <v>8.0919449067882207E-5</v>
      </c>
      <c r="BC439" s="240">
        <f t="shared" ca="1" si="904"/>
        <v>-1.0074575489446423E-5</v>
      </c>
      <c r="BD439" s="240">
        <f t="shared" ca="1" si="905"/>
        <v>-7.4131404548625785E-5</v>
      </c>
      <c r="BE439" s="240">
        <f t="shared" ca="1" si="906"/>
        <v>6.0022811509737354E-5</v>
      </c>
      <c r="BF439" s="240">
        <f t="shared" ca="1" si="907"/>
        <v>3.3689252209216967E-5</v>
      </c>
      <c r="BG439" s="240">
        <f t="shared" ca="1" si="908"/>
        <v>-8.272194598505076E-5</v>
      </c>
      <c r="BH439" s="240">
        <f t="shared" ca="1" si="909"/>
        <v>2.204711630122919E-5</v>
      </c>
      <c r="BI439" s="240">
        <f t="shared" ca="1" si="910"/>
        <v>6.7867046428166005E-5</v>
      </c>
      <c r="BJ439" s="240">
        <f t="shared" ca="1" si="911"/>
        <v>-6.7774554943924491E-5</v>
      </c>
      <c r="BK439" s="240">
        <f t="shared" ca="1" si="912"/>
        <v>-2.2201926670603031E-5</v>
      </c>
      <c r="BL439" s="240">
        <f t="shared" ca="1" si="913"/>
        <v>8.2733762586093131E-5</v>
      </c>
      <c r="BM439" s="240">
        <f t="shared" ca="1" si="914"/>
        <v>-3.354240362582864E-5</v>
      </c>
      <c r="BN439" s="240">
        <f t="shared" ca="1" si="915"/>
        <v>-6.0133571706236831E-5</v>
      </c>
      <c r="BO439" s="240">
        <f t="shared" ca="1" si="916"/>
        <v>7.4059183937958252E-5</v>
      </c>
      <c r="BP439" s="240">
        <f t="shared" ca="1" si="917"/>
        <v>1.0233996467825234E-5</v>
      </c>
      <c r="BQ439" s="240">
        <f t="shared" ca="1" si="918"/>
        <v>-8.0954643077282043E-5</v>
      </c>
      <c r="BR439" s="240">
        <f t="shared" ca="1" si="919"/>
        <v>4.4311599207625219E-5</v>
      </c>
      <c r="BS439" s="240">
        <f t="shared" ca="1" si="920"/>
        <v>5.1098386756018519E-5</v>
      </c>
      <c r="BT439" s="240">
        <f t="shared" ca="1" si="921"/>
        <v>-7.8740655253253507E-5</v>
      </c>
      <c r="BU439" s="240">
        <f t="shared" ca="1" si="922"/>
        <v>1.9554688525324858E-6</v>
      </c>
      <c r="BV439" s="240">
        <f t="shared" ca="1" si="923"/>
        <v>7.7423100023167694E-5</v>
      </c>
      <c r="BW439" s="240">
        <f t="shared" ca="1" si="924"/>
        <v>-5.4121582484485124E-5</v>
      </c>
      <c r="BX439" s="240">
        <f t="shared" ca="1" si="925"/>
        <v>-4.0957076046061193E-5</v>
      </c>
      <c r="BY439" s="240">
        <f t="shared" ca="1" si="926"/>
        <v>8.1717629173548416E-5</v>
      </c>
      <c r="BZ439" s="240">
        <f t="shared" ca="1" si="927"/>
        <v>-1.4102604177612238E-5</v>
      </c>
      <c r="CA439" s="240">
        <f t="shared" ca="1" si="928"/>
        <v>-7.2215580665859768E-5</v>
      </c>
      <c r="CB439" s="240">
        <f t="shared" ca="1" si="929"/>
        <v>6.2759996943923628E-5</v>
      </c>
      <c r="CC439" s="240">
        <f t="shared" ca="1" si="930"/>
        <v>2.9929168327190268E-5</v>
      </c>
      <c r="CD439" s="240">
        <f t="shared" ca="1" si="931"/>
        <v>-8.2925663203720114E-5</v>
      </c>
      <c r="CE439" s="240">
        <f t="shared" ca="1" si="932"/>
        <v>2.5944460711115658E-5</v>
      </c>
      <c r="CF439" s="240">
        <f t="shared" ca="1" si="933"/>
        <v>6.5444812073104066E-5</v>
      </c>
      <c r="CG439" s="240">
        <f t="shared" ca="1" si="934"/>
        <v>-7.0039847000294783E-5</v>
      </c>
      <c r="CH439" s="240">
        <f t="shared" ca="1" si="935"/>
        <v>-1.825338449801809E-5</v>
      </c>
      <c r="CI439" s="240">
        <f t="shared" ca="1" si="936"/>
        <v>8.2338607055193138E-5</v>
      </c>
      <c r="CJ439" s="240">
        <f t="shared" ca="1" si="937"/>
        <v>-3.7224698020669526E-5</v>
      </c>
      <c r="CK439" s="240">
        <f t="shared" ca="1" si="938"/>
        <v>-5.7257360937686942E-5</v>
      </c>
      <c r="CL439" s="240">
        <f t="shared" ca="1" si="939"/>
        <v>7.5803545884515344E-5</v>
      </c>
      <c r="CM439" s="240">
        <f t="shared" ca="1" si="940"/>
        <v>6.1824700183970018E-6</v>
      </c>
      <c r="CN439" s="240">
        <f t="shared" ca="1" si="941"/>
        <v>-7.9969168720714489E-5</v>
      </c>
      <c r="CO439" s="240">
        <f t="shared" ca="1" si="942"/>
        <v>4.7699133034041769E-5</v>
      </c>
      <c r="CP439" s="240">
        <f t="shared" ca="1" si="943"/>
        <v>4.7830460851167552E-5</v>
      </c>
      <c r="CQ439" s="240">
        <f t="shared" ca="1" si="944"/>
        <v>-7.9926326921704355E-5</v>
      </c>
      <c r="CR439" s="240">
        <f t="shared" ca="1" si="945"/>
        <v>6.0222762664960733E-6</v>
      </c>
      <c r="CS439" s="240">
        <f t="shared" ca="1" si="946"/>
        <v>7.5868639384689711E-5</v>
      </c>
      <c r="CT439" s="240">
        <f t="shared" ca="1" si="947"/>
        <v>-5.7141025865247058E-5</v>
      </c>
      <c r="CU439" s="240">
        <f t="shared" ca="1" si="948"/>
        <v>-3.73681757318412E-5</v>
      </c>
      <c r="CV439" s="240">
        <f t="shared" ca="1" si="949"/>
        <v>8.2318944352916619E-5</v>
      </c>
      <c r="CW439" s="240">
        <f t="shared" ca="1" si="950"/>
        <v>-1.8096658457071959E-5</v>
      </c>
      <c r="CX439" s="240">
        <f t="shared" ca="1" si="951"/>
        <v>-7.0125783123932439E-5</v>
      </c>
      <c r="CY439" s="240">
        <f t="shared" ca="1" si="952"/>
        <v>6.5345988048344698E-5</v>
      </c>
      <c r="CZ439" s="240">
        <f t="shared" ca="1" si="953"/>
        <v>2.6096982457178927E-5</v>
      </c>
      <c r="DA439" s="240">
        <f t="shared" ca="1" si="954"/>
        <v>-8.2929605236301565E-5</v>
      </c>
      <c r="DB439" s="240">
        <f t="shared" ca="1" si="955"/>
        <v>2.977930264268383E-5</v>
      </c>
      <c r="DC439" s="240">
        <f t="shared" ca="1" si="956"/>
        <v>6.2864915433468815E-5</v>
      </c>
      <c r="DD439" s="240">
        <f t="shared" ca="1" si="957"/>
        <v>-7.2136406930475334E-5</v>
      </c>
      <c r="DE439" s="240">
        <f t="shared" ca="1" si="958"/>
        <v>-1.4260868323369773E-5</v>
      </c>
      <c r="DF439" s="240">
        <f t="shared" ca="1" si="959"/>
        <v>8.1745090607887008E-5</v>
      </c>
      <c r="DG439" s="240">
        <f t="shared" ca="1" si="960"/>
        <v>-4.0817314857480175E-5</v>
      </c>
      <c r="DH439" s="240">
        <f t="shared" ca="1" si="961"/>
        <v>-5.4243212171485671E-5</v>
      </c>
      <c r="DI439" s="240">
        <f t="shared" ca="1" si="962"/>
        <v>7.7365290449430188E-5</v>
      </c>
      <c r="DJ439" s="240">
        <f t="shared" ca="1" si="963"/>
        <v>2.1160494571752036E-6</v>
      </c>
      <c r="DK439" s="240">
        <f t="shared" ca="1" si="964"/>
        <v>-7.8791041632227097E-5</v>
      </c>
      <c r="DL439" s="240">
        <f t="shared" ca="1" si="965"/>
        <v>5.0971755471027726E-5</v>
      </c>
      <c r="DM439" s="240">
        <f t="shared" ca="1" si="966"/>
        <v>4.4447307176671621E-5</v>
      </c>
      <c r="DN439" s="240">
        <f t="shared" ca="1" si="967"/>
        <v>-8.09194490678818E-5</v>
      </c>
      <c r="DO439" s="240">
        <f t="shared" ca="1" si="968"/>
        <v>1.0074575489444567E-5</v>
      </c>
      <c r="DP439" s="240">
        <f t="shared" ca="1" si="969"/>
        <v>7.4131404548626097E-5</v>
      </c>
      <c r="DQ439" s="240">
        <f t="shared" ca="1" si="970"/>
        <v>-6.002281150973688E-5</v>
      </c>
      <c r="DR439" s="240">
        <f t="shared" ca="1" si="971"/>
        <v>-3.368925220921759E-5</v>
      </c>
      <c r="DS439" s="240">
        <f t="shared" ca="1" si="972"/>
        <v>8.272194598505072E-5</v>
      </c>
      <c r="DT439" s="240">
        <f t="shared" ca="1" si="973"/>
        <v>-2.2047116301228529E-5</v>
      </c>
      <c r="DU439" s="240">
        <f t="shared" ca="1" si="974"/>
        <v>-6.7867046428166412E-5</v>
      </c>
      <c r="DV439" s="240">
        <f t="shared" ca="1" si="975"/>
        <v>6.7774554943924762E-5</v>
      </c>
      <c r="DW439" s="240">
        <f t="shared" ca="1" si="976"/>
        <v>2.220192667060256E-5</v>
      </c>
      <c r="DX439" s="240">
        <f t="shared" ca="1" si="977"/>
        <v>-8.2733762586093104E-5</v>
      </c>
      <c r="DY439" s="240">
        <f t="shared" ca="1" si="978"/>
        <v>3.3542403625826933E-5</v>
      </c>
      <c r="DZ439" s="240">
        <f t="shared" ca="1" si="979"/>
        <v>6.0133571706238125E-5</v>
      </c>
      <c r="EA439" s="240">
        <f t="shared" ca="1" si="980"/>
        <v>-7.4059183937957412E-5</v>
      </c>
      <c r="EB439" s="240">
        <f t="shared" ca="1" si="981"/>
        <v>-1.0233996467825925E-5</v>
      </c>
      <c r="EC439" s="240">
        <f t="shared" ca="1" si="982"/>
        <v>8.0954643077282205E-5</v>
      </c>
      <c r="ED439" s="240">
        <f t="shared" ca="1" si="983"/>
        <v>-4.4311599207624636E-5</v>
      </c>
      <c r="EE439" s="240">
        <f t="shared" ca="1" si="984"/>
        <v>-5.1098386756019054E-5</v>
      </c>
      <c r="EF439" s="240">
        <f t="shared" ca="1" si="985"/>
        <v>7.874065525325329E-5</v>
      </c>
      <c r="EG439" s="240">
        <f t="shared" ca="1" si="986"/>
        <v>-1.9554688525329737E-6</v>
      </c>
      <c r="EH439" s="240">
        <f t="shared" ca="1" si="987"/>
        <v>-7.7423100023167517E-5</v>
      </c>
      <c r="EI439" s="240">
        <f t="shared" ca="1" si="988"/>
        <v>5.412158248448549E-5</v>
      </c>
      <c r="EJ439" s="240">
        <f t="shared" ca="1" si="989"/>
        <v>4.0957076046062806E-5</v>
      </c>
      <c r="EK439" s="240">
        <f t="shared" ca="1" si="990"/>
        <v>-8.171762917354809E-5</v>
      </c>
      <c r="EL439" s="240">
        <f t="shared" ca="1" si="991"/>
        <v>1.4102604177610402E-5</v>
      </c>
      <c r="EM439" s="240">
        <f t="shared" ca="1" si="992"/>
        <v>7.2215580665860676E-5</v>
      </c>
      <c r="EN439" s="240">
        <f t="shared" ca="1" si="993"/>
        <v>-6.2759996943922408E-5</v>
      </c>
      <c r="EO439" s="240">
        <f t="shared" ca="1" si="994"/>
        <v>-2.9929168327192013E-5</v>
      </c>
      <c r="EP439" s="240">
        <f t="shared" ca="1" si="995"/>
        <v>8.2925663203720114E-5</v>
      </c>
      <c r="EQ439" s="240">
        <f t="shared" ca="1" si="996"/>
        <v>-2.5944460711116119E-5</v>
      </c>
      <c r="ER439" s="240">
        <f t="shared" ca="1" si="997"/>
        <v>-6.5444812073103768E-5</v>
      </c>
      <c r="ES439" s="240">
        <f t="shared" ca="1" si="998"/>
        <v>7.0039847000295054E-5</v>
      </c>
      <c r="ET439" s="240">
        <f t="shared" ca="1" si="999"/>
        <v>1.8253384498017616E-5</v>
      </c>
      <c r="EU439" s="240">
        <f t="shared" ca="1" si="1000"/>
        <v>-8.2338607055193071E-5</v>
      </c>
      <c r="EV439" s="240">
        <f t="shared" ca="1" si="1001"/>
        <v>3.7224698020669973E-5</v>
      </c>
      <c r="EW439" s="240">
        <f t="shared" ca="1" si="1002"/>
        <v>5.7257360937686576E-5</v>
      </c>
      <c r="EX439" s="240">
        <f t="shared" ca="1" si="1003"/>
        <v>-7.5803545884515534E-5</v>
      </c>
      <c r="EY439" s="240">
        <f t="shared" ca="1" si="1004"/>
        <v>-6.1824700183965274E-6</v>
      </c>
      <c r="EZ439" s="240">
        <f t="shared" ca="1" si="1005"/>
        <v>7.9969168720714354E-5</v>
      </c>
      <c r="FA439" s="240">
        <f t="shared" ca="1" si="1006"/>
        <v>-4.7699133034042168E-5</v>
      </c>
      <c r="FB439" s="240">
        <f t="shared" ca="1" si="1007"/>
        <v>-4.783046085116907E-5</v>
      </c>
      <c r="FC439" s="240">
        <f t="shared" ca="1" si="1008"/>
        <v>7.9926326921703854E-5</v>
      </c>
      <c r="FD439" s="240">
        <f t="shared" ca="1" si="1009"/>
        <v>-6.0222762664942031E-6</v>
      </c>
      <c r="FE439" s="240">
        <f t="shared" ca="1" si="1010"/>
        <v>-7.5868639384690469E-5</v>
      </c>
      <c r="FF439" s="240">
        <f t="shared" ca="1" si="1011"/>
        <v>5.714102586524571E-5</v>
      </c>
      <c r="FG439" s="240">
        <f t="shared" ca="1" si="1012"/>
        <v>3.7368175731842867E-5</v>
      </c>
      <c r="FH439" s="240">
        <f t="shared" ca="1" si="1013"/>
        <v>-8.2318944352916389E-5</v>
      </c>
      <c r="FI439" s="240">
        <f t="shared" ca="1" si="1014"/>
        <v>1.8096658457070133E-5</v>
      </c>
      <c r="FJ439" s="240">
        <f t="shared" ca="1" si="1015"/>
        <v>7.0125783123933428E-5</v>
      </c>
      <c r="FK439" s="240">
        <f t="shared" ca="1" si="1016"/>
        <v>-6.5345988048343546E-5</v>
      </c>
      <c r="FL439" s="240">
        <f t="shared" ca="1" si="1017"/>
        <v>-2.6096982457180702E-5</v>
      </c>
      <c r="FM439" s="240">
        <f t="shared" ca="1" si="1018"/>
        <v>8.2929605236301552E-5</v>
      </c>
      <c r="FN439" s="240">
        <f t="shared" ca="1" si="1019"/>
        <v>-2.977930264268428E-5</v>
      </c>
      <c r="FO439" s="240">
        <f t="shared" ca="1" si="1020"/>
        <v>-6.286491543346849E-5</v>
      </c>
      <c r="FP439" s="240">
        <f t="shared" ca="1" si="1021"/>
        <v>7.2136406930475592E-5</v>
      </c>
      <c r="FQ439" s="240">
        <f t="shared" ca="1" si="1022"/>
        <v>1.4260868323369292E-5</v>
      </c>
      <c r="FR439" s="240">
        <f t="shared" ca="1" si="1023"/>
        <v>-8.1745090607886927E-5</v>
      </c>
      <c r="FS439" s="240">
        <f t="shared" ca="1" si="1024"/>
        <v>4.0817314857480602E-5</v>
      </c>
      <c r="FT439" s="240">
        <f t="shared" ca="1" si="1025"/>
        <v>5.4243212171485299E-5</v>
      </c>
      <c r="FU439" s="240">
        <f t="shared" ca="1" si="1026"/>
        <v>-7.7365290449430378E-5</v>
      </c>
      <c r="FV439" s="240">
        <f t="shared" ca="1" si="1027"/>
        <v>-2.1160494571747225E-6</v>
      </c>
      <c r="FW439" s="240">
        <f t="shared" ca="1" si="1028"/>
        <v>7.8791041632226934E-5</v>
      </c>
      <c r="FX439" s="240">
        <f t="shared" ca="1" si="1029"/>
        <v>-5.0971755471028106E-5</v>
      </c>
      <c r="FY439" s="240">
        <f t="shared" ca="1" si="1030"/>
        <v>-4.4447307176673207E-5</v>
      </c>
      <c r="FZ439" s="240">
        <f t="shared" ca="1" si="1031"/>
        <v>8.0919449067881394E-5</v>
      </c>
      <c r="GA439" s="240">
        <f t="shared" ca="1" si="1032"/>
        <v>-1.0074575489442706E-5</v>
      </c>
      <c r="GB439" s="240">
        <f t="shared" ca="1" si="1033"/>
        <v>-7.4131404548626937E-5</v>
      </c>
      <c r="GC439" s="240">
        <f t="shared" ca="1" si="1034"/>
        <v>6.0022811509735592E-5</v>
      </c>
      <c r="GD439" s="240">
        <f t="shared" ca="1" si="1035"/>
        <v>3.3689252209219305E-5</v>
      </c>
      <c r="GE439" s="240">
        <f t="shared" ca="1" si="1036"/>
        <v>-8.2721945985050571E-5</v>
      </c>
      <c r="GF439" s="240">
        <f t="shared" ca="1" si="1037"/>
        <v>2.2047116301226727E-5</v>
      </c>
      <c r="GG439" s="240">
        <f t="shared" ca="1" si="1038"/>
        <v>6.7867046428167482E-5</v>
      </c>
      <c r="GH439" s="240">
        <f t="shared" ca="1" si="1039"/>
        <v>-6.7774554943923692E-5</v>
      </c>
      <c r="GI439" s="240">
        <f t="shared" ca="1" si="1040"/>
        <v>-2.2201926670604363E-5</v>
      </c>
      <c r="GJ439" s="240">
        <f t="shared" ca="1" si="1041"/>
        <v>8.273376258609324E-5</v>
      </c>
      <c r="GK439" s="240">
        <f t="shared" ca="1" si="1042"/>
        <v>-3.354240362582738E-5</v>
      </c>
      <c r="GL439" s="240">
        <f t="shared" ca="1" si="1043"/>
        <v>-6.0133571706237773E-5</v>
      </c>
      <c r="GM439" s="240">
        <f t="shared" ca="1" si="1044"/>
        <v>7.4059183937957629E-5</v>
      </c>
      <c r="GN439" s="240">
        <f t="shared" ca="1" si="1045"/>
        <v>1.0233996467825438E-5</v>
      </c>
      <c r="GO439" s="240">
        <f t="shared" ca="1" si="1046"/>
        <v>-8.0954643077282097E-5</v>
      </c>
      <c r="GP439" s="240">
        <f t="shared" ca="1" si="1047"/>
        <v>4.4311599207625043E-5</v>
      </c>
      <c r="GQ439" s="240">
        <f t="shared" ca="1" si="1048"/>
        <v>5.1098386756018675E-5</v>
      </c>
      <c r="GR439" s="240">
        <f t="shared" ca="1" si="1049"/>
        <v>-7.8740655253253453E-5</v>
      </c>
      <c r="GS439" s="240">
        <f t="shared" ca="1" si="1050"/>
        <v>1.9554688525334616E-6</v>
      </c>
      <c r="GT439" s="240">
        <f t="shared" ca="1" si="1051"/>
        <v>7.7423100023167328E-5</v>
      </c>
      <c r="GU439" s="240">
        <f t="shared" ca="1" si="1052"/>
        <v>-5.4121582484485862E-5</v>
      </c>
      <c r="GV439" s="240">
        <f t="shared" ca="1" si="1053"/>
        <v>-4.0957076046064425E-5</v>
      </c>
      <c r="GW439" s="240">
        <f t="shared" ca="1" si="1054"/>
        <v>8.1717629173547779E-5</v>
      </c>
      <c r="GX439" s="240">
        <f t="shared" ca="1" si="1055"/>
        <v>-1.4102604177608556E-5</v>
      </c>
      <c r="GY439" s="240">
        <f t="shared" ca="1" si="1056"/>
        <v>-7.2215580665861598E-5</v>
      </c>
      <c r="GZ439" s="240">
        <f t="shared" ca="1" si="1057"/>
        <v>6.2759996943921188E-5</v>
      </c>
      <c r="HA439" s="240">
        <f t="shared" ca="1" si="1058"/>
        <v>2.9929168327193754E-5</v>
      </c>
      <c r="HB439" s="240">
        <f t="shared" ca="1" si="1059"/>
        <v>-8.2925663203720074E-5</v>
      </c>
      <c r="HC439" s="240">
        <f t="shared" ca="1" si="1060"/>
        <v>2.5944460711114347E-5</v>
      </c>
      <c r="HD439" s="240">
        <f t="shared" ca="1" si="1061"/>
        <v>6.5444812073104907E-5</v>
      </c>
      <c r="HE439" s="240">
        <f t="shared" ca="1" si="1062"/>
        <v>-7.0039847000294051E-5</v>
      </c>
      <c r="HF439" s="240">
        <f t="shared" ca="1" si="1063"/>
        <v>-1.8253384498019445E-5</v>
      </c>
      <c r="HG439" s="240">
        <f t="shared" ca="1" si="1064"/>
        <v>8.2338607055193301E-5</v>
      </c>
      <c r="HH439" s="240">
        <f t="shared" ca="1" si="1065"/>
        <v>-3.7224698020668299E-5</v>
      </c>
      <c r="HI439" s="240">
        <f t="shared" ca="1" si="1066"/>
        <v>-5.7257360937687925E-5</v>
      </c>
      <c r="HJ439" s="240">
        <f t="shared" ca="1" si="1067"/>
        <v>7.5803545884514775E-5</v>
      </c>
      <c r="HK439" s="240">
        <f t="shared" ca="1" si="1068"/>
        <v>6.1824700183983841E-6</v>
      </c>
      <c r="HL439" s="240">
        <f t="shared" ca="1" si="1069"/>
        <v>-7.9969168720714855E-5</v>
      </c>
      <c r="HM439" s="240">
        <f t="shared" ca="1" si="1070"/>
        <v>4.7699133034040637E-5</v>
      </c>
      <c r="HN439" s="240">
        <f t="shared" ca="1" si="1071"/>
        <v>4.7830460851166752E-5</v>
      </c>
      <c r="HO439" s="240">
        <f t="shared" ca="1" si="1072"/>
        <v>-7.9926326921704626E-5</v>
      </c>
      <c r="HP439" s="240">
        <f t="shared" ca="1" si="1073"/>
        <v>6.0222762664970423E-6</v>
      </c>
      <c r="HQ439" s="240">
        <f t="shared" ca="1" si="1074"/>
        <v>7.5868639384689317E-5</v>
      </c>
      <c r="HR439" s="240">
        <f t="shared" ca="1" si="1075"/>
        <v>-5.714102586524777E-5</v>
      </c>
      <c r="HS439" s="240">
        <f t="shared" ca="1" si="1076"/>
        <v>-3.7368175731840319E-5</v>
      </c>
      <c r="HT439" s="240">
        <f t="shared" ca="1" si="1077"/>
        <v>8.2318944352916158E-5</v>
      </c>
      <c r="HU439" s="240">
        <f t="shared" ca="1" si="1078"/>
        <v>-1.8096658457068317E-5</v>
      </c>
      <c r="HV439" s="240">
        <f t="shared" ca="1" si="1079"/>
        <v>-7.0125783123934431E-5</v>
      </c>
      <c r="HW439" s="240">
        <f t="shared" ca="1" si="1080"/>
        <v>6.5345988048342394E-5</v>
      </c>
      <c r="HX439" s="240">
        <f t="shared" ca="1" si="1081"/>
        <v>2.6096982457182484E-5</v>
      </c>
      <c r="HY439" s="240">
        <f t="shared" ca="1" si="1082"/>
        <v>-8.2929605236301592E-5</v>
      </c>
      <c r="HZ439" s="240">
        <f t="shared" ca="1" si="1083"/>
        <v>2.9779302642682542E-5</v>
      </c>
      <c r="IA439" s="240">
        <f t="shared" ca="1" si="1084"/>
        <v>6.2864915433469723E-5</v>
      </c>
      <c r="IB439" s="240">
        <f t="shared" ca="1" si="1085"/>
        <v>-7.213640693047467E-5</v>
      </c>
      <c r="IC439" s="240">
        <f t="shared" ca="1" si="1086"/>
        <v>-1.4260868323371135E-5</v>
      </c>
      <c r="ID439" s="240">
        <f t="shared" ca="1" si="1087"/>
        <v>8.1745090607887239E-5</v>
      </c>
      <c r="IE439" s="240">
        <f t="shared" ca="1" si="1088"/>
        <v>-2.0633559150121685E-5</v>
      </c>
      <c r="IF439" s="240">
        <f t="shared" ca="1" si="1089"/>
        <v>-5.4243212171486715E-5</v>
      </c>
      <c r="IG439" s="240">
        <f t="shared" ca="1" si="1090"/>
        <v>7.73652904494297E-5</v>
      </c>
      <c r="IH439" s="240">
        <f t="shared" ca="1" si="1091"/>
        <v>2.1160494571765927E-6</v>
      </c>
      <c r="II439" s="240">
        <f t="shared" ca="1" si="1092"/>
        <v>-7.879104163222753E-5</v>
      </c>
      <c r="IJ439" s="240">
        <f t="shared" ca="1" si="1093"/>
        <v>5.0971755471026635E-5</v>
      </c>
      <c r="IK439" s="240">
        <f t="shared" ca="1" si="1094"/>
        <v>4.4447307176670801E-5</v>
      </c>
      <c r="IL439" s="240">
        <f t="shared" ca="1" si="1095"/>
        <v>-8.0919449067882017E-5</v>
      </c>
      <c r="IM439" s="240">
        <f t="shared" ca="1" si="1096"/>
        <v>1.0074575489445536E-5</v>
      </c>
      <c r="IN439" s="240">
        <f t="shared" ca="1" si="1097"/>
        <v>7.413140454862565E-5</v>
      </c>
      <c r="IO439" s="240">
        <f t="shared" ca="1" si="1098"/>
        <v>-6.0022811509737557E-5</v>
      </c>
      <c r="IP439" s="240">
        <f t="shared" ca="1" si="1099"/>
        <v>-3.3689252209216696E-5</v>
      </c>
      <c r="IQ439" s="240">
        <f t="shared" ca="1" si="1100"/>
        <v>8.2721945985050422E-5</v>
      </c>
      <c r="IR439" s="240">
        <f t="shared" ca="1" si="1101"/>
        <v>-2.2047116301224921E-5</v>
      </c>
      <c r="IS439" s="240">
        <f t="shared" ca="1" si="1102"/>
        <v>-6.7867046428168567E-5</v>
      </c>
      <c r="IT439" s="240">
        <f t="shared" ca="1" si="1103"/>
        <v>6.7774554943922607E-5</v>
      </c>
      <c r="IU439" s="240">
        <f t="shared" ca="1" si="1104"/>
        <v>2.2201926670606162E-5</v>
      </c>
      <c r="IV439" s="240">
        <f t="shared" ca="1" si="1105"/>
        <v>-8.2733762586093375E-5</v>
      </c>
      <c r="IW439" s="240">
        <f t="shared" ca="1" si="1106"/>
        <v>3.3542403625825666E-5</v>
      </c>
      <c r="IX439" s="240">
        <f t="shared" ca="1" si="1107"/>
        <v>6.013357170623906E-5</v>
      </c>
      <c r="IY439" s="240">
        <f t="shared" ca="1" si="1108"/>
        <v>-7.4059183937956788E-5</v>
      </c>
      <c r="IZ439" s="240">
        <f t="shared" ca="1" si="1109"/>
        <v>-1.0233996467827294E-5</v>
      </c>
      <c r="JA439" s="240">
        <f t="shared" ca="1" si="1110"/>
        <v>8.0954643077282503E-5</v>
      </c>
      <c r="JB439" s="240">
        <f t="shared" ca="1" si="1111"/>
        <v>-4.4311599207623464E-5</v>
      </c>
    </row>
    <row r="440" spans="2:262">
      <c r="B440" s="248">
        <v>79</v>
      </c>
      <c r="C440" s="247">
        <f t="shared" si="1112"/>
        <v>1.5429687500000009E-3</v>
      </c>
      <c r="D440" s="244">
        <f t="shared" ca="1" si="855"/>
        <v>29.886483455274384</v>
      </c>
      <c r="E440" s="243">
        <f ca="1">CG361</f>
        <v>-0.11351654472561587</v>
      </c>
      <c r="F440" s="242">
        <v>79</v>
      </c>
      <c r="G440" s="240">
        <f t="shared" ca="1" si="856"/>
        <v>-1.1297052783547133E-4</v>
      </c>
      <c r="H440" s="240">
        <f t="shared" ca="1" si="857"/>
        <v>1.9057263449400472E-4</v>
      </c>
      <c r="I440" s="240">
        <f t="shared" ca="1" si="858"/>
        <v>-2.4201762672106277E-5</v>
      </c>
      <c r="J440" s="240">
        <f t="shared" ca="1" si="859"/>
        <v>-1.7315244597182716E-4</v>
      </c>
      <c r="K440" s="240">
        <f t="shared" ca="1" si="860"/>
        <v>1.4883517441041273E-4</v>
      </c>
      <c r="L440" s="240">
        <f t="shared" ca="1" si="861"/>
        <v>6.6022364907573314E-5</v>
      </c>
      <c r="M440" s="240">
        <f t="shared" ca="1" si="862"/>
        <v>-1.9635741727148774E-4</v>
      </c>
      <c r="N440" s="240">
        <f t="shared" ca="1" si="863"/>
        <v>7.5313754818102501E-5</v>
      </c>
      <c r="O440" s="240">
        <f t="shared" ca="1" si="864"/>
        <v>1.4214732418779127E-4</v>
      </c>
      <c r="P440" s="240">
        <f t="shared" ca="1" si="865"/>
        <v>-1.7762998768193445E-4</v>
      </c>
      <c r="Q440" s="240">
        <f t="shared" ca="1" si="866"/>
        <v>-1.4291022374792695E-5</v>
      </c>
      <c r="R440" s="240">
        <f t="shared" ca="1" si="867"/>
        <v>1.8791652372133119E-4</v>
      </c>
      <c r="S440" s="240">
        <f t="shared" ca="1" si="868"/>
        <v>-1.2096942596564013E-4</v>
      </c>
      <c r="T440" s="240">
        <f t="shared" ca="1" si="869"/>
        <v>-1.0084393176628989E-4</v>
      </c>
      <c r="U440" s="241">
        <f t="shared" ca="1" si="870"/>
        <v>1.9355588698036178E-4</v>
      </c>
      <c r="V440" s="240">
        <f t="shared" ca="1" si="871"/>
        <v>-3.8475674266428661E-5</v>
      </c>
      <c r="W440" s="240">
        <f t="shared" ca="1" si="872"/>
        <v>-1.6586147858871277E-4</v>
      </c>
      <c r="X440" s="240">
        <f t="shared" ca="1" si="873"/>
        <v>1.5786112005929267E-4</v>
      </c>
      <c r="Y440" s="240">
        <f t="shared" ca="1" si="874"/>
        <v>5.2234611446326081E-5</v>
      </c>
      <c r="Z440" s="240">
        <f t="shared" ca="1" si="875"/>
        <v>-1.9545907484902535E-4</v>
      </c>
      <c r="AA440" s="240">
        <f t="shared" ca="1" si="876"/>
        <v>8.8454890321444272E-5</v>
      </c>
      <c r="AB440" s="240">
        <f t="shared" ca="1" si="877"/>
        <v>1.3179012288115649E-4</v>
      </c>
      <c r="AC440" s="240">
        <f t="shared" ca="1" si="878"/>
        <v>-1.8331611249997249E-4</v>
      </c>
      <c r="AD440" s="240">
        <f t="shared" ca="1" si="879"/>
        <v>1.5899513010338249E-7</v>
      </c>
      <c r="AE440" s="240">
        <f t="shared" ca="1" si="880"/>
        <v>1.8320166938365812E-4</v>
      </c>
      <c r="AF440" s="240">
        <f t="shared" ca="1" si="881"/>
        <v>-1.3202573812230755E-4</v>
      </c>
      <c r="AG440" s="240">
        <f t="shared" ca="1" si="882"/>
        <v>-8.8170853693485387E-5</v>
      </c>
      <c r="AH440" s="240">
        <f t="shared" ca="1" si="883"/>
        <v>1.9549024334498331E-4</v>
      </c>
      <c r="AI440" s="240">
        <f t="shared" ca="1" si="884"/>
        <v>-5.2541082848268058E-5</v>
      </c>
      <c r="AJ440" s="240">
        <f t="shared" ca="1" si="885"/>
        <v>-1.5767169348245298E-4</v>
      </c>
      <c r="AK440" s="240">
        <f t="shared" ca="1" si="886"/>
        <v>1.6603160262106993E-4</v>
      </c>
      <c r="AL440" s="240">
        <f t="shared" ca="1" si="887"/>
        <v>3.8163794099907677E-5</v>
      </c>
      <c r="AM440" s="240">
        <f t="shared" ca="1" si="888"/>
        <v>-1.9350152276486981E-4</v>
      </c>
      <c r="AN440" s="240">
        <f t="shared" ca="1" si="889"/>
        <v>1.0111668111016885E-4</v>
      </c>
      <c r="AO440" s="240">
        <f t="shared" ca="1" si="890"/>
        <v>1.2071873947998719E-4</v>
      </c>
      <c r="AP440" s="240">
        <f t="shared" ca="1" si="891"/>
        <v>-1.8800883142138539E-4</v>
      </c>
      <c r="AQ440" s="240">
        <f t="shared" ca="1" si="892"/>
        <v>1.4608151026611566E-5</v>
      </c>
      <c r="AR440" s="240">
        <f t="shared" ca="1" si="893"/>
        <v>1.7749402932652243E-4</v>
      </c>
      <c r="AS440" s="240">
        <f t="shared" ca="1" si="894"/>
        <v>-1.4236659136503528E-4</v>
      </c>
      <c r="AT440" s="240">
        <f t="shared" ca="1" si="895"/>
        <v>-7.5019970125161527E-5</v>
      </c>
      <c r="AU440" s="240">
        <f t="shared" ca="1" si="896"/>
        <v>1.963652211431315E-4</v>
      </c>
      <c r="AV440" s="240">
        <f t="shared" ca="1" si="897"/>
        <v>-6.6321766749856956E-5</v>
      </c>
      <c r="AW440" s="240">
        <f t="shared" ca="1" si="898"/>
        <v>-1.4862747180812328E-4</v>
      </c>
      <c r="AX440" s="240">
        <f t="shared" ca="1" si="899"/>
        <v>1.7330234554283058E-4</v>
      </c>
      <c r="AY440" s="240">
        <f t="shared" ca="1" si="900"/>
        <v>2.3886163846649377E-5</v>
      </c>
      <c r="AZ440" s="240">
        <f t="shared" ca="1" si="901"/>
        <v>-1.9049536916337267E-4</v>
      </c>
      <c r="BA440" s="240">
        <f t="shared" ca="1" si="902"/>
        <v>1.132305118429457E-4</v>
      </c>
      <c r="BB440" s="240">
        <f t="shared" ca="1" si="903"/>
        <v>1.0899317077018691E-4</v>
      </c>
      <c r="BC440" s="240">
        <f t="shared" ca="1" si="904"/>
        <v>-1.9168271419574734E-4</v>
      </c>
      <c r="BD440" s="240">
        <f t="shared" ca="1" si="905"/>
        <v>2.8978144087020872E-5</v>
      </c>
      <c r="BE440" s="240">
        <f t="shared" ca="1" si="906"/>
        <v>1.7082453374591937E-4</v>
      </c>
      <c r="BF440" s="240">
        <f t="shared" ca="1" si="907"/>
        <v>-1.519359477141396E-4</v>
      </c>
      <c r="BG440" s="240">
        <f t="shared" ca="1" si="908"/>
        <v>-6.1462546838801361E-5</v>
      </c>
      <c r="BH440" s="240">
        <f t="shared" ca="1" si="909"/>
        <v>1.9617607879430799E-4</v>
      </c>
      <c r="BI440" s="240">
        <f t="shared" ca="1" si="910"/>
        <v>-7.9743047251134156E-5</v>
      </c>
      <c r="BJ440" s="240">
        <f t="shared" ca="1" si="911"/>
        <v>-1.3877782498659084E-4</v>
      </c>
      <c r="BK440" s="240">
        <f t="shared" ca="1" si="912"/>
        <v>1.796339480387249E-4</v>
      </c>
      <c r="BL440" s="240">
        <f t="shared" ca="1" si="913"/>
        <v>9.4790924019490431E-6</v>
      </c>
      <c r="BM440" s="240">
        <f t="shared" ca="1" si="914"/>
        <v>-1.8645690465136095E-4</v>
      </c>
      <c r="BN440" s="240">
        <f t="shared" ca="1" si="915"/>
        <v>1.2473073662145519E-4</v>
      </c>
      <c r="BO440" s="240">
        <f t="shared" ca="1" si="916"/>
        <v>9.6676958624531474E-5</v>
      </c>
      <c r="BP440" s="240">
        <f t="shared" ca="1" si="917"/>
        <v>-1.9431785173399069E-4</v>
      </c>
      <c r="BQ440" s="240">
        <f t="shared" ca="1" si="918"/>
        <v>4.3191102073877529E-5</v>
      </c>
      <c r="BR440" s="240">
        <f t="shared" ca="1" si="919"/>
        <v>1.6322932521626075E-4</v>
      </c>
      <c r="BS440" s="240">
        <f t="shared" ca="1" si="920"/>
        <v>-1.6068194999845428E-4</v>
      </c>
      <c r="BT440" s="240">
        <f t="shared" ca="1" si="921"/>
        <v>-4.7572052685848317E-5</v>
      </c>
      <c r="BU440" s="240">
        <f t="shared" ca="1" si="922"/>
        <v>1.9492384127728861E-4</v>
      </c>
      <c r="BV440" s="240">
        <f t="shared" ca="1" si="923"/>
        <v>-9.2732193270211053E-5</v>
      </c>
      <c r="BW440" s="240">
        <f t="shared" ca="1" si="924"/>
        <v>-1.2817612910738163E-4</v>
      </c>
      <c r="BX440" s="240">
        <f t="shared" ca="1" si="925"/>
        <v>1.8499209860624267E-4</v>
      </c>
      <c r="BY440" s="240">
        <f t="shared" ca="1" si="926"/>
        <v>-4.9793470657708244E-6</v>
      </c>
      <c r="BZ440" s="240">
        <f t="shared" ca="1" si="927"/>
        <v>-1.8140801401792867E-4</v>
      </c>
      <c r="CA440" s="240">
        <f t="shared" ca="1" si="928"/>
        <v>1.355550347312174E-4</v>
      </c>
      <c r="CB440" s="240">
        <f t="shared" ca="1" si="929"/>
        <v>8.3836845663744856E-5</v>
      </c>
      <c r="CC440" s="240">
        <f t="shared" ca="1" si="930"/>
        <v>-1.9589996399747958E-4</v>
      </c>
      <c r="CD440" s="240">
        <f t="shared" ca="1" si="931"/>
        <v>5.7170003736408355E-5</v>
      </c>
      <c r="CE440" s="240">
        <f t="shared" ca="1" si="932"/>
        <v>1.5474956283064042E-4</v>
      </c>
      <c r="CF440" s="240">
        <f t="shared" ca="1" si="933"/>
        <v>-1.6855720287382208E-4</v>
      </c>
      <c r="CG440" s="240">
        <f t="shared" ca="1" si="934"/>
        <v>-3.342376145762068E-5</v>
      </c>
      <c r="CH440" s="240">
        <f t="shared" ca="1" si="935"/>
        <v>1.9261529457567577E-4</v>
      </c>
      <c r="CI440" s="240">
        <f t="shared" ca="1" si="936"/>
        <v>-1.0521881549940133E-4</v>
      </c>
      <c r="CJ440" s="240">
        <f t="shared" ca="1" si="937"/>
        <v>-1.1687983567902605E-4</v>
      </c>
      <c r="CK440" s="240">
        <f t="shared" ca="1" si="938"/>
        <v>1.8934776096321229E-4</v>
      </c>
      <c r="CL440" s="240">
        <f t="shared" ca="1" si="939"/>
        <v>-1.9410803020323189E-5</v>
      </c>
      <c r="CM440" s="240">
        <f t="shared" ca="1" si="940"/>
        <v>-1.7537605763886876E-4</v>
      </c>
      <c r="CN440" s="240">
        <f t="shared" ca="1" si="941"/>
        <v>1.4564474836292586E-4</v>
      </c>
      <c r="CO440" s="240">
        <f t="shared" ca="1" si="942"/>
        <v>7.0542413572457385E-5</v>
      </c>
      <c r="CP440" s="240">
        <f t="shared" ca="1" si="943"/>
        <v>-1.9642047738277995E-4</v>
      </c>
      <c r="CQ440" s="240">
        <f t="shared" ca="1" si="944"/>
        <v>7.0839096195330026E-5</v>
      </c>
      <c r="CR440" s="240">
        <f t="shared" ca="1" si="945"/>
        <v>1.4543119915612975E-4</v>
      </c>
      <c r="CS440" s="240">
        <f t="shared" ca="1" si="946"/>
        <v>-1.7551902966257761E-4</v>
      </c>
      <c r="CT440" s="240">
        <f t="shared" ca="1" si="947"/>
        <v>-1.9094343970134728E-5</v>
      </c>
      <c r="CU440" s="240">
        <f t="shared" ca="1" si="948"/>
        <v>1.8926294890406233E-4</v>
      </c>
      <c r="CV440" s="240">
        <f t="shared" ca="1" si="949"/>
        <v>-1.1713524785096174E-4</v>
      </c>
      <c r="CW440" s="240">
        <f t="shared" ca="1" si="950"/>
        <v>-1.0495016029435082E-4</v>
      </c>
      <c r="CX440" s="240">
        <f t="shared" ca="1" si="951"/>
        <v>1.9267733139793751E-4</v>
      </c>
      <c r="CY440" s="240">
        <f t="shared" ca="1" si="952"/>
        <v>-3.3737070151500012E-5</v>
      </c>
      <c r="CZ440" s="240">
        <f t="shared" ca="1" si="953"/>
        <v>-1.6839372320842297E-4</v>
      </c>
      <c r="DA440" s="240">
        <f t="shared" ca="1" si="954"/>
        <v>1.5494520048421324E-4</v>
      </c>
      <c r="DB440" s="240">
        <f t="shared" ca="1" si="955"/>
        <v>5.6865706030046362E-5</v>
      </c>
      <c r="DC440" s="240">
        <f t="shared" ca="1" si="956"/>
        <v>-1.9587657118275853E-4</v>
      </c>
      <c r="DD440" s="240">
        <f t="shared" ca="1" si="957"/>
        <v>8.4124305454284421E-5</v>
      </c>
      <c r="DE440" s="240">
        <f t="shared" ca="1" si="958"/>
        <v>1.3532473121285557E-4</v>
      </c>
      <c r="DF440" s="240">
        <f t="shared" ca="1" si="959"/>
        <v>-1.8152970362216334E-4</v>
      </c>
      <c r="DG440" s="240">
        <f t="shared" ca="1" si="960"/>
        <v>-4.661452578290655E-6</v>
      </c>
      <c r="DH440" s="240">
        <f t="shared" ca="1" si="961"/>
        <v>1.8488497091410144E-4</v>
      </c>
      <c r="DI440" s="240">
        <f t="shared" ca="1" si="962"/>
        <v>-1.284169141455132E-4</v>
      </c>
      <c r="DJ440" s="240">
        <f t="shared" ca="1" si="963"/>
        <v>-9.2451750897883816E-5</v>
      </c>
      <c r="DK440" s="240">
        <f t="shared" ca="1" si="964"/>
        <v>1.9496276667974732E-4</v>
      </c>
      <c r="DL440" s="240">
        <f t="shared" ca="1" si="965"/>
        <v>-4.7880513176457785E-5</v>
      </c>
      <c r="DM440" s="240">
        <f t="shared" ca="1" si="966"/>
        <v>-1.6049884860183764E-4</v>
      </c>
      <c r="DN440" s="240">
        <f t="shared" ca="1" si="967"/>
        <v>1.6340599113922187E-4</v>
      </c>
      <c r="DO440" s="240">
        <f t="shared" ca="1" si="968"/>
        <v>4.2880838299664856E-5</v>
      </c>
      <c r="DP440" s="240">
        <f t="shared" ca="1" si="969"/>
        <v>-1.9427119287223873E-4</v>
      </c>
      <c r="DQ440" s="240">
        <f t="shared" ca="1" si="970"/>
        <v>9.6953637813236815E-5</v>
      </c>
      <c r="DR440" s="240">
        <f t="shared" ca="1" si="971"/>
        <v>1.2448492682624987E-4</v>
      </c>
      <c r="DS440" s="240">
        <f t="shared" ca="1" si="972"/>
        <v>-1.8655665238961167E-4</v>
      </c>
      <c r="DT440" s="240">
        <f t="shared" ca="1" si="973"/>
        <v>9.7966996289612364E-6</v>
      </c>
      <c r="DU440" s="240">
        <f t="shared" ca="1" si="974"/>
        <v>1.7950508524783898E-4</v>
      </c>
      <c r="DV440" s="240">
        <f t="shared" ca="1" si="975"/>
        <v>-1.3900267805593247E-4</v>
      </c>
      <c r="DW440" s="240">
        <f t="shared" ca="1" si="976"/>
        <v>-7.9452337453034263E-5</v>
      </c>
      <c r="DX440" s="240">
        <f t="shared" ca="1" si="977"/>
        <v>1.9619168183683498E-4</v>
      </c>
      <c r="DY440" s="240">
        <f t="shared" ca="1" si="978"/>
        <v>-6.1764487552019306E-5</v>
      </c>
      <c r="DZ440" s="240">
        <f t="shared" ca="1" si="979"/>
        <v>-1.517342168286349E-4</v>
      </c>
      <c r="EA440" s="240">
        <f t="shared" ca="1" si="980"/>
        <v>1.7098127057032069E-4</v>
      </c>
      <c r="EB440" s="240">
        <f t="shared" ca="1" si="981"/>
        <v>2.8663595591229337E-5</v>
      </c>
      <c r="EC440" s="240">
        <f t="shared" ca="1" si="982"/>
        <v>-1.916130421353782E-4</v>
      </c>
      <c r="ED440" s="240">
        <f t="shared" ca="1" si="983"/>
        <v>1.0925757000855716E-4</v>
      </c>
      <c r="EE440" s="240">
        <f t="shared" ca="1" si="984"/>
        <v>1.1297052783547267E-4</v>
      </c>
      <c r="EF440" s="240">
        <f t="shared" ca="1" si="985"/>
        <v>-1.9057263449400521E-4</v>
      </c>
      <c r="EG440" s="240">
        <f t="shared" ca="1" si="986"/>
        <v>2.420176267210648E-5</v>
      </c>
      <c r="EH440" s="240">
        <f t="shared" ca="1" si="987"/>
        <v>1.7315244597182789E-4</v>
      </c>
      <c r="EI440" s="240">
        <f t="shared" ca="1" si="988"/>
        <v>-1.4883517441041059E-4</v>
      </c>
      <c r="EJ440" s="240">
        <f t="shared" ca="1" si="989"/>
        <v>-6.6022364907573124E-5</v>
      </c>
      <c r="EK440" s="240">
        <f t="shared" ca="1" si="990"/>
        <v>1.9635741727148763E-4</v>
      </c>
      <c r="EL440" s="240">
        <f t="shared" ca="1" si="991"/>
        <v>-7.5313754818099465E-5</v>
      </c>
      <c r="EM440" s="240">
        <f t="shared" ca="1" si="992"/>
        <v>-1.4214732418779113E-4</v>
      </c>
      <c r="EN440" s="240">
        <f t="shared" ca="1" si="993"/>
        <v>1.7762998768193635E-4</v>
      </c>
      <c r="EO440" s="240">
        <f t="shared" ca="1" si="994"/>
        <v>1.4291022374796002E-5</v>
      </c>
      <c r="EP440" s="240">
        <f t="shared" ca="1" si="995"/>
        <v>-1.8791652372133116E-4</v>
      </c>
      <c r="EQ440" s="240">
        <f t="shared" ca="1" si="996"/>
        <v>1.2096942596564359E-4</v>
      </c>
      <c r="ER440" s="240">
        <f t="shared" ca="1" si="997"/>
        <v>1.0084393176629274E-4</v>
      </c>
      <c r="ES440" s="240">
        <f t="shared" ca="1" si="998"/>
        <v>-1.9355588698036192E-4</v>
      </c>
      <c r="ET440" s="240">
        <f t="shared" ca="1" si="999"/>
        <v>3.8475674266432943E-5</v>
      </c>
      <c r="EU440" s="240">
        <f t="shared" ca="1" si="1000"/>
        <v>1.6586147858871415E-4</v>
      </c>
      <c r="EV440" s="240">
        <f t="shared" ca="1" si="1001"/>
        <v>-1.578611200592928E-4</v>
      </c>
      <c r="EW440" s="240">
        <f t="shared" ca="1" si="1002"/>
        <v>-5.2234611446321853E-5</v>
      </c>
      <c r="EX440" s="240">
        <f t="shared" ca="1" si="1003"/>
        <v>1.9545907484902559E-4</v>
      </c>
      <c r="EY440" s="240">
        <f t="shared" ca="1" si="1004"/>
        <v>-8.8454890321444435E-5</v>
      </c>
      <c r="EZ440" s="240">
        <f t="shared" ca="1" si="1005"/>
        <v>-1.3179012288115323E-4</v>
      </c>
      <c r="FA440" s="240">
        <f t="shared" ca="1" si="1006"/>
        <v>1.8331611249997157E-4</v>
      </c>
      <c r="FB440" s="240">
        <f t="shared" ca="1" si="1007"/>
        <v>-1.5899513010357222E-7</v>
      </c>
      <c r="FC440" s="240">
        <f t="shared" ca="1" si="1008"/>
        <v>-1.8320166938365655E-4</v>
      </c>
      <c r="FD440" s="240">
        <f t="shared" ca="1" si="1009"/>
        <v>1.320257381223056E-4</v>
      </c>
      <c r="FE440" s="240">
        <f t="shared" ca="1" si="1010"/>
        <v>8.8170853693483951E-5</v>
      </c>
      <c r="FF440" s="240">
        <f t="shared" ca="1" si="1011"/>
        <v>-1.9549024334498374E-4</v>
      </c>
      <c r="FG440" s="240">
        <f t="shared" ca="1" si="1012"/>
        <v>5.2541082848265558E-5</v>
      </c>
      <c r="FH440" s="240">
        <f t="shared" ca="1" si="1013"/>
        <v>1.5767169348245203E-4</v>
      </c>
      <c r="FI440" s="240">
        <f t="shared" ca="1" si="1014"/>
        <v>-1.6603160262107223E-4</v>
      </c>
      <c r="FJ440" s="240">
        <f t="shared" ca="1" si="1015"/>
        <v>-3.8163794099910212E-5</v>
      </c>
      <c r="FK440" s="240">
        <f t="shared" ca="1" si="1016"/>
        <v>1.9350152276486954E-4</v>
      </c>
      <c r="FL440" s="240">
        <f t="shared" ca="1" si="1017"/>
        <v>-1.0111668111017381E-4</v>
      </c>
      <c r="FM440" s="240">
        <f t="shared" ca="1" si="1018"/>
        <v>-1.2071873947998925E-4</v>
      </c>
      <c r="FN440" s="240">
        <f t="shared" ca="1" si="1019"/>
        <v>1.8800883142138544E-4</v>
      </c>
      <c r="FO440" s="240">
        <f t="shared" ca="1" si="1020"/>
        <v>-1.4608151026617339E-5</v>
      </c>
      <c r="FP440" s="240">
        <f t="shared" ca="1" si="1021"/>
        <v>-1.7749402932652357E-4</v>
      </c>
      <c r="FQ440" s="240">
        <f t="shared" ca="1" si="1022"/>
        <v>1.4236659136503544E-4</v>
      </c>
      <c r="FR440" s="240">
        <f t="shared" ca="1" si="1023"/>
        <v>7.501997012515616E-5</v>
      </c>
      <c r="FS440" s="240">
        <f t="shared" ca="1" si="1024"/>
        <v>-1.9636522114313147E-4</v>
      </c>
      <c r="FT440" s="240">
        <f t="shared" ca="1" si="1025"/>
        <v>6.6321766749857146E-5</v>
      </c>
      <c r="FU440" s="240">
        <f t="shared" ca="1" si="1026"/>
        <v>1.4862747180811948E-4</v>
      </c>
      <c r="FV440" s="240">
        <f t="shared" ca="1" si="1027"/>
        <v>-1.7330234554282934E-4</v>
      </c>
      <c r="FW440" s="240">
        <f t="shared" ca="1" si="1028"/>
        <v>-2.3886163846649188E-5</v>
      </c>
      <c r="FX440" s="240">
        <f t="shared" ca="1" si="1029"/>
        <v>1.9049536916337126E-4</v>
      </c>
      <c r="FY440" s="240">
        <f t="shared" ca="1" si="1030"/>
        <v>-1.1323051184294358E-4</v>
      </c>
      <c r="FZ440" s="240">
        <f t="shared" ca="1" si="1031"/>
        <v>-1.0899317077018675E-4</v>
      </c>
      <c r="GA440" s="240">
        <f t="shared" ca="1" si="1032"/>
        <v>1.9168271419574859E-4</v>
      </c>
      <c r="GB440" s="240">
        <f t="shared" ca="1" si="1033"/>
        <v>-2.8978144087018297E-5</v>
      </c>
      <c r="GC440" s="240">
        <f t="shared" ca="1" si="1034"/>
        <v>-1.7082453374591791E-4</v>
      </c>
      <c r="GD440" s="240">
        <f t="shared" ca="1" si="1035"/>
        <v>1.5193594771414329E-4</v>
      </c>
      <c r="GE440" s="240">
        <f t="shared" ca="1" si="1036"/>
        <v>6.1462546838803828E-5</v>
      </c>
      <c r="GF440" s="240">
        <f t="shared" ca="1" si="1037"/>
        <v>-1.9617607879430783E-4</v>
      </c>
      <c r="GG440" s="240">
        <f t="shared" ca="1" si="1038"/>
        <v>7.9743047251139428E-5</v>
      </c>
      <c r="GH440" s="240">
        <f t="shared" ca="1" si="1039"/>
        <v>1.3877782498659266E-4</v>
      </c>
      <c r="GI440" s="240">
        <f t="shared" ca="1" si="1040"/>
        <v>-1.7963394803872609E-4</v>
      </c>
      <c r="GJ440" s="240">
        <f t="shared" ca="1" si="1041"/>
        <v>-9.4790924019432697E-6</v>
      </c>
      <c r="GK440" s="240">
        <f t="shared" ca="1" si="1042"/>
        <v>1.8645690465136176E-4</v>
      </c>
      <c r="GL440" s="240">
        <f t="shared" ca="1" si="1043"/>
        <v>-1.247307366214575E-4</v>
      </c>
      <c r="GM440" s="240">
        <f t="shared" ca="1" si="1044"/>
        <v>-9.667695862452646E-5</v>
      </c>
      <c r="GN440" s="240">
        <f t="shared" ca="1" si="1045"/>
        <v>1.9431785173399028E-4</v>
      </c>
      <c r="GO440" s="240">
        <f t="shared" ca="1" si="1046"/>
        <v>-4.3191102073880449E-5</v>
      </c>
      <c r="GP440" s="240">
        <f t="shared" ca="1" si="1047"/>
        <v>-1.6322932521625755E-4</v>
      </c>
      <c r="GQ440" s="240">
        <f t="shared" ca="1" si="1048"/>
        <v>1.6068194999845279E-4</v>
      </c>
      <c r="GR440" s="240">
        <f t="shared" ca="1" si="1049"/>
        <v>4.7572052685845417E-5</v>
      </c>
      <c r="GS440" s="240">
        <f t="shared" ca="1" si="1050"/>
        <v>-1.9492384127728929E-4</v>
      </c>
      <c r="GT440" s="240">
        <f t="shared" ca="1" si="1051"/>
        <v>9.2732193270211215E-5</v>
      </c>
      <c r="GU440" s="240">
        <f t="shared" ca="1" si="1052"/>
        <v>1.2817612910738147E-4</v>
      </c>
      <c r="GV440" s="240">
        <f t="shared" ca="1" si="1053"/>
        <v>-1.8499209860624088E-4</v>
      </c>
      <c r="GW440" s="240">
        <f t="shared" ca="1" si="1054"/>
        <v>4.9793470657710277E-6</v>
      </c>
      <c r="GX440" s="240">
        <f t="shared" ca="1" si="1055"/>
        <v>1.8140801401792859E-4</v>
      </c>
      <c r="GY440" s="240">
        <f t="shared" ca="1" si="1056"/>
        <v>-1.3555503473121352E-4</v>
      </c>
      <c r="GZ440" s="240">
        <f t="shared" ca="1" si="1057"/>
        <v>-8.383684566374468E-5</v>
      </c>
      <c r="HA440" s="240">
        <f t="shared" ca="1" si="1058"/>
        <v>1.9589996399747961E-4</v>
      </c>
      <c r="HB440" s="240">
        <f t="shared" ca="1" si="1059"/>
        <v>-5.7170003736403192E-5</v>
      </c>
      <c r="HC440" s="240">
        <f t="shared" ca="1" si="1060"/>
        <v>-1.5474956283064031E-4</v>
      </c>
      <c r="HD440" s="240">
        <f t="shared" ca="1" si="1061"/>
        <v>1.6855720287382219E-4</v>
      </c>
      <c r="HE440" s="240">
        <f t="shared" ca="1" si="1062"/>
        <v>3.3423761457626006E-5</v>
      </c>
      <c r="HF440" s="240">
        <f t="shared" ca="1" si="1063"/>
        <v>-1.9261529457567571E-4</v>
      </c>
      <c r="HG440" s="240">
        <f t="shared" ca="1" si="1064"/>
        <v>1.0521881549940148E-4</v>
      </c>
      <c r="HH440" s="240">
        <f t="shared" ca="1" si="1065"/>
        <v>1.1687983567903039E-4</v>
      </c>
      <c r="HI440" s="240">
        <f t="shared" ca="1" si="1066"/>
        <v>-1.8934776096321234E-4</v>
      </c>
      <c r="HJ440" s="240">
        <f t="shared" ca="1" si="1067"/>
        <v>1.9410803020323379E-5</v>
      </c>
      <c r="HK440" s="240">
        <f t="shared" ca="1" si="1068"/>
        <v>1.7537605763887117E-4</v>
      </c>
      <c r="HL440" s="240">
        <f t="shared" ca="1" si="1069"/>
        <v>-1.4564474836292599E-4</v>
      </c>
      <c r="HM440" s="240">
        <f t="shared" ca="1" si="1070"/>
        <v>-7.0542413572457181E-5</v>
      </c>
      <c r="HN440" s="240">
        <f t="shared" ca="1" si="1071"/>
        <v>1.9642047738277995E-4</v>
      </c>
      <c r="HO440" s="240">
        <f t="shared" ca="1" si="1072"/>
        <v>-7.0839096195330216E-5</v>
      </c>
      <c r="HP440" s="240">
        <f t="shared" ca="1" si="1073"/>
        <v>-1.4543119915612961E-4</v>
      </c>
      <c r="HQ440" s="240">
        <f t="shared" ca="1" si="1074"/>
        <v>1.755190296625752E-4</v>
      </c>
      <c r="HR440" s="240">
        <f t="shared" ca="1" si="1075"/>
        <v>1.9094343970134524E-5</v>
      </c>
      <c r="HS440" s="240">
        <f t="shared" ca="1" si="1076"/>
        <v>-1.8926294890406228E-4</v>
      </c>
      <c r="HT440" s="240">
        <f t="shared" ca="1" si="1077"/>
        <v>1.1713524785095742E-4</v>
      </c>
      <c r="HU440" s="240">
        <f t="shared" ca="1" si="1078"/>
        <v>1.0495016029435064E-4</v>
      </c>
      <c r="HV440" s="240">
        <f t="shared" ca="1" si="1079"/>
        <v>-1.9267733139793756E-4</v>
      </c>
      <c r="HW440" s="240">
        <f t="shared" ca="1" si="1080"/>
        <v>3.3737070151494713E-5</v>
      </c>
      <c r="HX440" s="240">
        <f t="shared" ca="1" si="1081"/>
        <v>1.6839372320842289E-4</v>
      </c>
      <c r="HY440" s="240">
        <f t="shared" ca="1" si="1082"/>
        <v>-1.5494520048421679E-4</v>
      </c>
      <c r="HZ440" s="240">
        <f t="shared" ca="1" si="1083"/>
        <v>-5.686570603005154E-5</v>
      </c>
      <c r="IA440" s="240">
        <f t="shared" ca="1" si="1084"/>
        <v>1.9587657118275853E-4</v>
      </c>
      <c r="IB440" s="240">
        <f t="shared" ca="1" si="1085"/>
        <v>-8.4124305454289639E-5</v>
      </c>
      <c r="IC440" s="240">
        <f t="shared" ca="1" si="1086"/>
        <v>-1.3532473121285947E-4</v>
      </c>
      <c r="ID440" s="240">
        <f t="shared" ca="1" si="1087"/>
        <v>1.815297036221634E-4</v>
      </c>
      <c r="IE440" s="240">
        <f t="shared" ca="1" si="1088"/>
        <v>5.9898511568766896E-5</v>
      </c>
      <c r="IF440" s="240">
        <f t="shared" ca="1" si="1089"/>
        <v>-1.8488497091410323E-4</v>
      </c>
      <c r="IG440" s="240">
        <f t="shared" ca="1" si="1090"/>
        <v>1.2841691414551337E-4</v>
      </c>
      <c r="IH440" s="240">
        <f t="shared" ca="1" si="1091"/>
        <v>9.2451750897878693E-5</v>
      </c>
      <c r="II440" s="240">
        <f t="shared" ca="1" si="1092"/>
        <v>-1.9496276667974667E-4</v>
      </c>
      <c r="IJ440" s="240">
        <f t="shared" ca="1" si="1093"/>
        <v>4.7880513176457982E-5</v>
      </c>
      <c r="IK440" s="240">
        <f t="shared" ca="1" si="1094"/>
        <v>1.604988486018343E-4</v>
      </c>
      <c r="IL440" s="240">
        <f t="shared" ca="1" si="1095"/>
        <v>-1.6340599113921886E-4</v>
      </c>
      <c r="IM440" s="240">
        <f t="shared" ca="1" si="1096"/>
        <v>-4.288083829966468E-5</v>
      </c>
      <c r="IN440" s="240">
        <f t="shared" ca="1" si="1097"/>
        <v>1.9427119287223786E-4</v>
      </c>
      <c r="IO440" s="240">
        <f t="shared" ca="1" si="1098"/>
        <v>-9.6953637813232112E-5</v>
      </c>
      <c r="IP440" s="240">
        <f t="shared" ca="1" si="1099"/>
        <v>-1.2448492682624971E-4</v>
      </c>
      <c r="IQ440" s="240">
        <f t="shared" ca="1" si="1100"/>
        <v>1.8655665238961349E-4</v>
      </c>
      <c r="IR440" s="240">
        <f t="shared" ca="1" si="1101"/>
        <v>-9.7966996289558425E-6</v>
      </c>
      <c r="IS440" s="240">
        <f t="shared" ca="1" si="1102"/>
        <v>-1.795050852478389E-4</v>
      </c>
      <c r="IT440" s="240">
        <f t="shared" ca="1" si="1103"/>
        <v>1.3900267805593653E-4</v>
      </c>
      <c r="IU440" s="240">
        <f t="shared" ca="1" si="1104"/>
        <v>7.945233745303921E-5</v>
      </c>
      <c r="IV440" s="240">
        <f t="shared" ca="1" si="1105"/>
        <v>-1.9619168183683495E-4</v>
      </c>
      <c r="IW440" s="240">
        <f t="shared" ca="1" si="1106"/>
        <v>6.1764487552024781E-5</v>
      </c>
      <c r="IX440" s="240">
        <f t="shared" ca="1" si="1107"/>
        <v>1.5173421682863832E-4</v>
      </c>
      <c r="IY440" s="240">
        <f t="shared" ca="1" si="1108"/>
        <v>-1.7098127057032077E-4</v>
      </c>
      <c r="IZ440" s="240">
        <f t="shared" ca="1" si="1109"/>
        <v>-2.8663595591223645E-5</v>
      </c>
      <c r="JA440" s="240">
        <f t="shared" ca="1" si="1110"/>
        <v>1.9161304213537937E-4</v>
      </c>
      <c r="JB440" s="240">
        <f t="shared" ca="1" si="1111"/>
        <v>-1.0925757000855732E-4</v>
      </c>
    </row>
    <row r="441" spans="2:262">
      <c r="B441" s="248">
        <v>80</v>
      </c>
      <c r="C441" s="247">
        <f t="shared" si="1112"/>
        <v>1.562500000000001E-3</v>
      </c>
      <c r="D441" s="244">
        <f t="shared" ca="1" si="855"/>
        <v>29.886322378779749</v>
      </c>
      <c r="E441" s="243">
        <f ca="1">CH361</f>
        <v>-0.11367762122025245</v>
      </c>
      <c r="F441" s="242">
        <v>80</v>
      </c>
      <c r="G441" s="240">
        <f t="shared" ca="1" si="856"/>
        <v>-5.7163035168438292E-5</v>
      </c>
      <c r="H441" s="240">
        <f t="shared" ca="1" si="857"/>
        <v>9.7521102962699609E-5</v>
      </c>
      <c r="I441" s="240">
        <f t="shared" ca="1" si="858"/>
        <v>-1.7476385651152065E-5</v>
      </c>
      <c r="J441" s="240">
        <f t="shared" ca="1" si="859"/>
        <v>-8.414525647006181E-5</v>
      </c>
      <c r="K441" s="240">
        <f t="shared" ca="1" si="860"/>
        <v>8.1878376777560179E-5</v>
      </c>
      <c r="L441" s="240">
        <f t="shared" ca="1" si="861"/>
        <v>2.1478259946624345E-5</v>
      </c>
      <c r="M441" s="240">
        <f t="shared" ca="1" si="862"/>
        <v>-9.831712525276778E-5</v>
      </c>
      <c r="N441" s="240">
        <f t="shared" ca="1" si="863"/>
        <v>5.3770409957370943E-5</v>
      </c>
      <c r="O441" s="240">
        <f t="shared" ca="1" si="864"/>
        <v>5.7163035168438299E-5</v>
      </c>
      <c r="P441" s="240">
        <f t="shared" ca="1" si="865"/>
        <v>-9.7521102962699609E-5</v>
      </c>
      <c r="Q441" s="240">
        <f t="shared" ca="1" si="866"/>
        <v>1.747638565115218E-5</v>
      </c>
      <c r="R441" s="240">
        <f t="shared" ca="1" si="867"/>
        <v>8.4145256470061946E-5</v>
      </c>
      <c r="S441" s="240">
        <f t="shared" ca="1" si="868"/>
        <v>-8.1878376777560043E-5</v>
      </c>
      <c r="T441" s="240">
        <f t="shared" ca="1" si="869"/>
        <v>-2.1478259946624413E-5</v>
      </c>
      <c r="U441" s="241">
        <f t="shared" ca="1" si="870"/>
        <v>9.831712525276778E-5</v>
      </c>
      <c r="V441" s="240">
        <f t="shared" ca="1" si="871"/>
        <v>-5.3770409957370895E-5</v>
      </c>
      <c r="W441" s="240">
        <f t="shared" ca="1" si="872"/>
        <v>-5.716303516843836E-5</v>
      </c>
      <c r="X441" s="240">
        <f t="shared" ca="1" si="873"/>
        <v>9.7521102962699581E-5</v>
      </c>
      <c r="Y441" s="240">
        <f t="shared" ca="1" si="874"/>
        <v>-1.7476385651152119E-5</v>
      </c>
      <c r="Z441" s="240">
        <f t="shared" ca="1" si="875"/>
        <v>-8.4145256470061783E-5</v>
      </c>
      <c r="AA441" s="240">
        <f t="shared" ca="1" si="876"/>
        <v>8.1878376777560206E-5</v>
      </c>
      <c r="AB441" s="240">
        <f t="shared" ca="1" si="877"/>
        <v>2.1478259946624115E-5</v>
      </c>
      <c r="AC441" s="240">
        <f t="shared" ca="1" si="878"/>
        <v>-9.8317125252767726E-5</v>
      </c>
      <c r="AD441" s="240">
        <f t="shared" ca="1" si="879"/>
        <v>5.3770409957370543E-5</v>
      </c>
      <c r="AE441" s="240">
        <f t="shared" ca="1" si="880"/>
        <v>5.7163035168438685E-5</v>
      </c>
      <c r="AF441" s="240">
        <f t="shared" ca="1" si="881"/>
        <v>-9.75211029626995E-5</v>
      </c>
      <c r="AG441" s="240">
        <f t="shared" ca="1" si="882"/>
        <v>1.7476385651151706E-5</v>
      </c>
      <c r="AH441" s="240">
        <f t="shared" ca="1" si="883"/>
        <v>8.4145256470062013E-5</v>
      </c>
      <c r="AI441" s="240">
        <f t="shared" ca="1" si="884"/>
        <v>-8.1878376777559975E-5</v>
      </c>
      <c r="AJ441" s="240">
        <f t="shared" ca="1" si="885"/>
        <v>-2.1478259946624535E-5</v>
      </c>
      <c r="AK441" s="240">
        <f t="shared" ca="1" si="886"/>
        <v>9.8317125252767794E-5</v>
      </c>
      <c r="AL441" s="240">
        <f t="shared" ca="1" si="887"/>
        <v>-5.3770409957370794E-5</v>
      </c>
      <c r="AM441" s="240">
        <f t="shared" ca="1" si="888"/>
        <v>-5.7163035168439045E-5</v>
      </c>
      <c r="AN441" s="240">
        <f t="shared" ca="1" si="889"/>
        <v>9.7521102962699554E-5</v>
      </c>
      <c r="AO441" s="240">
        <f t="shared" ca="1" si="890"/>
        <v>-1.7476385651151293E-5</v>
      </c>
      <c r="AP441" s="240">
        <f t="shared" ca="1" si="891"/>
        <v>-8.4145256470061851E-5</v>
      </c>
      <c r="AQ441" s="240">
        <f t="shared" ca="1" si="892"/>
        <v>8.1878376777559745E-5</v>
      </c>
      <c r="AR441" s="240">
        <f t="shared" ca="1" si="893"/>
        <v>2.1478259946624237E-5</v>
      </c>
      <c r="AS441" s="240">
        <f t="shared" ca="1" si="894"/>
        <v>-9.8317125252767875E-5</v>
      </c>
      <c r="AT441" s="240">
        <f t="shared" ca="1" si="895"/>
        <v>5.3770409957371038E-5</v>
      </c>
      <c r="AU441" s="240">
        <f t="shared" ca="1" si="896"/>
        <v>5.7163035168438807E-5</v>
      </c>
      <c r="AV441" s="240">
        <f t="shared" ca="1" si="897"/>
        <v>-9.7521102962699622E-5</v>
      </c>
      <c r="AW441" s="240">
        <f t="shared" ca="1" si="898"/>
        <v>1.7476385651151584E-5</v>
      </c>
      <c r="AX441" s="240">
        <f t="shared" ca="1" si="899"/>
        <v>8.4145256470061688E-5</v>
      </c>
      <c r="AY441" s="240">
        <f t="shared" ca="1" si="900"/>
        <v>-8.1878376777559908E-5</v>
      </c>
      <c r="AZ441" s="240">
        <f t="shared" ca="1" si="901"/>
        <v>-2.1478259946623952E-5</v>
      </c>
      <c r="BA441" s="240">
        <f t="shared" ca="1" si="902"/>
        <v>9.8317125252767821E-5</v>
      </c>
      <c r="BB441" s="240">
        <f t="shared" ca="1" si="903"/>
        <v>-5.3770409957370089E-5</v>
      </c>
      <c r="BC441" s="240">
        <f t="shared" ca="1" si="904"/>
        <v>-5.7163035168438563E-5</v>
      </c>
      <c r="BD441" s="240">
        <f t="shared" ca="1" si="905"/>
        <v>9.7521102962699392E-5</v>
      </c>
      <c r="BE441" s="240">
        <f t="shared" ca="1" si="906"/>
        <v>-1.7476385651151875E-5</v>
      </c>
      <c r="BF441" s="240">
        <f t="shared" ca="1" si="907"/>
        <v>-8.4145256470062298E-5</v>
      </c>
      <c r="BG441" s="240">
        <f t="shared" ca="1" si="908"/>
        <v>8.187837677756007E-5</v>
      </c>
      <c r="BH441" s="240">
        <f t="shared" ca="1" si="909"/>
        <v>2.1478259946625057E-5</v>
      </c>
      <c r="BI441" s="240">
        <f t="shared" ca="1" si="910"/>
        <v>-9.8317125252767767E-5</v>
      </c>
      <c r="BJ441" s="240">
        <f t="shared" ca="1" si="911"/>
        <v>5.377040995737034E-5</v>
      </c>
      <c r="BK441" s="240">
        <f t="shared" ca="1" si="912"/>
        <v>5.7163035168438306E-5</v>
      </c>
      <c r="BL441" s="240">
        <f t="shared" ca="1" si="913"/>
        <v>-9.7521102962699446E-5</v>
      </c>
      <c r="BM441" s="240">
        <f t="shared" ca="1" si="914"/>
        <v>1.7476385651152167E-5</v>
      </c>
      <c r="BN441" s="240">
        <f t="shared" ca="1" si="915"/>
        <v>8.4145256470062135E-5</v>
      </c>
      <c r="BO441" s="240">
        <f t="shared" ca="1" si="916"/>
        <v>-8.1878376777560233E-5</v>
      </c>
      <c r="BP441" s="240">
        <f t="shared" ca="1" si="917"/>
        <v>-2.1478259946624759E-5</v>
      </c>
      <c r="BQ441" s="240">
        <f t="shared" ca="1" si="918"/>
        <v>9.8317125252767712E-5</v>
      </c>
      <c r="BR441" s="240">
        <f t="shared" ca="1" si="919"/>
        <v>-5.3770409957370583E-5</v>
      </c>
      <c r="BS441" s="240">
        <f t="shared" ca="1" si="920"/>
        <v>-5.7163035168439234E-5</v>
      </c>
      <c r="BT441" s="240">
        <f t="shared" ca="1" si="921"/>
        <v>9.7521102962699216E-5</v>
      </c>
      <c r="BU441" s="240">
        <f t="shared" ca="1" si="922"/>
        <v>-1.7476385651151062E-5</v>
      </c>
      <c r="BV441" s="240">
        <f t="shared" ca="1" si="923"/>
        <v>-8.4145256470061986E-5</v>
      </c>
      <c r="BW441" s="240">
        <f t="shared" ca="1" si="924"/>
        <v>8.1878376777560409E-5</v>
      </c>
      <c r="BX441" s="240">
        <f t="shared" ca="1" si="925"/>
        <v>2.147825994662587E-5</v>
      </c>
      <c r="BY441" s="240">
        <f t="shared" ca="1" si="926"/>
        <v>-9.8317125252767929E-5</v>
      </c>
      <c r="BZ441" s="240">
        <f t="shared" ca="1" si="927"/>
        <v>5.3770409957370834E-5</v>
      </c>
      <c r="CA441" s="240">
        <f t="shared" ca="1" si="928"/>
        <v>5.7163035168437838E-5</v>
      </c>
      <c r="CB441" s="240">
        <f t="shared" ca="1" si="929"/>
        <v>-9.752110296269927E-5</v>
      </c>
      <c r="CC441" s="240">
        <f t="shared" ca="1" si="930"/>
        <v>1.7476385651151347E-5</v>
      </c>
      <c r="CD441" s="240">
        <f t="shared" ca="1" si="931"/>
        <v>8.4145256470061824E-5</v>
      </c>
      <c r="CE441" s="240">
        <f t="shared" ca="1" si="932"/>
        <v>-8.1878376777560585E-5</v>
      </c>
      <c r="CF441" s="240">
        <f t="shared" ca="1" si="933"/>
        <v>-2.1478259946625586E-5</v>
      </c>
      <c r="CG441" s="240">
        <f t="shared" ca="1" si="934"/>
        <v>9.8317125252767875E-5</v>
      </c>
      <c r="CH441" s="240">
        <f t="shared" ca="1" si="935"/>
        <v>-5.3770409957371078E-5</v>
      </c>
      <c r="CI441" s="240">
        <f t="shared" ca="1" si="936"/>
        <v>-5.7163035168439919E-5</v>
      </c>
      <c r="CJ441" s="240">
        <f t="shared" ca="1" si="937"/>
        <v>9.7521102962699337E-5</v>
      </c>
      <c r="CK441" s="240">
        <f t="shared" ca="1" si="938"/>
        <v>-1.7476385651151638E-5</v>
      </c>
      <c r="CL441" s="240">
        <f t="shared" ca="1" si="939"/>
        <v>-8.4145256470061661E-5</v>
      </c>
      <c r="CM441" s="240">
        <f t="shared" ca="1" si="940"/>
        <v>8.1878376777559122E-5</v>
      </c>
      <c r="CN441" s="240">
        <f t="shared" ca="1" si="941"/>
        <v>2.1478259946625301E-5</v>
      </c>
      <c r="CO441" s="240">
        <f t="shared" ca="1" si="942"/>
        <v>-9.8317125252767807E-5</v>
      </c>
      <c r="CP441" s="240">
        <f t="shared" ca="1" si="943"/>
        <v>5.3770409957371329E-5</v>
      </c>
      <c r="CQ441" s="240">
        <f t="shared" ca="1" si="944"/>
        <v>5.7163035168439675E-5</v>
      </c>
      <c r="CR441" s="240">
        <f t="shared" ca="1" si="945"/>
        <v>-9.7521102962699392E-5</v>
      </c>
      <c r="CS441" s="240">
        <f t="shared" ca="1" si="946"/>
        <v>1.747638565115193E-5</v>
      </c>
      <c r="CT441" s="240">
        <f t="shared" ca="1" si="947"/>
        <v>8.4145256470061512E-5</v>
      </c>
      <c r="CU441" s="240">
        <f t="shared" ca="1" si="948"/>
        <v>-8.1878376777559284E-5</v>
      </c>
      <c r="CV441" s="240">
        <f t="shared" ca="1" si="949"/>
        <v>-2.1478259946625003E-5</v>
      </c>
      <c r="CW441" s="240">
        <f t="shared" ca="1" si="950"/>
        <v>9.8317125252767767E-5</v>
      </c>
      <c r="CX441" s="240">
        <f t="shared" ca="1" si="951"/>
        <v>-5.3770409957369181E-5</v>
      </c>
      <c r="CY441" s="240">
        <f t="shared" ca="1" si="952"/>
        <v>-5.7163035168439438E-5</v>
      </c>
      <c r="CZ441" s="240">
        <f t="shared" ca="1" si="953"/>
        <v>9.7521102962699446E-5</v>
      </c>
      <c r="DA441" s="240">
        <f t="shared" ca="1" si="954"/>
        <v>-1.7476385651152207E-5</v>
      </c>
      <c r="DB441" s="240">
        <f t="shared" ca="1" si="955"/>
        <v>-8.4145256470062881E-5</v>
      </c>
      <c r="DC441" s="240">
        <f t="shared" ca="1" si="956"/>
        <v>8.1878376777559474E-5</v>
      </c>
      <c r="DD441" s="240">
        <f t="shared" ca="1" si="957"/>
        <v>2.1478259946624718E-5</v>
      </c>
      <c r="DE441" s="240">
        <f t="shared" ca="1" si="958"/>
        <v>-9.8317125252767712E-5</v>
      </c>
      <c r="DF441" s="240">
        <f t="shared" ca="1" si="959"/>
        <v>5.3770409957369432E-5</v>
      </c>
      <c r="DG441" s="240">
        <f t="shared" ca="1" si="960"/>
        <v>5.7163035168439214E-5</v>
      </c>
      <c r="DH441" s="240">
        <f t="shared" ca="1" si="961"/>
        <v>-9.7521102962699527E-5</v>
      </c>
      <c r="DI441" s="240">
        <f t="shared" ca="1" si="962"/>
        <v>1.7476385651152499E-5</v>
      </c>
      <c r="DJ441" s="240">
        <f t="shared" ca="1" si="963"/>
        <v>8.4145256470062718E-5</v>
      </c>
      <c r="DK441" s="240">
        <f t="shared" ca="1" si="964"/>
        <v>-8.1878376777559637E-5</v>
      </c>
      <c r="DL441" s="240">
        <f t="shared" ca="1" si="965"/>
        <v>-2.1478259946624434E-5</v>
      </c>
      <c r="DM441" s="240">
        <f t="shared" ca="1" si="966"/>
        <v>9.8317125252767658E-5</v>
      </c>
      <c r="DN441" s="240">
        <f t="shared" ca="1" si="967"/>
        <v>-5.3770409957369675E-5</v>
      </c>
      <c r="DO441" s="240">
        <f t="shared" ca="1" si="968"/>
        <v>-5.7163035168438956E-5</v>
      </c>
      <c r="DP441" s="240">
        <f t="shared" ca="1" si="969"/>
        <v>9.7521102962699581E-5</v>
      </c>
      <c r="DQ441" s="240">
        <f t="shared" ca="1" si="970"/>
        <v>-1.7476385651149998E-5</v>
      </c>
      <c r="DR441" s="240">
        <f t="shared" ca="1" si="971"/>
        <v>-8.4145256470062555E-5</v>
      </c>
      <c r="DS441" s="240">
        <f t="shared" ca="1" si="972"/>
        <v>8.1878376777559799E-5</v>
      </c>
      <c r="DT441" s="240">
        <f t="shared" ca="1" si="973"/>
        <v>2.1478259946624149E-5</v>
      </c>
      <c r="DU441" s="240">
        <f t="shared" ca="1" si="974"/>
        <v>-9.8317125252768092E-5</v>
      </c>
      <c r="DV441" s="240">
        <f t="shared" ca="1" si="975"/>
        <v>5.3770409957369926E-5</v>
      </c>
      <c r="DW441" s="240">
        <f t="shared" ca="1" si="976"/>
        <v>5.7163035168438712E-5</v>
      </c>
      <c r="DX441" s="240">
        <f t="shared" ca="1" si="977"/>
        <v>-9.7521102962699649E-5</v>
      </c>
      <c r="DY441" s="240">
        <f t="shared" ca="1" si="978"/>
        <v>1.7476385651150283E-5</v>
      </c>
      <c r="DZ441" s="240">
        <f t="shared" ca="1" si="979"/>
        <v>8.4145256470062406E-5</v>
      </c>
      <c r="EA441" s="240">
        <f t="shared" ca="1" si="980"/>
        <v>-8.1878376777559962E-5</v>
      </c>
      <c r="EB441" s="240">
        <f t="shared" ca="1" si="981"/>
        <v>-2.1478259946623858E-5</v>
      </c>
      <c r="EC441" s="240">
        <f t="shared" ca="1" si="982"/>
        <v>9.8317125252768065E-5</v>
      </c>
      <c r="ED441" s="240">
        <f t="shared" ca="1" si="983"/>
        <v>-5.377040995737017E-5</v>
      </c>
      <c r="EE441" s="240">
        <f t="shared" ca="1" si="984"/>
        <v>-5.7163035168438469E-5</v>
      </c>
      <c r="EF441" s="240">
        <f t="shared" ca="1" si="985"/>
        <v>9.7521102962699094E-5</v>
      </c>
      <c r="EG441" s="240">
        <f t="shared" ca="1" si="986"/>
        <v>-1.7476385651150574E-5</v>
      </c>
      <c r="EH441" s="240">
        <f t="shared" ca="1" si="987"/>
        <v>-8.4145256470063775E-5</v>
      </c>
      <c r="EI441" s="240">
        <f t="shared" ca="1" si="988"/>
        <v>8.1878376777560124E-5</v>
      </c>
      <c r="EJ441" s="240">
        <f t="shared" ca="1" si="989"/>
        <v>2.1478259946626338E-5</v>
      </c>
      <c r="EK441" s="240">
        <f t="shared" ca="1" si="990"/>
        <v>-9.8317125252767496E-5</v>
      </c>
      <c r="EL441" s="240">
        <f t="shared" ca="1" si="991"/>
        <v>5.3770409957370421E-5</v>
      </c>
      <c r="EM441" s="240">
        <f t="shared" ca="1" si="992"/>
        <v>5.7163035168440569E-5</v>
      </c>
      <c r="EN441" s="240">
        <f t="shared" ca="1" si="993"/>
        <v>-9.7521102962699771E-5</v>
      </c>
      <c r="EO441" s="240">
        <f t="shared" ca="1" si="994"/>
        <v>1.7476385651150866E-5</v>
      </c>
      <c r="EP441" s="240">
        <f t="shared" ca="1" si="995"/>
        <v>8.4145256470063613E-5</v>
      </c>
      <c r="EQ441" s="240">
        <f t="shared" ca="1" si="996"/>
        <v>-8.1878376777560301E-5</v>
      </c>
      <c r="ER441" s="240">
        <f t="shared" ca="1" si="997"/>
        <v>-2.1478259946626067E-5</v>
      </c>
      <c r="ES441" s="240">
        <f t="shared" ca="1" si="998"/>
        <v>9.8317125252767455E-5</v>
      </c>
      <c r="ET441" s="240">
        <f t="shared" ca="1" si="999"/>
        <v>-5.3770409957370665E-5</v>
      </c>
      <c r="EU441" s="240">
        <f t="shared" ca="1" si="1000"/>
        <v>-5.7163035168440325E-5</v>
      </c>
      <c r="EV441" s="240">
        <f t="shared" ca="1" si="1001"/>
        <v>9.7521102962699839E-5</v>
      </c>
      <c r="EW441" s="240">
        <f t="shared" ca="1" si="1002"/>
        <v>-1.7476385651151157E-5</v>
      </c>
      <c r="EX441" s="240">
        <f t="shared" ca="1" si="1003"/>
        <v>-8.414525647006345E-5</v>
      </c>
      <c r="EY441" s="240">
        <f t="shared" ca="1" si="1004"/>
        <v>8.1878376777560477E-5</v>
      </c>
      <c r="EZ441" s="240">
        <f t="shared" ca="1" si="1005"/>
        <v>2.1478259946625768E-5</v>
      </c>
      <c r="FA441" s="240">
        <f t="shared" ca="1" si="1006"/>
        <v>-9.831712525276839E-5</v>
      </c>
      <c r="FB441" s="240">
        <f t="shared" ca="1" si="1007"/>
        <v>5.3770409957370916E-5</v>
      </c>
      <c r="FC441" s="240">
        <f t="shared" ca="1" si="1008"/>
        <v>5.7163035168440081E-5</v>
      </c>
      <c r="FD441" s="240">
        <f t="shared" ca="1" si="1009"/>
        <v>-9.7521102962699907E-5</v>
      </c>
      <c r="FE441" s="240">
        <f t="shared" ca="1" si="1010"/>
        <v>1.7476385651151442E-5</v>
      </c>
      <c r="FF441" s="240">
        <f t="shared" ca="1" si="1011"/>
        <v>8.4145256470063301E-5</v>
      </c>
      <c r="FG441" s="240">
        <f t="shared" ca="1" si="1012"/>
        <v>-8.1878376777560639E-5</v>
      </c>
      <c r="FH441" s="240">
        <f t="shared" ca="1" si="1013"/>
        <v>-2.1478259946625484E-5</v>
      </c>
      <c r="FI441" s="240">
        <f t="shared" ca="1" si="1014"/>
        <v>9.8317125252768349E-5</v>
      </c>
      <c r="FJ441" s="240">
        <f t="shared" ca="1" si="1015"/>
        <v>-5.3770409957371159E-5</v>
      </c>
      <c r="FK441" s="240">
        <f t="shared" ca="1" si="1016"/>
        <v>-5.7163035168439837E-5</v>
      </c>
      <c r="FL441" s="240">
        <f t="shared" ca="1" si="1017"/>
        <v>9.7521102962698741E-5</v>
      </c>
      <c r="FM441" s="240">
        <f t="shared" ca="1" si="1018"/>
        <v>-1.7476385651151726E-5</v>
      </c>
      <c r="FN441" s="240">
        <f t="shared" ca="1" si="1019"/>
        <v>-8.4145256470063138E-5</v>
      </c>
      <c r="FO441" s="240">
        <f t="shared" ca="1" si="1020"/>
        <v>8.1878376777560802E-5</v>
      </c>
      <c r="FP441" s="240">
        <f t="shared" ca="1" si="1021"/>
        <v>2.1478259946625199E-5</v>
      </c>
      <c r="FQ441" s="240">
        <f t="shared" ca="1" si="1022"/>
        <v>-9.8317125252768295E-5</v>
      </c>
      <c r="FR441" s="240">
        <f t="shared" ca="1" si="1023"/>
        <v>5.377040995737141E-5</v>
      </c>
      <c r="FS441" s="240">
        <f t="shared" ca="1" si="1024"/>
        <v>5.71630351684396E-5</v>
      </c>
      <c r="FT441" s="240">
        <f t="shared" ca="1" si="1025"/>
        <v>-9.7521102962698795E-5</v>
      </c>
      <c r="FU441" s="240">
        <f t="shared" ca="1" si="1026"/>
        <v>1.7476385651152018E-5</v>
      </c>
      <c r="FV441" s="240">
        <f t="shared" ca="1" si="1027"/>
        <v>8.4145256470062976E-5</v>
      </c>
      <c r="FW441" s="240">
        <f t="shared" ca="1" si="1028"/>
        <v>-8.1878376777560965E-5</v>
      </c>
      <c r="FX441" s="240">
        <f t="shared" ca="1" si="1029"/>
        <v>-2.1478259946624915E-5</v>
      </c>
      <c r="FY441" s="240">
        <f t="shared" ca="1" si="1030"/>
        <v>9.8317125252768241E-5</v>
      </c>
      <c r="FZ441" s="240">
        <f t="shared" ca="1" si="1031"/>
        <v>-5.3770409957371654E-5</v>
      </c>
      <c r="GA441" s="240">
        <f t="shared" ca="1" si="1032"/>
        <v>-5.7163035168439363E-5</v>
      </c>
      <c r="GB441" s="240">
        <f t="shared" ca="1" si="1033"/>
        <v>9.7521102962698877E-5</v>
      </c>
      <c r="GC441" s="240">
        <f t="shared" ca="1" si="1034"/>
        <v>-1.7476385651152309E-5</v>
      </c>
      <c r="GD441" s="240">
        <f t="shared" ca="1" si="1035"/>
        <v>-8.4145256470062827E-5</v>
      </c>
      <c r="GE441" s="240">
        <f t="shared" ca="1" si="1036"/>
        <v>8.1878376777557888E-5</v>
      </c>
      <c r="GF441" s="240">
        <f t="shared" ca="1" si="1037"/>
        <v>2.1478259946624623E-5</v>
      </c>
      <c r="GG441" s="240">
        <f t="shared" ca="1" si="1038"/>
        <v>-9.8317125252768187E-5</v>
      </c>
      <c r="GH441" s="240">
        <f t="shared" ca="1" si="1039"/>
        <v>5.3770409957371905E-5</v>
      </c>
      <c r="GI441" s="240">
        <f t="shared" ca="1" si="1040"/>
        <v>5.7163035168439119E-5</v>
      </c>
      <c r="GJ441" s="240">
        <f t="shared" ca="1" si="1041"/>
        <v>-9.7521102962698931E-5</v>
      </c>
      <c r="GK441" s="240">
        <f t="shared" ca="1" si="1042"/>
        <v>1.7476385651152607E-5</v>
      </c>
      <c r="GL441" s="240">
        <f t="shared" ca="1" si="1043"/>
        <v>8.4145256470062664E-5</v>
      </c>
      <c r="GM441" s="240">
        <f t="shared" ca="1" si="1044"/>
        <v>-8.1878376777558064E-5</v>
      </c>
      <c r="GN441" s="240">
        <f t="shared" ca="1" si="1045"/>
        <v>-2.1478259946624339E-5</v>
      </c>
      <c r="GO441" s="240">
        <f t="shared" ca="1" si="1046"/>
        <v>9.8317125252768146E-5</v>
      </c>
      <c r="GP441" s="240">
        <f t="shared" ca="1" si="1047"/>
        <v>-5.3770409957367372E-5</v>
      </c>
      <c r="GQ441" s="240">
        <f t="shared" ca="1" si="1048"/>
        <v>-5.7163035168438875E-5</v>
      </c>
      <c r="GR441" s="240">
        <f t="shared" ca="1" si="1049"/>
        <v>9.7521102962698985E-5</v>
      </c>
      <c r="GS441" s="240">
        <f t="shared" ca="1" si="1050"/>
        <v>-1.7476385651152892E-5</v>
      </c>
      <c r="GT441" s="240">
        <f t="shared" ca="1" si="1051"/>
        <v>-8.4145256470062501E-5</v>
      </c>
      <c r="GU441" s="240">
        <f t="shared" ca="1" si="1052"/>
        <v>8.1878376777558227E-5</v>
      </c>
      <c r="GV441" s="240">
        <f t="shared" ca="1" si="1053"/>
        <v>2.1478259946624061E-5</v>
      </c>
      <c r="GW441" s="240">
        <f t="shared" ca="1" si="1054"/>
        <v>-9.8317125252768092E-5</v>
      </c>
      <c r="GX441" s="240">
        <f t="shared" ca="1" si="1055"/>
        <v>5.3770409957367615E-5</v>
      </c>
      <c r="GY441" s="240">
        <f t="shared" ca="1" si="1056"/>
        <v>5.7163035168438638E-5</v>
      </c>
      <c r="GZ441" s="240">
        <f t="shared" ca="1" si="1057"/>
        <v>-9.7521102962699053E-5</v>
      </c>
      <c r="HA441" s="240">
        <f t="shared" ca="1" si="1058"/>
        <v>1.7476385651153176E-5</v>
      </c>
      <c r="HB441" s="240">
        <f t="shared" ca="1" si="1059"/>
        <v>8.4145256470062352E-5</v>
      </c>
      <c r="HC441" s="240">
        <f t="shared" ca="1" si="1060"/>
        <v>-8.187837677755839E-5</v>
      </c>
      <c r="HD441" s="240">
        <f t="shared" ca="1" si="1061"/>
        <v>-2.1478259946623769E-5</v>
      </c>
      <c r="HE441" s="240">
        <f t="shared" ca="1" si="1062"/>
        <v>9.8317125252768038E-5</v>
      </c>
      <c r="HF441" s="240">
        <f t="shared" ca="1" si="1063"/>
        <v>-5.3770409957367866E-5</v>
      </c>
      <c r="HG441" s="240">
        <f t="shared" ca="1" si="1064"/>
        <v>-5.7163035168438401E-5</v>
      </c>
      <c r="HH441" s="240">
        <f t="shared" ca="1" si="1065"/>
        <v>9.7521102962699121E-5</v>
      </c>
      <c r="HI441" s="240">
        <f t="shared" ca="1" si="1066"/>
        <v>-1.7476385651147871E-5</v>
      </c>
      <c r="HJ441" s="240">
        <f t="shared" ca="1" si="1067"/>
        <v>-8.414525647006219E-5</v>
      </c>
      <c r="HK441" s="240">
        <f t="shared" ca="1" si="1068"/>
        <v>8.1878376777558566E-5</v>
      </c>
      <c r="HL441" s="240">
        <f t="shared" ca="1" si="1069"/>
        <v>2.1478259946623478E-5</v>
      </c>
      <c r="HM441" s="240">
        <f t="shared" ca="1" si="1070"/>
        <v>-9.8317125252767983E-5</v>
      </c>
      <c r="HN441" s="240">
        <f t="shared" ca="1" si="1071"/>
        <v>5.377040995736811E-5</v>
      </c>
      <c r="HO441" s="240">
        <f t="shared" ca="1" si="1072"/>
        <v>5.7163035168438157E-5</v>
      </c>
      <c r="HP441" s="240">
        <f t="shared" ca="1" si="1073"/>
        <v>-9.7521102962699175E-5</v>
      </c>
      <c r="HQ441" s="240">
        <f t="shared" ca="1" si="1074"/>
        <v>1.7476385651148162E-5</v>
      </c>
      <c r="HR441" s="240">
        <f t="shared" ca="1" si="1075"/>
        <v>8.414525647006204E-5</v>
      </c>
      <c r="HS441" s="240">
        <f t="shared" ca="1" si="1076"/>
        <v>-8.1878376777558742E-5</v>
      </c>
      <c r="HT441" s="240">
        <f t="shared" ca="1" si="1077"/>
        <v>-2.1478259946623187E-5</v>
      </c>
      <c r="HU441" s="240">
        <f t="shared" ca="1" si="1078"/>
        <v>9.8317125252767929E-5</v>
      </c>
      <c r="HV441" s="240">
        <f t="shared" ca="1" si="1079"/>
        <v>-5.3770409957368361E-5</v>
      </c>
      <c r="HW441" s="240">
        <f t="shared" ca="1" si="1080"/>
        <v>-5.7163035168437913E-5</v>
      </c>
      <c r="HX441" s="240">
        <f t="shared" ca="1" si="1081"/>
        <v>9.7521102962699243E-5</v>
      </c>
      <c r="HY441" s="240">
        <f t="shared" ca="1" si="1082"/>
        <v>-1.7476385651148453E-5</v>
      </c>
      <c r="HZ441" s="240">
        <f t="shared" ca="1" si="1083"/>
        <v>-8.4145256470061878E-5</v>
      </c>
      <c r="IA441" s="240">
        <f t="shared" ca="1" si="1084"/>
        <v>8.1878376777558905E-5</v>
      </c>
      <c r="IB441" s="240">
        <f t="shared" ca="1" si="1085"/>
        <v>2.1478259946628459E-5</v>
      </c>
      <c r="IC441" s="240">
        <f t="shared" ca="1" si="1086"/>
        <v>-9.8317125252767875E-5</v>
      </c>
      <c r="ID441" s="240">
        <f t="shared" ca="1" si="1087"/>
        <v>5.3770409957368605E-5</v>
      </c>
      <c r="IE441" s="240">
        <f t="shared" ca="1" si="1088"/>
        <v>5.7163035168437581E-5</v>
      </c>
      <c r="IF441" s="240">
        <f t="shared" ca="1" si="1089"/>
        <v>-9.752110296269931E-5</v>
      </c>
      <c r="IG441" s="240">
        <f t="shared" ca="1" si="1090"/>
        <v>1.7476385651148738E-5</v>
      </c>
      <c r="IH441" s="240">
        <f t="shared" ca="1" si="1091"/>
        <v>8.4145256470061715E-5</v>
      </c>
      <c r="II441" s="240">
        <f t="shared" ca="1" si="1092"/>
        <v>-8.1878376777559067E-5</v>
      </c>
      <c r="IJ441" s="240">
        <f t="shared" ca="1" si="1093"/>
        <v>-2.147825994662816E-5</v>
      </c>
      <c r="IK441" s="240">
        <f t="shared" ca="1" si="1094"/>
        <v>9.8317125252767834E-5</v>
      </c>
      <c r="IL441" s="240">
        <f t="shared" ca="1" si="1095"/>
        <v>-5.3770409957368856E-5</v>
      </c>
      <c r="IM441" s="240">
        <f t="shared" ca="1" si="1096"/>
        <v>-5.7163035168442087E-5</v>
      </c>
      <c r="IN441" s="240">
        <f t="shared" ca="1" si="1097"/>
        <v>9.7521102962699365E-5</v>
      </c>
      <c r="IO441" s="240">
        <f t="shared" ca="1" si="1098"/>
        <v>-1.7476385651149036E-5</v>
      </c>
      <c r="IP441" s="240">
        <f t="shared" ca="1" si="1099"/>
        <v>-8.4145256470061566E-5</v>
      </c>
      <c r="IQ441" s="240">
        <f t="shared" ca="1" si="1100"/>
        <v>8.187837677755923E-5</v>
      </c>
      <c r="IR441" s="240">
        <f t="shared" ca="1" si="1101"/>
        <v>2.1478259946627869E-5</v>
      </c>
      <c r="IS441" s="240">
        <f t="shared" ca="1" si="1102"/>
        <v>-9.831712525276778E-5</v>
      </c>
      <c r="IT441" s="240">
        <f t="shared" ca="1" si="1103"/>
        <v>5.3770409957369099E-5</v>
      </c>
      <c r="IU441" s="240">
        <f t="shared" ca="1" si="1104"/>
        <v>5.7163035168441843E-5</v>
      </c>
      <c r="IV441" s="240">
        <f t="shared" ca="1" si="1105"/>
        <v>-9.7521102962699446E-5</v>
      </c>
      <c r="IW441" s="240">
        <f t="shared" ca="1" si="1106"/>
        <v>1.7476385651149321E-5</v>
      </c>
      <c r="IX441" s="240">
        <f t="shared" ca="1" si="1107"/>
        <v>8.4145256470061404E-5</v>
      </c>
      <c r="IY441" s="240">
        <f t="shared" ca="1" si="1108"/>
        <v>-8.1878376777559393E-5</v>
      </c>
      <c r="IZ441" s="240">
        <f t="shared" ca="1" si="1109"/>
        <v>-2.1478259946627585E-5</v>
      </c>
      <c r="JA441" s="240">
        <f t="shared" ca="1" si="1110"/>
        <v>9.8317125252767726E-5</v>
      </c>
      <c r="JB441" s="240">
        <f t="shared" ca="1" si="1111"/>
        <v>-5.377040995736935E-5</v>
      </c>
    </row>
    <row r="442" spans="2:262">
      <c r="B442" s="248">
        <v>81</v>
      </c>
      <c r="C442" s="247">
        <f t="shared" si="1112"/>
        <v>1.582031250000001E-3</v>
      </c>
      <c r="D442" s="244">
        <f t="shared" ca="1" si="855"/>
        <v>29.88669811970529</v>
      </c>
      <c r="E442" s="243">
        <f ca="1">CI361</f>
        <v>-0.11330188029470918</v>
      </c>
      <c r="F442" s="242">
        <v>81</v>
      </c>
      <c r="G442" s="240">
        <f t="shared" ca="1" si="856"/>
        <v>3.2145756089306581E-7</v>
      </c>
      <c r="H442" s="240">
        <f t="shared" ca="1" si="857"/>
        <v>-8.2386759798729308E-6</v>
      </c>
      <c r="I442" s="240">
        <f t="shared" ca="1" si="858"/>
        <v>6.3558461985970425E-6</v>
      </c>
      <c r="J442" s="240">
        <f t="shared" ca="1" si="859"/>
        <v>3.0873730496067643E-6</v>
      </c>
      <c r="K442" s="240">
        <f t="shared" ca="1" si="860"/>
        <v>-8.8581084214895146E-6</v>
      </c>
      <c r="L442" s="240">
        <f t="shared" ca="1" si="861"/>
        <v>4.0919699430393945E-6</v>
      </c>
      <c r="M442" s="240">
        <f t="shared" ca="1" si="862"/>
        <v>5.5416378683171022E-6</v>
      </c>
      <c r="N442" s="240">
        <f t="shared" ca="1" si="863"/>
        <v>-8.5833711660326545E-6</v>
      </c>
      <c r="O442" s="240">
        <f t="shared" ca="1" si="864"/>
        <v>1.4150353515141194E-6</v>
      </c>
      <c r="P442" s="240">
        <f t="shared" ca="1" si="865"/>
        <v>7.4365095956104686E-6</v>
      </c>
      <c r="Q442" s="240">
        <f t="shared" ca="1" si="866"/>
        <v>-7.4421971917859154E-6</v>
      </c>
      <c r="R442" s="240">
        <f t="shared" ca="1" si="867"/>
        <v>-1.4047380574433059E-6</v>
      </c>
      <c r="S442" s="240">
        <f t="shared" ca="1" si="868"/>
        <v>8.5807129842482157E-6</v>
      </c>
      <c r="T442" s="240">
        <f t="shared" ca="1" si="869"/>
        <v>-5.5497807522295343E-6</v>
      </c>
      <c r="U442" s="241">
        <f t="shared" ca="1" si="870"/>
        <v>-4.0827120953020259E-6</v>
      </c>
      <c r="V442" s="240">
        <f t="shared" ca="1" si="871"/>
        <v>8.8587479806380466E-6</v>
      </c>
      <c r="W442" s="240">
        <f t="shared" ca="1" si="872"/>
        <v>-3.097149248923619E-6</v>
      </c>
      <c r="X442" s="240">
        <f t="shared" ca="1" si="873"/>
        <v>-6.3485623180313237E-6</v>
      </c>
      <c r="Y442" s="240">
        <f t="shared" ca="1" si="874"/>
        <v>8.2425487205267494E-6</v>
      </c>
      <c r="Z442" s="240">
        <f t="shared" ca="1" si="875"/>
        <v>-3.3188023048147366E-7</v>
      </c>
      <c r="AA442" s="240">
        <f t="shared" ca="1" si="876"/>
        <v>-7.9735655591415429E-6</v>
      </c>
      <c r="AB442" s="240">
        <f t="shared" ca="1" si="877"/>
        <v>6.7943165994643783E-6</v>
      </c>
      <c r="AC442" s="240">
        <f t="shared" ca="1" si="878"/>
        <v>2.4668899860758166E-6</v>
      </c>
      <c r="AD442" s="240">
        <f t="shared" ca="1" si="879"/>
        <v>-8.7936880783906215E-6</v>
      </c>
      <c r="AE442" s="240">
        <f t="shared" ca="1" si="880"/>
        <v>4.6602414375982367E-6</v>
      </c>
      <c r="AF442" s="240">
        <f t="shared" ca="1" si="881"/>
        <v>5.0166433508849795E-6</v>
      </c>
      <c r="AG442" s="240">
        <f t="shared" ca="1" si="882"/>
        <v>-8.7261437244123009E-6</v>
      </c>
      <c r="AH442" s="240">
        <f t="shared" ca="1" si="883"/>
        <v>2.0557445472694894E-6</v>
      </c>
      <c r="AI442" s="240">
        <f t="shared" ca="1" si="884"/>
        <v>7.0599984812241665E-6</v>
      </c>
      <c r="AJ442" s="240">
        <f t="shared" ca="1" si="885"/>
        <v>-7.7777506700784931E-6</v>
      </c>
      <c r="AK442" s="240">
        <f t="shared" ca="1" si="886"/>
        <v>-7.562666781325885E-7</v>
      </c>
      <c r="AL442" s="240">
        <f t="shared" ca="1" si="887"/>
        <v>8.3906916748477437E-6</v>
      </c>
      <c r="AM442" s="240">
        <f t="shared" ca="1" si="888"/>
        <v>-6.0442431613194693E-6</v>
      </c>
      <c r="AN442" s="240">
        <f t="shared" ca="1" si="889"/>
        <v>-3.491937593130124E-6</v>
      </c>
      <c r="AO442" s="240">
        <f t="shared" ca="1" si="890"/>
        <v>8.8743979186464822E-6</v>
      </c>
      <c r="AP442" s="240">
        <f t="shared" ca="1" si="891"/>
        <v>-3.7006077539807035E-6</v>
      </c>
      <c r="AQ442" s="240">
        <f t="shared" ca="1" si="892"/>
        <v>-5.875119620966121E-6</v>
      </c>
      <c r="AR442" s="240">
        <f t="shared" ca="1" si="893"/>
        <v>8.462290144254315E-6</v>
      </c>
      <c r="AS442" s="240">
        <f t="shared" ca="1" si="894"/>
        <v>-9.8341953413209659E-7</v>
      </c>
      <c r="AT442" s="240">
        <f t="shared" ca="1" si="895"/>
        <v>-7.6652456957945899E-6</v>
      </c>
      <c r="AU442" s="240">
        <f t="shared" ca="1" si="896"/>
        <v>7.1959680100018965E-6</v>
      </c>
      <c r="AV442" s="240">
        <f t="shared" ca="1" si="897"/>
        <v>1.833038631972499E-6</v>
      </c>
      <c r="AW442" s="240">
        <f t="shared" ca="1" si="898"/>
        <v>-8.681613977686772E-6</v>
      </c>
      <c r="AX442" s="240">
        <f t="shared" ca="1" si="899"/>
        <v>5.2032586800311842E-6</v>
      </c>
      <c r="AY442" s="240">
        <f t="shared" ca="1" si="900"/>
        <v>4.4644632084792908E-6</v>
      </c>
      <c r="AZ442" s="240">
        <f t="shared" ca="1" si="901"/>
        <v>-8.8216285538934132E-6</v>
      </c>
      <c r="BA442" s="240">
        <f t="shared" ca="1" si="902"/>
        <v>2.6853134852080529E-6</v>
      </c>
      <c r="BB442" s="240">
        <f t="shared" ca="1" si="903"/>
        <v>6.6452286233712889E-6</v>
      </c>
      <c r="BC442" s="240">
        <f t="shared" ca="1" si="904"/>
        <v>-8.071155843605227E-6</v>
      </c>
      <c r="BD442" s="240">
        <f t="shared" ca="1" si="905"/>
        <v>-1.03697024168082E-7</v>
      </c>
      <c r="BE442" s="240">
        <f t="shared" ca="1" si="906"/>
        <v>8.1552004802697863E-6</v>
      </c>
      <c r="BF442" s="240">
        <f t="shared" ca="1" si="907"/>
        <v>-6.5059512930292466E-6</v>
      </c>
      <c r="BG442" s="240">
        <f t="shared" ca="1" si="908"/>
        <v>-2.8822399785905159E-6</v>
      </c>
      <c r="BH442" s="240">
        <f t="shared" ca="1" si="909"/>
        <v>8.8419567254326948E-6</v>
      </c>
      <c r="BI442" s="240">
        <f t="shared" ca="1" si="910"/>
        <v>-4.2840123449886211E-6</v>
      </c>
      <c r="BJ442" s="240">
        <f t="shared" ca="1" si="911"/>
        <v>-5.3698391416390527E-6</v>
      </c>
      <c r="BK442" s="240">
        <f t="shared" ca="1" si="912"/>
        <v>8.6361736844951664E-6</v>
      </c>
      <c r="BL442" s="240">
        <f t="shared" ca="1" si="913"/>
        <v>-1.6296296021211524E-6</v>
      </c>
      <c r="BM442" s="240">
        <f t="shared" ca="1" si="914"/>
        <v>-7.3153872018850968E-6</v>
      </c>
      <c r="BN442" s="240">
        <f t="shared" ca="1" si="915"/>
        <v>7.5586238464156266E-6</v>
      </c>
      <c r="BO442" s="240">
        <f t="shared" ca="1" si="916"/>
        <v>1.189253882703316E-6</v>
      </c>
      <c r="BP442" s="240">
        <f t="shared" ca="1" si="917"/>
        <v>-8.5224934586400731E-6</v>
      </c>
      <c r="BQ442" s="240">
        <f t="shared" ca="1" si="918"/>
        <v>5.7180790128531833E-6</v>
      </c>
      <c r="BR442" s="240">
        <f t="shared" ca="1" si="919"/>
        <v>3.8880897531341222E-6</v>
      </c>
      <c r="BS442" s="240">
        <f t="shared" ca="1" si="920"/>
        <v>-8.869308213911969E-6</v>
      </c>
      <c r="BT442" s="240">
        <f t="shared" ca="1" si="921"/>
        <v>3.3003304767076833E-6</v>
      </c>
      <c r="BU442" s="240">
        <f t="shared" ca="1" si="922"/>
        <v>6.1944476958485231E-6</v>
      </c>
      <c r="BV442" s="240">
        <f t="shared" ca="1" si="923"/>
        <v>-8.3208227243093998E-6</v>
      </c>
      <c r="BW442" s="240">
        <f t="shared" ca="1" si="924"/>
        <v>5.4943457295503497E-7</v>
      </c>
      <c r="BX442" s="240">
        <f t="shared" ca="1" si="925"/>
        <v>7.8755155477012653E-6</v>
      </c>
      <c r="BY442" s="240">
        <f t="shared" ca="1" si="926"/>
        <v>-6.932403110989351E-6</v>
      </c>
      <c r="BZ442" s="240">
        <f t="shared" ca="1" si="927"/>
        <v>-2.2569232558821087E-6</v>
      </c>
      <c r="CA442" s="240">
        <f t="shared" ca="1" si="928"/>
        <v>8.7616002026335059E-6</v>
      </c>
      <c r="CB442" s="240">
        <f t="shared" ca="1" si="929"/>
        <v>-4.8442015019209996E-6</v>
      </c>
      <c r="CC442" s="240">
        <f t="shared" ca="1" si="930"/>
        <v>-4.8354590387465083E-6</v>
      </c>
      <c r="CD442" s="240">
        <f t="shared" ca="1" si="931"/>
        <v>8.7632570512790548E-6</v>
      </c>
      <c r="CE442" s="240">
        <f t="shared" ca="1" si="932"/>
        <v>-2.2670085661010591E-6</v>
      </c>
      <c r="CF442" s="240">
        <f t="shared" ca="1" si="933"/>
        <v>-6.9258859909043502E-6</v>
      </c>
      <c r="CG442" s="240">
        <f t="shared" ca="1" si="934"/>
        <v>7.880318845306666E-6</v>
      </c>
      <c r="CH442" s="240">
        <f t="shared" ca="1" si="935"/>
        <v>5.390244636036941E-7</v>
      </c>
      <c r="CI442" s="240">
        <f t="shared" ca="1" si="936"/>
        <v>-8.3171888091298537E-6</v>
      </c>
      <c r="CJ442" s="240">
        <f t="shared" ca="1" si="937"/>
        <v>6.2019125800751811E-6</v>
      </c>
      <c r="CK442" s="240">
        <f t="shared" ca="1" si="938"/>
        <v>3.2906464025423263E-6</v>
      </c>
      <c r="CL442" s="240">
        <f t="shared" ca="1" si="939"/>
        <v>-8.8689243242592468E-6</v>
      </c>
      <c r="CM442" s="240">
        <f t="shared" ca="1" si="940"/>
        <v>3.8974626914048739E-6</v>
      </c>
      <c r="CN442" s="240">
        <f t="shared" ca="1" si="941"/>
        <v>5.7100985195586047E-6</v>
      </c>
      <c r="CO442" s="240">
        <f t="shared" ca="1" si="942"/>
        <v>-8.5253983457325835E-6</v>
      </c>
      <c r="CP442" s="240">
        <f t="shared" ca="1" si="943"/>
        <v>1.1995887365226085E-6</v>
      </c>
      <c r="CQ442" s="240">
        <f t="shared" ca="1" si="944"/>
        <v>7.5531525140244457E-6</v>
      </c>
      <c r="CR442" s="240">
        <f t="shared" ca="1" si="945"/>
        <v>-7.3212876358495188E-6</v>
      </c>
      <c r="CS442" s="240">
        <f t="shared" ca="1" si="946"/>
        <v>-1.6193760705042115E-6</v>
      </c>
      <c r="CT442" s="240">
        <f t="shared" ca="1" si="947"/>
        <v>8.6337638092082343E-6</v>
      </c>
      <c r="CU442" s="240">
        <f t="shared" ca="1" si="948"/>
        <v>-5.3781395112002658E-6</v>
      </c>
      <c r="CV442" s="240">
        <f t="shared" ca="1" si="949"/>
        <v>-4.2748751643663753E-6</v>
      </c>
      <c r="CW442" s="240">
        <f t="shared" ca="1" si="950"/>
        <v>8.8428515688304872E-6</v>
      </c>
      <c r="CX442" s="240">
        <f t="shared" ca="1" si="951"/>
        <v>-2.8921024142417024E-6</v>
      </c>
      <c r="CY442" s="240">
        <f t="shared" ca="1" si="952"/>
        <v>-6.4988528036619094E-6</v>
      </c>
      <c r="CZ442" s="240">
        <f t="shared" ca="1" si="953"/>
        <v>8.1593097136035821E-6</v>
      </c>
      <c r="DA442" s="240">
        <f t="shared" ca="1" si="954"/>
        <v>-1.1412597576681489E-7</v>
      </c>
      <c r="DB442" s="240">
        <f t="shared" ca="1" si="955"/>
        <v>-8.0668125928398928E-6</v>
      </c>
      <c r="DC442" s="240">
        <f t="shared" ca="1" si="956"/>
        <v>6.6521374456756269E-6</v>
      </c>
      <c r="DD442" s="240">
        <f t="shared" ca="1" si="957"/>
        <v>2.6753707539851662E-6</v>
      </c>
      <c r="DE442" s="240">
        <f t="shared" ca="1" si="958"/>
        <v>-8.8204789652665455E-6</v>
      </c>
      <c r="DF442" s="240">
        <f t="shared" ca="1" si="959"/>
        <v>4.4734742180909611E-6</v>
      </c>
      <c r="DG442" s="240">
        <f t="shared" ca="1" si="960"/>
        <v>5.1948058246533002E-6</v>
      </c>
      <c r="DH442" s="240">
        <f t="shared" ca="1" si="961"/>
        <v>-8.6837740948574786E-6</v>
      </c>
      <c r="DI442" s="240">
        <f t="shared" ca="1" si="962"/>
        <v>1.8432422247917067E-6</v>
      </c>
      <c r="DJ442" s="240">
        <f t="shared" ca="1" si="963"/>
        <v>7.1898582924493487E-6</v>
      </c>
      <c r="DK442" s="240">
        <f t="shared" ca="1" si="964"/>
        <v>-7.6704974686753447E-6</v>
      </c>
      <c r="DL442" s="240">
        <f t="shared" ca="1" si="965"/>
        <v>-9.7305334589351611E-7</v>
      </c>
      <c r="DM442" s="240">
        <f t="shared" ca="1" si="966"/>
        <v>8.459140301648942E-6</v>
      </c>
      <c r="DN442" s="240">
        <f t="shared" ca="1" si="967"/>
        <v>-5.8829329164922384E-6</v>
      </c>
      <c r="DO442" s="240">
        <f t="shared" ca="1" si="968"/>
        <v>-3.6911253710839434E-6</v>
      </c>
      <c r="DP442" s="240">
        <f t="shared" ca="1" si="969"/>
        <v>8.8745259075626344E-6</v>
      </c>
      <c r="DQ442" s="240">
        <f t="shared" ca="1" si="970"/>
        <v>-3.501523708820004E-6</v>
      </c>
      <c r="DR442" s="240">
        <f t="shared" ca="1" si="971"/>
        <v>-6.0366017699989736E-6</v>
      </c>
      <c r="DS442" s="240">
        <f t="shared" ca="1" si="972"/>
        <v>8.3940845756184216E-6</v>
      </c>
      <c r="DT442" s="240">
        <f t="shared" ca="1" si="973"/>
        <v>-7.6665795658646799E-7</v>
      </c>
      <c r="DU442" s="240">
        <f t="shared" ca="1" si="974"/>
        <v>-7.7727216201795483E-6</v>
      </c>
      <c r="DV442" s="240">
        <f t="shared" ca="1" si="975"/>
        <v>7.0663138020995165E-6</v>
      </c>
      <c r="DW442" s="240">
        <f t="shared" ca="1" si="976"/>
        <v>2.0455970395107938E-6</v>
      </c>
      <c r="DX442" s="240">
        <f t="shared" ca="1" si="977"/>
        <v>-8.7242346665316441E-6</v>
      </c>
      <c r="DY442" s="240">
        <f t="shared" ca="1" si="978"/>
        <v>5.0252436003954758E-6</v>
      </c>
      <c r="DZ442" s="240">
        <f t="shared" ca="1" si="979"/>
        <v>4.6513620268928237E-6</v>
      </c>
      <c r="EA442" s="240">
        <f t="shared" ca="1" si="980"/>
        <v>-8.7950917197773958E-6</v>
      </c>
      <c r="EB442" s="240">
        <f t="shared" ca="1" si="981"/>
        <v>2.4769070237413208E-6</v>
      </c>
      <c r="EC442" s="240">
        <f t="shared" ca="1" si="982"/>
        <v>6.7876016058391723E-6</v>
      </c>
      <c r="ED442" s="240">
        <f t="shared" ca="1" si="983"/>
        <v>-7.9781402111265605E-6</v>
      </c>
      <c r="EE442" s="240">
        <f t="shared" ca="1" si="984"/>
        <v>-3.2145756089328435E-7</v>
      </c>
      <c r="EF442" s="240">
        <f t="shared" ca="1" si="985"/>
        <v>8.2386759798730239E-6</v>
      </c>
      <c r="EG442" s="240">
        <f t="shared" ca="1" si="986"/>
        <v>-6.3558461985968375E-6</v>
      </c>
      <c r="EH442" s="240">
        <f t="shared" ca="1" si="987"/>
        <v>-3.0873730496070679E-6</v>
      </c>
      <c r="EI442" s="240">
        <f t="shared" ca="1" si="988"/>
        <v>8.8581084214895367E-6</v>
      </c>
      <c r="EJ442" s="240">
        <f t="shared" ca="1" si="989"/>
        <v>-4.0919699430390362E-6</v>
      </c>
      <c r="EK442" s="240">
        <f t="shared" ca="1" si="990"/>
        <v>-5.5416378683174419E-6</v>
      </c>
      <c r="EL442" s="240">
        <f t="shared" ca="1" si="991"/>
        <v>8.5833711660326663E-6</v>
      </c>
      <c r="EM442" s="240">
        <f t="shared" ca="1" si="992"/>
        <v>-1.4150353515141253E-6</v>
      </c>
      <c r="EN442" s="240">
        <f t="shared" ca="1" si="993"/>
        <v>-7.4365095956104821E-6</v>
      </c>
      <c r="EO442" s="240">
        <f t="shared" ca="1" si="994"/>
        <v>7.4421971917858841E-6</v>
      </c>
      <c r="EP442" s="240">
        <f t="shared" ca="1" si="995"/>
        <v>1.404738057443424E-6</v>
      </c>
      <c r="EQ442" s="240">
        <f t="shared" ca="1" si="996"/>
        <v>-8.580712984248253E-6</v>
      </c>
      <c r="ER442" s="240">
        <f t="shared" ca="1" si="997"/>
        <v>5.5497807522293903E-6</v>
      </c>
      <c r="ES442" s="240">
        <f t="shared" ca="1" si="998"/>
        <v>4.0827120953022165E-6</v>
      </c>
      <c r="ET442" s="240">
        <f t="shared" ca="1" si="999"/>
        <v>-8.8587479806380313E-6</v>
      </c>
      <c r="EU442" s="240">
        <f t="shared" ca="1" si="1000"/>
        <v>3.0971492489233297E-6</v>
      </c>
      <c r="EV442" s="240">
        <f t="shared" ca="1" si="1001"/>
        <v>6.3485623180315405E-6</v>
      </c>
      <c r="EW442" s="240">
        <f t="shared" ca="1" si="1002"/>
        <v>-8.2425487205266122E-6</v>
      </c>
      <c r="EX442" s="240">
        <f t="shared" ca="1" si="1003"/>
        <v>3.3188023048110182E-7</v>
      </c>
      <c r="EY442" s="240">
        <f t="shared" ca="1" si="1004"/>
        <v>7.9735655591417343E-6</v>
      </c>
      <c r="EZ442" s="240">
        <f t="shared" ca="1" si="1005"/>
        <v>-6.7943165994644215E-6</v>
      </c>
      <c r="FA442" s="240">
        <f t="shared" ca="1" si="1006"/>
        <v>-2.4668899860758102E-6</v>
      </c>
      <c r="FB442" s="240">
        <f t="shared" ca="1" si="1007"/>
        <v>8.7936880783906265E-6</v>
      </c>
      <c r="FC442" s="240">
        <f t="shared" ca="1" si="1008"/>
        <v>-4.6602414375981875E-6</v>
      </c>
      <c r="FD442" s="240">
        <f t="shared" ca="1" si="1009"/>
        <v>-5.0166433508850777E-6</v>
      </c>
      <c r="FE442" s="240">
        <f t="shared" ca="1" si="1010"/>
        <v>8.7261437244122789E-6</v>
      </c>
      <c r="FF442" s="240">
        <f t="shared" ca="1" si="1011"/>
        <v>-2.0557445472693116E-6</v>
      </c>
      <c r="FG442" s="240">
        <f t="shared" ca="1" si="1012"/>
        <v>-7.0599984812242774E-6</v>
      </c>
      <c r="FH442" s="240">
        <f t="shared" ca="1" si="1013"/>
        <v>7.7777506700783746E-6</v>
      </c>
      <c r="FI442" s="240">
        <f t="shared" ca="1" si="1014"/>
        <v>7.562666781328333E-7</v>
      </c>
      <c r="FJ442" s="240">
        <f t="shared" ca="1" si="1015"/>
        <v>-8.3906916748478453E-6</v>
      </c>
      <c r="FK442" s="240">
        <f t="shared" ca="1" si="1016"/>
        <v>6.0442431613192432E-6</v>
      </c>
      <c r="FL442" s="240">
        <f t="shared" ca="1" si="1017"/>
        <v>3.4919375931305238E-6</v>
      </c>
      <c r="FM442" s="240">
        <f t="shared" ca="1" si="1018"/>
        <v>-8.8743979186464873E-6</v>
      </c>
      <c r="FN442" s="240">
        <f t="shared" ca="1" si="1019"/>
        <v>3.700607753980767E-6</v>
      </c>
      <c r="FO442" s="240">
        <f t="shared" ca="1" si="1020"/>
        <v>5.8751196209660685E-6</v>
      </c>
      <c r="FP442" s="240">
        <f t="shared" ca="1" si="1021"/>
        <v>-8.4622901442542963E-6</v>
      </c>
      <c r="FQ442" s="240">
        <f t="shared" ca="1" si="1022"/>
        <v>9.8341953413204154E-7</v>
      </c>
      <c r="FR442" s="240">
        <f t="shared" ca="1" si="1023"/>
        <v>7.6652456957946187E-6</v>
      </c>
      <c r="FS442" s="240">
        <f t="shared" ca="1" si="1024"/>
        <v>-7.1959680100017906E-6</v>
      </c>
      <c r="FT442" s="240">
        <f t="shared" ca="1" si="1025"/>
        <v>-1.8330386319726777E-6</v>
      </c>
      <c r="FU442" s="240">
        <f t="shared" ca="1" si="1026"/>
        <v>8.681613977686811E-6</v>
      </c>
      <c r="FV442" s="240">
        <f t="shared" ca="1" si="1027"/>
        <v>-5.2032586800310368E-6</v>
      </c>
      <c r="FW442" s="240">
        <f t="shared" ca="1" si="1028"/>
        <v>-4.4644632084795576E-6</v>
      </c>
      <c r="FX442" s="240">
        <f t="shared" ca="1" si="1029"/>
        <v>8.8216285538933793E-6</v>
      </c>
      <c r="FY442" s="240">
        <f t="shared" ca="1" si="1030"/>
        <v>-2.685313485207759E-6</v>
      </c>
      <c r="FZ442" s="240">
        <f t="shared" ca="1" si="1031"/>
        <v>-6.6452286233715778E-6</v>
      </c>
      <c r="GA442" s="240">
        <f t="shared" ca="1" si="1032"/>
        <v>8.0711558436050457E-6</v>
      </c>
      <c r="GB442" s="240">
        <f t="shared" ca="1" si="1033"/>
        <v>1.0369702416801297E-7</v>
      </c>
      <c r="GC442" s="240">
        <f t="shared" ca="1" si="1034"/>
        <v>-8.1552004802697592E-6</v>
      </c>
      <c r="GD442" s="240">
        <f t="shared" ca="1" si="1035"/>
        <v>6.5059512930292094E-6</v>
      </c>
      <c r="GE442" s="240">
        <f t="shared" ca="1" si="1036"/>
        <v>2.8822399785905701E-6</v>
      </c>
      <c r="GF442" s="240">
        <f t="shared" ca="1" si="1037"/>
        <v>-8.8419567254327015E-6</v>
      </c>
      <c r="GG442" s="240">
        <f t="shared" ca="1" si="1038"/>
        <v>4.284012344988572E-6</v>
      </c>
      <c r="GH442" s="240">
        <f t="shared" ca="1" si="1039"/>
        <v>5.3698391416391984E-6</v>
      </c>
      <c r="GI442" s="240">
        <f t="shared" ca="1" si="1040"/>
        <v>-8.636173684495124E-6</v>
      </c>
      <c r="GJ442" s="240">
        <f t="shared" ca="1" si="1041"/>
        <v>1.6296296021209729E-6</v>
      </c>
      <c r="GK442" s="240">
        <f t="shared" ca="1" si="1042"/>
        <v>7.3153872018852722E-6</v>
      </c>
      <c r="GL442" s="240">
        <f t="shared" ca="1" si="1043"/>
        <v>-7.5586238464154648E-6</v>
      </c>
      <c r="GM442" s="240">
        <f t="shared" ca="1" si="1044"/>
        <v>-1.1892538827036222E-6</v>
      </c>
      <c r="GN442" s="240">
        <f t="shared" ca="1" si="1045"/>
        <v>8.5224934586401578E-6</v>
      </c>
      <c r="GO442" s="240">
        <f t="shared" ca="1" si="1046"/>
        <v>-5.7180790128528504E-6</v>
      </c>
      <c r="GP442" s="240">
        <f t="shared" ca="1" si="1047"/>
        <v>-3.8880897531340596E-6</v>
      </c>
      <c r="GQ442" s="240">
        <f t="shared" ca="1" si="1048"/>
        <v>8.8693082139119724E-6</v>
      </c>
      <c r="GR442" s="240">
        <f t="shared" ca="1" si="1049"/>
        <v>-3.3003304767077485E-6</v>
      </c>
      <c r="GS442" s="240">
        <f t="shared" ca="1" si="1050"/>
        <v>-6.1944476958484732E-6</v>
      </c>
      <c r="GT442" s="240">
        <f t="shared" ca="1" si="1051"/>
        <v>8.3208227243093355E-6</v>
      </c>
      <c r="GU442" s="240">
        <f t="shared" ca="1" si="1052"/>
        <v>-5.4943457295485329E-7</v>
      </c>
      <c r="GV442" s="240">
        <f t="shared" ca="1" si="1053"/>
        <v>-7.87551554770135E-6</v>
      </c>
      <c r="GW442" s="240">
        <f t="shared" ca="1" si="1054"/>
        <v>6.9324031109892375E-6</v>
      </c>
      <c r="GX442" s="240">
        <f t="shared" ca="1" si="1055"/>
        <v>2.2569232558822853E-6</v>
      </c>
      <c r="GY442" s="240">
        <f t="shared" ca="1" si="1056"/>
        <v>-8.7616002026335347E-6</v>
      </c>
      <c r="GZ442" s="240">
        <f t="shared" ca="1" si="1057"/>
        <v>4.8442015019208472E-6</v>
      </c>
      <c r="HA442" s="240">
        <f t="shared" ca="1" si="1058"/>
        <v>4.8354590387468725E-6</v>
      </c>
      <c r="HB442" s="240">
        <f t="shared" ca="1" si="1059"/>
        <v>-8.7632570512789853E-6</v>
      </c>
      <c r="HC442" s="240">
        <f t="shared" ca="1" si="1060"/>
        <v>2.2670085661006394E-6</v>
      </c>
      <c r="HD442" s="240">
        <f t="shared" ca="1" si="1061"/>
        <v>6.9258859909046221E-6</v>
      </c>
      <c r="HE442" s="240">
        <f t="shared" ca="1" si="1062"/>
        <v>-7.8803188453066982E-6</v>
      </c>
      <c r="HF442" s="240">
        <f t="shared" ca="1" si="1063"/>
        <v>-5.3902446360362422E-7</v>
      </c>
      <c r="HG442" s="240">
        <f t="shared" ca="1" si="1064"/>
        <v>8.3171888091298283E-6</v>
      </c>
      <c r="HH442" s="240">
        <f t="shared" ca="1" si="1065"/>
        <v>-6.2019125800750507E-6</v>
      </c>
      <c r="HI442" s="240">
        <f t="shared" ca="1" si="1066"/>
        <v>-3.2906464025424957E-6</v>
      </c>
      <c r="HJ442" s="240">
        <f t="shared" ca="1" si="1067"/>
        <v>8.8689243242592535E-6</v>
      </c>
      <c r="HK442" s="240">
        <f t="shared" ca="1" si="1068"/>
        <v>-3.8974626914047105E-6</v>
      </c>
      <c r="HL442" s="240">
        <f t="shared" ca="1" si="1069"/>
        <v>-5.7100985195587444E-6</v>
      </c>
      <c r="HM442" s="240">
        <f t="shared" ca="1" si="1070"/>
        <v>8.5253983457325344E-6</v>
      </c>
      <c r="HN442" s="240">
        <f t="shared" ca="1" si="1071"/>
        <v>-1.1995887365224268E-6</v>
      </c>
      <c r="HO442" s="240">
        <f t="shared" ca="1" si="1072"/>
        <v>-7.5531525140246743E-6</v>
      </c>
      <c r="HP442" s="240">
        <f t="shared" ca="1" si="1073"/>
        <v>7.321287635849274E-6</v>
      </c>
      <c r="HQ442" s="240">
        <f t="shared" ca="1" si="1074"/>
        <v>1.6193760705046389E-6</v>
      </c>
      <c r="HR442" s="240">
        <f t="shared" ca="1" si="1075"/>
        <v>-8.6337638092083359E-6</v>
      </c>
      <c r="HS442" s="240">
        <f t="shared" ca="1" si="1076"/>
        <v>5.3781395112003208E-6</v>
      </c>
      <c r="HT442" s="240">
        <f t="shared" ca="1" si="1077"/>
        <v>4.2748751643663151E-6</v>
      </c>
      <c r="HU442" s="240">
        <f t="shared" ca="1" si="1078"/>
        <v>-8.8428515688304939E-6</v>
      </c>
      <c r="HV442" s="240">
        <f t="shared" ca="1" si="1079"/>
        <v>2.8921024142415296E-6</v>
      </c>
      <c r="HW442" s="240">
        <f t="shared" ca="1" si="1080"/>
        <v>6.4988528036620339E-6</v>
      </c>
      <c r="HX442" s="240">
        <f t="shared" ca="1" si="1081"/>
        <v>-8.1593097136035092E-6</v>
      </c>
      <c r="HY442" s="240">
        <f t="shared" ca="1" si="1082"/>
        <v>1.1412597576663109E-7</v>
      </c>
      <c r="HZ442" s="240">
        <f t="shared" ca="1" si="1083"/>
        <v>8.0668125928399674E-6</v>
      </c>
      <c r="IA442" s="240">
        <f t="shared" ca="1" si="1084"/>
        <v>-6.6521374456755058E-6</v>
      </c>
      <c r="IB442" s="240">
        <f t="shared" ca="1" si="1085"/>
        <v>-2.6753707539853407E-6</v>
      </c>
      <c r="IC442" s="240">
        <f t="shared" ca="1" si="1086"/>
        <v>8.8204789652665658E-6</v>
      </c>
      <c r="ID442" s="240">
        <f t="shared" ca="1" si="1087"/>
        <v>-4.473474218090585E-6</v>
      </c>
      <c r="IE442" s="240">
        <f t="shared" ca="1" si="1088"/>
        <v>-2.7632621230446088E-6</v>
      </c>
      <c r="IF442" s="240">
        <f t="shared" ca="1" si="1089"/>
        <v>8.6837740948573888E-6</v>
      </c>
      <c r="IG442" s="240">
        <f t="shared" ca="1" si="1090"/>
        <v>-1.8432422247917736E-6</v>
      </c>
      <c r="IH442" s="240">
        <f t="shared" ca="1" si="1091"/>
        <v>-7.1898582924493081E-6</v>
      </c>
      <c r="II442" s="240">
        <f t="shared" ca="1" si="1092"/>
        <v>7.6704974686753785E-6</v>
      </c>
      <c r="IJ442" s="240">
        <f t="shared" ca="1" si="1093"/>
        <v>9.7305334589344708E-7</v>
      </c>
      <c r="IK442" s="240">
        <f t="shared" ca="1" si="1094"/>
        <v>-8.4591403016489979E-6</v>
      </c>
      <c r="IL442" s="240">
        <f t="shared" ca="1" si="1095"/>
        <v>5.8829329164921003E-6</v>
      </c>
      <c r="IM442" s="240">
        <f t="shared" ca="1" si="1096"/>
        <v>3.691125371084109E-6</v>
      </c>
      <c r="IN442" s="240">
        <f t="shared" ca="1" si="1097"/>
        <v>-8.8745259075626327E-6</v>
      </c>
      <c r="IO442" s="240">
        <f t="shared" ca="1" si="1098"/>
        <v>3.5015237088198359E-6</v>
      </c>
      <c r="IP442" s="240">
        <f t="shared" ca="1" si="1099"/>
        <v>6.0366017699991074E-6</v>
      </c>
      <c r="IQ442" s="240">
        <f t="shared" ca="1" si="1100"/>
        <v>-8.3940845756183623E-6</v>
      </c>
      <c r="IR442" s="240">
        <f t="shared" ca="1" si="1101"/>
        <v>7.6665795658603558E-7</v>
      </c>
      <c r="IS442" s="240">
        <f t="shared" ca="1" si="1102"/>
        <v>7.7727216201797584E-6</v>
      </c>
      <c r="IT442" s="240">
        <f t="shared" ca="1" si="1103"/>
        <v>-7.0663138020992539E-6</v>
      </c>
      <c r="IU442" s="240">
        <f t="shared" ca="1" si="1104"/>
        <v>-2.0455970395107256E-6</v>
      </c>
      <c r="IV442" s="240">
        <f t="shared" ca="1" si="1105"/>
        <v>8.7242346665316305E-6</v>
      </c>
      <c r="IW442" s="240">
        <f t="shared" ca="1" si="1106"/>
        <v>-5.0252436003955326E-6</v>
      </c>
      <c r="IX442" s="240">
        <f t="shared" ca="1" si="1107"/>
        <v>-4.6513620268927644E-6</v>
      </c>
      <c r="IY442" s="240">
        <f t="shared" ca="1" si="1108"/>
        <v>8.7950917197773721E-6</v>
      </c>
      <c r="IZ442" s="240">
        <f t="shared" ca="1" si="1109"/>
        <v>-2.4769070237411446E-6</v>
      </c>
      <c r="JA442" s="240">
        <f t="shared" ca="1" si="1110"/>
        <v>-6.7876016058392909E-6</v>
      </c>
      <c r="JB442" s="240">
        <f t="shared" ca="1" si="1111"/>
        <v>7.9781402111264808E-6</v>
      </c>
    </row>
    <row r="443" spans="2:262">
      <c r="B443" s="248">
        <v>82</v>
      </c>
      <c r="C443" s="247">
        <f t="shared" si="1112"/>
        <v>1.601562500000001E-3</v>
      </c>
      <c r="D443" s="244">
        <f t="shared" ca="1" si="855"/>
        <v>29.887684783956026</v>
      </c>
      <c r="E443" s="243">
        <f ca="1">CJ361</f>
        <v>-0.11231521604397404</v>
      </c>
      <c r="F443" s="242">
        <v>82</v>
      </c>
      <c r="G443" s="240">
        <f t="shared" ca="1" si="856"/>
        <v>-4.1792171148209207E-5</v>
      </c>
      <c r="H443" s="240">
        <f t="shared" ca="1" si="857"/>
        <v>7.9196144864138635E-5</v>
      </c>
      <c r="I443" s="240">
        <f t="shared" ca="1" si="858"/>
        <v>-2.5929259085200625E-5</v>
      </c>
      <c r="J443" s="240">
        <f t="shared" ca="1" si="859"/>
        <v>-5.7023771282636729E-5</v>
      </c>
      <c r="K443" s="240">
        <f t="shared" ca="1" si="860"/>
        <v>7.469086680219021E-5</v>
      </c>
      <c r="L443" s="240">
        <f t="shared" ca="1" si="861"/>
        <v>-6.8451497853615361E-6</v>
      </c>
      <c r="M443" s="240">
        <f t="shared" ca="1" si="862"/>
        <v>-6.8837509490141108E-5</v>
      </c>
      <c r="N443" s="240">
        <f t="shared" ca="1" si="863"/>
        <v>6.5708805388491984E-5</v>
      </c>
      <c r="O443" s="240">
        <f t="shared" ca="1" si="864"/>
        <v>1.2649240636003393E-5</v>
      </c>
      <c r="P443" s="240">
        <f t="shared" ca="1" si="865"/>
        <v>-7.6525299912388967E-5</v>
      </c>
      <c r="Q443" s="240">
        <f t="shared" ca="1" si="866"/>
        <v>5.2788322871640323E-5</v>
      </c>
      <c r="R443" s="240">
        <f t="shared" ca="1" si="867"/>
        <v>3.1385467277564975E-5</v>
      </c>
      <c r="S443" s="240">
        <f t="shared" ca="1" si="868"/>
        <v>-7.9626355660064929E-5</v>
      </c>
      <c r="T443" s="240">
        <f t="shared" ca="1" si="869"/>
        <v>3.6703840589938921E-5</v>
      </c>
      <c r="U443" s="241">
        <f t="shared" ca="1" si="870"/>
        <v>4.824052767470177E-5</v>
      </c>
      <c r="V443" s="240">
        <f t="shared" ca="1" si="871"/>
        <v>-7.7954807224105491E-5</v>
      </c>
      <c r="W443" s="240">
        <f t="shared" ca="1" si="872"/>
        <v>1.8419422097382106E-5</v>
      </c>
      <c r="X443" s="240">
        <f t="shared" ca="1" si="873"/>
        <v>6.2204171752549523E-5</v>
      </c>
      <c r="Y443" s="240">
        <f t="shared" ca="1" si="874"/>
        <v>-7.1610843028211435E-5</v>
      </c>
      <c r="Z443" s="240">
        <f t="shared" ca="1" si="875"/>
        <v>-9.6901038945297358E-7</v>
      </c>
      <c r="AA443" s="240">
        <f t="shared" ca="1" si="876"/>
        <v>7.2439453683406383E-5</v>
      </c>
      <c r="AB443" s="240">
        <f t="shared" ca="1" si="877"/>
        <v>-6.0974704385841643E-5</v>
      </c>
      <c r="AC443" s="240">
        <f t="shared" ca="1" si="878"/>
        <v>-2.0299362822261848E-5</v>
      </c>
      <c r="AD443" s="240">
        <f t="shared" ca="1" si="879"/>
        <v>7.8332896321936291E-5</v>
      </c>
      <c r="AE443" s="240">
        <f t="shared" ca="1" si="880"/>
        <v>-4.6683894788918537E-5</v>
      </c>
      <c r="AF443" s="240">
        <f t="shared" ca="1" si="881"/>
        <v>-3.8413022325605279E-5</v>
      </c>
      <c r="AG443" s="240">
        <f t="shared" ca="1" si="882"/>
        <v>7.9531261487645781E-5</v>
      </c>
      <c r="AH443" s="240">
        <f t="shared" ca="1" si="883"/>
        <v>-2.9594969546351669E-5</v>
      </c>
      <c r="AI443" s="240">
        <f t="shared" ca="1" si="884"/>
        <v>-5.4224301548732383E-5</v>
      </c>
      <c r="AJ443" s="240">
        <f t="shared" ca="1" si="885"/>
        <v>7.5962722176071821E-5</v>
      </c>
      <c r="AK443" s="240">
        <f t="shared" ca="1" si="886"/>
        <v>-1.073219600568571E-5</v>
      </c>
      <c r="AL443" s="240">
        <f t="shared" ca="1" si="887"/>
        <v>-6.6785512044225737E-5</v>
      </c>
      <c r="AM443" s="240">
        <f t="shared" ca="1" si="888"/>
        <v>6.784116768940185E-5</v>
      </c>
      <c r="AN443" s="240">
        <f t="shared" ca="1" si="889"/>
        <v>8.7738384645026475E-6</v>
      </c>
      <c r="AO443" s="240">
        <f t="shared" ca="1" si="890"/>
        <v>-7.5343766338267096E-5</v>
      </c>
      <c r="AP443" s="240">
        <f t="shared" ca="1" si="891"/>
        <v>5.5653383647791396E-5</v>
      </c>
      <c r="AQ443" s="240">
        <f t="shared" ca="1" si="892"/>
        <v>2.7753991047781682E-5</v>
      </c>
      <c r="AR443" s="240">
        <f t="shared" ca="1" si="893"/>
        <v>-7.938610411878624E-5</v>
      </c>
      <c r="AS443" s="240">
        <f t="shared" ca="1" si="894"/>
        <v>4.0129875279366667E-5</v>
      </c>
      <c r="AT443" s="240">
        <f t="shared" ca="1" si="895"/>
        <v>4.5070638969955994E-5</v>
      </c>
      <c r="AU443" s="240">
        <f t="shared" ca="1" si="896"/>
        <v>-7.8670237790890633E-5</v>
      </c>
      <c r="AV443" s="240">
        <f t="shared" ca="1" si="897"/>
        <v>2.2201082767777281E-5</v>
      </c>
      <c r="AW443" s="240">
        <f t="shared" ca="1" si="898"/>
        <v>5.9685865756829801E-5</v>
      </c>
      <c r="AX443" s="240">
        <f t="shared" ca="1" si="899"/>
        <v>-7.3239074588034406E-5</v>
      </c>
      <c r="AY443" s="240">
        <f t="shared" ca="1" si="900"/>
        <v>2.9416129996388807E-6</v>
      </c>
      <c r="AZ443" s="240">
        <f t="shared" ca="1" si="901"/>
        <v>7.0723671346241748E-5</v>
      </c>
      <c r="BA443" s="240">
        <f t="shared" ca="1" si="902"/>
        <v>-6.3418144819988583E-5</v>
      </c>
      <c r="BB443" s="240">
        <f t="shared" ca="1" si="903"/>
        <v>-1.6494169678871168E-5</v>
      </c>
      <c r="BC443" s="240">
        <f t="shared" ca="1" si="904"/>
        <v>7.7522477336197649E-5</v>
      </c>
      <c r="BD443" s="240">
        <f t="shared" ca="1" si="905"/>
        <v>-4.9796090401979545E-5</v>
      </c>
      <c r="BE443" s="240">
        <f t="shared" ca="1" si="906"/>
        <v>-3.4941333167635519E-5</v>
      </c>
      <c r="BF443" s="240">
        <f t="shared" ca="1" si="907"/>
        <v>7.9674780336113472E-5</v>
      </c>
      <c r="BG443" s="240">
        <f t="shared" ca="1" si="908"/>
        <v>-3.3189383133652663E-5</v>
      </c>
      <c r="BH443" s="240">
        <f t="shared" ca="1" si="909"/>
        <v>-5.1294200722908991E-5</v>
      </c>
      <c r="BI443" s="240">
        <f t="shared" ca="1" si="910"/>
        <v>7.7051576698682506E-5</v>
      </c>
      <c r="BJ443" s="240">
        <f t="shared" ca="1" si="911"/>
        <v>-1.4593387425802283E-5</v>
      </c>
      <c r="BK443" s="240">
        <f t="shared" ca="1" si="912"/>
        <v>-6.4572622450076146E-5</v>
      </c>
      <c r="BL443" s="240">
        <f t="shared" ca="1" si="913"/>
        <v>6.9810094675163391E-5</v>
      </c>
      <c r="BM443" s="240">
        <f t="shared" ca="1" si="914"/>
        <v>4.8772993476425881E-6</v>
      </c>
      <c r="BN443" s="240">
        <f t="shared" ca="1" si="915"/>
        <v>-7.3980723031701466E-5</v>
      </c>
      <c r="BO443" s="240">
        <f t="shared" ca="1" si="916"/>
        <v>5.8384370548075095E-5</v>
      </c>
      <c r="BP443" s="240">
        <f t="shared" ca="1" si="917"/>
        <v>2.4055653022600722E-5</v>
      </c>
      <c r="BQ443" s="240">
        <f t="shared" ca="1" si="918"/>
        <v>-7.895460449928402E-5</v>
      </c>
      <c r="BR443" s="240">
        <f t="shared" ca="1" si="919"/>
        <v>4.345923358428375E-5</v>
      </c>
      <c r="BS443" s="240">
        <f t="shared" ca="1" si="920"/>
        <v>4.1792171148209397E-5</v>
      </c>
      <c r="BT443" s="240">
        <f t="shared" ca="1" si="921"/>
        <v>-7.9196144864138472E-5</v>
      </c>
      <c r="BU443" s="240">
        <f t="shared" ca="1" si="922"/>
        <v>2.5929259085200246E-5</v>
      </c>
      <c r="BV443" s="240">
        <f t="shared" ca="1" si="923"/>
        <v>5.7023771282637908E-5</v>
      </c>
      <c r="BW443" s="240">
        <f t="shared" ca="1" si="924"/>
        <v>-7.469086680218998E-5</v>
      </c>
      <c r="BX443" s="240">
        <f t="shared" ca="1" si="925"/>
        <v>6.8451497853597268E-6</v>
      </c>
      <c r="BY443" s="240">
        <f t="shared" ca="1" si="926"/>
        <v>6.8837509490141514E-5</v>
      </c>
      <c r="BZ443" s="240">
        <f t="shared" ca="1" si="927"/>
        <v>-6.5708805388490805E-5</v>
      </c>
      <c r="CA443" s="240">
        <f t="shared" ca="1" si="928"/>
        <v>-1.2649240636004341E-5</v>
      </c>
      <c r="CB443" s="240">
        <f t="shared" ca="1" si="929"/>
        <v>7.6525299912389631E-5</v>
      </c>
      <c r="CC443" s="240">
        <f t="shared" ca="1" si="930"/>
        <v>-5.2788322871639381E-5</v>
      </c>
      <c r="CD443" s="240">
        <f t="shared" ca="1" si="931"/>
        <v>-3.1385467277565083E-5</v>
      </c>
      <c r="CE443" s="240">
        <f t="shared" ca="1" si="932"/>
        <v>7.9626355660064984E-5</v>
      </c>
      <c r="CF443" s="240">
        <f t="shared" ca="1" si="933"/>
        <v>-3.6703840589938568E-5</v>
      </c>
      <c r="CG443" s="240">
        <f t="shared" ca="1" si="934"/>
        <v>-4.8240527674703221E-5</v>
      </c>
      <c r="CH443" s="240">
        <f t="shared" ca="1" si="935"/>
        <v>7.7954807224105355E-5</v>
      </c>
      <c r="CI443" s="240">
        <f t="shared" ca="1" si="936"/>
        <v>-1.8419422097380337E-5</v>
      </c>
      <c r="CJ443" s="240">
        <f t="shared" ca="1" si="937"/>
        <v>-6.2204171752549956E-5</v>
      </c>
      <c r="CK443" s="240">
        <f t="shared" ca="1" si="938"/>
        <v>7.1610843028210391E-5</v>
      </c>
      <c r="CL443" s="240">
        <f t="shared" ca="1" si="939"/>
        <v>9.6901038945421364E-7</v>
      </c>
      <c r="CM443" s="240">
        <f t="shared" ca="1" si="940"/>
        <v>-7.2439453683407373E-5</v>
      </c>
      <c r="CN443" s="240">
        <f t="shared" ca="1" si="941"/>
        <v>6.0974704385840836E-5</v>
      </c>
      <c r="CO443" s="240">
        <f t="shared" ca="1" si="942"/>
        <v>2.0299362822261957E-5</v>
      </c>
      <c r="CP443" s="240">
        <f t="shared" ca="1" si="943"/>
        <v>-7.8332896321936534E-5</v>
      </c>
      <c r="CQ443" s="240">
        <f t="shared" ca="1" si="944"/>
        <v>4.6683894788917989E-5</v>
      </c>
      <c r="CR443" s="240">
        <f t="shared" ca="1" si="945"/>
        <v>3.8413022325606871E-5</v>
      </c>
      <c r="CS443" s="240">
        <f t="shared" ca="1" si="946"/>
        <v>-7.953126148764574E-5</v>
      </c>
      <c r="CT443" s="240">
        <f t="shared" ca="1" si="947"/>
        <v>2.9594969546349985E-5</v>
      </c>
      <c r="CU443" s="240">
        <f t="shared" ca="1" si="948"/>
        <v>5.4224301548732878E-5</v>
      </c>
      <c r="CV443" s="240">
        <f t="shared" ca="1" si="949"/>
        <v>-7.5962722176071089E-5</v>
      </c>
      <c r="CW443" s="240">
        <f t="shared" ca="1" si="950"/>
        <v>1.073219600568447E-5</v>
      </c>
      <c r="CX443" s="240">
        <f t="shared" ca="1" si="951"/>
        <v>6.6785512044227038E-5</v>
      </c>
      <c r="CY443" s="240">
        <f t="shared" ca="1" si="952"/>
        <v>-6.78411676894012E-5</v>
      </c>
      <c r="CZ443" s="240">
        <f t="shared" ca="1" si="953"/>
        <v>-8.7738384645027627E-6</v>
      </c>
      <c r="DA443" s="240">
        <f t="shared" ca="1" si="954"/>
        <v>7.5343766338267502E-5</v>
      </c>
      <c r="DB443" s="240">
        <f t="shared" ca="1" si="955"/>
        <v>-5.5653383647791315E-5</v>
      </c>
      <c r="DC443" s="240">
        <f t="shared" ca="1" si="956"/>
        <v>-2.7753991047782847E-5</v>
      </c>
      <c r="DD443" s="240">
        <f t="shared" ca="1" si="957"/>
        <v>7.9386104118786348E-5</v>
      </c>
      <c r="DE443" s="240">
        <f t="shared" ca="1" si="958"/>
        <v>-4.01298752793646E-5</v>
      </c>
      <c r="DF443" s="240">
        <f t="shared" ca="1" si="959"/>
        <v>-4.5070638969957031E-5</v>
      </c>
      <c r="DG443" s="240">
        <f t="shared" ca="1" si="960"/>
        <v>7.8670237790890254E-5</v>
      </c>
      <c r="DH443" s="240">
        <f t="shared" ca="1" si="961"/>
        <v>-2.2201082767776085E-5</v>
      </c>
      <c r="DI443" s="240">
        <f t="shared" ca="1" si="962"/>
        <v>-5.9685865756829876E-5</v>
      </c>
      <c r="DJ443" s="240">
        <f t="shared" ca="1" si="963"/>
        <v>7.3239074588033905E-5</v>
      </c>
      <c r="DK443" s="240">
        <f t="shared" ca="1" si="964"/>
        <v>-2.9416129996387655E-6</v>
      </c>
      <c r="DL443" s="240">
        <f t="shared" ca="1" si="965"/>
        <v>-7.0723671346242318E-5</v>
      </c>
      <c r="DM443" s="240">
        <f t="shared" ca="1" si="966"/>
        <v>6.3418144819988516E-5</v>
      </c>
      <c r="DN443" s="240">
        <f t="shared" ca="1" si="967"/>
        <v>1.6494169678872388E-5</v>
      </c>
      <c r="DO443" s="240">
        <f t="shared" ca="1" si="968"/>
        <v>-7.7522477336197933E-5</v>
      </c>
      <c r="DP443" s="240">
        <f t="shared" ca="1" si="969"/>
        <v>4.9796090401977688E-5</v>
      </c>
      <c r="DQ443" s="240">
        <f t="shared" ca="1" si="970"/>
        <v>3.4941333167636644E-5</v>
      </c>
      <c r="DR443" s="240">
        <f t="shared" ca="1" si="971"/>
        <v>-7.9674780336113445E-5</v>
      </c>
      <c r="DS443" s="240">
        <f t="shared" ca="1" si="972"/>
        <v>3.3189383133651524E-5</v>
      </c>
      <c r="DT443" s="240">
        <f t="shared" ca="1" si="973"/>
        <v>5.1294200722909079E-5</v>
      </c>
      <c r="DU443" s="240">
        <f t="shared" ca="1" si="974"/>
        <v>-7.7051576698682181E-5</v>
      </c>
      <c r="DV443" s="240">
        <f t="shared" ca="1" si="975"/>
        <v>1.4593387425802171E-5</v>
      </c>
      <c r="DW443" s="240">
        <f t="shared" ca="1" si="976"/>
        <v>6.4572622450076878E-5</v>
      </c>
      <c r="DX443" s="240">
        <f t="shared" ca="1" si="977"/>
        <v>-6.9810094675163323E-5</v>
      </c>
      <c r="DY443" s="240">
        <f t="shared" ca="1" si="978"/>
        <v>-4.8772993476449666E-6</v>
      </c>
      <c r="DZ443" s="240">
        <f t="shared" ca="1" si="979"/>
        <v>7.3980723031701927E-5</v>
      </c>
      <c r="EA443" s="240">
        <f t="shared" ca="1" si="980"/>
        <v>-5.8384370548073469E-5</v>
      </c>
      <c r="EB443" s="240">
        <f t="shared" ca="1" si="981"/>
        <v>-2.4055653022601914E-5</v>
      </c>
      <c r="EC443" s="240">
        <f t="shared" ca="1" si="982"/>
        <v>7.8954604499284345E-5</v>
      </c>
      <c r="ED443" s="240">
        <f t="shared" ca="1" si="983"/>
        <v>-4.3459233584282706E-5</v>
      </c>
      <c r="EE443" s="240">
        <f t="shared" ca="1" si="984"/>
        <v>-4.1792171148210454E-5</v>
      </c>
      <c r="EF443" s="240">
        <f t="shared" ca="1" si="985"/>
        <v>7.9196144864138594E-5</v>
      </c>
      <c r="EG443" s="240">
        <f t="shared" ca="1" si="986"/>
        <v>-2.5929259085196922E-5</v>
      </c>
      <c r="EH443" s="240">
        <f t="shared" ca="1" si="987"/>
        <v>-5.7023771282638762E-5</v>
      </c>
      <c r="EI443" s="240">
        <f t="shared" ca="1" si="988"/>
        <v>7.4690866802189546E-5</v>
      </c>
      <c r="EJ443" s="240">
        <f t="shared" ca="1" si="989"/>
        <v>-6.8451497853607433E-6</v>
      </c>
      <c r="EK443" s="240">
        <f t="shared" ca="1" si="990"/>
        <v>-6.883750949014329E-5</v>
      </c>
      <c r="EL443" s="240">
        <f t="shared" ca="1" si="991"/>
        <v>6.57088053884901E-5</v>
      </c>
      <c r="EM443" s="240">
        <f t="shared" ca="1" si="992"/>
        <v>1.2649240636005581E-5</v>
      </c>
      <c r="EN443" s="240">
        <f t="shared" ca="1" si="993"/>
        <v>-7.6525299912389347E-5</v>
      </c>
      <c r="EO443" s="240">
        <f t="shared" ca="1" si="994"/>
        <v>5.2788322871640146E-5</v>
      </c>
      <c r="EP443" s="240">
        <f t="shared" ca="1" si="995"/>
        <v>3.1385467277568309E-5</v>
      </c>
      <c r="EQ443" s="240">
        <f t="shared" ca="1" si="996"/>
        <v>-7.9626355660065024E-5</v>
      </c>
      <c r="ER443" s="240">
        <f t="shared" ca="1" si="997"/>
        <v>3.6703840589937457E-5</v>
      </c>
      <c r="ES443" s="240">
        <f t="shared" ca="1" si="998"/>
        <v>4.8240527674702414E-5</v>
      </c>
      <c r="ET443" s="240">
        <f t="shared" ca="1" si="999"/>
        <v>-7.7954807224104623E-5</v>
      </c>
      <c r="EU443" s="240">
        <f t="shared" ca="1" si="1000"/>
        <v>1.8419422097379121E-5</v>
      </c>
      <c r="EV443" s="240">
        <f t="shared" ca="1" si="1001"/>
        <v>6.2204171752550729E-5</v>
      </c>
      <c r="EW443" s="240">
        <f t="shared" ca="1" si="1002"/>
        <v>-7.1610843028210825E-5</v>
      </c>
      <c r="EX443" s="240">
        <f t="shared" ca="1" si="1003"/>
        <v>-9.6901038945773729E-7</v>
      </c>
      <c r="EY443" s="240">
        <f t="shared" ca="1" si="1004"/>
        <v>7.2439453683407888E-5</v>
      </c>
      <c r="EZ443" s="240">
        <f t="shared" ca="1" si="1005"/>
        <v>-6.0974704385840037E-5</v>
      </c>
      <c r="FA443" s="240">
        <f t="shared" ca="1" si="1006"/>
        <v>-2.0299362822263163E-5</v>
      </c>
      <c r="FB443" s="240">
        <f t="shared" ca="1" si="1007"/>
        <v>7.8332896321936345E-5</v>
      </c>
      <c r="FC443" s="240">
        <f t="shared" ca="1" si="1008"/>
        <v>-4.6683894788915143E-5</v>
      </c>
      <c r="FD443" s="240">
        <f t="shared" ca="1" si="1009"/>
        <v>-3.8413022325607955E-5</v>
      </c>
      <c r="FE443" s="240">
        <f t="shared" ca="1" si="1010"/>
        <v>7.9531261487645672E-5</v>
      </c>
      <c r="FF443" s="240">
        <f t="shared" ca="1" si="1011"/>
        <v>-2.9594969546350931E-5</v>
      </c>
      <c r="FG443" s="240">
        <f t="shared" ca="1" si="1012"/>
        <v>-5.422430154873546E-5</v>
      </c>
      <c r="FH443" s="240">
        <f t="shared" ca="1" si="1013"/>
        <v>7.596272217607071E-5</v>
      </c>
      <c r="FI443" s="240">
        <f t="shared" ca="1" si="1014"/>
        <v>-1.0732196005683233E-5</v>
      </c>
      <c r="FJ443" s="240">
        <f t="shared" ca="1" si="1015"/>
        <v>-6.6785512044226483E-5</v>
      </c>
      <c r="FK443" s="240">
        <f t="shared" ca="1" si="1016"/>
        <v>6.7841167689401742E-5</v>
      </c>
      <c r="FL443" s="240">
        <f t="shared" ca="1" si="1017"/>
        <v>8.7738384645062593E-6</v>
      </c>
      <c r="FM443" s="240">
        <f t="shared" ca="1" si="1018"/>
        <v>-7.5343766338267895E-5</v>
      </c>
      <c r="FN443" s="240">
        <f t="shared" ca="1" si="1019"/>
        <v>5.565338364779042E-5</v>
      </c>
      <c r="FO443" s="240">
        <f t="shared" ca="1" si="1020"/>
        <v>2.7753991047781895E-5</v>
      </c>
      <c r="FP443" s="240">
        <f t="shared" ca="1" si="1021"/>
        <v>-7.9386104118786647E-5</v>
      </c>
      <c r="FQ443" s="240">
        <f t="shared" ca="1" si="1022"/>
        <v>4.0129875279363523E-5</v>
      </c>
      <c r="FR443" s="240">
        <f t="shared" ca="1" si="1023"/>
        <v>4.5070638969958054E-5</v>
      </c>
      <c r="FS443" s="240">
        <f t="shared" ca="1" si="1024"/>
        <v>-7.8670237790890417E-5</v>
      </c>
      <c r="FT443" s="240">
        <f t="shared" ca="1" si="1025"/>
        <v>2.2201082767772711E-5</v>
      </c>
      <c r="FU443" s="240">
        <f t="shared" ca="1" si="1026"/>
        <v>5.9685865756832207E-5</v>
      </c>
      <c r="FV443" s="240">
        <f t="shared" ca="1" si="1027"/>
        <v>-7.3239074588033417E-5</v>
      </c>
      <c r="FW443" s="240">
        <f t="shared" ca="1" si="1028"/>
        <v>2.9416129996375119E-6</v>
      </c>
      <c r="FX443" s="240">
        <f t="shared" ca="1" si="1029"/>
        <v>7.0723671346241843E-5</v>
      </c>
      <c r="FY443" s="240">
        <f t="shared" ca="1" si="1030"/>
        <v>-6.3418144819986388E-5</v>
      </c>
      <c r="FZ443" s="240">
        <f t="shared" ca="1" si="1031"/>
        <v>-1.6494169678873601E-5</v>
      </c>
      <c r="GA443" s="240">
        <f t="shared" ca="1" si="1032"/>
        <v>7.7522477336198218E-5</v>
      </c>
      <c r="GB443" s="240">
        <f t="shared" ca="1" si="1033"/>
        <v>-4.9796090401978481E-5</v>
      </c>
      <c r="GC443" s="240">
        <f t="shared" ca="1" si="1034"/>
        <v>-3.4941333167639801E-5</v>
      </c>
      <c r="GD443" s="240">
        <f t="shared" ca="1" si="1035"/>
        <v>7.9674780336113431E-5</v>
      </c>
      <c r="GE443" s="240">
        <f t="shared" ca="1" si="1036"/>
        <v>-3.3189383133650386E-5</v>
      </c>
      <c r="GF443" s="240">
        <f t="shared" ca="1" si="1037"/>
        <v>-5.1294200722910028E-5</v>
      </c>
      <c r="GG443" s="240">
        <f t="shared" ca="1" si="1038"/>
        <v>7.7051576698682452E-5</v>
      </c>
      <c r="GH443" s="240">
        <f t="shared" ca="1" si="1039"/>
        <v>-1.4593387425798712E-5</v>
      </c>
      <c r="GI443" s="240">
        <f t="shared" ca="1" si="1040"/>
        <v>-6.457262245007761E-5</v>
      </c>
      <c r="GJ443" s="240">
        <f t="shared" ca="1" si="1041"/>
        <v>6.9810094675162713E-5</v>
      </c>
      <c r="GK443" s="240">
        <f t="shared" ca="1" si="1042"/>
        <v>4.8772993476439434E-6</v>
      </c>
      <c r="GL443" s="240">
        <f t="shared" ca="1" si="1043"/>
        <v>-7.3980723031703241E-5</v>
      </c>
      <c r="GM443" s="240">
        <f t="shared" ca="1" si="1044"/>
        <v>5.8384370548072615E-5</v>
      </c>
      <c r="GN443" s="240">
        <f t="shared" ca="1" si="1045"/>
        <v>2.4055653022603104E-5</v>
      </c>
      <c r="GO443" s="240">
        <f t="shared" ca="1" si="1046"/>
        <v>-7.895460449928421E-5</v>
      </c>
      <c r="GP443" s="240">
        <f t="shared" ca="1" si="1047"/>
        <v>4.3459233584279758E-5</v>
      </c>
      <c r="GQ443" s="240">
        <f t="shared" ca="1" si="1048"/>
        <v>4.1792171148213449E-5</v>
      </c>
      <c r="GR443" s="240">
        <f t="shared" ca="1" si="1049"/>
        <v>-7.9196144864138201E-5</v>
      </c>
      <c r="GS443" s="240">
        <f t="shared" ca="1" si="1050"/>
        <v>2.5929259085197881E-5</v>
      </c>
      <c r="GT443" s="240">
        <f t="shared" ca="1" si="1051"/>
        <v>5.7023771282638057E-5</v>
      </c>
      <c r="GU443" s="240">
        <f t="shared" ca="1" si="1052"/>
        <v>-7.4690866802188326E-5</v>
      </c>
      <c r="GV443" s="240">
        <f t="shared" ca="1" si="1053"/>
        <v>6.8451497853572467E-6</v>
      </c>
      <c r="GW443" s="240">
        <f t="shared" ca="1" si="1054"/>
        <v>6.8837509490142775E-5</v>
      </c>
      <c r="GX443" s="240">
        <f t="shared" ca="1" si="1055"/>
        <v>-6.5708805388490669E-5</v>
      </c>
      <c r="GY443" s="240">
        <f t="shared" ca="1" si="1056"/>
        <v>-1.2649240636009051E-5</v>
      </c>
      <c r="GZ443" s="240">
        <f t="shared" ca="1" si="1057"/>
        <v>7.6525299912390336E-5</v>
      </c>
      <c r="HA443" s="240">
        <f t="shared" ca="1" si="1058"/>
        <v>-5.2788322871637517E-5</v>
      </c>
      <c r="HB443" s="240">
        <f t="shared" ca="1" si="1059"/>
        <v>-3.1385467277567373E-5</v>
      </c>
      <c r="HC443" s="240">
        <f t="shared" ca="1" si="1060"/>
        <v>7.9626355660064997E-5</v>
      </c>
      <c r="HD443" s="240">
        <f t="shared" ca="1" si="1061"/>
        <v>-3.670384058993434E-5</v>
      </c>
      <c r="HE443" s="240">
        <f t="shared" ca="1" si="1062"/>
        <v>-4.8240527674705206E-5</v>
      </c>
      <c r="HF443" s="240">
        <f t="shared" ca="1" si="1063"/>
        <v>7.7954807224104826E-5</v>
      </c>
      <c r="HG443" s="240">
        <f t="shared" ca="1" si="1064"/>
        <v>-1.841942209738011E-5</v>
      </c>
      <c r="HH443" s="240">
        <f t="shared" ca="1" si="1065"/>
        <v>-6.2204171752552924E-5</v>
      </c>
      <c r="HI443" s="240">
        <f t="shared" ca="1" si="1066"/>
        <v>7.161084302820928E-5</v>
      </c>
      <c r="HJ443" s="240">
        <f t="shared" ca="1" si="1067"/>
        <v>9.6901038945671408E-7</v>
      </c>
      <c r="HK443" s="240">
        <f t="shared" ca="1" si="1068"/>
        <v>-7.2439453683407467E-5</v>
      </c>
      <c r="HL443" s="240">
        <f t="shared" ca="1" si="1069"/>
        <v>6.0974704385840687E-5</v>
      </c>
      <c r="HM443" s="240">
        <f t="shared" ca="1" si="1070"/>
        <v>2.0299362822266571E-5</v>
      </c>
      <c r="HN443" s="240">
        <f t="shared" ca="1" si="1071"/>
        <v>-7.8332896321936982E-5</v>
      </c>
      <c r="HO443" s="240">
        <f t="shared" ca="1" si="1072"/>
        <v>4.6683894788915962E-5</v>
      </c>
      <c r="HP443" s="240">
        <f t="shared" ca="1" si="1073"/>
        <v>3.8413022325607075E-5</v>
      </c>
      <c r="HQ443" s="240">
        <f t="shared" ca="1" si="1074"/>
        <v>-7.9531261487645455E-5</v>
      </c>
      <c r="HR443" s="240">
        <f t="shared" ca="1" si="1075"/>
        <v>2.9594969546347668E-5</v>
      </c>
      <c r="HS443" s="240">
        <f t="shared" ca="1" si="1076"/>
        <v>5.4224301548734714E-5</v>
      </c>
      <c r="HT443" s="240">
        <f t="shared" ca="1" si="1077"/>
        <v>-7.5962722176071021E-5</v>
      </c>
      <c r="HU443" s="240">
        <f t="shared" ca="1" si="1078"/>
        <v>1.073219600567975E-5</v>
      </c>
      <c r="HV443" s="240">
        <f t="shared" ca="1" si="1079"/>
        <v>6.6785512044228407E-5</v>
      </c>
      <c r="HW443" s="240">
        <f t="shared" ca="1" si="1080"/>
        <v>-6.7841167689399885E-5</v>
      </c>
      <c r="HX443" s="240">
        <f t="shared" ca="1" si="1081"/>
        <v>-8.7738384645052496E-6</v>
      </c>
      <c r="HY443" s="240">
        <f t="shared" ca="1" si="1082"/>
        <v>7.534376633826757E-5</v>
      </c>
      <c r="HZ443" s="240">
        <f t="shared" ca="1" si="1083"/>
        <v>-5.5653383647787906E-5</v>
      </c>
      <c r="IA443" s="240">
        <f t="shared" ca="1" si="1084"/>
        <v>-2.7753991047785199E-5</v>
      </c>
      <c r="IB443" s="240">
        <f t="shared" ca="1" si="1085"/>
        <v>7.9386104118786565E-5</v>
      </c>
      <c r="IC443" s="240">
        <f t="shared" ca="1" si="1086"/>
        <v>-4.0129875279364397E-5</v>
      </c>
      <c r="ID443" s="240">
        <f t="shared" ca="1" si="1087"/>
        <v>-4.5070638969960947E-5</v>
      </c>
      <c r="IE443" s="240">
        <f t="shared" ca="1" si="1088"/>
        <v>6.3095164245401315E-7</v>
      </c>
      <c r="IF443" s="240">
        <f t="shared" ca="1" si="1089"/>
        <v>-2.2201082767773686E-5</v>
      </c>
      <c r="IG443" s="240">
        <f t="shared" ca="1" si="1090"/>
        <v>-5.9685865756831536E-5</v>
      </c>
      <c r="IH443" s="240">
        <f t="shared" ca="1" si="1091"/>
        <v>7.323907458803381E-5</v>
      </c>
      <c r="II443" s="240">
        <f t="shared" ca="1" si="1092"/>
        <v>-2.941612999633995E-6</v>
      </c>
      <c r="IJ443" s="240">
        <f t="shared" ca="1" si="1093"/>
        <v>-7.072367134624347E-5</v>
      </c>
      <c r="IK443" s="240">
        <f t="shared" ca="1" si="1094"/>
        <v>6.3418144819986998E-5</v>
      </c>
      <c r="IL443" s="240">
        <f t="shared" ca="1" si="1095"/>
        <v>1.6494169678872612E-5</v>
      </c>
      <c r="IM443" s="240">
        <f t="shared" ca="1" si="1096"/>
        <v>-7.7522477336199044E-5</v>
      </c>
      <c r="IN443" s="240">
        <f t="shared" ca="1" si="1097"/>
        <v>4.9796090401975736E-5</v>
      </c>
      <c r="IO443" s="240">
        <f t="shared" ca="1" si="1098"/>
        <v>3.494133316763888E-5</v>
      </c>
      <c r="IP443" s="240">
        <f t="shared" ca="1" si="1099"/>
        <v>-7.9674780336113445E-5</v>
      </c>
      <c r="IQ443" s="240">
        <f t="shared" ca="1" si="1100"/>
        <v>3.3189383133647187E-5</v>
      </c>
      <c r="IR443" s="240">
        <f t="shared" ca="1" si="1101"/>
        <v>5.1294200722912718E-5</v>
      </c>
      <c r="IS443" s="240">
        <f t="shared" ca="1" si="1102"/>
        <v>-7.7051576698681544E-5</v>
      </c>
      <c r="IT443" s="240">
        <f t="shared" ca="1" si="1103"/>
        <v>1.4593387425799708E-5</v>
      </c>
      <c r="IU443" s="240">
        <f t="shared" ca="1" si="1104"/>
        <v>6.4572622450077014E-5</v>
      </c>
      <c r="IV443" s="240">
        <f t="shared" ca="1" si="1105"/>
        <v>-6.9810094675161032E-5</v>
      </c>
      <c r="IW443" s="240">
        <f t="shared" ca="1" si="1106"/>
        <v>-4.8772993476474535E-6</v>
      </c>
      <c r="IX443" s="240">
        <f t="shared" ca="1" si="1107"/>
        <v>7.3980723031702862E-5</v>
      </c>
      <c r="IY443" s="240">
        <f t="shared" ca="1" si="1108"/>
        <v>-5.8384370548073306E-5</v>
      </c>
      <c r="IZ443" s="240">
        <f t="shared" ca="1" si="1109"/>
        <v>-2.4055653022606458E-5</v>
      </c>
      <c r="JA443" s="240">
        <f t="shared" ca="1" si="1110"/>
        <v>7.8954604499284671E-5</v>
      </c>
      <c r="JB443" s="240">
        <f t="shared" ca="1" si="1111"/>
        <v>-4.3459233584280612E-5</v>
      </c>
    </row>
    <row r="444" spans="2:262">
      <c r="B444" s="248">
        <v>83</v>
      </c>
      <c r="C444" s="247">
        <f t="shared" si="1112"/>
        <v>1.621093750000001E-3</v>
      </c>
      <c r="D444" s="244">
        <f t="shared" ca="1" si="855"/>
        <v>29.889326181360222</v>
      </c>
      <c r="E444" s="243">
        <f ca="1">CK361</f>
        <v>-0.11067381863977904</v>
      </c>
      <c r="F444" s="242">
        <v>83</v>
      </c>
      <c r="G444" s="240">
        <f t="shared" ca="1" si="856"/>
        <v>-8.5363865306940144E-5</v>
      </c>
      <c r="H444" s="240">
        <f t="shared" ca="1" si="857"/>
        <v>1.7805453438799683E-4</v>
      </c>
      <c r="I444" s="240">
        <f t="shared" ca="1" si="858"/>
        <v>-7.4746806607498153E-5</v>
      </c>
      <c r="J444" s="240">
        <f t="shared" ca="1" si="859"/>
        <v>-1.1084051217553084E-4</v>
      </c>
      <c r="K444" s="240">
        <f t="shared" ca="1" si="860"/>
        <v>1.7441710672517428E-4</v>
      </c>
      <c r="L444" s="240">
        <f t="shared" ca="1" si="861"/>
        <v>-4.5999302362899222E-5</v>
      </c>
      <c r="M444" s="240">
        <f t="shared" ca="1" si="862"/>
        <v>-1.3305349172803953E-4</v>
      </c>
      <c r="N444" s="240">
        <f t="shared" ca="1" si="863"/>
        <v>1.6564401702496326E-4</v>
      </c>
      <c r="O444" s="240">
        <f t="shared" ca="1" si="864"/>
        <v>-1.5897361759808809E-5</v>
      </c>
      <c r="P444" s="240">
        <f t="shared" ca="1" si="865"/>
        <v>-1.5134874910730734E-4</v>
      </c>
      <c r="Q444" s="240">
        <f t="shared" ca="1" si="866"/>
        <v>1.5199358641520457E-4</v>
      </c>
      <c r="R444" s="240">
        <f t="shared" ca="1" si="867"/>
        <v>1.4672672133082452E-5</v>
      </c>
      <c r="S444" s="240">
        <f t="shared" ca="1" si="868"/>
        <v>-1.651875856698872E-4</v>
      </c>
      <c r="T444" s="240">
        <f t="shared" ca="1" si="869"/>
        <v>1.3386774793786187E-4</v>
      </c>
      <c r="U444" s="241">
        <f t="shared" ca="1" si="870"/>
        <v>4.4810673373467608E-5</v>
      </c>
      <c r="V444" s="240">
        <f t="shared" ca="1" si="871"/>
        <v>-1.7416252081418806E-4</v>
      </c>
      <c r="W444" s="240">
        <f t="shared" ca="1" si="872"/>
        <v>1.1180021174506307E-4</v>
      </c>
      <c r="X444" s="240">
        <f t="shared" ca="1" si="873"/>
        <v>7.3629237097459107E-5</v>
      </c>
      <c r="Y444" s="240">
        <f t="shared" ca="1" si="874"/>
        <v>-1.7800929013074896E-4</v>
      </c>
      <c r="Z444" s="240">
        <f t="shared" ca="1" si="875"/>
        <v>8.6440750155658571E-5</v>
      </c>
      <c r="AA444" s="240">
        <f t="shared" ca="1" si="876"/>
        <v>1.0027980890309527E-4</v>
      </c>
      <c r="AB444" s="240">
        <f t="shared" ca="1" si="877"/>
        <v>-1.7661462659251866E-4</v>
      </c>
      <c r="AC444" s="240">
        <f t="shared" ca="1" si="878"/>
        <v>5.8536065294333386E-5</v>
      </c>
      <c r="AD444" s="240">
        <f t="shared" ca="1" si="879"/>
        <v>1.2397767029305034E-4</v>
      </c>
      <c r="AE444" s="240">
        <f t="shared" ca="1" si="880"/>
        <v>-1.7001959567021119E-4</v>
      </c>
      <c r="AF444" s="240">
        <f t="shared" ca="1" si="881"/>
        <v>2.890780266019444E-5</v>
      </c>
      <c r="AG444" s="240">
        <f t="shared" ca="1" si="882"/>
        <v>1.4402504448732514E-4</v>
      </c>
      <c r="AH444" s="240">
        <f t="shared" ca="1" si="883"/>
        <v>-1.5841838617121438E-4</v>
      </c>
      <c r="AI444" s="240">
        <f t="shared" ca="1" si="884"/>
        <v>-1.5716419909723349E-6</v>
      </c>
      <c r="AJ444" s="240">
        <f t="shared" ca="1" si="885"/>
        <v>1.5983164226181855E-4</v>
      </c>
      <c r="AK444" s="240">
        <f t="shared" ca="1" si="886"/>
        <v>-1.4215259240545926E-4</v>
      </c>
      <c r="AL444" s="240">
        <f t="shared" ca="1" si="887"/>
        <v>-3.2004810091282548E-5</v>
      </c>
      <c r="AM444" s="240">
        <f t="shared" ca="1" si="888"/>
        <v>1.7093204284642877E-4</v>
      </c>
      <c r="AN444" s="240">
        <f t="shared" ca="1" si="889"/>
        <v>-1.217011560382398E-4</v>
      </c>
      <c r="AO444" s="240">
        <f t="shared" ca="1" si="890"/>
        <v>-6.1495605672717038E-5</v>
      </c>
      <c r="AP444" s="240">
        <f t="shared" ca="1" si="891"/>
        <v>1.7699939810709124E-4</v>
      </c>
      <c r="AQ444" s="240">
        <f t="shared" ca="1" si="892"/>
        <v>-9.7666263789271998E-5</v>
      </c>
      <c r="AR444" s="240">
        <f t="shared" ca="1" si="893"/>
        <v>-8.9175680657706805E-5</v>
      </c>
      <c r="AS444" s="240">
        <f t="shared" ca="1" si="894"/>
        <v>1.7785505649600442E-4</v>
      </c>
      <c r="AT444" s="240">
        <f t="shared" ca="1" si="895"/>
        <v>-7.0755616216220977E-5</v>
      </c>
      <c r="AU444" s="240">
        <f t="shared" ca="1" si="896"/>
        <v>-1.1423000312099394E-4</v>
      </c>
      <c r="AV444" s="240">
        <f t="shared" ca="1" si="897"/>
        <v>1.7347382339557874E-4</v>
      </c>
      <c r="AW444" s="240">
        <f t="shared" ca="1" si="898"/>
        <v>-4.1761589673315502E-5</v>
      </c>
      <c r="AX444" s="240">
        <f t="shared" ca="1" si="899"/>
        <v>-1.3592085567255973E-4</v>
      </c>
      <c r="AY444" s="240">
        <f t="shared" ca="1" si="900"/>
        <v>1.6398470296677869E-4</v>
      </c>
      <c r="AZ444" s="240">
        <f t="shared" ca="1" si="901"/>
        <v>-1.1537905015258706E-5</v>
      </c>
      <c r="BA444" s="240">
        <f t="shared" ca="1" si="902"/>
        <v>-1.5360955733610064E-4</v>
      </c>
      <c r="BB444" s="240">
        <f t="shared" ca="1" si="903"/>
        <v>1.4966709965833841E-4</v>
      </c>
      <c r="BC444" s="240">
        <f t="shared" ca="1" si="904"/>
        <v>1.9025509970232237E-5</v>
      </c>
      <c r="BD444" s="240">
        <f t="shared" ca="1" si="905"/>
        <v>-1.6677526932848465E-4</v>
      </c>
      <c r="BE444" s="240">
        <f t="shared" ca="1" si="906"/>
        <v>1.3094259122233828E-4</v>
      </c>
      <c r="BF444" s="240">
        <f t="shared" ca="1" si="907"/>
        <v>4.9028724232694126E-5</v>
      </c>
      <c r="BG444" s="240">
        <f t="shared" ca="1" si="908"/>
        <v>-1.7503033100939964E-4</v>
      </c>
      <c r="BH444" s="240">
        <f t="shared" ca="1" si="909"/>
        <v>1.0836251547735037E-4</v>
      </c>
      <c r="BI444" s="240">
        <f t="shared" ca="1" si="910"/>
        <v>7.7588301672420676E-5</v>
      </c>
      <c r="BJ444" s="240">
        <f t="shared" ca="1" si="911"/>
        <v>-1.7813167443851013E-4</v>
      </c>
      <c r="BK444" s="240">
        <f t="shared" ca="1" si="912"/>
        <v>8.2591736323377456E-5</v>
      </c>
      <c r="BL444" s="240">
        <f t="shared" ca="1" si="913"/>
        <v>1.0386331366483718E-4</v>
      </c>
      <c r="BM444" s="240">
        <f t="shared" ca="1" si="914"/>
        <v>-1.7598798144173949E-4</v>
      </c>
      <c r="BN444" s="240">
        <f t="shared" ca="1" si="915"/>
        <v>5.438906701366456E-5</v>
      </c>
      <c r="BO444" s="240">
        <f t="shared" ca="1" si="916"/>
        <v>1.2708009996436492E-4</v>
      </c>
      <c r="BP444" s="240">
        <f t="shared" ca="1" si="917"/>
        <v>-1.6866237244890167E-4</v>
      </c>
      <c r="BQ444" s="240">
        <f t="shared" ca="1" si="918"/>
        <v>2.4584927114537709E-5</v>
      </c>
      <c r="BR444" s="240">
        <f t="shared" ca="1" si="919"/>
        <v>1.4655504891004386E-4</v>
      </c>
      <c r="BS444" s="240">
        <f t="shared" ca="1" si="920"/>
        <v>-1.5637054793061941E-4</v>
      </c>
      <c r="BT444" s="240">
        <f t="shared" ca="1" si="921"/>
        <v>-5.9431089622331916E-6</v>
      </c>
      <c r="BU444" s="240">
        <f t="shared" ca="1" si="922"/>
        <v>1.6171472617620318E-4</v>
      </c>
      <c r="BV444" s="240">
        <f t="shared" ca="1" si="923"/>
        <v>-1.3947443715939375E-4</v>
      </c>
      <c r="BW444" s="240">
        <f t="shared" ca="1" si="924"/>
        <v>-3.6296151888077127E-5</v>
      </c>
      <c r="BX444" s="240">
        <f t="shared" ca="1" si="925"/>
        <v>1.7211275938288164E-4</v>
      </c>
      <c r="BY444" s="240">
        <f t="shared" ca="1" si="926"/>
        <v>-1.1847154130524473E-4</v>
      </c>
      <c r="BZ444" s="240">
        <f t="shared" ca="1" si="927"/>
        <v>-6.5580464957917957E-5</v>
      </c>
      <c r="CA444" s="240">
        <f t="shared" ca="1" si="928"/>
        <v>1.7744298140343851E-4</v>
      </c>
      <c r="CB444" s="240">
        <f t="shared" ca="1" si="929"/>
        <v>-9.39802846554376E-5</v>
      </c>
      <c r="CC444" s="240">
        <f t="shared" ca="1" si="930"/>
        <v>-9.2933779912938931E-5</v>
      </c>
      <c r="CD444" s="240">
        <f t="shared" ca="1" si="931"/>
        <v>1.7754844536840782E-4</v>
      </c>
      <c r="CE444" s="240">
        <f t="shared" ca="1" si="932"/>
        <v>-6.6721805287457648E-5</v>
      </c>
      <c r="CF444" s="240">
        <f t="shared" ca="1" si="933"/>
        <v>-1.1755068618390851E-4</v>
      </c>
      <c r="CG444" s="240">
        <f t="shared" ca="1" si="934"/>
        <v>1.7242604592137488E-4</v>
      </c>
      <c r="CH444" s="240">
        <f t="shared" ca="1" si="935"/>
        <v>-3.749872136368302E-5</v>
      </c>
      <c r="CI444" s="240">
        <f t="shared" ca="1" si="936"/>
        <v>-1.3870634597603176E-4</v>
      </c>
      <c r="CJ444" s="240">
        <f t="shared" ca="1" si="937"/>
        <v>1.6222661065530935E-4</v>
      </c>
      <c r="CK444" s="240">
        <f t="shared" ca="1" si="938"/>
        <v>-7.1714982681561759E-6</v>
      </c>
      <c r="CL444" s="240">
        <f t="shared" ca="1" si="939"/>
        <v>-1.5577783691138653E-4</v>
      </c>
      <c r="CM444" s="240">
        <f t="shared" ca="1" si="940"/>
        <v>1.4725045903705034E-4</v>
      </c>
      <c r="CN444" s="240">
        <f t="shared" ca="1" si="941"/>
        <v>2.3366887551587475E-5</v>
      </c>
      <c r="CO444" s="240">
        <f t="shared" ca="1" si="942"/>
        <v>-1.6826249380096824E-4</v>
      </c>
      <c r="CP444" s="240">
        <f t="shared" ca="1" si="943"/>
        <v>1.2793855958611949E-4</v>
      </c>
      <c r="CQ444" s="240">
        <f t="shared" ca="1" si="944"/>
        <v>5.3217242021747413E-5</v>
      </c>
      <c r="CR444" s="240">
        <f t="shared" ca="1" si="945"/>
        <v>-1.757927094780173E-4</v>
      </c>
      <c r="CS444" s="240">
        <f t="shared" ca="1" si="946"/>
        <v>1.0485954568224755E-4</v>
      </c>
      <c r="CT444" s="240">
        <f t="shared" ca="1" si="947"/>
        <v>8.1500629955670557E-5</v>
      </c>
      <c r="CU444" s="240">
        <f t="shared" ca="1" si="948"/>
        <v>-1.7814675888636188E-4</v>
      </c>
      <c r="CV444" s="240">
        <f t="shared" ca="1" si="949"/>
        <v>7.8692972317441322E-5</v>
      </c>
      <c r="CW444" s="240">
        <f t="shared" ca="1" si="950"/>
        <v>1.0738425505012588E-4</v>
      </c>
      <c r="CX444" s="240">
        <f t="shared" ca="1" si="951"/>
        <v>-1.7525532771155448E-4</v>
      </c>
      <c r="CY444" s="240">
        <f t="shared" ca="1" si="952"/>
        <v>5.0209306792766118E-5</v>
      </c>
      <c r="CZ444" s="240">
        <f t="shared" ca="1" si="953"/>
        <v>1.3010598133529109E-4</v>
      </c>
      <c r="DA444" s="240">
        <f t="shared" ca="1" si="954"/>
        <v>-1.6720355332112169E-4</v>
      </c>
      <c r="DB444" s="240">
        <f t="shared" ca="1" si="955"/>
        <v>2.0247242528078063E-5</v>
      </c>
      <c r="DC444" s="240">
        <f t="shared" ca="1" si="956"/>
        <v>1.489967740513447E-4</v>
      </c>
      <c r="DD444" s="240">
        <f t="shared" ca="1" si="957"/>
        <v>-1.5422851791902246E-4</v>
      </c>
      <c r="DE444" s="240">
        <f t="shared" ca="1" si="958"/>
        <v>-1.0310996026882392E-5</v>
      </c>
      <c r="DF444" s="240">
        <f t="shared" ca="1" si="959"/>
        <v>1.6350039918644244E-4</v>
      </c>
      <c r="DG444" s="240">
        <f t="shared" ca="1" si="960"/>
        <v>-1.3671226772766858E-4</v>
      </c>
      <c r="DH444" s="240">
        <f t="shared" ca="1" si="961"/>
        <v>-4.056563024017491E-5</v>
      </c>
      <c r="DI444" s="240">
        <f t="shared" ca="1" si="962"/>
        <v>1.7318980162879294E-4</v>
      </c>
      <c r="DJ444" s="240">
        <f t="shared" ca="1" si="963"/>
        <v>-1.1517056374570371E-4</v>
      </c>
      <c r="DK444" s="240">
        <f t="shared" ca="1" si="964"/>
        <v>-6.9625821023239803E-5</v>
      </c>
      <c r="DL444" s="240">
        <f t="shared" ca="1" si="965"/>
        <v>1.7777967968280885E-4</v>
      </c>
      <c r="DM444" s="240">
        <f t="shared" ca="1" si="966"/>
        <v>-9.0237695312275987E-5</v>
      </c>
      <c r="DN444" s="240">
        <f t="shared" ca="1" si="967"/>
        <v>-9.6635899334173618E-5</v>
      </c>
      <c r="DO444" s="240">
        <f t="shared" ca="1" si="968"/>
        <v>1.7713488569628483E-4</v>
      </c>
      <c r="DP444" s="240">
        <f t="shared" ca="1" si="969"/>
        <v>-6.2647803638073472E-5</v>
      </c>
      <c r="DQ444" s="240">
        <f t="shared" ca="1" si="970"/>
        <v>-1.2080056110897487E-4</v>
      </c>
      <c r="DR444" s="240">
        <f t="shared" ca="1" si="971"/>
        <v>1.7127440544453121E-4</v>
      </c>
      <c r="DS444" s="240">
        <f t="shared" ca="1" si="972"/>
        <v>-3.3213265226461137E-5</v>
      </c>
      <c r="DT444" s="240">
        <f t="shared" ca="1" si="973"/>
        <v>-1.4140828476325054E-4</v>
      </c>
      <c r="DU444" s="240">
        <f t="shared" ca="1" si="974"/>
        <v>1.6037079909962603E-4</v>
      </c>
      <c r="DV444" s="240">
        <f t="shared" ca="1" si="975"/>
        <v>-2.8007716786590428E-6</v>
      </c>
      <c r="DW444" s="240">
        <f t="shared" ca="1" si="976"/>
        <v>-1.5785228174262429E-4</v>
      </c>
      <c r="DX444" s="240">
        <f t="shared" ca="1" si="977"/>
        <v>1.4474512024528912E-4</v>
      </c>
      <c r="DY444" s="240">
        <f t="shared" ca="1" si="978"/>
        <v>2.7694189793623332E-5</v>
      </c>
      <c r="DZ444" s="240">
        <f t="shared" ca="1" si="979"/>
        <v>-1.6964836323892521E-4</v>
      </c>
      <c r="EA444" s="240">
        <f t="shared" ca="1" si="980"/>
        <v>1.2485746254553866E-4</v>
      </c>
      <c r="EB444" s="240">
        <f t="shared" ca="1" si="981"/>
        <v>5.7373703734125228E-5</v>
      </c>
      <c r="EC444" s="240">
        <f t="shared" ca="1" si="982"/>
        <v>-1.764491969917571E-4</v>
      </c>
      <c r="ED444" s="240">
        <f t="shared" ca="1" si="983"/>
        <v>1.0129341241777875E-4</v>
      </c>
      <c r="EE444" s="240">
        <f t="shared" ca="1" si="984"/>
        <v>8.536386530694215E-5</v>
      </c>
      <c r="EF444" s="240">
        <f t="shared" ca="1" si="985"/>
        <v>-1.7805453438799691E-4</v>
      </c>
      <c r="EG444" s="240">
        <f t="shared" ca="1" si="986"/>
        <v>7.4746806607496364E-5</v>
      </c>
      <c r="EH444" s="240">
        <f t="shared" ca="1" si="987"/>
        <v>1.1084051217552832E-4</v>
      </c>
      <c r="EI444" s="240">
        <f t="shared" ca="1" si="988"/>
        <v>-1.744171067251739E-4</v>
      </c>
      <c r="EJ444" s="240">
        <f t="shared" ca="1" si="989"/>
        <v>4.5999302362902671E-5</v>
      </c>
      <c r="EK444" s="240">
        <f t="shared" ca="1" si="990"/>
        <v>1.3305349172804034E-4</v>
      </c>
      <c r="EL444" s="240">
        <f t="shared" ca="1" si="991"/>
        <v>-1.6564401702496469E-4</v>
      </c>
      <c r="EM444" s="240">
        <f t="shared" ca="1" si="992"/>
        <v>1.589736175980763E-5</v>
      </c>
      <c r="EN444" s="240">
        <f t="shared" ca="1" si="993"/>
        <v>1.5134874910730531E-4</v>
      </c>
      <c r="EO444" s="240">
        <f t="shared" ca="1" si="994"/>
        <v>-1.519935864152043E-4</v>
      </c>
      <c r="EP444" s="240">
        <f t="shared" ca="1" si="995"/>
        <v>-1.4672672133077952E-5</v>
      </c>
      <c r="EQ444" s="240">
        <f t="shared" ca="1" si="996"/>
        <v>1.6518758566988741E-4</v>
      </c>
      <c r="ER444" s="240">
        <f t="shared" ca="1" si="997"/>
        <v>-1.3386774793786526E-4</v>
      </c>
      <c r="ES444" s="240">
        <f t="shared" ca="1" si="998"/>
        <v>-4.4810673373467527E-5</v>
      </c>
      <c r="ET444" s="240">
        <f t="shared" ca="1" si="999"/>
        <v>1.7416252081418697E-4</v>
      </c>
      <c r="EU444" s="240">
        <f t="shared" ca="1" si="1000"/>
        <v>-1.1180021174506314E-4</v>
      </c>
      <c r="EV444" s="240">
        <f t="shared" ca="1" si="1001"/>
        <v>-7.3629237097454418E-5</v>
      </c>
      <c r="EW444" s="240">
        <f t="shared" ca="1" si="1002"/>
        <v>1.7800929013074896E-4</v>
      </c>
      <c r="EX444" s="240">
        <f t="shared" ca="1" si="1003"/>
        <v>-8.6440750155663084E-5</v>
      </c>
      <c r="EY444" s="240">
        <f t="shared" ca="1" si="1004"/>
        <v>-1.0027980890309413E-4</v>
      </c>
      <c r="EZ444" s="240">
        <f t="shared" ca="1" si="1005"/>
        <v>1.766146265925195E-4</v>
      </c>
      <c r="FA444" s="240">
        <f t="shared" ca="1" si="1006"/>
        <v>-5.8536065294334674E-5</v>
      </c>
      <c r="FB444" s="240">
        <f t="shared" ca="1" si="1007"/>
        <v>-1.2397767029304573E-4</v>
      </c>
      <c r="FC444" s="240">
        <f t="shared" ca="1" si="1008"/>
        <v>1.700195956702116E-4</v>
      </c>
      <c r="FD444" s="240">
        <f t="shared" ca="1" si="1009"/>
        <v>-2.8907802660200769E-5</v>
      </c>
      <c r="FE444" s="240">
        <f t="shared" ca="1" si="1010"/>
        <v>-1.4402504448732435E-4</v>
      </c>
      <c r="FF444" s="240">
        <f t="shared" ca="1" si="1011"/>
        <v>1.584183861712179E-4</v>
      </c>
      <c r="FG444" s="240">
        <f t="shared" ca="1" si="1012"/>
        <v>1.5716419909696922E-6</v>
      </c>
      <c r="FH444" s="240">
        <f t="shared" ca="1" si="1013"/>
        <v>-1.5983164226181514E-4</v>
      </c>
      <c r="FI444" s="240">
        <f t="shared" ca="1" si="1014"/>
        <v>1.4215259240546083E-4</v>
      </c>
      <c r="FJ444" s="240">
        <f t="shared" ca="1" si="1015"/>
        <v>3.2004810091274999E-5</v>
      </c>
      <c r="FK444" s="240">
        <f t="shared" ca="1" si="1016"/>
        <v>-1.7093204284642803E-4</v>
      </c>
      <c r="FL444" s="240">
        <f t="shared" ca="1" si="1017"/>
        <v>1.2170115603823801E-4</v>
      </c>
      <c r="FM444" s="240">
        <f t="shared" ca="1" si="1018"/>
        <v>6.1495605672714598E-5</v>
      </c>
      <c r="FN444" s="240">
        <f t="shared" ca="1" si="1019"/>
        <v>-1.7699939810709154E-4</v>
      </c>
      <c r="FO444" s="240">
        <f t="shared" ca="1" si="1020"/>
        <v>9.766626378927418E-5</v>
      </c>
      <c r="FP444" s="240">
        <f t="shared" ca="1" si="1021"/>
        <v>8.9175680657708906E-5</v>
      </c>
      <c r="FQ444" s="240">
        <f t="shared" ca="1" si="1022"/>
        <v>-1.7785505649600458E-4</v>
      </c>
      <c r="FR444" s="240">
        <f t="shared" ca="1" si="1023"/>
        <v>7.0755616216218727E-5</v>
      </c>
      <c r="FS444" s="240">
        <f t="shared" ca="1" si="1024"/>
        <v>1.1423000312098998E-4</v>
      </c>
      <c r="FT444" s="240">
        <f t="shared" ca="1" si="1025"/>
        <v>-1.7347382339557877E-4</v>
      </c>
      <c r="FU444" s="240">
        <f t="shared" ca="1" si="1026"/>
        <v>4.176158967332051E-5</v>
      </c>
      <c r="FV444" s="240">
        <f t="shared" ca="1" si="1027"/>
        <v>1.359208556725597E-4</v>
      </c>
      <c r="FW444" s="240">
        <f t="shared" ca="1" si="1028"/>
        <v>-1.6398470296678067E-4</v>
      </c>
      <c r="FX444" s="240">
        <f t="shared" ca="1" si="1029"/>
        <v>1.1537905015258774E-5</v>
      </c>
      <c r="FY444" s="240">
        <f t="shared" ca="1" si="1030"/>
        <v>1.5360955733609801E-4</v>
      </c>
      <c r="FZ444" s="240">
        <f t="shared" ca="1" si="1031"/>
        <v>-1.4966709965833847E-4</v>
      </c>
      <c r="GA444" s="240">
        <f t="shared" ca="1" si="1032"/>
        <v>-1.9025509970227114E-5</v>
      </c>
      <c r="GB444" s="240">
        <f t="shared" ca="1" si="1033"/>
        <v>1.6677526932848462E-4</v>
      </c>
      <c r="GC444" s="240">
        <f t="shared" ca="1" si="1034"/>
        <v>-1.3094259122234178E-4</v>
      </c>
      <c r="GD444" s="240">
        <f t="shared" ca="1" si="1035"/>
        <v>-4.9028724232694045E-5</v>
      </c>
      <c r="GE444" s="240">
        <f t="shared" ca="1" si="1036"/>
        <v>1.7503033100939869E-4</v>
      </c>
      <c r="GF444" s="240">
        <f t="shared" ca="1" si="1037"/>
        <v>-1.0836251547735044E-4</v>
      </c>
      <c r="GG444" s="240">
        <f t="shared" ca="1" si="1038"/>
        <v>-7.7588301672416041E-5</v>
      </c>
      <c r="GH444" s="240">
        <f t="shared" ca="1" si="1039"/>
        <v>1.7813167443851011E-4</v>
      </c>
      <c r="GI444" s="240">
        <f t="shared" ca="1" si="1040"/>
        <v>-8.2591736323384259E-5</v>
      </c>
      <c r="GJ444" s="240">
        <f t="shared" ca="1" si="1041"/>
        <v>-1.0386331366483505E-4</v>
      </c>
      <c r="GK444" s="240">
        <f t="shared" ca="1" si="1042"/>
        <v>1.7598798144174068E-4</v>
      </c>
      <c r="GL444" s="240">
        <f t="shared" ca="1" si="1043"/>
        <v>-5.4389067013667053E-5</v>
      </c>
      <c r="GM444" s="240">
        <f t="shared" ca="1" si="1044"/>
        <v>-1.2708009996435953E-4</v>
      </c>
      <c r="GN444" s="240">
        <f t="shared" ca="1" si="1045"/>
        <v>1.6866237244890251E-4</v>
      </c>
      <c r="GO444" s="240">
        <f t="shared" ca="1" si="1046"/>
        <v>-2.4584927114545312E-5</v>
      </c>
      <c r="GP444" s="240">
        <f t="shared" ca="1" si="1047"/>
        <v>-1.4655504891004237E-4</v>
      </c>
      <c r="GQ444" s="240">
        <f t="shared" ca="1" si="1048"/>
        <v>1.5637054793061824E-4</v>
      </c>
      <c r="GR444" s="240">
        <f t="shared" ca="1" si="1049"/>
        <v>5.9431089622305759E-6</v>
      </c>
      <c r="GS444" s="240">
        <f t="shared" ca="1" si="1050"/>
        <v>-1.6171472617620419E-4</v>
      </c>
      <c r="GT444" s="240">
        <f t="shared" ca="1" si="1051"/>
        <v>1.3947443715939535E-4</v>
      </c>
      <c r="GU444" s="240">
        <f t="shared" ca="1" si="1052"/>
        <v>3.629615188807954E-5</v>
      </c>
      <c r="GV444" s="240">
        <f t="shared" ca="1" si="1053"/>
        <v>-1.7211275938288099E-4</v>
      </c>
      <c r="GW444" s="240">
        <f t="shared" ca="1" si="1054"/>
        <v>1.1847154130524292E-4</v>
      </c>
      <c r="GX444" s="240">
        <f t="shared" ca="1" si="1055"/>
        <v>6.5580464957915545E-5</v>
      </c>
      <c r="GY444" s="240">
        <f t="shared" ca="1" si="1056"/>
        <v>-1.774429814034387E-4</v>
      </c>
      <c r="GZ444" s="240">
        <f t="shared" ca="1" si="1057"/>
        <v>9.3980284655439822E-5</v>
      </c>
      <c r="HA444" s="240">
        <f t="shared" ca="1" si="1058"/>
        <v>9.2933779912941005E-5</v>
      </c>
      <c r="HB444" s="240">
        <f t="shared" ca="1" si="1059"/>
        <v>-1.7754844536840803E-4</v>
      </c>
      <c r="HC444" s="240">
        <f t="shared" ca="1" si="1060"/>
        <v>6.6721805287455399E-5</v>
      </c>
      <c r="HD444" s="240">
        <f t="shared" ca="1" si="1061"/>
        <v>1.1755068618390655E-4</v>
      </c>
      <c r="HE444" s="240">
        <f t="shared" ca="1" si="1062"/>
        <v>-1.7242604592137425E-4</v>
      </c>
      <c r="HF444" s="240">
        <f t="shared" ca="1" si="1063"/>
        <v>3.7498721363685574E-5</v>
      </c>
      <c r="HG444" s="240">
        <f t="shared" ca="1" si="1064"/>
        <v>1.3870634597603008E-4</v>
      </c>
      <c r="HH444" s="240">
        <f t="shared" ca="1" si="1065"/>
        <v>-1.6222661065531252E-4</v>
      </c>
      <c r="HI444" s="240">
        <f t="shared" ca="1" si="1066"/>
        <v>7.1714982681587915E-6</v>
      </c>
      <c r="HJ444" s="240">
        <f t="shared" ca="1" si="1067"/>
        <v>1.5577783691138279E-4</v>
      </c>
      <c r="HK444" s="240">
        <f t="shared" ca="1" si="1068"/>
        <v>-1.4725045903705183E-4</v>
      </c>
      <c r="HL444" s="240">
        <f t="shared" ca="1" si="1069"/>
        <v>-2.3366887551579845E-5</v>
      </c>
      <c r="HM444" s="240">
        <f t="shared" ca="1" si="1070"/>
        <v>1.6826249380096737E-4</v>
      </c>
      <c r="HN444" s="240">
        <f t="shared" ca="1" si="1071"/>
        <v>-1.2793855958612483E-4</v>
      </c>
      <c r="HO444" s="240">
        <f t="shared" ca="1" si="1072"/>
        <v>-5.3217242021744905E-5</v>
      </c>
      <c r="HP444" s="240">
        <f t="shared" ca="1" si="1073"/>
        <v>1.7579270947801602E-4</v>
      </c>
      <c r="HQ444" s="240">
        <f t="shared" ca="1" si="1074"/>
        <v>-1.0485954568224966E-4</v>
      </c>
      <c r="HR444" s="240">
        <f t="shared" ca="1" si="1075"/>
        <v>-8.1500629955663726E-5</v>
      </c>
      <c r="HS444" s="240">
        <f t="shared" ca="1" si="1076"/>
        <v>1.7814675888636191E-4</v>
      </c>
      <c r="HT444" s="240">
        <f t="shared" ca="1" si="1077"/>
        <v>-7.869297231744822E-5</v>
      </c>
      <c r="HU444" s="240">
        <f t="shared" ca="1" si="1078"/>
        <v>-1.0738425505012379E-4</v>
      </c>
      <c r="HV444" s="240">
        <f t="shared" ca="1" si="1079"/>
        <v>1.7525532771155405E-4</v>
      </c>
      <c r="HW444" s="240">
        <f t="shared" ca="1" si="1080"/>
        <v>-5.0209306792768632E-5</v>
      </c>
      <c r="HX444" s="240">
        <f t="shared" ca="1" si="1081"/>
        <v>-1.301059813352928E-4</v>
      </c>
      <c r="HY444" s="240">
        <f t="shared" ca="1" si="1082"/>
        <v>1.6720355332112258E-4</v>
      </c>
      <c r="HZ444" s="240">
        <f t="shared" ca="1" si="1083"/>
        <v>-2.0247242528075623E-5</v>
      </c>
      <c r="IA444" s="240">
        <f t="shared" ca="1" si="1084"/>
        <v>-1.4899677405134327E-4</v>
      </c>
      <c r="IB444" s="240">
        <f t="shared" ca="1" si="1085"/>
        <v>1.5422851791902127E-4</v>
      </c>
      <c r="IC444" s="240">
        <f t="shared" ca="1" si="1086"/>
        <v>1.0310996026879777E-5</v>
      </c>
      <c r="ID444" s="240">
        <f t="shared" ca="1" si="1087"/>
        <v>-1.6350039918644338E-4</v>
      </c>
      <c r="IE444" s="240">
        <f t="shared" ca="1" si="1088"/>
        <v>-4.1533982437278255E-5</v>
      </c>
      <c r="IF444" s="240">
        <f t="shared" ca="1" si="1089"/>
        <v>4.0565630240177295E-5</v>
      </c>
      <c r="IG444" s="240">
        <f t="shared" ca="1" si="1090"/>
        <v>-1.7318980162879234E-4</v>
      </c>
      <c r="IH444" s="240">
        <f t="shared" ca="1" si="1091"/>
        <v>1.1517056374570184E-4</v>
      </c>
      <c r="II444" s="240">
        <f t="shared" ca="1" si="1092"/>
        <v>6.9625821023237404E-5</v>
      </c>
      <c r="IJ444" s="240">
        <f t="shared" ca="1" si="1093"/>
        <v>-1.7777967968280901E-4</v>
      </c>
      <c r="IK444" s="240">
        <f t="shared" ca="1" si="1094"/>
        <v>9.023769531227825E-5</v>
      </c>
      <c r="IL444" s="240">
        <f t="shared" ca="1" si="1095"/>
        <v>9.6635899334171396E-5</v>
      </c>
      <c r="IM444" s="240">
        <f t="shared" ca="1" si="1096"/>
        <v>-1.7713488569628564E-4</v>
      </c>
      <c r="IN444" s="240">
        <f t="shared" ca="1" si="1097"/>
        <v>6.2647803638075911E-5</v>
      </c>
      <c r="IO444" s="240">
        <f t="shared" ca="1" si="1098"/>
        <v>1.2080056110896922E-4</v>
      </c>
      <c r="IP444" s="240">
        <f t="shared" ca="1" si="1099"/>
        <v>-1.7127440544453191E-4</v>
      </c>
      <c r="IQ444" s="240">
        <f t="shared" ca="1" si="1100"/>
        <v>3.3213265226468679E-5</v>
      </c>
      <c r="IR444" s="240">
        <f t="shared" ca="1" si="1101"/>
        <v>1.4140828476324891E-4</v>
      </c>
      <c r="IS444" s="240">
        <f t="shared" ca="1" si="1102"/>
        <v>-1.6037079909962936E-4</v>
      </c>
      <c r="IT444" s="240">
        <f t="shared" ca="1" si="1103"/>
        <v>2.800771678661672E-6</v>
      </c>
      <c r="IU444" s="240">
        <f t="shared" ca="1" si="1104"/>
        <v>1.5785228174262076E-4</v>
      </c>
      <c r="IV444" s="240">
        <f t="shared" ca="1" si="1105"/>
        <v>-1.4474512024529064E-4</v>
      </c>
      <c r="IW444" s="240">
        <f t="shared" ca="1" si="1106"/>
        <v>-2.7694189793615729E-5</v>
      </c>
      <c r="IX444" s="240">
        <f t="shared" ca="1" si="1107"/>
        <v>1.696483632389244E-4</v>
      </c>
      <c r="IY444" s="240">
        <f t="shared" ca="1" si="1108"/>
        <v>-1.2485746254553692E-4</v>
      </c>
      <c r="IZ444" s="240">
        <f t="shared" ca="1" si="1109"/>
        <v>-5.7373703734113166E-5</v>
      </c>
      <c r="JA444" s="240">
        <f t="shared" ca="1" si="1110"/>
        <v>1.7644919699175672E-4</v>
      </c>
      <c r="JB444" s="240">
        <f t="shared" ca="1" si="1111"/>
        <v>-1.0129341241778091E-4</v>
      </c>
    </row>
    <row r="445" spans="2:262">
      <c r="B445" s="248">
        <v>84</v>
      </c>
      <c r="C445" s="247">
        <f t="shared" si="1112"/>
        <v>1.640625000000001E-3</v>
      </c>
      <c r="D445" s="244">
        <f t="shared" ca="1" si="855"/>
        <v>29.890807256280713</v>
      </c>
      <c r="E445" s="243">
        <f ca="1">CL361</f>
        <v>-0.10919274371928626</v>
      </c>
      <c r="F445" s="242">
        <v>84</v>
      </c>
      <c r="G445" s="240">
        <f t="shared" ca="1" si="856"/>
        <v>-4.5855010039962474E-5</v>
      </c>
      <c r="H445" s="240">
        <f t="shared" ca="1" si="857"/>
        <v>9.6046675288376942E-5</v>
      </c>
      <c r="I445" s="240">
        <f t="shared" ca="1" si="858"/>
        <v>-4.4697168587891689E-5</v>
      </c>
      <c r="J445" s="240">
        <f t="shared" ca="1" si="859"/>
        <v>-5.3906476452989687E-5</v>
      </c>
      <c r="K445" s="240">
        <f t="shared" ca="1" si="860"/>
        <v>9.5519842775345338E-5</v>
      </c>
      <c r="L445" s="240">
        <f t="shared" ca="1" si="861"/>
        <v>-3.6149007919870579E-5</v>
      </c>
      <c r="M445" s="240">
        <f t="shared" ca="1" si="862"/>
        <v>-6.1438794029497051E-5</v>
      </c>
      <c r="N445" s="240">
        <f t="shared" ca="1" si="863"/>
        <v>9.4073101959929586E-5</v>
      </c>
      <c r="O445" s="240">
        <f t="shared" ca="1" si="864"/>
        <v>-2.7252712544523289E-5</v>
      </c>
      <c r="P445" s="240">
        <f t="shared" ca="1" si="865"/>
        <v>-6.8379422433639152E-5</v>
      </c>
      <c r="Q445" s="240">
        <f t="shared" ca="1" si="866"/>
        <v>9.1720385747051132E-5</v>
      </c>
      <c r="R445" s="240">
        <f t="shared" ca="1" si="867"/>
        <v>-1.8093958649524134E-5</v>
      </c>
      <c r="S445" s="240">
        <f t="shared" ca="1" si="868"/>
        <v>-7.4661519619750706E-5</v>
      </c>
      <c r="T445" s="240">
        <f t="shared" ca="1" si="869"/>
        <v>8.8484352079965499E-5</v>
      </c>
      <c r="U445" s="241">
        <f t="shared" ca="1" si="870"/>
        <v>-8.7609500415661458E-6</v>
      </c>
      <c r="V445" s="240">
        <f t="shared" ca="1" si="871"/>
        <v>-8.0224585557785768E-5</v>
      </c>
      <c r="W445" s="240">
        <f t="shared" ca="1" si="872"/>
        <v>8.4396165731882858E-5</v>
      </c>
      <c r="X445" s="240">
        <f t="shared" ca="1" si="873"/>
        <v>6.5643130451459308E-7</v>
      </c>
      <c r="Y445" s="240">
        <f t="shared" ca="1" si="874"/>
        <v>-8.5015044881680063E-5</v>
      </c>
      <c r="Z445" s="240">
        <f t="shared" ca="1" si="875"/>
        <v>7.9495198172164697E-5</v>
      </c>
      <c r="AA445" s="240">
        <f t="shared" ca="1" si="876"/>
        <v>1.0067490858290663E-5</v>
      </c>
      <c r="AB445" s="240">
        <f t="shared" ca="1" si="877"/>
        <v>-8.8986762849412577E-5</v>
      </c>
      <c r="AC445" s="240">
        <f t="shared" ca="1" si="878"/>
        <v>7.3828648397552811E-5</v>
      </c>
      <c r="AD445" s="240">
        <f t="shared" ca="1" si="879"/>
        <v>1.9381594971651763E-5</v>
      </c>
      <c r="AE445" s="240">
        <f t="shared" ca="1" si="880"/>
        <v>-9.2101489645792531E-5</v>
      </c>
      <c r="AF445" s="240">
        <f t="shared" ca="1" si="881"/>
        <v>6.7451088380028355E-5</v>
      </c>
      <c r="AG445" s="240">
        <f t="shared" ca="1" si="882"/>
        <v>2.8509043730378281E-5</v>
      </c>
      <c r="AH445" s="240">
        <f t="shared" ca="1" si="883"/>
        <v>-9.4329228749088015E-5</v>
      </c>
      <c r="AI445" s="240">
        <f t="shared" ca="1" si="884"/>
        <v>6.0423937508888671E-5</v>
      </c>
      <c r="AJ445" s="240">
        <f t="shared" ca="1" si="885"/>
        <v>3.7361934813352022E-5</v>
      </c>
      <c r="AK445" s="240">
        <f t="shared" ca="1" si="886"/>
        <v>-9.5648525813928005E-5</v>
      </c>
      <c r="AL445" s="240">
        <f t="shared" ca="1" si="887"/>
        <v>5.2814871088453681E-5</v>
      </c>
      <c r="AM445" s="240">
        <f t="shared" ca="1" si="888"/>
        <v>4.5855010039962094E-5</v>
      </c>
      <c r="AN445" s="240">
        <f t="shared" ca="1" si="889"/>
        <v>-9.6046675288376942E-5</v>
      </c>
      <c r="AO445" s="240">
        <f t="shared" ca="1" si="890"/>
        <v>4.4697168587891466E-5</v>
      </c>
      <c r="AP445" s="240">
        <f t="shared" ca="1" si="891"/>
        <v>5.3906476452989606E-5</v>
      </c>
      <c r="AQ445" s="240">
        <f t="shared" ca="1" si="892"/>
        <v>-9.5519842775345365E-5</v>
      </c>
      <c r="AR445" s="240">
        <f t="shared" ca="1" si="893"/>
        <v>3.6149007919870037E-5</v>
      </c>
      <c r="AS445" s="240">
        <f t="shared" ca="1" si="894"/>
        <v>6.143879402949724E-5</v>
      </c>
      <c r="AT445" s="240">
        <f t="shared" ca="1" si="895"/>
        <v>-9.40731019599296E-5</v>
      </c>
      <c r="AU445" s="240">
        <f t="shared" ca="1" si="896"/>
        <v>2.7252712544523709E-5</v>
      </c>
      <c r="AV445" s="240">
        <f t="shared" ca="1" si="897"/>
        <v>6.837942243363861E-5</v>
      </c>
      <c r="AW445" s="240">
        <f t="shared" ca="1" si="898"/>
        <v>-9.1720385747051051E-5</v>
      </c>
      <c r="AX445" s="240">
        <f t="shared" ca="1" si="899"/>
        <v>1.8093958649524236E-5</v>
      </c>
      <c r="AY445" s="240">
        <f t="shared" ca="1" si="900"/>
        <v>7.4661519619750421E-5</v>
      </c>
      <c r="AZ445" s="240">
        <f t="shared" ca="1" si="901"/>
        <v>-8.8484352079965282E-5</v>
      </c>
      <c r="BA445" s="240">
        <f t="shared" ca="1" si="902"/>
        <v>8.7609500415658951E-6</v>
      </c>
      <c r="BB445" s="240">
        <f t="shared" ca="1" si="903"/>
        <v>8.0224585557785714E-5</v>
      </c>
      <c r="BC445" s="240">
        <f t="shared" ca="1" si="904"/>
        <v>-8.4396165731882898E-5</v>
      </c>
      <c r="BD445" s="240">
        <f t="shared" ca="1" si="905"/>
        <v>-6.5643130451382737E-7</v>
      </c>
      <c r="BE445" s="240">
        <f t="shared" ca="1" si="906"/>
        <v>8.5015044881680036E-5</v>
      </c>
      <c r="BF445" s="240">
        <f t="shared" ca="1" si="907"/>
        <v>-7.9495198172164751E-5</v>
      </c>
      <c r="BG445" s="240">
        <f t="shared" ca="1" si="908"/>
        <v>-1.0067490858290575E-5</v>
      </c>
      <c r="BH445" s="240">
        <f t="shared" ca="1" si="909"/>
        <v>8.8986762849412808E-5</v>
      </c>
      <c r="BI445" s="240">
        <f t="shared" ca="1" si="910"/>
        <v>-7.3828648397552852E-5</v>
      </c>
      <c r="BJ445" s="240">
        <f t="shared" ca="1" si="911"/>
        <v>-1.9381594971651668E-5</v>
      </c>
      <c r="BK445" s="240">
        <f t="shared" ca="1" si="912"/>
        <v>9.2101489645792504E-5</v>
      </c>
      <c r="BL445" s="240">
        <f t="shared" ca="1" si="913"/>
        <v>-6.745108838002891E-5</v>
      </c>
      <c r="BM445" s="240">
        <f t="shared" ca="1" si="914"/>
        <v>-2.85090437303782E-5</v>
      </c>
      <c r="BN445" s="240">
        <f t="shared" ca="1" si="915"/>
        <v>9.4329228749088001E-5</v>
      </c>
      <c r="BO445" s="240">
        <f t="shared" ca="1" si="916"/>
        <v>-6.0423937508888745E-5</v>
      </c>
      <c r="BP445" s="240">
        <f t="shared" ca="1" si="917"/>
        <v>-3.7361934813352564E-5</v>
      </c>
      <c r="BQ445" s="240">
        <f t="shared" ca="1" si="918"/>
        <v>9.564852581392787E-5</v>
      </c>
      <c r="BR445" s="240">
        <f t="shared" ca="1" si="919"/>
        <v>-5.2814871088453755E-5</v>
      </c>
      <c r="BS445" s="240">
        <f t="shared" ca="1" si="920"/>
        <v>-4.5855010039963205E-5</v>
      </c>
      <c r="BT445" s="240">
        <f t="shared" ca="1" si="921"/>
        <v>9.6046675288376942E-5</v>
      </c>
      <c r="BU445" s="240">
        <f t="shared" ca="1" si="922"/>
        <v>-4.4697168587891547E-5</v>
      </c>
      <c r="BV445" s="240">
        <f t="shared" ca="1" si="923"/>
        <v>-5.39064764529884E-5</v>
      </c>
      <c r="BW445" s="240">
        <f t="shared" ca="1" si="924"/>
        <v>9.5519842775345379E-5</v>
      </c>
      <c r="BX445" s="240">
        <f t="shared" ca="1" si="925"/>
        <v>-3.6149007919870125E-5</v>
      </c>
      <c r="BY445" s="240">
        <f t="shared" ca="1" si="926"/>
        <v>-6.1438794029496129E-5</v>
      </c>
      <c r="BZ445" s="240">
        <f t="shared" ca="1" si="927"/>
        <v>9.4073101959929627E-5</v>
      </c>
      <c r="CA445" s="240">
        <f t="shared" ca="1" si="928"/>
        <v>-2.7252712544522489E-5</v>
      </c>
      <c r="CB445" s="240">
        <f t="shared" ca="1" si="929"/>
        <v>-6.8379422433638543E-5</v>
      </c>
      <c r="CC445" s="240">
        <f t="shared" ca="1" si="930"/>
        <v>9.1720385747051078E-5</v>
      </c>
      <c r="CD445" s="240">
        <f t="shared" ca="1" si="931"/>
        <v>-1.8093958649522982E-5</v>
      </c>
      <c r="CE445" s="240">
        <f t="shared" ca="1" si="932"/>
        <v>-7.4661519619750354E-5</v>
      </c>
      <c r="CF445" s="240">
        <f t="shared" ca="1" si="933"/>
        <v>8.8484352079965309E-5</v>
      </c>
      <c r="CG445" s="240">
        <f t="shared" ca="1" si="934"/>
        <v>-8.760950041567352E-6</v>
      </c>
      <c r="CH445" s="240">
        <f t="shared" ca="1" si="935"/>
        <v>-8.022458555778566E-5</v>
      </c>
      <c r="CI445" s="240">
        <f t="shared" ca="1" si="936"/>
        <v>8.4396165731882302E-5</v>
      </c>
      <c r="CJ445" s="240">
        <f t="shared" ca="1" si="937"/>
        <v>6.5643130451371895E-7</v>
      </c>
      <c r="CK445" s="240">
        <f t="shared" ca="1" si="938"/>
        <v>-8.5015044881679995E-5</v>
      </c>
      <c r="CL445" s="240">
        <f t="shared" ca="1" si="939"/>
        <v>7.9495198172165564E-5</v>
      </c>
      <c r="CM445" s="240">
        <f t="shared" ca="1" si="940"/>
        <v>1.006749085829048E-5</v>
      </c>
      <c r="CN445" s="240">
        <f t="shared" ca="1" si="941"/>
        <v>-8.8986762849412767E-5</v>
      </c>
      <c r="CO445" s="240">
        <f t="shared" ca="1" si="942"/>
        <v>7.3828648397553787E-5</v>
      </c>
      <c r="CP445" s="240">
        <f t="shared" ca="1" si="943"/>
        <v>1.9381594971651566E-5</v>
      </c>
      <c r="CQ445" s="240">
        <f t="shared" ca="1" si="944"/>
        <v>-9.2101489645792856E-5</v>
      </c>
      <c r="CR445" s="240">
        <f t="shared" ca="1" si="945"/>
        <v>6.7451088380028964E-5</v>
      </c>
      <c r="CS445" s="240">
        <f t="shared" ca="1" si="946"/>
        <v>2.8509043730378105E-5</v>
      </c>
      <c r="CT445" s="240">
        <f t="shared" ca="1" si="947"/>
        <v>-9.4329228749088232E-5</v>
      </c>
      <c r="CU445" s="240">
        <f t="shared" ca="1" si="948"/>
        <v>6.0423937508888813E-5</v>
      </c>
      <c r="CV445" s="240">
        <f t="shared" ca="1" si="949"/>
        <v>3.7361934813352483E-5</v>
      </c>
      <c r="CW445" s="240">
        <f t="shared" ca="1" si="950"/>
        <v>-9.5648525813927856E-5</v>
      </c>
      <c r="CX445" s="240">
        <f t="shared" ca="1" si="951"/>
        <v>5.2814871088453837E-5</v>
      </c>
      <c r="CY445" s="240">
        <f t="shared" ca="1" si="952"/>
        <v>4.5855010039963124E-5</v>
      </c>
      <c r="CZ445" s="240">
        <f t="shared" ca="1" si="953"/>
        <v>-9.6046675288376956E-5</v>
      </c>
      <c r="DA445" s="240">
        <f t="shared" ca="1" si="954"/>
        <v>4.4697168587891635E-5</v>
      </c>
      <c r="DB445" s="240">
        <f t="shared" ca="1" si="955"/>
        <v>5.3906476452988325E-5</v>
      </c>
      <c r="DC445" s="240">
        <f t="shared" ca="1" si="956"/>
        <v>-9.5519842775345406E-5</v>
      </c>
      <c r="DD445" s="240">
        <f t="shared" ca="1" si="957"/>
        <v>3.6149007919870213E-5</v>
      </c>
      <c r="DE445" s="240">
        <f t="shared" ca="1" si="958"/>
        <v>6.1438794029496048E-5</v>
      </c>
      <c r="DF445" s="240">
        <f t="shared" ca="1" si="959"/>
        <v>-9.407310195992964E-5</v>
      </c>
      <c r="DG445" s="240">
        <f t="shared" ca="1" si="960"/>
        <v>2.7252712544522581E-5</v>
      </c>
      <c r="DH445" s="240">
        <f t="shared" ca="1" si="961"/>
        <v>6.8379422433638488E-5</v>
      </c>
      <c r="DI445" s="240">
        <f t="shared" ca="1" si="962"/>
        <v>-9.1720385747051105E-5</v>
      </c>
      <c r="DJ445" s="240">
        <f t="shared" ca="1" si="963"/>
        <v>1.8093958649523084E-5</v>
      </c>
      <c r="DK445" s="240">
        <f t="shared" ca="1" si="964"/>
        <v>7.4661519619750299E-5</v>
      </c>
      <c r="DL445" s="240">
        <f t="shared" ca="1" si="965"/>
        <v>-8.848435207996535E-5</v>
      </c>
      <c r="DM445" s="240">
        <f t="shared" ca="1" si="966"/>
        <v>8.7609500415674468E-6</v>
      </c>
      <c r="DN445" s="240">
        <f t="shared" ca="1" si="967"/>
        <v>8.0224585557785619E-5</v>
      </c>
      <c r="DO445" s="240">
        <f t="shared" ca="1" si="968"/>
        <v>-8.4396165731882329E-5</v>
      </c>
      <c r="DP445" s="240">
        <f t="shared" ca="1" si="969"/>
        <v>-6.5643130451363085E-7</v>
      </c>
      <c r="DQ445" s="240">
        <f t="shared" ca="1" si="970"/>
        <v>8.5015044881679941E-5</v>
      </c>
      <c r="DR445" s="240">
        <f t="shared" ca="1" si="971"/>
        <v>-7.9495198172165618E-5</v>
      </c>
      <c r="DS445" s="240">
        <f t="shared" ca="1" si="972"/>
        <v>-1.0067490858290385E-5</v>
      </c>
      <c r="DT445" s="240">
        <f t="shared" ca="1" si="973"/>
        <v>8.898676284941274E-5</v>
      </c>
      <c r="DU445" s="240">
        <f t="shared" ca="1" si="974"/>
        <v>-7.3828648397553855E-5</v>
      </c>
      <c r="DV445" s="240">
        <f t="shared" ca="1" si="975"/>
        <v>-1.9381594971651478E-5</v>
      </c>
      <c r="DW445" s="240">
        <f t="shared" ca="1" si="976"/>
        <v>9.2101489645792829E-5</v>
      </c>
      <c r="DX445" s="240">
        <f t="shared" ca="1" si="977"/>
        <v>-6.7451088380029032E-5</v>
      </c>
      <c r="DY445" s="240">
        <f t="shared" ca="1" si="978"/>
        <v>-2.850904373037801E-5</v>
      </c>
      <c r="DZ445" s="240">
        <f t="shared" ca="1" si="979"/>
        <v>9.4329228749088218E-5</v>
      </c>
      <c r="EA445" s="240">
        <f t="shared" ca="1" si="980"/>
        <v>-6.0423937508886767E-5</v>
      </c>
      <c r="EB445" s="240">
        <f t="shared" ca="1" si="981"/>
        <v>-3.7361934813349874E-5</v>
      </c>
      <c r="EC445" s="240">
        <f t="shared" ca="1" si="982"/>
        <v>9.564852581392787E-5</v>
      </c>
      <c r="ED445" s="240">
        <f t="shared" ca="1" si="983"/>
        <v>-5.2814871088453911E-5</v>
      </c>
      <c r="EE445" s="240">
        <f t="shared" ca="1" si="984"/>
        <v>-4.5855010039963029E-5</v>
      </c>
      <c r="EF445" s="240">
        <f t="shared" ca="1" si="985"/>
        <v>9.6046675288376929E-5</v>
      </c>
      <c r="EG445" s="240">
        <f t="shared" ca="1" si="986"/>
        <v>-4.4697168587894129E-5</v>
      </c>
      <c r="EH445" s="240">
        <f t="shared" ca="1" si="987"/>
        <v>-5.390647645298825E-5</v>
      </c>
      <c r="EI445" s="240">
        <f t="shared" ca="1" si="988"/>
        <v>9.5519842775345406E-5</v>
      </c>
      <c r="EJ445" s="240">
        <f t="shared" ca="1" si="989"/>
        <v>-3.6149007919870294E-5</v>
      </c>
      <c r="EK445" s="240">
        <f t="shared" ca="1" si="990"/>
        <v>-6.1438794029498067E-5</v>
      </c>
      <c r="EL445" s="240">
        <f t="shared" ca="1" si="991"/>
        <v>9.407310195993021E-5</v>
      </c>
      <c r="EM445" s="240">
        <f t="shared" ca="1" si="992"/>
        <v>-2.7252712544525291E-5</v>
      </c>
      <c r="EN445" s="240">
        <f t="shared" ca="1" si="993"/>
        <v>-6.8379422433638407E-5</v>
      </c>
      <c r="EO445" s="240">
        <f t="shared" ca="1" si="994"/>
        <v>9.1720385747051132E-5</v>
      </c>
      <c r="EP445" s="240">
        <f t="shared" ca="1" si="995"/>
        <v>-1.8093958649523172E-5</v>
      </c>
      <c r="EQ445" s="240">
        <f t="shared" ca="1" si="996"/>
        <v>-7.4661519619751966E-5</v>
      </c>
      <c r="ER445" s="240">
        <f t="shared" ca="1" si="997"/>
        <v>8.8484352079966447E-5</v>
      </c>
      <c r="ES445" s="240">
        <f t="shared" ca="1" si="998"/>
        <v>-8.7609500415675417E-6</v>
      </c>
      <c r="ET445" s="240">
        <f t="shared" ca="1" si="999"/>
        <v>-8.0224585557785565E-5</v>
      </c>
      <c r="EU445" s="240">
        <f t="shared" ca="1" si="1000"/>
        <v>8.4396165731882383E-5</v>
      </c>
      <c r="EV445" s="240">
        <f t="shared" ca="1" si="1001"/>
        <v>6.564313045162736E-7</v>
      </c>
      <c r="EW445" s="240">
        <f t="shared" ca="1" si="1002"/>
        <v>-8.5015044881678626E-5</v>
      </c>
      <c r="EX445" s="240">
        <f t="shared" ca="1" si="1003"/>
        <v>7.9495198172165673E-5</v>
      </c>
      <c r="EY445" s="240">
        <f t="shared" ca="1" si="1004"/>
        <v>1.0067490858290297E-5</v>
      </c>
      <c r="EZ445" s="240">
        <f t="shared" ca="1" si="1005"/>
        <v>-8.8986762849412699E-5</v>
      </c>
      <c r="FA445" s="240">
        <f t="shared" ca="1" si="1006"/>
        <v>7.382864839755216E-5</v>
      </c>
      <c r="FB445" s="240">
        <f t="shared" ca="1" si="1007"/>
        <v>1.9381594971654067E-5</v>
      </c>
      <c r="FC445" s="240">
        <f t="shared" ca="1" si="1008"/>
        <v>-9.2101489645792029E-5</v>
      </c>
      <c r="FD445" s="240">
        <f t="shared" ca="1" si="1009"/>
        <v>6.74510883800291E-5</v>
      </c>
      <c r="FE445" s="240">
        <f t="shared" ca="1" si="1010"/>
        <v>2.8509043730377915E-5</v>
      </c>
      <c r="FF445" s="240">
        <f t="shared" ca="1" si="1011"/>
        <v>-9.4329228749088205E-5</v>
      </c>
      <c r="FG445" s="240">
        <f t="shared" ca="1" si="1012"/>
        <v>6.0423937508886834E-5</v>
      </c>
      <c r="FH445" s="240">
        <f t="shared" ca="1" si="1013"/>
        <v>3.7361934813349793E-5</v>
      </c>
      <c r="FI445" s="240">
        <f t="shared" ca="1" si="1014"/>
        <v>-9.5648525813927843E-5</v>
      </c>
      <c r="FJ445" s="240">
        <f t="shared" ca="1" si="1015"/>
        <v>5.2814871088453993E-5</v>
      </c>
      <c r="FK445" s="240">
        <f t="shared" ca="1" si="1016"/>
        <v>4.5855010039962962E-5</v>
      </c>
      <c r="FL445" s="240">
        <f t="shared" ca="1" si="1017"/>
        <v>-9.6046675288376929E-5</v>
      </c>
      <c r="FM445" s="240">
        <f t="shared" ca="1" si="1018"/>
        <v>4.4697168587894217E-5</v>
      </c>
      <c r="FN445" s="240">
        <f t="shared" ca="1" si="1019"/>
        <v>5.3906476452988176E-5</v>
      </c>
      <c r="FO445" s="240">
        <f t="shared" ca="1" si="1020"/>
        <v>-9.5519842775345406E-5</v>
      </c>
      <c r="FP445" s="240">
        <f t="shared" ca="1" si="1021"/>
        <v>3.6149007919870389E-5</v>
      </c>
      <c r="FQ445" s="240">
        <f t="shared" ca="1" si="1022"/>
        <v>6.1438794029497999E-5</v>
      </c>
      <c r="FR445" s="240">
        <f t="shared" ca="1" si="1023"/>
        <v>-9.4073101959930223E-5</v>
      </c>
      <c r="FS445" s="240">
        <f t="shared" ca="1" si="1024"/>
        <v>2.7252712544525383E-5</v>
      </c>
      <c r="FT445" s="240">
        <f t="shared" ca="1" si="1025"/>
        <v>6.8379422433638353E-5</v>
      </c>
      <c r="FU445" s="240">
        <f t="shared" ca="1" si="1026"/>
        <v>-9.1720385747051159E-5</v>
      </c>
      <c r="FV445" s="240">
        <f t="shared" ca="1" si="1027"/>
        <v>1.809395864952326E-5</v>
      </c>
      <c r="FW445" s="240">
        <f t="shared" ca="1" si="1028"/>
        <v>7.4661519619751899E-5</v>
      </c>
      <c r="FX445" s="240">
        <f t="shared" ca="1" si="1029"/>
        <v>-8.8484352079966488E-5</v>
      </c>
      <c r="FY445" s="240">
        <f t="shared" ca="1" si="1030"/>
        <v>8.7609500415676298E-6</v>
      </c>
      <c r="FZ445" s="240">
        <f t="shared" ca="1" si="1031"/>
        <v>8.0224585557785511E-5</v>
      </c>
      <c r="GA445" s="240">
        <f t="shared" ca="1" si="1032"/>
        <v>-8.4396165731882411E-5</v>
      </c>
      <c r="GB445" s="240">
        <f t="shared" ca="1" si="1033"/>
        <v>-6.5643130451616518E-7</v>
      </c>
      <c r="GC445" s="240">
        <f t="shared" ca="1" si="1034"/>
        <v>8.5015044881678572E-5</v>
      </c>
      <c r="GD445" s="240">
        <f t="shared" ca="1" si="1035"/>
        <v>-7.9495198172165727E-5</v>
      </c>
      <c r="GE445" s="240">
        <f t="shared" ca="1" si="1036"/>
        <v>-1.0067490858290202E-5</v>
      </c>
      <c r="GF445" s="240">
        <f t="shared" ca="1" si="1037"/>
        <v>8.8986762849412658E-5</v>
      </c>
      <c r="GG445" s="240">
        <f t="shared" ca="1" si="1038"/>
        <v>-7.3828648397552215E-5</v>
      </c>
      <c r="GH445" s="240">
        <f t="shared" ca="1" si="1039"/>
        <v>-1.9381594971653972E-5</v>
      </c>
      <c r="GI445" s="240">
        <f t="shared" ca="1" si="1040"/>
        <v>9.2101489645792002E-5</v>
      </c>
      <c r="GJ445" s="240">
        <f t="shared" ca="1" si="1041"/>
        <v>-6.7451088380029181E-5</v>
      </c>
      <c r="GK445" s="240">
        <f t="shared" ca="1" si="1042"/>
        <v>-2.850904373037782E-5</v>
      </c>
      <c r="GL445" s="240">
        <f t="shared" ca="1" si="1043"/>
        <v>9.4329228749088191E-5</v>
      </c>
      <c r="GM445" s="240">
        <f t="shared" ca="1" si="1044"/>
        <v>-6.0423937508886909E-5</v>
      </c>
      <c r="GN445" s="240">
        <f t="shared" ca="1" si="1045"/>
        <v>-3.7361934813349705E-5</v>
      </c>
      <c r="GO445" s="240">
        <f t="shared" ca="1" si="1046"/>
        <v>9.5648525813927843E-5</v>
      </c>
      <c r="GP445" s="240">
        <f t="shared" ca="1" si="1047"/>
        <v>-5.2814871088454074E-5</v>
      </c>
      <c r="GQ445" s="240">
        <f t="shared" ca="1" si="1048"/>
        <v>-4.585501003996288E-5</v>
      </c>
      <c r="GR445" s="240">
        <f t="shared" ca="1" si="1049"/>
        <v>9.6046675288376942E-5</v>
      </c>
      <c r="GS445" s="240">
        <f t="shared" ca="1" si="1050"/>
        <v>-4.4697168587894305E-5</v>
      </c>
      <c r="GT445" s="240">
        <f t="shared" ca="1" si="1051"/>
        <v>-5.3906476452988088E-5</v>
      </c>
      <c r="GU445" s="240">
        <f t="shared" ca="1" si="1052"/>
        <v>9.5519842775345406E-5</v>
      </c>
      <c r="GV445" s="240">
        <f t="shared" ca="1" si="1053"/>
        <v>-3.6149007919870471E-5</v>
      </c>
      <c r="GW445" s="240">
        <f t="shared" ca="1" si="1054"/>
        <v>-6.1438794029497931E-5</v>
      </c>
      <c r="GX445" s="240">
        <f t="shared" ca="1" si="1055"/>
        <v>9.4073101959930264E-5</v>
      </c>
      <c r="GY445" s="240">
        <f t="shared" ca="1" si="1056"/>
        <v>-2.7252712544525471E-5</v>
      </c>
      <c r="GZ445" s="240">
        <f t="shared" ca="1" si="1057"/>
        <v>-6.8379422433638285E-5</v>
      </c>
      <c r="HA445" s="240">
        <f t="shared" ca="1" si="1058"/>
        <v>9.1720385747051187E-5</v>
      </c>
      <c r="HB445" s="240">
        <f t="shared" ca="1" si="1059"/>
        <v>-1.8093958649523361E-5</v>
      </c>
      <c r="HC445" s="240">
        <f t="shared" ca="1" si="1060"/>
        <v>-7.4661519619751844E-5</v>
      </c>
      <c r="HD445" s="240">
        <f t="shared" ca="1" si="1061"/>
        <v>8.8484352079966529E-5</v>
      </c>
      <c r="HE445" s="240">
        <f t="shared" ca="1" si="1062"/>
        <v>-8.7609500415677247E-6</v>
      </c>
      <c r="HF445" s="240">
        <f t="shared" ca="1" si="1063"/>
        <v>-8.0224585557785456E-5</v>
      </c>
      <c r="HG445" s="240">
        <f t="shared" ca="1" si="1064"/>
        <v>8.4396165731882465E-5</v>
      </c>
      <c r="HH445" s="240">
        <f t="shared" ca="1" si="1065"/>
        <v>6.5643130451607709E-7</v>
      </c>
      <c r="HI445" s="240">
        <f t="shared" ca="1" si="1066"/>
        <v>-8.5015044881678532E-5</v>
      </c>
      <c r="HJ445" s="240">
        <f t="shared" ca="1" si="1067"/>
        <v>7.9495198172165781E-5</v>
      </c>
      <c r="HK445" s="240">
        <f t="shared" ca="1" si="1068"/>
        <v>1.0067490858290107E-5</v>
      </c>
      <c r="HL445" s="240">
        <f t="shared" ca="1" si="1069"/>
        <v>-8.8986762849412631E-5</v>
      </c>
      <c r="HM445" s="240">
        <f t="shared" ca="1" si="1070"/>
        <v>7.3828648397552296E-5</v>
      </c>
      <c r="HN445" s="240">
        <f t="shared" ca="1" si="1071"/>
        <v>1.938159497165387E-5</v>
      </c>
      <c r="HO445" s="240">
        <f t="shared" ca="1" si="1072"/>
        <v>-9.2101489645791962E-5</v>
      </c>
      <c r="HP445" s="240">
        <f t="shared" ca="1" si="1073"/>
        <v>6.7451088380029235E-5</v>
      </c>
      <c r="HQ445" s="240">
        <f t="shared" ca="1" si="1074"/>
        <v>2.8509043730377739E-5</v>
      </c>
      <c r="HR445" s="240">
        <f t="shared" ca="1" si="1075"/>
        <v>-9.4329228749088164E-5</v>
      </c>
      <c r="HS445" s="240">
        <f t="shared" ca="1" si="1076"/>
        <v>6.042393750888699E-5</v>
      </c>
      <c r="HT445" s="240">
        <f t="shared" ca="1" si="1077"/>
        <v>3.736193481334961E-5</v>
      </c>
      <c r="HU445" s="240">
        <f t="shared" ca="1" si="1078"/>
        <v>-9.5648525813927843E-5</v>
      </c>
      <c r="HV445" s="240">
        <f t="shared" ca="1" si="1079"/>
        <v>5.2814871088454149E-5</v>
      </c>
      <c r="HW445" s="240">
        <f t="shared" ca="1" si="1080"/>
        <v>4.5855010039962806E-5</v>
      </c>
      <c r="HX445" s="240">
        <f t="shared" ca="1" si="1081"/>
        <v>-9.6046675288376942E-5</v>
      </c>
      <c r="HY445" s="240">
        <f t="shared" ca="1" si="1082"/>
        <v>4.4697168587894386E-5</v>
      </c>
      <c r="HZ445" s="240">
        <f t="shared" ca="1" si="1083"/>
        <v>5.3906476452988007E-5</v>
      </c>
      <c r="IA445" s="240">
        <f t="shared" ca="1" si="1084"/>
        <v>-9.5519842775345433E-5</v>
      </c>
      <c r="IB445" s="240">
        <f t="shared" ca="1" si="1085"/>
        <v>3.6149007919870565E-5</v>
      </c>
      <c r="IC445" s="240">
        <f t="shared" ca="1" si="1086"/>
        <v>6.143879402949785E-5</v>
      </c>
      <c r="ID445" s="240">
        <f t="shared" ca="1" si="1087"/>
        <v>-9.4073101959930264E-5</v>
      </c>
      <c r="IE445" s="240">
        <f t="shared" ca="1" si="1088"/>
        <v>-2.0211087455907398E-5</v>
      </c>
      <c r="IF445" s="240">
        <f t="shared" ca="1" si="1089"/>
        <v>6.8379422433638217E-5</v>
      </c>
      <c r="IG445" s="240">
        <f t="shared" ca="1" si="1090"/>
        <v>-9.1720385747051214E-5</v>
      </c>
      <c r="IH445" s="240">
        <f t="shared" ca="1" si="1091"/>
        <v>1.809395864952345E-5</v>
      </c>
      <c r="II445" s="240">
        <f t="shared" ca="1" si="1092"/>
        <v>7.4661519619751777E-5</v>
      </c>
      <c r="IJ445" s="240">
        <f t="shared" ca="1" si="1093"/>
        <v>-8.8484352079966556E-5</v>
      </c>
      <c r="IK445" s="240">
        <f t="shared" ca="1" si="1094"/>
        <v>8.7609500415678128E-6</v>
      </c>
      <c r="IL445" s="240">
        <f t="shared" ca="1" si="1095"/>
        <v>8.0224585557785402E-5</v>
      </c>
      <c r="IM445" s="240">
        <f t="shared" ca="1" si="1096"/>
        <v>-8.4396165731882519E-5</v>
      </c>
      <c r="IN445" s="240">
        <f t="shared" ca="1" si="1097"/>
        <v>-6.5643130451598899E-7</v>
      </c>
      <c r="IO445" s="240">
        <f t="shared" ca="1" si="1098"/>
        <v>8.5015044881678504E-5</v>
      </c>
      <c r="IP445" s="240">
        <f t="shared" ca="1" si="1099"/>
        <v>-7.9495198172165835E-5</v>
      </c>
      <c r="IQ445" s="240">
        <f t="shared" ca="1" si="1100"/>
        <v>-1.0067490858290012E-5</v>
      </c>
      <c r="IR445" s="240">
        <f t="shared" ca="1" si="1101"/>
        <v>8.8986762849412591E-5</v>
      </c>
      <c r="IS445" s="240">
        <f t="shared" ca="1" si="1102"/>
        <v>-7.382864839755235E-5</v>
      </c>
      <c r="IT445" s="240">
        <f t="shared" ca="1" si="1103"/>
        <v>-1.9381594971653782E-5</v>
      </c>
      <c r="IU445" s="240">
        <f t="shared" ca="1" si="1104"/>
        <v>9.2101489645791948E-5</v>
      </c>
      <c r="IV445" s="240">
        <f t="shared" ca="1" si="1105"/>
        <v>-6.7451088380025414E-5</v>
      </c>
      <c r="IW445" s="240">
        <f t="shared" ca="1" si="1106"/>
        <v>-2.8509043730377644E-5</v>
      </c>
      <c r="IX445" s="240">
        <f t="shared" ca="1" si="1107"/>
        <v>9.432922874908712E-5</v>
      </c>
      <c r="IY445" s="240">
        <f t="shared" ca="1" si="1108"/>
        <v>-6.0423937508887065E-5</v>
      </c>
      <c r="IZ445" s="240">
        <f t="shared" ca="1" si="1109"/>
        <v>-3.7361934813349529E-5</v>
      </c>
      <c r="JA445" s="240">
        <f t="shared" ca="1" si="1110"/>
        <v>9.5648525813928331E-5</v>
      </c>
      <c r="JB445" s="240">
        <f t="shared" ca="1" si="1111"/>
        <v>-5.281487108845423E-5</v>
      </c>
    </row>
    <row r="446" spans="2:262">
      <c r="B446" s="248">
        <v>85</v>
      </c>
      <c r="C446" s="247">
        <f t="shared" si="1112"/>
        <v>1.660156250000001E-3</v>
      </c>
      <c r="D446" s="244">
        <f t="shared" ca="1" si="855"/>
        <v>29.892410875965634</v>
      </c>
      <c r="E446" s="243">
        <f ca="1">CM361</f>
        <v>-0.10758912403436532</v>
      </c>
      <c r="F446" s="242">
        <v>85</v>
      </c>
      <c r="G446" s="240">
        <f t="shared" ca="1" si="856"/>
        <v>-5.2044062132190436E-6</v>
      </c>
      <c r="H446" s="240">
        <f t="shared" ca="1" si="857"/>
        <v>2.981565398572546E-6</v>
      </c>
      <c r="I446" s="240">
        <f t="shared" ca="1" si="858"/>
        <v>2.2651898232764783E-6</v>
      </c>
      <c r="J446" s="240">
        <f t="shared" ca="1" si="859"/>
        <v>-5.2145813364731052E-6</v>
      </c>
      <c r="K446" s="240">
        <f t="shared" ca="1" si="860"/>
        <v>2.8753256046890468E-6</v>
      </c>
      <c r="L446" s="240">
        <f t="shared" ca="1" si="861"/>
        <v>2.380095751226618E-6</v>
      </c>
      <c r="M446" s="240">
        <f t="shared" ca="1" si="862"/>
        <v>-5.2216153909158309E-6</v>
      </c>
      <c r="N446" s="240">
        <f t="shared" ca="1" si="863"/>
        <v>2.7673538221766415E-6</v>
      </c>
      <c r="O446" s="240">
        <f t="shared" ca="1" si="864"/>
        <v>2.4935679984937354E-6</v>
      </c>
      <c r="P446" s="240">
        <f t="shared" ca="1" si="865"/>
        <v>-5.2255041394958438E-6</v>
      </c>
      <c r="Q446" s="240">
        <f t="shared" ca="1" si="866"/>
        <v>2.6577150891997812E-6</v>
      </c>
      <c r="R446" s="240">
        <f t="shared" ca="1" si="867"/>
        <v>2.6055382136390651E-6</v>
      </c>
      <c r="S446" s="240">
        <f t="shared" ca="1" si="868"/>
        <v>-5.2262452397764077E-6</v>
      </c>
      <c r="T446" s="240">
        <f t="shared" ca="1" si="869"/>
        <v>2.5464754480315545E-6</v>
      </c>
      <c r="U446" s="241">
        <f t="shared" ca="1" si="870"/>
        <v>2.7159389499918471E-6</v>
      </c>
      <c r="V446" s="240">
        <f t="shared" ca="1" si="871"/>
        <v>-5.2238382453464293E-6</v>
      </c>
      <c r="W446" s="240">
        <f t="shared" ca="1" si="872"/>
        <v>2.4337019052722674E-6</v>
      </c>
      <c r="X446" s="240">
        <f t="shared" ca="1" si="873"/>
        <v>2.8247037062766693E-6</v>
      </c>
      <c r="Y446" s="240">
        <f t="shared" ca="1" si="874"/>
        <v>-5.218284606089345E-6</v>
      </c>
      <c r="Z446" s="240">
        <f t="shared" ca="1" si="875"/>
        <v>2.3194623914872202E-6</v>
      </c>
      <c r="AA446" s="240">
        <f t="shared" ca="1" si="876"/>
        <v>2.9317669666712735E-6</v>
      </c>
      <c r="AB446" s="240">
        <f t="shared" ca="1" si="877"/>
        <v>-5.2095876673097857E-6</v>
      </c>
      <c r="AC446" s="240">
        <f t="shared" ca="1" si="878"/>
        <v>2.20382572028786E-6</v>
      </c>
      <c r="AD446" s="240">
        <f t="shared" ca="1" si="879"/>
        <v>3.0370642402710133E-6</v>
      </c>
      <c r="AE446" s="240">
        <f t="shared" ca="1" si="880"/>
        <v>-5.1977526677184643E-6</v>
      </c>
      <c r="AF446" s="240">
        <f t="shared" ca="1" si="881"/>
        <v>2.086861546880915E-6</v>
      </c>
      <c r="AG446" s="240">
        <f t="shared" ca="1" si="882"/>
        <v>3.1405320999355609E-6</v>
      </c>
      <c r="AH446" s="240">
        <f t="shared" ca="1" si="883"/>
        <v>-5.1827867362766044E-6</v>
      </c>
      <c r="AI446" s="240">
        <f t="shared" ca="1" si="884"/>
        <v>1.9686403261109427E-6</v>
      </c>
      <c r="AJ446" s="240">
        <f t="shared" ca="1" si="885"/>
        <v>3.2421082204951361E-6</v>
      </c>
      <c r="AK446" s="240">
        <f t="shared" ca="1" si="886"/>
        <v>-5.1646988879016807E-6</v>
      </c>
      <c r="AL446" s="240">
        <f t="shared" ca="1" si="887"/>
        <v>1.8492332700206907E-6</v>
      </c>
      <c r="AM446" s="240">
        <f t="shared" ca="1" si="888"/>
        <v>3.3417314162929202E-6</v>
      </c>
      <c r="AN446" s="240">
        <f t="shared" ca="1" si="889"/>
        <v>-5.1435000180372252E-6</v>
      </c>
      <c r="AO446" s="240">
        <f t="shared" ca="1" si="890"/>
        <v>1.7287123049558983E-6</v>
      </c>
      <c r="AP446" s="240">
        <f t="shared" ca="1" si="891"/>
        <v>3.4393416780409723E-6</v>
      </c>
      <c r="AQ446" s="240">
        <f t="shared" ca="1" si="892"/>
        <v>-5.1192028960897588E-6</v>
      </c>
      <c r="AR446" s="240">
        <f t="shared" ca="1" si="893"/>
        <v>1.6071500282392464E-6</v>
      </c>
      <c r="AS446" s="240">
        <f t="shared" ca="1" si="894"/>
        <v>3.5348802089673853E-6</v>
      </c>
      <c r="AT446" s="240">
        <f t="shared" ca="1" si="895"/>
        <v>-5.0918221577369982E-6</v>
      </c>
      <c r="AU446" s="240">
        <f t="shared" ca="1" si="896"/>
        <v>1.4846196644408645E-6</v>
      </c>
      <c r="AV446" s="240">
        <f t="shared" ca="1" si="897"/>
        <v>3.6282894602336015E-6</v>
      </c>
      <c r="AW446" s="240">
        <f t="shared" ca="1" si="898"/>
        <v>-5.0613742961119272E-6</v>
      </c>
      <c r="AX446" s="240">
        <f t="shared" ca="1" si="899"/>
        <v>1.3611950212701279E-6</v>
      </c>
      <c r="AY446" s="240">
        <f t="shared" ca="1" si="900"/>
        <v>3.719513165599507E-6</v>
      </c>
      <c r="AZ446" s="240">
        <f t="shared" ca="1" si="901"/>
        <v>-5.0278776518678531E-6</v>
      </c>
      <c r="BA446" s="240">
        <f t="shared" ca="1" si="902"/>
        <v>1.2369504451168671E-6</v>
      </c>
      <c r="BB446" s="240">
        <f t="shared" ca="1" si="903"/>
        <v>3.8084963753159587E-6</v>
      </c>
      <c r="BC446" s="240">
        <f t="shared" ca="1" si="904"/>
        <v>-4.9913524021307498E-6</v>
      </c>
      <c r="BD446" s="240">
        <f t="shared" ca="1" si="905"/>
        <v>1.111960776268096E-6</v>
      </c>
      <c r="BE446" s="240">
        <f t="shared" ca="1" si="906"/>
        <v>3.8951854892247727E-6</v>
      </c>
      <c r="BF446" s="240">
        <f t="shared" ca="1" si="907"/>
        <v>-4.9518205483452686E-6</v>
      </c>
      <c r="BG446" s="240">
        <f t="shared" ca="1" si="908"/>
        <v>9.8630130382659272E-7</v>
      </c>
      <c r="BH446" s="240">
        <f t="shared" ca="1" si="909"/>
        <v>3.9795282890452936E-6</v>
      </c>
      <c r="BI446" s="240">
        <f t="shared" ca="1" si="910"/>
        <v>-4.9093059030219827E-6</v>
      </c>
      <c r="BJ446" s="240">
        <f t="shared" ca="1" si="911"/>
        <v>8.6004772035984598E-7</v>
      </c>
      <c r="BK446" s="240">
        <f t="shared" ca="1" si="912"/>
        <v>4.0614739698285912E-6</v>
      </c>
      <c r="BL446" s="240">
        <f t="shared" ca="1" si="913"/>
        <v>-4.86383407539349E-6</v>
      </c>
      <c r="BM446" s="240">
        <f t="shared" ca="1" si="914"/>
        <v>7.3327607630553608E-7</v>
      </c>
      <c r="BN446" s="240">
        <f t="shared" ca="1" si="915"/>
        <v>4.1409731705607592E-6</v>
      </c>
      <c r="BO446" s="240">
        <f t="shared" ca="1" si="916"/>
        <v>-4.8154324559884216E-6</v>
      </c>
      <c r="BP446" s="240">
        <f t="shared" ca="1" si="917"/>
        <v>6.0606273416181816E-7</v>
      </c>
      <c r="BQ446" s="240">
        <f t="shared" ca="1" si="918"/>
        <v>4.2179780038959864E-6</v>
      </c>
      <c r="BR446" s="240">
        <f t="shared" ca="1" si="919"/>
        <v>-4.7641302001325125E-6</v>
      </c>
      <c r="BS446" s="240">
        <f t="shared" ca="1" si="920"/>
        <v>4.7848432248933479E-7</v>
      </c>
      <c r="BT446" s="240">
        <f t="shared" ca="1" si="921"/>
        <v>4.2924420850019362E-6</v>
      </c>
      <c r="BU446" s="240">
        <f t="shared" ca="1" si="922"/>
        <v>-4.7099582103863144E-6</v>
      </c>
      <c r="BV446" s="240">
        <f t="shared" ca="1" si="923"/>
        <v>3.5061768975251654E-7</v>
      </c>
      <c r="BW446" s="240">
        <f t="shared" ca="1" si="924"/>
        <v>4.364320559500713E-6</v>
      </c>
      <c r="BX446" s="240">
        <f t="shared" ca="1" si="925"/>
        <v>-4.6529491179309258E-6</v>
      </c>
      <c r="BY446" s="240">
        <f t="shared" ca="1" si="926"/>
        <v>2.2253985802983117E-7</v>
      </c>
      <c r="BZ446" s="240">
        <f t="shared" ca="1" si="927"/>
        <v>4.4335701304869034E-6</v>
      </c>
      <c r="CA446" s="240">
        <f t="shared" ca="1" si="928"/>
        <v>-4.593137262911803E-6</v>
      </c>
      <c r="CB446" s="240">
        <f t="shared" ca="1" si="929"/>
        <v>9.4327976618117994E-8</v>
      </c>
      <c r="CC446" s="240">
        <f t="shared" ca="1" si="930"/>
        <v>4.5001490846082739E-6</v>
      </c>
      <c r="CD446" s="240">
        <f t="shared" ca="1" si="931"/>
        <v>-4.5305586737539641E-6</v>
      </c>
      <c r="CE446" s="240">
        <f t="shared" ca="1" si="932"/>
        <v>-3.3940724439707645E-8</v>
      </c>
      <c r="CF446" s="240">
        <f t="shared" ca="1" si="933"/>
        <v>4.5640173171925669E-6</v>
      </c>
      <c r="CG446" s="240">
        <f t="shared" ca="1" si="934"/>
        <v>-4.465251045459631E-6</v>
      </c>
      <c r="CH446" s="240">
        <f t="shared" ca="1" si="935"/>
        <v>-1.6218898087425611E-7</v>
      </c>
      <c r="CI446" s="240">
        <f t="shared" ca="1" si="936"/>
        <v>4.6251363564045795E-6</v>
      </c>
      <c r="CJ446" s="240">
        <f t="shared" ca="1" si="937"/>
        <v>-4.3972537169019279E-6</v>
      </c>
      <c r="CK446" s="240">
        <f t="shared" ca="1" si="938"/>
        <v>-2.9033954073121397E-7</v>
      </c>
      <c r="CL446" s="240">
        <f t="shared" ca="1" si="939"/>
        <v>4.6834693864204136E-6</v>
      </c>
      <c r="CM446" s="240">
        <f t="shared" ca="1" si="940"/>
        <v>-4.326607647129068E-6</v>
      </c>
      <c r="CN446" s="240">
        <f t="shared" ca="1" si="941"/>
        <v>-4.1831521090547948E-7</v>
      </c>
      <c r="CO446" s="240">
        <f t="shared" ca="1" si="942"/>
        <v>4.7389812696041357E-6</v>
      </c>
      <c r="CP446" s="240">
        <f t="shared" ca="1" si="943"/>
        <v>-4.253355390691942E-6</v>
      </c>
      <c r="CQ446" s="240">
        <f t="shared" ca="1" si="944"/>
        <v>-5.4603890363835995E-7</v>
      </c>
      <c r="CR446" s="240">
        <f t="shared" ca="1" si="945"/>
        <v>4.7916385676729692E-6</v>
      </c>
      <c r="CS446" s="240">
        <f t="shared" ca="1" si="946"/>
        <v>-4.1775410720105804E-6</v>
      </c>
      <c r="CT446" s="240">
        <f t="shared" ca="1" si="947"/>
        <v>-6.7343368295354626E-7</v>
      </c>
      <c r="CU446" s="240">
        <f t="shared" ca="1" si="948"/>
        <v>4.8414095618394844E-6</v>
      </c>
      <c r="CV446" s="240">
        <f t="shared" ca="1" si="949"/>
        <v>-4.0992103587957588E-6</v>
      </c>
      <c r="CW446" s="240">
        <f t="shared" ca="1" si="950"/>
        <v>-8.0042281099942851E-7</v>
      </c>
      <c r="CX446" s="240">
        <f t="shared" ca="1" si="951"/>
        <v>4.8882642719179677E-6</v>
      </c>
      <c r="CY446" s="240">
        <f t="shared" ca="1" si="952"/>
        <v>-4.0184104345402392E-6</v>
      </c>
      <c r="CZ446" s="240">
        <f t="shared" ca="1" si="953"/>
        <v>-9.2692979427355485E-7</v>
      </c>
      <c r="DA446" s="240">
        <f t="shared" ca="1" si="954"/>
        <v>4.932174474383021E-6</v>
      </c>
      <c r="DB446" s="240">
        <f t="shared" ca="1" si="955"/>
        <v>-3.9351899700969038E-6</v>
      </c>
      <c r="DC446" s="240">
        <f t="shared" ca="1" si="956"/>
        <v>-1.0528784296998945E-6</v>
      </c>
      <c r="DD446" s="240">
        <f t="shared" ca="1" si="957"/>
        <v>4.973113719370539E-6</v>
      </c>
      <c r="DE446" s="240">
        <f t="shared" ca="1" si="958"/>
        <v>-3.84959909436181E-6</v>
      </c>
      <c r="DF446" s="240">
        <f t="shared" ca="1" si="959"/>
        <v>-1.1781928505298427E-6</v>
      </c>
      <c r="DG446" s="240">
        <f t="shared" ca="1" si="960"/>
        <v>5.0110573466102545E-6</v>
      </c>
      <c r="DH446" s="240">
        <f t="shared" ca="1" si="961"/>
        <v>-3.7616893640781565E-6</v>
      </c>
      <c r="DI446" s="240">
        <f t="shared" ca="1" si="962"/>
        <v>-1.3027975720419554E-6</v>
      </c>
      <c r="DJ446" s="240">
        <f t="shared" ca="1" si="963"/>
        <v>5.0459825002798725E-6</v>
      </c>
      <c r="DK446" s="240">
        <f t="shared" ca="1" si="964"/>
        <v>-3.6715137327801048E-6</v>
      </c>
      <c r="DL446" s="240">
        <f t="shared" ca="1" si="965"/>
        <v>-1.4266175370115535E-6</v>
      </c>
      <c r="DM446" s="240">
        <f t="shared" ca="1" si="966"/>
        <v>5.0778681427727236E-6</v>
      </c>
      <c r="DN446" s="240">
        <f t="shared" ca="1" si="967"/>
        <v>-3.5791265188962731E-6</v>
      </c>
      <c r="DO446" s="240">
        <f t="shared" ca="1" si="968"/>
        <v>-1.5495781609215203E-6</v>
      </c>
      <c r="DP446" s="240">
        <f t="shared" ca="1" si="969"/>
        <v>5.1066950673701235E-6</v>
      </c>
      <c r="DQ446" s="240">
        <f t="shared" ca="1" si="970"/>
        <v>-3.4845833730295125E-6</v>
      </c>
      <c r="DR446" s="240">
        <f t="shared" ca="1" si="971"/>
        <v>-1.6716053768896665E-6</v>
      </c>
      <c r="DS446" s="240">
        <f t="shared" ca="1" si="972"/>
        <v>5.1324459098105645E-6</v>
      </c>
      <c r="DT446" s="240">
        <f t="shared" ca="1" si="973"/>
        <v>-3.3879412444358013E-6</v>
      </c>
      <c r="DU446" s="240">
        <f t="shared" ca="1" si="974"/>
        <v>-1.7926256802842659E-6</v>
      </c>
      <c r="DV446" s="240">
        <f t="shared" ca="1" si="975"/>
        <v>5.1551051587494237E-6</v>
      </c>
      <c r="DW446" s="240">
        <f t="shared" ca="1" si="976"/>
        <v>-3.2892583467198394E-6</v>
      </c>
      <c r="DX446" s="240">
        <f t="shared" ca="1" si="977"/>
        <v>-1.9125661729996528E-6</v>
      </c>
      <c r="DY446" s="240">
        <f t="shared" ca="1" si="978"/>
        <v>5.1746591651024535E-6</v>
      </c>
      <c r="DZ446" s="240">
        <f t="shared" ca="1" si="979"/>
        <v>-3.1885941227688716E-6</v>
      </c>
      <c r="EA446" s="240">
        <f t="shared" ca="1" si="980"/>
        <v>-2.0313546073678795E-6</v>
      </c>
      <c r="EB446" s="240">
        <f t="shared" ca="1" si="981"/>
        <v>5.1910961502674345E-6</v>
      </c>
      <c r="EC446" s="240">
        <f t="shared" ca="1" si="982"/>
        <v>-3.0860092089477957E-6</v>
      </c>
      <c r="ED446" s="240">
        <f t="shared" ca="1" si="983"/>
        <v>-2.1489194296777326E-6</v>
      </c>
      <c r="EE446" s="240">
        <f t="shared" ca="1" si="984"/>
        <v>5.2044062132190445E-6</v>
      </c>
      <c r="EF446" s="240">
        <f t="shared" ca="1" si="985"/>
        <v>-2.9815653985725697E-6</v>
      </c>
      <c r="EG446" s="240">
        <f t="shared" ca="1" si="986"/>
        <v>-2.2651898232764228E-6</v>
      </c>
      <c r="EH446" s="240">
        <f t="shared" ca="1" si="987"/>
        <v>5.2145813364730993E-6</v>
      </c>
      <c r="EI446" s="240">
        <f t="shared" ca="1" si="988"/>
        <v>-2.8753256046889084E-6</v>
      </c>
      <c r="EJ446" s="240">
        <f t="shared" ca="1" si="989"/>
        <v>-2.3800957512267408E-6</v>
      </c>
      <c r="EK446" s="240">
        <f t="shared" ca="1" si="990"/>
        <v>5.2216153909158351E-6</v>
      </c>
      <c r="EL446" s="240">
        <f t="shared" ca="1" si="991"/>
        <v>-2.7673538221765792E-6</v>
      </c>
      <c r="EM446" s="240">
        <f t="shared" ca="1" si="992"/>
        <v>-2.4935679984937672E-6</v>
      </c>
      <c r="EN446" s="240">
        <f t="shared" ca="1" si="993"/>
        <v>5.225504139495843E-6</v>
      </c>
      <c r="EO446" s="240">
        <f t="shared" ca="1" si="994"/>
        <v>-2.6577150891997981E-6</v>
      </c>
      <c r="EP446" s="240">
        <f t="shared" ca="1" si="995"/>
        <v>-2.6055382136390155E-6</v>
      </c>
      <c r="EQ446" s="240">
        <f t="shared" ca="1" si="996"/>
        <v>5.2262452397764094E-6</v>
      </c>
      <c r="ER446" s="240">
        <f t="shared" ca="1" si="997"/>
        <v>-2.5464754480313936E-6</v>
      </c>
      <c r="ES446" s="240">
        <f t="shared" ca="1" si="998"/>
        <v>-2.7159389499919733E-6</v>
      </c>
      <c r="ET446" s="240">
        <f t="shared" ca="1" si="999"/>
        <v>5.223838245346425E-6</v>
      </c>
      <c r="EU446" s="240">
        <f t="shared" ca="1" si="1000"/>
        <v>-2.4337019052722031E-6</v>
      </c>
      <c r="EV446" s="240">
        <f t="shared" ca="1" si="1001"/>
        <v>-2.8247037062766993E-6</v>
      </c>
      <c r="EW446" s="240">
        <f t="shared" ca="1" si="1002"/>
        <v>5.2182846060893458E-6</v>
      </c>
      <c r="EX446" s="240">
        <f t="shared" ca="1" si="1003"/>
        <v>-2.3194623914872549E-6</v>
      </c>
      <c r="EY446" s="240">
        <f t="shared" ca="1" si="1004"/>
        <v>-2.9317669666712413E-6</v>
      </c>
      <c r="EZ446" s="240">
        <f t="shared" ca="1" si="1005"/>
        <v>5.2095876673097908E-6</v>
      </c>
      <c r="FA446" s="240">
        <f t="shared" ca="1" si="1006"/>
        <v>-2.2038257202876923E-6</v>
      </c>
      <c r="FB446" s="240">
        <f t="shared" ca="1" si="1007"/>
        <v>-3.0370642402711335E-6</v>
      </c>
      <c r="FC446" s="240">
        <f t="shared" ca="1" si="1008"/>
        <v>5.1977526677184533E-6</v>
      </c>
      <c r="FD446" s="240">
        <f t="shared" ca="1" si="1009"/>
        <v>-2.0868615468808477E-6</v>
      </c>
      <c r="FE446" s="240">
        <f t="shared" ca="1" si="1010"/>
        <v>-3.1405320999355893E-6</v>
      </c>
      <c r="FF446" s="240">
        <f t="shared" ca="1" si="1011"/>
        <v>5.1827867362766011E-6</v>
      </c>
      <c r="FG446" s="240">
        <f t="shared" ca="1" si="1012"/>
        <v>-1.9686403261109444E-6</v>
      </c>
      <c r="FH446" s="240">
        <f t="shared" ca="1" si="1013"/>
        <v>-3.2421082204951056E-6</v>
      </c>
      <c r="FI446" s="240">
        <f t="shared" ca="1" si="1014"/>
        <v>5.1646988879016977E-6</v>
      </c>
      <c r="FJ446" s="240">
        <f t="shared" ca="1" si="1015"/>
        <v>-1.8492332700205179E-6</v>
      </c>
      <c r="FK446" s="240">
        <f t="shared" ca="1" si="1016"/>
        <v>-3.3417314162930621E-6</v>
      </c>
      <c r="FL446" s="240">
        <f t="shared" ca="1" si="1017"/>
        <v>5.1435000180372057E-6</v>
      </c>
      <c r="FM446" s="240">
        <f t="shared" ca="1" si="1018"/>
        <v>-1.7287123049557943E-6</v>
      </c>
      <c r="FN446" s="240">
        <f t="shared" ca="1" si="1019"/>
        <v>-3.439341678040999E-6</v>
      </c>
      <c r="FO446" s="240">
        <f t="shared" ca="1" si="1020"/>
        <v>5.119202896089752E-6</v>
      </c>
      <c r="FP446" s="240">
        <f t="shared" ca="1" si="1021"/>
        <v>-1.6071500282392832E-6</v>
      </c>
      <c r="FQ446" s="240">
        <f t="shared" ca="1" si="1022"/>
        <v>-3.5348802089673565E-6</v>
      </c>
      <c r="FR446" s="240">
        <f t="shared" ca="1" si="1023"/>
        <v>5.0918221577370244E-6</v>
      </c>
      <c r="FS446" s="240">
        <f t="shared" ca="1" si="1024"/>
        <v>-1.4846196644409722E-6</v>
      </c>
      <c r="FT446" s="240">
        <f t="shared" ca="1" si="1025"/>
        <v>-3.628289460233734E-6</v>
      </c>
      <c r="FU446" s="240">
        <f t="shared" ca="1" si="1026"/>
        <v>5.0613742961118993E-6</v>
      </c>
      <c r="FV446" s="240">
        <f t="shared" ca="1" si="1027"/>
        <v>-1.3611950212700219E-6</v>
      </c>
      <c r="FW446" s="240">
        <f t="shared" ca="1" si="1028"/>
        <v>-3.7195131655995324E-6</v>
      </c>
      <c r="FX446" s="240">
        <f t="shared" ca="1" si="1029"/>
        <v>5.0278776518678438E-6</v>
      </c>
      <c r="FY446" s="240">
        <f t="shared" ca="1" si="1030"/>
        <v>-1.2369504451169044E-6</v>
      </c>
      <c r="FZ446" s="240">
        <f t="shared" ca="1" si="1031"/>
        <v>-3.8084963753159324E-6</v>
      </c>
      <c r="GA446" s="240">
        <f t="shared" ca="1" si="1032"/>
        <v>4.9913524021307617E-6</v>
      </c>
      <c r="GB446" s="240">
        <f t="shared" ca="1" si="1033"/>
        <v>-1.1119607762682061E-6</v>
      </c>
      <c r="GC446" s="240">
        <f t="shared" ca="1" si="1034"/>
        <v>-3.8951854892248955E-6</v>
      </c>
      <c r="GD446" s="240">
        <f t="shared" ca="1" si="1035"/>
        <v>4.951820548345233E-6</v>
      </c>
      <c r="GE446" s="240">
        <f t="shared" ca="1" si="1036"/>
        <v>-9.8630130382648451E-7</v>
      </c>
      <c r="GF446" s="240">
        <f t="shared" ca="1" si="1037"/>
        <v>-3.9795282890453165E-6</v>
      </c>
      <c r="GG446" s="240">
        <f t="shared" ca="1" si="1038"/>
        <v>4.9093059030219717E-6</v>
      </c>
      <c r="GH446" s="240">
        <f t="shared" ca="1" si="1039"/>
        <v>-8.600477203598104E-7</v>
      </c>
      <c r="GI446" s="240">
        <f t="shared" ca="1" si="1040"/>
        <v>-4.0614739698285667E-6</v>
      </c>
      <c r="GJ446" s="240">
        <f t="shared" ca="1" si="1041"/>
        <v>4.8638340753935044E-6</v>
      </c>
      <c r="GK446" s="240">
        <f t="shared" ca="1" si="1042"/>
        <v>-7.3327607630564768E-7</v>
      </c>
      <c r="GL446" s="240">
        <f t="shared" ca="1" si="1043"/>
        <v>-4.1409731705608719E-6</v>
      </c>
      <c r="GM446" s="240">
        <f t="shared" ca="1" si="1044"/>
        <v>4.8154324559883801E-6</v>
      </c>
      <c r="GN446" s="240">
        <f t="shared" ca="1" si="1045"/>
        <v>-6.0606273416178301E-7</v>
      </c>
      <c r="GO446" s="240">
        <f t="shared" ca="1" si="1046"/>
        <v>-4.2179780038960076E-6</v>
      </c>
      <c r="GP446" s="240">
        <f t="shared" ca="1" si="1047"/>
        <v>4.7641302001324981E-6</v>
      </c>
      <c r="GQ446" s="240">
        <f t="shared" ca="1" si="1048"/>
        <v>-4.7848432248929858E-7</v>
      </c>
      <c r="GR446" s="240">
        <f t="shared" ca="1" si="1049"/>
        <v>-4.2924420850019565E-6</v>
      </c>
      <c r="GS446" s="240">
        <f t="shared" ca="1" si="1050"/>
        <v>4.7099582103863635E-6</v>
      </c>
      <c r="GT446" s="240">
        <f t="shared" ca="1" si="1051"/>
        <v>-3.5061768975262878E-7</v>
      </c>
      <c r="GU446" s="240">
        <f t="shared" ca="1" si="1052"/>
        <v>-4.3643205595008146E-6</v>
      </c>
      <c r="GV446" s="240">
        <f t="shared" ca="1" si="1053"/>
        <v>4.6529491179308419E-6</v>
      </c>
      <c r="GW446" s="240">
        <f t="shared" ca="1" si="1054"/>
        <v>-2.2253985802979517E-7</v>
      </c>
      <c r="GX446" s="240">
        <f t="shared" ca="1" si="1055"/>
        <v>-4.433570130486922E-6</v>
      </c>
      <c r="GY446" s="240">
        <f t="shared" ca="1" si="1056"/>
        <v>4.5931372629117852E-6</v>
      </c>
      <c r="GZ446" s="240">
        <f t="shared" ca="1" si="1057"/>
        <v>-9.4327976618082842E-8</v>
      </c>
      <c r="HA446" s="240">
        <f t="shared" ca="1" si="1058"/>
        <v>-4.5001490846082926E-6</v>
      </c>
      <c r="HB446" s="240">
        <f t="shared" ca="1" si="1059"/>
        <v>4.53055867375402E-6</v>
      </c>
      <c r="HC446" s="240">
        <f t="shared" ca="1" si="1060"/>
        <v>3.3940724439594566E-8</v>
      </c>
      <c r="HD446" s="240">
        <f t="shared" ca="1" si="1061"/>
        <v>-4.5640173171926567E-6</v>
      </c>
      <c r="HE446" s="240">
        <f t="shared" ca="1" si="1062"/>
        <v>4.4652510454595353E-6</v>
      </c>
      <c r="HF446" s="240">
        <f t="shared" ca="1" si="1063"/>
        <v>1.6218898087429211E-7</v>
      </c>
      <c r="HG446" s="240">
        <f t="shared" ca="1" si="1064"/>
        <v>-4.6251363564045964E-6</v>
      </c>
      <c r="HH446" s="240">
        <f t="shared" ca="1" si="1065"/>
        <v>4.3972537169019085E-6</v>
      </c>
      <c r="HI446" s="240">
        <f t="shared" ca="1" si="1066"/>
        <v>2.9033954073125018E-7</v>
      </c>
      <c r="HJ446" s="240">
        <f t="shared" ca="1" si="1067"/>
        <v>-4.6834693864204297E-6</v>
      </c>
      <c r="HK446" s="240">
        <f t="shared" ca="1" si="1068"/>
        <v>4.3266076471291316E-6</v>
      </c>
      <c r="HL446" s="240">
        <f t="shared" ca="1" si="1069"/>
        <v>4.1831521090536704E-7</v>
      </c>
      <c r="HM446" s="240">
        <f t="shared" ca="1" si="1070"/>
        <v>-4.7389812696042136E-6</v>
      </c>
      <c r="HN446" s="240">
        <f t="shared" ca="1" si="1071"/>
        <v>4.2533553906918353E-6</v>
      </c>
      <c r="HO446" s="240">
        <f t="shared" ca="1" si="1072"/>
        <v>5.4603890363854333E-7</v>
      </c>
      <c r="HP446" s="240">
        <f t="shared" ca="1" si="1073"/>
        <v>-4.7916385676729827E-6</v>
      </c>
      <c r="HQ446" s="240">
        <f t="shared" ca="1" si="1074"/>
        <v>4.1775410720105584E-6</v>
      </c>
      <c r="HR446" s="240">
        <f t="shared" ca="1" si="1075"/>
        <v>6.7343368295358205E-7</v>
      </c>
      <c r="HS446" s="240">
        <f t="shared" ca="1" si="1076"/>
        <v>-4.8414095618394971E-6</v>
      </c>
      <c r="HT446" s="240">
        <f t="shared" ca="1" si="1077"/>
        <v>4.0992103587958283E-6</v>
      </c>
      <c r="HU446" s="240">
        <f t="shared" ca="1" si="1078"/>
        <v>8.0042281099931734E-7</v>
      </c>
      <c r="HV446" s="240">
        <f t="shared" ca="1" si="1079"/>
        <v>-4.8882642719179287E-6</v>
      </c>
      <c r="HW446" s="240">
        <f t="shared" ca="1" si="1080"/>
        <v>4.0184104345401214E-6</v>
      </c>
      <c r="HX446" s="240">
        <f t="shared" ca="1" si="1081"/>
        <v>9.2692979427373653E-7</v>
      </c>
      <c r="HY446" s="240">
        <f t="shared" ca="1" si="1082"/>
        <v>-4.932174474383032E-6</v>
      </c>
      <c r="HZ446" s="240">
        <f t="shared" ca="1" si="1083"/>
        <v>3.9351899700968801E-6</v>
      </c>
      <c r="IA446" s="240">
        <f t="shared" ca="1" si="1084"/>
        <v>1.0528784296999297E-6</v>
      </c>
      <c r="IB446" s="240">
        <f t="shared" ca="1" si="1085"/>
        <v>-4.97311371937055E-6</v>
      </c>
      <c r="IC446" s="240">
        <f t="shared" ca="1" si="1086"/>
        <v>3.849599094361887E-6</v>
      </c>
      <c r="ID446" s="240">
        <f t="shared" ca="1" si="1087"/>
        <v>1.178192850529733E-6</v>
      </c>
      <c r="IE446" s="240">
        <f t="shared" ca="1" si="1088"/>
        <v>-2.6742701158080475E-6</v>
      </c>
      <c r="IF446" s="240">
        <f t="shared" ca="1" si="1089"/>
        <v>3.7616893640780294E-6</v>
      </c>
      <c r="IG446" s="240">
        <f t="shared" ca="1" si="1090"/>
        <v>1.3027975720421341E-6</v>
      </c>
      <c r="IH446" s="240">
        <f t="shared" ca="1" si="1091"/>
        <v>-5.0459825002798818E-6</v>
      </c>
      <c r="II446" s="240">
        <f t="shared" ca="1" si="1092"/>
        <v>3.671513732780079E-6</v>
      </c>
      <c r="IJ446" s="240">
        <f t="shared" ca="1" si="1093"/>
        <v>1.4266175370115878E-6</v>
      </c>
      <c r="IK446" s="240">
        <f t="shared" ca="1" si="1094"/>
        <v>-5.0778681427727312E-6</v>
      </c>
      <c r="IL446" s="240">
        <f t="shared" ca="1" si="1095"/>
        <v>3.5791265188962477E-6</v>
      </c>
      <c r="IM446" s="240">
        <f t="shared" ca="1" si="1096"/>
        <v>1.549578160921413E-6</v>
      </c>
      <c r="IN446" s="240">
        <f t="shared" ca="1" si="1097"/>
        <v>-5.1066950673700998E-6</v>
      </c>
      <c r="IO446" s="240">
        <f t="shared" ca="1" si="1098"/>
        <v>3.4845833730293753E-6</v>
      </c>
      <c r="IP446" s="240">
        <f t="shared" ca="1" si="1099"/>
        <v>1.6716053768898408E-6</v>
      </c>
      <c r="IQ446" s="240">
        <f t="shared" ca="1" si="1100"/>
        <v>-5.1324459098105722E-6</v>
      </c>
      <c r="IR446" s="240">
        <f t="shared" ca="1" si="1101"/>
        <v>3.3879412444360004E-6</v>
      </c>
      <c r="IS446" s="240">
        <f t="shared" ca="1" si="1102"/>
        <v>1.7926256802845785E-6</v>
      </c>
      <c r="IT446" s="240">
        <f t="shared" ca="1" si="1103"/>
        <v>-5.1551051587494779E-6</v>
      </c>
      <c r="IU446" s="240">
        <f t="shared" ca="1" si="1104"/>
        <v>3.2892583467195802E-6</v>
      </c>
      <c r="IV446" s="240">
        <f t="shared" ca="1" si="1105"/>
        <v>1.9125661729998248E-6</v>
      </c>
      <c r="IW446" s="240">
        <f t="shared" ca="1" si="1106"/>
        <v>-5.1746591651025009E-6</v>
      </c>
      <c r="IX446" s="240">
        <f t="shared" ca="1" si="1107"/>
        <v>3.1885941227688432E-6</v>
      </c>
      <c r="IY446" s="240">
        <f t="shared" ca="1" si="1108"/>
        <v>2.0313546073679129E-6</v>
      </c>
      <c r="IZ446" s="240">
        <f t="shared" ca="1" si="1109"/>
        <v>-5.1910961502674387E-6</v>
      </c>
      <c r="JA446" s="240">
        <f t="shared" ca="1" si="1110"/>
        <v>3.0860092089477665E-6</v>
      </c>
      <c r="JB446" s="240">
        <f t="shared" ca="1" si="1111"/>
        <v>2.1489194296777652E-6</v>
      </c>
    </row>
    <row r="447" spans="2:262">
      <c r="B447" s="248">
        <v>86</v>
      </c>
      <c r="C447" s="247">
        <f t="shared" si="1112"/>
        <v>1.6796875000000011E-3</v>
      </c>
      <c r="D447" s="244">
        <f t="shared" ca="1" si="855"/>
        <v>29.893058890231952</v>
      </c>
      <c r="E447" s="243">
        <f ca="1">CN361</f>
        <v>-0.10694110976804935</v>
      </c>
      <c r="F447" s="242">
        <v>86</v>
      </c>
      <c r="G447" s="240">
        <f t="shared" ca="1" si="856"/>
        <v>-3.2713250497513991E-5</v>
      </c>
      <c r="H447" s="240">
        <f t="shared" ca="1" si="857"/>
        <v>7.6359275486932439E-5</v>
      </c>
      <c r="I447" s="240">
        <f t="shared" ca="1" si="858"/>
        <v>-4.5799775647362324E-5</v>
      </c>
      <c r="J447" s="240">
        <f t="shared" ca="1" si="859"/>
        <v>-2.9267694799446729E-5</v>
      </c>
      <c r="K447" s="240">
        <f t="shared" ca="1" si="860"/>
        <v>7.5892980072572806E-5</v>
      </c>
      <c r="L447" s="240">
        <f t="shared" ca="1" si="861"/>
        <v>-4.8765883841175606E-5</v>
      </c>
      <c r="M447" s="240">
        <f t="shared" ca="1" si="862"/>
        <v>-2.5751630661060289E-5</v>
      </c>
      <c r="N447" s="240">
        <f t="shared" ca="1" si="863"/>
        <v>7.5243851821778408E-5</v>
      </c>
      <c r="O447" s="240">
        <f t="shared" ca="1" si="864"/>
        <v>-5.1614510749428642E-5</v>
      </c>
      <c r="P447" s="240">
        <f t="shared" ca="1" si="865"/>
        <v>-2.217352858883491E-5</v>
      </c>
      <c r="Q447" s="240">
        <f t="shared" ca="1" si="866"/>
        <v>7.4413454541362334E-5</v>
      </c>
      <c r="R447" s="240">
        <f t="shared" ca="1" si="867"/>
        <v>-5.4338793780388906E-5</v>
      </c>
      <c r="S447" s="240">
        <f t="shared" ca="1" si="868"/>
        <v>-1.854200854406717E-5</v>
      </c>
      <c r="T447" s="240">
        <f t="shared" ca="1" si="869"/>
        <v>7.3403788731107229E-5</v>
      </c>
      <c r="U447" s="241">
        <f t="shared" ca="1" si="870"/>
        <v>-5.6932169897616012E-5</v>
      </c>
      <c r="V447" s="240">
        <f t="shared" ca="1" si="871"/>
        <v>-1.4865819176628902E-5</v>
      </c>
      <c r="W447" s="240">
        <f t="shared" ca="1" si="872"/>
        <v>7.2217286764386342E-5</v>
      </c>
      <c r="X447" s="240">
        <f t="shared" ca="1" si="873"/>
        <v>-5.9388391430890991E-5</v>
      </c>
      <c r="Y447" s="240">
        <f t="shared" ca="1" si="874"/>
        <v>-1.1153816748702165E-5</v>
      </c>
      <c r="Z447" s="240">
        <f t="shared" ca="1" si="875"/>
        <v>7.0856807028362879E-5</v>
      </c>
      <c r="AA447" s="240">
        <f t="shared" ca="1" si="876"/>
        <v>-6.1701541127399858E-5</v>
      </c>
      <c r="AB447" s="240">
        <f t="shared" ca="1" si="877"/>
        <v>-7.414943799268834E-6</v>
      </c>
      <c r="AC447" s="240">
        <f t="shared" ca="1" si="878"/>
        <v>6.9325627037884809E-5</v>
      </c>
      <c r="AD447" s="240">
        <f t="shared" ca="1" si="879"/>
        <v>-6.386604640691614E-5</v>
      </c>
      <c r="AE447" s="240">
        <f t="shared" ca="1" si="880"/>
        <v>-3.6582076007501667E-6</v>
      </c>
      <c r="AF447" s="240">
        <f t="shared" ca="1" si="881"/>
        <v>6.7627435539664469E-5</v>
      </c>
      <c r="AG447" s="240">
        <f t="shared" ca="1" si="882"/>
        <v>-6.5876692786633173E-5</v>
      </c>
      <c r="AH447" s="240">
        <f t="shared" ca="1" si="883"/>
        <v>1.073415402993221E-7</v>
      </c>
      <c r="AI447" s="240">
        <f t="shared" ca="1" si="884"/>
        <v>6.5766323625765556E-5</v>
      </c>
      <c r="AJ447" s="240">
        <f t="shared" ca="1" si="885"/>
        <v>-6.772863644331042E-5</v>
      </c>
      <c r="AK447" s="240">
        <f t="shared" ca="1" si="886"/>
        <v>3.8726320861767543E-6</v>
      </c>
      <c r="AL447" s="240">
        <f t="shared" ca="1" si="887"/>
        <v>6.3746774877802584E-5</v>
      </c>
      <c r="AM447" s="240">
        <f t="shared" ca="1" si="888"/>
        <v>-6.9417415882467817E-5</v>
      </c>
      <c r="AN447" s="240">
        <f t="shared" ca="1" si="889"/>
        <v>7.6285931221555419E-6</v>
      </c>
      <c r="AO447" s="240">
        <f t="shared" ca="1" si="890"/>
        <v>6.1573654565600969E-5</v>
      </c>
      <c r="AP447" s="240">
        <f t="shared" ca="1" si="891"/>
        <v>-7.0938962686517272E-5</v>
      </c>
      <c r="AQ447" s="240">
        <f t="shared" ca="1" si="892"/>
        <v>1.1366176209117213E-5</v>
      </c>
      <c r="AR447" s="240">
        <f t="shared" ca="1" si="893"/>
        <v>5.9252197926335641E-5</v>
      </c>
      <c r="AS447" s="240">
        <f t="shared" ca="1" si="894"/>
        <v>-7.2289611315935195E-5</v>
      </c>
      <c r="AT447" s="240">
        <f t="shared" ca="1" si="895"/>
        <v>1.5076377182031667E-5</v>
      </c>
      <c r="AU447" s="240">
        <f t="shared" ca="1" si="896"/>
        <v>5.6787997552386219E-5</v>
      </c>
      <c r="AV447" s="240">
        <f t="shared" ca="1" si="897"/>
        <v>-7.3466107939870886E-5</v>
      </c>
      <c r="AW447" s="240">
        <f t="shared" ca="1" si="898"/>
        <v>1.8750257841779928E-5</v>
      </c>
      <c r="AX447" s="240">
        <f t="shared" ca="1" si="899"/>
        <v>5.418698991829197E-5</v>
      </c>
      <c r="AY447" s="240">
        <f t="shared" ca="1" si="900"/>
        <v>-7.4465618274908389E-5</v>
      </c>
      <c r="AZ447" s="240">
        <f t="shared" ca="1" si="901"/>
        <v>2.2378967488058734E-5</v>
      </c>
      <c r="BA447" s="240">
        <f t="shared" ca="1" si="902"/>
        <v>5.1455441079264016E-5</v>
      </c>
      <c r="BB447" s="240">
        <f t="shared" ca="1" si="903"/>
        <v>-7.5285734413103812E-5</v>
      </c>
      <c r="BC447" s="240">
        <f t="shared" ca="1" si="904"/>
        <v>2.5953764241492766E-5</v>
      </c>
      <c r="BD447" s="240">
        <f t="shared" ca="1" si="905"/>
        <v>4.8599931575712533E-5</v>
      </c>
      <c r="BE447" s="240">
        <f t="shared" ca="1" si="906"/>
        <v>-7.5924480622846562E-5</v>
      </c>
      <c r="BF447" s="240">
        <f t="shared" ca="1" si="907"/>
        <v>2.9466036103588779E-5</v>
      </c>
      <c r="BG447" s="240">
        <f t="shared" ca="1" si="908"/>
        <v>4.5627340580143937E-5</v>
      </c>
      <c r="BH447" s="240">
        <f t="shared" ca="1" si="909"/>
        <v>-7.6380318108569838E-5</v>
      </c>
      <c r="BI447" s="240">
        <f t="shared" ca="1" si="910"/>
        <v>3.2907321703790297E-5</v>
      </c>
      <c r="BJ447" s="240">
        <f t="shared" ca="1" si="911"/>
        <v>4.2544829324634741E-5</v>
      </c>
      <c r="BK447" s="240">
        <f t="shared" ca="1" si="912"/>
        <v>-7.6652148717843837E-5</v>
      </c>
      <c r="BL447" s="240">
        <f t="shared" ca="1" si="913"/>
        <v>3.6269330683666425E-5</v>
      </c>
      <c r="BM447" s="240">
        <f t="shared" ca="1" si="914"/>
        <v>3.9359823848795567E-5</v>
      </c>
      <c r="BN447" s="240">
        <f t="shared" ca="1" si="915"/>
        <v>-7.6739317586921291E-5</v>
      </c>
      <c r="BO447" s="240">
        <f t="shared" ca="1" si="916"/>
        <v>3.9543963669106506E-5</v>
      </c>
      <c r="BP447" s="240">
        <f t="shared" ca="1" si="917"/>
        <v>3.6079997109790315E-5</v>
      </c>
      <c r="BQ447" s="240">
        <f t="shared" ca="1" si="918"/>
        <v>-7.6641614718361446E-5</v>
      </c>
      <c r="BR447" s="240">
        <f t="shared" ca="1" si="919"/>
        <v>4.2723331782427437E-5</v>
      </c>
      <c r="BS447" s="240">
        <f t="shared" ca="1" si="920"/>
        <v>3.271325049751498E-5</v>
      </c>
      <c r="BT447" s="240">
        <f t="shared" ca="1" si="921"/>
        <v>-7.6359275486932588E-5</v>
      </c>
      <c r="BU447" s="240">
        <f t="shared" ca="1" si="922"/>
        <v>4.5799775647362548E-5</v>
      </c>
      <c r="BV447" s="240">
        <f t="shared" ca="1" si="923"/>
        <v>2.9267694799446844E-5</v>
      </c>
      <c r="BW447" s="240">
        <f t="shared" ca="1" si="924"/>
        <v>-7.5892980072572887E-5</v>
      </c>
      <c r="BX447" s="240">
        <f t="shared" ca="1" si="925"/>
        <v>4.8765883841174874E-5</v>
      </c>
      <c r="BY447" s="240">
        <f t="shared" ca="1" si="926"/>
        <v>2.5751630661061566E-5</v>
      </c>
      <c r="BZ447" s="240">
        <f t="shared" ca="1" si="927"/>
        <v>-7.5243851821778327E-5</v>
      </c>
      <c r="CA447" s="240">
        <f t="shared" ca="1" si="928"/>
        <v>5.1614510749428547E-5</v>
      </c>
      <c r="CB447" s="240">
        <f t="shared" ca="1" si="929"/>
        <v>2.2173528588835299E-5</v>
      </c>
      <c r="CC447" s="240">
        <f t="shared" ca="1" si="930"/>
        <v>-7.4413454541362496E-5</v>
      </c>
      <c r="CD447" s="240">
        <f t="shared" ca="1" si="931"/>
        <v>5.4338793780388046E-5</v>
      </c>
      <c r="CE447" s="240">
        <f t="shared" ca="1" si="932"/>
        <v>1.8542008544068881E-5</v>
      </c>
      <c r="CF447" s="240">
        <f t="shared" ca="1" si="933"/>
        <v>-7.3403788731107189E-5</v>
      </c>
      <c r="CG447" s="240">
        <f t="shared" ca="1" si="934"/>
        <v>5.6932169897615917E-5</v>
      </c>
      <c r="CH447" s="240">
        <f t="shared" ca="1" si="935"/>
        <v>1.4865819176629566E-5</v>
      </c>
      <c r="CI447" s="240">
        <f t="shared" ca="1" si="936"/>
        <v>-7.2217286764386749E-5</v>
      </c>
      <c r="CJ447" s="240">
        <f t="shared" ca="1" si="937"/>
        <v>5.9388391430889873E-5</v>
      </c>
      <c r="CK447" s="240">
        <f t="shared" ca="1" si="938"/>
        <v>1.1153816748701758E-5</v>
      </c>
      <c r="CL447" s="240">
        <f t="shared" ca="1" si="939"/>
        <v>-7.085680702836292E-5</v>
      </c>
      <c r="CM447" s="240">
        <f t="shared" ca="1" si="940"/>
        <v>6.1701541127399465E-5</v>
      </c>
      <c r="CN447" s="240">
        <f t="shared" ca="1" si="941"/>
        <v>7.4149437992695048E-6</v>
      </c>
      <c r="CO447" s="240">
        <f t="shared" ca="1" si="942"/>
        <v>-6.9325627037885324E-5</v>
      </c>
      <c r="CP447" s="240">
        <f t="shared" ca="1" si="943"/>
        <v>6.3866046406915164E-5</v>
      </c>
      <c r="CQ447" s="240">
        <f t="shared" ca="1" si="944"/>
        <v>3.6582076007502887E-6</v>
      </c>
      <c r="CR447" s="240">
        <f t="shared" ca="1" si="945"/>
        <v>-6.7627435539664794E-5</v>
      </c>
      <c r="CS447" s="240">
        <f t="shared" ca="1" si="946"/>
        <v>6.5876692786632834E-5</v>
      </c>
      <c r="CT447" s="240">
        <f t="shared" ca="1" si="947"/>
        <v>-1.073415402980956E-7</v>
      </c>
      <c r="CU447" s="240">
        <f t="shared" ca="1" si="948"/>
        <v>-6.5766323625766478E-5</v>
      </c>
      <c r="CV447" s="240">
        <f t="shared" ca="1" si="949"/>
        <v>6.7728636443310623E-5</v>
      </c>
      <c r="CW447" s="240">
        <f t="shared" ca="1" si="950"/>
        <v>-3.8726320861760767E-6</v>
      </c>
      <c r="CX447" s="240">
        <f t="shared" ca="1" si="951"/>
        <v>-6.3746774877802964E-5</v>
      </c>
      <c r="CY447" s="240">
        <f t="shared" ca="1" si="952"/>
        <v>6.9417415882467532E-5</v>
      </c>
      <c r="CZ447" s="240">
        <f t="shared" ca="1" si="953"/>
        <v>-7.62859312215378E-6</v>
      </c>
      <c r="DA447" s="240">
        <f t="shared" ca="1" si="954"/>
        <v>-6.1573654565600711E-5</v>
      </c>
      <c r="DB447" s="240">
        <f t="shared" ca="1" si="955"/>
        <v>7.0938962686517015E-5</v>
      </c>
      <c r="DC447" s="240">
        <f t="shared" ca="1" si="956"/>
        <v>-1.1366176209116538E-5</v>
      </c>
      <c r="DD447" s="240">
        <f t="shared" ca="1" si="957"/>
        <v>-5.9252197926336082E-5</v>
      </c>
      <c r="DE447" s="240">
        <f t="shared" ca="1" si="958"/>
        <v>7.2289611315934599E-5</v>
      </c>
      <c r="DF447" s="240">
        <f t="shared" ca="1" si="959"/>
        <v>-1.5076377182032074E-5</v>
      </c>
      <c r="DG447" s="240">
        <f t="shared" ca="1" si="960"/>
        <v>-5.6787997552385948E-5</v>
      </c>
      <c r="DH447" s="240">
        <f t="shared" ca="1" si="961"/>
        <v>7.3466107939870683E-5</v>
      </c>
      <c r="DI447" s="240">
        <f t="shared" ca="1" si="962"/>
        <v>-1.8750257841779281E-5</v>
      </c>
      <c r="DJ447" s="240">
        <f t="shared" ca="1" si="963"/>
        <v>-5.4186989918292465E-5</v>
      </c>
      <c r="DK447" s="240">
        <f t="shared" ca="1" si="964"/>
        <v>7.4465618274907955E-5</v>
      </c>
      <c r="DL447" s="240">
        <f t="shared" ca="1" si="965"/>
        <v>-2.2378967488059131E-5</v>
      </c>
      <c r="DM447" s="240">
        <f t="shared" ca="1" si="966"/>
        <v>-5.1455441079264517E-5</v>
      </c>
      <c r="DN447" s="240">
        <f t="shared" ca="1" si="967"/>
        <v>7.5285734413103677E-5</v>
      </c>
      <c r="DO447" s="240">
        <f t="shared" ca="1" si="968"/>
        <v>-2.5953764241492126E-5</v>
      </c>
      <c r="DP447" s="240">
        <f t="shared" ca="1" si="969"/>
        <v>-4.8599931575713902E-5</v>
      </c>
      <c r="DQ447" s="240">
        <f t="shared" ca="1" si="970"/>
        <v>7.592448062284663E-5</v>
      </c>
      <c r="DR447" s="240">
        <f t="shared" ca="1" si="971"/>
        <v>-2.9466036103588163E-5</v>
      </c>
      <c r="DS447" s="240">
        <f t="shared" ca="1" si="972"/>
        <v>-4.5627340580144465E-5</v>
      </c>
      <c r="DT447" s="240">
        <f t="shared" ca="1" si="973"/>
        <v>7.6380318108569756E-5</v>
      </c>
      <c r="DU447" s="240">
        <f t="shared" ca="1" si="974"/>
        <v>-3.2907321703788698E-5</v>
      </c>
      <c r="DV447" s="240">
        <f t="shared" ca="1" si="975"/>
        <v>-4.2544829324636204E-5</v>
      </c>
      <c r="DW447" s="240">
        <f t="shared" ca="1" si="976"/>
        <v>7.665214871784385E-5</v>
      </c>
      <c r="DX447" s="240">
        <f t="shared" ca="1" si="977"/>
        <v>-3.6269330683663911E-5</v>
      </c>
      <c r="DY447" s="240">
        <f t="shared" ca="1" si="978"/>
        <v>-3.935982384879615E-5</v>
      </c>
      <c r="DZ447" s="240">
        <f t="shared" ca="1" si="979"/>
        <v>7.6739317586921291E-5</v>
      </c>
      <c r="EA447" s="240">
        <f t="shared" ca="1" si="980"/>
        <v>-3.9543963669105923E-5</v>
      </c>
      <c r="EB447" s="240">
        <f t="shared" ca="1" si="981"/>
        <v>-3.6079997109790898E-5</v>
      </c>
      <c r="EC447" s="240">
        <f t="shared" ca="1" si="982"/>
        <v>7.6641614718361595E-5</v>
      </c>
      <c r="ED447" s="240">
        <f t="shared" ca="1" si="983"/>
        <v>-4.2723331782426874E-5</v>
      </c>
      <c r="EE447" s="240">
        <f t="shared" ca="1" si="984"/>
        <v>-3.2713250497513618E-5</v>
      </c>
      <c r="EF447" s="240">
        <f t="shared" ca="1" si="985"/>
        <v>7.6359275486932656E-5</v>
      </c>
      <c r="EG447" s="240">
        <f t="shared" ca="1" si="986"/>
        <v>-4.5799775647362006E-5</v>
      </c>
      <c r="EH447" s="240">
        <f t="shared" ca="1" si="987"/>
        <v>-2.926769479944949E-5</v>
      </c>
      <c r="EI447" s="240">
        <f t="shared" ca="1" si="988"/>
        <v>7.5892980072572995E-5</v>
      </c>
      <c r="EJ447" s="240">
        <f t="shared" ca="1" si="989"/>
        <v>-4.8765883841176033E-5</v>
      </c>
      <c r="EK447" s="240">
        <f t="shared" ca="1" si="990"/>
        <v>-2.5751630661062203E-5</v>
      </c>
      <c r="EL447" s="240">
        <f t="shared" ca="1" si="991"/>
        <v>7.5243851821778462E-5</v>
      </c>
      <c r="EM447" s="240">
        <f t="shared" ca="1" si="992"/>
        <v>-5.1614510749426433E-5</v>
      </c>
      <c r="EN447" s="240">
        <f t="shared" ca="1" si="993"/>
        <v>-2.2173528588835946E-5</v>
      </c>
      <c r="EO447" s="240">
        <f t="shared" ca="1" si="994"/>
        <v>7.441345454136213E-5</v>
      </c>
      <c r="EP447" s="240">
        <f t="shared" ca="1" si="995"/>
        <v>-5.4338793780387565E-5</v>
      </c>
      <c r="EQ447" s="240">
        <f t="shared" ca="1" si="996"/>
        <v>-1.8542008544067427E-5</v>
      </c>
      <c r="ER447" s="240">
        <f t="shared" ca="1" si="997"/>
        <v>7.3403788731108029E-5</v>
      </c>
      <c r="ES447" s="240">
        <f t="shared" ca="1" si="998"/>
        <v>-5.693216989761547E-5</v>
      </c>
      <c r="ET447" s="240">
        <f t="shared" ca="1" si="999"/>
        <v>-1.4865819176628092E-5</v>
      </c>
      <c r="EU447" s="240">
        <f t="shared" ca="1" si="1000"/>
        <v>7.2217286764386979E-5</v>
      </c>
      <c r="EV447" s="240">
        <f t="shared" ca="1" si="1001"/>
        <v>-5.9388391430890828E-5</v>
      </c>
      <c r="EW447" s="240">
        <f t="shared" ca="1" si="1002"/>
        <v>-1.1153816748704584E-5</v>
      </c>
      <c r="EX447" s="240">
        <f t="shared" ca="1" si="1003"/>
        <v>7.0856807028363178E-5</v>
      </c>
      <c r="EY447" s="240">
        <f t="shared" ca="1" si="1004"/>
        <v>-6.1701541127397771E-5</v>
      </c>
      <c r="EZ447" s="240">
        <f t="shared" ca="1" si="1005"/>
        <v>-7.4149437992701892E-6</v>
      </c>
      <c r="FA447" s="240">
        <f t="shared" ca="1" si="1006"/>
        <v>6.9325627037884687E-5</v>
      </c>
      <c r="FB447" s="240">
        <f t="shared" ca="1" si="1007"/>
        <v>-6.3866046406914784E-5</v>
      </c>
      <c r="FC447" s="240">
        <f t="shared" ca="1" si="1008"/>
        <v>-3.6582076007509731E-6</v>
      </c>
      <c r="FD447" s="240">
        <f t="shared" ca="1" si="1009"/>
        <v>6.7627435539666136E-5</v>
      </c>
      <c r="FE447" s="240">
        <f t="shared" ca="1" si="1010"/>
        <v>-6.5876692786632482E-5</v>
      </c>
      <c r="FF447" s="240">
        <f t="shared" ca="1" si="1011"/>
        <v>1.0734154029959993E-7</v>
      </c>
      <c r="FG447" s="240">
        <f t="shared" ca="1" si="1012"/>
        <v>6.5766323625766817E-5</v>
      </c>
      <c r="FH447" s="240">
        <f t="shared" ca="1" si="1013"/>
        <v>-6.7728636443310298E-5</v>
      </c>
      <c r="FI447" s="240">
        <f t="shared" ca="1" si="1014"/>
        <v>3.8726320861732306E-6</v>
      </c>
      <c r="FJ447" s="240">
        <f t="shared" ca="1" si="1015"/>
        <v>6.3746774877803343E-5</v>
      </c>
      <c r="FK447" s="240">
        <f t="shared" ca="1" si="1016"/>
        <v>-6.9417415882468183E-5</v>
      </c>
      <c r="FL447" s="240">
        <f t="shared" ca="1" si="1017"/>
        <v>7.6285931221531126E-6</v>
      </c>
      <c r="FM447" s="240">
        <f t="shared" ca="1" si="1018"/>
        <v>6.1573654565601118E-5</v>
      </c>
      <c r="FN447" s="240">
        <f t="shared" ca="1" si="1019"/>
        <v>-7.0938962686515944E-5</v>
      </c>
      <c r="FO447" s="240">
        <f t="shared" ca="1" si="1020"/>
        <v>1.1366176209115874E-5</v>
      </c>
      <c r="FP447" s="240">
        <f t="shared" ca="1" si="1021"/>
        <v>5.9252197926335126E-5</v>
      </c>
      <c r="FQ447" s="240">
        <f t="shared" ca="1" si="1022"/>
        <v>-7.2289611315934355E-5</v>
      </c>
      <c r="FR447" s="240">
        <f t="shared" ca="1" si="1023"/>
        <v>1.5076377182031406E-5</v>
      </c>
      <c r="FS447" s="240">
        <f t="shared" ca="1" si="1024"/>
        <v>5.6787997552387858E-5</v>
      </c>
      <c r="FT447" s="240">
        <f t="shared" ca="1" si="1025"/>
        <v>-7.3466107939870479E-5</v>
      </c>
      <c r="FU447" s="240">
        <f t="shared" ca="1" si="1026"/>
        <v>1.8750257841780735E-5</v>
      </c>
      <c r="FV447" s="240">
        <f t="shared" ca="1" si="1027"/>
        <v>5.4186989918292939E-5</v>
      </c>
      <c r="FW447" s="240">
        <f t="shared" ca="1" si="1028"/>
        <v>-7.4465618274908307E-5</v>
      </c>
      <c r="FX447" s="240">
        <f t="shared" ca="1" si="1029"/>
        <v>2.2378967488056396E-5</v>
      </c>
      <c r="FY447" s="240">
        <f t="shared" ca="1" si="1030"/>
        <v>5.1455441079265019E-5</v>
      </c>
      <c r="FZ447" s="240">
        <f t="shared" ca="1" si="1031"/>
        <v>-7.5285734413103121E-5</v>
      </c>
      <c r="GA447" s="240">
        <f t="shared" ca="1" si="1032"/>
        <v>2.5953764241491482E-5</v>
      </c>
      <c r="GB447" s="240">
        <f t="shared" ca="1" si="1033"/>
        <v>4.8599931575712736E-5</v>
      </c>
      <c r="GC447" s="240">
        <f t="shared" ca="1" si="1034"/>
        <v>-7.5924480622846223E-5</v>
      </c>
      <c r="GD447" s="240">
        <f t="shared" ca="1" si="1035"/>
        <v>2.9466036103587539E-5</v>
      </c>
      <c r="GE447" s="240">
        <f t="shared" ca="1" si="1036"/>
        <v>4.5627340580146769E-5</v>
      </c>
      <c r="GF447" s="240">
        <f t="shared" ca="1" si="1037"/>
        <v>-7.6380318108569702E-5</v>
      </c>
      <c r="GG447" s="240">
        <f t="shared" ca="1" si="1038"/>
        <v>3.290732170379006E-5</v>
      </c>
      <c r="GH447" s="240">
        <f t="shared" ca="1" si="1039"/>
        <v>4.2544829324636774E-5</v>
      </c>
      <c r="GI447" s="240">
        <f t="shared" ca="1" si="1040"/>
        <v>-7.6652148717843823E-5</v>
      </c>
      <c r="GJ447" s="240">
        <f t="shared" ca="1" si="1041"/>
        <v>3.6269330683663308E-5</v>
      </c>
      <c r="GK447" s="240">
        <f t="shared" ca="1" si="1042"/>
        <v>3.9359823848796732E-5</v>
      </c>
      <c r="GL447" s="240">
        <f t="shared" ca="1" si="1043"/>
        <v>-7.6739317586921291E-5</v>
      </c>
      <c r="GM447" s="240">
        <f t="shared" ca="1" si="1044"/>
        <v>3.954396366910534E-5</v>
      </c>
      <c r="GN447" s="240">
        <f t="shared" ca="1" si="1045"/>
        <v>3.6079997109791508E-5</v>
      </c>
      <c r="GO447" s="240">
        <f t="shared" ca="1" si="1046"/>
        <v>-7.6641614718361622E-5</v>
      </c>
      <c r="GP447" s="240">
        <f t="shared" ca="1" si="1047"/>
        <v>4.2723331782426312E-5</v>
      </c>
      <c r="GQ447" s="240">
        <f t="shared" ca="1" si="1048"/>
        <v>3.2713250497514235E-5</v>
      </c>
      <c r="GR447" s="240">
        <f t="shared" ca="1" si="1049"/>
        <v>-7.6359275486932723E-5</v>
      </c>
      <c r="GS447" s="240">
        <f t="shared" ca="1" si="1050"/>
        <v>4.5799775647361464E-5</v>
      </c>
      <c r="GT447" s="240">
        <f t="shared" ca="1" si="1051"/>
        <v>2.9267694799450121E-5</v>
      </c>
      <c r="GU447" s="240">
        <f t="shared" ca="1" si="1052"/>
        <v>-7.589298007257309E-5</v>
      </c>
      <c r="GV447" s="240">
        <f t="shared" ca="1" si="1053"/>
        <v>4.8765883841175511E-5</v>
      </c>
      <c r="GW447" s="240">
        <f t="shared" ca="1" si="1054"/>
        <v>2.5751630661062847E-5</v>
      </c>
      <c r="GX447" s="240">
        <f t="shared" ca="1" si="1055"/>
        <v>-7.5243851821778598E-5</v>
      </c>
      <c r="GY447" s="240">
        <f t="shared" ca="1" si="1056"/>
        <v>5.1614510749425932E-5</v>
      </c>
      <c r="GZ447" s="240">
        <f t="shared" ca="1" si="1057"/>
        <v>2.2173528588836587E-5</v>
      </c>
      <c r="HA447" s="240">
        <f t="shared" ca="1" si="1058"/>
        <v>-7.4413454541362307E-5</v>
      </c>
      <c r="HB447" s="240">
        <f t="shared" ca="1" si="1059"/>
        <v>5.433879378038709E-5</v>
      </c>
      <c r="HC447" s="240">
        <f t="shared" ca="1" si="1060"/>
        <v>1.8542008544068081E-5</v>
      </c>
      <c r="HD447" s="240">
        <f t="shared" ca="1" si="1061"/>
        <v>-7.3403788731108219E-5</v>
      </c>
      <c r="HE447" s="240">
        <f t="shared" ca="1" si="1062"/>
        <v>5.6932169897615023E-5</v>
      </c>
      <c r="HF447" s="240">
        <f t="shared" ca="1" si="1063"/>
        <v>1.4865819176628749E-5</v>
      </c>
      <c r="HG447" s="240">
        <f t="shared" ca="1" si="1064"/>
        <v>-7.2217286764387196E-5</v>
      </c>
      <c r="HH447" s="240">
        <f t="shared" ca="1" si="1065"/>
        <v>5.9388391430890394E-5</v>
      </c>
      <c r="HI447" s="240">
        <f t="shared" ca="1" si="1066"/>
        <v>1.1153816748705248E-5</v>
      </c>
      <c r="HJ447" s="240">
        <f t="shared" ca="1" si="1067"/>
        <v>-7.0856807028363449E-5</v>
      </c>
      <c r="HK447" s="240">
        <f t="shared" ca="1" si="1068"/>
        <v>6.1701541127397365E-5</v>
      </c>
      <c r="HL447" s="240">
        <f t="shared" ca="1" si="1069"/>
        <v>7.4149437992708601E-6</v>
      </c>
      <c r="HM447" s="240">
        <f t="shared" ca="1" si="1070"/>
        <v>-6.9325627037884985E-5</v>
      </c>
      <c r="HN447" s="240">
        <f t="shared" ca="1" si="1071"/>
        <v>6.3866046406914405E-5</v>
      </c>
      <c r="HO447" s="240">
        <f t="shared" ca="1" si="1072"/>
        <v>3.6582076007516507E-6</v>
      </c>
      <c r="HP447" s="240">
        <f t="shared" ca="1" si="1073"/>
        <v>-6.7627435539666447E-5</v>
      </c>
      <c r="HQ447" s="240">
        <f t="shared" ca="1" si="1074"/>
        <v>6.5876692786632129E-5</v>
      </c>
      <c r="HR447" s="240">
        <f t="shared" ca="1" si="1075"/>
        <v>-1.0734154029892908E-7</v>
      </c>
      <c r="HS447" s="240">
        <f t="shared" ca="1" si="1076"/>
        <v>-6.5766323625767169E-5</v>
      </c>
      <c r="HT447" s="240">
        <f t="shared" ca="1" si="1077"/>
        <v>6.7728636443309973E-5</v>
      </c>
      <c r="HU447" s="240">
        <f t="shared" ca="1" si="1078"/>
        <v>-3.872632086172553E-6</v>
      </c>
      <c r="HV447" s="240">
        <f t="shared" ca="1" si="1079"/>
        <v>-6.3746774877803709E-5</v>
      </c>
      <c r="HW447" s="240">
        <f t="shared" ca="1" si="1080"/>
        <v>6.9417415882467884E-5</v>
      </c>
      <c r="HX447" s="240">
        <f t="shared" ca="1" si="1081"/>
        <v>-7.628593122152435E-6</v>
      </c>
      <c r="HY447" s="240">
        <f t="shared" ca="1" si="1082"/>
        <v>-6.1573654565601525E-5</v>
      </c>
      <c r="HZ447" s="240">
        <f t="shared" ca="1" si="1083"/>
        <v>7.0938962686515673E-5</v>
      </c>
      <c r="IA447" s="240">
        <f t="shared" ca="1" si="1084"/>
        <v>-1.1366176209115203E-5</v>
      </c>
      <c r="IB447" s="240">
        <f t="shared" ca="1" si="1085"/>
        <v>-5.925219792633556E-5</v>
      </c>
      <c r="IC447" s="240">
        <f t="shared" ca="1" si="1086"/>
        <v>7.2289611315934138E-5</v>
      </c>
      <c r="ID447" s="240">
        <f t="shared" ca="1" si="1087"/>
        <v>-1.5076377182030745E-5</v>
      </c>
      <c r="IE447" s="240">
        <f t="shared" ca="1" si="1088"/>
        <v>3.9041206640895985E-5</v>
      </c>
      <c r="IF447" s="240">
        <f t="shared" ca="1" si="1089"/>
        <v>7.346610793987029E-5</v>
      </c>
      <c r="IG447" s="240">
        <f t="shared" ca="1" si="1090"/>
        <v>-1.8750257841780077E-5</v>
      </c>
      <c r="IH447" s="240">
        <f t="shared" ca="1" si="1091"/>
        <v>-5.418698991829342E-5</v>
      </c>
      <c r="II447" s="240">
        <f t="shared" ca="1" si="1092"/>
        <v>7.4465618274908145E-5</v>
      </c>
      <c r="IJ447" s="240">
        <f t="shared" ca="1" si="1093"/>
        <v>-2.2378967488055753E-5</v>
      </c>
      <c r="IK447" s="240">
        <f t="shared" ca="1" si="1094"/>
        <v>-5.1455441079265513E-5</v>
      </c>
      <c r="IL447" s="240">
        <f t="shared" ca="1" si="1095"/>
        <v>7.5285734413102999E-5</v>
      </c>
      <c r="IM447" s="240">
        <f t="shared" ca="1" si="1096"/>
        <v>-2.5953764241490852E-5</v>
      </c>
      <c r="IN447" s="240">
        <f t="shared" ca="1" si="1097"/>
        <v>-4.8599931575713258E-5</v>
      </c>
      <c r="IO447" s="240">
        <f t="shared" ca="1" si="1098"/>
        <v>7.5924480622846115E-5</v>
      </c>
      <c r="IP447" s="240">
        <f t="shared" ca="1" si="1099"/>
        <v>-2.946603610358288E-5</v>
      </c>
      <c r="IQ447" s="240">
        <f t="shared" ca="1" si="1100"/>
        <v>-4.5627340580143808E-5</v>
      </c>
      <c r="IR447" s="240">
        <f t="shared" ca="1" si="1101"/>
        <v>7.6380318108569648E-5</v>
      </c>
      <c r="IS447" s="240">
        <f t="shared" ca="1" si="1102"/>
        <v>-3.2907321703785507E-5</v>
      </c>
      <c r="IT447" s="240">
        <f t="shared" ca="1" si="1103"/>
        <v>-4.2544829324633697E-5</v>
      </c>
      <c r="IU447" s="240">
        <f t="shared" ca="1" si="1104"/>
        <v>7.6652148717843782E-5</v>
      </c>
      <c r="IV447" s="240">
        <f t="shared" ca="1" si="1105"/>
        <v>-3.6269330683662705E-5</v>
      </c>
      <c r="IW447" s="240">
        <f t="shared" ca="1" si="1106"/>
        <v>-3.9359823848793575E-5</v>
      </c>
      <c r="IX447" s="240">
        <f t="shared" ca="1" si="1107"/>
        <v>7.6739317586921291E-5</v>
      </c>
      <c r="IY447" s="240">
        <f t="shared" ca="1" si="1108"/>
        <v>-3.9543963669104764E-5</v>
      </c>
      <c r="IZ447" s="240">
        <f t="shared" ca="1" si="1109"/>
        <v>-3.6079997109795953E-5</v>
      </c>
      <c r="JA447" s="240">
        <f t="shared" ca="1" si="1110"/>
        <v>7.6641614718361432E-5</v>
      </c>
      <c r="JB447" s="240">
        <f t="shared" ca="1" si="1111"/>
        <v>-4.2723331782425749E-5</v>
      </c>
    </row>
    <row r="448" spans="2:262">
      <c r="B448" s="248">
        <v>87</v>
      </c>
      <c r="C448" s="247">
        <f t="shared" si="1112"/>
        <v>1.6992187500000011E-3</v>
      </c>
      <c r="D448" s="244">
        <f t="shared" ca="1" si="855"/>
        <v>29.893799894926765</v>
      </c>
      <c r="E448" s="243">
        <f ca="1">CO361</f>
        <v>-0.10620010507323634</v>
      </c>
      <c r="F448" s="242">
        <v>87</v>
      </c>
      <c r="G448" s="240">
        <f t="shared" ca="1" si="856"/>
        <v>-6.1087052945918245E-5</v>
      </c>
      <c r="H448" s="240">
        <f t="shared" ca="1" si="857"/>
        <v>1.5954854436985608E-4</v>
      </c>
      <c r="I448" s="240">
        <f t="shared" ca="1" si="858"/>
        <v>-1.0962913004272955E-4</v>
      </c>
      <c r="J448" s="240">
        <f t="shared" ca="1" si="859"/>
        <v>-4.2245897083549372E-5</v>
      </c>
      <c r="K448" s="240">
        <f t="shared" ca="1" si="860"/>
        <v>1.5483203882211781E-4</v>
      </c>
      <c r="L448" s="240">
        <f t="shared" ca="1" si="861"/>
        <v>-1.2342364742064997E-4</v>
      </c>
      <c r="M448" s="240">
        <f t="shared" ca="1" si="862"/>
        <v>-2.2769323606454078E-5</v>
      </c>
      <c r="N448" s="240">
        <f t="shared" ca="1" si="863"/>
        <v>1.4778671529243386E-4</v>
      </c>
      <c r="O448" s="240">
        <f t="shared" ca="1" si="864"/>
        <v>-1.3536175825831445E-4</v>
      </c>
      <c r="P448" s="240">
        <f t="shared" ca="1" si="865"/>
        <v>-2.9502783085719794E-6</v>
      </c>
      <c r="Q448" s="240">
        <f t="shared" ca="1" si="866"/>
        <v>1.3851854200449585E-4</v>
      </c>
      <c r="R448" s="240">
        <f t="shared" ca="1" si="867"/>
        <v>-1.4526390225669996E-4</v>
      </c>
      <c r="S448" s="240">
        <f t="shared" ca="1" si="868"/>
        <v>1.6913141921197131E-5</v>
      </c>
      <c r="T448" s="240">
        <f t="shared" ca="1" si="869"/>
        <v>1.2716692091139397E-4</v>
      </c>
      <c r="U448" s="241">
        <f t="shared" ca="1" si="870"/>
        <v>-1.5298114195312992E-4</v>
      </c>
      <c r="V448" s="240">
        <f t="shared" ca="1" si="871"/>
        <v>3.6522172753675304E-5</v>
      </c>
      <c r="W448" s="240">
        <f t="shared" ca="1" si="872"/>
        <v>1.1390259096048674E-4</v>
      </c>
      <c r="X448" s="240">
        <f t="shared" ca="1" si="873"/>
        <v>-1.5839740287934299E-4</v>
      </c>
      <c r="Y448" s="240">
        <f t="shared" ca="1" si="874"/>
        <v>5.5581876113005584E-5</v>
      </c>
      <c r="Z448" s="240">
        <f t="shared" ca="1" si="875"/>
        <v>9.8925060020707377E-5</v>
      </c>
      <c r="AA448" s="240">
        <f t="shared" ca="1" si="876"/>
        <v>-1.6143121942953955E-4</v>
      </c>
      <c r="AB448" s="240">
        <f t="shared" ca="1" si="877"/>
        <v>7.38055763198426E-5</v>
      </c>
      <c r="AC448" s="240">
        <f t="shared" ca="1" si="878"/>
        <v>8.2459604098516332E-5</v>
      </c>
      <c r="AD448" s="240">
        <f t="shared" ca="1" si="879"/>
        <v>-1.6203696017892035E-4</v>
      </c>
      <c r="AE448" s="240">
        <f t="shared" ca="1" si="880"/>
        <v>9.0919171960408344E-5</v>
      </c>
      <c r="AF448" s="240">
        <f t="shared" ca="1" si="881"/>
        <v>6.475387897707138E-5</v>
      </c>
      <c r="AG448" s="240">
        <f t="shared" ca="1" si="882"/>
        <v>-1.6020551422278964E-4</v>
      </c>
      <c r="AH448" s="240">
        <f t="shared" ca="1" si="883"/>
        <v>1.0666525862688976E-4</v>
      </c>
      <c r="AI448" s="240">
        <f t="shared" ca="1" si="884"/>
        <v>4.6074195242733696E-5</v>
      </c>
      <c r="AJ448" s="240">
        <f t="shared" ca="1" si="885"/>
        <v>-1.5596442821304198E-4</v>
      </c>
      <c r="AK448" s="240">
        <f t="shared" ca="1" si="886"/>
        <v>1.2080700051932563E-4</v>
      </c>
      <c r="AL448" s="240">
        <f t="shared" ca="1" si="887"/>
        <v>2.6701512725965513E-5</v>
      </c>
      <c r="AM448" s="240">
        <f t="shared" ca="1" si="888"/>
        <v>-1.4937749203087868E-4</v>
      </c>
      <c r="AN448" s="240">
        <f t="shared" ca="1" si="889"/>
        <v>1.3313169267648161E-4</v>
      </c>
      <c r="AO448" s="240">
        <f t="shared" ca="1" si="890"/>
        <v>6.9272146039607108E-6</v>
      </c>
      <c r="AP448" s="240">
        <f t="shared" ca="1" si="891"/>
        <v>-1.4054377932761516E-4</v>
      </c>
      <c r="AQ448" s="240">
        <f t="shared" ca="1" si="892"/>
        <v>1.4345396025646162E-4</v>
      </c>
      <c r="AR448" s="240">
        <f t="shared" ca="1" si="893"/>
        <v>-1.2951275273554566E-5</v>
      </c>
      <c r="AS448" s="240">
        <f t="shared" ca="1" si="894"/>
        <v>-1.2959615736475306E-4</v>
      </c>
      <c r="AT448" s="240">
        <f t="shared" ca="1" si="895"/>
        <v>1.5161854674686795E-4</v>
      </c>
      <c r="AU448" s="240">
        <f t="shared" ca="1" si="896"/>
        <v>-3.2634965915877447E-5</v>
      </c>
      <c r="AV448" s="240">
        <f t="shared" ca="1" si="897"/>
        <v>-1.1669928856668615E-4</v>
      </c>
      <c r="AW448" s="240">
        <f t="shared" ca="1" si="898"/>
        <v>1.5750264916726612E-4</v>
      </c>
      <c r="AX448" s="240">
        <f t="shared" ca="1" si="899"/>
        <v>-5.1827796294112839E-5</v>
      </c>
      <c r="AY448" s="240">
        <f t="shared" ca="1" si="900"/>
        <v>-1.0204715384457901E-4</v>
      </c>
      <c r="AZ448" s="240">
        <f t="shared" ca="1" si="901"/>
        <v>1.6101776514031702E-4</v>
      </c>
      <c r="BA448" s="240">
        <f t="shared" ca="1" si="902"/>
        <v>-7.0241088374640417E-5</v>
      </c>
      <c r="BB448" s="240">
        <f t="shared" ca="1" si="903"/>
        <v>-8.5860134942893619E-5</v>
      </c>
      <c r="BC448" s="240">
        <f t="shared" ca="1" si="904"/>
        <v>1.6211102404990616E-4</v>
      </c>
      <c r="BD448" s="240">
        <f t="shared" ca="1" si="905"/>
        <v>-8.7597889105425129E-5</v>
      </c>
      <c r="BE448" s="240">
        <f t="shared" ca="1" si="906"/>
        <v>-6.8381699692831839E-5</v>
      </c>
      <c r="BF448" s="240">
        <f t="shared" ca="1" si="907"/>
        <v>1.6076598226442528E-4</v>
      </c>
      <c r="BG448" s="240">
        <f t="shared" ca="1" si="908"/>
        <v>-1.03637136047725E-4</v>
      </c>
      <c r="BH448" s="240">
        <f t="shared" ca="1" si="909"/>
        <v>-4.9874740029529481E-5</v>
      </c>
      <c r="BI448" s="240">
        <f t="shared" ca="1" si="910"/>
        <v>1.5700287046429678E-4</v>
      </c>
      <c r="BJ448" s="240">
        <f t="shared" ca="1" si="911"/>
        <v>-1.1811758399815177E-4</v>
      </c>
      <c r="BK448" s="240">
        <f t="shared" ca="1" si="912"/>
        <v>-3.0617617852644123E-5</v>
      </c>
      <c r="BL448" s="240">
        <f t="shared" ca="1" si="913"/>
        <v>1.5087828935370781E-4</v>
      </c>
      <c r="BM448" s="240">
        <f t="shared" ca="1" si="914"/>
        <v>-1.3082143354109599E-4</v>
      </c>
      <c r="BN448" s="240">
        <f t="shared" ca="1" si="915"/>
        <v>-1.08999782042973E-5</v>
      </c>
      <c r="BO448" s="240">
        <f t="shared" ca="1" si="916"/>
        <v>1.4248435833333895E-4</v>
      </c>
      <c r="BP448" s="240">
        <f t="shared" ca="1" si="917"/>
        <v>-1.4155760695465413E-4</v>
      </c>
      <c r="BQ448" s="240">
        <f t="shared" ca="1" si="918"/>
        <v>8.9816072619654453E-6</v>
      </c>
      <c r="BR448" s="240">
        <f t="shared" ca="1" si="919"/>
        <v>1.3194732993882733E-4</v>
      </c>
      <c r="BS448" s="240">
        <f t="shared" ca="1" si="920"/>
        <v>-1.5016462219742828E-4</v>
      </c>
      <c r="BT448" s="240">
        <f t="shared" ca="1" si="921"/>
        <v>2.8728100994909572E-5</v>
      </c>
      <c r="BU448" s="240">
        <f t="shared" ca="1" si="922"/>
        <v>1.1942569088512045E-4</v>
      </c>
      <c r="BV448" s="240">
        <f t="shared" ca="1" si="923"/>
        <v>-1.5651302174873394E-4</v>
      </c>
      <c r="BW448" s="240">
        <f t="shared" ca="1" si="924"/>
        <v>4.8042497348699705E-5</v>
      </c>
      <c r="BX448" s="240">
        <f t="shared" ca="1" si="925"/>
        <v>1.0510777827875997E-4</v>
      </c>
      <c r="BY448" s="240">
        <f t="shared" ca="1" si="926"/>
        <v>-1.6050731977021573E-4</v>
      </c>
      <c r="BZ448" s="240">
        <f t="shared" ca="1" si="927"/>
        <v>6.6634289824284851E-5</v>
      </c>
      <c r="CA448" s="240">
        <f t="shared" ca="1" si="928"/>
        <v>8.9208946852499472E-5</v>
      </c>
      <c r="CB448" s="240">
        <f t="shared" ca="1" si="929"/>
        <v>-1.6208743830172585E-4</v>
      </c>
      <c r="CC448" s="240">
        <f t="shared" ca="1" si="930"/>
        <v>8.4223840557543758E-5</v>
      </c>
      <c r="CD448" s="240">
        <f t="shared" ca="1" si="931"/>
        <v>7.1968329829655829E-5</v>
      </c>
      <c r="CE448" s="240">
        <f t="shared" ca="1" si="932"/>
        <v>-1.612296108897721E-4</v>
      </c>
      <c r="CF448" s="240">
        <f t="shared" ca="1" si="933"/>
        <v>1.0054658633304541E-4</v>
      </c>
      <c r="CG448" s="240">
        <f t="shared" ca="1" si="934"/>
        <v>5.3645242137866986E-5</v>
      </c>
      <c r="CH448" s="240">
        <f t="shared" ca="1" si="935"/>
        <v>-1.5794674005709816E-4</v>
      </c>
      <c r="CI448" s="240">
        <f t="shared" ca="1" si="936"/>
        <v>1.1535701786107988E-4</v>
      </c>
      <c r="CJ448" s="240">
        <f t="shared" ca="1" si="937"/>
        <v>3.4515280071194769E-5</v>
      </c>
      <c r="CK448" s="240">
        <f t="shared" ca="1" si="938"/>
        <v>-1.5228820323673364E-4</v>
      </c>
      <c r="CL448" s="240">
        <f t="shared" ca="1" si="939"/>
        <v>1.2843237246587373E-4</v>
      </c>
      <c r="CM448" s="240">
        <f t="shared" ca="1" si="940"/>
        <v>1.4866176065344598E-5</v>
      </c>
      <c r="CN448" s="240">
        <f t="shared" ca="1" si="941"/>
        <v>-1.4433911008943497E-4</v>
      </c>
      <c r="CO448" s="240">
        <f t="shared" ca="1" si="942"/>
        <v>1.3957598464359698E-4</v>
      </c>
      <c r="CP448" s="240">
        <f t="shared" ca="1" si="943"/>
        <v>-5.0065290660079355E-6</v>
      </c>
      <c r="CQ448" s="240">
        <f t="shared" ca="1" si="944"/>
        <v>-1.3421902237517491E-4</v>
      </c>
      <c r="CR448" s="240">
        <f t="shared" ca="1" si="945"/>
        <v>1.4862024409459189E-4</v>
      </c>
      <c r="CS448" s="240">
        <f t="shared" ca="1" si="946"/>
        <v>-2.4803931340117514E-5</v>
      </c>
      <c r="CT448" s="240">
        <f t="shared" ca="1" si="947"/>
        <v>-1.2208015563297973E-4</v>
      </c>
      <c r="CU448" s="240">
        <f t="shared" ca="1" si="948"/>
        <v>1.5542911673829964E-4</v>
      </c>
      <c r="CV448" s="240">
        <f t="shared" ca="1" si="949"/>
        <v>-4.4228259399308407E-5</v>
      </c>
      <c r="CW448" s="240">
        <f t="shared" ca="1" si="950"/>
        <v>-1.0810508971754398E-4</v>
      </c>
      <c r="CX448" s="240">
        <f t="shared" ca="1" si="951"/>
        <v>1.5990019079244032E-4</v>
      </c>
      <c r="CY448" s="240">
        <f t="shared" ca="1" si="952"/>
        <v>-6.2987353269355689E-5</v>
      </c>
      <c r="CZ448" s="240">
        <f t="shared" ca="1" si="953"/>
        <v>-9.2504022628256779E-5</v>
      </c>
      <c r="DA448" s="240">
        <f t="shared" ca="1" si="954"/>
        <v>1.6196621714155231E-4</v>
      </c>
      <c r="DB448" s="240">
        <f t="shared" ca="1" si="955"/>
        <v>-8.0799058717436861E-5</v>
      </c>
      <c r="DC448" s="240">
        <f t="shared" ca="1" si="956"/>
        <v>-7.5511608935657516E-5</v>
      </c>
      <c r="DD448" s="240">
        <f t="shared" ca="1" si="957"/>
        <v>1.6159612082628237E-4</v>
      </c>
      <c r="DE448" s="240">
        <f t="shared" ca="1" si="958"/>
        <v>-9.7395471114439586E-5</v>
      </c>
      <c r="DF448" s="240">
        <f t="shared" ca="1" si="959"/>
        <v>-5.7383430358265452E-5</v>
      </c>
      <c r="DG448" s="240">
        <f t="shared" ca="1" si="960"/>
        <v>1.5879546843969964E-4</v>
      </c>
      <c r="DH448" s="240">
        <f t="shared" ca="1" si="961"/>
        <v>-1.125269649699252E-4</v>
      </c>
      <c r="DI448" s="240">
        <f t="shared" ca="1" si="962"/>
        <v>-3.8392151575639987E-5</v>
      </c>
      <c r="DJ448" s="240">
        <f t="shared" ca="1" si="963"/>
        <v>1.5360638440055154E-4</v>
      </c>
      <c r="DK448" s="240">
        <f t="shared" ca="1" si="964"/>
        <v>-1.259659485318737E-4</v>
      </c>
      <c r="DL448" s="240">
        <f t="shared" ca="1" si="965"/>
        <v>-1.8823419097807679E-5</v>
      </c>
      <c r="DM448" s="240">
        <f t="shared" ca="1" si="966"/>
        <v>1.4610691736280002E-4</v>
      </c>
      <c r="DN448" s="240">
        <f t="shared" ca="1" si="967"/>
        <v>-1.3751028697847031E-4</v>
      </c>
      <c r="DO448" s="240">
        <f t="shared" ca="1" si="968"/>
        <v>1.0284351241472348E-6</v>
      </c>
      <c r="DP448" s="240">
        <f t="shared" ca="1" si="969"/>
        <v>1.3640986629121619E-4</v>
      </c>
      <c r="DQ448" s="240">
        <f t="shared" ca="1" si="970"/>
        <v>-1.4698634271398354E-4</v>
      </c>
      <c r="DR448" s="240">
        <f t="shared" ca="1" si="971"/>
        <v>2.0864820724564897E-5</v>
      </c>
      <c r="DS448" s="240">
        <f t="shared" ca="1" si="972"/>
        <v>1.246610838599597E-4</v>
      </c>
      <c r="DT448" s="240">
        <f t="shared" ca="1" si="973"/>
        <v>-1.5425158703981124E-4</v>
      </c>
      <c r="DU448" s="240">
        <f t="shared" ca="1" si="974"/>
        <v>4.03873800002561E-5</v>
      </c>
      <c r="DV448" s="240">
        <f t="shared" ca="1" si="975"/>
        <v>1.1103728269258495E-4</v>
      </c>
      <c r="DW448" s="240">
        <f t="shared" ca="1" si="976"/>
        <v>-1.5919674391878482E-4</v>
      </c>
      <c r="DX448" s="240">
        <f t="shared" ca="1" si="977"/>
        <v>5.9302475488061626E-5</v>
      </c>
      <c r="DY448" s="240">
        <f t="shared" ca="1" si="978"/>
        <v>9.5743377439727281E-5</v>
      </c>
      <c r="DZ448" s="240">
        <f t="shared" ca="1" si="979"/>
        <v>-1.6174743358847964E-4</v>
      </c>
      <c r="EA448" s="240">
        <f t="shared" ca="1" si="980"/>
        <v>7.7325606545633891E-5</v>
      </c>
      <c r="EB448" s="240">
        <f t="shared" ca="1" si="981"/>
        <v>7.9009402672001322E-5</v>
      </c>
      <c r="EC448" s="240">
        <f t="shared" ca="1" si="982"/>
        <v>-1.6186529130207501E-4</v>
      </c>
      <c r="ED448" s="240">
        <f t="shared" ca="1" si="983"/>
        <v>9.4185688505885639E-5</v>
      </c>
      <c r="EE448" s="240">
        <f t="shared" ca="1" si="984"/>
        <v>6.1087052945925049E-5</v>
      </c>
      <c r="EF448" s="240">
        <f t="shared" ca="1" si="985"/>
        <v>-1.5954854436985624E-4</v>
      </c>
      <c r="EG448" s="240">
        <f t="shared" ca="1" si="986"/>
        <v>1.0962913004272688E-4</v>
      </c>
      <c r="EH448" s="240">
        <f t="shared" ca="1" si="987"/>
        <v>4.2245897083555484E-5</v>
      </c>
      <c r="EI448" s="240">
        <f t="shared" ca="1" si="988"/>
        <v>-1.5483203882212058E-4</v>
      </c>
      <c r="EJ448" s="240">
        <f t="shared" ca="1" si="989"/>
        <v>1.2342364742064829E-4</v>
      </c>
      <c r="EK448" s="240">
        <f t="shared" ca="1" si="990"/>
        <v>2.27693236064592E-5</v>
      </c>
      <c r="EL448" s="240">
        <f t="shared" ca="1" si="991"/>
        <v>-1.4778671529243716E-4</v>
      </c>
      <c r="EM448" s="240">
        <f t="shared" ca="1" si="992"/>
        <v>1.3536175825831353E-4</v>
      </c>
      <c r="EN448" s="240">
        <f t="shared" ca="1" si="993"/>
        <v>2.9502783085766008E-6</v>
      </c>
      <c r="EO448" s="240">
        <f t="shared" ca="1" si="994"/>
        <v>-1.3851854200449943E-4</v>
      </c>
      <c r="EP448" s="240">
        <f t="shared" ca="1" si="995"/>
        <v>1.4526390225669969E-4</v>
      </c>
      <c r="EQ448" s="240">
        <f t="shared" ca="1" si="996"/>
        <v>-1.6913141921193688E-5</v>
      </c>
      <c r="ER448" s="240">
        <f t="shared" ca="1" si="997"/>
        <v>-1.2716692091139758E-4</v>
      </c>
      <c r="ES448" s="240">
        <f t="shared" ca="1" si="998"/>
        <v>1.5298114195312688E-4</v>
      </c>
      <c r="ET448" s="240">
        <f t="shared" ca="1" si="999"/>
        <v>-3.6522172753673061E-5</v>
      </c>
      <c r="EU448" s="240">
        <f t="shared" ca="1" si="1000"/>
        <v>-1.1390259096049004E-4</v>
      </c>
      <c r="EV448" s="240">
        <f t="shared" ca="1" si="1001"/>
        <v>1.5839740287934128E-4</v>
      </c>
      <c r="EW448" s="240">
        <f t="shared" ca="1" si="1002"/>
        <v>-5.5581876113004507E-5</v>
      </c>
      <c r="EX448" s="240">
        <f t="shared" ca="1" si="1003"/>
        <v>-9.8925060020711036E-5</v>
      </c>
      <c r="EY448" s="240">
        <f t="shared" ca="1" si="1004"/>
        <v>1.614312194295389E-4</v>
      </c>
      <c r="EZ448" s="240">
        <f t="shared" ca="1" si="1005"/>
        <v>-7.38055763198426E-5</v>
      </c>
      <c r="FA448" s="240">
        <f t="shared" ca="1" si="1006"/>
        <v>-8.24596040985193E-5</v>
      </c>
      <c r="FB448" s="240">
        <f t="shared" ca="1" si="1007"/>
        <v>1.6203696017892054E-4</v>
      </c>
      <c r="FC448" s="240">
        <f t="shared" ca="1" si="1008"/>
        <v>-9.0919171960401662E-5</v>
      </c>
      <c r="FD448" s="240">
        <f t="shared" ca="1" si="1009"/>
        <v>-6.4753878977073494E-5</v>
      </c>
      <c r="FE448" s="240">
        <f t="shared" ca="1" si="1010"/>
        <v>1.6020551422279037E-4</v>
      </c>
      <c r="FF448" s="240">
        <f t="shared" ca="1" si="1011"/>
        <v>-1.0666525862688455E-4</v>
      </c>
      <c r="FG448" s="240">
        <f t="shared" ca="1" si="1012"/>
        <v>-4.6074195242734801E-5</v>
      </c>
      <c r="FH448" s="240">
        <f t="shared" ca="1" si="1013"/>
        <v>1.5596442821304323E-4</v>
      </c>
      <c r="FI448" s="240">
        <f t="shared" ca="1" si="1014"/>
        <v>-1.2080700051932102E-4</v>
      </c>
      <c r="FJ448" s="240">
        <f t="shared" ca="1" si="1015"/>
        <v>-2.6701512725965513E-5</v>
      </c>
      <c r="FK448" s="240">
        <f t="shared" ca="1" si="1016"/>
        <v>1.4937749203087957E-4</v>
      </c>
      <c r="FL448" s="240">
        <f t="shared" ca="1" si="1017"/>
        <v>-1.3313169267647898E-4</v>
      </c>
      <c r="FM448" s="240">
        <f t="shared" ca="1" si="1018"/>
        <v>-6.9272146039699265E-6</v>
      </c>
      <c r="FN448" s="240">
        <f t="shared" ca="1" si="1019"/>
        <v>1.4054377932761627E-4</v>
      </c>
      <c r="FO448" s="240">
        <f t="shared" ca="1" si="1020"/>
        <v>-1.4345396025645948E-4</v>
      </c>
      <c r="FP448" s="240">
        <f t="shared" ca="1" si="1021"/>
        <v>1.2951275273547682E-5</v>
      </c>
      <c r="FQ448" s="240">
        <f t="shared" ca="1" si="1022"/>
        <v>1.2959615736475306E-4</v>
      </c>
      <c r="FR448" s="240">
        <f t="shared" ca="1" si="1023"/>
        <v>-1.5161854674686633E-4</v>
      </c>
      <c r="FS448" s="240">
        <f t="shared" ca="1" si="1024"/>
        <v>3.2634965915870677E-5</v>
      </c>
      <c r="FT448" s="240">
        <f t="shared" ca="1" si="1025"/>
        <v>1.1669928856669256E-4</v>
      </c>
      <c r="FU448" s="240">
        <f t="shared" ca="1" si="1026"/>
        <v>-1.5750264916726558E-4</v>
      </c>
      <c r="FV448" s="240">
        <f t="shared" ca="1" si="1027"/>
        <v>5.1827796294108462E-5</v>
      </c>
      <c r="FW448" s="240">
        <f t="shared" ca="1" si="1028"/>
        <v>1.0204715384458439E-4</v>
      </c>
      <c r="FX448" s="240">
        <f t="shared" ca="1" si="1029"/>
        <v>-1.6101776514031675E-4</v>
      </c>
      <c r="FY448" s="240">
        <f t="shared" ca="1" si="1030"/>
        <v>7.024108837463627E-5</v>
      </c>
      <c r="FZ448" s="240">
        <f t="shared" ca="1" si="1031"/>
        <v>8.5860134942899487E-5</v>
      </c>
      <c r="GA448" s="240">
        <f t="shared" ca="1" si="1032"/>
        <v>-1.6211102404990616E-4</v>
      </c>
      <c r="GB448" s="240">
        <f t="shared" ca="1" si="1033"/>
        <v>8.7597889105423178E-5</v>
      </c>
      <c r="GC448" s="240">
        <f t="shared" ca="1" si="1034"/>
        <v>6.8381699692838101E-5</v>
      </c>
      <c r="GD448" s="240">
        <f t="shared" ca="1" si="1035"/>
        <v>-1.6076598226442648E-4</v>
      </c>
      <c r="GE448" s="240">
        <f t="shared" ca="1" si="1036"/>
        <v>1.0363713604772324E-4</v>
      </c>
      <c r="GF448" s="240">
        <f t="shared" ca="1" si="1037"/>
        <v>4.9874740029533845E-5</v>
      </c>
      <c r="GG448" s="240">
        <f t="shared" ca="1" si="1038"/>
        <v>-1.5700287046429849E-4</v>
      </c>
      <c r="GH448" s="240">
        <f t="shared" ca="1" si="1039"/>
        <v>1.1811758399815177E-4</v>
      </c>
      <c r="GI448" s="240">
        <f t="shared" ca="1" si="1040"/>
        <v>3.0617617852648663E-5</v>
      </c>
      <c r="GJ448" s="240">
        <f t="shared" ca="1" si="1041"/>
        <v>-1.5087828935371033E-4</v>
      </c>
      <c r="GK448" s="240">
        <f t="shared" ca="1" si="1042"/>
        <v>1.3082143354109599E-4</v>
      </c>
      <c r="GL448" s="240">
        <f t="shared" ca="1" si="1043"/>
        <v>1.0899978204301894E-5</v>
      </c>
      <c r="GM448" s="240">
        <f t="shared" ca="1" si="1044"/>
        <v>-1.4248435833334118E-4</v>
      </c>
      <c r="GN448" s="240">
        <f t="shared" ca="1" si="1045"/>
        <v>1.4155760695464963E-4</v>
      </c>
      <c r="GO448" s="240">
        <f t="shared" ca="1" si="1046"/>
        <v>-8.9816072619654453E-6</v>
      </c>
      <c r="GP448" s="240">
        <f t="shared" ca="1" si="1047"/>
        <v>-1.3194732993883002E-4</v>
      </c>
      <c r="GQ448" s="240">
        <f t="shared" ca="1" si="1048"/>
        <v>1.5016462219742482E-4</v>
      </c>
      <c r="GR448" s="240">
        <f t="shared" ca="1" si="1049"/>
        <v>-2.8728100994909572E-5</v>
      </c>
      <c r="GS448" s="240">
        <f t="shared" ca="1" si="1050"/>
        <v>-1.1942569088512354E-4</v>
      </c>
      <c r="GT448" s="240">
        <f t="shared" ca="1" si="1051"/>
        <v>1.5651302174873275E-4</v>
      </c>
      <c r="GU448" s="240">
        <f t="shared" ca="1" si="1052"/>
        <v>-4.8042497348690909E-5</v>
      </c>
      <c r="GV448" s="240">
        <f t="shared" ca="1" si="1053"/>
        <v>-1.0510777827876347E-4</v>
      </c>
      <c r="GW448" s="240">
        <f t="shared" ca="1" si="1054"/>
        <v>1.6050731977021505E-4</v>
      </c>
      <c r="GX448" s="240">
        <f t="shared" ca="1" si="1055"/>
        <v>-6.6634289824276448E-5</v>
      </c>
      <c r="GY448" s="240">
        <f t="shared" ca="1" si="1056"/>
        <v>-8.9208946852499472E-5</v>
      </c>
      <c r="GZ448" s="240">
        <f t="shared" ca="1" si="1057"/>
        <v>1.620874383017258E-4</v>
      </c>
      <c r="HA448" s="240">
        <f t="shared" ca="1" si="1058"/>
        <v>-8.4223840557535884E-5</v>
      </c>
      <c r="HB448" s="240">
        <f t="shared" ca="1" si="1059"/>
        <v>-7.1968329829655829E-5</v>
      </c>
      <c r="HC448" s="240">
        <f t="shared" ca="1" si="1060"/>
        <v>1.6122961088977256E-4</v>
      </c>
      <c r="HD448" s="240">
        <f t="shared" ca="1" si="1061"/>
        <v>-1.0054658633304181E-4</v>
      </c>
      <c r="HE448" s="240">
        <f t="shared" ca="1" si="1062"/>
        <v>-5.3645242137875694E-5</v>
      </c>
      <c r="HF448" s="240">
        <f t="shared" ca="1" si="1063"/>
        <v>1.5794674005709919E-4</v>
      </c>
      <c r="HG448" s="240">
        <f t="shared" ca="1" si="1064"/>
        <v>-1.1535701786107665E-4</v>
      </c>
      <c r="HH448" s="240">
        <f t="shared" ca="1" si="1065"/>
        <v>-3.4515280071203782E-5</v>
      </c>
      <c r="HI448" s="240">
        <f t="shared" ca="1" si="1066"/>
        <v>1.5228820323673364E-4</v>
      </c>
      <c r="HJ448" s="240">
        <f t="shared" ca="1" si="1067"/>
        <v>-1.2843237246587091E-4</v>
      </c>
      <c r="HK448" s="240">
        <f t="shared" ca="1" si="1068"/>
        <v>-1.4866176065349193E-5</v>
      </c>
      <c r="HL448" s="240">
        <f t="shared" ca="1" si="1069"/>
        <v>1.4433911008943497E-4</v>
      </c>
      <c r="HM448" s="240">
        <f t="shared" ca="1" si="1070"/>
        <v>-1.3957598464359465E-4</v>
      </c>
      <c r="HN448" s="240">
        <f t="shared" ca="1" si="1071"/>
        <v>5.006529066003314E-6</v>
      </c>
      <c r="HO448" s="240">
        <f t="shared" ca="1" si="1072"/>
        <v>1.3421902237518009E-4</v>
      </c>
      <c r="HP448" s="240">
        <f t="shared" ca="1" si="1073"/>
        <v>-1.4862024409459189E-4</v>
      </c>
      <c r="HQ448" s="240">
        <f t="shared" ca="1" si="1074"/>
        <v>2.4803931340112961E-5</v>
      </c>
      <c r="HR448" s="240">
        <f t="shared" ca="1" si="1075"/>
        <v>1.220801556329858E-4</v>
      </c>
      <c r="HS448" s="240">
        <f t="shared" ca="1" si="1076"/>
        <v>-1.5542911673829964E-4</v>
      </c>
      <c r="HT448" s="240">
        <f t="shared" ca="1" si="1077"/>
        <v>4.4228259399303968E-5</v>
      </c>
      <c r="HU448" s="240">
        <f t="shared" ca="1" si="1078"/>
        <v>1.0810508971754741E-4</v>
      </c>
      <c r="HV448" s="240">
        <f t="shared" ca="1" si="1079"/>
        <v>-1.599001907924388E-4</v>
      </c>
      <c r="HW448" s="240">
        <f t="shared" ca="1" si="1080"/>
        <v>6.2987353269351447E-5</v>
      </c>
      <c r="HX448" s="240">
        <f t="shared" ca="1" si="1081"/>
        <v>9.2504022628260547E-5</v>
      </c>
      <c r="HY448" s="240">
        <f t="shared" ca="1" si="1082"/>
        <v>-1.6196621714155193E-4</v>
      </c>
      <c r="HZ448" s="240">
        <f t="shared" ca="1" si="1083"/>
        <v>8.0799058717436861E-5</v>
      </c>
      <c r="IA448" s="240">
        <f t="shared" ca="1" si="1084"/>
        <v>7.5511608935661595E-5</v>
      </c>
      <c r="IB448" s="240">
        <f t="shared" ca="1" si="1085"/>
        <v>-1.615961208262831E-4</v>
      </c>
      <c r="IC448" s="240">
        <f t="shared" ca="1" si="1086"/>
        <v>9.7395471114439586E-5</v>
      </c>
      <c r="ID448" s="240">
        <f t="shared" ca="1" si="1087"/>
        <v>5.7383430358269769E-5</v>
      </c>
      <c r="IE448" s="240">
        <f t="shared" ca="1" si="1088"/>
        <v>9.0573358703614217E-5</v>
      </c>
      <c r="IF448" s="240">
        <f t="shared" ca="1" si="1089"/>
        <v>1.1252696496991859E-4</v>
      </c>
      <c r="IG448" s="240">
        <f t="shared" ca="1" si="1090"/>
        <v>3.8392151575644459E-5</v>
      </c>
      <c r="IH448" s="240">
        <f t="shared" ca="1" si="1091"/>
        <v>-1.5360638440055303E-4</v>
      </c>
      <c r="II448" s="240">
        <f t="shared" ca="1" si="1092"/>
        <v>1.259659485318679E-4</v>
      </c>
      <c r="IJ448" s="240">
        <f t="shared" ca="1" si="1093"/>
        <v>1.8823419097807679E-5</v>
      </c>
      <c r="IK448" s="240">
        <f t="shared" ca="1" si="1094"/>
        <v>-1.4610691736280206E-4</v>
      </c>
      <c r="IL448" s="240">
        <f t="shared" ca="1" si="1095"/>
        <v>1.3751028697847275E-4</v>
      </c>
      <c r="IM448" s="240">
        <f t="shared" ca="1" si="1096"/>
        <v>-1.0284351241380055E-6</v>
      </c>
      <c r="IN448" s="240">
        <f t="shared" ca="1" si="1097"/>
        <v>-1.3640986629121865E-4</v>
      </c>
      <c r="IO448" s="240">
        <f t="shared" ca="1" si="1098"/>
        <v>1.4698634271398549E-4</v>
      </c>
      <c r="IP448" s="240">
        <f t="shared" ca="1" si="1099"/>
        <v>-2.0864820724555749E-5</v>
      </c>
      <c r="IQ448" s="240">
        <f t="shared" ca="1" si="1100"/>
        <v>-1.246610838599597E-4</v>
      </c>
      <c r="IR448" s="240">
        <f t="shared" ca="1" si="1101"/>
        <v>1.5425158703981267E-4</v>
      </c>
      <c r="IS448" s="240">
        <f t="shared" ca="1" si="1102"/>
        <v>-4.0387380000247182E-5</v>
      </c>
      <c r="IT448" s="240">
        <f t="shared" ca="1" si="1103"/>
        <v>-1.1103728269258831E-4</v>
      </c>
      <c r="IU448" s="240">
        <f t="shared" ca="1" si="1104"/>
        <v>1.5919674391878216E-4</v>
      </c>
      <c r="IV448" s="240">
        <f t="shared" ca="1" si="1105"/>
        <v>-5.9302475488057323E-5</v>
      </c>
      <c r="IW448" s="240">
        <f t="shared" ca="1" si="1106"/>
        <v>-9.5743377439731008E-5</v>
      </c>
      <c r="IX448" s="240">
        <f t="shared" ca="1" si="1107"/>
        <v>1.6174743358847871E-4</v>
      </c>
      <c r="IY448" s="240">
        <f t="shared" ca="1" si="1108"/>
        <v>-7.7325606545629839E-5</v>
      </c>
      <c r="IZ448" s="240">
        <f t="shared" ca="1" si="1109"/>
        <v>-7.9009402671997283E-5</v>
      </c>
      <c r="JA448" s="240">
        <f t="shared" ca="1" si="1110"/>
        <v>1.618652913020758E-4</v>
      </c>
      <c r="JB448" s="240">
        <f t="shared" ca="1" si="1111"/>
        <v>-9.4185688505881899E-5</v>
      </c>
    </row>
    <row r="449" spans="2:262">
      <c r="B449" s="248">
        <v>88</v>
      </c>
      <c r="C449" s="247">
        <f t="shared" si="1112"/>
        <v>1.7187500000000011E-3</v>
      </c>
      <c r="D449" s="244">
        <f t="shared" ca="1" si="855"/>
        <v>29.893761049113429</v>
      </c>
      <c r="E449" s="243">
        <f ca="1">CP361</f>
        <v>-0.10623895088657132</v>
      </c>
      <c r="F449" s="242">
        <v>88</v>
      </c>
      <c r="G449" s="240">
        <f t="shared" ca="1" si="856"/>
        <v>-3.4849474453287352E-5</v>
      </c>
      <c r="H449" s="240">
        <f t="shared" ca="1" si="857"/>
        <v>9.0710366748688429E-5</v>
      </c>
      <c r="I449" s="240">
        <f t="shared" ca="1" si="858"/>
        <v>-6.5942484730437429E-5</v>
      </c>
      <c r="J449" s="240">
        <f t="shared" ca="1" si="859"/>
        <v>-1.7439003533527095E-5</v>
      </c>
      <c r="K449" s="240">
        <f t="shared" ca="1" si="860"/>
        <v>8.5319667243940046E-5</v>
      </c>
      <c r="L449" s="240">
        <f t="shared" ca="1" si="861"/>
        <v>-7.7363131290214253E-5</v>
      </c>
      <c r="M449" s="240">
        <f t="shared" ca="1" si="862"/>
        <v>6.4163851212074272E-7</v>
      </c>
      <c r="N449" s="240">
        <f t="shared" ca="1" si="863"/>
        <v>7.6650180774827717E-5</v>
      </c>
      <c r="O449" s="240">
        <f t="shared" ca="1" si="864"/>
        <v>-8.5810756100252036E-5</v>
      </c>
      <c r="P449" s="240">
        <f t="shared" ca="1" si="865"/>
        <v>1.8697622749582791E-5</v>
      </c>
      <c r="Q449" s="240">
        <f t="shared" ca="1" si="866"/>
        <v>6.50350708444554E-5</v>
      </c>
      <c r="R449" s="240">
        <f t="shared" ca="1" si="867"/>
        <v>-9.0960721676583601E-5</v>
      </c>
      <c r="S449" s="240">
        <f t="shared" ca="1" si="868"/>
        <v>3.6035067830526037E-5</v>
      </c>
      <c r="T449" s="240">
        <f t="shared" ca="1" si="869"/>
        <v>5.0920699613618584E-5</v>
      </c>
      <c r="U449" s="241">
        <f t="shared" ca="1" si="870"/>
        <v>-9.2615117730244492E-5</v>
      </c>
      <c r="V449" s="240">
        <f t="shared" ca="1" si="871"/>
        <v>5.198770546344103E-5</v>
      </c>
      <c r="W449" s="240">
        <f t="shared" ca="1" si="872"/>
        <v>3.4849474453287765E-5</v>
      </c>
      <c r="X449" s="240">
        <f t="shared" ca="1" si="873"/>
        <v>-9.0710366748688524E-5</v>
      </c>
      <c r="Y449" s="240">
        <f t="shared" ca="1" si="874"/>
        <v>6.5942484730437104E-5</v>
      </c>
      <c r="Z449" s="240">
        <f t="shared" ca="1" si="875"/>
        <v>1.7439003533527543E-5</v>
      </c>
      <c r="AA449" s="240">
        <f t="shared" ca="1" si="876"/>
        <v>-8.5319667243940236E-5</v>
      </c>
      <c r="AB449" s="240">
        <f t="shared" ca="1" si="877"/>
        <v>7.7363131290214009E-5</v>
      </c>
      <c r="AC449" s="240">
        <f t="shared" ca="1" si="878"/>
        <v>-6.4163851212028193E-7</v>
      </c>
      <c r="AD449" s="240">
        <f t="shared" ca="1" si="879"/>
        <v>-7.6650180774827975E-5</v>
      </c>
      <c r="AE449" s="240">
        <f t="shared" ca="1" si="880"/>
        <v>8.5810756100251873E-5</v>
      </c>
      <c r="AF449" s="240">
        <f t="shared" ca="1" si="881"/>
        <v>-1.8697622749582354E-5</v>
      </c>
      <c r="AG449" s="240">
        <f t="shared" ca="1" si="882"/>
        <v>-6.5035070844455712E-5</v>
      </c>
      <c r="AH449" s="240">
        <f t="shared" ca="1" si="883"/>
        <v>9.096072167658352E-5</v>
      </c>
      <c r="AI449" s="240">
        <f t="shared" ca="1" si="884"/>
        <v>-3.6035067830525616E-5</v>
      </c>
      <c r="AJ449" s="240">
        <f t="shared" ca="1" si="885"/>
        <v>-5.0920699613618971E-5</v>
      </c>
      <c r="AK449" s="240">
        <f t="shared" ca="1" si="886"/>
        <v>9.2615117730244505E-5</v>
      </c>
      <c r="AL449" s="240">
        <f t="shared" ca="1" si="887"/>
        <v>-5.1987705463440651E-5</v>
      </c>
      <c r="AM449" s="240">
        <f t="shared" ca="1" si="888"/>
        <v>-3.4849474453288192E-5</v>
      </c>
      <c r="AN449" s="240">
        <f t="shared" ca="1" si="889"/>
        <v>9.0710366748688619E-5</v>
      </c>
      <c r="AO449" s="240">
        <f t="shared" ca="1" si="890"/>
        <v>-6.5942484730436792E-5</v>
      </c>
      <c r="AP449" s="240">
        <f t="shared" ca="1" si="891"/>
        <v>-1.7439003533527997E-5</v>
      </c>
      <c r="AQ449" s="240">
        <f t="shared" ca="1" si="892"/>
        <v>8.5319667243940399E-5</v>
      </c>
      <c r="AR449" s="240">
        <f t="shared" ca="1" si="893"/>
        <v>-7.7363131290213752E-5</v>
      </c>
      <c r="AS449" s="240">
        <f t="shared" ca="1" si="894"/>
        <v>6.4163851211982792E-7</v>
      </c>
      <c r="AT449" s="240">
        <f t="shared" ca="1" si="895"/>
        <v>7.6650180774828232E-5</v>
      </c>
      <c r="AU449" s="240">
        <f t="shared" ca="1" si="896"/>
        <v>-8.5810756100251697E-5</v>
      </c>
      <c r="AV449" s="240">
        <f t="shared" ca="1" si="897"/>
        <v>1.8697622749581904E-5</v>
      </c>
      <c r="AW449" s="240">
        <f t="shared" ca="1" si="898"/>
        <v>6.5035070844456037E-5</v>
      </c>
      <c r="AX449" s="240">
        <f t="shared" ca="1" si="899"/>
        <v>-9.0960721676583439E-5</v>
      </c>
      <c r="AY449" s="240">
        <f t="shared" ca="1" si="900"/>
        <v>3.6035067830525196E-5</v>
      </c>
      <c r="AZ449" s="240">
        <f t="shared" ca="1" si="901"/>
        <v>5.0920699613619336E-5</v>
      </c>
      <c r="BA449" s="240">
        <f t="shared" ca="1" si="902"/>
        <v>-9.2615117730244492E-5</v>
      </c>
      <c r="BB449" s="240">
        <f t="shared" ca="1" si="903"/>
        <v>5.1987705463440278E-5</v>
      </c>
      <c r="BC449" s="240">
        <f t="shared" ca="1" si="904"/>
        <v>3.4849474453288606E-5</v>
      </c>
      <c r="BD449" s="240">
        <f t="shared" ca="1" si="905"/>
        <v>-9.07103667486887E-5</v>
      </c>
      <c r="BE449" s="240">
        <f t="shared" ca="1" si="906"/>
        <v>6.5942484730436481E-5</v>
      </c>
      <c r="BF449" s="240">
        <f t="shared" ca="1" si="907"/>
        <v>1.7439003533528437E-5</v>
      </c>
      <c r="BG449" s="240">
        <f t="shared" ca="1" si="908"/>
        <v>-8.5319667243940588E-5</v>
      </c>
      <c r="BH449" s="240">
        <f t="shared" ca="1" si="909"/>
        <v>7.7363131290213508E-5</v>
      </c>
      <c r="BI449" s="240">
        <f t="shared" ca="1" si="910"/>
        <v>-6.4163851211937391E-7</v>
      </c>
      <c r="BJ449" s="240">
        <f t="shared" ca="1" si="911"/>
        <v>-7.665018077482849E-5</v>
      </c>
      <c r="BK449" s="240">
        <f t="shared" ca="1" si="912"/>
        <v>8.5810756100251521E-5</v>
      </c>
      <c r="BL449" s="240">
        <f t="shared" ca="1" si="913"/>
        <v>-1.8697622749581463E-5</v>
      </c>
      <c r="BM449" s="240">
        <f t="shared" ca="1" si="914"/>
        <v>-6.5035070844456363E-5</v>
      </c>
      <c r="BN449" s="240">
        <f t="shared" ca="1" si="915"/>
        <v>9.0960721676583358E-5</v>
      </c>
      <c r="BO449" s="240">
        <f t="shared" ca="1" si="916"/>
        <v>-3.6035067830524776E-5</v>
      </c>
      <c r="BP449" s="240">
        <f t="shared" ca="1" si="917"/>
        <v>-5.0920699613619723E-5</v>
      </c>
      <c r="BQ449" s="240">
        <f t="shared" ca="1" si="918"/>
        <v>9.2615117730244505E-5</v>
      </c>
      <c r="BR449" s="240">
        <f t="shared" ca="1" si="919"/>
        <v>-5.1987705463439898E-5</v>
      </c>
      <c r="BS449" s="240">
        <f t="shared" ca="1" si="920"/>
        <v>-3.4849474453289026E-5</v>
      </c>
      <c r="BT449" s="240">
        <f t="shared" ca="1" si="921"/>
        <v>9.0710366748688795E-5</v>
      </c>
      <c r="BU449" s="240">
        <f t="shared" ca="1" si="922"/>
        <v>-6.5942484730436155E-5</v>
      </c>
      <c r="BV449" s="240">
        <f t="shared" ca="1" si="923"/>
        <v>-1.7439003533528877E-5</v>
      </c>
      <c r="BW449" s="240">
        <f t="shared" ca="1" si="924"/>
        <v>8.5319667243940764E-5</v>
      </c>
      <c r="BX449" s="240">
        <f t="shared" ca="1" si="925"/>
        <v>-7.7363131290213264E-5</v>
      </c>
      <c r="BY449" s="240">
        <f t="shared" ca="1" si="926"/>
        <v>6.416385121189199E-7</v>
      </c>
      <c r="BZ449" s="240">
        <f t="shared" ca="1" si="927"/>
        <v>7.6650180774828747E-5</v>
      </c>
      <c r="CA449" s="240">
        <f t="shared" ca="1" si="928"/>
        <v>-8.5810756100251358E-5</v>
      </c>
      <c r="CB449" s="240">
        <f t="shared" ca="1" si="929"/>
        <v>1.8697622749581013E-5</v>
      </c>
      <c r="CC449" s="240">
        <f t="shared" ca="1" si="930"/>
        <v>6.5035070844456701E-5</v>
      </c>
      <c r="CD449" s="240">
        <f t="shared" ca="1" si="931"/>
        <v>-9.0960721676583263E-5</v>
      </c>
      <c r="CE449" s="240">
        <f t="shared" ca="1" si="932"/>
        <v>3.6035067830524363E-5</v>
      </c>
      <c r="CF449" s="240">
        <f t="shared" ca="1" si="933"/>
        <v>5.0920699613620109E-5</v>
      </c>
      <c r="CG449" s="240">
        <f t="shared" ca="1" si="934"/>
        <v>-9.2615117730244519E-5</v>
      </c>
      <c r="CH449" s="240">
        <f t="shared" ca="1" si="935"/>
        <v>5.1987705463439526E-5</v>
      </c>
      <c r="CI449" s="240">
        <f t="shared" ca="1" si="936"/>
        <v>3.4849474453289453E-5</v>
      </c>
      <c r="CJ449" s="240">
        <f t="shared" ca="1" si="937"/>
        <v>-9.0710366748688904E-5</v>
      </c>
      <c r="CK449" s="240">
        <f t="shared" ca="1" si="938"/>
        <v>6.5942484730435844E-5</v>
      </c>
      <c r="CL449" s="240">
        <f t="shared" ca="1" si="939"/>
        <v>1.7439003533529325E-5</v>
      </c>
      <c r="CM449" s="240">
        <f t="shared" ca="1" si="940"/>
        <v>-8.5319667243940941E-5</v>
      </c>
      <c r="CN449" s="240">
        <f t="shared" ca="1" si="941"/>
        <v>7.7363131290213006E-5</v>
      </c>
      <c r="CO449" s="240">
        <f t="shared" ca="1" si="942"/>
        <v>-6.4163851211846589E-7</v>
      </c>
      <c r="CP449" s="240">
        <f t="shared" ca="1" si="943"/>
        <v>-7.6650180774828991E-5</v>
      </c>
      <c r="CQ449" s="240">
        <f t="shared" ca="1" si="944"/>
        <v>8.5810756100251182E-5</v>
      </c>
      <c r="CR449" s="240">
        <f t="shared" ca="1" si="945"/>
        <v>-1.8697622749580569E-5</v>
      </c>
      <c r="CS449" s="240">
        <f t="shared" ca="1" si="946"/>
        <v>-6.5035070844457013E-5</v>
      </c>
      <c r="CT449" s="240">
        <f t="shared" ca="1" si="947"/>
        <v>9.0960721676583168E-5</v>
      </c>
      <c r="CU449" s="240">
        <f t="shared" ca="1" si="948"/>
        <v>-3.6035067830523943E-5</v>
      </c>
      <c r="CV449" s="240">
        <f t="shared" ca="1" si="949"/>
        <v>-5.0920699613620475E-5</v>
      </c>
      <c r="CW449" s="240">
        <f t="shared" ca="1" si="950"/>
        <v>9.2615117730244505E-5</v>
      </c>
      <c r="CX449" s="240">
        <f t="shared" ca="1" si="951"/>
        <v>-5.1987705463439146E-5</v>
      </c>
      <c r="CY449" s="240">
        <f t="shared" ca="1" si="952"/>
        <v>-3.4849474453289866E-5</v>
      </c>
      <c r="CZ449" s="240">
        <f t="shared" ca="1" si="953"/>
        <v>9.0710366748688985E-5</v>
      </c>
      <c r="DA449" s="240">
        <f t="shared" ca="1" si="954"/>
        <v>-6.5942484730435518E-5</v>
      </c>
      <c r="DB449" s="240">
        <f t="shared" ca="1" si="955"/>
        <v>-1.7439003533529779E-5</v>
      </c>
      <c r="DC449" s="240">
        <f t="shared" ca="1" si="956"/>
        <v>8.5319667243941117E-5</v>
      </c>
      <c r="DD449" s="240">
        <f t="shared" ca="1" si="957"/>
        <v>-7.7363131290212762E-5</v>
      </c>
      <c r="DE449" s="240">
        <f t="shared" ca="1" si="958"/>
        <v>6.4163851211801188E-7</v>
      </c>
      <c r="DF449" s="240">
        <f t="shared" ca="1" si="959"/>
        <v>7.6650180774829249E-5</v>
      </c>
      <c r="DG449" s="240">
        <f t="shared" ca="1" si="960"/>
        <v>-8.581075610025102E-5</v>
      </c>
      <c r="DH449" s="240">
        <f t="shared" ca="1" si="961"/>
        <v>1.8697622749580122E-5</v>
      </c>
      <c r="DI449" s="240">
        <f t="shared" ca="1" si="962"/>
        <v>6.5035070844457325E-5</v>
      </c>
      <c r="DJ449" s="240">
        <f t="shared" ca="1" si="963"/>
        <v>-9.0960721676583086E-5</v>
      </c>
      <c r="DK449" s="240">
        <f t="shared" ca="1" si="964"/>
        <v>3.6035067830523523E-5</v>
      </c>
      <c r="DL449" s="240">
        <f t="shared" ca="1" si="965"/>
        <v>5.0920699613620861E-5</v>
      </c>
      <c r="DM449" s="240">
        <f t="shared" ca="1" si="966"/>
        <v>-9.2615117730244519E-5</v>
      </c>
      <c r="DN449" s="240">
        <f t="shared" ca="1" si="967"/>
        <v>5.1987705463438774E-5</v>
      </c>
      <c r="DO449" s="240">
        <f t="shared" ca="1" si="968"/>
        <v>3.4849474453290286E-5</v>
      </c>
      <c r="DP449" s="240">
        <f t="shared" ca="1" si="969"/>
        <v>-9.0710366748689066E-5</v>
      </c>
      <c r="DQ449" s="240">
        <f t="shared" ca="1" si="970"/>
        <v>6.5942484730435207E-5</v>
      </c>
      <c r="DR449" s="240">
        <f t="shared" ca="1" si="971"/>
        <v>1.7439003533530219E-5</v>
      </c>
      <c r="DS449" s="240">
        <f t="shared" ca="1" si="972"/>
        <v>-8.5319667243941293E-5</v>
      </c>
      <c r="DT449" s="240">
        <f t="shared" ca="1" si="973"/>
        <v>7.7363131290212505E-5</v>
      </c>
      <c r="DU449" s="240">
        <f t="shared" ca="1" si="974"/>
        <v>-6.4163851211756465E-7</v>
      </c>
      <c r="DV449" s="240">
        <f t="shared" ca="1" si="975"/>
        <v>-7.6650180774829506E-5</v>
      </c>
      <c r="DW449" s="240">
        <f t="shared" ca="1" si="976"/>
        <v>8.5810756100250843E-5</v>
      </c>
      <c r="DX449" s="240">
        <f t="shared" ca="1" si="977"/>
        <v>-1.8697622749579678E-5</v>
      </c>
      <c r="DY449" s="240">
        <f t="shared" ca="1" si="978"/>
        <v>-6.503507084445765E-5</v>
      </c>
      <c r="DZ449" s="240">
        <f t="shared" ca="1" si="979"/>
        <v>9.0960721676583005E-5</v>
      </c>
      <c r="EA449" s="240">
        <f t="shared" ca="1" si="980"/>
        <v>-3.6035067830523109E-5</v>
      </c>
      <c r="EB449" s="240">
        <f t="shared" ca="1" si="981"/>
        <v>-5.0920699613621234E-5</v>
      </c>
      <c r="EC449" s="240">
        <f t="shared" ca="1" si="982"/>
        <v>9.2615117730244519E-5</v>
      </c>
      <c r="ED449" s="240">
        <f t="shared" ca="1" si="983"/>
        <v>-5.1987705463438401E-5</v>
      </c>
      <c r="EE449" s="240">
        <f t="shared" ca="1" si="984"/>
        <v>-3.4849474453290706E-5</v>
      </c>
      <c r="EF449" s="240">
        <f t="shared" ca="1" si="985"/>
        <v>9.0710366748689175E-5</v>
      </c>
      <c r="EG449" s="240">
        <f t="shared" ca="1" si="986"/>
        <v>-6.5942484730434882E-5</v>
      </c>
      <c r="EH449" s="240">
        <f t="shared" ca="1" si="987"/>
        <v>-1.7439003533530666E-5</v>
      </c>
      <c r="EI449" s="240">
        <f t="shared" ca="1" si="988"/>
        <v>8.5319667243941469E-5</v>
      </c>
      <c r="EJ449" s="240">
        <f t="shared" ca="1" si="989"/>
        <v>-7.7363131290212261E-5</v>
      </c>
      <c r="EK449" s="240">
        <f t="shared" ca="1" si="990"/>
        <v>6.4163851211710386E-7</v>
      </c>
      <c r="EL449" s="240">
        <f t="shared" ca="1" si="991"/>
        <v>7.6650180774829764E-5</v>
      </c>
      <c r="EM449" s="240">
        <f t="shared" ca="1" si="992"/>
        <v>-8.5810756100250681E-5</v>
      </c>
      <c r="EN449" s="240">
        <f t="shared" ca="1" si="993"/>
        <v>1.8697622749579234E-5</v>
      </c>
      <c r="EO449" s="240">
        <f t="shared" ca="1" si="994"/>
        <v>6.5035070844457975E-5</v>
      </c>
      <c r="EP449" s="240">
        <f t="shared" ca="1" si="995"/>
        <v>-9.0960721676582924E-5</v>
      </c>
      <c r="EQ449" s="240">
        <f t="shared" ca="1" si="996"/>
        <v>3.6035067830522682E-5</v>
      </c>
      <c r="ER449" s="240">
        <f t="shared" ca="1" si="997"/>
        <v>5.0920699613621613E-5</v>
      </c>
      <c r="ES449" s="240">
        <f t="shared" ca="1" si="998"/>
        <v>-9.2615117730244519E-5</v>
      </c>
      <c r="ET449" s="240">
        <f t="shared" ca="1" si="999"/>
        <v>5.1987705463438021E-5</v>
      </c>
      <c r="EU449" s="240">
        <f t="shared" ca="1" si="1000"/>
        <v>3.4849474453291126E-5</v>
      </c>
      <c r="EV449" s="240">
        <f t="shared" ca="1" si="1001"/>
        <v>-9.0710366748689256E-5</v>
      </c>
      <c r="EW449" s="240">
        <f t="shared" ca="1" si="1002"/>
        <v>6.594248473043457E-5</v>
      </c>
      <c r="EX449" s="240">
        <f t="shared" ca="1" si="1003"/>
        <v>1.7439003533531107E-5</v>
      </c>
      <c r="EY449" s="240">
        <f t="shared" ca="1" si="1004"/>
        <v>-8.5319667243941645E-5</v>
      </c>
      <c r="EZ449" s="240">
        <f t="shared" ca="1" si="1005"/>
        <v>7.7363131290212017E-5</v>
      </c>
      <c r="FA449" s="240">
        <f t="shared" ca="1" si="1006"/>
        <v>-6.4163851211664985E-7</v>
      </c>
      <c r="FB449" s="240">
        <f t="shared" ca="1" si="1007"/>
        <v>-7.6650180774830021E-5</v>
      </c>
      <c r="FC449" s="240">
        <f t="shared" ca="1" si="1008"/>
        <v>8.5810756100250505E-5</v>
      </c>
      <c r="FD449" s="240">
        <f t="shared" ca="1" si="1009"/>
        <v>-1.8697622749578797E-5</v>
      </c>
      <c r="FE449" s="240">
        <f t="shared" ca="1" si="1010"/>
        <v>-6.5035070844458314E-5</v>
      </c>
      <c r="FF449" s="240">
        <f t="shared" ca="1" si="1011"/>
        <v>9.0960721676582843E-5</v>
      </c>
      <c r="FG449" s="240">
        <f t="shared" ca="1" si="1012"/>
        <v>-3.6035067830522269E-5</v>
      </c>
      <c r="FH449" s="240">
        <f t="shared" ca="1" si="1013"/>
        <v>-5.0920699613622006E-5</v>
      </c>
      <c r="FI449" s="240">
        <f t="shared" ca="1" si="1014"/>
        <v>9.2615117730244519E-5</v>
      </c>
      <c r="FJ449" s="240">
        <f t="shared" ca="1" si="1015"/>
        <v>-5.1987705463437649E-5</v>
      </c>
      <c r="FK449" s="240">
        <f t="shared" ca="1" si="1016"/>
        <v>-3.484947445329156E-5</v>
      </c>
      <c r="FL449" s="240">
        <f t="shared" ca="1" si="1017"/>
        <v>9.0710366748689351E-5</v>
      </c>
      <c r="FM449" s="240">
        <f t="shared" ca="1" si="1018"/>
        <v>-6.5942484730434245E-5</v>
      </c>
      <c r="FN449" s="240">
        <f t="shared" ca="1" si="1019"/>
        <v>-1.7439003533531554E-5</v>
      </c>
      <c r="FO449" s="240">
        <f t="shared" ca="1" si="1020"/>
        <v>8.5319667243941822E-5</v>
      </c>
      <c r="FP449" s="240">
        <f t="shared" ca="1" si="1021"/>
        <v>-7.7363131290211759E-5</v>
      </c>
      <c r="FQ449" s="240">
        <f t="shared" ca="1" si="1022"/>
        <v>6.4163851211620262E-7</v>
      </c>
      <c r="FR449" s="240">
        <f t="shared" ca="1" si="1023"/>
        <v>7.6650180774830265E-5</v>
      </c>
      <c r="FS449" s="240">
        <f t="shared" ca="1" si="1024"/>
        <v>-8.5810756100250328E-5</v>
      </c>
      <c r="FT449" s="240">
        <f t="shared" ca="1" si="1025"/>
        <v>1.869762274957835E-5</v>
      </c>
      <c r="FU449" s="240">
        <f t="shared" ca="1" si="1026"/>
        <v>6.5035070844458626E-5</v>
      </c>
      <c r="FV449" s="240">
        <f t="shared" ca="1" si="1027"/>
        <v>-9.0960721676582748E-5</v>
      </c>
      <c r="FW449" s="240">
        <f t="shared" ca="1" si="1028"/>
        <v>3.6035067830521849E-5</v>
      </c>
      <c r="FX449" s="240">
        <f t="shared" ca="1" si="1029"/>
        <v>5.0920699613622372E-5</v>
      </c>
      <c r="FY449" s="240">
        <f t="shared" ca="1" si="1030"/>
        <v>-9.2615117730244519E-5</v>
      </c>
      <c r="FZ449" s="240">
        <f t="shared" ca="1" si="1031"/>
        <v>5.1987705463437269E-5</v>
      </c>
      <c r="GA449" s="240">
        <f t="shared" ca="1" si="1032"/>
        <v>3.4849474453291973E-5</v>
      </c>
      <c r="GB449" s="240">
        <f t="shared" ca="1" si="1033"/>
        <v>-9.0710366748689446E-5</v>
      </c>
      <c r="GC449" s="240">
        <f t="shared" ca="1" si="1034"/>
        <v>6.5942484730433919E-5</v>
      </c>
      <c r="GD449" s="240">
        <f t="shared" ca="1" si="1035"/>
        <v>1.7439003533532008E-5</v>
      </c>
      <c r="GE449" s="240">
        <f t="shared" ca="1" si="1036"/>
        <v>-8.5319667243941998E-5</v>
      </c>
      <c r="GF449" s="240">
        <f t="shared" ca="1" si="1037"/>
        <v>7.7363131290211502E-5</v>
      </c>
      <c r="GG449" s="240">
        <f t="shared" ca="1" si="1038"/>
        <v>-6.4163851211574861E-7</v>
      </c>
      <c r="GH449" s="240">
        <f t="shared" ca="1" si="1039"/>
        <v>-7.6650180774830523E-5</v>
      </c>
      <c r="GI449" s="240">
        <f t="shared" ca="1" si="1040"/>
        <v>8.5810756100250166E-5</v>
      </c>
      <c r="GJ449" s="240">
        <f t="shared" ca="1" si="1041"/>
        <v>-1.8697622749577906E-5</v>
      </c>
      <c r="GK449" s="240">
        <f t="shared" ca="1" si="1042"/>
        <v>-6.5035070844458951E-5</v>
      </c>
      <c r="GL449" s="240">
        <f t="shared" ca="1" si="1043"/>
        <v>9.0960721676582666E-5</v>
      </c>
      <c r="GM449" s="240">
        <f t="shared" ca="1" si="1044"/>
        <v>-3.6035067830521436E-5</v>
      </c>
      <c r="GN449" s="240">
        <f t="shared" ca="1" si="1045"/>
        <v>-5.0920699613622758E-5</v>
      </c>
      <c r="GO449" s="240">
        <f t="shared" ca="1" si="1046"/>
        <v>9.2615117730244533E-5</v>
      </c>
      <c r="GP449" s="240">
        <f t="shared" ca="1" si="1047"/>
        <v>-5.1987705463436897E-5</v>
      </c>
      <c r="GQ449" s="240">
        <f t="shared" ca="1" si="1048"/>
        <v>-3.48494744532924E-5</v>
      </c>
      <c r="GR449" s="240">
        <f t="shared" ca="1" si="1049"/>
        <v>9.0710366748689527E-5</v>
      </c>
      <c r="GS449" s="240">
        <f t="shared" ca="1" si="1050"/>
        <v>-6.5942484730433608E-5</v>
      </c>
      <c r="GT449" s="240">
        <f t="shared" ca="1" si="1051"/>
        <v>-1.7439003533532449E-5</v>
      </c>
      <c r="GU449" s="240">
        <f t="shared" ca="1" si="1052"/>
        <v>8.5319667243942174E-5</v>
      </c>
      <c r="GV449" s="240">
        <f t="shared" ca="1" si="1053"/>
        <v>-7.7363131290211258E-5</v>
      </c>
      <c r="GW449" s="240">
        <f t="shared" ca="1" si="1054"/>
        <v>6.4163851211528782E-7</v>
      </c>
      <c r="GX449" s="240">
        <f t="shared" ca="1" si="1055"/>
        <v>7.665018077483078E-5</v>
      </c>
      <c r="GY449" s="240">
        <f t="shared" ca="1" si="1056"/>
        <v>-8.5810756100249976E-5</v>
      </c>
      <c r="GZ449" s="240">
        <f t="shared" ca="1" si="1057"/>
        <v>1.8697622749577459E-5</v>
      </c>
      <c r="HA449" s="240">
        <f t="shared" ca="1" si="1058"/>
        <v>6.5035070844459263E-5</v>
      </c>
      <c r="HB449" s="240">
        <f t="shared" ca="1" si="1059"/>
        <v>-9.0960721676582585E-5</v>
      </c>
      <c r="HC449" s="240">
        <f t="shared" ca="1" si="1060"/>
        <v>3.6035067830521015E-5</v>
      </c>
      <c r="HD449" s="240">
        <f t="shared" ca="1" si="1061"/>
        <v>5.0920699613623145E-5</v>
      </c>
      <c r="HE449" s="240">
        <f t="shared" ca="1" si="1062"/>
        <v>-9.2615117730244546E-5</v>
      </c>
      <c r="HF449" s="240">
        <f t="shared" ca="1" si="1063"/>
        <v>5.1987705463436517E-5</v>
      </c>
      <c r="HG449" s="240">
        <f t="shared" ca="1" si="1064"/>
        <v>3.4849474453292814E-5</v>
      </c>
      <c r="HH449" s="240">
        <f t="shared" ca="1" si="1065"/>
        <v>-9.0710366748689622E-5</v>
      </c>
      <c r="HI449" s="240">
        <f t="shared" ca="1" si="1066"/>
        <v>6.5942484730433296E-5</v>
      </c>
      <c r="HJ449" s="240">
        <f t="shared" ca="1" si="1067"/>
        <v>1.7439003533532896E-5</v>
      </c>
      <c r="HK449" s="240">
        <f t="shared" ca="1" si="1068"/>
        <v>-8.531966724394235E-5</v>
      </c>
      <c r="HL449" s="240">
        <f t="shared" ca="1" si="1069"/>
        <v>7.7363131290211014E-5</v>
      </c>
      <c r="HM449" s="240">
        <f t="shared" ca="1" si="1070"/>
        <v>-6.4163851211482704E-7</v>
      </c>
      <c r="HN449" s="240">
        <f t="shared" ca="1" si="1071"/>
        <v>-7.6650180774831038E-5</v>
      </c>
      <c r="HO449" s="240">
        <f t="shared" ca="1" si="1072"/>
        <v>8.5810756100249827E-5</v>
      </c>
      <c r="HP449" s="240">
        <f t="shared" ca="1" si="1073"/>
        <v>-1.8697622749577015E-5</v>
      </c>
      <c r="HQ449" s="240">
        <f t="shared" ca="1" si="1074"/>
        <v>-6.5035070844459602E-5</v>
      </c>
      <c r="HR449" s="240">
        <f t="shared" ca="1" si="1075"/>
        <v>9.096072167658249E-5</v>
      </c>
      <c r="HS449" s="240">
        <f t="shared" ca="1" si="1076"/>
        <v>-3.6035067830520595E-5</v>
      </c>
      <c r="HT449" s="240">
        <f t="shared" ca="1" si="1077"/>
        <v>-5.0920699613623511E-5</v>
      </c>
      <c r="HU449" s="240">
        <f t="shared" ca="1" si="1078"/>
        <v>9.2615117730244546E-5</v>
      </c>
      <c r="HV449" s="240">
        <f t="shared" ca="1" si="1079"/>
        <v>-5.1987705463436144E-5</v>
      </c>
      <c r="HW449" s="240">
        <f t="shared" ca="1" si="1080"/>
        <v>-3.4849474453293227E-5</v>
      </c>
      <c r="HX449" s="240">
        <f t="shared" ca="1" si="1081"/>
        <v>9.0710366748689717E-5</v>
      </c>
      <c r="HY449" s="240">
        <f t="shared" ca="1" si="1082"/>
        <v>-6.5942484730432971E-5</v>
      </c>
      <c r="HZ449" s="240">
        <f t="shared" ca="1" si="1083"/>
        <v>-1.7439003533533336E-5</v>
      </c>
      <c r="IA449" s="240">
        <f t="shared" ca="1" si="1084"/>
        <v>8.531966724394254E-5</v>
      </c>
      <c r="IB449" s="240">
        <f t="shared" ca="1" si="1085"/>
        <v>-7.736313129021077E-5</v>
      </c>
      <c r="IC449" s="240">
        <f t="shared" ca="1" si="1086"/>
        <v>6.4163851211438658E-7</v>
      </c>
      <c r="ID449" s="240">
        <f t="shared" ca="1" si="1087"/>
        <v>7.6650180774831295E-5</v>
      </c>
      <c r="IE449" s="240">
        <f t="shared" ca="1" si="1088"/>
        <v>2.0506098785574403E-5</v>
      </c>
      <c r="IF449" s="240">
        <f t="shared" ca="1" si="1089"/>
        <v>1.8697622749576564E-5</v>
      </c>
      <c r="IG449" s="240">
        <f t="shared" ca="1" si="1090"/>
        <v>6.5035070844459927E-5</v>
      </c>
      <c r="IH449" s="240">
        <f t="shared" ca="1" si="1091"/>
        <v>-9.0960721676582409E-5</v>
      </c>
      <c r="II449" s="240">
        <f t="shared" ca="1" si="1092"/>
        <v>3.6035067830520182E-5</v>
      </c>
      <c r="IJ449" s="240">
        <f t="shared" ca="1" si="1093"/>
        <v>5.0920699613623883E-5</v>
      </c>
      <c r="IK449" s="240">
        <f t="shared" ca="1" si="1094"/>
        <v>-9.2615117730244546E-5</v>
      </c>
      <c r="IL449" s="240">
        <f t="shared" ca="1" si="1095"/>
        <v>5.1987705463435772E-5</v>
      </c>
      <c r="IM449" s="240">
        <f t="shared" ca="1" si="1096"/>
        <v>3.4849474453293647E-5</v>
      </c>
      <c r="IN449" s="240">
        <f t="shared" ca="1" si="1097"/>
        <v>-9.0710366748689825E-5</v>
      </c>
      <c r="IO449" s="240">
        <f t="shared" ca="1" si="1098"/>
        <v>6.5942484730432645E-5</v>
      </c>
      <c r="IP449" s="240">
        <f t="shared" ca="1" si="1099"/>
        <v>1.743900353353379E-5</v>
      </c>
      <c r="IQ449" s="240">
        <f t="shared" ca="1" si="1100"/>
        <v>-8.5319667243942702E-5</v>
      </c>
      <c r="IR449" s="240">
        <f t="shared" ca="1" si="1101"/>
        <v>7.7363131290210513E-5</v>
      </c>
      <c r="IS449" s="240">
        <f t="shared" ca="1" si="1102"/>
        <v>-6.4163851211392579E-7</v>
      </c>
      <c r="IT449" s="240">
        <f t="shared" ca="1" si="1103"/>
        <v>-7.6650180774831539E-5</v>
      </c>
      <c r="IU449" s="240">
        <f t="shared" ca="1" si="1104"/>
        <v>8.5810756100249488E-5</v>
      </c>
      <c r="IV449" s="240">
        <f t="shared" ca="1" si="1105"/>
        <v>-1.8697622749576127E-5</v>
      </c>
      <c r="IW449" s="240">
        <f t="shared" ca="1" si="1106"/>
        <v>-6.5035070844460252E-5</v>
      </c>
      <c r="IX449" s="240">
        <f t="shared" ca="1" si="1107"/>
        <v>9.0960721676582328E-5</v>
      </c>
      <c r="IY449" s="240">
        <f t="shared" ca="1" si="1108"/>
        <v>-3.6035067830519762E-5</v>
      </c>
      <c r="IZ449" s="240">
        <f t="shared" ca="1" si="1109"/>
        <v>-5.092069961362427E-5</v>
      </c>
      <c r="JA449" s="240">
        <f t="shared" ca="1" si="1110"/>
        <v>9.2615117730244546E-5</v>
      </c>
      <c r="JB449" s="240">
        <f t="shared" ca="1" si="1111"/>
        <v>-5.1987705463435392E-5</v>
      </c>
    </row>
    <row r="450" spans="2:262">
      <c r="B450" s="248">
        <v>89</v>
      </c>
      <c r="C450" s="247">
        <f t="shared" si="1112"/>
        <v>1.7382812500000011E-3</v>
      </c>
      <c r="D450" s="244">
        <f t="shared" ca="1" si="855"/>
        <v>29.894537487969945</v>
      </c>
      <c r="E450" s="243">
        <f ca="1">CQ361</f>
        <v>-0.10546251203005599</v>
      </c>
      <c r="F450" s="242">
        <v>89</v>
      </c>
      <c r="G450" s="240">
        <f t="shared" ca="1" si="856"/>
        <v>-8.1231209954579003E-6</v>
      </c>
      <c r="H450" s="240">
        <f t="shared" ca="1" si="857"/>
        <v>1.2487268084049601E-5</v>
      </c>
      <c r="I450" s="240">
        <f t="shared" ca="1" si="858"/>
        <v>-6.2574215069948634E-6</v>
      </c>
      <c r="J450" s="240">
        <f t="shared" ca="1" si="859"/>
        <v>-5.2811189622859161E-6</v>
      </c>
      <c r="K450" s="240">
        <f t="shared" ca="1" si="860"/>
        <v>1.2339244623667551E-5</v>
      </c>
      <c r="L450" s="240">
        <f t="shared" ca="1" si="861"/>
        <v>-8.9289572981468436E-6</v>
      </c>
      <c r="M450" s="240">
        <f t="shared" ca="1" si="862"/>
        <v>-2.0565111174813355E-6</v>
      </c>
      <c r="N450" s="240">
        <f t="shared" ca="1" si="863"/>
        <v>1.1297269192522086E-5</v>
      </c>
      <c r="O450" s="240">
        <f t="shared" ca="1" si="864"/>
        <v>-1.0953609165932031E-5</v>
      </c>
      <c r="P450" s="240">
        <f t="shared" ca="1" si="865"/>
        <v>1.3170865741444463E-6</v>
      </c>
      <c r="Q450" s="240">
        <f t="shared" ca="1" si="866"/>
        <v>9.4368306895343768E-6</v>
      </c>
      <c r="R450" s="240">
        <f t="shared" ca="1" si="867"/>
        <v>-1.2184695398258841E-5</v>
      </c>
      <c r="S450" s="240">
        <f t="shared" ca="1" si="868"/>
        <v>4.595264150963171E-6</v>
      </c>
      <c r="T450" s="240">
        <f t="shared" ca="1" si="869"/>
        <v>6.8927139185521342E-6</v>
      </c>
      <c r="U450" s="241">
        <f t="shared" ca="1" si="870"/>
        <v>-1.2533026421767384E-5</v>
      </c>
      <c r="V450" s="240">
        <f t="shared" ca="1" si="871"/>
        <v>7.540524635267768E-6</v>
      </c>
      <c r="W450" s="240">
        <f t="shared" ca="1" si="872"/>
        <v>3.8492347166168734E-6</v>
      </c>
      <c r="X450" s="240">
        <f t="shared" ca="1" si="873"/>
        <v>-1.1973366396303697E-5</v>
      </c>
      <c r="Y450" s="240">
        <f t="shared" ca="1" si="874"/>
        <v>9.9394901830607568E-6</v>
      </c>
      <c r="Z450" s="240">
        <f t="shared" ca="1" si="875"/>
        <v>5.2688666445637404E-7</v>
      </c>
      <c r="AA450" s="240">
        <f t="shared" ca="1" si="876"/>
        <v>-1.054626149774642E-5</v>
      </c>
      <c r="AB450" s="240">
        <f t="shared" ca="1" si="877"/>
        <v>1.1618360854017621E-5</v>
      </c>
      <c r="AC450" s="240">
        <f t="shared" ca="1" si="878"/>
        <v>-2.8336332034371814E-6</v>
      </c>
      <c r="AD450" s="240">
        <f t="shared" ca="1" si="879"/>
        <v>-8.3551024339922378E-6</v>
      </c>
      <c r="AE450" s="240">
        <f t="shared" ca="1" si="880"/>
        <v>1.2455506046692943E-5</v>
      </c>
      <c r="AF450" s="240">
        <f t="shared" ca="1" si="881"/>
        <v>-5.988862385888406E-6</v>
      </c>
      <c r="AG450" s="240">
        <f t="shared" ca="1" si="882"/>
        <v>-5.5586340085553912E-6</v>
      </c>
      <c r="AH450" s="240">
        <f t="shared" ca="1" si="883"/>
        <v>1.2390276376328453E-5</v>
      </c>
      <c r="AI450" s="240">
        <f t="shared" ca="1" si="884"/>
        <v>-8.7102112542864568E-6</v>
      </c>
      <c r="AJ450" s="240">
        <f t="shared" ca="1" si="885"/>
        <v>-2.359454397932414E-6</v>
      </c>
      <c r="AK450" s="240">
        <f t="shared" ca="1" si="886"/>
        <v>1.1427397593499093E-5</v>
      </c>
      <c r="AL450" s="240">
        <f t="shared" ca="1" si="887"/>
        <v>-1.0800523883918327E-5</v>
      </c>
      <c r="AM450" s="240">
        <f t="shared" ca="1" si="888"/>
        <v>1.0106626544294569E-6</v>
      </c>
      <c r="AN450" s="240">
        <f t="shared" ca="1" si="889"/>
        <v>9.6366282135571553E-6</v>
      </c>
      <c r="AO450" s="240">
        <f t="shared" ca="1" si="890"/>
        <v>-1.2108361580458547E-5</v>
      </c>
      <c r="AP450" s="240">
        <f t="shared" ca="1" si="891"/>
        <v>4.3075593517970407E-6</v>
      </c>
      <c r="AQ450" s="240">
        <f t="shared" ca="1" si="892"/>
        <v>7.147705660891924E-6</v>
      </c>
      <c r="AR450" s="240">
        <f t="shared" ca="1" si="893"/>
        <v>-1.2538974290567616E-5</v>
      </c>
      <c r="AS450" s="240">
        <f t="shared" ca="1" si="894"/>
        <v>7.2923825560813182E-6</v>
      </c>
      <c r="AT450" s="240">
        <f t="shared" ca="1" si="895"/>
        <v>4.1409470690791332E-6</v>
      </c>
      <c r="AU450" s="240">
        <f t="shared" ca="1" si="896"/>
        <v>-1.2061165041288299E-5</v>
      </c>
      <c r="AV450" s="240">
        <f t="shared" ca="1" si="897"/>
        <v>9.748888188553513E-6</v>
      </c>
      <c r="AW450" s="240">
        <f t="shared" ca="1" si="898"/>
        <v>8.3418568891672572E-7</v>
      </c>
      <c r="AX450" s="240">
        <f t="shared" ca="1" si="899"/>
        <v>-1.0709550094237096E-5</v>
      </c>
      <c r="AY450" s="240">
        <f t="shared" ca="1" si="900"/>
        <v>1.1499107652406267E-5</v>
      </c>
      <c r="AZ450" s="240">
        <f t="shared" ca="1" si="901"/>
        <v>-2.5330106662652624E-6</v>
      </c>
      <c r="BA450" s="240">
        <f t="shared" ca="1" si="902"/>
        <v>-8.5820510712376339E-6</v>
      </c>
      <c r="BB450" s="240">
        <f t="shared" ca="1" si="903"/>
        <v>1.2416241278235118E-5</v>
      </c>
      <c r="BC450" s="240">
        <f t="shared" ca="1" si="904"/>
        <v>-5.7166957980186E-6</v>
      </c>
      <c r="BD450" s="240">
        <f t="shared" ca="1" si="905"/>
        <v>-5.8328007415489251E-6</v>
      </c>
      <c r="BE450" s="240">
        <f t="shared" ca="1" si="906"/>
        <v>1.2433844689802527E-5</v>
      </c>
      <c r="BF450" s="240">
        <f t="shared" ca="1" si="907"/>
        <v>-8.4862185048622681E-6</v>
      </c>
      <c r="BG450" s="240">
        <f t="shared" ca="1" si="908"/>
        <v>-2.6609764312797078E-6</v>
      </c>
      <c r="BH450" s="240">
        <f t="shared" ca="1" si="909"/>
        <v>1.1550642557463641E-5</v>
      </c>
      <c r="BI450" s="240">
        <f t="shared" ca="1" si="910"/>
        <v>-1.0640932770174508E-5</v>
      </c>
      <c r="BJ450" s="240">
        <f t="shared" ca="1" si="911"/>
        <v>7.0362994932246209E-7</v>
      </c>
      <c r="BK450" s="240">
        <f t="shared" ca="1" si="912"/>
        <v>9.8306209930809109E-6</v>
      </c>
      <c r="BL450" s="240">
        <f t="shared" ca="1" si="913"/>
        <v>-1.2024734138402942E-5</v>
      </c>
      <c r="BM450" s="240">
        <f t="shared" ca="1" si="914"/>
        <v>4.0172598399475742E-6</v>
      </c>
      <c r="BN450" s="240">
        <f t="shared" ca="1" si="915"/>
        <v>7.3983918926115595E-6</v>
      </c>
      <c r="BO450" s="240">
        <f t="shared" ca="1" si="916"/>
        <v>-1.253736915011766E-5</v>
      </c>
      <c r="BP450" s="240">
        <f t="shared" ca="1" si="917"/>
        <v>7.0398478183227589E-6</v>
      </c>
      <c r="BQ450" s="240">
        <f t="shared" ca="1" si="918"/>
        <v>4.4301650698668804E-6</v>
      </c>
      <c r="BR450" s="240">
        <f t="shared" ca="1" si="919"/>
        <v>-1.214169849144809E-5</v>
      </c>
      <c r="BS450" s="240">
        <f t="shared" ca="1" si="920"/>
        <v>9.5524138283358917E-6</v>
      </c>
      <c r="BT450" s="240">
        <f t="shared" ca="1" si="921"/>
        <v>1.140982231110109E-6</v>
      </c>
      <c r="BU450" s="240">
        <f t="shared" ca="1" si="922"/>
        <v>-1.0866387658206921E-5</v>
      </c>
      <c r="BV450" s="240">
        <f t="shared" ca="1" si="923"/>
        <v>1.1372927818324473E-5</v>
      </c>
      <c r="BW450" s="240">
        <f t="shared" ca="1" si="924"/>
        <v>-2.2308623381832675E-6</v>
      </c>
      <c r="BX450" s="240">
        <f t="shared" ca="1" si="925"/>
        <v>-8.803830201821279E-6</v>
      </c>
      <c r="BY450" s="240">
        <f t="shared" ca="1" si="926"/>
        <v>1.2369497430304473E-5</v>
      </c>
      <c r="BZ450" s="240">
        <f t="shared" ca="1" si="927"/>
        <v>-5.4410856863610887E-6</v>
      </c>
      <c r="CA450" s="240">
        <f t="shared" ca="1" si="928"/>
        <v>-6.103454013478062E-6</v>
      </c>
      <c r="CB450" s="240">
        <f t="shared" ca="1" si="929"/>
        <v>1.2469923320166874E-5</v>
      </c>
      <c r="CC450" s="240">
        <f t="shared" ca="1" si="930"/>
        <v>-8.2571139747309651E-6</v>
      </c>
      <c r="CD450" s="240">
        <f t="shared" ca="1" si="931"/>
        <v>-2.9608955919252917E-6</v>
      </c>
      <c r="CE450" s="240">
        <f t="shared" ca="1" si="932"/>
        <v>1.1666929846258052E-5</v>
      </c>
      <c r="CF450" s="240">
        <f t="shared" ca="1" si="933"/>
        <v>-1.0474931956420134E-5</v>
      </c>
      <c r="CG450" s="240">
        <f t="shared" ca="1" si="934"/>
        <v>3.9617340384441296E-7</v>
      </c>
      <c r="CH450" s="240">
        <f t="shared" ca="1" si="935"/>
        <v>1.0018692174108921E-5</v>
      </c>
      <c r="CI450" s="240">
        <f t="shared" ca="1" si="936"/>
        <v>-1.1933863446136131E-5</v>
      </c>
      <c r="CJ450" s="240">
        <f t="shared" ca="1" si="937"/>
        <v>3.7245404809855461E-6</v>
      </c>
      <c r="CK450" s="240">
        <f t="shared" ca="1" si="938"/>
        <v>7.644621609698634E-6</v>
      </c>
      <c r="CL450" s="240">
        <f t="shared" ca="1" si="939"/>
        <v>-1.2528211967294094E-5</v>
      </c>
      <c r="CM450" s="240">
        <f t="shared" ca="1" si="940"/>
        <v>6.7830725394754565E-6</v>
      </c>
      <c r="CN450" s="240">
        <f t="shared" ca="1" si="941"/>
        <v>4.7167145048714141E-6</v>
      </c>
      <c r="CO450" s="240">
        <f t="shared" ca="1" si="942"/>
        <v>-1.2214918236443936E-5</v>
      </c>
      <c r="CP450" s="240">
        <f t="shared" ca="1" si="943"/>
        <v>9.350185451215955E-6</v>
      </c>
      <c r="CQ450" s="240">
        <f t="shared" ca="1" si="944"/>
        <v>1.4470914882715449E-6</v>
      </c>
      <c r="CR450" s="240">
        <f t="shared" ca="1" si="945"/>
        <v>-1.101667971657176E-5</v>
      </c>
      <c r="CS450" s="240">
        <f t="shared" ca="1" si="946"/>
        <v>1.123989735778593E-5</v>
      </c>
      <c r="CT450" s="240">
        <f t="shared" ca="1" si="947"/>
        <v>-1.9273702220462422E-6</v>
      </c>
      <c r="CU450" s="240">
        <f t="shared" ca="1" si="948"/>
        <v>-9.0203062342880092E-6</v>
      </c>
      <c r="CV450" s="240">
        <f t="shared" ca="1" si="949"/>
        <v>1.2315302659647122E-5</v>
      </c>
      <c r="CW450" s="240">
        <f t="shared" ca="1" si="950"/>
        <v>-5.1621980681415744E-6</v>
      </c>
      <c r="CX450" s="240">
        <f t="shared" ca="1" si="951"/>
        <v>-6.3704307929326323E-6</v>
      </c>
      <c r="CY450" s="240">
        <f t="shared" ca="1" si="952"/>
        <v>1.2498490535003601E-5</v>
      </c>
      <c r="CZ450" s="240">
        <f t="shared" ca="1" si="953"/>
        <v>-8.0230356678943931E-6</v>
      </c>
      <c r="DA450" s="240">
        <f t="shared" ca="1" si="954"/>
        <v>-3.259031219781143E-6</v>
      </c>
      <c r="DB450" s="240">
        <f t="shared" ca="1" si="955"/>
        <v>1.1776189412767552E-5</v>
      </c>
      <c r="DC450" s="240">
        <f t="shared" ca="1" si="956"/>
        <v>-1.0302621435338153E-5</v>
      </c>
      <c r="DD450" s="240">
        <f t="shared" ca="1" si="957"/>
        <v>8.847821832194415E-8</v>
      </c>
      <c r="DE450" s="240">
        <f t="shared" ca="1" si="958"/>
        <v>1.020072846959449E-5</v>
      </c>
      <c r="DF450" s="240">
        <f t="shared" ca="1" si="959"/>
        <v>-1.1835804240765319E-5</v>
      </c>
      <c r="DG450" s="240">
        <f t="shared" ca="1" si="960"/>
        <v>3.4295775981069705E-6</v>
      </c>
      <c r="DH450" s="240">
        <f t="shared" ca="1" si="961"/>
        <v>7.8862464925788425E-6</v>
      </c>
      <c r="DI450" s="240">
        <f t="shared" ca="1" si="962"/>
        <v>-1.2511508258041461E-5</v>
      </c>
      <c r="DJ450" s="240">
        <f t="shared" ca="1" si="963"/>
        <v>6.5222113913657949E-6</v>
      </c>
      <c r="DK450" s="240">
        <f t="shared" ca="1" si="964"/>
        <v>5.0004227674271991E-6</v>
      </c>
      <c r="DL450" s="240">
        <f t="shared" ca="1" si="965"/>
        <v>-1.2280780171439439E-5</v>
      </c>
      <c r="DM450" s="240">
        <f t="shared" ca="1" si="966"/>
        <v>9.1423248720061665E-6</v>
      </c>
      <c r="DN450" s="240">
        <f t="shared" ca="1" si="967"/>
        <v>1.7523290716310368E-6</v>
      </c>
      <c r="DO450" s="240">
        <f t="shared" ca="1" si="968"/>
        <v>-1.1160335739015528E-5</v>
      </c>
      <c r="DP450" s="240">
        <f t="shared" ca="1" si="969"/>
        <v>1.1100096403366046E-5</v>
      </c>
      <c r="DQ450" s="240">
        <f t="shared" ca="1" si="970"/>
        <v>-1.6227171301564714E-6</v>
      </c>
      <c r="DR450" s="240">
        <f t="shared" ca="1" si="971"/>
        <v>-9.2313487715699338E-6</v>
      </c>
      <c r="DS450" s="240">
        <f t="shared" ca="1" si="972"/>
        <v>1.2253689611166355E-5</v>
      </c>
      <c r="DT450" s="240">
        <f t="shared" ca="1" si="973"/>
        <v>-4.880200934832833E-6</v>
      </c>
      <c r="DU450" s="240">
        <f t="shared" ca="1" si="974"/>
        <v>-6.6335702630826811E-6</v>
      </c>
      <c r="DV450" s="240">
        <f t="shared" ca="1" si="975"/>
        <v>1.2519529126490727E-5</v>
      </c>
      <c r="DW450" s="240">
        <f t="shared" ca="1" si="976"/>
        <v>-7.7841245843723785E-6</v>
      </c>
      <c r="DX450" s="240">
        <f t="shared" ca="1" si="977"/>
        <v>-3.5552037290932263E-6</v>
      </c>
      <c r="DY450" s="240">
        <f t="shared" ca="1" si="978"/>
        <v>1.1878355443115002E-5</v>
      </c>
      <c r="DZ450" s="240">
        <f t="shared" ca="1" si="979"/>
        <v>-1.0124105000343147E-5</v>
      </c>
      <c r="EA450" s="240">
        <f t="shared" ca="1" si="980"/>
        <v>-2.1927026317082831E-7</v>
      </c>
      <c r="EB450" s="240">
        <f t="shared" ca="1" si="981"/>
        <v>1.0376620227679371E-5</v>
      </c>
      <c r="EC450" s="240">
        <f t="shared" ca="1" si="982"/>
        <v>-1.1730615589488977E-5</v>
      </c>
      <c r="ED450" s="240">
        <f t="shared" ca="1" si="983"/>
        <v>3.1325488659238036E-6</v>
      </c>
      <c r="EE450" s="240">
        <f t="shared" ca="1" si="984"/>
        <v>8.1231209954576784E-6</v>
      </c>
      <c r="EF450" s="240">
        <f t="shared" ca="1" si="985"/>
        <v>-1.2487268084049582E-5</v>
      </c>
      <c r="EG450" s="240">
        <f t="shared" ca="1" si="986"/>
        <v>6.2574215069948608E-6</v>
      </c>
      <c r="EH450" s="240">
        <f t="shared" ca="1" si="987"/>
        <v>5.2811189622857357E-6</v>
      </c>
      <c r="EI450" s="240">
        <f t="shared" ca="1" si="988"/>
        <v>-1.2339244623667478E-5</v>
      </c>
      <c r="EJ450" s="240">
        <f t="shared" ca="1" si="989"/>
        <v>8.9289572981467792E-6</v>
      </c>
      <c r="EK450" s="240">
        <f t="shared" ca="1" si="990"/>
        <v>2.0565111174812288E-6</v>
      </c>
      <c r="EL450" s="240">
        <f t="shared" ca="1" si="991"/>
        <v>-1.1297269192521952E-5</v>
      </c>
      <c r="EM450" s="240">
        <f t="shared" ca="1" si="992"/>
        <v>1.0953609165931941E-5</v>
      </c>
      <c r="EN450" s="240">
        <f t="shared" ca="1" si="993"/>
        <v>-1.3170865741444429E-6</v>
      </c>
      <c r="EO450" s="240">
        <f t="shared" ca="1" si="994"/>
        <v>-9.4368306895342311E-6</v>
      </c>
      <c r="EP450" s="240">
        <f t="shared" ca="1" si="995"/>
        <v>1.2184695398258946E-5</v>
      </c>
      <c r="EQ450" s="240">
        <f t="shared" ca="1" si="996"/>
        <v>-4.5952641509630846E-6</v>
      </c>
      <c r="ER450" s="240">
        <f t="shared" ca="1" si="997"/>
        <v>-6.8927139185520249E-6</v>
      </c>
      <c r="ES450" s="240">
        <f t="shared" ca="1" si="998"/>
        <v>1.2533026421767372E-5</v>
      </c>
      <c r="ET450" s="240">
        <f t="shared" ca="1" si="999"/>
        <v>-7.5405246352676232E-6</v>
      </c>
      <c r="EU450" s="240">
        <f t="shared" ca="1" si="1000"/>
        <v>-3.8492347166168768E-6</v>
      </c>
      <c r="EV450" s="240">
        <f t="shared" ca="1" si="1001"/>
        <v>1.1973366396303617E-5</v>
      </c>
      <c r="EW450" s="240">
        <f t="shared" ca="1" si="1002"/>
        <v>-9.9394901830610278E-6</v>
      </c>
      <c r="EX450" s="240">
        <f t="shared" ca="1" si="1003"/>
        <v>-5.2688666445646552E-7</v>
      </c>
      <c r="EY450" s="240">
        <f t="shared" ca="1" si="1004"/>
        <v>1.0546261497746326E-5</v>
      </c>
      <c r="EZ450" s="240">
        <f t="shared" ca="1" si="1005"/>
        <v>-1.1618360854017753E-5</v>
      </c>
      <c r="FA450" s="240">
        <f t="shared" ca="1" si="1006"/>
        <v>2.8336332034370048E-6</v>
      </c>
      <c r="FB450" s="240">
        <f t="shared" ca="1" si="1007"/>
        <v>8.3551024339921751E-6</v>
      </c>
      <c r="FC450" s="240">
        <f t="shared" ca="1" si="1008"/>
        <v>-1.2455506046692973E-5</v>
      </c>
      <c r="FD450" s="240">
        <f t="shared" ca="1" si="1009"/>
        <v>5.9888623858881689E-6</v>
      </c>
      <c r="FE450" s="240">
        <f t="shared" ca="1" si="1010"/>
        <v>5.5586340085554725E-6</v>
      </c>
      <c r="FF450" s="240">
        <f t="shared" ca="1" si="1011"/>
        <v>-1.2390276376328427E-5</v>
      </c>
      <c r="FG450" s="240">
        <f t="shared" ca="1" si="1012"/>
        <v>8.7102112542867126E-6</v>
      </c>
      <c r="FH450" s="240">
        <f t="shared" ca="1" si="1013"/>
        <v>2.359454397932505E-6</v>
      </c>
      <c r="FI450" s="240">
        <f t="shared" ca="1" si="1014"/>
        <v>-1.1427397593499058E-5</v>
      </c>
      <c r="FJ450" s="240">
        <f t="shared" ca="1" si="1015"/>
        <v>1.0800523883918463E-5</v>
      </c>
      <c r="FK450" s="240">
        <f t="shared" ca="1" si="1016"/>
        <v>-1.0106626544291875E-6</v>
      </c>
      <c r="FL450" s="240">
        <f t="shared" ca="1" si="1017"/>
        <v>-9.6366282135572129E-6</v>
      </c>
      <c r="FM450" s="240">
        <f t="shared" ca="1" si="1018"/>
        <v>1.2108361580458571E-5</v>
      </c>
      <c r="FN450" s="240">
        <f t="shared" ca="1" si="1019"/>
        <v>-4.3075593517974558E-6</v>
      </c>
      <c r="FO450" s="240">
        <f t="shared" ca="1" si="1020"/>
        <v>-7.1477056608920011E-6</v>
      </c>
      <c r="FP450" s="240">
        <f t="shared" ca="1" si="1021"/>
        <v>1.2538974290567616E-5</v>
      </c>
      <c r="FQ450" s="240">
        <f t="shared" ca="1" si="1022"/>
        <v>-7.2923825560815334E-6</v>
      </c>
      <c r="FR450" s="240">
        <f t="shared" ca="1" si="1023"/>
        <v>-4.1409470690793882E-6</v>
      </c>
      <c r="FS450" s="240">
        <f t="shared" ca="1" si="1024"/>
        <v>1.2061165041288324E-5</v>
      </c>
      <c r="FT450" s="240">
        <f t="shared" ca="1" si="1025"/>
        <v>-9.7488881885536808E-6</v>
      </c>
      <c r="FU450" s="240">
        <f t="shared" ca="1" si="1026"/>
        <v>-8.3418568891628441E-7</v>
      </c>
      <c r="FV450" s="240">
        <f t="shared" ca="1" si="1027"/>
        <v>1.0709550094237143E-5</v>
      </c>
      <c r="FW450" s="240">
        <f t="shared" ca="1" si="1028"/>
        <v>-1.1499107652406301E-5</v>
      </c>
      <c r="FX450" s="240">
        <f t="shared" ca="1" si="1029"/>
        <v>2.5330106662655208E-6</v>
      </c>
      <c r="FY450" s="240">
        <f t="shared" ca="1" si="1030"/>
        <v>8.5820510712378304E-6</v>
      </c>
      <c r="FZ450" s="240">
        <f t="shared" ca="1" si="1031"/>
        <v>-1.2416241278235129E-5</v>
      </c>
      <c r="GA450" s="240">
        <f t="shared" ca="1" si="1032"/>
        <v>5.7166957980188338E-6</v>
      </c>
      <c r="GB450" s="240">
        <f t="shared" ca="1" si="1033"/>
        <v>5.8328007415485329E-6</v>
      </c>
      <c r="GC450" s="240">
        <f t="shared" ca="1" si="1034"/>
        <v>-1.2433844689802539E-5</v>
      </c>
      <c r="GD450" s="240">
        <f t="shared" ca="1" si="1035"/>
        <v>8.4862185048623324E-6</v>
      </c>
      <c r="GE450" s="240">
        <f t="shared" ca="1" si="1036"/>
        <v>2.6609764312794507E-6</v>
      </c>
      <c r="GF450" s="240">
        <f t="shared" ca="1" si="1037"/>
        <v>-1.1550642557463746E-5</v>
      </c>
      <c r="GG450" s="240">
        <f t="shared" ca="1" si="1038"/>
        <v>1.0640932770174552E-5</v>
      </c>
      <c r="GH450" s="240">
        <f t="shared" ca="1" si="1039"/>
        <v>-7.0362994932272552E-7</v>
      </c>
      <c r="GI450" s="240">
        <f t="shared" ca="1" si="1040"/>
        <v>-9.8306209930806365E-6</v>
      </c>
      <c r="GJ450" s="240">
        <f t="shared" ca="1" si="1041"/>
        <v>1.2024734138402917E-5</v>
      </c>
      <c r="GK450" s="240">
        <f t="shared" ca="1" si="1042"/>
        <v>-4.0172598399476556E-6</v>
      </c>
      <c r="GL450" s="240">
        <f t="shared" ca="1" si="1043"/>
        <v>-7.3983918926112029E-6</v>
      </c>
      <c r="GM450" s="240">
        <f t="shared" ca="1" si="1044"/>
        <v>1.2537369150117655E-5</v>
      </c>
      <c r="GN450" s="240">
        <f t="shared" ca="1" si="1045"/>
        <v>-7.03984781832283E-6</v>
      </c>
      <c r="GO450" s="240">
        <f t="shared" ca="1" si="1046"/>
        <v>-4.4301650698668008E-6</v>
      </c>
      <c r="GP450" s="240">
        <f t="shared" ca="1" si="1047"/>
        <v>1.2141698491448157E-5</v>
      </c>
      <c r="GQ450" s="240">
        <f t="shared" ca="1" si="1048"/>
        <v>-9.5524138283359477E-6</v>
      </c>
      <c r="GR450" s="240">
        <f t="shared" ca="1" si="1049"/>
        <v>-1.140982231110023E-6</v>
      </c>
      <c r="GS450" s="240">
        <f t="shared" ca="1" si="1050"/>
        <v>1.08663876582067E-5</v>
      </c>
      <c r="GT450" s="240">
        <f t="shared" ca="1" si="1051"/>
        <v>-1.1372927818324359E-5</v>
      </c>
      <c r="GU450" s="240">
        <f t="shared" ca="1" si="1052"/>
        <v>2.2308623381833522E-6</v>
      </c>
      <c r="GV450" s="240">
        <f t="shared" ca="1" si="1053"/>
        <v>8.8038302018212163E-6</v>
      </c>
      <c r="GW450" s="240">
        <f t="shared" ca="1" si="1054"/>
        <v>-1.2369497430304431E-5</v>
      </c>
      <c r="GX450" s="240">
        <f t="shared" ca="1" si="1055"/>
        <v>5.4410856863611666E-6</v>
      </c>
      <c r="GY450" s="240">
        <f t="shared" ca="1" si="1056"/>
        <v>6.1034540134779858E-6</v>
      </c>
      <c r="GZ450" s="240">
        <f t="shared" ca="1" si="1057"/>
        <v>-1.2469923320166826E-5</v>
      </c>
      <c r="HA450" s="240">
        <f t="shared" ca="1" si="1058"/>
        <v>8.2571139747307618E-6</v>
      </c>
      <c r="HB450" s="240">
        <f t="shared" ca="1" si="1059"/>
        <v>2.9608955919252078E-6</v>
      </c>
      <c r="HC450" s="240">
        <f t="shared" ca="1" si="1060"/>
        <v>-1.1666929846257889E-5</v>
      </c>
      <c r="HD450" s="240">
        <f t="shared" ca="1" si="1061"/>
        <v>1.0474931956419985E-5</v>
      </c>
      <c r="HE450" s="240">
        <f t="shared" ca="1" si="1062"/>
        <v>-3.9617340384449893E-7</v>
      </c>
      <c r="HF450" s="240">
        <f t="shared" ca="1" si="1063"/>
        <v>-1.0018692174108868E-5</v>
      </c>
      <c r="HG450" s="240">
        <f t="shared" ca="1" si="1064"/>
        <v>1.1933863446136266E-5</v>
      </c>
      <c r="HH450" s="240">
        <f t="shared" ca="1" si="1065"/>
        <v>-3.7245404809852882E-6</v>
      </c>
      <c r="HI450" s="240">
        <f t="shared" ca="1" si="1066"/>
        <v>-7.6446216096985663E-6</v>
      </c>
      <c r="HJ450" s="240">
        <f t="shared" ca="1" si="1067"/>
        <v>1.2528211967294112E-5</v>
      </c>
      <c r="HK450" s="240">
        <f t="shared" ca="1" si="1068"/>
        <v>-6.7830725394752286E-6</v>
      </c>
      <c r="HL450" s="240">
        <f t="shared" ca="1" si="1069"/>
        <v>-4.7167145048713354E-6</v>
      </c>
      <c r="HM450" s="240">
        <f t="shared" ca="1" si="1070"/>
        <v>1.2214918236443917E-5</v>
      </c>
      <c r="HN450" s="240">
        <f t="shared" ca="1" si="1071"/>
        <v>-9.3501854512162514E-6</v>
      </c>
      <c r="HO450" s="240">
        <f t="shared" ca="1" si="1072"/>
        <v>-1.4470914882718143E-6</v>
      </c>
      <c r="HP450" s="240">
        <f t="shared" ca="1" si="1073"/>
        <v>1.1016679716571718E-5</v>
      </c>
      <c r="HQ450" s="240">
        <f t="shared" ca="1" si="1074"/>
        <v>-1.1239897357786126E-5</v>
      </c>
      <c r="HR450" s="240">
        <f t="shared" ca="1" si="1075"/>
        <v>1.9273702220459754E-6</v>
      </c>
      <c r="HS450" s="240">
        <f t="shared" ca="1" si="1076"/>
        <v>9.0203062342879499E-6</v>
      </c>
      <c r="HT450" s="240">
        <f t="shared" ca="1" si="1077"/>
        <v>-1.2315302659647136E-5</v>
      </c>
      <c r="HU450" s="240">
        <f t="shared" ca="1" si="1078"/>
        <v>5.1621980681419776E-6</v>
      </c>
      <c r="HV450" s="240">
        <f t="shared" ca="1" si="1079"/>
        <v>6.3704307929325578E-6</v>
      </c>
      <c r="HW450" s="240">
        <f t="shared" ca="1" si="1080"/>
        <v>-1.2498490535003592E-5</v>
      </c>
      <c r="HX450" s="240">
        <f t="shared" ca="1" si="1081"/>
        <v>8.0230356678947319E-6</v>
      </c>
      <c r="HY450" s="240">
        <f t="shared" ca="1" si="1082"/>
        <v>3.2590312197814043E-6</v>
      </c>
      <c r="HZ450" s="240">
        <f t="shared" ca="1" si="1083"/>
        <v>-1.1776189412767521E-5</v>
      </c>
      <c r="IA450" s="240">
        <f t="shared" ca="1" si="1084"/>
        <v>1.0302621435338204E-5</v>
      </c>
      <c r="IB450" s="240">
        <f t="shared" ca="1" si="1085"/>
        <v>-8.8478218322386302E-8</v>
      </c>
      <c r="IC450" s="240">
        <f t="shared" ca="1" si="1086"/>
        <v>-1.020072846959444E-5</v>
      </c>
      <c r="ID450" s="240">
        <f t="shared" ca="1" si="1087"/>
        <v>1.1835804240765348E-5</v>
      </c>
      <c r="IE450" s="240">
        <f t="shared" ca="1" si="1088"/>
        <v>-1.0558376939155511E-6</v>
      </c>
      <c r="IF450" s="240">
        <f t="shared" ca="1" si="1089"/>
        <v>-7.8862464925790559E-6</v>
      </c>
      <c r="IG450" s="240">
        <f t="shared" ca="1" si="1090"/>
        <v>1.2511508258041514E-5</v>
      </c>
      <c r="IH450" s="240">
        <f t="shared" ca="1" si="1091"/>
        <v>-6.5222113913658678E-6</v>
      </c>
      <c r="II450" s="240">
        <f t="shared" ca="1" si="1092"/>
        <v>-5.0004227674274464E-6</v>
      </c>
      <c r="IJ450" s="240">
        <f t="shared" ca="1" si="1093"/>
        <v>1.228078017143928E-5</v>
      </c>
      <c r="IK450" s="240">
        <f t="shared" ca="1" si="1094"/>
        <v>-9.1423248720062241E-6</v>
      </c>
      <c r="IL450" s="240">
        <f t="shared" ca="1" si="1095"/>
        <v>-1.7523290716313049E-6</v>
      </c>
      <c r="IM450" s="240">
        <f t="shared" ca="1" si="1096"/>
        <v>1.1160335739015328E-5</v>
      </c>
      <c r="IN450" s="240">
        <f t="shared" ca="1" si="1097"/>
        <v>-1.1100096403366086E-5</v>
      </c>
      <c r="IO450" s="240">
        <f t="shared" ca="1" si="1098"/>
        <v>1.6227171301558501E-6</v>
      </c>
      <c r="IP450" s="240">
        <f t="shared" ca="1" si="1099"/>
        <v>9.2313487715696339E-6</v>
      </c>
      <c r="IQ450" s="240">
        <f t="shared" ca="1" si="1100"/>
        <v>-1.2253689611166373E-5</v>
      </c>
      <c r="IR450" s="240">
        <f t="shared" ca="1" si="1101"/>
        <v>4.8802009348322553E-6</v>
      </c>
      <c r="IS450" s="240">
        <f t="shared" ca="1" si="1102"/>
        <v>6.6335702630826074E-6</v>
      </c>
      <c r="IT450" s="240">
        <f t="shared" ca="1" si="1103"/>
        <v>-1.2519529126490724E-5</v>
      </c>
      <c r="IU450" s="240">
        <f t="shared" ca="1" si="1104"/>
        <v>7.7841245843730036E-6</v>
      </c>
      <c r="IV450" s="240">
        <f t="shared" ca="1" si="1105"/>
        <v>3.5552037290931441E-6</v>
      </c>
      <c r="IW450" s="240">
        <f t="shared" ca="1" si="1106"/>
        <v>-1.1878355443114976E-5</v>
      </c>
      <c r="IX450" s="240">
        <f t="shared" ca="1" si="1107"/>
        <v>1.0124105000343616E-5</v>
      </c>
      <c r="IY450" s="240">
        <f t="shared" ca="1" si="1108"/>
        <v>2.1927026317074234E-7</v>
      </c>
      <c r="IZ450" s="240">
        <f t="shared" ca="1" si="1109"/>
        <v>-1.0376620227679723E-5</v>
      </c>
      <c r="JA450" s="240">
        <f t="shared" ca="1" si="1110"/>
        <v>1.1730615589489259E-5</v>
      </c>
      <c r="JB450" s="240">
        <f t="shared" ca="1" si="1111"/>
        <v>-3.1325488659238866E-6</v>
      </c>
    </row>
    <row r="451" spans="2:262">
      <c r="B451" s="248">
        <v>90</v>
      </c>
      <c r="C451" s="247">
        <f t="shared" si="1112"/>
        <v>1.7578125000000011E-3</v>
      </c>
      <c r="D451" s="244">
        <f t="shared" ca="1" si="855"/>
        <v>29.895146371696001</v>
      </c>
      <c r="E451" s="243">
        <f ca="1">CR361</f>
        <v>-0.1048536283040007</v>
      </c>
      <c r="F451" s="242">
        <v>90</v>
      </c>
      <c r="G451" s="240">
        <f t="shared" ca="1" si="856"/>
        <v>-2.3903392302707593E-5</v>
      </c>
      <c r="H451" s="240">
        <f t="shared" ca="1" si="857"/>
        <v>7.0562022063280598E-5</v>
      </c>
      <c r="I451" s="240">
        <f t="shared" ca="1" si="858"/>
        <v>-6.0164102630644409E-5</v>
      </c>
      <c r="J451" s="240">
        <f t="shared" ca="1" si="859"/>
        <v>1.1174061216918685E-6</v>
      </c>
      <c r="K451" s="240">
        <f t="shared" ca="1" si="860"/>
        <v>5.8832826531589531E-5</v>
      </c>
      <c r="L451" s="240">
        <f t="shared" ca="1" si="861"/>
        <v>-7.1210753814075604E-5</v>
      </c>
      <c r="M451" s="240">
        <f t="shared" ca="1" si="862"/>
        <v>2.6007566507263938E-5</v>
      </c>
      <c r="N451" s="240">
        <f t="shared" ca="1" si="863"/>
        <v>4.0225375254239949E-5</v>
      </c>
      <c r="O451" s="240">
        <f t="shared" ca="1" si="864"/>
        <v>-7.3932022631059647E-5</v>
      </c>
      <c r="P451" s="240">
        <f t="shared" ca="1" si="865"/>
        <v>4.7857133667842162E-5</v>
      </c>
      <c r="Q451" s="240">
        <f t="shared" ca="1" si="866"/>
        <v>1.6915100149189587E-5</v>
      </c>
      <c r="R451" s="240">
        <f t="shared" ca="1" si="867"/>
        <v>-6.8009760456426378E-5</v>
      </c>
      <c r="S451" s="240">
        <f t="shared" ca="1" si="868"/>
        <v>6.4111633855990803E-5</v>
      </c>
      <c r="T451" s="240">
        <f t="shared" ca="1" si="869"/>
        <v>-8.3727509393481836E-6</v>
      </c>
      <c r="U451" s="241">
        <f t="shared" ca="1" si="870"/>
        <v>-5.4136350033474629E-5</v>
      </c>
      <c r="V451" s="240">
        <f t="shared" ca="1" si="871"/>
        <v>7.2870723064747764E-5</v>
      </c>
      <c r="W451" s="240">
        <f t="shared" ca="1" si="872"/>
        <v>-3.2681728061587033E-5</v>
      </c>
      <c r="X451" s="240">
        <f t="shared" ca="1" si="873"/>
        <v>-3.3933757712950938E-5</v>
      </c>
      <c r="Y451" s="240">
        <f t="shared" ca="1" si="874"/>
        <v>7.3110359798426617E-5</v>
      </c>
      <c r="Z451" s="240">
        <f t="shared" ca="1" si="875"/>
        <v>-5.316982325327739E-5</v>
      </c>
      <c r="AA451" s="240">
        <f t="shared" ca="1" si="876"/>
        <v>-9.7639063345003848E-6</v>
      </c>
      <c r="AB451" s="240">
        <f t="shared" ca="1" si="877"/>
        <v>6.4802527678460017E-5</v>
      </c>
      <c r="AC451" s="240">
        <f t="shared" ca="1" si="878"/>
        <v>-6.7441735000319959E-5</v>
      </c>
      <c r="AD451" s="240">
        <f t="shared" ca="1" si="879"/>
        <v>1.5547461588447453E-5</v>
      </c>
      <c r="AE451" s="240">
        <f t="shared" ca="1" si="880"/>
        <v>4.8918510890598295E-5</v>
      </c>
      <c r="AF451" s="240">
        <f t="shared" ca="1" si="881"/>
        <v>-7.3828907417117126E-5</v>
      </c>
      <c r="AG451" s="240">
        <f t="shared" ca="1" si="882"/>
        <v>3.9041146709027299E-5</v>
      </c>
      <c r="AH451" s="240">
        <f t="shared" ca="1" si="883"/>
        <v>2.7315339534807549E-5</v>
      </c>
      <c r="AI451" s="240">
        <f t="shared" ca="1" si="884"/>
        <v>-7.1584604234746708E-5</v>
      </c>
      <c r="AJ451" s="240">
        <f t="shared" ca="1" si="885"/>
        <v>5.7970458375201933E-5</v>
      </c>
      <c r="AK451" s="240">
        <f t="shared" ca="1" si="886"/>
        <v>2.5186807643166076E-6</v>
      </c>
      <c r="AL451" s="240">
        <f t="shared" ca="1" si="887"/>
        <v>-6.0971211134285039E-5</v>
      </c>
      <c r="AM451" s="240">
        <f t="shared" ca="1" si="888"/>
        <v>7.0122335369193696E-5</v>
      </c>
      <c r="AN451" s="240">
        <f t="shared" ca="1" si="889"/>
        <v>-2.257244168334218E-5</v>
      </c>
      <c r="AO451" s="240">
        <f t="shared" ca="1" si="890"/>
        <v>-4.3229559746267284E-5</v>
      </c>
      <c r="AP451" s="240">
        <f t="shared" ca="1" si="891"/>
        <v>7.4076079032073529E-5</v>
      </c>
      <c r="AQ451" s="240">
        <f t="shared" ca="1" si="892"/>
        <v>-4.5024577771597921E-5</v>
      </c>
      <c r="AR451" s="240">
        <f t="shared" ca="1" si="893"/>
        <v>-2.0433859704860482E-5</v>
      </c>
      <c r="AS451" s="240">
        <f t="shared" ca="1" si="894"/>
        <v>6.9369449800160774E-5</v>
      </c>
      <c r="AT451" s="240">
        <f t="shared" ca="1" si="895"/>
        <v>-6.2212806293096573E-5</v>
      </c>
      <c r="AU451" s="240">
        <f t="shared" ca="1" si="896"/>
        <v>4.7508010784795657E-6</v>
      </c>
      <c r="AV451" s="240">
        <f t="shared" ca="1" si="897"/>
        <v>5.6552708496632188E-5</v>
      </c>
      <c r="AW451" s="240">
        <f t="shared" ca="1" si="898"/>
        <v>-7.2127619315694007E-5</v>
      </c>
      <c r="AX451" s="240">
        <f t="shared" ca="1" si="899"/>
        <v>2.938003682547553E-5</v>
      </c>
      <c r="AY451" s="240">
        <f t="shared" ca="1" si="900"/>
        <v>3.7124284309898072E-5</v>
      </c>
      <c r="AZ451" s="240">
        <f t="shared" ca="1" si="901"/>
        <v>-7.3609857511847208E-5</v>
      </c>
      <c r="BA451" s="240">
        <f t="shared" ca="1" si="902"/>
        <v>5.0574397537290603E-5</v>
      </c>
      <c r="BB451" s="240">
        <f t="shared" ca="1" si="903"/>
        <v>1.3355590635671136E-5</v>
      </c>
      <c r="BC451" s="240">
        <f t="shared" ca="1" si="904"/>
        <v>-6.6486229642801059E-5</v>
      </c>
      <c r="BD451" s="240">
        <f t="shared" ca="1" si="905"/>
        <v>6.5856010877409949E-5</v>
      </c>
      <c r="BE451" s="240">
        <f t="shared" ca="1" si="906"/>
        <v>-1.1974530109836877E-5</v>
      </c>
      <c r="BF451" s="240">
        <f t="shared" ca="1" si="907"/>
        <v>-5.1589572361302312E-5</v>
      </c>
      <c r="BG451" s="240">
        <f t="shared" ca="1" si="908"/>
        <v>7.3438274859216981E-5</v>
      </c>
      <c r="BH451" s="240">
        <f t="shared" ca="1" si="909"/>
        <v>-3.5904686152216757E-5</v>
      </c>
      <c r="BI451" s="240">
        <f t="shared" ca="1" si="910"/>
        <v>-3.0661481721427318E-5</v>
      </c>
      <c r="BJ451" s="240">
        <f t="shared" ca="1" si="911"/>
        <v>7.2434732824540408E-5</v>
      </c>
      <c r="BK451" s="240">
        <f t="shared" ca="1" si="912"/>
        <v>-5.5637158207920468E-5</v>
      </c>
      <c r="BL451" s="240">
        <f t="shared" ca="1" si="913"/>
        <v>-6.1486999277528102E-6</v>
      </c>
      <c r="BM451" s="240">
        <f t="shared" ca="1" si="914"/>
        <v>6.2962710748910543E-5</v>
      </c>
      <c r="BN451" s="240">
        <f t="shared" ca="1" si="915"/>
        <v>-6.8864986076416237E-5</v>
      </c>
      <c r="BO451" s="240">
        <f t="shared" ca="1" si="916"/>
        <v>1.9082937870294503E-5</v>
      </c>
      <c r="BP451" s="240">
        <f t="shared" ca="1" si="917"/>
        <v>4.6129600442404231E-5</v>
      </c>
      <c r="BQ451" s="240">
        <f t="shared" ca="1" si="918"/>
        <v>-7.4041679670400911E-5</v>
      </c>
      <c r="BR451" s="240">
        <f t="shared" ca="1" si="919"/>
        <v>4.2083553723815081E-5</v>
      </c>
      <c r="BS451" s="240">
        <f t="shared" ca="1" si="920"/>
        <v>2.3903392302707387E-5</v>
      </c>
      <c r="BT451" s="240">
        <f t="shared" ca="1" si="921"/>
        <v>-7.0562022063280435E-5</v>
      </c>
      <c r="BU451" s="240">
        <f t="shared" ca="1" si="922"/>
        <v>6.0164102630643704E-5</v>
      </c>
      <c r="BV451" s="240">
        <f t="shared" ca="1" si="923"/>
        <v>-1.1174061216910622E-6</v>
      </c>
      <c r="BW451" s="240">
        <f t="shared" ca="1" si="924"/>
        <v>-5.8832826531589781E-5</v>
      </c>
      <c r="BX451" s="240">
        <f t="shared" ca="1" si="925"/>
        <v>7.121075381407555E-5</v>
      </c>
      <c r="BY451" s="240">
        <f t="shared" ca="1" si="926"/>
        <v>-2.6007566507264171E-5</v>
      </c>
      <c r="BZ451" s="240">
        <f t="shared" ca="1" si="927"/>
        <v>-4.0225375254239407E-5</v>
      </c>
      <c r="CA451" s="240">
        <f t="shared" ca="1" si="928"/>
        <v>7.3932022631059729E-5</v>
      </c>
      <c r="CB451" s="240">
        <f t="shared" ca="1" si="929"/>
        <v>-4.7857133667841647E-5</v>
      </c>
      <c r="CC451" s="240">
        <f t="shared" ca="1" si="930"/>
        <v>-1.6915100149189987E-5</v>
      </c>
      <c r="CD451" s="240">
        <f t="shared" ca="1" si="931"/>
        <v>6.8009760456426432E-5</v>
      </c>
      <c r="CE451" s="240">
        <f t="shared" ca="1" si="932"/>
        <v>-6.4111633855990993E-5</v>
      </c>
      <c r="CF451" s="240">
        <f t="shared" ca="1" si="933"/>
        <v>8.3727509393488172E-6</v>
      </c>
      <c r="CG451" s="240">
        <f t="shared" ca="1" si="934"/>
        <v>5.4136350033475449E-5</v>
      </c>
      <c r="CH451" s="240">
        <f t="shared" ca="1" si="935"/>
        <v>-7.2870723064747642E-5</v>
      </c>
      <c r="CI451" s="240">
        <f t="shared" ca="1" si="936"/>
        <v>3.2681728061586897E-5</v>
      </c>
      <c r="CJ451" s="240">
        <f t="shared" ca="1" si="937"/>
        <v>3.3933757712951067E-5</v>
      </c>
      <c r="CK451" s="240">
        <f t="shared" ca="1" si="938"/>
        <v>-7.3110359798426563E-5</v>
      </c>
      <c r="CL451" s="240">
        <f t="shared" ca="1" si="939"/>
        <v>5.3169823253278027E-5</v>
      </c>
      <c r="CM451" s="240">
        <f t="shared" ca="1" si="940"/>
        <v>9.7639063345015775E-6</v>
      </c>
      <c r="CN451" s="240">
        <f t="shared" ca="1" si="941"/>
        <v>-6.4802527678460342E-5</v>
      </c>
      <c r="CO451" s="240">
        <f t="shared" ca="1" si="942"/>
        <v>6.7441735000319891E-5</v>
      </c>
      <c r="CP451" s="240">
        <f t="shared" ca="1" si="943"/>
        <v>-1.5547461588447307E-5</v>
      </c>
      <c r="CQ451" s="240">
        <f t="shared" ca="1" si="944"/>
        <v>-4.891851089059801E-5</v>
      </c>
      <c r="CR451" s="240">
        <f t="shared" ca="1" si="945"/>
        <v>7.3828907417117207E-5</v>
      </c>
      <c r="CS451" s="240">
        <f t="shared" ca="1" si="946"/>
        <v>-3.904114670902673E-5</v>
      </c>
      <c r="CT451" s="240">
        <f t="shared" ca="1" si="947"/>
        <v>-2.7315339534808179E-5</v>
      </c>
      <c r="CU451" s="240">
        <f t="shared" ca="1" si="948"/>
        <v>7.1584604234746748E-5</v>
      </c>
      <c r="CV451" s="240">
        <f t="shared" ca="1" si="949"/>
        <v>-5.7970458375201845E-5</v>
      </c>
      <c r="CW451" s="240">
        <f t="shared" ca="1" si="950"/>
        <v>-2.5186807643156928E-6</v>
      </c>
      <c r="CX451" s="240">
        <f t="shared" ca="1" si="951"/>
        <v>6.0971211134284524E-5</v>
      </c>
      <c r="CY451" s="240">
        <f t="shared" ca="1" si="952"/>
        <v>-7.0122335369193303E-5</v>
      </c>
      <c r="CZ451" s="240">
        <f t="shared" ca="1" si="953"/>
        <v>2.2572441683342038E-5</v>
      </c>
      <c r="DA451" s="240">
        <f t="shared" ca="1" si="954"/>
        <v>4.3229559746267399E-5</v>
      </c>
      <c r="DB451" s="240">
        <f t="shared" ca="1" si="955"/>
        <v>-7.4076079032073529E-5</v>
      </c>
      <c r="DC451" s="240">
        <f t="shared" ca="1" si="956"/>
        <v>4.5024577771598646E-5</v>
      </c>
      <c r="DD451" s="240">
        <f t="shared" ca="1" si="957"/>
        <v>2.0433859704861634E-5</v>
      </c>
      <c r="DE451" s="240">
        <f t="shared" ca="1" si="958"/>
        <v>-6.9369449800161208E-5</v>
      </c>
      <c r="DF451" s="240">
        <f t="shared" ca="1" si="959"/>
        <v>6.2212806293096491E-5</v>
      </c>
      <c r="DG451" s="240">
        <f t="shared" ca="1" si="960"/>
        <v>-4.7508010784794166E-6</v>
      </c>
      <c r="DH451" s="240">
        <f t="shared" ca="1" si="961"/>
        <v>-5.6552708496632283E-5</v>
      </c>
      <c r="DI451" s="240">
        <f t="shared" ca="1" si="962"/>
        <v>7.2127619315694223E-5</v>
      </c>
      <c r="DJ451" s="240">
        <f t="shared" ca="1" si="963"/>
        <v>-2.9380036825474432E-5</v>
      </c>
      <c r="DK451" s="240">
        <f t="shared" ca="1" si="964"/>
        <v>-3.7124284309899109E-5</v>
      </c>
      <c r="DL451" s="240">
        <f t="shared" ca="1" si="965"/>
        <v>7.3609857511847221E-5</v>
      </c>
      <c r="DM451" s="240">
        <f t="shared" ca="1" si="966"/>
        <v>-5.0574397537290488E-5</v>
      </c>
      <c r="DN451" s="240">
        <f t="shared" ca="1" si="967"/>
        <v>-1.3355590635671272E-5</v>
      </c>
      <c r="DO451" s="240">
        <f t="shared" ca="1" si="968"/>
        <v>6.6486229642800666E-5</v>
      </c>
      <c r="DP451" s="240">
        <f t="shared" ca="1" si="969"/>
        <v>-6.5856010877409394E-5</v>
      </c>
      <c r="DQ451" s="240">
        <f t="shared" ca="1" si="970"/>
        <v>1.1974530109836735E-5</v>
      </c>
      <c r="DR451" s="240">
        <f t="shared" ca="1" si="971"/>
        <v>5.158957236130242E-5</v>
      </c>
      <c r="DS451" s="240">
        <f t="shared" ca="1" si="972"/>
        <v>-7.3438274859216683E-5</v>
      </c>
      <c r="DT451" s="240">
        <f t="shared" ca="1" si="973"/>
        <v>3.5904686152217544E-5</v>
      </c>
      <c r="DU451" s="240">
        <f t="shared" ca="1" si="974"/>
        <v>3.0661481721428409E-5</v>
      </c>
      <c r="DV451" s="240">
        <f t="shared" ca="1" si="975"/>
        <v>-7.2434732824540218E-5</v>
      </c>
      <c r="DW451" s="240">
        <f t="shared" ca="1" si="976"/>
        <v>5.5637158207920366E-5</v>
      </c>
      <c r="DX451" s="240">
        <f t="shared" ca="1" si="977"/>
        <v>6.1486999277508451E-6</v>
      </c>
      <c r="DY451" s="240">
        <f t="shared" ca="1" si="978"/>
        <v>-6.2962710748910625E-5</v>
      </c>
      <c r="DZ451" s="240">
        <f t="shared" ca="1" si="979"/>
        <v>6.886498607641541E-5</v>
      </c>
      <c r="EA451" s="240">
        <f t="shared" ca="1" si="980"/>
        <v>-1.9082937870294364E-5</v>
      </c>
      <c r="EB451" s="240">
        <f t="shared" ca="1" si="981"/>
        <v>-4.6129600442404346E-5</v>
      </c>
      <c r="EC451" s="240">
        <f t="shared" ca="1" si="982"/>
        <v>7.4041679670400979E-5</v>
      </c>
      <c r="ED451" s="240">
        <f t="shared" ca="1" si="983"/>
        <v>-4.2083553723814966E-5</v>
      </c>
      <c r="EE451" s="240">
        <f t="shared" ca="1" si="984"/>
        <v>-2.3903392302709521E-5</v>
      </c>
      <c r="EF451" s="240">
        <f t="shared" ca="1" si="985"/>
        <v>7.0562022063280463E-5</v>
      </c>
      <c r="EG451" s="240">
        <f t="shared" ca="1" si="986"/>
        <v>-6.0164102630643623E-5</v>
      </c>
      <c r="EH451" s="240">
        <f t="shared" ca="1" si="987"/>
        <v>1.1174061216930273E-6</v>
      </c>
      <c r="EI451" s="240">
        <f t="shared" ca="1" si="988"/>
        <v>5.883282653158987E-5</v>
      </c>
      <c r="EJ451" s="240">
        <f t="shared" ca="1" si="989"/>
        <v>-7.1210753814074927E-5</v>
      </c>
      <c r="EK451" s="240">
        <f t="shared" ca="1" si="990"/>
        <v>2.6007566507264043E-5</v>
      </c>
      <c r="EL451" s="240">
        <f t="shared" ca="1" si="991"/>
        <v>4.0225375254241291E-5</v>
      </c>
      <c r="EM451" s="240">
        <f t="shared" ca="1" si="992"/>
        <v>-7.3932022631059593E-5</v>
      </c>
      <c r="EN451" s="240">
        <f t="shared" ca="1" si="993"/>
        <v>4.7857133667841538E-5</v>
      </c>
      <c r="EO451" s="240">
        <f t="shared" ca="1" si="994"/>
        <v>1.6915100149188079E-5</v>
      </c>
      <c r="EP451" s="240">
        <f t="shared" ca="1" si="995"/>
        <v>-6.80097604564265E-5</v>
      </c>
      <c r="EQ451" s="240">
        <f t="shared" ca="1" si="996"/>
        <v>6.4111633855989868E-5</v>
      </c>
      <c r="ER451" s="240">
        <f t="shared" ca="1" si="997"/>
        <v>-8.3727509393486715E-6</v>
      </c>
      <c r="ES451" s="240">
        <f t="shared" ca="1" si="998"/>
        <v>-5.4136350033475544E-5</v>
      </c>
      <c r="ET451" s="240">
        <f t="shared" ca="1" si="999"/>
        <v>7.2870723064747994E-5</v>
      </c>
      <c r="EU451" s="240">
        <f t="shared" ca="1" si="1000"/>
        <v>-3.2681728061586769E-5</v>
      </c>
      <c r="EV451" s="240">
        <f t="shared" ca="1" si="1001"/>
        <v>-3.3933757712953066E-5</v>
      </c>
      <c r="EW451" s="240">
        <f t="shared" ca="1" si="1002"/>
        <v>7.311035979842659E-5</v>
      </c>
      <c r="EX451" s="240">
        <f t="shared" ca="1" si="1003"/>
        <v>-5.3169823253276455E-5</v>
      </c>
      <c r="EY451" s="240">
        <f t="shared" ca="1" si="1004"/>
        <v>-9.7639063344996395E-6</v>
      </c>
      <c r="EZ451" s="240">
        <f t="shared" ca="1" si="1005"/>
        <v>6.480252767846041E-5</v>
      </c>
      <c r="FA451" s="240">
        <f t="shared" ca="1" si="1006"/>
        <v>-6.7441735000320704E-5</v>
      </c>
      <c r="FB451" s="240">
        <f t="shared" ca="1" si="1007"/>
        <v>1.5547461588447171E-5</v>
      </c>
      <c r="FC451" s="240">
        <f t="shared" ca="1" si="1008"/>
        <v>4.891851089059969E-5</v>
      </c>
      <c r="FD451" s="240">
        <f t="shared" ca="1" si="1009"/>
        <v>-7.3828907417117194E-5</v>
      </c>
      <c r="FE451" s="240">
        <f t="shared" ca="1" si="1010"/>
        <v>3.9041146709026601E-5</v>
      </c>
      <c r="FF451" s="240">
        <f t="shared" ca="1" si="1011"/>
        <v>2.731533953480635E-5</v>
      </c>
      <c r="FG451" s="240">
        <f t="shared" ca="1" si="1012"/>
        <v>-7.1584604234746775E-5</v>
      </c>
      <c r="FH451" s="240">
        <f t="shared" ca="1" si="1013"/>
        <v>5.7970458375200442E-5</v>
      </c>
      <c r="FI451" s="240">
        <f t="shared" ca="1" si="1014"/>
        <v>2.5186807643158419E-6</v>
      </c>
      <c r="FJ451" s="240">
        <f t="shared" ca="1" si="1015"/>
        <v>-6.0971211134285805E-5</v>
      </c>
      <c r="FK451" s="240">
        <f t="shared" ca="1" si="1016"/>
        <v>7.012233536919394E-5</v>
      </c>
      <c r="FL451" s="240">
        <f t="shared" ca="1" si="1017"/>
        <v>-2.2572441683341902E-5</v>
      </c>
      <c r="FM451" s="240">
        <f t="shared" ca="1" si="1018"/>
        <v>-4.3229559746269222E-5</v>
      </c>
      <c r="FN451" s="240">
        <f t="shared" ca="1" si="1019"/>
        <v>7.4076079032073543E-5</v>
      </c>
      <c r="FO451" s="240">
        <f t="shared" ca="1" si="1020"/>
        <v>-4.5024577771596857E-5</v>
      </c>
      <c r="FP451" s="240">
        <f t="shared" ca="1" si="1021"/>
        <v>-2.0433859704859743E-5</v>
      </c>
      <c r="FQ451" s="240">
        <f t="shared" ca="1" si="1022"/>
        <v>6.9369449800161248E-5</v>
      </c>
      <c r="FR451" s="240">
        <f t="shared" ca="1" si="1023"/>
        <v>-6.2212806293097562E-5</v>
      </c>
      <c r="FS451" s="240">
        <f t="shared" ca="1" si="1024"/>
        <v>4.7508010784792743E-6</v>
      </c>
      <c r="FT451" s="240">
        <f t="shared" ca="1" si="1025"/>
        <v>5.655270849663374E-5</v>
      </c>
      <c r="FU451" s="240">
        <f t="shared" ca="1" si="1026"/>
        <v>-7.2127619315694169E-5</v>
      </c>
      <c r="FV451" s="240">
        <f t="shared" ca="1" si="1027"/>
        <v>2.9380036825474297E-5</v>
      </c>
      <c r="FW451" s="240">
        <f t="shared" ca="1" si="1028"/>
        <v>3.7124284309897408E-5</v>
      </c>
      <c r="FX451" s="240">
        <f t="shared" ca="1" si="1029"/>
        <v>-7.3609857511847235E-5</v>
      </c>
      <c r="FY451" s="240">
        <f t="shared" ca="1" si="1030"/>
        <v>5.0574397537288848E-5</v>
      </c>
      <c r="FZ451" s="240">
        <f t="shared" ca="1" si="1031"/>
        <v>1.3355590635671421E-5</v>
      </c>
      <c r="GA451" s="240">
        <f t="shared" ca="1" si="1032"/>
        <v>-6.6486229642801655E-5</v>
      </c>
      <c r="GB451" s="240">
        <f t="shared" ca="1" si="1033"/>
        <v>6.5856010877410288E-5</v>
      </c>
      <c r="GC451" s="240">
        <f t="shared" ca="1" si="1034"/>
        <v>-1.1974530109836586E-5</v>
      </c>
      <c r="GD451" s="240">
        <f t="shared" ca="1" si="1035"/>
        <v>-5.1589572361301011E-5</v>
      </c>
      <c r="GE451" s="240">
        <f t="shared" ca="1" si="1036"/>
        <v>7.343827485921694E-5</v>
      </c>
      <c r="GF451" s="240">
        <f t="shared" ca="1" si="1037"/>
        <v>-3.5904686152215578E-5</v>
      </c>
      <c r="GG451" s="240">
        <f t="shared" ca="1" si="1038"/>
        <v>-3.066148172142662E-5</v>
      </c>
      <c r="GH451" s="240">
        <f t="shared" ca="1" si="1039"/>
        <v>7.2434732824540706E-5</v>
      </c>
      <c r="GI451" s="240">
        <f t="shared" ca="1" si="1040"/>
        <v>-5.5637158207921667E-5</v>
      </c>
      <c r="GJ451" s="240">
        <f t="shared" ca="1" si="1041"/>
        <v>-6.148699927753088E-6</v>
      </c>
      <c r="GK451" s="240">
        <f t="shared" ca="1" si="1042"/>
        <v>6.2962710748911817E-5</v>
      </c>
      <c r="GL451" s="240">
        <f t="shared" ca="1" si="1043"/>
        <v>-6.8864986076416128E-5</v>
      </c>
      <c r="GM451" s="240">
        <f t="shared" ca="1" si="1044"/>
        <v>1.9082937870292188E-5</v>
      </c>
      <c r="GN451" s="240">
        <f t="shared" ca="1" si="1045"/>
        <v>4.6129600442402808E-5</v>
      </c>
      <c r="GO451" s="240">
        <f t="shared" ca="1" si="1046"/>
        <v>-7.4041679670400911E-5</v>
      </c>
      <c r="GP451" s="240">
        <f t="shared" ca="1" si="1047"/>
        <v>4.2083553723816578E-5</v>
      </c>
      <c r="GQ451" s="240">
        <f t="shared" ca="1" si="1048"/>
        <v>2.3903392302707665E-5</v>
      </c>
      <c r="GR451" s="240">
        <f t="shared" ca="1" si="1049"/>
        <v>-7.0562022063281154E-5</v>
      </c>
      <c r="GS451" s="240">
        <f t="shared" ca="1" si="1050"/>
        <v>6.0164102630644762E-5</v>
      </c>
      <c r="GT451" s="240">
        <f t="shared" ca="1" si="1051"/>
        <v>-1.1174061216907776E-6</v>
      </c>
      <c r="GU451" s="240">
        <f t="shared" ca="1" si="1052"/>
        <v>-5.8832826531588677E-5</v>
      </c>
      <c r="GV451" s="240">
        <f t="shared" ca="1" si="1053"/>
        <v>7.1210753814075469E-5</v>
      </c>
      <c r="GW451" s="240">
        <f t="shared" ca="1" si="1054"/>
        <v>-2.6007566507261928E-5</v>
      </c>
      <c r="GX451" s="240">
        <f t="shared" ca="1" si="1055"/>
        <v>-4.0225375254239657E-5</v>
      </c>
      <c r="GY451" s="240">
        <f t="shared" ca="1" si="1056"/>
        <v>7.3932022631059742E-5</v>
      </c>
      <c r="GZ451" s="240">
        <f t="shared" ca="1" si="1057"/>
        <v>-4.7857133667843029E-5</v>
      </c>
      <c r="HA451" s="240">
        <f t="shared" ca="1" si="1058"/>
        <v>-1.6915100149190268E-5</v>
      </c>
      <c r="HB451" s="240">
        <f t="shared" ca="1" si="1059"/>
        <v>6.8009760456427381E-5</v>
      </c>
      <c r="HC451" s="240">
        <f t="shared" ca="1" si="1060"/>
        <v>-6.4111633855990844E-5</v>
      </c>
      <c r="HD451" s="240">
        <f t="shared" ca="1" si="1061"/>
        <v>8.3727509393464387E-6</v>
      </c>
      <c r="HE451" s="240">
        <f t="shared" ca="1" si="1062"/>
        <v>5.4136350033474202E-5</v>
      </c>
      <c r="HF451" s="240">
        <f t="shared" ca="1" si="1063"/>
        <v>-7.2870723064747588E-5</v>
      </c>
      <c r="HG451" s="240">
        <f t="shared" ca="1" si="1064"/>
        <v>3.2681728061588524E-5</v>
      </c>
      <c r="HH451" s="240">
        <f t="shared" ca="1" si="1065"/>
        <v>3.3933757712951331E-5</v>
      </c>
      <c r="HI451" s="240">
        <f t="shared" ca="1" si="1066"/>
        <v>-7.3110359798426942E-5</v>
      </c>
      <c r="HJ451" s="240">
        <f t="shared" ca="1" si="1067"/>
        <v>5.3169823253277817E-5</v>
      </c>
      <c r="HK451" s="240">
        <f t="shared" ca="1" si="1068"/>
        <v>9.7639063345018688E-6</v>
      </c>
      <c r="HL451" s="240">
        <f t="shared" ca="1" si="1069"/>
        <v>-6.4802527678459461E-5</v>
      </c>
      <c r="HM451" s="240">
        <f t="shared" ca="1" si="1070"/>
        <v>6.7441735000319769E-5</v>
      </c>
      <c r="HN451" s="240">
        <f t="shared" ca="1" si="1071"/>
        <v>-1.5547461588444969E-5</v>
      </c>
      <c r="HO451" s="240">
        <f t="shared" ca="1" si="1072"/>
        <v>-4.891851089059822E-5</v>
      </c>
      <c r="HP451" s="240">
        <f t="shared" ca="1" si="1073"/>
        <v>7.3828907417117004E-5</v>
      </c>
      <c r="HQ451" s="240">
        <f t="shared" ca="1" si="1074"/>
        <v>-3.9041146709028268E-5</v>
      </c>
      <c r="HR451" s="240">
        <f t="shared" ca="1" si="1075"/>
        <v>-2.7315339534808443E-5</v>
      </c>
      <c r="HS451" s="240">
        <f t="shared" ca="1" si="1076"/>
        <v>7.1584604234746274E-5</v>
      </c>
      <c r="HT451" s="240">
        <f t="shared" ca="1" si="1077"/>
        <v>-5.7970458375201662E-5</v>
      </c>
      <c r="HU451" s="240">
        <f t="shared" ca="1" si="1078"/>
        <v>-2.5186807643180916E-6</v>
      </c>
      <c r="HV451" s="240">
        <f t="shared" ca="1" si="1079"/>
        <v>6.0971211134284687E-5</v>
      </c>
      <c r="HW451" s="240">
        <f t="shared" ca="1" si="1080"/>
        <v>-7.0122335369193208E-5</v>
      </c>
      <c r="HX451" s="240">
        <f t="shared" ca="1" si="1081"/>
        <v>2.2572441683343772E-5</v>
      </c>
      <c r="HY451" s="240">
        <f t="shared" ca="1" si="1082"/>
        <v>4.3229559746267636E-5</v>
      </c>
      <c r="HZ451" s="240">
        <f t="shared" ca="1" si="1083"/>
        <v>-7.407607903207357E-5</v>
      </c>
      <c r="IA451" s="240">
        <f t="shared" ca="1" si="1084"/>
        <v>4.5024577771598415E-5</v>
      </c>
      <c r="IB451" s="240">
        <f t="shared" ca="1" si="1085"/>
        <v>2.0433859704861915E-5</v>
      </c>
      <c r="IC451" s="240">
        <f t="shared" ca="1" si="1086"/>
        <v>-6.9369449800160557E-5</v>
      </c>
      <c r="ID451" s="240">
        <f t="shared" ca="1" si="1087"/>
        <v>6.2212806293096342E-5</v>
      </c>
      <c r="IE451" s="240">
        <f t="shared" ca="1" si="1088"/>
        <v>-7.2416776106156425E-5</v>
      </c>
      <c r="IF451" s="240">
        <f t="shared" ca="1" si="1089"/>
        <v>-5.6552708496635197E-5</v>
      </c>
      <c r="IG451" s="240">
        <f t="shared" ca="1" si="1090"/>
        <v>7.2127619315693654E-5</v>
      </c>
      <c r="IH451" s="240">
        <f t="shared" ca="1" si="1091"/>
        <v>-2.9380036825476099E-5</v>
      </c>
      <c r="II451" s="240">
        <f t="shared" ca="1" si="1092"/>
        <v>-3.7124284309895714E-5</v>
      </c>
      <c r="IJ451" s="240">
        <f t="shared" ca="1" si="1093"/>
        <v>7.3609857511847492E-5</v>
      </c>
      <c r="IK451" s="240">
        <f t="shared" ca="1" si="1094"/>
        <v>-5.0574397537290285E-5</v>
      </c>
      <c r="IL451" s="240">
        <f t="shared" ca="1" si="1095"/>
        <v>-1.3355590635669486E-5</v>
      </c>
      <c r="IM451" s="240">
        <f t="shared" ca="1" si="1096"/>
        <v>6.6486229642802644E-5</v>
      </c>
      <c r="IN451" s="240">
        <f t="shared" ca="1" si="1097"/>
        <v>-6.5856010877409258E-5</v>
      </c>
      <c r="IO451" s="240">
        <f t="shared" ca="1" si="1098"/>
        <v>1.1974530109838527E-5</v>
      </c>
      <c r="IP451" s="240">
        <f t="shared" ca="1" si="1099"/>
        <v>5.1589572361299608E-5</v>
      </c>
      <c r="IQ451" s="240">
        <f t="shared" ca="1" si="1100"/>
        <v>-7.3438274859216642E-5</v>
      </c>
      <c r="IR451" s="240">
        <f t="shared" ca="1" si="1101"/>
        <v>3.5904686152217293E-5</v>
      </c>
      <c r="IS451" s="240">
        <f t="shared" ca="1" si="1102"/>
        <v>3.0661481721424831E-5</v>
      </c>
      <c r="IT451" s="240">
        <f t="shared" ca="1" si="1103"/>
        <v>-7.2434732824541167E-5</v>
      </c>
      <c r="IU451" s="240">
        <f t="shared" ca="1" si="1104"/>
        <v>5.5637158207920176E-5</v>
      </c>
      <c r="IV451" s="240">
        <f t="shared" ca="1" si="1105"/>
        <v>6.1486999277511433E-6</v>
      </c>
      <c r="IW451" s="240">
        <f t="shared" ca="1" si="1106"/>
        <v>-6.2962710748912996E-5</v>
      </c>
      <c r="IX451" s="240">
        <f t="shared" ca="1" si="1107"/>
        <v>6.8864986076415288E-5</v>
      </c>
      <c r="IY451" s="240">
        <f t="shared" ca="1" si="1108"/>
        <v>-1.9082937870294082E-5</v>
      </c>
      <c r="IZ451" s="240">
        <f t="shared" ca="1" si="1109"/>
        <v>-4.6129600442401276E-5</v>
      </c>
      <c r="JA451" s="240">
        <f t="shared" ca="1" si="1110"/>
        <v>7.404167967040083E-5</v>
      </c>
      <c r="JB451" s="240">
        <f t="shared" ca="1" si="1111"/>
        <v>-4.2083553723814722E-5</v>
      </c>
    </row>
    <row r="452" spans="2:262">
      <c r="B452" s="248">
        <v>91</v>
      </c>
      <c r="C452" s="247">
        <f t="shared" si="1112"/>
        <v>1.7773437500000011E-3</v>
      </c>
      <c r="D452" s="244">
        <f t="shared" ca="1" si="855"/>
        <v>29.896912870096152</v>
      </c>
      <c r="E452" s="243">
        <f ca="1">CS361</f>
        <v>-0.10308712990384954</v>
      </c>
      <c r="F452" s="242">
        <v>91</v>
      </c>
      <c r="G452" s="240">
        <f t="shared" ca="1" si="856"/>
        <v>-3.9856444058464939E-5</v>
      </c>
      <c r="H452" s="240">
        <f t="shared" ca="1" si="857"/>
        <v>1.3681508871531269E-4</v>
      </c>
      <c r="I452" s="240">
        <f t="shared" ca="1" si="858"/>
        <v>-1.2848948523303783E-4</v>
      </c>
      <c r="J452" s="240">
        <f t="shared" ca="1" si="859"/>
        <v>2.1286492030302961E-5</v>
      </c>
      <c r="K452" s="240">
        <f t="shared" ca="1" si="860"/>
        <v>1.0229724053366754E-4</v>
      </c>
      <c r="L452" s="240">
        <f t="shared" ca="1" si="861"/>
        <v>-1.471594800413775E-4</v>
      </c>
      <c r="M452" s="240">
        <f t="shared" ca="1" si="862"/>
        <v>7.8777081416081716E-5</v>
      </c>
      <c r="N452" s="240">
        <f t="shared" ca="1" si="863"/>
        <v>5.0227181839546471E-5</v>
      </c>
      <c r="O452" s="240">
        <f t="shared" ca="1" si="864"/>
        <v>-1.4057977936313484E-4</v>
      </c>
      <c r="P452" s="240">
        <f t="shared" ca="1" si="865"/>
        <v>1.2275106068256367E-4</v>
      </c>
      <c r="Q452" s="240">
        <f t="shared" ca="1" si="866"/>
        <v>-1.0460881255250595E-5</v>
      </c>
      <c r="R452" s="240">
        <f t="shared" ca="1" si="867"/>
        <v>-1.0987933145547823E-4</v>
      </c>
      <c r="S452" s="240">
        <f t="shared" ca="1" si="868"/>
        <v>1.4566335298182967E-4</v>
      </c>
      <c r="T452" s="240">
        <f t="shared" ca="1" si="869"/>
        <v>-6.9354061233158586E-5</v>
      </c>
      <c r="U452" s="241">
        <f t="shared" ca="1" si="870"/>
        <v>-6.0325734170424951E-5</v>
      </c>
      <c r="V452" s="240">
        <f t="shared" ca="1" si="871"/>
        <v>1.4358265600638784E-4</v>
      </c>
      <c r="W452" s="240">
        <f t="shared" ca="1" si="872"/>
        <v>-1.163474374987771E-4</v>
      </c>
      <c r="X452" s="240">
        <f t="shared" ca="1" si="873"/>
        <v>-4.2141794168237617E-7</v>
      </c>
      <c r="Y452" s="240">
        <f t="shared" ca="1" si="874"/>
        <v>1.1686597675989803E-4</v>
      </c>
      <c r="Z452" s="240">
        <f t="shared" ca="1" si="875"/>
        <v>-1.4337786359181897E-4</v>
      </c>
      <c r="AA452" s="240">
        <f t="shared" ca="1" si="876"/>
        <v>5.9555205383395886E-5</v>
      </c>
      <c r="AB452" s="240">
        <f t="shared" ca="1" si="877"/>
        <v>7.0097376121053793E-5</v>
      </c>
      <c r="AC452" s="240">
        <f t="shared" ca="1" si="878"/>
        <v>-1.4580744579636469E-4</v>
      </c>
      <c r="AD452" s="240">
        <f t="shared" ca="1" si="879"/>
        <v>1.0931331747053753E-4</v>
      </c>
      <c r="AE452" s="240">
        <f t="shared" ca="1" si="880"/>
        <v>1.1301433438277138E-5</v>
      </c>
      <c r="AF452" s="240">
        <f t="shared" ca="1" si="881"/>
        <v>-1.232193152106822E-4</v>
      </c>
      <c r="AG452" s="240">
        <f t="shared" ca="1" si="882"/>
        <v>1.4031539713637019E-4</v>
      </c>
      <c r="AH452" s="240">
        <f t="shared" ca="1" si="883"/>
        <v>-4.9433614715640599E-5</v>
      </c>
      <c r="AI452" s="240">
        <f t="shared" ca="1" si="884"/>
        <v>-7.9489154317062368E-5</v>
      </c>
      <c r="AJ452" s="240">
        <f t="shared" ca="1" si="885"/>
        <v>1.472420924044321E-4</v>
      </c>
      <c r="AK452" s="240">
        <f t="shared" ca="1" si="886"/>
        <v>-1.0168681910373439E-4</v>
      </c>
      <c r="AL452" s="240">
        <f t="shared" ca="1" si="887"/>
        <v>-2.2120205487883042E-5</v>
      </c>
      <c r="AM452" s="240">
        <f t="shared" ca="1" si="888"/>
        <v>1.2890491751629533E-4</v>
      </c>
      <c r="AN452" s="240">
        <f t="shared" ca="1" si="889"/>
        <v>-1.3649254938654618E-4</v>
      </c>
      <c r="AO452" s="240">
        <f t="shared" ca="1" si="890"/>
        <v>3.9044139006683355E-5</v>
      </c>
      <c r="AP452" s="240">
        <f t="shared" ca="1" si="891"/>
        <v>8.8450173898679102E-5</v>
      </c>
      <c r="AQ452" s="240">
        <f t="shared" ca="1" si="892"/>
        <v>-1.4787882135631922E-4</v>
      </c>
      <c r="AR452" s="240">
        <f t="shared" ca="1" si="893"/>
        <v>9.3509271053794226E-5</v>
      </c>
      <c r="AS452" s="240">
        <f t="shared" ca="1" si="894"/>
        <v>3.2819106227398594E-5</v>
      </c>
      <c r="AT452" s="240">
        <f t="shared" ca="1" si="895"/>
        <v>-1.3389197290522694E-4</v>
      </c>
      <c r="AU452" s="240">
        <f t="shared" ca="1" si="896"/>
        <v>1.31930036685524E-4</v>
      </c>
      <c r="AV452" s="240">
        <f t="shared" ca="1" si="897"/>
        <v>-2.8443079725564433E-5</v>
      </c>
      <c r="AW452" s="240">
        <f t="shared" ca="1" si="898"/>
        <v>-9.6931874324384076E-5</v>
      </c>
      <c r="AX452" s="240">
        <f t="shared" ca="1" si="899"/>
        <v>1.4771418216266797E-4</v>
      </c>
      <c r="AY452" s="240">
        <f t="shared" ca="1" si="900"/>
        <v>-8.4824988162125287E-5</v>
      </c>
      <c r="AZ452" s="240">
        <f t="shared" ca="1" si="901"/>
        <v>-4.33401573867325E-5</v>
      </c>
      <c r="BA452" s="240">
        <f t="shared" ca="1" si="902"/>
        <v>1.3815345609223482E-4</v>
      </c>
      <c r="BB452" s="240">
        <f t="shared" ca="1" si="903"/>
        <v>-1.2665258368493886E-4</v>
      </c>
      <c r="BC452" s="240">
        <f t="shared" ca="1" si="904"/>
        <v>1.7687884931027702E-5</v>
      </c>
      <c r="BD452" s="240">
        <f t="shared" ca="1" si="905"/>
        <v>1.0488829252469361E-4</v>
      </c>
      <c r="BE452" s="240">
        <f t="shared" ca="1" si="906"/>
        <v>-1.4674906701753348E-4</v>
      </c>
      <c r="BF452" s="240">
        <f t="shared" ca="1" si="907"/>
        <v>7.5681031310146583E-5</v>
      </c>
      <c r="BG452" s="240">
        <f t="shared" ca="1" si="908"/>
        <v>5.3626344478084937E-5</v>
      </c>
      <c r="BH452" s="240">
        <f t="shared" ca="1" si="909"/>
        <v>-1.4166627373070142E-4</v>
      </c>
      <c r="BI452" s="240">
        <f t="shared" ca="1" si="910"/>
        <v>1.2068878935985459E-4</v>
      </c>
      <c r="BJ452" s="240">
        <f t="shared" ca="1" si="911"/>
        <v>-6.8368379555250233E-6</v>
      </c>
      <c r="BK452" s="240">
        <f t="shared" ca="1" si="912"/>
        <v>-1.1227631198001397E-4</v>
      </c>
      <c r="BL452" s="240">
        <f t="shared" ca="1" si="913"/>
        <v>1.4498870596350771E-4</v>
      </c>
      <c r="BM452" s="240">
        <f t="shared" ca="1" si="914"/>
        <v>-6.6126952392297171E-5</v>
      </c>
      <c r="BN452" s="240">
        <f t="shared" ca="1" si="915"/>
        <v>-6.3621925762383669E-5</v>
      </c>
      <c r="BO452" s="240">
        <f t="shared" ca="1" si="916"/>
        <v>1.4441138955748422E-4</v>
      </c>
      <c r="BP452" s="240">
        <f t="shared" ca="1" si="917"/>
        <v>-1.1407097202843655E-4</v>
      </c>
      <c r="BQ452" s="240">
        <f t="shared" ca="1" si="918"/>
        <v>-4.0512584372180834E-6</v>
      </c>
      <c r="BR452" s="240">
        <f t="shared" ca="1" si="919"/>
        <v>1.1905589637280226E-4</v>
      </c>
      <c r="BS452" s="240">
        <f t="shared" ca="1" si="920"/>
        <v>-1.4244263854966345E-4</v>
      </c>
      <c r="BT452" s="240">
        <f t="shared" ca="1" si="921"/>
        <v>5.6214525790017747E-5</v>
      </c>
      <c r="BU452" s="240">
        <f t="shared" ca="1" si="922"/>
        <v>7.327273431860382E-5</v>
      </c>
      <c r="BV452" s="240">
        <f t="shared" ca="1" si="923"/>
        <v>-1.463739275520735E-4</v>
      </c>
      <c r="BW452" s="240">
        <f t="shared" ca="1" si="924"/>
        <v>1.0683499421618585E-4</v>
      </c>
      <c r="BX452" s="240">
        <f t="shared" ca="1" si="925"/>
        <v>1.4917400709482461E-5</v>
      </c>
      <c r="BY452" s="240">
        <f t="shared" ca="1" si="926"/>
        <v>-1.2519030654783037E-4</v>
      </c>
      <c r="BZ452" s="240">
        <f t="shared" ca="1" si="927"/>
        <v>1.3912466213591626E-4</v>
      </c>
      <c r="CA452" s="240">
        <f t="shared" ca="1" si="928"/>
        <v>-4.5997467801912286E-5</v>
      </c>
      <c r="CB452" s="240">
        <f t="shared" ca="1" si="929"/>
        <v>-8.2526471579013417E-5</v>
      </c>
      <c r="CC452" s="240">
        <f t="shared" ca="1" si="930"/>
        <v>1.4754325255103776E-4</v>
      </c>
      <c r="CD452" s="240">
        <f t="shared" ca="1" si="931"/>
        <v>-9.9020068313816678E-5</v>
      </c>
      <c r="CE452" s="240">
        <f t="shared" ca="1" si="932"/>
        <v>-2.5702704294815297E-5</v>
      </c>
      <c r="CF452" s="240">
        <f t="shared" ca="1" si="933"/>
        <v>1.3064629960486186E-4</v>
      </c>
      <c r="CG452" s="240">
        <f t="shared" ca="1" si="934"/>
        <v>-1.3505275712392958E-4</v>
      </c>
      <c r="CH452" s="240">
        <f t="shared" ca="1" si="935"/>
        <v>3.5531145550447233E-5</v>
      </c>
      <c r="CI452" s="240">
        <f t="shared" ca="1" si="936"/>
        <v>9.1332990739623139E-5</v>
      </c>
      <c r="CJ452" s="240">
        <f t="shared" ca="1" si="937"/>
        <v>-1.4791302788089427E-4</v>
      </c>
      <c r="CK452" s="240">
        <f t="shared" ca="1" si="938"/>
        <v>9.066854408189364E-5</v>
      </c>
      <c r="CL452" s="240">
        <f t="shared" ca="1" si="939"/>
        <v>3.6348722698624928E-5</v>
      </c>
      <c r="CM452" s="240">
        <f t="shared" ca="1" si="940"/>
        <v>-1.3539430904479488E-4</v>
      </c>
      <c r="CN452" s="240">
        <f t="shared" ca="1" si="941"/>
        <v>1.3024898951976183E-4</v>
      </c>
      <c r="CO452" s="240">
        <f t="shared" ca="1" si="942"/>
        <v>-2.4872276942728666E-5</v>
      </c>
      <c r="CP452" s="240">
        <f t="shared" ca="1" si="943"/>
        <v>-9.9644568510085372E-5</v>
      </c>
      <c r="CQ452" s="240">
        <f t="shared" ca="1" si="944"/>
        <v>1.4748124969709189E-4</v>
      </c>
      <c r="CR452" s="240">
        <f t="shared" ca="1" si="945"/>
        <v>-8.1825679153833903E-5</v>
      </c>
      <c r="CS452" s="240">
        <f t="shared" ca="1" si="946"/>
        <v>-4.6797764224786203E-5</v>
      </c>
      <c r="CT452" s="240">
        <f t="shared" ca="1" si="947"/>
        <v>1.3940860499309673E-4</v>
      </c>
      <c r="CU452" s="240">
        <f t="shared" ca="1" si="948"/>
        <v>-1.2473939135627477E-4</v>
      </c>
      <c r="CV452" s="240">
        <f t="shared" ca="1" si="949"/>
        <v>1.4078623311262342E-5</v>
      </c>
      <c r="CW452" s="240">
        <f t="shared" ca="1" si="950"/>
        <v>1.0741616373032806E-4</v>
      </c>
      <c r="CX452" s="240">
        <f t="shared" ca="1" si="951"/>
        <v>-1.4625025784301875E-4</v>
      </c>
      <c r="CY452" s="240">
        <f t="shared" ca="1" si="952"/>
        <v>7.2539393780848469E-5</v>
      </c>
      <c r="CZ452" s="240">
        <f t="shared" ca="1" si="953"/>
        <v>5.6993204611928483E-5</v>
      </c>
      <c r="DA452" s="240">
        <f t="shared" ca="1" si="954"/>
        <v>-1.4266743363221561E-4</v>
      </c>
      <c r="DB452" s="240">
        <f t="shared" ca="1" si="955"/>
        <v>1.1855381962327805E-4</v>
      </c>
      <c r="DC452" s="240">
        <f t="shared" ca="1" si="956"/>
        <v>-3.2086764002635046E-6</v>
      </c>
      <c r="DD452" s="240">
        <f t="shared" ca="1" si="957"/>
        <v>-1.1460566145249533E-4</v>
      </c>
      <c r="DE452" s="240">
        <f t="shared" ca="1" si="958"/>
        <v>1.4422672317018935E-4</v>
      </c>
      <c r="DF452" s="240">
        <f t="shared" ca="1" si="959"/>
        <v>-6.2860011147957806E-5</v>
      </c>
      <c r="DG452" s="240">
        <f t="shared" ca="1" si="960"/>
        <v>-6.6879793885238223E-5</v>
      </c>
      <c r="DH452" s="240">
        <f t="shared" ca="1" si="961"/>
        <v>1.4515313508740011E-4</v>
      </c>
      <c r="DI452" s="240">
        <f t="shared" ca="1" si="962"/>
        <v>-1.1172579446993173E-4</v>
      </c>
      <c r="DJ452" s="240">
        <f t="shared" ca="1" si="963"/>
        <v>-7.6786586061606871E-6</v>
      </c>
      <c r="DK452" s="240">
        <f t="shared" ca="1" si="964"/>
        <v>1.2117410116551695E-4</v>
      </c>
      <c r="DL452" s="240">
        <f t="shared" ca="1" si="965"/>
        <v>-1.4142161138831977E-4</v>
      </c>
      <c r="DM452" s="240">
        <f t="shared" ca="1" si="966"/>
        <v>5.2839984668304095E-5</v>
      </c>
      <c r="DN452" s="240">
        <f t="shared" ca="1" si="967"/>
        <v>7.6403955760847046E-5</v>
      </c>
      <c r="DO452" s="240">
        <f t="shared" ca="1" si="968"/>
        <v>-1.4685223912709881E-4</v>
      </c>
      <c r="DP452" s="240">
        <f t="shared" ca="1" si="969"/>
        <v>1.042923175561375E-4</v>
      </c>
      <c r="DQ452" s="240">
        <f t="shared" ca="1" si="970"/>
        <v>1.8524382296298975E-5</v>
      </c>
      <c r="DR452" s="240">
        <f t="shared" ca="1" si="971"/>
        <v>-1.2708588792548128E-4</v>
      </c>
      <c r="DS452" s="240">
        <f t="shared" ca="1" si="972"/>
        <v>1.3785012364119824E-4</v>
      </c>
      <c r="DT452" s="240">
        <f t="shared" ca="1" si="973"/>
        <v>-4.2533613733538201E-5</v>
      </c>
      <c r="DU452" s="240">
        <f t="shared" ca="1" si="974"/>
        <v>-8.5514077980345293E-5</v>
      </c>
      <c r="DV452" s="240">
        <f t="shared" ca="1" si="975"/>
        <v>1.4775553815930448E-4</v>
      </c>
      <c r="DW452" s="240">
        <f t="shared" ca="1" si="976"/>
        <v>-9.6293671537343915E-5</v>
      </c>
      <c r="DX452" s="240">
        <f t="shared" ca="1" si="977"/>
        <v>-2.9269720753768436E-5</v>
      </c>
      <c r="DY452" s="240">
        <f t="shared" ca="1" si="978"/>
        <v>1.3230898524772708E-4</v>
      </c>
      <c r="DZ452" s="240">
        <f t="shared" ca="1" si="979"/>
        <v>-1.3353161413036941E-4</v>
      </c>
      <c r="EA452" s="240">
        <f t="shared" ca="1" si="980"/>
        <v>3.1996749460726623E-5</v>
      </c>
      <c r="EB452" s="240">
        <f t="shared" ca="1" si="981"/>
        <v>9.416079200210445E-5</v>
      </c>
      <c r="EC452" s="240">
        <f t="shared" ca="1" si="982"/>
        <v>-1.478581371282982E-4</v>
      </c>
      <c r="ED452" s="240">
        <f t="shared" ca="1" si="983"/>
        <v>8.7773201769356649E-5</v>
      </c>
      <c r="EE452" s="240">
        <f t="shared" ca="1" si="984"/>
        <v>3.9856444058467968E-5</v>
      </c>
      <c r="EF452" s="240">
        <f t="shared" ca="1" si="985"/>
        <v>-1.3681508871531427E-4</v>
      </c>
      <c r="EG452" s="240">
        <f t="shared" ca="1" si="986"/>
        <v>1.2848948523303531E-4</v>
      </c>
      <c r="EH452" s="240">
        <f t="shared" ca="1" si="987"/>
        <v>-2.128649203029691E-5</v>
      </c>
      <c r="EI452" s="240">
        <f t="shared" ca="1" si="988"/>
        <v>-1.0229724053366666E-4</v>
      </c>
      <c r="EJ452" s="240">
        <f t="shared" ca="1" si="989"/>
        <v>1.4715948004137756E-4</v>
      </c>
      <c r="EK452" s="240">
        <f t="shared" ca="1" si="990"/>
        <v>-7.8777081416081228E-5</v>
      </c>
      <c r="EL452" s="240">
        <f t="shared" ca="1" si="991"/>
        <v>-5.0227181839548016E-5</v>
      </c>
      <c r="EM452" s="240">
        <f t="shared" ca="1" si="992"/>
        <v>1.4057977936313571E-4</v>
      </c>
      <c r="EN452" s="240">
        <f t="shared" ca="1" si="993"/>
        <v>-1.2275106068256156E-4</v>
      </c>
      <c r="EO452" s="240">
        <f t="shared" ca="1" si="994"/>
        <v>1.0460881255245797E-5</v>
      </c>
      <c r="EP452" s="240">
        <f t="shared" ca="1" si="995"/>
        <v>1.098793314554818E-4</v>
      </c>
      <c r="EQ452" s="240">
        <f t="shared" ca="1" si="996"/>
        <v>-1.4566335298183005E-4</v>
      </c>
      <c r="ER452" s="240">
        <f t="shared" ca="1" si="997"/>
        <v>6.9354061233159453E-5</v>
      </c>
      <c r="ES452" s="240">
        <f t="shared" ca="1" si="998"/>
        <v>6.0325734170425012E-5</v>
      </c>
      <c r="ET452" s="240">
        <f t="shared" ca="1" si="999"/>
        <v>-1.4358265600638814E-4</v>
      </c>
      <c r="EU452" s="240">
        <f t="shared" ca="1" si="1000"/>
        <v>1.1634743749877576E-4</v>
      </c>
      <c r="EV452" s="240">
        <f t="shared" ca="1" si="1001"/>
        <v>4.2141794168560167E-7</v>
      </c>
      <c r="EW452" s="240">
        <f t="shared" ca="1" si="1002"/>
        <v>-1.1686597675990065E-4</v>
      </c>
      <c r="EX452" s="240">
        <f t="shared" ca="1" si="1003"/>
        <v>1.4337786359181767E-4</v>
      </c>
      <c r="EY452" s="240">
        <f t="shared" ca="1" si="1004"/>
        <v>-5.9555205383390052E-5</v>
      </c>
      <c r="EZ452" s="240">
        <f t="shared" ca="1" si="1005"/>
        <v>-7.009737612105294E-5</v>
      </c>
      <c r="FA452" s="240">
        <f t="shared" ca="1" si="1006"/>
        <v>1.4580744579636469E-4</v>
      </c>
      <c r="FB452" s="240">
        <f t="shared" ca="1" si="1007"/>
        <v>-1.0931331747053749E-4</v>
      </c>
      <c r="FC452" s="240">
        <f t="shared" ca="1" si="1008"/>
        <v>-1.1301433438278276E-5</v>
      </c>
      <c r="FD452" s="240">
        <f t="shared" ca="1" si="1009"/>
        <v>1.2321931521068342E-4</v>
      </c>
      <c r="FE452" s="240">
        <f t="shared" ca="1" si="1010"/>
        <v>-1.4031539713636916E-4</v>
      </c>
      <c r="FF452" s="240">
        <f t="shared" ca="1" si="1011"/>
        <v>4.9433614715636587E-5</v>
      </c>
      <c r="FG452" s="240">
        <f t="shared" ca="1" si="1012"/>
        <v>7.9489154317067748E-5</v>
      </c>
      <c r="FH452" s="240">
        <f t="shared" ca="1" si="1013"/>
        <v>-1.4724209240443191E-4</v>
      </c>
      <c r="FI452" s="240">
        <f t="shared" ca="1" si="1014"/>
        <v>1.0168681910373432E-4</v>
      </c>
      <c r="FJ452" s="240">
        <f t="shared" ca="1" si="1015"/>
        <v>2.2120205487883109E-5</v>
      </c>
      <c r="FK452" s="240">
        <f t="shared" ca="1" si="1016"/>
        <v>-1.2890491751629536E-4</v>
      </c>
      <c r="FL452" s="240">
        <f t="shared" ca="1" si="1017"/>
        <v>1.3649254938654534E-4</v>
      </c>
      <c r="FM452" s="240">
        <f t="shared" ca="1" si="1018"/>
        <v>-3.9044139006681262E-5</v>
      </c>
      <c r="FN452" s="240">
        <f t="shared" ca="1" si="1019"/>
        <v>-8.8450173898682518E-5</v>
      </c>
      <c r="FO452" s="240">
        <f t="shared" ca="1" si="1020"/>
        <v>1.4787882135631933E-4</v>
      </c>
      <c r="FP452" s="240">
        <f t="shared" ca="1" si="1021"/>
        <v>-9.3509271053789292E-5</v>
      </c>
      <c r="FQ452" s="240">
        <f t="shared" ca="1" si="1022"/>
        <v>-3.2819106227396602E-5</v>
      </c>
      <c r="FR452" s="240">
        <f t="shared" ca="1" si="1023"/>
        <v>1.33891972905227E-4</v>
      </c>
      <c r="FS452" s="240">
        <f t="shared" ca="1" si="1024"/>
        <v>-1.3193003668552394E-4</v>
      </c>
      <c r="FT452" s="240">
        <f t="shared" ca="1" si="1025"/>
        <v>2.8443079725562305E-5</v>
      </c>
      <c r="FU452" s="240">
        <f t="shared" ca="1" si="1026"/>
        <v>9.6931874324385716E-5</v>
      </c>
      <c r="FV452" s="240">
        <f t="shared" ca="1" si="1027"/>
        <v>-1.4771418216266775E-4</v>
      </c>
      <c r="FW452" s="240">
        <f t="shared" ca="1" si="1028"/>
        <v>8.482498816212179E-5</v>
      </c>
      <c r="FX452" s="240">
        <f t="shared" ca="1" si="1029"/>
        <v>4.3340157386738586E-5</v>
      </c>
      <c r="FY452" s="240">
        <f t="shared" ca="1" si="1030"/>
        <v>-1.3815345609223409E-4</v>
      </c>
      <c r="FZ452" s="240">
        <f t="shared" ca="1" si="1031"/>
        <v>1.2665258368493992E-4</v>
      </c>
      <c r="GA452" s="240">
        <f t="shared" ca="1" si="1032"/>
        <v>-1.7687884931027621E-5</v>
      </c>
      <c r="GB452" s="240">
        <f t="shared" ca="1" si="1033"/>
        <v>-1.0488829252469367E-4</v>
      </c>
      <c r="GC452" s="240">
        <f t="shared" ca="1" si="1034"/>
        <v>1.4674906701753321E-4</v>
      </c>
      <c r="GD452" s="240">
        <f t="shared" ca="1" si="1035"/>
        <v>-7.5681031310144699E-5</v>
      </c>
      <c r="GE452" s="240">
        <f t="shared" ca="1" si="1036"/>
        <v>-5.3626344478088935E-5</v>
      </c>
      <c r="GF452" s="240">
        <f t="shared" ca="1" si="1037"/>
        <v>1.4166627373070266E-4</v>
      </c>
      <c r="GG452" s="240">
        <f t="shared" ca="1" si="1038"/>
        <v>-1.206887893598509E-4</v>
      </c>
      <c r="GH452" s="240">
        <f t="shared" ca="1" si="1039"/>
        <v>6.8368379555270697E-6</v>
      </c>
      <c r="GI452" s="240">
        <f t="shared" ca="1" si="1040"/>
        <v>1.1227631198001401E-4</v>
      </c>
      <c r="GJ452" s="240">
        <f t="shared" ca="1" si="1041"/>
        <v>-1.4498870596350727E-4</v>
      </c>
      <c r="GK452" s="240">
        <f t="shared" ca="1" si="1042"/>
        <v>6.6126952392295233E-5</v>
      </c>
      <c r="GL452" s="240">
        <f t="shared" ca="1" si="1043"/>
        <v>6.3621925762385607E-5</v>
      </c>
      <c r="GM452" s="240">
        <f t="shared" ca="1" si="1044"/>
        <v>-1.4441138955748468E-4</v>
      </c>
      <c r="GN452" s="240">
        <f t="shared" ca="1" si="1045"/>
        <v>1.140709720284325E-4</v>
      </c>
      <c r="GO452" s="240">
        <f t="shared" ca="1" si="1046"/>
        <v>4.0512584372244667E-6</v>
      </c>
      <c r="GP452" s="240">
        <f t="shared" ca="1" si="1047"/>
        <v>-1.1905589637280604E-4</v>
      </c>
      <c r="GQ452" s="240">
        <f t="shared" ca="1" si="1048"/>
        <v>1.4244263854966399E-4</v>
      </c>
      <c r="GR452" s="240">
        <f t="shared" ca="1" si="1049"/>
        <v>-5.6214525790019624E-5</v>
      </c>
      <c r="GS452" s="240">
        <f t="shared" ca="1" si="1050"/>
        <v>-7.3272734318605718E-5</v>
      </c>
      <c r="GT452" s="240">
        <f t="shared" ca="1" si="1051"/>
        <v>1.4637392755207382E-4</v>
      </c>
      <c r="GU452" s="240">
        <f t="shared" ca="1" si="1052"/>
        <v>-1.0683499421618433E-4</v>
      </c>
      <c r="GV452" s="240">
        <f t="shared" ca="1" si="1053"/>
        <v>-1.491740070948463E-5</v>
      </c>
      <c r="GW452" s="240">
        <f t="shared" ca="1" si="1054"/>
        <v>1.2519030654783376E-4</v>
      </c>
      <c r="GX452" s="240">
        <f t="shared" ca="1" si="1055"/>
        <v>-1.391246621359141E-4</v>
      </c>
      <c r="GY452" s="240">
        <f t="shared" ca="1" si="1056"/>
        <v>4.5997467801914217E-5</v>
      </c>
      <c r="GZ452" s="240">
        <f t="shared" ca="1" si="1057"/>
        <v>8.2526471579011737E-5</v>
      </c>
      <c r="HA452" s="240">
        <f t="shared" ca="1" si="1058"/>
        <v>-1.4754325255103792E-4</v>
      </c>
      <c r="HB452" s="240">
        <f t="shared" ca="1" si="1059"/>
        <v>9.9020068313815051E-5</v>
      </c>
      <c r="HC452" s="240">
        <f t="shared" ca="1" si="1060"/>
        <v>2.5702704294817439E-5</v>
      </c>
      <c r="HD452" s="240">
        <f t="shared" ca="1" si="1061"/>
        <v>-1.3064629960486286E-4</v>
      </c>
      <c r="HE452" s="240">
        <f t="shared" ca="1" si="1062"/>
        <v>1.3505275712392696E-4</v>
      </c>
      <c r="HF452" s="240">
        <f t="shared" ca="1" si="1063"/>
        <v>-3.5531145550441033E-5</v>
      </c>
      <c r="HG452" s="240">
        <f t="shared" ca="1" si="1064"/>
        <v>-9.1332990739628154E-5</v>
      </c>
      <c r="HH452" s="240">
        <f t="shared" ca="1" si="1065"/>
        <v>1.4791302788089427E-4</v>
      </c>
      <c r="HI452" s="240">
        <f t="shared" ca="1" si="1066"/>
        <v>-9.066854408189524E-5</v>
      </c>
      <c r="HJ452" s="240">
        <f t="shared" ca="1" si="1067"/>
        <v>-3.6348722698627049E-5</v>
      </c>
      <c r="HK452" s="240">
        <f t="shared" ca="1" si="1068"/>
        <v>1.3539430904479577E-4</v>
      </c>
      <c r="HL452" s="240">
        <f t="shared" ca="1" si="1069"/>
        <v>-1.302489895197608E-4</v>
      </c>
      <c r="HM452" s="240">
        <f t="shared" ca="1" si="1070"/>
        <v>2.4872276942726525E-5</v>
      </c>
      <c r="HN452" s="240">
        <f t="shared" ca="1" si="1071"/>
        <v>9.9644568510090089E-5</v>
      </c>
      <c r="HO452" s="240">
        <f t="shared" ca="1" si="1072"/>
        <v>-1.4748124969709138E-4</v>
      </c>
      <c r="HP452" s="240">
        <f t="shared" ca="1" si="1073"/>
        <v>8.1825679153835597E-5</v>
      </c>
      <c r="HQ452" s="240">
        <f t="shared" ca="1" si="1074"/>
        <v>4.6797764224784285E-5</v>
      </c>
      <c r="HR452" s="240">
        <f t="shared" ca="1" si="1075"/>
        <v>-1.3940860499309747E-4</v>
      </c>
      <c r="HS452" s="240">
        <f t="shared" ca="1" si="1076"/>
        <v>1.2473939135627357E-4</v>
      </c>
      <c r="HT452" s="240">
        <f t="shared" ca="1" si="1077"/>
        <v>-1.4078623311260187E-5</v>
      </c>
      <c r="HU452" s="240">
        <f t="shared" ca="1" si="1078"/>
        <v>-1.0741616373032956E-4</v>
      </c>
      <c r="HV452" s="240">
        <f t="shared" ca="1" si="1079"/>
        <v>1.4625025784301842E-4</v>
      </c>
      <c r="HW452" s="240">
        <f t="shared" ca="1" si="1080"/>
        <v>-7.2539393780842912E-5</v>
      </c>
      <c r="HX452" s="240">
        <f t="shared" ca="1" si="1081"/>
        <v>-5.6993204611934358E-5</v>
      </c>
      <c r="HY452" s="240">
        <f t="shared" ca="1" si="1082"/>
        <v>1.4266743363221506E-4</v>
      </c>
      <c r="HZ452" s="240">
        <f t="shared" ca="1" si="1083"/>
        <v>-1.1855381962327927E-4</v>
      </c>
      <c r="IA452" s="240">
        <f t="shared" ca="1" si="1084"/>
        <v>3.2086764002613226E-6</v>
      </c>
      <c r="IB452" s="240">
        <f t="shared" ca="1" si="1085"/>
        <v>1.1460566145250203E-4</v>
      </c>
      <c r="IC452" s="240">
        <f t="shared" ca="1" si="1086"/>
        <v>-1.4422672317019073E-4</v>
      </c>
      <c r="ID452" s="240">
        <f t="shared" ca="1" si="1087"/>
        <v>6.2860011147963457E-5</v>
      </c>
      <c r="IE452" s="240">
        <f t="shared" ca="1" si="1088"/>
        <v>-1.5762436657887517E-4</v>
      </c>
      <c r="IF452" s="240">
        <f t="shared" ca="1" si="1089"/>
        <v>-1.4515313508739971E-4</v>
      </c>
      <c r="IG452" s="240">
        <f t="shared" ca="1" si="1090"/>
        <v>1.1172579446993306E-4</v>
      </c>
      <c r="IH452" s="240">
        <f t="shared" ca="1" si="1091"/>
        <v>7.6786586061586677E-6</v>
      </c>
      <c r="II452" s="240">
        <f t="shared" ca="1" si="1092"/>
        <v>-1.211741011655182E-4</v>
      </c>
      <c r="IJ452" s="240">
        <f t="shared" ca="1" si="1093"/>
        <v>1.4142161138831915E-4</v>
      </c>
      <c r="IK452" s="240">
        <f t="shared" ca="1" si="1094"/>
        <v>-5.2839984668302048E-5</v>
      </c>
      <c r="IL452" s="240">
        <f t="shared" ca="1" si="1095"/>
        <v>-7.6403955760848889E-5</v>
      </c>
      <c r="IM452" s="240">
        <f t="shared" ca="1" si="1096"/>
        <v>1.4685223912709909E-4</v>
      </c>
      <c r="IN452" s="240">
        <f t="shared" ca="1" si="1097"/>
        <v>-1.0429231755613298E-4</v>
      </c>
      <c r="IO452" s="240">
        <f t="shared" ca="1" si="1098"/>
        <v>-1.852438229630113E-5</v>
      </c>
      <c r="IP452" s="240">
        <f t="shared" ca="1" si="1099"/>
        <v>1.2708588792548667E-4</v>
      </c>
      <c r="IQ452" s="240">
        <f t="shared" ca="1" si="1100"/>
        <v>-1.3785012364119441E-4</v>
      </c>
      <c r="IR452" s="240">
        <f t="shared" ca="1" si="1101"/>
        <v>4.2533613733528063E-5</v>
      </c>
      <c r="IS452" s="240">
        <f t="shared" ca="1" si="1102"/>
        <v>8.551407798035394E-5</v>
      </c>
      <c r="IT452" s="240">
        <f t="shared" ca="1" si="1103"/>
        <v>-1.4775553815930419E-4</v>
      </c>
      <c r="IU452" s="240">
        <f t="shared" ca="1" si="1104"/>
        <v>9.6293671537348659E-5</v>
      </c>
      <c r="IV452" s="240">
        <f t="shared" ca="1" si="1105"/>
        <v>2.9269720753762317E-5</v>
      </c>
      <c r="IW452" s="240">
        <f t="shared" ca="1" si="1106"/>
        <v>-1.3230898524772429E-4</v>
      </c>
      <c r="IX452" s="240">
        <f t="shared" ca="1" si="1107"/>
        <v>1.3353161413036851E-4</v>
      </c>
      <c r="IY452" s="240">
        <f t="shared" ca="1" si="1108"/>
        <v>-3.1996749460724509E-5</v>
      </c>
      <c r="IZ452" s="240">
        <f t="shared" ca="1" si="1109"/>
        <v>-9.416079200210613E-5</v>
      </c>
      <c r="JA452" s="240">
        <f t="shared" ca="1" si="1110"/>
        <v>1.4785813712829814E-4</v>
      </c>
      <c r="JB452" s="240">
        <f t="shared" ca="1" si="1111"/>
        <v>-8.7773201769354901E-5</v>
      </c>
    </row>
    <row r="453" spans="2:262">
      <c r="B453" s="248">
        <v>92</v>
      </c>
      <c r="C453" s="247">
        <f t="shared" si="1112"/>
        <v>1.7968750000000012E-3</v>
      </c>
      <c r="D453" s="244">
        <f t="shared" ca="1" si="855"/>
        <v>29.898429131312877</v>
      </c>
      <c r="E453" s="243">
        <f ca="1">CT361</f>
        <v>-0.10157086868712363</v>
      </c>
      <c r="F453" s="242">
        <v>92</v>
      </c>
      <c r="G453" s="240">
        <f t="shared" ca="1" si="856"/>
        <v>-2.4199210048922242E-5</v>
      </c>
      <c r="H453" s="240">
        <f t="shared" ca="1" si="857"/>
        <v>8.1970517835918341E-5</v>
      </c>
      <c r="I453" s="240">
        <f t="shared" ca="1" si="858"/>
        <v>-7.9803881980123573E-5</v>
      </c>
      <c r="J453" s="240">
        <f t="shared" ca="1" si="859"/>
        <v>1.9283575720838748E-5</v>
      </c>
      <c r="K453" s="240">
        <f t="shared" ca="1" si="860"/>
        <v>5.5337140116201142E-5</v>
      </c>
      <c r="L453" s="240">
        <f t="shared" ca="1" si="861"/>
        <v>-8.949459582992001E-5</v>
      </c>
      <c r="M453" s="240">
        <f t="shared" ca="1" si="862"/>
        <v>5.8212401010680978E-5</v>
      </c>
      <c r="N453" s="240">
        <f t="shared" ca="1" si="863"/>
        <v>1.5635483317486017E-5</v>
      </c>
      <c r="O453" s="240">
        <f t="shared" ca="1" si="864"/>
        <v>-7.8050492233212659E-5</v>
      </c>
      <c r="P453" s="240">
        <f t="shared" ca="1" si="865"/>
        <v>8.3393932879347683E-5</v>
      </c>
      <c r="Q453" s="240">
        <f t="shared" ca="1" si="866"/>
        <v>-2.7758609684091239E-5</v>
      </c>
      <c r="R453" s="240">
        <f t="shared" ca="1" si="867"/>
        <v>-4.8174181756732606E-5</v>
      </c>
      <c r="S453" s="240">
        <f t="shared" ca="1" si="868"/>
        <v>8.8881364437191435E-5</v>
      </c>
      <c r="T453" s="240">
        <f t="shared" ca="1" si="869"/>
        <v>-6.4597299615778766E-5</v>
      </c>
      <c r="U453" s="241">
        <f t="shared" ca="1" si="870"/>
        <v>-6.9211783344780615E-6</v>
      </c>
      <c r="V453" s="240">
        <f t="shared" ca="1" si="871"/>
        <v>7.3378797723561959E-5</v>
      </c>
      <c r="W453" s="240">
        <f t="shared" ca="1" si="872"/>
        <v>-8.6180854617182867E-5</v>
      </c>
      <c r="X453" s="240">
        <f t="shared" ca="1" si="873"/>
        <v>3.5966313061686486E-5</v>
      </c>
      <c r="Y453" s="240">
        <f t="shared" ca="1" si="874"/>
        <v>4.0547279692260336E-5</v>
      </c>
      <c r="Z453" s="240">
        <f t="shared" ca="1" si="875"/>
        <v>-8.7412156917436655E-5</v>
      </c>
      <c r="AA453" s="240">
        <f t="shared" ca="1" si="876"/>
        <v>7.0360090913100613E-5</v>
      </c>
      <c r="AB453" s="240">
        <f t="shared" ca="1" si="877"/>
        <v>-1.8597813793921761E-6</v>
      </c>
      <c r="AC453" s="240">
        <f t="shared" ca="1" si="878"/>
        <v>-6.8000425278902222E-5</v>
      </c>
      <c r="AD453" s="240">
        <f t="shared" ca="1" si="879"/>
        <v>8.8137807613807197E-5</v>
      </c>
      <c r="AE453" s="240">
        <f t="shared" ca="1" si="880"/>
        <v>-4.3827641183311027E-5</v>
      </c>
      <c r="AF453" s="240">
        <f t="shared" ca="1" si="881"/>
        <v>-3.2529885158953838E-5</v>
      </c>
      <c r="AG453" s="240">
        <f t="shared" ca="1" si="882"/>
        <v>8.5101122542221295E-5</v>
      </c>
      <c r="AH453" s="240">
        <f t="shared" ca="1" si="883"/>
        <v>-7.544527607219117E-5</v>
      </c>
      <c r="AI453" s="240">
        <f t="shared" ca="1" si="884"/>
        <v>1.0622830381918934E-5</v>
      </c>
      <c r="AJ453" s="240">
        <f t="shared" ca="1" si="885"/>
        <v>6.1967171565993425E-5</v>
      </c>
      <c r="AK453" s="240">
        <f t="shared" ca="1" si="886"/>
        <v>-8.92459453420839E-5</v>
      </c>
      <c r="AL453" s="240">
        <f t="shared" ca="1" si="887"/>
        <v>5.1266885161714535E-5</v>
      </c>
      <c r="AM453" s="240">
        <f t="shared" ca="1" si="888"/>
        <v>2.4199210048923137E-5</v>
      </c>
      <c r="AN453" s="240">
        <f t="shared" ca="1" si="889"/>
        <v>-8.1970517835918354E-5</v>
      </c>
      <c r="AO453" s="240">
        <f t="shared" ca="1" si="890"/>
        <v>7.9803881980123411E-5</v>
      </c>
      <c r="AP453" s="240">
        <f t="shared" ca="1" si="891"/>
        <v>-1.9283575720838033E-5</v>
      </c>
      <c r="AQ453" s="240">
        <f t="shared" ca="1" si="892"/>
        <v>-5.5337140116201975E-5</v>
      </c>
      <c r="AR453" s="240">
        <f t="shared" ca="1" si="893"/>
        <v>8.949459582992001E-5</v>
      </c>
      <c r="AS453" s="240">
        <f t="shared" ca="1" si="894"/>
        <v>-5.8212401010680558E-5</v>
      </c>
      <c r="AT453" s="240">
        <f t="shared" ca="1" si="895"/>
        <v>-1.5635483317486891E-5</v>
      </c>
      <c r="AU453" s="240">
        <f t="shared" ca="1" si="896"/>
        <v>7.8050492233212618E-5</v>
      </c>
      <c r="AV453" s="240">
        <f t="shared" ca="1" si="897"/>
        <v>-8.3393932879347575E-5</v>
      </c>
      <c r="AW453" s="240">
        <f t="shared" ca="1" si="898"/>
        <v>2.7758609684090697E-5</v>
      </c>
      <c r="AX453" s="240">
        <f t="shared" ca="1" si="899"/>
        <v>4.8174181756733623E-5</v>
      </c>
      <c r="AY453" s="240">
        <f t="shared" ca="1" si="900"/>
        <v>-8.8881364437191476E-5</v>
      </c>
      <c r="AZ453" s="240">
        <f t="shared" ca="1" si="901"/>
        <v>6.459729961577836E-5</v>
      </c>
      <c r="BA453" s="240">
        <f t="shared" ca="1" si="902"/>
        <v>6.9211783344786307E-6</v>
      </c>
      <c r="BB453" s="240">
        <f t="shared" ca="1" si="903"/>
        <v>-7.3378797723561918E-5</v>
      </c>
      <c r="BC453" s="240">
        <f t="shared" ca="1" si="904"/>
        <v>8.6180854617182731E-5</v>
      </c>
      <c r="BD453" s="240">
        <f t="shared" ca="1" si="905"/>
        <v>-3.5966313061685964E-5</v>
      </c>
      <c r="BE453" s="240">
        <f t="shared" ca="1" si="906"/>
        <v>-4.0547279692261406E-5</v>
      </c>
      <c r="BF453" s="240">
        <f t="shared" ca="1" si="907"/>
        <v>8.7412156917436628E-5</v>
      </c>
      <c r="BG453" s="240">
        <f t="shared" ca="1" si="908"/>
        <v>-7.036009091310026E-5</v>
      </c>
      <c r="BH453" s="240">
        <f t="shared" ca="1" si="909"/>
        <v>1.8597813793916001E-6</v>
      </c>
      <c r="BI453" s="240">
        <f t="shared" ca="1" si="910"/>
        <v>6.8000425278903008E-5</v>
      </c>
      <c r="BJ453" s="240">
        <f t="shared" ca="1" si="911"/>
        <v>-8.8137807613807088E-5</v>
      </c>
      <c r="BK453" s="240">
        <f t="shared" ca="1" si="912"/>
        <v>4.3827641183311644E-5</v>
      </c>
      <c r="BL453" s="240">
        <f t="shared" ca="1" si="913"/>
        <v>3.2529885158954949E-5</v>
      </c>
      <c r="BM453" s="240">
        <f t="shared" ca="1" si="914"/>
        <v>-8.5101122542221268E-5</v>
      </c>
      <c r="BN453" s="240">
        <f t="shared" ca="1" si="915"/>
        <v>7.5445276072190167E-5</v>
      </c>
      <c r="BO453" s="240">
        <f t="shared" ca="1" si="916"/>
        <v>-1.0622830381918365E-5</v>
      </c>
      <c r="BP453" s="240">
        <f t="shared" ca="1" si="917"/>
        <v>-6.196717156599291E-5</v>
      </c>
      <c r="BQ453" s="240">
        <f t="shared" ca="1" si="918"/>
        <v>8.9245945342083778E-5</v>
      </c>
      <c r="BR453" s="240">
        <f t="shared" ca="1" si="919"/>
        <v>-5.1266885161714068E-5</v>
      </c>
      <c r="BS453" s="240">
        <f t="shared" ca="1" si="920"/>
        <v>-2.4199210048922459E-5</v>
      </c>
      <c r="BT453" s="240">
        <f t="shared" ca="1" si="921"/>
        <v>8.1970517835919086E-5</v>
      </c>
      <c r="BU453" s="240">
        <f t="shared" ca="1" si="922"/>
        <v>-7.9803881980123139E-5</v>
      </c>
      <c r="BV453" s="240">
        <f t="shared" ca="1" si="923"/>
        <v>1.9283575720838721E-5</v>
      </c>
      <c r="BW453" s="240">
        <f t="shared" ca="1" si="924"/>
        <v>5.5337140116202409E-5</v>
      </c>
      <c r="BX453" s="240">
        <f t="shared" ca="1" si="925"/>
        <v>-8.9494595829920024E-5</v>
      </c>
      <c r="BY453" s="240">
        <f t="shared" ca="1" si="926"/>
        <v>5.8212401010679156E-5</v>
      </c>
      <c r="BZ453" s="240">
        <f t="shared" ca="1" si="927"/>
        <v>1.563548331748744E-5</v>
      </c>
      <c r="CA453" s="240">
        <f t="shared" ca="1" si="928"/>
        <v>-7.8050492233212903E-5</v>
      </c>
      <c r="CB453" s="240">
        <f t="shared" ca="1" si="929"/>
        <v>8.3393932879346924E-5</v>
      </c>
      <c r="CC453" s="240">
        <f t="shared" ca="1" si="930"/>
        <v>-2.7758609684090154E-5</v>
      </c>
      <c r="CD453" s="240">
        <f t="shared" ca="1" si="931"/>
        <v>-4.8174181756733033E-5</v>
      </c>
      <c r="CE453" s="240">
        <f t="shared" ca="1" si="932"/>
        <v>8.8881364437191692E-5</v>
      </c>
      <c r="CF453" s="240">
        <f t="shared" ca="1" si="933"/>
        <v>-6.4597299615777967E-5</v>
      </c>
      <c r="CG453" s="240">
        <f t="shared" ca="1" si="934"/>
        <v>-6.9211783344779259E-6</v>
      </c>
      <c r="CH453" s="240">
        <f t="shared" ca="1" si="935"/>
        <v>7.3378797723562975E-5</v>
      </c>
      <c r="CI453" s="240">
        <f t="shared" ca="1" si="936"/>
        <v>-8.6180854617182569E-5</v>
      </c>
      <c r="CJ453" s="240">
        <f t="shared" ca="1" si="937"/>
        <v>3.5966313061686608E-5</v>
      </c>
      <c r="CK453" s="240">
        <f t="shared" ca="1" si="938"/>
        <v>4.0547279692261921E-5</v>
      </c>
      <c r="CL453" s="240">
        <f t="shared" ca="1" si="939"/>
        <v>-8.741215691743675E-5</v>
      </c>
      <c r="CM453" s="240">
        <f t="shared" ca="1" si="940"/>
        <v>7.0360090913099122E-5</v>
      </c>
      <c r="CN453" s="240">
        <f t="shared" ca="1" si="941"/>
        <v>-1.8597813793910242E-6</v>
      </c>
      <c r="CO453" s="240">
        <f t="shared" ca="1" si="942"/>
        <v>-6.8000425278902547E-5</v>
      </c>
      <c r="CP453" s="240">
        <f t="shared" ca="1" si="943"/>
        <v>8.8137807613806776E-5</v>
      </c>
      <c r="CQ453" s="240">
        <f t="shared" ca="1" si="944"/>
        <v>-4.3827641183310038E-5</v>
      </c>
      <c r="CR453" s="240">
        <f t="shared" ca="1" si="945"/>
        <v>-3.2529885158954305E-5</v>
      </c>
      <c r="CS453" s="240">
        <f t="shared" ca="1" si="946"/>
        <v>8.5101122542221823E-5</v>
      </c>
      <c r="CT453" s="240">
        <f t="shared" ca="1" si="947"/>
        <v>-7.5445276072190546E-5</v>
      </c>
      <c r="CU453" s="240">
        <f t="shared" ca="1" si="948"/>
        <v>1.0622830381919063E-5</v>
      </c>
      <c r="CV453" s="240">
        <f t="shared" ca="1" si="949"/>
        <v>6.1967171565994252E-5</v>
      </c>
      <c r="CW453" s="240">
        <f t="shared" ca="1" si="950"/>
        <v>-8.9245945342083805E-5</v>
      </c>
      <c r="CX453" s="240">
        <f t="shared" ca="1" si="951"/>
        <v>5.1266885161714644E-5</v>
      </c>
      <c r="CY453" s="240">
        <f t="shared" ca="1" si="952"/>
        <v>2.4199210048924241E-5</v>
      </c>
      <c r="CZ453" s="240">
        <f t="shared" ca="1" si="953"/>
        <v>-8.1970517835918815E-5</v>
      </c>
      <c r="DA453" s="240">
        <f t="shared" ca="1" si="954"/>
        <v>7.9803881980122299E-5</v>
      </c>
      <c r="DB453" s="240">
        <f t="shared" ca="1" si="955"/>
        <v>-1.9283575720836918E-5</v>
      </c>
      <c r="DC453" s="240">
        <f t="shared" ca="1" si="956"/>
        <v>-5.533714011620186E-5</v>
      </c>
      <c r="DD453" s="240">
        <f t="shared" ca="1" si="957"/>
        <v>8.9494595829920064E-5</v>
      </c>
      <c r="DE453" s="240">
        <f t="shared" ca="1" si="958"/>
        <v>-5.8212401010679684E-5</v>
      </c>
      <c r="DF453" s="240">
        <f t="shared" ca="1" si="959"/>
        <v>-1.5635483317486756E-5</v>
      </c>
      <c r="DG453" s="240">
        <f t="shared" ca="1" si="960"/>
        <v>7.8050492233213797E-5</v>
      </c>
      <c r="DH453" s="240">
        <f t="shared" ca="1" si="961"/>
        <v>-8.3393932879347168E-5</v>
      </c>
      <c r="DI453" s="240">
        <f t="shared" ca="1" si="962"/>
        <v>2.7758609684090819E-5</v>
      </c>
      <c r="DJ453" s="240">
        <f t="shared" ca="1" si="963"/>
        <v>4.8174181756734592E-5</v>
      </c>
      <c r="DK453" s="240">
        <f t="shared" ca="1" si="964"/>
        <v>-8.8881364437191598E-5</v>
      </c>
      <c r="DL453" s="240">
        <f t="shared" ca="1" si="965"/>
        <v>6.4597299615776693E-5</v>
      </c>
      <c r="DM453" s="240">
        <f t="shared" ca="1" si="966"/>
        <v>6.9211783344797623E-6</v>
      </c>
      <c r="DN453" s="240">
        <f t="shared" ca="1" si="967"/>
        <v>-7.3378797723562569E-5</v>
      </c>
      <c r="DO453" s="240">
        <f t="shared" ca="1" si="968"/>
        <v>8.6180854617182081E-5</v>
      </c>
      <c r="DP453" s="240">
        <f t="shared" ca="1" si="969"/>
        <v>-3.5966313061687252E-5</v>
      </c>
      <c r="DQ453" s="240">
        <f t="shared" ca="1" si="970"/>
        <v>-4.0547279692263554E-5</v>
      </c>
      <c r="DR453" s="240">
        <f t="shared" ca="1" si="971"/>
        <v>8.7412156917437143E-5</v>
      </c>
      <c r="DS453" s="240">
        <f t="shared" ca="1" si="972"/>
        <v>-7.0360090913099556E-5</v>
      </c>
      <c r="DT453" s="240">
        <f t="shared" ca="1" si="973"/>
        <v>1.8597813793917289E-6</v>
      </c>
      <c r="DU453" s="240">
        <f t="shared" ca="1" si="974"/>
        <v>6.80004252789021E-5</v>
      </c>
      <c r="DV453" s="240">
        <f t="shared" ca="1" si="975"/>
        <v>-8.8137807613806451E-5</v>
      </c>
      <c r="DW453" s="240">
        <f t="shared" ca="1" si="976"/>
        <v>4.3827641183308425E-5</v>
      </c>
      <c r="DX453" s="240">
        <f t="shared" ca="1" si="977"/>
        <v>3.252988515895602E-5</v>
      </c>
      <c r="DY453" s="240">
        <f t="shared" ca="1" si="978"/>
        <v>-8.5101122542221606E-5</v>
      </c>
      <c r="DZ453" s="240">
        <f t="shared" ca="1" si="979"/>
        <v>7.5445276072190926E-5</v>
      </c>
      <c r="EA453" s="240">
        <f t="shared" ca="1" si="980"/>
        <v>-1.0622830381919754E-5</v>
      </c>
      <c r="EB453" s="240">
        <f t="shared" ca="1" si="981"/>
        <v>-6.196717156599558E-5</v>
      </c>
      <c r="EC453" s="240">
        <f t="shared" ca="1" si="982"/>
        <v>8.924594534208367E-5</v>
      </c>
      <c r="ED453" s="240">
        <f t="shared" ca="1" si="983"/>
        <v>-5.1266885161713133E-5</v>
      </c>
      <c r="EE453" s="240">
        <f t="shared" ca="1" si="984"/>
        <v>-2.4199210048923564E-5</v>
      </c>
      <c r="EF453" s="240">
        <f t="shared" ca="1" si="985"/>
        <v>8.197051783591853E-5</v>
      </c>
      <c r="EG453" s="240">
        <f t="shared" ca="1" si="986"/>
        <v>-7.9803881980121486E-5</v>
      </c>
      <c r="EH453" s="240">
        <f t="shared" ca="1" si="987"/>
        <v>1.9283575720835119E-5</v>
      </c>
      <c r="EI453" s="240">
        <f t="shared" ca="1" si="988"/>
        <v>5.5337140116203317E-5</v>
      </c>
      <c r="EJ453" s="240">
        <f t="shared" ca="1" si="989"/>
        <v>-8.9494595829920051E-5</v>
      </c>
      <c r="EK453" s="240">
        <f t="shared" ca="1" si="990"/>
        <v>5.8212401010680219E-5</v>
      </c>
      <c r="EL453" s="240">
        <f t="shared" ca="1" si="991"/>
        <v>1.5635483317486065E-5</v>
      </c>
      <c r="EM453" s="240">
        <f t="shared" ca="1" si="992"/>
        <v>-7.8050492233214705E-5</v>
      </c>
      <c r="EN453" s="240">
        <f t="shared" ca="1" si="993"/>
        <v>8.3393932879346491E-5</v>
      </c>
      <c r="EO453" s="240">
        <f t="shared" ca="1" si="994"/>
        <v>-2.7758609684089074E-5</v>
      </c>
      <c r="EP453" s="240">
        <f t="shared" ca="1" si="995"/>
        <v>-4.8174181756733989E-5</v>
      </c>
      <c r="EQ453" s="240">
        <f t="shared" ca="1" si="996"/>
        <v>8.8881364437191516E-5</v>
      </c>
      <c r="ER453" s="240">
        <f t="shared" ca="1" si="997"/>
        <v>-6.4597299615775419E-5</v>
      </c>
      <c r="ES453" s="240">
        <f t="shared" ca="1" si="998"/>
        <v>-6.9211783344815987E-6</v>
      </c>
      <c r="ET453" s="240">
        <f t="shared" ca="1" si="999"/>
        <v>7.3378797723563626E-5</v>
      </c>
      <c r="EU453" s="240">
        <f t="shared" ca="1" si="1000"/>
        <v>-8.6180854617182271E-5</v>
      </c>
      <c r="EV453" s="240">
        <f t="shared" ca="1" si="1001"/>
        <v>3.5966313061685571E-5</v>
      </c>
      <c r="EW453" s="240">
        <f t="shared" ca="1" si="1002"/>
        <v>4.0547279692260654E-5</v>
      </c>
      <c r="EX453" s="240">
        <f t="shared" ca="1" si="1003"/>
        <v>-8.7412156917437549E-5</v>
      </c>
      <c r="EY453" s="240">
        <f t="shared" ca="1" si="1004"/>
        <v>7.0360090913098417E-5</v>
      </c>
      <c r="EZ453" s="240">
        <f t="shared" ca="1" si="1005"/>
        <v>-1.8597813793898857E-6</v>
      </c>
      <c r="FA453" s="240">
        <f t="shared" ca="1" si="1006"/>
        <v>-6.8000425278903293E-5</v>
      </c>
      <c r="FB453" s="240">
        <f t="shared" ca="1" si="1007"/>
        <v>8.813780761380702E-5</v>
      </c>
      <c r="FC453" s="240">
        <f t="shared" ca="1" si="1008"/>
        <v>-4.3827641183311258E-5</v>
      </c>
      <c r="FD453" s="240">
        <f t="shared" ca="1" si="1009"/>
        <v>-3.2529885158957741E-5</v>
      </c>
      <c r="FE453" s="240">
        <f t="shared" ca="1" si="1010"/>
        <v>8.5101122542222189E-5</v>
      </c>
      <c r="FF453" s="240">
        <f t="shared" ca="1" si="1011"/>
        <v>-7.5445276072189937E-5</v>
      </c>
      <c r="FG453" s="240">
        <f t="shared" ca="1" si="1012"/>
        <v>1.0622830381917925E-5</v>
      </c>
      <c r="FH453" s="240">
        <f t="shared" ca="1" si="1013"/>
        <v>6.1967171565993222E-5</v>
      </c>
      <c r="FI453" s="240">
        <f t="shared" ca="1" si="1014"/>
        <v>-8.9245945342083534E-5</v>
      </c>
      <c r="FJ453" s="240">
        <f t="shared" ca="1" si="1015"/>
        <v>5.1266885161711621E-5</v>
      </c>
      <c r="FK453" s="240">
        <f t="shared" ca="1" si="1016"/>
        <v>2.4199210048925339E-5</v>
      </c>
      <c r="FL453" s="240">
        <f t="shared" ca="1" si="1017"/>
        <v>-8.1970517835919262E-5</v>
      </c>
      <c r="FM453" s="240">
        <f t="shared" ca="1" si="1018"/>
        <v>7.980388198012295E-5</v>
      </c>
      <c r="FN453" s="240">
        <f t="shared" ca="1" si="1019"/>
        <v>-1.9283575720838283E-5</v>
      </c>
      <c r="FO453" s="240">
        <f t="shared" ca="1" si="1020"/>
        <v>-5.533714011620476E-5</v>
      </c>
      <c r="FP453" s="240">
        <f t="shared" ca="1" si="1021"/>
        <v>8.9494595829920092E-5</v>
      </c>
      <c r="FQ453" s="240">
        <f t="shared" ca="1" si="1022"/>
        <v>-5.8212401010678823E-5</v>
      </c>
      <c r="FR453" s="240">
        <f t="shared" ca="1" si="1023"/>
        <v>-1.5635483317487881E-5</v>
      </c>
      <c r="FS453" s="240">
        <f t="shared" ca="1" si="1024"/>
        <v>7.805049223321312E-5</v>
      </c>
      <c r="FT453" s="240">
        <f t="shared" ca="1" si="1025"/>
        <v>-8.3393932879345827E-5</v>
      </c>
      <c r="FU453" s="240">
        <f t="shared" ca="1" si="1026"/>
        <v>2.7758609684087319E-5</v>
      </c>
      <c r="FV453" s="240">
        <f t="shared" ca="1" si="1027"/>
        <v>4.8174181756735547E-5</v>
      </c>
      <c r="FW453" s="240">
        <f t="shared" ca="1" si="1028"/>
        <v>-8.8881364437191733E-5</v>
      </c>
      <c r="FX453" s="240">
        <f t="shared" ca="1" si="1029"/>
        <v>6.4597299615777668E-5</v>
      </c>
      <c r="FY453" s="240">
        <f t="shared" ca="1" si="1030"/>
        <v>6.9211783344783664E-6</v>
      </c>
      <c r="FZ453" s="240">
        <f t="shared" ca="1" si="1031"/>
        <v>-7.3378797723564683E-5</v>
      </c>
      <c r="GA453" s="240">
        <f t="shared" ca="1" si="1032"/>
        <v>8.6180854617181756E-5</v>
      </c>
      <c r="GB453" s="240">
        <f t="shared" ca="1" si="1033"/>
        <v>-3.5966313061683877E-5</v>
      </c>
      <c r="GC453" s="240">
        <f t="shared" ca="1" si="1034"/>
        <v>-4.0547279692262301E-5</v>
      </c>
      <c r="GD453" s="240">
        <f t="shared" ca="1" si="1035"/>
        <v>8.7412156917436845E-5</v>
      </c>
      <c r="GE453" s="240">
        <f t="shared" ca="1" si="1036"/>
        <v>-7.0360090913097279E-5</v>
      </c>
      <c r="GF453" s="240">
        <f t="shared" ca="1" si="1037"/>
        <v>1.8597813793880494E-6</v>
      </c>
      <c r="GG453" s="240">
        <f t="shared" ca="1" si="1038"/>
        <v>6.8000425278904499E-5</v>
      </c>
      <c r="GH453" s="240">
        <f t="shared" ca="1" si="1039"/>
        <v>-8.8137807613806695E-5</v>
      </c>
      <c r="GI453" s="240">
        <f t="shared" ca="1" si="1040"/>
        <v>4.3827641183309652E-5</v>
      </c>
      <c r="GJ453" s="240">
        <f t="shared" ca="1" si="1041"/>
        <v>3.2529885158954705E-5</v>
      </c>
      <c r="GK453" s="240">
        <f t="shared" ca="1" si="1042"/>
        <v>-8.5101122542222758E-5</v>
      </c>
      <c r="GL453" s="240">
        <f t="shared" ca="1" si="1043"/>
        <v>7.5445276072188947E-5</v>
      </c>
      <c r="GM453" s="240">
        <f t="shared" ca="1" si="1044"/>
        <v>-1.0622830381916102E-5</v>
      </c>
      <c r="GN453" s="240">
        <f t="shared" ca="1" si="1045"/>
        <v>-6.1967171565994564E-5</v>
      </c>
      <c r="GO453" s="240">
        <f t="shared" ca="1" si="1046"/>
        <v>8.9245945342083778E-5</v>
      </c>
      <c r="GP453" s="240">
        <f t="shared" ca="1" si="1047"/>
        <v>-5.1266885161714284E-5</v>
      </c>
      <c r="GQ453" s="240">
        <f t="shared" ca="1" si="1048"/>
        <v>-2.4199210048927101E-5</v>
      </c>
      <c r="GR453" s="240">
        <f t="shared" ca="1" si="1049"/>
        <v>8.1970517835920008E-5</v>
      </c>
      <c r="GS453" s="240">
        <f t="shared" ca="1" si="1050"/>
        <v>-7.9803881980122109E-5</v>
      </c>
      <c r="GT453" s="240">
        <f t="shared" ca="1" si="1051"/>
        <v>1.9283575720836498E-5</v>
      </c>
      <c r="GU453" s="240">
        <f t="shared" ca="1" si="1052"/>
        <v>5.5337140116202212E-5</v>
      </c>
      <c r="GV453" s="240">
        <f t="shared" ca="1" si="1053"/>
        <v>-8.9494595829920119E-5</v>
      </c>
      <c r="GW453" s="240">
        <f t="shared" ca="1" si="1054"/>
        <v>5.8212401010677421E-5</v>
      </c>
      <c r="GX453" s="240">
        <f t="shared" ca="1" si="1055"/>
        <v>1.5635483317489697E-5</v>
      </c>
      <c r="GY453" s="240">
        <f t="shared" ca="1" si="1056"/>
        <v>-7.8050492233214014E-5</v>
      </c>
      <c r="GZ453" s="240">
        <f t="shared" ca="1" si="1057"/>
        <v>8.3393932879347006E-5</v>
      </c>
      <c r="HA453" s="240">
        <f t="shared" ca="1" si="1058"/>
        <v>-2.7758609684090409E-5</v>
      </c>
      <c r="HB453" s="240">
        <f t="shared" ca="1" si="1059"/>
        <v>-4.8174181756737092E-5</v>
      </c>
      <c r="HC453" s="240">
        <f t="shared" ca="1" si="1060"/>
        <v>8.8881364437191964E-5</v>
      </c>
      <c r="HD453" s="240">
        <f t="shared" ca="1" si="1061"/>
        <v>-6.4597299615776394E-5</v>
      </c>
      <c r="HE453" s="240">
        <f t="shared" ca="1" si="1062"/>
        <v>-6.9211783344802028E-6</v>
      </c>
      <c r="HF453" s="240">
        <f t="shared" ca="1" si="1063"/>
        <v>7.3378797723562826E-5</v>
      </c>
      <c r="HG453" s="240">
        <f t="shared" ca="1" si="1064"/>
        <v>-8.6180854617181268E-5</v>
      </c>
      <c r="HH453" s="240">
        <f t="shared" ca="1" si="1065"/>
        <v>3.5966313061682183E-5</v>
      </c>
      <c r="HI453" s="240">
        <f t="shared" ca="1" si="1066"/>
        <v>4.0547279692263954E-5</v>
      </c>
      <c r="HJ453" s="240">
        <f t="shared" ca="1" si="1067"/>
        <v>-8.7412156917437238E-5</v>
      </c>
      <c r="HK453" s="240">
        <f t="shared" ca="1" si="1068"/>
        <v>7.0360090913099284E-5</v>
      </c>
      <c r="HL453" s="240">
        <f t="shared" ca="1" si="1069"/>
        <v>-1.8597813793912952E-6</v>
      </c>
      <c r="HM453" s="240">
        <f t="shared" ca="1" si="1070"/>
        <v>-6.8000425278905692E-5</v>
      </c>
      <c r="HN453" s="240">
        <f t="shared" ca="1" si="1071"/>
        <v>8.8137807613806383E-5</v>
      </c>
      <c r="HO453" s="240">
        <f t="shared" ca="1" si="1072"/>
        <v>-4.3827641183308046E-5</v>
      </c>
      <c r="HP453" s="240">
        <f t="shared" ca="1" si="1073"/>
        <v>-3.2529885158956426E-5</v>
      </c>
      <c r="HQ453" s="240">
        <f t="shared" ca="1" si="1074"/>
        <v>8.5101122542221756E-5</v>
      </c>
      <c r="HR453" s="240">
        <f t="shared" ca="1" si="1075"/>
        <v>-7.5445276072187944E-5</v>
      </c>
      <c r="HS453" s="240">
        <f t="shared" ca="1" si="1076"/>
        <v>1.0622830381914266E-5</v>
      </c>
      <c r="HT453" s="240">
        <f t="shared" ca="1" si="1077"/>
        <v>6.1967171565995892E-5</v>
      </c>
      <c r="HU453" s="240">
        <f t="shared" ca="1" si="1078"/>
        <v>-8.9245945342083643E-5</v>
      </c>
      <c r="HV453" s="240">
        <f t="shared" ca="1" si="1079"/>
        <v>5.1266885161712773E-5</v>
      </c>
      <c r="HW453" s="240">
        <f t="shared" ca="1" si="1080"/>
        <v>2.4199210048923984E-5</v>
      </c>
      <c r="HX453" s="240">
        <f t="shared" ca="1" si="1081"/>
        <v>-8.1970517835920753E-5</v>
      </c>
      <c r="HY453" s="240">
        <f t="shared" ca="1" si="1082"/>
        <v>7.9803881980121269E-5</v>
      </c>
      <c r="HZ453" s="240">
        <f t="shared" ca="1" si="1083"/>
        <v>-1.9283575720839666E-5</v>
      </c>
      <c r="IA453" s="240">
        <f t="shared" ca="1" si="1084"/>
        <v>-5.5337140116203663E-5</v>
      </c>
      <c r="IB453" s="240">
        <f t="shared" ca="1" si="1085"/>
        <v>8.9494595829920159E-5</v>
      </c>
      <c r="IC453" s="240">
        <f t="shared" ca="1" si="1086"/>
        <v>-5.8212401010679887E-5</v>
      </c>
      <c r="ID453" s="240">
        <f t="shared" ca="1" si="1087"/>
        <v>-1.5635483317491506E-5</v>
      </c>
      <c r="IE453" s="240">
        <f t="shared" ca="1" si="1088"/>
        <v>-5.1697544218346057E-5</v>
      </c>
      <c r="IF453" s="240">
        <f t="shared" ca="1" si="1089"/>
        <v>-8.3393932879346328E-5</v>
      </c>
      <c r="IG453" s="240">
        <f t="shared" ca="1" si="1090"/>
        <v>2.7758609684083812E-5</v>
      </c>
      <c r="IH453" s="240">
        <f t="shared" ca="1" si="1091"/>
        <v>4.8174181756734354E-5</v>
      </c>
      <c r="II453" s="240">
        <f t="shared" ca="1" si="1092"/>
        <v>-8.8881364437192194E-5</v>
      </c>
      <c r="IJ453" s="240">
        <f t="shared" ca="1" si="1093"/>
        <v>6.4597299615778631E-5</v>
      </c>
      <c r="IK453" s="240">
        <f t="shared" ca="1" si="1094"/>
        <v>6.9211783344820391E-6</v>
      </c>
      <c r="IL453" s="240">
        <f t="shared" ca="1" si="1095"/>
        <v>-7.3378797723566797E-5</v>
      </c>
      <c r="IM453" s="240">
        <f t="shared" ca="1" si="1096"/>
        <v>8.6180854617182162E-5</v>
      </c>
      <c r="IN453" s="240">
        <f t="shared" ca="1" si="1097"/>
        <v>-3.5966313061680503E-5</v>
      </c>
      <c r="IO453" s="240">
        <f t="shared" ca="1" si="1098"/>
        <v>-4.0547279692261054E-5</v>
      </c>
      <c r="IP453" s="240">
        <f t="shared" ca="1" si="1099"/>
        <v>8.7412156917437644E-5</v>
      </c>
      <c r="IQ453" s="240">
        <f t="shared" ca="1" si="1100"/>
        <v>-7.0360090913095002E-5</v>
      </c>
      <c r="IR453" s="240">
        <f t="shared" ca="1" si="1101"/>
        <v>1.8597813793894453E-6</v>
      </c>
      <c r="IS453" s="240">
        <f t="shared" ca="1" si="1102"/>
        <v>6.8000425278906898E-5</v>
      </c>
      <c r="IT453" s="240">
        <f t="shared" ca="1" si="1103"/>
        <v>-8.8137807613806953E-5</v>
      </c>
      <c r="IU453" s="240">
        <f t="shared" ca="1" si="1104"/>
        <v>4.382764118330644E-5</v>
      </c>
      <c r="IV453" s="240">
        <f t="shared" ca="1" si="1105"/>
        <v>3.2529885158953404E-5</v>
      </c>
      <c r="IW453" s="240">
        <f t="shared" ca="1" si="1106"/>
        <v>-8.5101122542222325E-5</v>
      </c>
      <c r="IX453" s="240">
        <f t="shared" ca="1" si="1107"/>
        <v>7.5445276072186969E-5</v>
      </c>
      <c r="IY453" s="240">
        <f t="shared" ca="1" si="1108"/>
        <v>-1.0622830381917498E-5</v>
      </c>
      <c r="IZ453" s="240">
        <f t="shared" ca="1" si="1109"/>
        <v>-6.1967171565997233E-5</v>
      </c>
      <c r="JA453" s="240">
        <f t="shared" ca="1" si="1110"/>
        <v>8.9245945342083887E-5</v>
      </c>
      <c r="JB453" s="240">
        <f t="shared" ca="1" si="1111"/>
        <v>-5.1266885161711262E-5</v>
      </c>
    </row>
    <row r="454" spans="2:262">
      <c r="B454" s="248">
        <v>93</v>
      </c>
      <c r="C454" s="247">
        <f t="shared" si="1112"/>
        <v>1.8164062500000012E-3</v>
      </c>
      <c r="D454" s="244">
        <f t="shared" ca="1" si="855"/>
        <v>29.90045366069004</v>
      </c>
      <c r="E454" s="243">
        <f ca="1">CU361</f>
        <v>-9.9546339309958154E-2</v>
      </c>
      <c r="F454" s="242">
        <v>93</v>
      </c>
      <c r="G454" s="240">
        <f t="shared" ca="1" si="856"/>
        <v>-8.7887074067494821E-6</v>
      </c>
      <c r="H454" s="240">
        <f t="shared" ca="1" si="857"/>
        <v>1.9452329351799884E-5</v>
      </c>
      <c r="I454" s="240">
        <f t="shared" ca="1" si="858"/>
        <v>-1.6622759122827164E-5</v>
      </c>
      <c r="J454" s="240">
        <f t="shared" ca="1" si="859"/>
        <v>2.2627403161858048E-6</v>
      </c>
      <c r="K454" s="240">
        <f t="shared" ca="1" si="860"/>
        <v>1.3666838072448742E-5</v>
      </c>
      <c r="L454" s="240">
        <f t="shared" ca="1" si="861"/>
        <v>-2.0116355272126322E-5</v>
      </c>
      <c r="M454" s="240">
        <f t="shared" ca="1" si="862"/>
        <v>1.2612075853477132E-5</v>
      </c>
      <c r="N454" s="240">
        <f t="shared" ca="1" si="863"/>
        <v>3.6406243905976428E-6</v>
      </c>
      <c r="O454" s="240">
        <f t="shared" ca="1" si="864"/>
        <v>-1.7367989820144202E-5</v>
      </c>
      <c r="P454" s="240">
        <f t="shared" ca="1" si="865"/>
        <v>1.9047974183834017E-5</v>
      </c>
      <c r="Q454" s="240">
        <f t="shared" ca="1" si="866"/>
        <v>-7.5152490801858117E-6</v>
      </c>
      <c r="R454" s="240">
        <f t="shared" ca="1" si="867"/>
        <v>-9.2304609694125891E-6</v>
      </c>
      <c r="S454" s="240">
        <f t="shared" ca="1" si="868"/>
        <v>1.9573421946515963E-5</v>
      </c>
      <c r="T454" s="240">
        <f t="shared" ca="1" si="869"/>
        <v>-1.6339194348866784E-5</v>
      </c>
      <c r="U454" s="241">
        <f t="shared" ca="1" si="870"/>
        <v>1.7712141023312693E-6</v>
      </c>
      <c r="V454" s="240">
        <f t="shared" ca="1" si="871"/>
        <v>1.4025376447467757E-5</v>
      </c>
      <c r="W454" s="240">
        <f t="shared" ca="1" si="872"/>
        <v>-2.0093204117710146E-5</v>
      </c>
      <c r="X454" s="240">
        <f t="shared" ca="1" si="873"/>
        <v>1.2223294067762736E-5</v>
      </c>
      <c r="Y454" s="240">
        <f t="shared" ca="1" si="874"/>
        <v>4.1253566447087965E-6</v>
      </c>
      <c r="Z454" s="240">
        <f t="shared" ca="1" si="875"/>
        <v>-1.7612435923408234E-5</v>
      </c>
      <c r="AA454" s="240">
        <f t="shared" ca="1" si="876"/>
        <v>1.8882573042158728E-5</v>
      </c>
      <c r="AB454" s="240">
        <f t="shared" ca="1" si="877"/>
        <v>-7.054731909050041E-6</v>
      </c>
      <c r="AC454" s="240">
        <f t="shared" ca="1" si="878"/>
        <v>-9.6666544475368653E-6</v>
      </c>
      <c r="AD454" s="240">
        <f t="shared" ca="1" si="879"/>
        <v>1.9682724243748868E-5</v>
      </c>
      <c r="AE454" s="240">
        <f t="shared" ca="1" si="880"/>
        <v>-1.6045787455192517E-5</v>
      </c>
      <c r="AF454" s="240">
        <f t="shared" ca="1" si="881"/>
        <v>1.278620975331413E-6</v>
      </c>
      <c r="AG454" s="240">
        <f t="shared" ca="1" si="882"/>
        <v>1.4375466460157423E-5</v>
      </c>
      <c r="AH454" s="240">
        <f t="shared" ca="1" si="883"/>
        <v>-2.0057949568466759E-5</v>
      </c>
      <c r="AI454" s="240">
        <f t="shared" ca="1" si="884"/>
        <v>1.1827149426760467E-5</v>
      </c>
      <c r="AJ454" s="240">
        <f t="shared" ca="1" si="885"/>
        <v>4.6076039382342675E-6</v>
      </c>
      <c r="AK454" s="240">
        <f t="shared" ca="1" si="886"/>
        <v>-1.7846272953843445E-5</v>
      </c>
      <c r="AL454" s="240">
        <f t="shared" ca="1" si="887"/>
        <v>1.8705797744547725E-5</v>
      </c>
      <c r="AM454" s="240">
        <f t="shared" ca="1" si="888"/>
        <v>-6.5899652312056742E-6</v>
      </c>
      <c r="AN454" s="240">
        <f t="shared" ca="1" si="889"/>
        <v>-1.0097025094481435E-5</v>
      </c>
      <c r="AO454" s="240">
        <f t="shared" ca="1" si="890"/>
        <v>1.9780170403881778E-5</v>
      </c>
      <c r="AP454" s="240">
        <f t="shared" ca="1" si="891"/>
        <v>-1.5742715179145749E-5</v>
      </c>
      <c r="AQ454" s="240">
        <f t="shared" ca="1" si="892"/>
        <v>7.8525765486659247E-7</v>
      </c>
      <c r="AR454" s="240">
        <f t="shared" ca="1" si="893"/>
        <v>1.4716897229384701E-5</v>
      </c>
      <c r="AS454" s="240">
        <f t="shared" ca="1" si="894"/>
        <v>-2.0010612860418372E-5</v>
      </c>
      <c r="AT454" s="240">
        <f t="shared" ca="1" si="895"/>
        <v>1.1423880553189003E-5</v>
      </c>
      <c r="AU454" s="240">
        <f t="shared" ca="1" si="896"/>
        <v>5.0870757834367529E-6</v>
      </c>
      <c r="AV454" s="240">
        <f t="shared" ca="1" si="897"/>
        <v>-1.8069360056766384E-5</v>
      </c>
      <c r="AW454" s="240">
        <f t="shared" ca="1" si="898"/>
        <v>1.851775477383023E-5</v>
      </c>
      <c r="AX454" s="240">
        <f t="shared" ca="1" si="899"/>
        <v>-6.1212290047207002E-6</v>
      </c>
      <c r="AY454" s="240">
        <f t="shared" ca="1" si="900"/>
        <v>-1.0521313671061171E-5</v>
      </c>
      <c r="AZ454" s="240">
        <f t="shared" ca="1" si="901"/>
        <v>1.9865701728991599E-5</v>
      </c>
      <c r="BA454" s="240">
        <f t="shared" ca="1" si="902"/>
        <v>-1.5430160080133183E-5</v>
      </c>
      <c r="BB454" s="240">
        <f t="shared" ca="1" si="903"/>
        <v>2.9142132455329816E-7</v>
      </c>
      <c r="BC454" s="240">
        <f t="shared" ca="1" si="904"/>
        <v>1.5049463090021328E-5</v>
      </c>
      <c r="BD454" s="240">
        <f t="shared" ca="1" si="905"/>
        <v>-1.9951222507427874E-5</v>
      </c>
      <c r="BE454" s="240">
        <f t="shared" ca="1" si="906"/>
        <v>1.1013730361138704E-5</v>
      </c>
      <c r="BF454" s="240">
        <f t="shared" ca="1" si="907"/>
        <v>5.5634833644053099E-6</v>
      </c>
      <c r="BG454" s="240">
        <f t="shared" ca="1" si="908"/>
        <v>-1.8281562852848009E-5</v>
      </c>
      <c r="BH454" s="240">
        <f t="shared" ca="1" si="909"/>
        <v>1.8318557400060427E-5</v>
      </c>
      <c r="BI454" s="240">
        <f t="shared" ca="1" si="910"/>
        <v>-5.648805578770776E-6</v>
      </c>
      <c r="BJ454" s="240">
        <f t="shared" ca="1" si="911"/>
        <v>-1.0939264601702716E-5</v>
      </c>
      <c r="BK454" s="240">
        <f t="shared" ca="1" si="912"/>
        <v>1.9939266698206268E-5</v>
      </c>
      <c r="BL454" s="240">
        <f t="shared" ca="1" si="913"/>
        <v>-1.510831042965938E-5</v>
      </c>
      <c r="BM454" s="240">
        <f t="shared" ca="1" si="914"/>
        <v>-2.0259054706867668E-7</v>
      </c>
      <c r="BN454" s="240">
        <f t="shared" ca="1" si="915"/>
        <v>1.5372963716828197E-5</v>
      </c>
      <c r="BO454" s="240">
        <f t="shared" ca="1" si="916"/>
        <v>-1.9879814284023148E-5</v>
      </c>
      <c r="BP454" s="240">
        <f t="shared" ca="1" si="917"/>
        <v>1.0596945909748756E-5</v>
      </c>
      <c r="BQ454" s="240">
        <f t="shared" ca="1" si="918"/>
        <v>6.0365397110271918E-6</v>
      </c>
      <c r="BR454" s="240">
        <f t="shared" ca="1" si="919"/>
        <v>-1.8482753519058744E-5</v>
      </c>
      <c r="BS454" s="240">
        <f t="shared" ca="1" si="920"/>
        <v>1.8108325612287804E-5</v>
      </c>
      <c r="BT454" s="240">
        <f t="shared" ca="1" si="921"/>
        <v>-5.1729795235626457E-6</v>
      </c>
      <c r="BU454" s="240">
        <f t="shared" ca="1" si="922"/>
        <v>-1.1350626128393644E-5</v>
      </c>
      <c r="BV454" s="240">
        <f t="shared" ca="1" si="923"/>
        <v>2.0000820998739213E-5</v>
      </c>
      <c r="BW454" s="240">
        <f t="shared" ca="1" si="924"/>
        <v>-1.4777360097918482E-5</v>
      </c>
      <c r="BX454" s="240">
        <f t="shared" ca="1" si="925"/>
        <v>-6.9648038572101681E-7</v>
      </c>
      <c r="BY454" s="240">
        <f t="shared" ca="1" si="926"/>
        <v>1.5687204245124358E-5</v>
      </c>
      <c r="BZ454" s="240">
        <f t="shared" ca="1" si="927"/>
        <v>-1.9796431203847814E-5</v>
      </c>
      <c r="CA454" s="240">
        <f t="shared" ca="1" si="928"/>
        <v>1.0173778254387857E-5</v>
      </c>
      <c r="CB454" s="240">
        <f t="shared" ca="1" si="929"/>
        <v>6.5059598718481771E-6</v>
      </c>
      <c r="CC454" s="240">
        <f t="shared" ca="1" si="930"/>
        <v>-1.8672810865664158E-5</v>
      </c>
      <c r="CD454" s="240">
        <f t="shared" ca="1" si="931"/>
        <v>1.7887186046280378E-5</v>
      </c>
      <c r="CE454" s="240">
        <f t="shared" ca="1" si="932"/>
        <v>-4.6940374589199604E-6</v>
      </c>
      <c r="CF454" s="240">
        <f t="shared" ca="1" si="933"/>
        <v>-1.1755150462331845E-5</v>
      </c>
      <c r="CG454" s="240">
        <f t="shared" ca="1" si="934"/>
        <v>2.0050327552581321E-5</v>
      </c>
      <c r="CH454" s="240">
        <f t="shared" ca="1" si="935"/>
        <v>-1.4437508437016068E-5</v>
      </c>
      <c r="CI454" s="240">
        <f t="shared" ca="1" si="936"/>
        <v>-1.1899506906315055E-6</v>
      </c>
      <c r="CJ454" s="240">
        <f t="shared" ca="1" si="937"/>
        <v>1.5991995388165247E-5</v>
      </c>
      <c r="CK454" s="240">
        <f t="shared" ca="1" si="938"/>
        <v>-1.9701123493751619E-5</v>
      </c>
      <c r="CL454" s="240">
        <f t="shared" ca="1" si="939"/>
        <v>9.7444822954290784E-6</v>
      </c>
      <c r="CM454" s="240">
        <f t="shared" ca="1" si="940"/>
        <v>6.9714610857153315E-6</v>
      </c>
      <c r="CN454" s="240">
        <f t="shared" ca="1" si="941"/>
        <v>-1.8851620409225675E-5</v>
      </c>
      <c r="CO454" s="240">
        <f t="shared" ca="1" si="942"/>
        <v>1.7655271908243367E-5</v>
      </c>
      <c r="CP454" s="240">
        <f t="shared" ca="1" si="943"/>
        <v>-4.2122678816328312E-6</v>
      </c>
      <c r="CQ454" s="240">
        <f t="shared" ca="1" si="944"/>
        <v>-1.2152593933185384E-5</v>
      </c>
      <c r="CR454" s="240">
        <f t="shared" ca="1" si="945"/>
        <v>2.0087756538835832E-5</v>
      </c>
      <c r="CS454" s="240">
        <f t="shared" ca="1" si="946"/>
        <v>-1.4088960160884009E-5</v>
      </c>
      <c r="CT454" s="240">
        <f t="shared" ca="1" si="947"/>
        <v>-1.6827042137416527E-6</v>
      </c>
      <c r="CU454" s="240">
        <f t="shared" ca="1" si="948"/>
        <v>1.6287153551163875E-5</v>
      </c>
      <c r="CV454" s="240">
        <f t="shared" ca="1" si="949"/>
        <v>-1.9593948563535123E-5</v>
      </c>
      <c r="CW454" s="240">
        <f t="shared" ca="1" si="950"/>
        <v>9.3093166247046943E-6</v>
      </c>
      <c r="CX454" s="240">
        <f t="shared" ca="1" si="951"/>
        <v>7.4327629521047014E-6</v>
      </c>
      <c r="CY454" s="240">
        <f t="shared" ca="1" si="952"/>
        <v>-1.9019074441559957E-5</v>
      </c>
      <c r="CZ454" s="240">
        <f t="shared" ca="1" si="953"/>
        <v>1.741272289458225E-5</v>
      </c>
      <c r="DA454" s="240">
        <f t="shared" ca="1" si="954"/>
        <v>-3.7279609916812061E-6</v>
      </c>
      <c r="DB454" s="240">
        <f t="shared" ca="1" si="955"/>
        <v>-1.2542717135867867E-5</v>
      </c>
      <c r="DC454" s="240">
        <f t="shared" ca="1" si="956"/>
        <v>2.0113085411680911E-5</v>
      </c>
      <c r="DD454" s="240">
        <f t="shared" ca="1" si="957"/>
        <v>-1.3731925221971591E-5</v>
      </c>
      <c r="DE454" s="240">
        <f t="shared" ca="1" si="958"/>
        <v>-2.1744441387532331E-6</v>
      </c>
      <c r="DF454" s="240">
        <f t="shared" ca="1" si="959"/>
        <v>1.6572500941878839E-5</v>
      </c>
      <c r="DG454" s="240">
        <f t="shared" ca="1" si="960"/>
        <v>-1.9474970971369012E-5</v>
      </c>
      <c r="DH454" s="240">
        <f t="shared" ca="1" si="961"/>
        <v>8.8685433697438635E-6</v>
      </c>
      <c r="DI454" s="240">
        <f t="shared" ca="1" si="962"/>
        <v>7.8895876000201024E-6</v>
      </c>
      <c r="DJ454" s="240">
        <f t="shared" ca="1" si="963"/>
        <v>-1.9175072094619834E-5</v>
      </c>
      <c r="DK454" s="240">
        <f t="shared" ca="1" si="964"/>
        <v>1.7159685107752786E-5</v>
      </c>
      <c r="DL454" s="240">
        <f t="shared" ca="1" si="965"/>
        <v>-3.2414085174250677E-6</v>
      </c>
      <c r="DM454" s="240">
        <f t="shared" ca="1" si="966"/>
        <v>-1.2925285074750556E-5</v>
      </c>
      <c r="DN454" s="240">
        <f t="shared" ca="1" si="967"/>
        <v>2.0126298913950714E-5</v>
      </c>
      <c r="DO454" s="240">
        <f t="shared" ca="1" si="968"/>
        <v>-1.3366618684774792E-5</v>
      </c>
      <c r="DP454" s="240">
        <f t="shared" ca="1" si="969"/>
        <v>-2.6648742599233333E-6</v>
      </c>
      <c r="DQ454" s="240">
        <f t="shared" ca="1" si="970"/>
        <v>1.684786567771246E-5</v>
      </c>
      <c r="DR454" s="240">
        <f t="shared" ca="1" si="971"/>
        <v>-1.9344262384905825E-5</v>
      </c>
      <c r="DS454" s="240">
        <f t="shared" ca="1" si="972"/>
        <v>8.4224280358727779E-6</v>
      </c>
      <c r="DT454" s="240">
        <f t="shared" ca="1" si="973"/>
        <v>8.3416598553759368E-6</v>
      </c>
      <c r="DU454" s="240">
        <f t="shared" ca="1" si="974"/>
        <v>-1.9319519401252018E-5</v>
      </c>
      <c r="DV454" s="240">
        <f t="shared" ca="1" si="975"/>
        <v>1.6896310968256664E-5</v>
      </c>
      <c r="DW454" s="240">
        <f t="shared" ca="1" si="976"/>
        <v>-2.7529035398821041E-6</v>
      </c>
      <c r="DX454" s="240">
        <f t="shared" ca="1" si="977"/>
        <v>-1.3300067305211309E-5</v>
      </c>
      <c r="DY454" s="240">
        <f t="shared" ca="1" si="978"/>
        <v>2.0127389086325525E-5</v>
      </c>
      <c r="DZ454" s="240">
        <f t="shared" ca="1" si="979"/>
        <v>-1.2993260596292777E-5</v>
      </c>
      <c r="EA454" s="240">
        <f t="shared" ca="1" si="980"/>
        <v>-3.1536991604864556E-6</v>
      </c>
      <c r="EB454" s="240">
        <f t="shared" ca="1" si="981"/>
        <v>1.7113081889243786E-5</v>
      </c>
      <c r="EC454" s="240">
        <f t="shared" ca="1" si="982"/>
        <v>-1.9201901538110202E-5</v>
      </c>
      <c r="ED454" s="240">
        <f t="shared" ca="1" si="983"/>
        <v>7.9712393462882693E-6</v>
      </c>
      <c r="EE454" s="240">
        <f t="shared" ca="1" si="984"/>
        <v>8.7887074067496481E-6</v>
      </c>
      <c r="EF454" s="240">
        <f t="shared" ca="1" si="985"/>
        <v>-1.9452329351800087E-5</v>
      </c>
      <c r="EG454" s="240">
        <f t="shared" ca="1" si="986"/>
        <v>1.6622759122827032E-5</v>
      </c>
      <c r="EH454" s="240">
        <f t="shared" ca="1" si="987"/>
        <v>-2.2627403161849739E-6</v>
      </c>
      <c r="EI454" s="240">
        <f t="shared" ca="1" si="988"/>
        <v>-1.3666838072448962E-5</v>
      </c>
      <c r="EJ454" s="240">
        <f t="shared" ca="1" si="989"/>
        <v>2.0116355272126292E-5</v>
      </c>
      <c r="EK454" s="240">
        <f t="shared" ca="1" si="990"/>
        <v>-1.2612075853476868E-5</v>
      </c>
      <c r="EL454" s="240">
        <f t="shared" ca="1" si="991"/>
        <v>-3.6406243905985737E-6</v>
      </c>
      <c r="EM454" s="240">
        <f t="shared" ca="1" si="992"/>
        <v>1.7367989820144388E-5</v>
      </c>
      <c r="EN454" s="240">
        <f t="shared" ca="1" si="993"/>
        <v>-1.9047974183833688E-5</v>
      </c>
      <c r="EO454" s="240">
        <f t="shared" ca="1" si="994"/>
        <v>7.5152490801854009E-6</v>
      </c>
      <c r="EP454" s="240">
        <f t="shared" ca="1" si="995"/>
        <v>9.2304609694134937E-6</v>
      </c>
      <c r="EQ454" s="240">
        <f t="shared" ca="1" si="996"/>
        <v>-1.9573421946516088E-5</v>
      </c>
      <c r="ER454" s="240">
        <f t="shared" ca="1" si="997"/>
        <v>1.633919434886615E-5</v>
      </c>
      <c r="ES454" s="240">
        <f t="shared" ca="1" si="998"/>
        <v>-1.7712141023306831E-6</v>
      </c>
      <c r="ET454" s="240">
        <f t="shared" ca="1" si="999"/>
        <v>-1.4025376447468589E-5</v>
      </c>
      <c r="EU454" s="240">
        <f t="shared" ca="1" si="1000"/>
        <v>2.0093204117710116E-5</v>
      </c>
      <c r="EV454" s="240">
        <f t="shared" ca="1" si="1001"/>
        <v>-1.2223294067761815E-5</v>
      </c>
      <c r="EW454" s="240">
        <f t="shared" ca="1" si="1002"/>
        <v>-4.1253566447095097E-6</v>
      </c>
      <c r="EX454" s="240">
        <f t="shared" ca="1" si="1003"/>
        <v>1.7612435923408868E-5</v>
      </c>
      <c r="EY454" s="240">
        <f t="shared" ca="1" si="1004"/>
        <v>-1.8882573042158477E-5</v>
      </c>
      <c r="EZ454" s="240">
        <f t="shared" ca="1" si="1005"/>
        <v>7.0547319090498928E-6</v>
      </c>
      <c r="FA454" s="240">
        <f t="shared" ca="1" si="1006"/>
        <v>9.6666544475375057E-6</v>
      </c>
      <c r="FB454" s="240">
        <f t="shared" ca="1" si="1007"/>
        <v>-1.9682724243748899E-5</v>
      </c>
      <c r="FC454" s="240">
        <f t="shared" ca="1" si="1008"/>
        <v>1.6045787455191995E-5</v>
      </c>
      <c r="FD454" s="240">
        <f t="shared" ca="1" si="1009"/>
        <v>-1.2786209753311131E-6</v>
      </c>
      <c r="FE454" s="240">
        <f t="shared" ca="1" si="1010"/>
        <v>-1.4375466460158035E-5</v>
      </c>
      <c r="FF454" s="240">
        <f t="shared" ca="1" si="1011"/>
        <v>2.0057949568466732E-5</v>
      </c>
      <c r="FG454" s="240">
        <f t="shared" ca="1" si="1012"/>
        <v>-1.1827149426759646E-5</v>
      </c>
      <c r="FH454" s="240">
        <f t="shared" ca="1" si="1013"/>
        <v>-4.6076039382347004E-6</v>
      </c>
      <c r="FI454" s="240">
        <f t="shared" ca="1" si="1014"/>
        <v>1.7846272953843913E-5</v>
      </c>
      <c r="FJ454" s="240">
        <f t="shared" ca="1" si="1015"/>
        <v>-1.8705797744547559E-5</v>
      </c>
      <c r="FK454" s="240">
        <f t="shared" ca="1" si="1016"/>
        <v>6.5899652312047154E-6</v>
      </c>
      <c r="FL454" s="240">
        <f t="shared" ca="1" si="1017"/>
        <v>1.0097025094481816E-5</v>
      </c>
      <c r="FM454" s="240">
        <f t="shared" ca="1" si="1018"/>
        <v>-1.9780170403881967E-5</v>
      </c>
      <c r="FN454" s="240">
        <f t="shared" ca="1" si="1019"/>
        <v>1.5742715179145475E-5</v>
      </c>
      <c r="FO454" s="240">
        <f t="shared" ca="1" si="1020"/>
        <v>-7.8525765486557772E-7</v>
      </c>
      <c r="FP454" s="240">
        <f t="shared" ca="1" si="1021"/>
        <v>-1.4716897229385201E-5</v>
      </c>
      <c r="FQ454" s="240">
        <f t="shared" ca="1" si="1022"/>
        <v>2.0010612860418233E-5</v>
      </c>
      <c r="FR454" s="240">
        <f t="shared" ca="1" si="1023"/>
        <v>-1.1423880553188401E-5</v>
      </c>
      <c r="FS454" s="240">
        <f t="shared" ca="1" si="1024"/>
        <v>-5.0870757834380116E-6</v>
      </c>
      <c r="FT454" s="240">
        <f t="shared" ca="1" si="1025"/>
        <v>1.8069360056766702E-5</v>
      </c>
      <c r="FU454" s="240">
        <f t="shared" ca="1" si="1026"/>
        <v>-1.8517754773830166E-5</v>
      </c>
      <c r="FV454" s="240">
        <f t="shared" ca="1" si="1027"/>
        <v>6.1212290047200057E-6</v>
      </c>
      <c r="FW454" s="240">
        <f t="shared" ca="1" si="1028"/>
        <v>1.0521313671061305E-5</v>
      </c>
      <c r="FX454" s="240">
        <f t="shared" ca="1" si="1029"/>
        <v>-1.9865701728991718E-5</v>
      </c>
      <c r="FY454" s="240">
        <f t="shared" ca="1" si="1030"/>
        <v>1.5430160080133082E-5</v>
      </c>
      <c r="FZ454" s="240">
        <f t="shared" ca="1" si="1031"/>
        <v>-2.9142132455256886E-7</v>
      </c>
      <c r="GA454" s="240">
        <f t="shared" ca="1" si="1032"/>
        <v>-1.5049463090021624E-5</v>
      </c>
      <c r="GB454" s="240">
        <f t="shared" ca="1" si="1033"/>
        <v>1.9951222507427735E-5</v>
      </c>
      <c r="GC454" s="240">
        <f t="shared" ca="1" si="1034"/>
        <v>-1.1013730361138331E-5</v>
      </c>
      <c r="GD454" s="240">
        <f t="shared" ca="1" si="1035"/>
        <v>-5.5634833644062874E-6</v>
      </c>
      <c r="GE454" s="240">
        <f t="shared" ca="1" si="1036"/>
        <v>1.8281562852848195E-5</v>
      </c>
      <c r="GF454" s="240">
        <f t="shared" ca="1" si="1037"/>
        <v>-1.8318557400060007E-5</v>
      </c>
      <c r="GG454" s="240">
        <f t="shared" ca="1" si="1038"/>
        <v>5.6488055787703499E-6</v>
      </c>
      <c r="GH454" s="240">
        <f t="shared" ca="1" si="1039"/>
        <v>1.093926460170357E-5</v>
      </c>
      <c r="GI454" s="240">
        <f t="shared" ca="1" si="1040"/>
        <v>-1.9939266698206366E-5</v>
      </c>
      <c r="GJ454" s="240">
        <f t="shared" ca="1" si="1041"/>
        <v>1.5108310429658519E-5</v>
      </c>
      <c r="GK454" s="240">
        <f t="shared" ca="1" si="1042"/>
        <v>2.0259054706940597E-7</v>
      </c>
      <c r="GL454" s="240">
        <f t="shared" ca="1" si="1043"/>
        <v>-1.5372963716829037E-5</v>
      </c>
      <c r="GM454" s="240">
        <f t="shared" ca="1" si="1044"/>
        <v>1.9879814284023033E-5</v>
      </c>
      <c r="GN454" s="240">
        <f t="shared" ca="1" si="1045"/>
        <v>-1.0596945909747649E-5</v>
      </c>
      <c r="GO454" s="240">
        <f t="shared" ca="1" si="1046"/>
        <v>-6.0365397110278872E-6</v>
      </c>
      <c r="GP454" s="240">
        <f t="shared" ca="1" si="1047"/>
        <v>1.8482753519059259E-5</v>
      </c>
      <c r="GQ454" s="240">
        <f t="shared" ca="1" si="1048"/>
        <v>-1.8108325612287486E-5</v>
      </c>
      <c r="GR454" s="240">
        <f t="shared" ca="1" si="1049"/>
        <v>5.1729795235624932E-6</v>
      </c>
      <c r="GS454" s="240">
        <f t="shared" ca="1" si="1050"/>
        <v>1.1350626128394247E-5</v>
      </c>
      <c r="GT454" s="240">
        <f t="shared" ca="1" si="1051"/>
        <v>-2.000082099873923E-5</v>
      </c>
      <c r="GU454" s="240">
        <f t="shared" ca="1" si="1052"/>
        <v>1.4777360097917987E-5</v>
      </c>
      <c r="GV454" s="240">
        <f t="shared" ca="1" si="1053"/>
        <v>6.9648038572117351E-7</v>
      </c>
      <c r="GW454" s="240">
        <f t="shared" ca="1" si="1054"/>
        <v>-1.5687204245124815E-5</v>
      </c>
      <c r="GX454" s="240">
        <f t="shared" ca="1" si="1055"/>
        <v>1.9796431203847783E-5</v>
      </c>
      <c r="GY454" s="240">
        <f t="shared" ca="1" si="1056"/>
        <v>-1.0173778254387227E-5</v>
      </c>
      <c r="GZ454" s="240">
        <f t="shared" ca="1" si="1057"/>
        <v>-6.5059598718483288E-6</v>
      </c>
      <c r="HA454" s="240">
        <f t="shared" ca="1" si="1058"/>
        <v>1.8672810865664642E-5</v>
      </c>
      <c r="HB454" s="240">
        <f t="shared" ca="1" si="1059"/>
        <v>-1.7887186046280043E-5</v>
      </c>
      <c r="HC454" s="240">
        <f t="shared" ca="1" si="1060"/>
        <v>4.6940374589186941E-6</v>
      </c>
      <c r="HD454" s="240">
        <f t="shared" ca="1" si="1061"/>
        <v>1.1755150462332435E-5</v>
      </c>
      <c r="HE454" s="240">
        <f t="shared" ca="1" si="1062"/>
        <v>-2.0050327552581432E-5</v>
      </c>
      <c r="HF454" s="240">
        <f t="shared" ca="1" si="1063"/>
        <v>1.443750843701556E-5</v>
      </c>
      <c r="HG454" s="240">
        <f t="shared" ca="1" si="1064"/>
        <v>1.1899506906328057E-6</v>
      </c>
      <c r="HH454" s="240">
        <f t="shared" ca="1" si="1065"/>
        <v>-1.5991995388165691E-5</v>
      </c>
      <c r="HI454" s="240">
        <f t="shared" ca="1" si="1066"/>
        <v>1.9701123493751351E-5</v>
      </c>
      <c r="HJ454" s="240">
        <f t="shared" ca="1" si="1067"/>
        <v>-9.7444822954284414E-6</v>
      </c>
      <c r="HK454" s="240">
        <f t="shared" ca="1" si="1068"/>
        <v>-6.971461085716552E-6</v>
      </c>
      <c r="HL454" s="240">
        <f t="shared" ca="1" si="1069"/>
        <v>1.8851620409225929E-5</v>
      </c>
      <c r="HM454" s="240">
        <f t="shared" ca="1" si="1070"/>
        <v>-1.7655271908243296E-5</v>
      </c>
      <c r="HN454" s="240">
        <f t="shared" ca="1" si="1071"/>
        <v>4.2122678816321154E-6</v>
      </c>
      <c r="HO454" s="240">
        <f t="shared" ca="1" si="1072"/>
        <v>1.2152593933185509E-5</v>
      </c>
      <c r="HP454" s="240">
        <f t="shared" ca="1" si="1073"/>
        <v>-2.0087756538835877E-5</v>
      </c>
      <c r="HQ454" s="240">
        <f t="shared" ca="1" si="1074"/>
        <v>1.4088960160883897E-5</v>
      </c>
      <c r="HR454" s="240">
        <f t="shared" ca="1" si="1075"/>
        <v>1.6827042137423786E-6</v>
      </c>
      <c r="HS454" s="240">
        <f t="shared" ca="1" si="1076"/>
        <v>-1.6287153551163966E-5</v>
      </c>
      <c r="HT454" s="240">
        <f t="shared" ca="1" si="1077"/>
        <v>1.9593948563534957E-5</v>
      </c>
      <c r="HU454" s="240">
        <f t="shared" ca="1" si="1078"/>
        <v>-9.3093166247045554E-6</v>
      </c>
      <c r="HV454" s="240">
        <f t="shared" ca="1" si="1079"/>
        <v>-7.4327629521053799E-6</v>
      </c>
      <c r="HW454" s="240">
        <f t="shared" ca="1" si="1080"/>
        <v>1.9019074441560574E-5</v>
      </c>
      <c r="HX454" s="240">
        <f t="shared" ca="1" si="1081"/>
        <v>-1.7412722894581593E-5</v>
      </c>
      <c r="HY454" s="240">
        <f t="shared" ca="1" si="1082"/>
        <v>3.727960991680487E-6</v>
      </c>
      <c r="HZ454" s="240">
        <f t="shared" ca="1" si="1083"/>
        <v>1.2542717135867992E-5</v>
      </c>
      <c r="IA454" s="240">
        <f t="shared" ca="1" si="1084"/>
        <v>-2.0113085411680982E-5</v>
      </c>
      <c r="IB454" s="240">
        <f t="shared" ca="1" si="1085"/>
        <v>1.3731925221970638E-5</v>
      </c>
      <c r="IC454" s="240">
        <f t="shared" ca="1" si="1086"/>
        <v>2.1744441387539581E-6</v>
      </c>
      <c r="ID454" s="240">
        <f t="shared" ca="1" si="1087"/>
        <v>-1.6572500941878924E-5</v>
      </c>
      <c r="IE454" s="240">
        <f t="shared" ca="1" si="1088"/>
        <v>3.5444825651680936E-6</v>
      </c>
      <c r="IF454" s="240">
        <f t="shared" ca="1" si="1089"/>
        <v>-8.8685433697426929E-6</v>
      </c>
      <c r="IG454" s="240">
        <f t="shared" ca="1" si="1090"/>
        <v>-7.8895876000207732E-6</v>
      </c>
      <c r="IH454" s="240">
        <f t="shared" ca="1" si="1091"/>
        <v>1.9175072094619881E-5</v>
      </c>
      <c r="II454" s="240">
        <f t="shared" ca="1" si="1092"/>
        <v>-1.7159685107753003E-5</v>
      </c>
      <c r="IJ454" s="240">
        <f t="shared" ca="1" si="1093"/>
        <v>3.2414085174237844E-6</v>
      </c>
      <c r="IK454" s="240">
        <f t="shared" ca="1" si="1094"/>
        <v>1.2925285074751117E-5</v>
      </c>
      <c r="IL454" s="240">
        <f t="shared" ca="1" si="1095"/>
        <v>-2.0126298913950717E-5</v>
      </c>
      <c r="IM454" s="240">
        <f t="shared" ca="1" si="1096"/>
        <v>1.3366618684775103E-5</v>
      </c>
      <c r="IN454" s="240">
        <f t="shared" ca="1" si="1097"/>
        <v>2.66487425992519E-6</v>
      </c>
      <c r="IO454" s="240">
        <f t="shared" ca="1" si="1098"/>
        <v>-1.684786567771286E-5</v>
      </c>
      <c r="IP454" s="240">
        <f t="shared" ca="1" si="1099"/>
        <v>1.9344262384905625E-5</v>
      </c>
      <c r="IQ454" s="240">
        <f t="shared" ca="1" si="1100"/>
        <v>-8.4224280358731539E-6</v>
      </c>
      <c r="IR454" s="240">
        <f t="shared" ca="1" si="1101"/>
        <v>-8.3416598553776427E-6</v>
      </c>
      <c r="IS454" s="240">
        <f t="shared" ca="1" si="1102"/>
        <v>1.9319519401252222E-5</v>
      </c>
      <c r="IT454" s="240">
        <f t="shared" ca="1" si="1103"/>
        <v>-1.6896310968256268E-5</v>
      </c>
      <c r="IU454" s="240">
        <f t="shared" ca="1" si="1104"/>
        <v>2.7529035398825141E-6</v>
      </c>
      <c r="IV454" s="240">
        <f t="shared" ca="1" si="1105"/>
        <v>1.3300067305212718E-5</v>
      </c>
      <c r="IW454" s="240">
        <f t="shared" ca="1" si="1106"/>
        <v>-2.0127389086325522E-5</v>
      </c>
      <c r="IX454" s="240">
        <f t="shared" ca="1" si="1107"/>
        <v>1.299326059629222E-5</v>
      </c>
      <c r="IY454" s="240">
        <f t="shared" ca="1" si="1108"/>
        <v>3.1536991604860456E-6</v>
      </c>
      <c r="IZ454" s="240">
        <f t="shared" ca="1" si="1109"/>
        <v>-1.7113081889244772E-5</v>
      </c>
      <c r="JA454" s="240">
        <f t="shared" ca="1" si="1110"/>
        <v>1.9201901538109981E-5</v>
      </c>
      <c r="JB454" s="240">
        <f t="shared" ca="1" si="1111"/>
        <v>-7.9712393462876001E-6</v>
      </c>
    </row>
    <row r="455" spans="2:262">
      <c r="B455" s="248">
        <v>94</v>
      </c>
      <c r="C455" s="247">
        <f t="shared" si="1112"/>
        <v>1.8359375000000012E-3</v>
      </c>
      <c r="D455" s="244">
        <f t="shared" ca="1" si="855"/>
        <v>29.901658630762594</v>
      </c>
      <c r="E455" s="243">
        <f ca="1">CV361</f>
        <v>-9.8341369237406662E-2</v>
      </c>
      <c r="F455" s="242">
        <v>94</v>
      </c>
      <c r="G455" s="240">
        <f t="shared" ca="1" si="856"/>
        <v>-1.5405572191000736E-5</v>
      </c>
      <c r="H455" s="240">
        <f t="shared" ca="1" si="857"/>
        <v>6.2215286526468486E-5</v>
      </c>
      <c r="I455" s="240">
        <f t="shared" ca="1" si="858"/>
        <v>-6.8156893399445206E-5</v>
      </c>
      <c r="J455" s="240">
        <f t="shared" ca="1" si="859"/>
        <v>2.9327457667433654E-5</v>
      </c>
      <c r="K455" s="240">
        <f t="shared" ca="1" si="860"/>
        <v>2.876665976052131E-5</v>
      </c>
      <c r="L455" s="240">
        <f t="shared" ca="1" si="861"/>
        <v>-6.7964473593864675E-5</v>
      </c>
      <c r="M455" s="240">
        <f t="shared" ca="1" si="862"/>
        <v>6.2517641946325685E-5</v>
      </c>
      <c r="N455" s="240">
        <f t="shared" ca="1" si="863"/>
        <v>-1.600409097608457E-5</v>
      </c>
      <c r="O455" s="240">
        <f t="shared" ca="1" si="864"/>
        <v>-4.1022260727973758E-5</v>
      </c>
      <c r="P455" s="240">
        <f t="shared" ca="1" si="865"/>
        <v>7.110182405596452E-5</v>
      </c>
      <c r="Q455" s="240">
        <f t="shared" ca="1" si="866"/>
        <v>-5.4475872573506427E-5</v>
      </c>
      <c r="R455" s="240">
        <f t="shared" ca="1" si="867"/>
        <v>2.0656960437221859E-6</v>
      </c>
      <c r="S455" s="240">
        <f t="shared" ca="1" si="868"/>
        <v>5.1701399221199032E-5</v>
      </c>
      <c r="T455" s="240">
        <f t="shared" ca="1" si="869"/>
        <v>-7.1506771293955993E-5</v>
      </c>
      <c r="U455" s="241">
        <f t="shared" ca="1" si="870"/>
        <v>4.4340625968108625E-5</v>
      </c>
      <c r="V455" s="240">
        <f t="shared" ca="1" si="871"/>
        <v>1.1952082429144758E-5</v>
      </c>
      <c r="W455" s="240">
        <f t="shared" ca="1" si="872"/>
        <v>-6.039368193683237E-5</v>
      </c>
      <c r="X455" s="240">
        <f t="shared" ca="1" si="873"/>
        <v>6.9163753412580128E-5</v>
      </c>
      <c r="Y455" s="240">
        <f t="shared" ca="1" si="874"/>
        <v>-3.250139397326616E-5</v>
      </c>
      <c r="Z455" s="240">
        <f t="shared" ca="1" si="875"/>
        <v>-2.5510549077064477E-5</v>
      </c>
      <c r="AA455" s="240">
        <f t="shared" ca="1" si="876"/>
        <v>6.6765069324800365E-5</v>
      </c>
      <c r="AB455" s="240">
        <f t="shared" ca="1" si="877"/>
        <v>-6.4162811275038454E-5</v>
      </c>
      <c r="AC455" s="240">
        <f t="shared" ca="1" si="878"/>
        <v>1.9413151635022364E-5</v>
      </c>
      <c r="AD455" s="240">
        <f t="shared" ca="1" si="879"/>
        <v>3.8088659630433824E-5</v>
      </c>
      <c r="AE455" s="240">
        <f t="shared" ca="1" si="880"/>
        <v>-7.0570712540898338E-5</v>
      </c>
      <c r="AF455" s="240">
        <f t="shared" ca="1" si="881"/>
        <v>5.6696128283116403E-5</v>
      </c>
      <c r="AG455" s="240">
        <f t="shared" ca="1" si="882"/>
        <v>-5.578872766466011E-6</v>
      </c>
      <c r="AH455" s="240">
        <f t="shared" ca="1" si="883"/>
        <v>-4.9203044354571953E-5</v>
      </c>
      <c r="AI455" s="240">
        <f t="shared" ca="1" si="884"/>
        <v>7.1664362850561226E-5</v>
      </c>
      <c r="AJ455" s="240">
        <f t="shared" ca="1" si="885"/>
        <v>-4.7050644876828937E-5</v>
      </c>
      <c r="AK455" s="240">
        <f t="shared" ca="1" si="886"/>
        <v>-8.4697990538382429E-6</v>
      </c>
      <c r="AL455" s="240">
        <f t="shared" ca="1" si="887"/>
        <v>5.8426583677548696E-5</v>
      </c>
      <c r="AM455" s="240">
        <f t="shared" ca="1" si="888"/>
        <v>-7.0003991885714771E-5</v>
      </c>
      <c r="AN455" s="240">
        <f t="shared" ca="1" si="889"/>
        <v>3.559703157423094E-5</v>
      </c>
      <c r="AO455" s="240">
        <f t="shared" ca="1" si="890"/>
        <v>2.2192981246421028E-5</v>
      </c>
      <c r="AP455" s="240">
        <f t="shared" ca="1" si="891"/>
        <v>-6.540482215580295E-5</v>
      </c>
      <c r="AQ455" s="240">
        <f t="shared" ca="1" si="892"/>
        <v>6.5653406771391354E-5</v>
      </c>
      <c r="AR455" s="240">
        <f t="shared" ca="1" si="893"/>
        <v>-2.2775444311280616E-5</v>
      </c>
      <c r="AS455" s="240">
        <f t="shared" ca="1" si="894"/>
        <v>-3.5063299615671154E-5</v>
      </c>
      <c r="AT455" s="240">
        <f t="shared" ca="1" si="895"/>
        <v>6.9869589998056627E-5</v>
      </c>
      <c r="AU455" s="240">
        <f t="shared" ca="1" si="896"/>
        <v>-5.8779798053697563E-5</v>
      </c>
      <c r="AV455" s="240">
        <f t="shared" ca="1" si="897"/>
        <v>9.0786094960631068E-6</v>
      </c>
      <c r="AW455" s="240">
        <f t="shared" ca="1" si="898"/>
        <v>4.6586155044416837E-5</v>
      </c>
      <c r="AX455" s="240">
        <f t="shared" ca="1" si="899"/>
        <v>-7.1649308680002625E-5</v>
      </c>
      <c r="AY455" s="240">
        <f t="shared" ca="1" si="900"/>
        <v>4.9647314660891202E-5</v>
      </c>
      <c r="AZ455" s="240">
        <f t="shared" ca="1" si="901"/>
        <v>4.9671111907442493E-6</v>
      </c>
      <c r="BA455" s="240">
        <f t="shared" ca="1" si="902"/>
        <v>-5.6318730660621489E-5</v>
      </c>
      <c r="BB455" s="240">
        <f t="shared" ca="1" si="903"/>
        <v>7.0675584610771221E-5</v>
      </c>
      <c r="BC455" s="240">
        <f t="shared" ca="1" si="904"/>
        <v>-3.8606912808201688E-5</v>
      </c>
      <c r="BD455" s="240">
        <f t="shared" ca="1" si="905"/>
        <v>-1.8821948580079382E-5</v>
      </c>
      <c r="BE455" s="240">
        <f t="shared" ca="1" si="906"/>
        <v>6.3887009041446567E-5</v>
      </c>
      <c r="BF455" s="240">
        <f t="shared" ca="1" si="907"/>
        <v>-6.6985837460272472E-5</v>
      </c>
      <c r="BG455" s="240">
        <f t="shared" ca="1" si="908"/>
        <v>2.6082868947299181E-5</v>
      </c>
      <c r="BH455" s="240">
        <f t="shared" ca="1" si="909"/>
        <v>3.1953469040952451E-5</v>
      </c>
      <c r="BI455" s="240">
        <f t="shared" ca="1" si="910"/>
        <v>-6.9000145493056388E-5</v>
      </c>
      <c r="BJ455" s="240">
        <f t="shared" ca="1" si="911"/>
        <v>6.0721862142265433E-5</v>
      </c>
      <c r="BK455" s="240">
        <f t="shared" ca="1" si="912"/>
        <v>-1.255647506019343E-5</v>
      </c>
      <c r="BL455" s="240">
        <f t="shared" ca="1" si="913"/>
        <v>-4.3857035606294453E-5</v>
      </c>
      <c r="BM455" s="240">
        <f t="shared" ca="1" si="914"/>
        <v>7.1461645049095558E-5</v>
      </c>
      <c r="BN455" s="240">
        <f t="shared" ca="1" si="915"/>
        <v>-5.2124379715344201E-5</v>
      </c>
      <c r="BO455" s="240">
        <f t="shared" ca="1" si="916"/>
        <v>-1.4524571217231974E-6</v>
      </c>
      <c r="BP455" s="240">
        <f t="shared" ca="1" si="917"/>
        <v>5.4075200888594645E-5</v>
      </c>
      <c r="BQ455" s="240">
        <f t="shared" ca="1" si="918"/>
        <v>-7.1176913662050352E-5</v>
      </c>
      <c r="BR455" s="240">
        <f t="shared" ca="1" si="919"/>
        <v>4.1523786607651284E-5</v>
      </c>
      <c r="BS455" s="240">
        <f t="shared" ca="1" si="920"/>
        <v>1.5405572191001319E-5</v>
      </c>
      <c r="BT455" s="240">
        <f t="shared" ca="1" si="921"/>
        <v>-6.2215286526468255E-5</v>
      </c>
      <c r="BU455" s="240">
        <f t="shared" ca="1" si="922"/>
        <v>6.8156893399445056E-5</v>
      </c>
      <c r="BV455" s="240">
        <f t="shared" ca="1" si="923"/>
        <v>-2.9327457667434202E-5</v>
      </c>
      <c r="BW455" s="240">
        <f t="shared" ca="1" si="924"/>
        <v>-2.8766659760521676E-5</v>
      </c>
      <c r="BX455" s="240">
        <f t="shared" ca="1" si="925"/>
        <v>6.7964473593864431E-5</v>
      </c>
      <c r="BY455" s="240">
        <f t="shared" ca="1" si="926"/>
        <v>-6.2517641946325617E-5</v>
      </c>
      <c r="BZ455" s="240">
        <f t="shared" ca="1" si="927"/>
        <v>1.6004090976085414E-5</v>
      </c>
      <c r="CA455" s="240">
        <f t="shared" ca="1" si="928"/>
        <v>4.1022260727973887E-5</v>
      </c>
      <c r="CB455" s="240">
        <f t="shared" ca="1" si="929"/>
        <v>-7.1101824055964412E-5</v>
      </c>
      <c r="CC455" s="240">
        <f t="shared" ca="1" si="930"/>
        <v>5.4475872573506488E-5</v>
      </c>
      <c r="CD455" s="240">
        <f t="shared" ca="1" si="931"/>
        <v>-2.0656960437232972E-6</v>
      </c>
      <c r="CE455" s="240">
        <f t="shared" ca="1" si="932"/>
        <v>-5.1701399221198964E-5</v>
      </c>
      <c r="CF455" s="240">
        <f t="shared" ca="1" si="933"/>
        <v>7.1506771293956101E-5</v>
      </c>
      <c r="CG455" s="240">
        <f t="shared" ca="1" si="934"/>
        <v>-4.4340625968108903E-5</v>
      </c>
      <c r="CH455" s="240">
        <f t="shared" ca="1" si="935"/>
        <v>-1.1952082429143403E-5</v>
      </c>
      <c r="CI455" s="240">
        <f t="shared" ca="1" si="936"/>
        <v>6.0393681936832181E-5</v>
      </c>
      <c r="CJ455" s="240">
        <f t="shared" ca="1" si="937"/>
        <v>-6.9163753412579952E-5</v>
      </c>
      <c r="CK455" s="240">
        <f t="shared" ca="1" si="938"/>
        <v>3.2501393973266479E-5</v>
      </c>
      <c r="CL455" s="240">
        <f t="shared" ca="1" si="939"/>
        <v>2.5510549077065094E-5</v>
      </c>
      <c r="CM455" s="240">
        <f t="shared" ca="1" si="940"/>
        <v>-6.6765069324800039E-5</v>
      </c>
      <c r="CN455" s="240">
        <f t="shared" ca="1" si="941"/>
        <v>6.4162811275038386E-5</v>
      </c>
      <c r="CO455" s="240">
        <f t="shared" ca="1" si="942"/>
        <v>-1.9413151635023198E-5</v>
      </c>
      <c r="CP455" s="240">
        <f t="shared" ca="1" si="943"/>
        <v>-3.8088659630433946E-5</v>
      </c>
      <c r="CQ455" s="240">
        <f t="shared" ca="1" si="944"/>
        <v>7.0570712540898175E-5</v>
      </c>
      <c r="CR455" s="240">
        <f t="shared" ca="1" si="945"/>
        <v>-5.6696128283116308E-5</v>
      </c>
      <c r="CS455" s="240">
        <f t="shared" ca="1" si="946"/>
        <v>5.5788727664668716E-6</v>
      </c>
      <c r="CT455" s="240">
        <f t="shared" ca="1" si="947"/>
        <v>4.9203044354571688E-5</v>
      </c>
      <c r="CU455" s="240">
        <f t="shared" ca="1" si="948"/>
        <v>-7.1664362850561253E-5</v>
      </c>
      <c r="CV455" s="240">
        <f t="shared" ca="1" si="949"/>
        <v>4.7050644876829202E-5</v>
      </c>
      <c r="CW455" s="240">
        <f t="shared" ca="1" si="950"/>
        <v>8.4697990538368809E-6</v>
      </c>
      <c r="CX455" s="240">
        <f t="shared" ca="1" si="951"/>
        <v>-5.8426583677548493E-5</v>
      </c>
      <c r="CY455" s="240">
        <f t="shared" ca="1" si="952"/>
        <v>7.0003991885714636E-5</v>
      </c>
      <c r="CZ455" s="240">
        <f t="shared" ca="1" si="953"/>
        <v>-3.5597031574231258E-5</v>
      </c>
      <c r="DA455" s="240">
        <f t="shared" ca="1" si="954"/>
        <v>-2.2192981246421665E-5</v>
      </c>
      <c r="DB455" s="240">
        <f t="shared" ca="1" si="955"/>
        <v>6.5404822155802801E-5</v>
      </c>
      <c r="DC455" s="240">
        <f t="shared" ca="1" si="956"/>
        <v>-6.5653406771391083E-5</v>
      </c>
      <c r="DD455" s="240">
        <f t="shared" ca="1" si="957"/>
        <v>2.2775444311280945E-5</v>
      </c>
      <c r="DE455" s="240">
        <f t="shared" ca="1" si="958"/>
        <v>3.5063299615671736E-5</v>
      </c>
      <c r="DF455" s="240">
        <f t="shared" ca="1" si="959"/>
        <v>-6.9869589998056546E-5</v>
      </c>
      <c r="DG455" s="240">
        <f t="shared" ca="1" si="960"/>
        <v>5.8779798053697766E-5</v>
      </c>
      <c r="DH455" s="240">
        <f t="shared" ca="1" si="961"/>
        <v>-9.0786094960644723E-6</v>
      </c>
      <c r="DI455" s="240">
        <f t="shared" ca="1" si="962"/>
        <v>-4.6586155044416566E-5</v>
      </c>
      <c r="DJ455" s="240">
        <f t="shared" ca="1" si="963"/>
        <v>7.1649308680002584E-5</v>
      </c>
      <c r="DK455" s="240">
        <f t="shared" ca="1" si="964"/>
        <v>-4.9647314660891453E-5</v>
      </c>
      <c r="DL455" s="240">
        <f t="shared" ca="1" si="965"/>
        <v>-4.9671111907428873E-6</v>
      </c>
      <c r="DM455" s="240">
        <f t="shared" ca="1" si="966"/>
        <v>5.6318730660621272E-5</v>
      </c>
      <c r="DN455" s="240">
        <f t="shared" ca="1" si="967"/>
        <v>-7.0675584610771112E-5</v>
      </c>
      <c r="DO455" s="240">
        <f t="shared" ca="1" si="968"/>
        <v>3.8606912808200272E-5</v>
      </c>
      <c r="DP455" s="240">
        <f t="shared" ca="1" si="969"/>
        <v>1.882194858007805E-5</v>
      </c>
      <c r="DQ455" s="240">
        <f t="shared" ca="1" si="970"/>
        <v>-6.3887009041446418E-5</v>
      </c>
      <c r="DR455" s="240">
        <f t="shared" ca="1" si="971"/>
        <v>6.6985837460272228E-5</v>
      </c>
      <c r="DS455" s="240">
        <f t="shared" ca="1" si="972"/>
        <v>-2.6082868947297613E-5</v>
      </c>
      <c r="DT455" s="240">
        <f t="shared" ca="1" si="973"/>
        <v>-3.1953469040951217E-5</v>
      </c>
      <c r="DU455" s="240">
        <f t="shared" ca="1" si="974"/>
        <v>6.9000145493056293E-5</v>
      </c>
      <c r="DV455" s="240">
        <f t="shared" ca="1" si="975"/>
        <v>-6.0721862142265609E-5</v>
      </c>
      <c r="DW455" s="240">
        <f t="shared" ca="1" si="976"/>
        <v>1.2556475060191776E-5</v>
      </c>
      <c r="DX455" s="240">
        <f t="shared" ca="1" si="977"/>
        <v>4.385703560629257E-5</v>
      </c>
      <c r="DY455" s="240">
        <f t="shared" ca="1" si="978"/>
        <v>-7.1461645049095531E-5</v>
      </c>
      <c r="DZ455" s="240">
        <f t="shared" ca="1" si="979"/>
        <v>5.2124379715344445E-5</v>
      </c>
      <c r="EA455" s="240">
        <f t="shared" ca="1" si="980"/>
        <v>1.4524571217248779E-6</v>
      </c>
      <c r="EB455" s="240">
        <f t="shared" ca="1" si="981"/>
        <v>-5.407520088859308E-5</v>
      </c>
      <c r="EC455" s="240">
        <f t="shared" ca="1" si="982"/>
        <v>7.1176913662050393E-5</v>
      </c>
      <c r="ED455" s="240">
        <f t="shared" ca="1" si="983"/>
        <v>-4.1523786607651569E-5</v>
      </c>
      <c r="EE455" s="240">
        <f t="shared" ca="1" si="984"/>
        <v>-1.5405572191000983E-5</v>
      </c>
      <c r="EF455" s="240">
        <f t="shared" ca="1" si="985"/>
        <v>6.2215286526469095E-5</v>
      </c>
      <c r="EG455" s="240">
        <f t="shared" ca="1" si="986"/>
        <v>-6.8156893399445802E-5</v>
      </c>
      <c r="EH455" s="240">
        <f t="shared" ca="1" si="987"/>
        <v>2.9327457667434528E-5</v>
      </c>
      <c r="EI455" s="240">
        <f t="shared" ca="1" si="988"/>
        <v>2.8766659760521357E-5</v>
      </c>
      <c r="EJ455" s="240">
        <f t="shared" ca="1" si="989"/>
        <v>-6.7964473593864973E-5</v>
      </c>
      <c r="EK455" s="240">
        <f t="shared" ca="1" si="990"/>
        <v>6.2517641946326782E-5</v>
      </c>
      <c r="EL455" s="240">
        <f t="shared" ca="1" si="991"/>
        <v>-1.6004090976085763E-5</v>
      </c>
      <c r="EM455" s="240">
        <f t="shared" ca="1" si="992"/>
        <v>-4.1022260727973596E-5</v>
      </c>
      <c r="EN455" s="240">
        <f t="shared" ca="1" si="993"/>
        <v>7.1101824055964629E-5</v>
      </c>
      <c r="EO455" s="240">
        <f t="shared" ca="1" si="994"/>
        <v>-5.4475872573508039E-5</v>
      </c>
      <c r="EP455" s="240">
        <f t="shared" ca="1" si="995"/>
        <v>2.0656960437236564E-6</v>
      </c>
      <c r="EQ455" s="240">
        <f t="shared" ca="1" si="996"/>
        <v>5.1701399221198727E-5</v>
      </c>
      <c r="ER455" s="240">
        <f t="shared" ca="1" si="997"/>
        <v>-7.1506771293955966E-5</v>
      </c>
      <c r="ES455" s="240">
        <f t="shared" ca="1" si="998"/>
        <v>4.434062596811078E-5</v>
      </c>
      <c r="ET455" s="240">
        <f t="shared" ca="1" si="999"/>
        <v>1.1952082429143054E-5</v>
      </c>
      <c r="EU455" s="240">
        <f t="shared" ca="1" si="1000"/>
        <v>-6.0393681936831991E-5</v>
      </c>
      <c r="EV455" s="240">
        <f t="shared" ca="1" si="1001"/>
        <v>6.9163753412580047E-5</v>
      </c>
      <c r="EW455" s="240">
        <f t="shared" ca="1" si="1002"/>
        <v>-3.2501393973264967E-5</v>
      </c>
      <c r="EX455" s="240">
        <f t="shared" ca="1" si="1003"/>
        <v>-2.5510549077062864E-5</v>
      </c>
      <c r="EY455" s="240">
        <f t="shared" ca="1" si="1004"/>
        <v>6.6765069324799917E-5</v>
      </c>
      <c r="EZ455" s="240">
        <f t="shared" ca="1" si="1005"/>
        <v>-6.4162811275038549E-5</v>
      </c>
      <c r="FA455" s="240">
        <f t="shared" ca="1" si="1006"/>
        <v>1.9413151635021571E-5</v>
      </c>
      <c r="FB455" s="240">
        <f t="shared" ca="1" si="1007"/>
        <v>3.8088659630431933E-5</v>
      </c>
      <c r="FC455" s="240">
        <f t="shared" ca="1" si="1008"/>
        <v>-7.0570712540898121E-5</v>
      </c>
      <c r="FD455" s="240">
        <f t="shared" ca="1" si="1009"/>
        <v>5.6696128283116518E-5</v>
      </c>
      <c r="FE455" s="240">
        <f t="shared" ca="1" si="1010"/>
        <v>-5.5788727664651877E-6</v>
      </c>
      <c r="FF455" s="240">
        <f t="shared" ca="1" si="1011"/>
        <v>-4.9203044354569954E-5</v>
      </c>
      <c r="FG455" s="240">
        <f t="shared" ca="1" si="1012"/>
        <v>7.1664362850561267E-5</v>
      </c>
      <c r="FH455" s="240">
        <f t="shared" ca="1" si="1013"/>
        <v>-4.7050644876829466E-5</v>
      </c>
      <c r="FI455" s="240">
        <f t="shared" ca="1" si="1014"/>
        <v>-8.4697990538385546E-6</v>
      </c>
      <c r="FJ455" s="240">
        <f t="shared" ca="1" si="1015"/>
        <v>5.842658367754711E-5</v>
      </c>
      <c r="FK455" s="240">
        <f t="shared" ca="1" si="1016"/>
        <v>-7.0003991885715151E-5</v>
      </c>
      <c r="FL455" s="240">
        <f t="shared" ca="1" si="1017"/>
        <v>3.5597031574231556E-5</v>
      </c>
      <c r="FM455" s="240">
        <f t="shared" ca="1" si="1018"/>
        <v>2.2192981246421329E-5</v>
      </c>
      <c r="FN455" s="240">
        <f t="shared" ca="1" si="1019"/>
        <v>-6.5404822155803492E-5</v>
      </c>
      <c r="FO455" s="240">
        <f t="shared" ca="1" si="1020"/>
        <v>6.5653406771392031E-5</v>
      </c>
      <c r="FP455" s="240">
        <f t="shared" ca="1" si="1021"/>
        <v>-2.277544431128128E-5</v>
      </c>
      <c r="FQ455" s="240">
        <f t="shared" ca="1" si="1022"/>
        <v>-3.5063299615671431E-5</v>
      </c>
      <c r="FR455" s="240">
        <f t="shared" ca="1" si="1023"/>
        <v>6.9869589998056939E-5</v>
      </c>
      <c r="FS455" s="240">
        <f t="shared" ca="1" si="1024"/>
        <v>-5.8779798053699128E-5</v>
      </c>
      <c r="FT455" s="240">
        <f t="shared" ca="1" si="1025"/>
        <v>9.0786094960648212E-6</v>
      </c>
      <c r="FU455" s="240">
        <f t="shared" ca="1" si="1026"/>
        <v>4.6586155044416295E-5</v>
      </c>
      <c r="FV455" s="240">
        <f t="shared" ca="1" si="1027"/>
        <v>-7.1649308680002638E-5</v>
      </c>
      <c r="FW455" s="240">
        <f t="shared" ca="1" si="1028"/>
        <v>4.9647314660893174E-5</v>
      </c>
      <c r="FX455" s="240">
        <f t="shared" ca="1" si="1029"/>
        <v>4.9671111907425417E-6</v>
      </c>
      <c r="FY455" s="240">
        <f t="shared" ca="1" si="1030"/>
        <v>-5.6318730660621049E-5</v>
      </c>
      <c r="FZ455" s="240">
        <f t="shared" ca="1" si="1031"/>
        <v>7.0675584610771166E-5</v>
      </c>
      <c r="GA455" s="240">
        <f t="shared" ca="1" si="1032"/>
        <v>-3.8606912808200563E-5</v>
      </c>
      <c r="GB455" s="240">
        <f t="shared" ca="1" si="1033"/>
        <v>-1.8821948580077712E-5</v>
      </c>
      <c r="GC455" s="240">
        <f t="shared" ca="1" si="1034"/>
        <v>6.3887009041446255E-5</v>
      </c>
      <c r="GD455" s="240">
        <f t="shared" ca="1" si="1035"/>
        <v>-6.698583746027235E-5</v>
      </c>
      <c r="GE455" s="240">
        <f t="shared" ca="1" si="1036"/>
        <v>2.6082868947297938E-5</v>
      </c>
      <c r="GF455" s="240">
        <f t="shared" ca="1" si="1037"/>
        <v>3.1953469040950906E-5</v>
      </c>
      <c r="GG455" s="240">
        <f t="shared" ca="1" si="1038"/>
        <v>-6.9000145493056212E-5</v>
      </c>
      <c r="GH455" s="240">
        <f t="shared" ca="1" si="1039"/>
        <v>6.0721862142265805E-5</v>
      </c>
      <c r="GI455" s="240">
        <f t="shared" ca="1" si="1040"/>
        <v>-1.2556475060192115E-5</v>
      </c>
      <c r="GJ455" s="240">
        <f t="shared" ca="1" si="1041"/>
        <v>-4.3857035606292285E-5</v>
      </c>
      <c r="GK455" s="240">
        <f t="shared" ca="1" si="1042"/>
        <v>7.1461645049095504E-5</v>
      </c>
      <c r="GL455" s="240">
        <f t="shared" ca="1" si="1043"/>
        <v>-5.2124379715344689E-5</v>
      </c>
      <c r="GM455" s="240">
        <f t="shared" ca="1" si="1044"/>
        <v>-1.4524571217245256E-6</v>
      </c>
      <c r="GN455" s="240">
        <f t="shared" ca="1" si="1045"/>
        <v>5.4075200888592843E-5</v>
      </c>
      <c r="GO455" s="240">
        <f t="shared" ca="1" si="1046"/>
        <v>-7.117691366205042E-5</v>
      </c>
      <c r="GP455" s="240">
        <f t="shared" ca="1" si="1047"/>
        <v>4.152378660765186E-5</v>
      </c>
      <c r="GQ455" s="240">
        <f t="shared" ca="1" si="1048"/>
        <v>1.5405572191000641E-5</v>
      </c>
      <c r="GR455" s="240">
        <f t="shared" ca="1" si="1049"/>
        <v>-6.2215286526468919E-5</v>
      </c>
      <c r="GS455" s="240">
        <f t="shared" ca="1" si="1050"/>
        <v>6.815689339944591E-5</v>
      </c>
      <c r="GT455" s="240">
        <f t="shared" ca="1" si="1051"/>
        <v>-2.9327457667434846E-5</v>
      </c>
      <c r="GU455" s="240">
        <f t="shared" ca="1" si="1052"/>
        <v>-2.8766659760521032E-5</v>
      </c>
      <c r="GV455" s="240">
        <f t="shared" ca="1" si="1053"/>
        <v>6.7964473593864864E-5</v>
      </c>
      <c r="GW455" s="240">
        <f t="shared" ca="1" si="1054"/>
        <v>-6.2517641946326959E-5</v>
      </c>
      <c r="GX455" s="240">
        <f t="shared" ca="1" si="1055"/>
        <v>1.6004090976086098E-5</v>
      </c>
      <c r="GY455" s="240">
        <f t="shared" ca="1" si="1056"/>
        <v>4.1022260727973311E-5</v>
      </c>
      <c r="GZ455" s="240">
        <f t="shared" ca="1" si="1057"/>
        <v>-7.1101824055964588E-5</v>
      </c>
      <c r="HA455" s="240">
        <f t="shared" ca="1" si="1058"/>
        <v>5.4475872573508277E-5</v>
      </c>
      <c r="HB455" s="240">
        <f t="shared" ca="1" si="1059"/>
        <v>-2.065696043724002E-6</v>
      </c>
      <c r="HC455" s="240">
        <f t="shared" ca="1" si="1060"/>
        <v>-5.1701399221198483E-5</v>
      </c>
      <c r="HD455" s="240">
        <f t="shared" ca="1" si="1061"/>
        <v>7.1506771293955993E-5</v>
      </c>
      <c r="HE455" s="240">
        <f t="shared" ca="1" si="1062"/>
        <v>-4.4340625968111051E-5</v>
      </c>
      <c r="HF455" s="240">
        <f t="shared" ca="1" si="1063"/>
        <v>-1.1952082429142711E-5</v>
      </c>
      <c r="HG455" s="240">
        <f t="shared" ca="1" si="1064"/>
        <v>6.0393681936831801E-5</v>
      </c>
      <c r="HH455" s="240">
        <f t="shared" ca="1" si="1065"/>
        <v>-6.9163753412580141E-5</v>
      </c>
      <c r="HI455" s="240">
        <f t="shared" ca="1" si="1066"/>
        <v>3.2501393973265286E-5</v>
      </c>
      <c r="HJ455" s="240">
        <f t="shared" ca="1" si="1067"/>
        <v>2.5510549077062536E-5</v>
      </c>
      <c r="HK455" s="240">
        <f t="shared" ca="1" si="1068"/>
        <v>-6.6765069324799795E-5</v>
      </c>
      <c r="HL455" s="240">
        <f t="shared" ca="1" si="1069"/>
        <v>6.4162811275038698E-5</v>
      </c>
      <c r="HM455" s="240">
        <f t="shared" ca="1" si="1070"/>
        <v>-1.941315163502191E-5</v>
      </c>
      <c r="HN455" s="240">
        <f t="shared" ca="1" si="1071"/>
        <v>-3.8088659630431635E-5</v>
      </c>
      <c r="HO455" s="240">
        <f t="shared" ca="1" si="1072"/>
        <v>7.0570712540898067E-5</v>
      </c>
      <c r="HP455" s="240">
        <f t="shared" ca="1" si="1073"/>
        <v>-5.6696128283116742E-5</v>
      </c>
      <c r="HQ455" s="240">
        <f t="shared" ca="1" si="1074"/>
        <v>5.5788727664655367E-6</v>
      </c>
      <c r="HR455" s="240">
        <f t="shared" ca="1" si="1075"/>
        <v>4.9203044354569703E-5</v>
      </c>
      <c r="HS455" s="240">
        <f t="shared" ca="1" si="1076"/>
        <v>-7.1664362850561267E-5</v>
      </c>
      <c r="HT455" s="240">
        <f t="shared" ca="1" si="1077"/>
        <v>4.705064487682973E-5</v>
      </c>
      <c r="HU455" s="240">
        <f t="shared" ca="1" si="1078"/>
        <v>8.469799053838209E-6</v>
      </c>
      <c r="HV455" s="240">
        <f t="shared" ca="1" si="1079"/>
        <v>-5.8426583677549265E-5</v>
      </c>
      <c r="HW455" s="240">
        <f t="shared" ca="1" si="1080"/>
        <v>7.0003991885714338E-5</v>
      </c>
      <c r="HX455" s="240">
        <f t="shared" ca="1" si="1081"/>
        <v>-3.5597031574228324E-5</v>
      </c>
      <c r="HY455" s="240">
        <f t="shared" ca="1" si="1082"/>
        <v>-2.2192981246417118E-5</v>
      </c>
      <c r="HZ455" s="240">
        <f t="shared" ca="1" si="1083"/>
        <v>6.5404822155801676E-5</v>
      </c>
      <c r="IA455" s="240">
        <f t="shared" ca="1" si="1084"/>
        <v>-6.565340677139218E-5</v>
      </c>
      <c r="IB455" s="240">
        <f t="shared" ca="1" si="1085"/>
        <v>2.2775444311281609E-5</v>
      </c>
      <c r="IC455" s="240">
        <f t="shared" ca="1" si="1086"/>
        <v>3.5063299615671126E-5</v>
      </c>
      <c r="ID455" s="240">
        <f t="shared" ca="1" si="1087"/>
        <v>-6.9869589998056858E-5</v>
      </c>
      <c r="IE455" s="240">
        <f t="shared" ca="1" si="1088"/>
        <v>7.8333370314136679E-5</v>
      </c>
      <c r="IF455" s="240">
        <f t="shared" ca="1" si="1089"/>
        <v>-9.0786094960611282E-6</v>
      </c>
      <c r="IG455" s="240">
        <f t="shared" ca="1" si="1090"/>
        <v>-4.6586155044412934E-5</v>
      </c>
      <c r="IH455" s="240">
        <f t="shared" ca="1" si="1091"/>
        <v>7.1649308680002503E-5</v>
      </c>
      <c r="II455" s="240">
        <f t="shared" ca="1" si="1092"/>
        <v>-4.9647314660893432E-5</v>
      </c>
      <c r="IJ455" s="240">
        <f t="shared" ca="1" si="1093"/>
        <v>-4.9671111907421893E-6</v>
      </c>
      <c r="IK455" s="240">
        <f t="shared" ca="1" si="1094"/>
        <v>5.6318730660620832E-5</v>
      </c>
      <c r="IL455" s="240">
        <f t="shared" ca="1" si="1095"/>
        <v>-7.0675584610771221E-5</v>
      </c>
      <c r="IM455" s="240">
        <f t="shared" ca="1" si="1096"/>
        <v>3.8606912808200855E-5</v>
      </c>
      <c r="IN455" s="240">
        <f t="shared" ca="1" si="1097"/>
        <v>1.8821948580081306E-5</v>
      </c>
      <c r="IO455" s="240">
        <f t="shared" ca="1" si="1098"/>
        <v>-6.3887009041447949E-5</v>
      </c>
      <c r="IP455" s="240">
        <f t="shared" ca="1" si="1099"/>
        <v>6.6985837460273922E-5</v>
      </c>
      <c r="IQ455" s="240">
        <f t="shared" ca="1" si="1100"/>
        <v>-2.6082868947302058E-5</v>
      </c>
      <c r="IR455" s="240">
        <f t="shared" ca="1" si="1101"/>
        <v>-3.1953469040950594E-5</v>
      </c>
      <c r="IS455" s="240">
        <f t="shared" ca="1" si="1102"/>
        <v>6.9000145493056103E-5</v>
      </c>
      <c r="IT455" s="240">
        <f t="shared" ca="1" si="1103"/>
        <v>-6.0721862142265988E-5</v>
      </c>
      <c r="IU455" s="240">
        <f t="shared" ca="1" si="1104"/>
        <v>1.2556475060192464E-5</v>
      </c>
      <c r="IV455" s="240">
        <f t="shared" ca="1" si="1105"/>
        <v>4.3857035606295239E-5</v>
      </c>
      <c r="IW455" s="240">
        <f t="shared" ca="1" si="1106"/>
        <v>-7.1461645049095802E-5</v>
      </c>
      <c r="IX455" s="240">
        <f t="shared" ca="1" si="1107"/>
        <v>5.2124379715347724E-5</v>
      </c>
      <c r="IY455" s="240">
        <f t="shared" ca="1" si="1108"/>
        <v>1.4524571217201075E-6</v>
      </c>
      <c r="IZ455" s="240">
        <f t="shared" ca="1" si="1109"/>
        <v>-5.4075200888592612E-5</v>
      </c>
      <c r="JA455" s="240">
        <f t="shared" ca="1" si="1110"/>
        <v>7.1176913662050474E-5</v>
      </c>
      <c r="JB455" s="240">
        <f t="shared" ca="1" si="1111"/>
        <v>-4.1523786607652145E-5</v>
      </c>
    </row>
    <row r="456" spans="2:262">
      <c r="B456" s="248">
        <v>95</v>
      </c>
      <c r="C456" s="247">
        <f t="shared" si="1112"/>
        <v>1.8554687500000012E-3</v>
      </c>
      <c r="D456" s="244">
        <f t="shared" ca="1" si="855"/>
        <v>29.902676439962036</v>
      </c>
      <c r="E456" s="243">
        <f ca="1">CW361</f>
        <v>-9.7323560037964857E-2</v>
      </c>
      <c r="F456" s="242">
        <v>95</v>
      </c>
      <c r="G456" s="240">
        <f t="shared" ca="1" si="856"/>
        <v>-2.1435651973460903E-5</v>
      </c>
      <c r="H456" s="240">
        <f t="shared" ca="1" si="857"/>
        <v>1.1149042725397904E-4</v>
      </c>
      <c r="I456" s="240">
        <f t="shared" ca="1" si="858"/>
        <v>-1.3231868790989317E-4</v>
      </c>
      <c r="J456" s="240">
        <f t="shared" ca="1" si="859"/>
        <v>7.0987773026584344E-5</v>
      </c>
      <c r="K456" s="240">
        <f t="shared" ca="1" si="860"/>
        <v>3.4420792545048726E-5</v>
      </c>
      <c r="L456" s="240">
        <f t="shared" ca="1" si="861"/>
        <v>-1.1845683711017326E-4</v>
      </c>
      <c r="M456" s="240">
        <f t="shared" ca="1" si="862"/>
        <v>1.2894079143250902E-4</v>
      </c>
      <c r="N456" s="240">
        <f t="shared" ca="1" si="863"/>
        <v>-5.9362970016228357E-5</v>
      </c>
      <c r="O456" s="240">
        <f t="shared" ca="1" si="864"/>
        <v>-4.7074442068108489E-5</v>
      </c>
      <c r="P456" s="240">
        <f t="shared" ca="1" si="865"/>
        <v>1.242824428699024E-4</v>
      </c>
      <c r="Q456" s="240">
        <f t="shared" ca="1" si="866"/>
        <v>-1.2432112464742331E-4</v>
      </c>
      <c r="R456" s="240">
        <f t="shared" ca="1" si="867"/>
        <v>4.7166469153515748E-5</v>
      </c>
      <c r="S456" s="240">
        <f t="shared" ca="1" si="868"/>
        <v>5.92747389805447E-5</v>
      </c>
      <c r="T456" s="240">
        <f t="shared" ca="1" si="869"/>
        <v>-1.2891114076510023E-4</v>
      </c>
      <c r="U456" s="241">
        <f t="shared" ca="1" si="870"/>
        <v>1.1850417747114294E-4</v>
      </c>
      <c r="V456" s="240">
        <f t="shared" ca="1" si="871"/>
        <v>-3.4515729409039981E-5</v>
      </c>
      <c r="W456" s="240">
        <f t="shared" ca="1" si="872"/>
        <v>-7.0904187753729499E-5</v>
      </c>
      <c r="X456" s="240">
        <f t="shared" ca="1" si="873"/>
        <v>1.3229835390473236E-4</v>
      </c>
      <c r="Y456" s="240">
        <f t="shared" ca="1" si="874"/>
        <v>-1.1154597028484266E-4</v>
      </c>
      <c r="Z456" s="240">
        <f t="shared" ca="1" si="875"/>
        <v>2.1532584322138171E-5</v>
      </c>
      <c r="AA456" s="240">
        <f t="shared" ca="1" si="876"/>
        <v>8.1850790438674567E-5</v>
      </c>
      <c r="AB456" s="240">
        <f t="shared" ca="1" si="877"/>
        <v>-1.3441146157462506E-4</v>
      </c>
      <c r="AC456" s="240">
        <f t="shared" ca="1" si="878"/>
        <v>1.0351351442746933E-4</v>
      </c>
      <c r="AD456" s="240">
        <f t="shared" ca="1" si="879"/>
        <v>-8.3420686773062421E-6</v>
      </c>
      <c r="AE456" s="240">
        <f t="shared" ca="1" si="880"/>
        <v>-9.2009125267501727E-5</v>
      </c>
      <c r="AF456" s="240">
        <f t="shared" ca="1" si="881"/>
        <v>1.3523011339277509E-4</v>
      </c>
      <c r="AG456" s="240">
        <f t="shared" ca="1" si="882"/>
        <v>-9.4484166839916474E-5</v>
      </c>
      <c r="AH456" s="240">
        <f t="shared" ca="1" si="883"/>
        <v>-4.9287856491267602E-6</v>
      </c>
      <c r="AI456" s="240">
        <f t="shared" ca="1" si="884"/>
        <v>1.0128136192269871E-4</v>
      </c>
      <c r="AJ456" s="240">
        <f t="shared" ca="1" si="885"/>
        <v>-1.34746425294653E-4</v>
      </c>
      <c r="AK456" s="240">
        <f t="shared" ca="1" si="886"/>
        <v>8.4544885075395754E-5</v>
      </c>
      <c r="AL456" s="240">
        <f t="shared" ca="1" si="887"/>
        <v>1.8152173075410352E-5</v>
      </c>
      <c r="AM456" s="240">
        <f t="shared" ca="1" si="888"/>
        <v>-1.0957820369655578E-4</v>
      </c>
      <c r="AN456" s="240">
        <f t="shared" ca="1" si="889"/>
        <v>1.3296505546105491E-4</v>
      </c>
      <c r="AO456" s="240">
        <f t="shared" ca="1" si="890"/>
        <v>-7.379138985066355E-5</v>
      </c>
      <c r="AP456" s="240">
        <f t="shared" ca="1" si="891"/>
        <v>-3.1200745151990566E-5</v>
      </c>
      <c r="AQ456" s="240">
        <f t="shared" ca="1" si="892"/>
        <v>1.1681974746727566E-4</v>
      </c>
      <c r="AR456" s="240">
        <f t="shared" ca="1" si="893"/>
        <v>-1.2990315945727318E-4</v>
      </c>
      <c r="AS456" s="240">
        <f t="shared" ca="1" si="894"/>
        <v>6.2327243203192504E-5</v>
      </c>
      <c r="AT456" s="240">
        <f t="shared" ca="1" si="895"/>
        <v>4.3948836996694867E-5</v>
      </c>
      <c r="AU456" s="240">
        <f t="shared" ca="1" si="896"/>
        <v>-1.2293625320971581E-4</v>
      </c>
      <c r="AV456" s="240">
        <f t="shared" ca="1" si="897"/>
        <v>1.2559022501562863E-4</v>
      </c>
      <c r="AW456" s="240">
        <f t="shared" ca="1" si="898"/>
        <v>-5.0262851132137792E-5</v>
      </c>
      <c r="AX456" s="240">
        <f t="shared" ca="1" si="899"/>
        <v>-5.6273677516242858E-5</v>
      </c>
      <c r="AY456" s="240">
        <f t="shared" ca="1" si="900"/>
        <v>1.2786881562995434E-4</v>
      </c>
      <c r="AZ456" s="240">
        <f t="shared" ca="1" si="901"/>
        <v>-1.2006778805248153E-4</v>
      </c>
      <c r="BA456" s="240">
        <f t="shared" ca="1" si="902"/>
        <v>3.7714400328211253E-5</v>
      </c>
      <c r="BB456" s="240">
        <f t="shared" ca="1" si="903"/>
        <v>6.8056571758988123E-5</v>
      </c>
      <c r="BC456" s="240">
        <f t="shared" ca="1" si="904"/>
        <v>-1.3156993145547151E-4</v>
      </c>
      <c r="BD456" s="240">
        <f t="shared" ca="1" si="905"/>
        <v>1.133890326546613E-4</v>
      </c>
      <c r="BE456" s="240">
        <f t="shared" ca="1" si="906"/>
        <v>-2.4802739232335641E-5</v>
      </c>
      <c r="BF456" s="240">
        <f t="shared" ca="1" si="907"/>
        <v>-7.9184044012187862E-5</v>
      </c>
      <c r="BG456" s="240">
        <f t="shared" ca="1" si="908"/>
        <v>1.3400395691763186E-4</v>
      </c>
      <c r="BH456" s="240">
        <f t="shared" ca="1" si="909"/>
        <v>-1.0561827888762425E-4</v>
      </c>
      <c r="BI456" s="240">
        <f t="shared" ca="1" si="910"/>
        <v>1.1652214199096187E-5</v>
      </c>
      <c r="BJ456" s="240">
        <f t="shared" ca="1" si="911"/>
        <v>8.9548930635148646E-5</v>
      </c>
      <c r="BK456" s="240">
        <f t="shared" ca="1" si="912"/>
        <v>-1.3514745102066107E-4</v>
      </c>
      <c r="BL456" s="240">
        <f t="shared" ca="1" si="913"/>
        <v>9.6830363358077492E-5</v>
      </c>
      <c r="BM456" s="240">
        <f t="shared" ca="1" si="914"/>
        <v>1.6105280266268373E-6</v>
      </c>
      <c r="BN456" s="240">
        <f t="shared" ca="1" si="915"/>
        <v>-9.9051412103669275E-5</v>
      </c>
      <c r="BO456" s="240">
        <f t="shared" ca="1" si="916"/>
        <v>1.3498940129124946E-4</v>
      </c>
      <c r="BP456" s="240">
        <f t="shared" ca="1" si="917"/>
        <v>-8.7109918496528762E-5</v>
      </c>
      <c r="BQ456" s="240">
        <f t="shared" ca="1" si="918"/>
        <v>-1.4857759987053104E-5</v>
      </c>
      <c r="BR456" s="240">
        <f t="shared" ca="1" si="919"/>
        <v>1.0759997432661925E-4</v>
      </c>
      <c r="BS456" s="240">
        <f t="shared" ca="1" si="920"/>
        <v>-1.3353132983469034E-4</v>
      </c>
      <c r="BT456" s="240">
        <f t="shared" ca="1" si="921"/>
        <v>7.6550557500736104E-5</v>
      </c>
      <c r="BU456" s="240">
        <f t="shared" ca="1" si="922"/>
        <v>2.7961903596722469E-5</v>
      </c>
      <c r="BV456" s="240">
        <f t="shared" ca="1" si="923"/>
        <v>-1.1511228997667499E-4</v>
      </c>
      <c r="BW456" s="240">
        <f t="shared" ca="1" si="924"/>
        <v>1.3078727867617249E-4</v>
      </c>
      <c r="BX456" s="240">
        <f t="shared" ca="1" si="925"/>
        <v>-6.5253972789416789E-5</v>
      </c>
      <c r="BY456" s="240">
        <f t="shared" ca="1" si="926"/>
        <v>-4.0796758789227767E-5</v>
      </c>
      <c r="BZ456" s="240">
        <f t="shared" ca="1" si="927"/>
        <v>1.2151601134747865E-4</v>
      </c>
      <c r="CA456" s="240">
        <f t="shared" ca="1" si="928"/>
        <v>-1.2678367452840494E-4</v>
      </c>
      <c r="CB456" s="240">
        <f t="shared" ca="1" si="929"/>
        <v>5.3328956648688667E-5</v>
      </c>
      <c r="CC456" s="240">
        <f t="shared" ca="1" si="930"/>
        <v>5.3238718892812244E-5</v>
      </c>
      <c r="CD456" s="240">
        <f t="shared" ca="1" si="931"/>
        <v>-1.2674946710159696E-4</v>
      </c>
      <c r="CE456" s="240">
        <f t="shared" ca="1" si="932"/>
        <v>1.2155907428792109E-4</v>
      </c>
      <c r="CF456" s="240">
        <f t="shared" ca="1" si="933"/>
        <v>-4.0890353502857049E-5</v>
      </c>
      <c r="CG456" s="240">
        <f t="shared" ca="1" si="934"/>
        <v>-6.5167961030218304E-5</v>
      </c>
      <c r="CH456" s="240">
        <f t="shared" ca="1" si="935"/>
        <v>1.3076225619921875E-4</v>
      </c>
      <c r="CI456" s="240">
        <f t="shared" ca="1" si="936"/>
        <v>-1.1516379371109677E-4</v>
      </c>
      <c r="CJ456" s="240">
        <f t="shared" ca="1" si="937"/>
        <v>2.8057953899855581E-5</v>
      </c>
      <c r="CK456" s="240">
        <f t="shared" ca="1" si="938"/>
        <v>7.646960007846877E-5</v>
      </c>
      <c r="CL456" s="240">
        <f t="shared" ca="1" si="939"/>
        <v>-1.33515733287722E-4</v>
      </c>
      <c r="CM456" s="240">
        <f t="shared" ca="1" si="940"/>
        <v>1.076594228458991E-4</v>
      </c>
      <c r="CN456" s="240">
        <f t="shared" ca="1" si="941"/>
        <v>-1.4955340862756954E-5</v>
      </c>
      <c r="CO456" s="240">
        <f t="shared" ca="1" si="942"/>
        <v>-8.7034795075431132E-5</v>
      </c>
      <c r="CP456" s="240">
        <f t="shared" ca="1" si="943"/>
        <v>1.3498338087754096E-4</v>
      </c>
      <c r="CQ456" s="240">
        <f t="shared" ca="1" si="944"/>
        <v>-9.9118232886070707E-5</v>
      </c>
      <c r="CR456" s="240">
        <f t="shared" ca="1" si="945"/>
        <v>1.7086997177328698E-6</v>
      </c>
      <c r="CS456" s="240">
        <f t="shared" ca="1" si="946"/>
        <v>9.6761797417755515E-5</v>
      </c>
      <c r="CT456" s="240">
        <f t="shared" ca="1" si="947"/>
        <v>-1.3515106472008692E-4</v>
      </c>
      <c r="CU456" s="240">
        <f t="shared" ca="1" si="948"/>
        <v>8.9622480160009155E-5</v>
      </c>
      <c r="CV456" s="240">
        <f t="shared" ca="1" si="949"/>
        <v>1.1554397139647114E-5</v>
      </c>
      <c r="CW456" s="240">
        <f t="shared" ca="1" si="950"/>
        <v>-1.0555693075557056E-4</v>
      </c>
      <c r="CX456" s="240">
        <f t="shared" ca="1" si="951"/>
        <v>1.3401716992829138E-4</v>
      </c>
      <c r="CY456" s="240">
        <f t="shared" ca="1" si="952"/>
        <v>-7.9263613957378335E-5</v>
      </c>
      <c r="CZ456" s="240">
        <f t="shared" ca="1" si="953"/>
        <v>-2.4706218836292495E-5</v>
      </c>
      <c r="DA456" s="240">
        <f t="shared" ca="1" si="954"/>
        <v>1.1333549314691909E-4</v>
      </c>
      <c r="DB456" s="240">
        <f t="shared" ca="1" si="955"/>
        <v>-1.3159261652884949E-4</v>
      </c>
      <c r="DC456" s="240">
        <f t="shared" ca="1" si="956"/>
        <v>6.8141395822435955E-5</v>
      </c>
      <c r="DD456" s="240">
        <f t="shared" ca="1" si="957"/>
        <v>3.7620106139755102E-5</v>
      </c>
      <c r="DE456" s="240">
        <f t="shared" ca="1" si="958"/>
        <v>-1.2002257278378215E-4</v>
      </c>
      <c r="DF456" s="240">
        <f t="shared" ca="1" si="959"/>
        <v>1.2790075429639235E-4</v>
      </c>
      <c r="DG456" s="240">
        <f t="shared" ca="1" si="960"/>
        <v>-5.636293879585075E-5</v>
      </c>
      <c r="DH456" s="240">
        <f t="shared" ca="1" si="961"/>
        <v>-5.0171691255846263E-5</v>
      </c>
      <c r="DI456" s="240">
        <f t="shared" ca="1" si="962"/>
        <v>1.2555376943372337E-4</v>
      </c>
      <c r="DJ456" s="240">
        <f t="shared" ca="1" si="963"/>
        <v>-1.229771378823962E-4</v>
      </c>
      <c r="DK456" s="240">
        <f t="shared" ca="1" si="964"/>
        <v>4.404167585754155E-5</v>
      </c>
      <c r="DL456" s="240">
        <f t="shared" ca="1" si="965"/>
        <v>6.2240095558510893E-5</v>
      </c>
      <c r="DM456" s="240">
        <f t="shared" ca="1" si="966"/>
        <v>-1.2987581464934727E-4</v>
      </c>
      <c r="DN456" s="240">
        <f t="shared" ca="1" si="967"/>
        <v>1.1686918440445229E-4</v>
      </c>
      <c r="DO456" s="240">
        <f t="shared" ca="1" si="968"/>
        <v>-3.1296267505098842E-5</v>
      </c>
      <c r="DP456" s="240">
        <f t="shared" ca="1" si="969"/>
        <v>-7.3709093717046488E-5</v>
      </c>
      <c r="DQ456" s="240">
        <f t="shared" ca="1" si="970"/>
        <v>1.3294708477255471E-4</v>
      </c>
      <c r="DR456" s="240">
        <f t="shared" ca="1" si="971"/>
        <v>-1.09635716793499E-4</v>
      </c>
      <c r="DS456" s="240">
        <f t="shared" ca="1" si="972"/>
        <v>1.8249458988302024E-5</v>
      </c>
      <c r="DT456" s="240">
        <f t="shared" ca="1" si="973"/>
        <v>8.4468233009597814E-5</v>
      </c>
      <c r="DU456" s="240">
        <f t="shared" ca="1" si="974"/>
        <v>-1.3473800179313362E-4</v>
      </c>
      <c r="DV456" s="240">
        <f t="shared" ca="1" si="975"/>
        <v>1.0134639729684029E-4</v>
      </c>
      <c r="DW456" s="240">
        <f t="shared" ca="1" si="976"/>
        <v>-5.0268982052711491E-6</v>
      </c>
      <c r="DX456" s="240">
        <f t="shared" ca="1" si="977"/>
        <v>-9.4413897043239337E-5</v>
      </c>
      <c r="DY456" s="240">
        <f t="shared" ca="1" si="978"/>
        <v>1.3523131820116088E-4</v>
      </c>
      <c r="DZ456" s="240">
        <f t="shared" ca="1" si="979"/>
        <v>-9.2081056592641531E-5</v>
      </c>
      <c r="EA456" s="240">
        <f t="shared" ca="1" si="980"/>
        <v>-8.2440743554509254E-6</v>
      </c>
      <c r="EB456" s="240">
        <f t="shared" ca="1" si="981"/>
        <v>1.0345030363646259E-4</v>
      </c>
      <c r="EC456" s="240">
        <f t="shared" ca="1" si="982"/>
        <v>-1.3442228308995239E-4</v>
      </c>
      <c r="ED456" s="240">
        <f t="shared" ca="1" si="983"/>
        <v>8.1928924976830094E-5</v>
      </c>
      <c r="EE456" s="240">
        <f t="shared" ca="1" si="984"/>
        <v>2.1435651973460558E-5</v>
      </c>
      <c r="EF456" s="240">
        <f t="shared" ca="1" si="985"/>
        <v>-1.1149042725397857E-4</v>
      </c>
      <c r="EG456" s="240">
        <f t="shared" ca="1" si="986"/>
        <v>1.3231868790989341E-4</v>
      </c>
      <c r="EH456" s="240">
        <f t="shared" ca="1" si="987"/>
        <v>-7.0987773026585848E-5</v>
      </c>
      <c r="EI456" s="240">
        <f t="shared" ca="1" si="988"/>
        <v>-3.442079254504653E-5</v>
      </c>
      <c r="EJ456" s="240">
        <f t="shared" ca="1" si="989"/>
        <v>1.1845683711017192E-4</v>
      </c>
      <c r="EK456" s="240">
        <f t="shared" ca="1" si="990"/>
        <v>-1.2894079143250999E-4</v>
      </c>
      <c r="EL456" s="240">
        <f t="shared" ca="1" si="991"/>
        <v>5.9362970016231684E-5</v>
      </c>
      <c r="EM456" s="240">
        <f t="shared" ca="1" si="992"/>
        <v>4.7074442068111769E-5</v>
      </c>
      <c r="EN456" s="240">
        <f t="shared" ca="1" si="993"/>
        <v>-1.2428244286990359E-4</v>
      </c>
      <c r="EO456" s="240">
        <f t="shared" ca="1" si="994"/>
        <v>1.2432112464742231E-4</v>
      </c>
      <c r="EP456" s="240">
        <f t="shared" ca="1" si="995"/>
        <v>-4.7166469153513817E-5</v>
      </c>
      <c r="EQ456" s="240">
        <f t="shared" ca="1" si="996"/>
        <v>-5.9274738980546123E-5</v>
      </c>
      <c r="ER456" s="240">
        <f t="shared" ca="1" si="997"/>
        <v>1.2891114076510058E-4</v>
      </c>
      <c r="ES456" s="240">
        <f t="shared" ca="1" si="998"/>
        <v>-1.1850417747114289E-4</v>
      </c>
      <c r="ET456" s="240">
        <f t="shared" ca="1" si="999"/>
        <v>3.4515729409039859E-5</v>
      </c>
      <c r="EU456" s="240">
        <f t="shared" ca="1" si="1000"/>
        <v>7.0904187753729607E-5</v>
      </c>
      <c r="EV456" s="240">
        <f t="shared" ca="1" si="1001"/>
        <v>-1.3229835390473219E-4</v>
      </c>
      <c r="EW456" s="240">
        <f t="shared" ca="1" si="1002"/>
        <v>1.1154597028484366E-4</v>
      </c>
      <c r="EX456" s="240">
        <f t="shared" ca="1" si="1003"/>
        <v>-2.1532584322139946E-5</v>
      </c>
      <c r="EY456" s="240">
        <f t="shared" ca="1" si="1004"/>
        <v>-8.1850790438673144E-5</v>
      </c>
      <c r="EZ456" s="240">
        <f t="shared" ca="1" si="1005"/>
        <v>1.3441146157462474E-4</v>
      </c>
      <c r="FA456" s="240">
        <f t="shared" ca="1" si="1006"/>
        <v>-1.0351351442747171E-4</v>
      </c>
      <c r="FB456" s="240">
        <f t="shared" ca="1" si="1007"/>
        <v>8.3420686773022848E-6</v>
      </c>
      <c r="FC456" s="240">
        <f t="shared" ca="1" si="1008"/>
        <v>9.2009125267504641E-5</v>
      </c>
      <c r="FD456" s="240">
        <f t="shared" ca="1" si="1009"/>
        <v>-1.3523011339277511E-4</v>
      </c>
      <c r="FE456" s="240">
        <f t="shared" ca="1" si="1010"/>
        <v>9.4484166839915024E-5</v>
      </c>
      <c r="FF456" s="240">
        <f t="shared" ca="1" si="1011"/>
        <v>4.9287856491287931E-6</v>
      </c>
      <c r="FG456" s="240">
        <f t="shared" ca="1" si="1012"/>
        <v>-1.0128136192270006E-4</v>
      </c>
      <c r="FH456" s="240">
        <f t="shared" ca="1" si="1013"/>
        <v>1.34746425294653E-4</v>
      </c>
      <c r="FI456" s="240">
        <f t="shared" ca="1" si="1014"/>
        <v>-8.4544885075395646E-5</v>
      </c>
      <c r="FJ456" s="240">
        <f t="shared" ca="1" si="1015"/>
        <v>-1.8152173075410474E-5</v>
      </c>
      <c r="FK456" s="240">
        <f t="shared" ca="1" si="1016"/>
        <v>1.0957820369655587E-4</v>
      </c>
      <c r="FL456" s="240">
        <f t="shared" ca="1" si="1017"/>
        <v>-1.3296505546105491E-4</v>
      </c>
      <c r="FM456" s="240">
        <f t="shared" ca="1" si="1018"/>
        <v>7.3791389850665041E-5</v>
      </c>
      <c r="FN456" s="240">
        <f t="shared" ca="1" si="1019"/>
        <v>3.1200745151988838E-5</v>
      </c>
      <c r="FO456" s="240">
        <f t="shared" ca="1" si="1020"/>
        <v>-1.1681974746727476E-4</v>
      </c>
      <c r="FP456" s="240">
        <f t="shared" ca="1" si="1021"/>
        <v>1.2990315945727424E-4</v>
      </c>
      <c r="FQ456" s="240">
        <f t="shared" ca="1" si="1022"/>
        <v>-6.2327243203195811E-5</v>
      </c>
      <c r="FR456" s="240">
        <f t="shared" ca="1" si="1023"/>
        <v>-4.3948836996691357E-5</v>
      </c>
      <c r="FS456" s="240">
        <f t="shared" ca="1" si="1024"/>
        <v>1.2293625320971747E-4</v>
      </c>
      <c r="FT456" s="240">
        <f t="shared" ca="1" si="1025"/>
        <v>-1.2559022501562714E-4</v>
      </c>
      <c r="FU456" s="240">
        <f t="shared" ca="1" si="1026"/>
        <v>5.0262851132135882E-5</v>
      </c>
      <c r="FV456" s="240">
        <f t="shared" ca="1" si="1027"/>
        <v>5.6273677516244735E-5</v>
      </c>
      <c r="FW456" s="240">
        <f t="shared" ca="1" si="1028"/>
        <v>-1.2786881562995502E-4</v>
      </c>
      <c r="FX456" s="240">
        <f t="shared" ca="1" si="1029"/>
        <v>1.2006778805248147E-4</v>
      </c>
      <c r="FY456" s="240">
        <f t="shared" ca="1" si="1030"/>
        <v>-3.7714400328211124E-5</v>
      </c>
      <c r="FZ456" s="240">
        <f t="shared" ca="1" si="1031"/>
        <v>-6.8056571758988259E-5</v>
      </c>
      <c r="GA456" s="240">
        <f t="shared" ca="1" si="1032"/>
        <v>1.3156993145547156E-4</v>
      </c>
      <c r="GB456" s="240">
        <f t="shared" ca="1" si="1033"/>
        <v>-1.1338903265466124E-4</v>
      </c>
      <c r="GC456" s="240">
        <f t="shared" ca="1" si="1034"/>
        <v>2.4802739232337403E-5</v>
      </c>
      <c r="GD456" s="240">
        <f t="shared" ca="1" si="1035"/>
        <v>7.9184044012186425E-5</v>
      </c>
      <c r="GE456" s="240">
        <f t="shared" ca="1" si="1036"/>
        <v>-1.3400395691763161E-4</v>
      </c>
      <c r="GF456" s="240">
        <f t="shared" ca="1" si="1037"/>
        <v>1.0561827888762657E-4</v>
      </c>
      <c r="GG456" s="240">
        <f t="shared" ca="1" si="1038"/>
        <v>-1.1652214199099894E-5</v>
      </c>
      <c r="GH456" s="240">
        <f t="shared" ca="1" si="1039"/>
        <v>-8.9548930635151628E-5</v>
      </c>
      <c r="GI456" s="240">
        <f t="shared" ca="1" si="1040"/>
        <v>1.3514745102066123E-4</v>
      </c>
      <c r="GJ456" s="240">
        <f t="shared" ca="1" si="1041"/>
        <v>-9.6830363358074701E-5</v>
      </c>
      <c r="GK456" s="240">
        <f t="shared" ca="1" si="1042"/>
        <v>-1.6105280266308217E-6</v>
      </c>
      <c r="GL456" s="240">
        <f t="shared" ca="1" si="1043"/>
        <v>9.9051412103669356E-5</v>
      </c>
      <c r="GM456" s="240">
        <f t="shared" ca="1" si="1044"/>
        <v>-1.3498940129124946E-4</v>
      </c>
      <c r="GN456" s="240">
        <f t="shared" ca="1" si="1045"/>
        <v>8.7109918496528667E-5</v>
      </c>
      <c r="GO456" s="240">
        <f t="shared" ca="1" si="1046"/>
        <v>1.4857759987053253E-5</v>
      </c>
      <c r="GP456" s="240">
        <f t="shared" ca="1" si="1047"/>
        <v>-1.0759997432661933E-4</v>
      </c>
      <c r="GQ456" s="240">
        <f t="shared" ca="1" si="1048"/>
        <v>1.3353132983469031E-4</v>
      </c>
      <c r="GR456" s="240">
        <f t="shared" ca="1" si="1049"/>
        <v>-7.6550557500735996E-5</v>
      </c>
      <c r="GS456" s="240">
        <f t="shared" ca="1" si="1050"/>
        <v>-2.7961903596722591E-5</v>
      </c>
      <c r="GT456" s="240">
        <f t="shared" ca="1" si="1051"/>
        <v>1.1511228997667506E-4</v>
      </c>
      <c r="GU456" s="240">
        <f t="shared" ca="1" si="1052"/>
        <v>-1.3078727867617344E-4</v>
      </c>
      <c r="GV456" s="240">
        <f t="shared" ca="1" si="1053"/>
        <v>6.5253972789420029E-5</v>
      </c>
      <c r="GW456" s="240">
        <f t="shared" ca="1" si="1054"/>
        <v>4.079675878922423E-5</v>
      </c>
      <c r="GX456" s="240">
        <f t="shared" ca="1" si="1055"/>
        <v>-1.2151601134747704E-4</v>
      </c>
      <c r="GY456" s="240">
        <f t="shared" ca="1" si="1056"/>
        <v>1.2678367452840356E-4</v>
      </c>
      <c r="GZ456" s="240">
        <f t="shared" ca="1" si="1057"/>
        <v>-5.3328956648685021E-5</v>
      </c>
      <c r="HA456" s="240">
        <f t="shared" ca="1" si="1058"/>
        <v>-5.3238718892815889E-5</v>
      </c>
      <c r="HB456" s="240">
        <f t="shared" ca="1" si="1059"/>
        <v>1.2674946710159701E-4</v>
      </c>
      <c r="HC456" s="240">
        <f t="shared" ca="1" si="1060"/>
        <v>-1.2155907428792101E-4</v>
      </c>
      <c r="HD456" s="240">
        <f t="shared" ca="1" si="1061"/>
        <v>4.089035350285692E-5</v>
      </c>
      <c r="HE456" s="240">
        <f t="shared" ca="1" si="1062"/>
        <v>6.5167961030218412E-5</v>
      </c>
      <c r="HF456" s="240">
        <f t="shared" ca="1" si="1063"/>
        <v>-1.3076225619921877E-4</v>
      </c>
      <c r="HG456" s="240">
        <f t="shared" ca="1" si="1064"/>
        <v>1.1516379371109671E-4</v>
      </c>
      <c r="HH456" s="240">
        <f t="shared" ca="1" si="1065"/>
        <v>-2.8057953899855446E-5</v>
      </c>
      <c r="HI456" s="240">
        <f t="shared" ca="1" si="1066"/>
        <v>-7.6469600078468879E-5</v>
      </c>
      <c r="HJ456" s="240">
        <f t="shared" ca="1" si="1067"/>
        <v>1.33515733287722E-4</v>
      </c>
      <c r="HK456" s="240">
        <f t="shared" ca="1" si="1068"/>
        <v>-1.0765942284590135E-4</v>
      </c>
      <c r="HL456" s="240">
        <f t="shared" ca="1" si="1069"/>
        <v>1.495534086276064E-5</v>
      </c>
      <c r="HM456" s="240">
        <f t="shared" ca="1" si="1070"/>
        <v>8.7034795075428299E-5</v>
      </c>
      <c r="HN456" s="240">
        <f t="shared" ca="1" si="1071"/>
        <v>-1.3498338087754121E-4</v>
      </c>
      <c r="HO456" s="240">
        <f t="shared" ca="1" si="1072"/>
        <v>9.9118232886067996E-5</v>
      </c>
      <c r="HP456" s="240">
        <f t="shared" ca="1" si="1073"/>
        <v>-1.7086997177288854E-6</v>
      </c>
      <c r="HQ456" s="240">
        <f t="shared" ca="1" si="1074"/>
        <v>-9.6761797417758294E-5</v>
      </c>
      <c r="HR456" s="240">
        <f t="shared" ca="1" si="1075"/>
        <v>1.3515106472008692E-4</v>
      </c>
      <c r="HS456" s="240">
        <f t="shared" ca="1" si="1076"/>
        <v>-8.9622480160014807E-5</v>
      </c>
      <c r="HT456" s="240">
        <f t="shared" ca="1" si="1077"/>
        <v>-1.1554397139647236E-5</v>
      </c>
      <c r="HU456" s="240">
        <f t="shared" ca="1" si="1078"/>
        <v>1.0555693075556583E-4</v>
      </c>
      <c r="HV456" s="240">
        <f t="shared" ca="1" si="1079"/>
        <v>-1.3401716992829138E-4</v>
      </c>
      <c r="HW456" s="240">
        <f t="shared" ca="1" si="1080"/>
        <v>7.9263613957372006E-5</v>
      </c>
      <c r="HX456" s="240">
        <f t="shared" ca="1" si="1081"/>
        <v>2.4706218836292624E-5</v>
      </c>
      <c r="HY456" s="240">
        <f t="shared" ca="1" si="1082"/>
        <v>-1.1333549314692335E-4</v>
      </c>
      <c r="HZ456" s="240">
        <f t="shared" ca="1" si="1083"/>
        <v>1.3159261652884944E-4</v>
      </c>
      <c r="IA456" s="240">
        <f t="shared" ca="1" si="1084"/>
        <v>-6.8141395822432499E-5</v>
      </c>
      <c r="IB456" s="240">
        <f t="shared" ca="1" si="1085"/>
        <v>-3.7620106139751538E-5</v>
      </c>
      <c r="IC456" s="240">
        <f t="shared" ca="1" si="1086"/>
        <v>1.20022572783784E-4</v>
      </c>
      <c r="ID456" s="240">
        <f t="shared" ca="1" si="1087"/>
        <v>-1.2790075429639354E-4</v>
      </c>
      <c r="IE456" s="240">
        <f t="shared" ca="1" si="1088"/>
        <v>1.8750579383772253E-4</v>
      </c>
      <c r="IF456" s="240">
        <f t="shared" ca="1" si="1089"/>
        <v>5.0171691255842827E-5</v>
      </c>
      <c r="IG456" s="240">
        <f t="shared" ca="1" si="1090"/>
        <v>-1.2555376943372483E-4</v>
      </c>
      <c r="IH456" s="240">
        <f t="shared" ca="1" si="1091"/>
        <v>1.2297713788239932E-4</v>
      </c>
      <c r="II456" s="240">
        <f t="shared" ca="1" si="1092"/>
        <v>-4.4041675857541435E-5</v>
      </c>
      <c r="IJ456" s="240">
        <f t="shared" ca="1" si="1093"/>
        <v>-6.2240095558504184E-5</v>
      </c>
      <c r="IK456" s="240">
        <f t="shared" ca="1" si="1094"/>
        <v>1.298758146493473E-4</v>
      </c>
      <c r="IL456" s="240">
        <f t="shared" ca="1" si="1095"/>
        <v>-1.1686918440444836E-4</v>
      </c>
      <c r="IM456" s="240">
        <f t="shared" ca="1" si="1096"/>
        <v>3.1296267505098706E-5</v>
      </c>
      <c r="IN456" s="240">
        <f t="shared" ca="1" si="1097"/>
        <v>7.3709093717053048E-5</v>
      </c>
      <c r="IO456" s="240">
        <f t="shared" ca="1" si="1098"/>
        <v>-1.3294708477255477E-4</v>
      </c>
      <c r="IP456" s="240">
        <f t="shared" ca="1" si="1099"/>
        <v>1.0963571679349441E-4</v>
      </c>
      <c r="IQ456" s="240">
        <f t="shared" ca="1" si="1100"/>
        <v>-1.8249458988301889E-5</v>
      </c>
      <c r="IR456" s="240">
        <f t="shared" ca="1" si="1101"/>
        <v>-8.4468233009603926E-5</v>
      </c>
      <c r="IS456" s="240">
        <f t="shared" ca="1" si="1102"/>
        <v>1.3473800179313364E-4</v>
      </c>
      <c r="IT456" s="240">
        <f t="shared" ca="1" si="1103"/>
        <v>-1.0134639729684019E-4</v>
      </c>
      <c r="IU456" s="240">
        <f t="shared" ca="1" si="1104"/>
        <v>5.0268982052787114E-6</v>
      </c>
      <c r="IV456" s="240">
        <f t="shared" ca="1" si="1105"/>
        <v>9.4413897043239432E-5</v>
      </c>
      <c r="IW456" s="240">
        <f t="shared" ca="1" si="1106"/>
        <v>-1.3523131820116093E-4</v>
      </c>
      <c r="IX456" s="240">
        <f t="shared" ca="1" si="1107"/>
        <v>9.2081056592641436E-5</v>
      </c>
      <c r="IY456" s="240">
        <f t="shared" ca="1" si="1108"/>
        <v>8.2440743554433767E-6</v>
      </c>
      <c r="IZ456" s="240">
        <f t="shared" ca="1" si="1109"/>
        <v>-1.0345030363646269E-4</v>
      </c>
      <c r="JA456" s="240">
        <f t="shared" ca="1" si="1110"/>
        <v>1.3442228308995323E-4</v>
      </c>
      <c r="JB456" s="240">
        <f t="shared" ca="1" si="1111"/>
        <v>-8.1928924976829986E-5</v>
      </c>
    </row>
    <row r="457" spans="2:262">
      <c r="B457" s="248">
        <v>96</v>
      </c>
      <c r="C457" s="247">
        <f t="shared" si="1112"/>
        <v>1.8750000000000012E-3</v>
      </c>
      <c r="D457" s="244">
        <f t="shared" ca="1" si="855"/>
        <v>29.90299864777926</v>
      </c>
      <c r="E457" s="243">
        <f ca="1">CX361</f>
        <v>-9.7001352220741591E-2</v>
      </c>
      <c r="F457" s="242">
        <v>96</v>
      </c>
      <c r="G457" s="240">
        <f t="shared" ca="1" si="856"/>
        <v>-1.3957652304313485E-5</v>
      </c>
      <c r="H457" s="240">
        <f t="shared" ca="1" si="857"/>
        <v>7.0373981716768017E-5</v>
      </c>
      <c r="I457" s="240">
        <f t="shared" ca="1" si="858"/>
        <v>-8.5566187077736061E-5</v>
      </c>
      <c r="J457" s="240">
        <f t="shared" ca="1" si="859"/>
        <v>5.0634880529119775E-5</v>
      </c>
      <c r="K457" s="240">
        <f t="shared" ca="1" si="860"/>
        <v>1.3957652304313594E-5</v>
      </c>
      <c r="L457" s="240">
        <f t="shared" ca="1" si="861"/>
        <v>-7.037398171676803E-5</v>
      </c>
      <c r="M457" s="240">
        <f t="shared" ca="1" si="862"/>
        <v>8.5566187077736061E-5</v>
      </c>
      <c r="N457" s="240">
        <f t="shared" ca="1" si="863"/>
        <v>-5.0634880529119748E-5</v>
      </c>
      <c r="O457" s="240">
        <f t="shared" ca="1" si="864"/>
        <v>-1.3957652304313614E-5</v>
      </c>
      <c r="P457" s="240">
        <f t="shared" ca="1" si="865"/>
        <v>7.0373981716768139E-5</v>
      </c>
      <c r="Q457" s="240">
        <f t="shared" ca="1" si="866"/>
        <v>-8.5566187077736061E-5</v>
      </c>
      <c r="R457" s="240">
        <f t="shared" ca="1" si="867"/>
        <v>5.0634880529119728E-5</v>
      </c>
      <c r="S457" s="240">
        <f t="shared" ca="1" si="868"/>
        <v>1.3957652304313661E-5</v>
      </c>
      <c r="T457" s="240">
        <f t="shared" ca="1" si="869"/>
        <v>-7.0373981716767976E-5</v>
      </c>
      <c r="U457" s="241">
        <f t="shared" ca="1" si="870"/>
        <v>8.5566187077736047E-5</v>
      </c>
      <c r="V457" s="240">
        <f t="shared" ca="1" si="871"/>
        <v>-5.06348805291197E-5</v>
      </c>
      <c r="W457" s="240">
        <f t="shared" ca="1" si="872"/>
        <v>-1.3957652304313682E-5</v>
      </c>
      <c r="X457" s="240">
        <f t="shared" ca="1" si="873"/>
        <v>7.0373981716768179E-5</v>
      </c>
      <c r="Y457" s="240">
        <f t="shared" ca="1" si="874"/>
        <v>-8.5566187077735993E-5</v>
      </c>
      <c r="Z457" s="240">
        <f t="shared" ca="1" si="875"/>
        <v>5.0634880529119423E-5</v>
      </c>
      <c r="AA457" s="240">
        <f t="shared" ca="1" si="876"/>
        <v>1.3957652304313417E-5</v>
      </c>
      <c r="AB457" s="240">
        <f t="shared" ca="1" si="877"/>
        <v>-7.0373981716768017E-5</v>
      </c>
      <c r="AC457" s="240">
        <f t="shared" ca="1" si="878"/>
        <v>8.5566187077736047E-5</v>
      </c>
      <c r="AD457" s="240">
        <f t="shared" ca="1" si="879"/>
        <v>-5.0634880529119646E-5</v>
      </c>
      <c r="AE457" s="240">
        <f t="shared" ca="1" si="880"/>
        <v>-1.3957652304313756E-5</v>
      </c>
      <c r="AF457" s="240">
        <f t="shared" ca="1" si="881"/>
        <v>7.037398171676822E-5</v>
      </c>
      <c r="AG457" s="240">
        <f t="shared" ca="1" si="882"/>
        <v>-8.556618707773598E-5</v>
      </c>
      <c r="AH457" s="240">
        <f t="shared" ca="1" si="883"/>
        <v>5.063488052911987E-5</v>
      </c>
      <c r="AI457" s="240">
        <f t="shared" ca="1" si="884"/>
        <v>1.3957652304314088E-5</v>
      </c>
      <c r="AJ457" s="240">
        <f t="shared" ca="1" si="885"/>
        <v>-7.0373981716768057E-5</v>
      </c>
      <c r="AK457" s="240">
        <f t="shared" ca="1" si="886"/>
        <v>8.5566187077735925E-5</v>
      </c>
      <c r="AL457" s="240">
        <f t="shared" ca="1" si="887"/>
        <v>-5.0634880529119592E-5</v>
      </c>
      <c r="AM457" s="240">
        <f t="shared" ca="1" si="888"/>
        <v>-1.3957652304313201E-5</v>
      </c>
      <c r="AN457" s="240">
        <f t="shared" ca="1" si="889"/>
        <v>7.0373981716768247E-5</v>
      </c>
      <c r="AO457" s="240">
        <f t="shared" ca="1" si="890"/>
        <v>-8.5566187077736075E-5</v>
      </c>
      <c r="AP457" s="240">
        <f t="shared" ca="1" si="891"/>
        <v>5.0634880529119321E-5</v>
      </c>
      <c r="AQ457" s="240">
        <f t="shared" ca="1" si="892"/>
        <v>1.3957652304313533E-5</v>
      </c>
      <c r="AR457" s="240">
        <f t="shared" ca="1" si="893"/>
        <v>-7.037398171676845E-5</v>
      </c>
      <c r="AS457" s="240">
        <f t="shared" ca="1" si="894"/>
        <v>8.556618707773602E-5</v>
      </c>
      <c r="AT457" s="240">
        <f t="shared" ca="1" si="895"/>
        <v>-5.0634880529119043E-5</v>
      </c>
      <c r="AU457" s="240">
        <f t="shared" ca="1" si="896"/>
        <v>-1.3957652304313871E-5</v>
      </c>
      <c r="AV457" s="240">
        <f t="shared" ca="1" si="897"/>
        <v>7.0373981716767935E-5</v>
      </c>
      <c r="AW457" s="240">
        <f t="shared" ca="1" si="898"/>
        <v>-8.5566187077735966E-5</v>
      </c>
      <c r="AX457" s="240">
        <f t="shared" ca="1" si="899"/>
        <v>5.0634880529119768E-5</v>
      </c>
      <c r="AY457" s="240">
        <f t="shared" ca="1" si="900"/>
        <v>1.395765230431421E-5</v>
      </c>
      <c r="AZ457" s="240">
        <f t="shared" ca="1" si="901"/>
        <v>-7.0373981716768125E-5</v>
      </c>
      <c r="BA457" s="240">
        <f t="shared" ca="1" si="902"/>
        <v>8.5566187077735898E-5</v>
      </c>
      <c r="BB457" s="240">
        <f t="shared" ca="1" si="903"/>
        <v>-5.063488052911949E-5</v>
      </c>
      <c r="BC457" s="240">
        <f t="shared" ca="1" si="904"/>
        <v>-1.3957652304313336E-5</v>
      </c>
      <c r="BD457" s="240">
        <f t="shared" ca="1" si="905"/>
        <v>7.0373981716768328E-5</v>
      </c>
      <c r="BE457" s="240">
        <f t="shared" ca="1" si="906"/>
        <v>-8.5566187077736061E-5</v>
      </c>
      <c r="BF457" s="240">
        <f t="shared" ca="1" si="907"/>
        <v>5.0634880529119213E-5</v>
      </c>
      <c r="BG457" s="240">
        <f t="shared" ca="1" si="908"/>
        <v>1.3957652304313668E-5</v>
      </c>
      <c r="BH457" s="240">
        <f t="shared" ca="1" si="909"/>
        <v>-7.0373981716768518E-5</v>
      </c>
      <c r="BI457" s="240">
        <f t="shared" ca="1" si="910"/>
        <v>8.5566187077735817E-5</v>
      </c>
      <c r="BJ457" s="240">
        <f t="shared" ca="1" si="911"/>
        <v>-5.0634880529119938E-5</v>
      </c>
      <c r="BK457" s="240">
        <f t="shared" ca="1" si="912"/>
        <v>-1.3957652304314E-5</v>
      </c>
      <c r="BL457" s="240">
        <f t="shared" ca="1" si="913"/>
        <v>7.0373981716768721E-5</v>
      </c>
      <c r="BM457" s="240">
        <f t="shared" ca="1" si="914"/>
        <v>-8.5566187077736156E-5</v>
      </c>
      <c r="BN457" s="240">
        <f t="shared" ca="1" si="915"/>
        <v>5.0634880529119667E-5</v>
      </c>
      <c r="BO457" s="240">
        <f t="shared" ca="1" si="916"/>
        <v>1.3957652304314339E-5</v>
      </c>
      <c r="BP457" s="240">
        <f t="shared" ca="1" si="917"/>
        <v>-7.0373981716768925E-5</v>
      </c>
      <c r="BQ457" s="240">
        <f t="shared" ca="1" si="918"/>
        <v>8.5566187077736088E-5</v>
      </c>
      <c r="BR457" s="240">
        <f t="shared" ca="1" si="919"/>
        <v>-5.0634880529119389E-5</v>
      </c>
      <c r="BS457" s="240">
        <f t="shared" ca="1" si="920"/>
        <v>-1.3957652304314671E-5</v>
      </c>
      <c r="BT457" s="240">
        <f t="shared" ca="1" si="921"/>
        <v>7.0373981716767678E-5</v>
      </c>
      <c r="BU457" s="240">
        <f t="shared" ca="1" si="922"/>
        <v>-8.5566187077736034E-5</v>
      </c>
      <c r="BV457" s="240">
        <f t="shared" ca="1" si="923"/>
        <v>5.0634880529119111E-5</v>
      </c>
      <c r="BW457" s="240">
        <f t="shared" ca="1" si="924"/>
        <v>1.3957652304315003E-5</v>
      </c>
      <c r="BX457" s="240">
        <f t="shared" ca="1" si="925"/>
        <v>-7.0373981716767881E-5</v>
      </c>
      <c r="BY457" s="240">
        <f t="shared" ca="1" si="926"/>
        <v>8.556618707773598E-5</v>
      </c>
      <c r="BZ457" s="240">
        <f t="shared" ca="1" si="927"/>
        <v>-5.0634880529118833E-5</v>
      </c>
      <c r="CA457" s="240">
        <f t="shared" ca="1" si="928"/>
        <v>-1.3957652304312902E-5</v>
      </c>
      <c r="CB457" s="240">
        <f t="shared" ca="1" si="929"/>
        <v>7.0373981716768071E-5</v>
      </c>
      <c r="CC457" s="240">
        <f t="shared" ca="1" si="930"/>
        <v>-8.5566187077735925E-5</v>
      </c>
      <c r="CD457" s="240">
        <f t="shared" ca="1" si="931"/>
        <v>5.0634880529118562E-5</v>
      </c>
      <c r="CE457" s="240">
        <f t="shared" ca="1" si="932"/>
        <v>1.3957652304313241E-5</v>
      </c>
      <c r="CF457" s="240">
        <f t="shared" ca="1" si="933"/>
        <v>-7.0373981716768274E-5</v>
      </c>
      <c r="CG457" s="240">
        <f t="shared" ca="1" si="934"/>
        <v>8.5566187077735871E-5</v>
      </c>
      <c r="CH457" s="240">
        <f t="shared" ca="1" si="935"/>
        <v>-5.0634880529118284E-5</v>
      </c>
      <c r="CI457" s="240">
        <f t="shared" ca="1" si="936"/>
        <v>-1.395765230431358E-5</v>
      </c>
      <c r="CJ457" s="240">
        <f t="shared" ca="1" si="937"/>
        <v>7.0373981716768478E-5</v>
      </c>
      <c r="CK457" s="240">
        <f t="shared" ca="1" si="938"/>
        <v>-8.5566187077735817E-5</v>
      </c>
      <c r="CL457" s="240">
        <f t="shared" ca="1" si="939"/>
        <v>5.0634880529120012E-5</v>
      </c>
      <c r="CM457" s="240">
        <f t="shared" ca="1" si="940"/>
        <v>1.3957652304313912E-5</v>
      </c>
      <c r="CN457" s="240">
        <f t="shared" ca="1" si="941"/>
        <v>-7.0373981716768667E-5</v>
      </c>
      <c r="CO457" s="240">
        <f t="shared" ca="1" si="942"/>
        <v>8.5566187077735763E-5</v>
      </c>
      <c r="CP457" s="240">
        <f t="shared" ca="1" si="943"/>
        <v>-5.0634880529119734E-5</v>
      </c>
      <c r="CQ457" s="240">
        <f t="shared" ca="1" si="944"/>
        <v>-1.3957652304314251E-5</v>
      </c>
      <c r="CR457" s="240">
        <f t="shared" ca="1" si="945"/>
        <v>7.0373981716768871E-5</v>
      </c>
      <c r="CS457" s="240">
        <f t="shared" ca="1" si="946"/>
        <v>-8.5566187077736102E-5</v>
      </c>
      <c r="CT457" s="240">
        <f t="shared" ca="1" si="947"/>
        <v>5.0634880529119457E-5</v>
      </c>
      <c r="CU457" s="240">
        <f t="shared" ca="1" si="948"/>
        <v>1.3957652304314583E-5</v>
      </c>
      <c r="CV457" s="240">
        <f t="shared" ca="1" si="949"/>
        <v>-7.0373981716769074E-5</v>
      </c>
      <c r="CW457" s="240">
        <f t="shared" ca="1" si="950"/>
        <v>8.5566187077736047E-5</v>
      </c>
      <c r="CX457" s="240">
        <f t="shared" ca="1" si="951"/>
        <v>-5.0634880529119179E-5</v>
      </c>
      <c r="CY457" s="240">
        <f t="shared" ca="1" si="952"/>
        <v>-1.3957652304314922E-5</v>
      </c>
      <c r="CZ457" s="240">
        <f t="shared" ca="1" si="953"/>
        <v>7.0373981716767827E-5</v>
      </c>
      <c r="DA457" s="240">
        <f t="shared" ca="1" si="954"/>
        <v>-8.5566187077735993E-5</v>
      </c>
      <c r="DB457" s="240">
        <f t="shared" ca="1" si="955"/>
        <v>5.0634880529118908E-5</v>
      </c>
      <c r="DC457" s="240">
        <f t="shared" ca="1" si="956"/>
        <v>1.3957652304315254E-5</v>
      </c>
      <c r="DD457" s="240">
        <f t="shared" ca="1" si="957"/>
        <v>-7.037398171676803E-5</v>
      </c>
      <c r="DE457" s="240">
        <f t="shared" ca="1" si="958"/>
        <v>8.5566187077735939E-5</v>
      </c>
      <c r="DF457" s="240">
        <f t="shared" ca="1" si="959"/>
        <v>-5.063488052911863E-5</v>
      </c>
      <c r="DG457" s="240">
        <f t="shared" ca="1" si="960"/>
        <v>-1.395765230431316E-5</v>
      </c>
      <c r="DH457" s="240">
        <f t="shared" ca="1" si="961"/>
        <v>7.037398171676822E-5</v>
      </c>
      <c r="DI457" s="240">
        <f t="shared" ca="1" si="962"/>
        <v>-8.5566187077735885E-5</v>
      </c>
      <c r="DJ457" s="240">
        <f t="shared" ca="1" si="963"/>
        <v>5.0634880529118352E-5</v>
      </c>
      <c r="DK457" s="240">
        <f t="shared" ca="1" si="964"/>
        <v>1.3957652304313499E-5</v>
      </c>
      <c r="DL457" s="240">
        <f t="shared" ca="1" si="965"/>
        <v>-7.037398171676986E-5</v>
      </c>
      <c r="DM457" s="240">
        <f t="shared" ca="1" si="966"/>
        <v>8.5566187077735831E-5</v>
      </c>
      <c r="DN457" s="240">
        <f t="shared" ca="1" si="967"/>
        <v>-5.063488052912008E-5</v>
      </c>
      <c r="DO457" s="240">
        <f t="shared" ca="1" si="968"/>
        <v>-1.395765230431627E-5</v>
      </c>
      <c r="DP457" s="240">
        <f t="shared" ca="1" si="969"/>
        <v>7.0373981716768627E-5</v>
      </c>
      <c r="DQ457" s="240">
        <f t="shared" ca="1" si="970"/>
        <v>-8.5566187077736169E-5</v>
      </c>
      <c r="DR457" s="240">
        <f t="shared" ca="1" si="971"/>
        <v>5.0634880529117803E-5</v>
      </c>
      <c r="DS457" s="240">
        <f t="shared" ca="1" si="972"/>
        <v>1.395765230431417E-5</v>
      </c>
      <c r="DT457" s="240">
        <f t="shared" ca="1" si="973"/>
        <v>-7.037398171676738E-5</v>
      </c>
      <c r="DU457" s="240">
        <f t="shared" ca="1" si="974"/>
        <v>8.5566187077735722E-5</v>
      </c>
      <c r="DV457" s="240">
        <f t="shared" ca="1" si="975"/>
        <v>-5.0634880529119524E-5</v>
      </c>
      <c r="DW457" s="240">
        <f t="shared" ca="1" si="976"/>
        <v>-1.3957652304312076E-5</v>
      </c>
      <c r="DX457" s="240">
        <f t="shared" ca="1" si="977"/>
        <v>7.037398171676902E-5</v>
      </c>
      <c r="DY457" s="240">
        <f t="shared" ca="1" si="978"/>
        <v>-8.5566187077736061E-5</v>
      </c>
      <c r="DZ457" s="240">
        <f t="shared" ca="1" si="979"/>
        <v>5.0634880529117247E-5</v>
      </c>
      <c r="EA457" s="240">
        <f t="shared" ca="1" si="980"/>
        <v>1.395765230431484E-5</v>
      </c>
      <c r="EB457" s="240">
        <f t="shared" ca="1" si="981"/>
        <v>-7.0373981716767786E-5</v>
      </c>
      <c r="EC457" s="240">
        <f t="shared" ca="1" si="982"/>
        <v>8.55661870777356E-5</v>
      </c>
      <c r="ED457" s="240">
        <f t="shared" ca="1" si="983"/>
        <v>-5.0634880529118975E-5</v>
      </c>
      <c r="EE457" s="240">
        <f t="shared" ca="1" si="984"/>
        <v>-1.395765230431274E-5</v>
      </c>
      <c r="EF457" s="240">
        <f t="shared" ca="1" si="985"/>
        <v>7.0373981716769413E-5</v>
      </c>
      <c r="EG457" s="240">
        <f t="shared" ca="1" si="986"/>
        <v>-8.5566187077735953E-5</v>
      </c>
      <c r="EH457" s="240">
        <f t="shared" ca="1" si="987"/>
        <v>5.0634880529120697E-5</v>
      </c>
      <c r="EI457" s="240">
        <f t="shared" ca="1" si="988"/>
        <v>1.3957652304315511E-5</v>
      </c>
      <c r="EJ457" s="240">
        <f t="shared" ca="1" si="989"/>
        <v>-7.0373981716768179E-5</v>
      </c>
      <c r="EK457" s="240">
        <f t="shared" ca="1" si="990"/>
        <v>8.5566187077735505E-5</v>
      </c>
      <c r="EL457" s="240">
        <f t="shared" ca="1" si="991"/>
        <v>-5.063488052911842E-5</v>
      </c>
      <c r="EM457" s="240">
        <f t="shared" ca="1" si="992"/>
        <v>-1.3957652304313417E-5</v>
      </c>
      <c r="EN457" s="240">
        <f t="shared" ca="1" si="993"/>
        <v>7.0373981716769819E-5</v>
      </c>
      <c r="EO457" s="240">
        <f t="shared" ca="1" si="994"/>
        <v>-8.5566187077735844E-5</v>
      </c>
      <c r="EP457" s="240">
        <f t="shared" ca="1" si="995"/>
        <v>5.0634880529120148E-5</v>
      </c>
      <c r="EQ457" s="240">
        <f t="shared" ca="1" si="996"/>
        <v>1.3957652304316189E-5</v>
      </c>
      <c r="ER457" s="240">
        <f t="shared" ca="1" si="997"/>
        <v>-7.0373981716768572E-5</v>
      </c>
      <c r="ES457" s="240">
        <f t="shared" ca="1" si="998"/>
        <v>8.5566187077736197E-5</v>
      </c>
      <c r="ET457" s="240">
        <f t="shared" ca="1" si="999"/>
        <v>-5.0634880529117871E-5</v>
      </c>
      <c r="EU457" s="240">
        <f t="shared" ca="1" si="1000"/>
        <v>-1.3957652304314088E-5</v>
      </c>
      <c r="EV457" s="240">
        <f t="shared" ca="1" si="1001"/>
        <v>7.0373981716767339E-5</v>
      </c>
      <c r="EW457" s="240">
        <f t="shared" ca="1" si="1002"/>
        <v>-8.5566187077735736E-5</v>
      </c>
      <c r="EX457" s="240">
        <f t="shared" ca="1" si="1003"/>
        <v>5.0634880529119592E-5</v>
      </c>
      <c r="EY457" s="240">
        <f t="shared" ca="1" si="1004"/>
        <v>1.3957652304316853E-5</v>
      </c>
      <c r="EZ457" s="240">
        <f t="shared" ca="1" si="1005"/>
        <v>-7.0373981716768965E-5</v>
      </c>
      <c r="FA457" s="240">
        <f t="shared" ca="1" si="1006"/>
        <v>8.5566187077736075E-5</v>
      </c>
      <c r="FB457" s="240">
        <f t="shared" ca="1" si="1007"/>
        <v>-5.0634880529117322E-5</v>
      </c>
      <c r="FC457" s="240">
        <f t="shared" ca="1" si="1008"/>
        <v>-1.3957652304314759E-5</v>
      </c>
      <c r="FD457" s="240">
        <f t="shared" ca="1" si="1009"/>
        <v>7.0373981716767732E-5</v>
      </c>
      <c r="FE457" s="240">
        <f t="shared" ca="1" si="1010"/>
        <v>-8.5566187077735627E-5</v>
      </c>
      <c r="FF457" s="240">
        <f t="shared" ca="1" si="1011"/>
        <v>5.0634880529119043E-5</v>
      </c>
      <c r="FG457" s="240">
        <f t="shared" ca="1" si="1012"/>
        <v>1.3957652304312658E-5</v>
      </c>
      <c r="FH457" s="240">
        <f t="shared" ca="1" si="1013"/>
        <v>-7.0373981716769372E-5</v>
      </c>
      <c r="FI457" s="240">
        <f t="shared" ca="1" si="1014"/>
        <v>8.5566187077735966E-5</v>
      </c>
      <c r="FJ457" s="240">
        <f t="shared" ca="1" si="1015"/>
        <v>-5.0634880529116766E-5</v>
      </c>
      <c r="FK457" s="240">
        <f t="shared" ca="1" si="1016"/>
        <v>-1.395765230431543E-5</v>
      </c>
      <c r="FL457" s="240">
        <f t="shared" ca="1" si="1017"/>
        <v>7.0373981716768125E-5</v>
      </c>
      <c r="FM457" s="240">
        <f t="shared" ca="1" si="1018"/>
        <v>-8.5566187077735519E-5</v>
      </c>
      <c r="FN457" s="240">
        <f t="shared" ca="1" si="1019"/>
        <v>5.0634880529118494E-5</v>
      </c>
      <c r="FO457" s="240">
        <f t="shared" ca="1" si="1020"/>
        <v>1.3957652304313336E-5</v>
      </c>
      <c r="FP457" s="240">
        <f t="shared" ca="1" si="1021"/>
        <v>-7.0373981716769765E-5</v>
      </c>
      <c r="FQ457" s="240">
        <f t="shared" ca="1" si="1022"/>
        <v>8.5566187077735858E-5</v>
      </c>
      <c r="FR457" s="240">
        <f t="shared" ca="1" si="1023"/>
        <v>-5.0634880529120215E-5</v>
      </c>
      <c r="FS457" s="240">
        <f t="shared" ca="1" si="1024"/>
        <v>-1.3957652304316108E-5</v>
      </c>
      <c r="FT457" s="240">
        <f t="shared" ca="1" si="1025"/>
        <v>7.0373981716768518E-5</v>
      </c>
      <c r="FU457" s="240">
        <f t="shared" ca="1" si="1026"/>
        <v>-8.556618707773621E-5</v>
      </c>
      <c r="FV457" s="240">
        <f t="shared" ca="1" si="1027"/>
        <v>5.0634880529117939E-5</v>
      </c>
      <c r="FW457" s="240">
        <f t="shared" ca="1" si="1028"/>
        <v>1.3957652304314E-5</v>
      </c>
      <c r="FX457" s="240">
        <f t="shared" ca="1" si="1029"/>
        <v>-7.0373981716770158E-5</v>
      </c>
      <c r="FY457" s="240">
        <f t="shared" ca="1" si="1030"/>
        <v>8.5566187077735763E-5</v>
      </c>
      <c r="FZ457" s="240">
        <f t="shared" ca="1" si="1031"/>
        <v>-5.0634880529119667E-5</v>
      </c>
      <c r="GA457" s="240">
        <f t="shared" ca="1" si="1032"/>
        <v>-1.3957652304316765E-5</v>
      </c>
      <c r="GB457" s="240">
        <f t="shared" ca="1" si="1033"/>
        <v>7.0373981716768925E-5</v>
      </c>
      <c r="GC457" s="240">
        <f t="shared" ca="1" si="1034"/>
        <v>-8.5566187077736088E-5</v>
      </c>
      <c r="GD457" s="240">
        <f t="shared" ca="1" si="1035"/>
        <v>5.063488052911739E-5</v>
      </c>
      <c r="GE457" s="240">
        <f t="shared" ca="1" si="1036"/>
        <v>1.3957652304314671E-5</v>
      </c>
      <c r="GF457" s="240">
        <f t="shared" ca="1" si="1037"/>
        <v>-7.0373981716767678E-5</v>
      </c>
      <c r="GG457" s="240">
        <f t="shared" ca="1" si="1038"/>
        <v>8.5566187077735641E-5</v>
      </c>
      <c r="GH457" s="240">
        <f t="shared" ca="1" si="1039"/>
        <v>-5.0634880529119111E-5</v>
      </c>
      <c r="GI457" s="240">
        <f t="shared" ca="1" si="1040"/>
        <v>-1.395765230431257E-5</v>
      </c>
      <c r="GJ457" s="240">
        <f t="shared" ca="1" si="1041"/>
        <v>7.0373981716769318E-5</v>
      </c>
      <c r="GK457" s="240">
        <f t="shared" ca="1" si="1042"/>
        <v>-8.556618707773598E-5</v>
      </c>
      <c r="GL457" s="240">
        <f t="shared" ca="1" si="1043"/>
        <v>5.0634880529116834E-5</v>
      </c>
      <c r="GM457" s="240">
        <f t="shared" ca="1" si="1044"/>
        <v>1.3957652304315335E-5</v>
      </c>
      <c r="GN457" s="240">
        <f t="shared" ca="1" si="1045"/>
        <v>-7.0373981716768071E-5</v>
      </c>
      <c r="GO457" s="240">
        <f t="shared" ca="1" si="1046"/>
        <v>8.5566187077735532E-5</v>
      </c>
      <c r="GP457" s="240">
        <f t="shared" ca="1" si="1047"/>
        <v>-5.0634880529118562E-5</v>
      </c>
      <c r="GQ457" s="240">
        <f t="shared" ca="1" si="1048"/>
        <v>-1.3957652304313241E-5</v>
      </c>
      <c r="GR457" s="240">
        <f t="shared" ca="1" si="1049"/>
        <v>7.0373981716769711E-5</v>
      </c>
      <c r="GS457" s="240">
        <f t="shared" ca="1" si="1050"/>
        <v>-8.5566187077735871E-5</v>
      </c>
      <c r="GT457" s="240">
        <f t="shared" ca="1" si="1051"/>
        <v>5.0634880529120283E-5</v>
      </c>
      <c r="GU457" s="240">
        <f t="shared" ca="1" si="1052"/>
        <v>1.3957652304316013E-5</v>
      </c>
      <c r="GV457" s="240">
        <f t="shared" ca="1" si="1053"/>
        <v>-7.0373981716768478E-5</v>
      </c>
      <c r="GW457" s="240">
        <f t="shared" ca="1" si="1054"/>
        <v>8.556618707773541E-5</v>
      </c>
      <c r="GX457" s="240">
        <f t="shared" ca="1" si="1055"/>
        <v>-5.0634880529118006E-5</v>
      </c>
      <c r="GY457" s="240">
        <f t="shared" ca="1" si="1056"/>
        <v>-1.3957652304313912E-5</v>
      </c>
      <c r="GZ457" s="240">
        <f t="shared" ca="1" si="1057"/>
        <v>7.0373981716770117E-5</v>
      </c>
      <c r="HA457" s="240">
        <f t="shared" ca="1" si="1058"/>
        <v>-8.5566187077735763E-5</v>
      </c>
      <c r="HB457" s="240">
        <f t="shared" ca="1" si="1059"/>
        <v>5.0634880529119734E-5</v>
      </c>
      <c r="HC457" s="240">
        <f t="shared" ca="1" si="1060"/>
        <v>1.3957652304316677E-5</v>
      </c>
      <c r="HD457" s="240">
        <f t="shared" ca="1" si="1061"/>
        <v>-7.0373981716768871E-5</v>
      </c>
      <c r="HE457" s="240">
        <f t="shared" ca="1" si="1062"/>
        <v>8.5566187077736102E-5</v>
      </c>
      <c r="HF457" s="240">
        <f t="shared" ca="1" si="1063"/>
        <v>-5.0634880529117458E-5</v>
      </c>
      <c r="HG457" s="240">
        <f t="shared" ca="1" si="1064"/>
        <v>-1.3957652304314583E-5</v>
      </c>
      <c r="HH457" s="240">
        <f t="shared" ca="1" si="1065"/>
        <v>7.0373981716767637E-5</v>
      </c>
      <c r="HI457" s="240">
        <f t="shared" ca="1" si="1066"/>
        <v>-8.5566187077735654E-5</v>
      </c>
      <c r="HJ457" s="240">
        <f t="shared" ca="1" si="1067"/>
        <v>5.0634880529119179E-5</v>
      </c>
      <c r="HK457" s="240">
        <f t="shared" ca="1" si="1068"/>
        <v>1.3957652304317354E-5</v>
      </c>
      <c r="HL457" s="240">
        <f t="shared" ca="1" si="1069"/>
        <v>-7.0373981716769264E-5</v>
      </c>
      <c r="HM457" s="240">
        <f t="shared" ca="1" si="1070"/>
        <v>8.5566187077735993E-5</v>
      </c>
      <c r="HN457" s="240">
        <f t="shared" ca="1" si="1071"/>
        <v>-5.0634880529116909E-5</v>
      </c>
      <c r="HO457" s="240">
        <f t="shared" ca="1" si="1072"/>
        <v>-1.3957652304315254E-5</v>
      </c>
      <c r="HP457" s="240">
        <f t="shared" ca="1" si="1073"/>
        <v>7.037398171676803E-5</v>
      </c>
      <c r="HQ457" s="240">
        <f t="shared" ca="1" si="1074"/>
        <v>-8.5566187077736332E-5</v>
      </c>
      <c r="HR457" s="240">
        <f t="shared" ca="1" si="1075"/>
        <v>5.0634880529114632E-5</v>
      </c>
      <c r="HS457" s="240">
        <f t="shared" ca="1" si="1076"/>
        <v>1.3957652304318025E-5</v>
      </c>
      <c r="HT457" s="240">
        <f t="shared" ca="1" si="1077"/>
        <v>-7.037398171676967E-5</v>
      </c>
      <c r="HU457" s="240">
        <f t="shared" ca="1" si="1078"/>
        <v>8.5566187077735885E-5</v>
      </c>
      <c r="HV457" s="240">
        <f t="shared" ca="1" si="1079"/>
        <v>-5.0634880529120351E-5</v>
      </c>
      <c r="HW457" s="240">
        <f t="shared" ca="1" si="1080"/>
        <v>-1.3957652304311066E-5</v>
      </c>
      <c r="HX457" s="240">
        <f t="shared" ca="1" si="1081"/>
        <v>7.037398171677131E-5</v>
      </c>
      <c r="HY457" s="240">
        <f t="shared" ca="1" si="1082"/>
        <v>-8.5566187077735438E-5</v>
      </c>
      <c r="HZ457" s="240">
        <f t="shared" ca="1" si="1083"/>
        <v>5.0634880529118081E-5</v>
      </c>
      <c r="IA457" s="240">
        <f t="shared" ca="1" si="1084"/>
        <v>1.3957652304313831E-5</v>
      </c>
      <c r="IB457" s="240">
        <f t="shared" ca="1" si="1085"/>
        <v>-7.037398171676719E-5</v>
      </c>
      <c r="IC457" s="240">
        <f t="shared" ca="1" si="1086"/>
        <v>8.5566187077734977E-5</v>
      </c>
      <c r="ID457" s="240">
        <f t="shared" ca="1" si="1087"/>
        <v>-5.0634880529115804E-5</v>
      </c>
      <c r="IE457" s="240">
        <f t="shared" ca="1" si="1088"/>
        <v>8.5566187077734137E-5</v>
      </c>
      <c r="IF457" s="240">
        <f t="shared" ca="1" si="1089"/>
        <v>7.0373981716768816E-5</v>
      </c>
      <c r="IG457" s="240">
        <f t="shared" ca="1" si="1090"/>
        <v>-8.5566187077736115E-5</v>
      </c>
      <c r="IH457" s="240">
        <f t="shared" ca="1" si="1091"/>
        <v>5.0634880529121523E-5</v>
      </c>
      <c r="II457" s="240">
        <f t="shared" ca="1" si="1092"/>
        <v>1.3957652304319367E-5</v>
      </c>
      <c r="IJ457" s="240">
        <f t="shared" ca="1" si="1093"/>
        <v>-7.0373981716770456E-5</v>
      </c>
      <c r="IK457" s="240">
        <f t="shared" ca="1" si="1094"/>
        <v>8.5566187077735654E-5</v>
      </c>
      <c r="IL457" s="240">
        <f t="shared" ca="1" si="1095"/>
        <v>-5.0634880529119253E-5</v>
      </c>
      <c r="IM457" s="240">
        <f t="shared" ca="1" si="1096"/>
        <v>-1.3957652304312415E-5</v>
      </c>
      <c r="IN457" s="240">
        <f t="shared" ca="1" si="1097"/>
        <v>7.0373981716766336E-5</v>
      </c>
      <c r="IO457" s="240">
        <f t="shared" ca="1" si="1098"/>
        <v>-8.5566187077735221E-5</v>
      </c>
      <c r="IP457" s="240">
        <f t="shared" ca="1" si="1099"/>
        <v>5.0634880529116976E-5</v>
      </c>
      <c r="IQ457" s="240">
        <f t="shared" ca="1" si="1100"/>
        <v>1.3957652304315172E-5</v>
      </c>
      <c r="IR457" s="240">
        <f t="shared" ca="1" si="1101"/>
        <v>-7.0373981716767976E-5</v>
      </c>
      <c r="IS457" s="240">
        <f t="shared" ca="1" si="1102"/>
        <v>8.5566187077736359E-5</v>
      </c>
      <c r="IT457" s="240">
        <f t="shared" ca="1" si="1103"/>
        <v>-5.06348805291147E-5</v>
      </c>
      <c r="IU457" s="240">
        <f t="shared" ca="1" si="1104"/>
        <v>-1.3957652304317944E-5</v>
      </c>
      <c r="IV457" s="240">
        <f t="shared" ca="1" si="1105"/>
        <v>7.0373981716769616E-5</v>
      </c>
      <c r="IW457" s="240">
        <f t="shared" ca="1" si="1106"/>
        <v>-8.5566187077735898E-5</v>
      </c>
      <c r="IX457" s="240">
        <f t="shared" ca="1" si="1107"/>
        <v>5.0634880529120426E-5</v>
      </c>
      <c r="IY457" s="240">
        <f t="shared" ca="1" si="1108"/>
        <v>1.3957652304310985E-5</v>
      </c>
      <c r="IZ457" s="240">
        <f t="shared" ca="1" si="1109"/>
        <v>-7.0373981716771256E-5</v>
      </c>
      <c r="JA457" s="240">
        <f t="shared" ca="1" si="1110"/>
        <v>8.5566187077735438E-5</v>
      </c>
      <c r="JB457" s="240">
        <f t="shared" ca="1" si="1111"/>
        <v>-5.0634880529118149E-5</v>
      </c>
    </row>
    <row r="458" spans="2:262">
      <c r="B458" s="248">
        <v>97</v>
      </c>
      <c r="C458" s="247">
        <f t="shared" si="1112"/>
        <v>1.8945312500000012E-3</v>
      </c>
      <c r="D458" s="244">
        <f t="shared" ca="1" si="855"/>
        <v>29.903297785345654</v>
      </c>
      <c r="E458" s="243">
        <f ca="1">CY361</f>
        <v>-9.6702214654347876E-2</v>
      </c>
      <c r="F458" s="242">
        <v>97</v>
      </c>
      <c r="G458" s="240">
        <f t="shared" ca="1" si="856"/>
        <v>-7.5154652034470449E-6</v>
      </c>
      <c r="H458" s="240">
        <f t="shared" ca="1" si="857"/>
        <v>2.333646167327399E-5</v>
      </c>
      <c r="I458" s="240">
        <f t="shared" ca="1" si="858"/>
        <v>-2.6287263383107741E-5</v>
      </c>
      <c r="J458" s="240">
        <f t="shared" ca="1" si="859"/>
        <v>1.4740485974711385E-5</v>
      </c>
      <c r="K458" s="240">
        <f t="shared" ca="1" si="860"/>
        <v>4.935755446164281E-6</v>
      </c>
      <c r="L458" s="240">
        <f t="shared" ca="1" si="861"/>
        <v>-2.1889898942803977E-5</v>
      </c>
      <c r="M458" s="240">
        <f t="shared" ca="1" si="862"/>
        <v>2.6771635464692069E-5</v>
      </c>
      <c r="N458" s="240">
        <f t="shared" ca="1" si="863"/>
        <v>-1.6888658839482565E-5</v>
      </c>
      <c r="O458" s="240">
        <f t="shared" ca="1" si="864"/>
        <v>-2.3085116657765211E-6</v>
      </c>
      <c r="P458" s="240">
        <f t="shared" ca="1" si="865"/>
        <v>2.0232524519278792E-5</v>
      </c>
      <c r="Q458" s="240">
        <f t="shared" ca="1" si="866"/>
        <v>-2.6998182061886811E-5</v>
      </c>
      <c r="R458" s="240">
        <f t="shared" ca="1" si="867"/>
        <v>1.8874184687349492E-5</v>
      </c>
      <c r="S458" s="240">
        <f t="shared" ca="1" si="868"/>
        <v>-3.4096434391346122E-7</v>
      </c>
      <c r="T458" s="240">
        <f t="shared" ca="1" si="869"/>
        <v>-1.8380299824410064E-5</v>
      </c>
      <c r="U458" s="241">
        <f t="shared" ca="1" si="870"/>
        <v>2.6964721407118008E-5</v>
      </c>
      <c r="V458" s="240">
        <f t="shared" ca="1" si="871"/>
        <v>-2.0677941818998379E-5</v>
      </c>
      <c r="W458" s="240">
        <f t="shared" ca="1" si="872"/>
        <v>2.9871566805814885E-6</v>
      </c>
      <c r="X458" s="240">
        <f t="shared" ca="1" si="873"/>
        <v>1.635106279453811E-5</v>
      </c>
      <c r="Y458" s="240">
        <f t="shared" ca="1" si="874"/>
        <v>-2.667157574478253E-5</v>
      </c>
      <c r="Z458" s="240">
        <f t="shared" ca="1" si="875"/>
        <v>2.2282559067217489E-5</v>
      </c>
      <c r="AA458" s="240">
        <f t="shared" ca="1" si="876"/>
        <v>-5.6045810654695704E-6</v>
      </c>
      <c r="AB458" s="240">
        <f t="shared" ca="1" si="877"/>
        <v>-1.4164356091554918E-5</v>
      </c>
      <c r="AC458" s="240">
        <f t="shared" ca="1" si="878"/>
        <v>2.6121568227858392E-5</v>
      </c>
      <c r="AD458" s="240">
        <f t="shared" ca="1" si="879"/>
        <v>-2.3672583090733462E-5</v>
      </c>
      <c r="AE458" s="240">
        <f t="shared" ca="1" si="880"/>
        <v>8.1680302709215188E-6</v>
      </c>
      <c r="AF458" s="240">
        <f t="shared" ca="1" si="881"/>
        <v>1.1841238896385063E-5</v>
      </c>
      <c r="AG458" s="240">
        <f t="shared" ca="1" si="882"/>
        <v>-2.531999572939827E-5</v>
      </c>
      <c r="AH458" s="240">
        <f t="shared" ca="1" si="883"/>
        <v>2.4834627198335341E-5</v>
      </c>
      <c r="AI458" s="240">
        <f t="shared" ca="1" si="884"/>
        <v>-1.0652816879764956E-5</v>
      </c>
      <c r="AJ458" s="240">
        <f t="shared" ca="1" si="885"/>
        <v>-9.4040840975637365E-6</v>
      </c>
      <c r="AK458" s="240">
        <f t="shared" ca="1" si="886"/>
        <v>2.427457783074635E-5</v>
      </c>
      <c r="AL458" s="240">
        <f t="shared" ca="1" si="887"/>
        <v>-2.5757500270029217E-5</v>
      </c>
      <c r="AM458" s="240">
        <f t="shared" ca="1" si="888"/>
        <v>1.3035011038634021E-5</v>
      </c>
      <c r="AN458" s="240">
        <f t="shared" ca="1" si="889"/>
        <v>6.8763628280872209E-6</v>
      </c>
      <c r="AO458" s="240">
        <f t="shared" ca="1" si="890"/>
        <v>-2.2995382477750446E-5</v>
      </c>
      <c r="AP458" s="240">
        <f t="shared" ca="1" si="891"/>
        <v>2.6432314533640758E-5</v>
      </c>
      <c r="AQ458" s="240">
        <f t="shared" ca="1" si="892"/>
        <v>-1.5291670915539518E-5</v>
      </c>
      <c r="AR458" s="240">
        <f t="shared" ca="1" si="893"/>
        <v>-4.2824184255743071E-6</v>
      </c>
      <c r="AS458" s="240">
        <f t="shared" ca="1" si="894"/>
        <v>2.1494729020938863E-5</v>
      </c>
      <c r="AT458" s="240">
        <f t="shared" ca="1" si="895"/>
        <v>-2.6852571158920333E-5</v>
      </c>
      <c r="AU458" s="240">
        <f t="shared" ca="1" si="896"/>
        <v>1.7401063642250417E-5</v>
      </c>
      <c r="AV458" s="240">
        <f t="shared" ca="1" si="897"/>
        <v>1.6472319926146936E-6</v>
      </c>
      <c r="AW458" s="240">
        <f t="shared" ca="1" si="898"/>
        <v>-1.978706957344175E-5</v>
      </c>
      <c r="AX458" s="240">
        <f t="shared" ca="1" si="899"/>
        <v>2.7014222844830983E-5</v>
      </c>
      <c r="AY458" s="240">
        <f t="shared" ca="1" si="900"/>
        <v>-1.9342874613697749E-5</v>
      </c>
      <c r="AZ458" s="240">
        <f t="shared" ca="1" si="901"/>
        <v>1.0038181849020201E-6</v>
      </c>
      <c r="BA458" s="240">
        <f t="shared" ca="1" si="902"/>
        <v>1.7888849829239622E-5</v>
      </c>
      <c r="BB458" s="240">
        <f t="shared" ca="1" si="903"/>
        <v>-2.6915712797269548E-5</v>
      </c>
      <c r="BC458" s="240">
        <f t="shared" ca="1" si="904"/>
        <v>2.1098403128724054E-5</v>
      </c>
      <c r="BD458" s="240">
        <f t="shared" ca="1" si="905"/>
        <v>-3.6452010445556708E-6</v>
      </c>
      <c r="BE458" s="240">
        <f t="shared" ca="1" si="906"/>
        <v>-1.5818350682142155E-5</v>
      </c>
      <c r="BF458" s="240">
        <f t="shared" ca="1" si="907"/>
        <v>2.6557989721845085E-5</v>
      </c>
      <c r="BG458" s="240">
        <f t="shared" ca="1" si="908"/>
        <v>-2.265074248806064E-5</v>
      </c>
      <c r="BH458" s="240">
        <f t="shared" ca="1" si="909"/>
        <v>6.2514786254802864E-6</v>
      </c>
      <c r="BI458" s="240">
        <f t="shared" ca="1" si="910"/>
        <v>1.3595512170785271E-5</v>
      </c>
      <c r="BJ458" s="240">
        <f t="shared" ca="1" si="911"/>
        <v>-2.5944498687325461E-5</v>
      </c>
      <c r="BK458" s="240">
        <f t="shared" ca="1" si="912"/>
        <v>2.3984942815081627E-5</v>
      </c>
      <c r="BL458" s="240">
        <f t="shared" ca="1" si="913"/>
        <v>-8.7975510498360622E-6</v>
      </c>
      <c r="BM458" s="240">
        <f t="shared" ca="1" si="914"/>
        <v>-1.1241741445160757E-5</v>
      </c>
      <c r="BN458" s="240">
        <f t="shared" ca="1" si="915"/>
        <v>2.508114794774106E-5</v>
      </c>
      <c r="BO458" s="240">
        <f t="shared" ca="1" si="916"/>
        <v>-2.5088155031290107E-5</v>
      </c>
      <c r="BP458" s="240">
        <f t="shared" ca="1" si="917"/>
        <v>1.1258898248351301E-5</v>
      </c>
      <c r="BQ458" s="240">
        <f t="shared" ca="1" si="918"/>
        <v>8.7797066040590761E-6</v>
      </c>
      <c r="BR458" s="240">
        <f t="shared" ca="1" si="919"/>
        <v>-2.397625204266974E-5</v>
      </c>
      <c r="BS458" s="240">
        <f t="shared" ca="1" si="920"/>
        <v>2.5949754599966631E-5</v>
      </c>
      <c r="BT458" s="240">
        <f t="shared" ca="1" si="921"/>
        <v>-1.3611816101994393E-5</v>
      </c>
      <c r="BU458" s="240">
        <f t="shared" ca="1" si="922"/>
        <v>-6.2331183888837619E-6</v>
      </c>
      <c r="BV458" s="240">
        <f t="shared" ca="1" si="923"/>
        <v>2.2640451723674891E-5</v>
      </c>
      <c r="BW458" s="240">
        <f t="shared" ca="1" si="924"/>
        <v>-2.6561443846266474E-5</v>
      </c>
      <c r="BX458" s="240">
        <f t="shared" ca="1" si="925"/>
        <v>1.5833644725600377E-5</v>
      </c>
      <c r="BY458" s="240">
        <f t="shared" ca="1" si="926"/>
        <v>3.6265018362543744E-6</v>
      </c>
      <c r="BZ458" s="240">
        <f t="shared" ca="1" si="927"/>
        <v>-2.1086611478051158E-5</v>
      </c>
      <c r="CA458" s="240">
        <f t="shared" ca="1" si="928"/>
        <v>2.6917331868364759E-5</v>
      </c>
      <c r="CB458" s="240">
        <f t="shared" ca="1" si="929"/>
        <v>-1.7902986694948154E-5</v>
      </c>
      <c r="CC458" s="240">
        <f t="shared" ca="1" si="930"/>
        <v>-9.8496008849429619E-7</v>
      </c>
      <c r="CD458" s="240">
        <f t="shared" ca="1" si="931"/>
        <v>1.9329695636779927E-5</v>
      </c>
      <c r="CE458" s="240">
        <f t="shared" ca="1" si="932"/>
        <v>-2.7013991270060288E-5</v>
      </c>
      <c r="CF458" s="240">
        <f t="shared" ca="1" si="933"/>
        <v>1.9799913115655514E-5</v>
      </c>
      <c r="CG458" s="240">
        <f t="shared" ca="1" si="934"/>
        <v>-1.6660673633511717E-6</v>
      </c>
      <c r="CH458" s="240">
        <f t="shared" ca="1" si="935"/>
        <v>-1.7386624259839513E-5</v>
      </c>
      <c r="CI458" s="240">
        <f t="shared" ca="1" si="936"/>
        <v>2.6850491168475329E-5</v>
      </c>
      <c r="CJ458" s="240">
        <f t="shared" ca="1" si="937"/>
        <v>-2.1506155549325109E-5</v>
      </c>
      <c r="CK458" s="240">
        <f t="shared" ca="1" si="938"/>
        <v>4.301049675723272E-6</v>
      </c>
      <c r="CL458" s="240">
        <f t="shared" ca="1" si="939"/>
        <v>1.5276110186781192E-5</v>
      </c>
      <c r="CM458" s="240">
        <f t="shared" ca="1" si="940"/>
        <v>-2.6428406158966552E-5</v>
      </c>
      <c r="CN458" s="240">
        <f t="shared" ca="1" si="941"/>
        <v>2.3005281948594704E-5</v>
      </c>
      <c r="CO458" s="240">
        <f t="shared" ca="1" si="942"/>
        <v>-6.8946105285252308E-6</v>
      </c>
      <c r="CP458" s="240">
        <f t="shared" ca="1" si="943"/>
        <v>-1.3018478821853554E-5</v>
      </c>
      <c r="CQ458" s="240">
        <f t="shared" ca="1" si="944"/>
        <v>2.5751801150910415E-5</v>
      </c>
      <c r="CR458" s="240">
        <f t="shared" ca="1" si="945"/>
        <v>-2.4282854906732953E-5</v>
      </c>
      <c r="CS458" s="240">
        <f t="shared" ca="1" si="946"/>
        <v>9.4217725129599869E-6</v>
      </c>
      <c r="CT458" s="240">
        <f t="shared" ca="1" si="947"/>
        <v>1.063547238924638E-5</v>
      </c>
      <c r="CU458" s="240">
        <f t="shared" ca="1" si="948"/>
        <v>-2.4827192220404512E-5</v>
      </c>
      <c r="CV458" s="240">
        <f t="shared" ca="1" si="949"/>
        <v>2.5326570697760558E-5</v>
      </c>
      <c r="CW458" s="240">
        <f t="shared" ca="1" si="950"/>
        <v>-1.1858197677629469E-5</v>
      </c>
      <c r="CX458" s="240">
        <f t="shared" ca="1" si="951"/>
        <v>-8.1500405435901458E-6</v>
      </c>
      <c r="CY458" s="240">
        <f t="shared" ca="1" si="952"/>
        <v>2.366348385689227E-5</v>
      </c>
      <c r="CZ458" s="240">
        <f t="shared" ca="1" si="953"/>
        <v>-2.6126377768056651E-5</v>
      </c>
      <c r="DA458" s="240">
        <f t="shared" ca="1" si="954"/>
        <v>1.4180421916313847E-5</v>
      </c>
      <c r="DB458" s="240">
        <f t="shared" ca="1" si="955"/>
        <v>5.5861193522337731E-6</v>
      </c>
      <c r="DC458" s="240">
        <f t="shared" ca="1" si="956"/>
        <v>-2.2271883208062445E-5</v>
      </c>
      <c r="DD458" s="240">
        <f t="shared" ca="1" si="957"/>
        <v>2.6674573538315709E-5</v>
      </c>
      <c r="DE458" s="240">
        <f t="shared" ca="1" si="958"/>
        <v>-1.6366080940136963E-5</v>
      </c>
      <c r="DF458" s="240">
        <f t="shared" ca="1" si="959"/>
        <v>-2.968400777831921E-6</v>
      </c>
      <c r="DG458" s="240">
        <f t="shared" ca="1" si="960"/>
        <v>2.0665792148888764E-5</v>
      </c>
      <c r="DH458" s="240">
        <f t="shared" ca="1" si="961"/>
        <v>-2.6965878583595589E-5</v>
      </c>
      <c r="DI458" s="240">
        <f t="shared" ca="1" si="962"/>
        <v>1.8394125657896642E-5</v>
      </c>
      <c r="DJ458" s="240">
        <f t="shared" ca="1" si="963"/>
        <v>3.2209488124738467E-7</v>
      </c>
      <c r="DK458" s="240">
        <f t="shared" ca="1" si="964"/>
        <v>-1.8860678214250669E-5</v>
      </c>
      <c r="DL458" s="240">
        <f t="shared" ca="1" si="965"/>
        <v>2.6997487477066704E-5</v>
      </c>
      <c r="DM458" s="240">
        <f t="shared" ca="1" si="966"/>
        <v>-2.0245024890318336E-5</v>
      </c>
      <c r="DN458" s="240">
        <f t="shared" ca="1" si="967"/>
        <v>2.3273129651185339E-6</v>
      </c>
      <c r="DO458" s="240">
        <f t="shared" ca="1" si="968"/>
        <v>1.6873925638112741E-5</v>
      </c>
      <c r="DP458" s="240">
        <f t="shared" ca="1" si="969"/>
        <v>-2.6769095807805849E-5</v>
      </c>
      <c r="DQ458" s="240">
        <f t="shared" ca="1" si="970"/>
        <v>2.1900953465990891E-5</v>
      </c>
      <c r="DR458" s="240">
        <f t="shared" ca="1" si="971"/>
        <v>-4.9543075153932033E-6</v>
      </c>
      <c r="DS458" s="240">
        <f t="shared" ca="1" si="972"/>
        <v>-1.4724667933854911E-5</v>
      </c>
      <c r="DT458" s="240">
        <f t="shared" ca="1" si="973"/>
        <v>2.6282903112439294E-5</v>
      </c>
      <c r="DU458" s="240">
        <f t="shared" ca="1" si="974"/>
        <v>-2.334596388750604E-5</v>
      </c>
      <c r="DV458" s="240">
        <f t="shared" ca="1" si="975"/>
        <v>7.5335893759931464E-6</v>
      </c>
      <c r="DW458" s="240">
        <f t="shared" ca="1" si="976"/>
        <v>1.2433603628070484E-5</v>
      </c>
      <c r="DX458" s="240">
        <f t="shared" ca="1" si="977"/>
        <v>-2.5543591692403931E-5</v>
      </c>
      <c r="DY458" s="240">
        <f t="shared" ca="1" si="978"/>
        <v>2.4566139914582566E-5</v>
      </c>
      <c r="DZ458" s="240">
        <f t="shared" ca="1" si="979"/>
        <v>-1.0040318652624868E-5</v>
      </c>
      <c r="EA458" s="240">
        <f t="shared" ca="1" si="980"/>
        <v>-1.0022796922449949E-5</v>
      </c>
      <c r="EB458" s="240">
        <f t="shared" ca="1" si="981"/>
        <v>2.4558281520823229E-5</v>
      </c>
      <c r="EC458" s="240">
        <f t="shared" ca="1" si="982"/>
        <v>-2.5549730585064155E-5</v>
      </c>
      <c r="ED458" s="240">
        <f t="shared" ca="1" si="983"/>
        <v>1.24503541720339E-5</v>
      </c>
      <c r="EE458" s="240">
        <f t="shared" ca="1" si="984"/>
        <v>7.5154652034481376E-6</v>
      </c>
      <c r="EF458" s="240">
        <f t="shared" ca="1" si="985"/>
        <v>-2.3336461673274054E-5</v>
      </c>
      <c r="EG458" s="240">
        <f t="shared" ca="1" si="986"/>
        <v>2.6287263383107592E-5</v>
      </c>
      <c r="EH458" s="240">
        <f t="shared" ca="1" si="987"/>
        <v>-1.4740485974710392E-5</v>
      </c>
      <c r="EI458" s="240">
        <f t="shared" ca="1" si="988"/>
        <v>-4.9357554461644555E-6</v>
      </c>
      <c r="EJ458" s="240">
        <f t="shared" ca="1" si="989"/>
        <v>2.1889898942804394E-5</v>
      </c>
      <c r="EK458" s="240">
        <f t="shared" ca="1" si="990"/>
        <v>-2.6771635464691909E-5</v>
      </c>
      <c r="EL458" s="240">
        <f t="shared" ca="1" si="991"/>
        <v>1.6888658839482389E-5</v>
      </c>
      <c r="EM458" s="240">
        <f t="shared" ca="1" si="992"/>
        <v>2.308511665777319E-6</v>
      </c>
      <c r="EN458" s="240">
        <f t="shared" ca="1" si="993"/>
        <v>-2.0232524519279639E-5</v>
      </c>
      <c r="EO458" s="240">
        <f t="shared" ca="1" si="994"/>
        <v>2.6998182061886805E-5</v>
      </c>
      <c r="EP458" s="240">
        <f t="shared" ca="1" si="995"/>
        <v>-1.887418468734892E-5</v>
      </c>
      <c r="EQ458" s="240">
        <f t="shared" ca="1" si="996"/>
        <v>3.4096434391208395E-7</v>
      </c>
      <c r="ER458" s="240">
        <f t="shared" ca="1" si="997"/>
        <v>1.838029982441023E-5</v>
      </c>
      <c r="ES458" s="240">
        <f t="shared" ca="1" si="998"/>
        <v>-2.6964721407118055E-5</v>
      </c>
      <c r="ET458" s="240">
        <f t="shared" ca="1" si="999"/>
        <v>2.067794181899848E-5</v>
      </c>
      <c r="EU458" s="240">
        <f t="shared" ca="1" si="1000"/>
        <v>-2.9871566805810717E-6</v>
      </c>
      <c r="EV458" s="240">
        <f t="shared" ca="1" si="1001"/>
        <v>-1.6351062794538903E-5</v>
      </c>
      <c r="EW458" s="240">
        <f t="shared" ca="1" si="1002"/>
        <v>2.6671575744782503E-5</v>
      </c>
      <c r="EX458" s="240">
        <f t="shared" ca="1" si="1003"/>
        <v>-2.2282559067217252E-5</v>
      </c>
      <c r="EY458" s="240">
        <f t="shared" ca="1" si="1004"/>
        <v>5.6045810654685972E-6</v>
      </c>
      <c r="EZ458" s="240">
        <f t="shared" ca="1" si="1005"/>
        <v>1.4164356091554784E-5</v>
      </c>
      <c r="FA458" s="240">
        <f t="shared" ca="1" si="1006"/>
        <v>-2.6121568227858503E-5</v>
      </c>
      <c r="FB458" s="240">
        <f t="shared" ca="1" si="1007"/>
        <v>2.3672583090732985E-5</v>
      </c>
      <c r="FC458" s="240">
        <f t="shared" ca="1" si="1008"/>
        <v>-8.1680302709214883E-6</v>
      </c>
      <c r="FD458" s="240">
        <f t="shared" ca="1" si="1009"/>
        <v>-1.1841238896385608E-5</v>
      </c>
      <c r="FE458" s="240">
        <f t="shared" ca="1" si="1010"/>
        <v>2.5319995729398619E-5</v>
      </c>
      <c r="FF458" s="240">
        <f t="shared" ca="1" si="1011"/>
        <v>-2.4834627198335402E-5</v>
      </c>
      <c r="FG458" s="240">
        <f t="shared" ca="1" si="1012"/>
        <v>1.0652816879764397E-5</v>
      </c>
      <c r="FH458" s="240">
        <f t="shared" ca="1" si="1013"/>
        <v>9.40408409756467E-6</v>
      </c>
      <c r="FI458" s="240">
        <f t="shared" ca="1" si="1014"/>
        <v>-2.4274577830746445E-5</v>
      </c>
      <c r="FJ458" s="240">
        <f t="shared" ca="1" si="1015"/>
        <v>2.5757500270029034E-5</v>
      </c>
      <c r="FK458" s="240">
        <f t="shared" ca="1" si="1016"/>
        <v>-1.3035011038633152E-5</v>
      </c>
      <c r="FL458" s="240">
        <f t="shared" ca="1" si="1017"/>
        <v>-6.8763628280874394E-6</v>
      </c>
      <c r="FM458" s="240">
        <f t="shared" ca="1" si="1018"/>
        <v>2.2995382477750764E-5</v>
      </c>
      <c r="FN458" s="240">
        <f t="shared" ca="1" si="1019"/>
        <v>-2.643231453364047E-5</v>
      </c>
      <c r="FO458" s="240">
        <f t="shared" ca="1" si="1020"/>
        <v>1.5291670915539331E-5</v>
      </c>
      <c r="FP458" s="240">
        <f t="shared" ca="1" si="1021"/>
        <v>4.2824184255749085E-6</v>
      </c>
      <c r="FQ458" s="240">
        <f t="shared" ca="1" si="1022"/>
        <v>-2.1494729020939697E-5</v>
      </c>
      <c r="FR458" s="240">
        <f t="shared" ca="1" si="1023"/>
        <v>2.685257115892031E-5</v>
      </c>
      <c r="FS458" s="240">
        <f t="shared" ca="1" si="1024"/>
        <v>-1.7401063642249953E-5</v>
      </c>
      <c r="FT458" s="240">
        <f t="shared" ca="1" si="1025"/>
        <v>-1.6472319926160675E-6</v>
      </c>
      <c r="FU458" s="240">
        <f t="shared" ca="1" si="1026"/>
        <v>1.9787069573441902E-5</v>
      </c>
      <c r="FV458" s="240">
        <f t="shared" ca="1" si="1027"/>
        <v>-2.7014222844830973E-5</v>
      </c>
      <c r="FW458" s="240">
        <f t="shared" ca="1" si="1028"/>
        <v>1.9342874613696786E-5</v>
      </c>
      <c r="FX458" s="240">
        <f t="shared" ca="1" si="1029"/>
        <v>-1.0038181849017948E-6</v>
      </c>
      <c r="FY458" s="240">
        <f t="shared" ca="1" si="1030"/>
        <v>-1.7888849829240364E-5</v>
      </c>
      <c r="FZ458" s="240">
        <f t="shared" ca="1" si="1031"/>
        <v>2.6915712797269667E-5</v>
      </c>
      <c r="GA458" s="240">
        <f t="shared" ca="1" si="1032"/>
        <v>-2.1098403128723915E-5</v>
      </c>
      <c r="GB458" s="240">
        <f t="shared" ca="1" si="1033"/>
        <v>3.6452010445546882E-6</v>
      </c>
      <c r="GC458" s="240">
        <f t="shared" ca="1" si="1034"/>
        <v>1.5818350682142027E-5</v>
      </c>
      <c r="GD458" s="240">
        <f t="shared" ca="1" si="1035"/>
        <v>-2.6557989721845197E-5</v>
      </c>
      <c r="GE458" s="240">
        <f t="shared" ca="1" si="1036"/>
        <v>2.2650742488060098E-5</v>
      </c>
      <c r="GF458" s="240">
        <f t="shared" ca="1" si="1037"/>
        <v>-6.2514786254804397E-6</v>
      </c>
      <c r="GG458" s="240">
        <f t="shared" ca="1" si="1038"/>
        <v>-1.3595512170785795E-5</v>
      </c>
      <c r="GH458" s="240">
        <f t="shared" ca="1" si="1039"/>
        <v>2.5944498687325627E-5</v>
      </c>
      <c r="GI458" s="240">
        <f t="shared" ca="1" si="1040"/>
        <v>-2.3984942815081702E-5</v>
      </c>
      <c r="GJ458" s="240">
        <f t="shared" ca="1" si="1041"/>
        <v>8.7975510498354845E-6</v>
      </c>
      <c r="GK458" s="240">
        <f t="shared" ca="1" si="1042"/>
        <v>1.1241741445162009E-5</v>
      </c>
      <c r="GL458" s="240">
        <f t="shared" ca="1" si="1043"/>
        <v>-2.5081147947740999E-5</v>
      </c>
      <c r="GM458" s="240">
        <f t="shared" ca="1" si="1044"/>
        <v>2.508815503128988E-5</v>
      </c>
      <c r="GN458" s="240">
        <f t="shared" ca="1" si="1045"/>
        <v>-1.1258898248350051E-5</v>
      </c>
      <c r="GO458" s="240">
        <f t="shared" ca="1" si="1046"/>
        <v>-8.7797066040589287E-6</v>
      </c>
      <c r="GP458" s="240">
        <f t="shared" ca="1" si="1047"/>
        <v>2.3976252042670021E-5</v>
      </c>
      <c r="GQ458" s="240">
        <f t="shared" ca="1" si="1048"/>
        <v>-2.5949754599966251E-5</v>
      </c>
      <c r="GR458" s="240">
        <f t="shared" ca="1" si="1049"/>
        <v>1.3611816101994532E-5</v>
      </c>
      <c r="GS458" s="240">
        <f t="shared" ca="1" si="1050"/>
        <v>6.2331183888843514E-6</v>
      </c>
      <c r="GT458" s="240">
        <f t="shared" ca="1" si="1051"/>
        <v>-2.2640451723675643E-5</v>
      </c>
      <c r="GU458" s="240">
        <f t="shared" ca="1" si="1052"/>
        <v>2.6561443846266501E-5</v>
      </c>
      <c r="GV458" s="240">
        <f t="shared" ca="1" si="1053"/>
        <v>-1.5833644725599882E-5</v>
      </c>
      <c r="GW458" s="240">
        <f t="shared" ca="1" si="1054"/>
        <v>-3.6265018362557415E-6</v>
      </c>
      <c r="GX458" s="240">
        <f t="shared" ca="1" si="1055"/>
        <v>2.1086611478051544E-5</v>
      </c>
      <c r="GY458" s="240">
        <f t="shared" ca="1" si="1056"/>
        <v>-2.6917331868364705E-5</v>
      </c>
      <c r="GZ458" s="240">
        <f t="shared" ca="1" si="1057"/>
        <v>1.7902986694947121E-5</v>
      </c>
      <c r="HA458" s="240">
        <f t="shared" ca="1" si="1058"/>
        <v>9.8496008849490436E-7</v>
      </c>
      <c r="HB458" s="240">
        <f t="shared" ca="1" si="1059"/>
        <v>-1.9329695636780354E-5</v>
      </c>
      <c r="HC458" s="240">
        <f t="shared" ca="1" si="1060"/>
        <v>2.7013991270060305E-5</v>
      </c>
      <c r="HD458" s="240">
        <f t="shared" ca="1" si="1061"/>
        <v>-1.9799913115655097E-5</v>
      </c>
      <c r="HE458" s="240">
        <f t="shared" ca="1" si="1062"/>
        <v>1.6660673633505652E-6</v>
      </c>
      <c r="HF458" s="240">
        <f t="shared" ca="1" si="1063"/>
        <v>1.7386624259839387E-5</v>
      </c>
      <c r="HG458" s="240">
        <f t="shared" ca="1" si="1064"/>
        <v>-2.6850491168475397E-5</v>
      </c>
      <c r="HH458" s="240">
        <f t="shared" ca="1" si="1065"/>
        <v>2.150615554932474E-5</v>
      </c>
      <c r="HI458" s="240">
        <f t="shared" ca="1" si="1066"/>
        <v>-4.3010496757234287E-6</v>
      </c>
      <c r="HJ458" s="240">
        <f t="shared" ca="1" si="1067"/>
        <v>-1.5276110186781697E-5</v>
      </c>
      <c r="HK458" s="240">
        <f t="shared" ca="1" si="1068"/>
        <v>2.642840615896668E-5</v>
      </c>
      <c r="HL458" s="240">
        <f t="shared" ca="1" si="1069"/>
        <v>-2.3005281948594789E-5</v>
      </c>
      <c r="HM458" s="240">
        <f t="shared" ca="1" si="1070"/>
        <v>6.8946105285246421E-6</v>
      </c>
      <c r="HN458" s="240">
        <f t="shared" ca="1" si="1071"/>
        <v>1.3018478821854085E-5</v>
      </c>
      <c r="HO458" s="240">
        <f t="shared" ca="1" si="1072"/>
        <v>-2.5751801150910831E-5</v>
      </c>
      <c r="HP458" s="240">
        <f t="shared" ca="1" si="1073"/>
        <v>2.4282854906732014E-5</v>
      </c>
      <c r="HQ458" s="240">
        <f t="shared" ca="1" si="1074"/>
        <v>-9.4217725129601343E-6</v>
      </c>
      <c r="HR458" s="240">
        <f t="shared" ca="1" si="1075"/>
        <v>-1.0635472389246236E-5</v>
      </c>
      <c r="HS458" s="240">
        <f t="shared" ca="1" si="1076"/>
        <v>2.4827192220404752E-5</v>
      </c>
      <c r="HT458" s="240">
        <f t="shared" ca="1" si="1077"/>
        <v>-2.5326570697760081E-5</v>
      </c>
      <c r="HU458" s="240">
        <f t="shared" ca="1" si="1078"/>
        <v>1.1858197677628233E-5</v>
      </c>
      <c r="HV458" s="240">
        <f t="shared" ca="1" si="1079"/>
        <v>8.1500405435921905E-6</v>
      </c>
      <c r="HW458" s="240">
        <f t="shared" ca="1" si="1080"/>
        <v>-2.3663483856892192E-5</v>
      </c>
      <c r="HX458" s="240">
        <f t="shared" ca="1" si="1081"/>
        <v>2.6126377768056691E-5</v>
      </c>
      <c r="HY458" s="240">
        <f t="shared" ca="1" si="1082"/>
        <v>-1.4180421916313327E-5</v>
      </c>
      <c r="HZ458" s="240">
        <f t="shared" ca="1" si="1083"/>
        <v>-5.5861193522351216E-6</v>
      </c>
      <c r="IA458" s="240">
        <f t="shared" ca="1" si="1084"/>
        <v>2.2271883208063221E-5</v>
      </c>
      <c r="IB458" s="240">
        <f t="shared" ca="1" si="1085"/>
        <v>-2.6674573538315855E-5</v>
      </c>
      <c r="IC458" s="240">
        <f t="shared" ca="1" si="1086"/>
        <v>1.6366080940137089E-5</v>
      </c>
      <c r="ID458" s="240">
        <f t="shared" ca="1" si="1087"/>
        <v>2.9684007778325258E-6</v>
      </c>
      <c r="IE458" s="240">
        <f t="shared" ca="1" si="1088"/>
        <v>2.1394813589805079E-6</v>
      </c>
      <c r="IF458" s="240">
        <f t="shared" ca="1" si="1089"/>
        <v>2.6965878583595504E-5</v>
      </c>
      <c r="IG458" s="240">
        <f t="shared" ca="1" si="1090"/>
        <v>-1.839412565789507E-5</v>
      </c>
      <c r="IH458" s="240">
        <f t="shared" ca="1" si="1091"/>
        <v>-3.2209488124645802E-7</v>
      </c>
      <c r="II458" s="240">
        <f t="shared" ca="1" si="1092"/>
        <v>1.8860678214250005E-5</v>
      </c>
      <c r="IJ458" s="240">
        <f t="shared" ca="1" si="1093"/>
        <v>-2.6997487477066728E-5</v>
      </c>
      <c r="IK458" s="240">
        <f t="shared" ca="1" si="1094"/>
        <v>2.0245024890317929E-5</v>
      </c>
      <c r="IL458" s="240">
        <f t="shared" ca="1" si="1095"/>
        <v>-2.3273129651179291E-6</v>
      </c>
      <c r="IM458" s="240">
        <f t="shared" ca="1" si="1096"/>
        <v>-1.6873925638114422E-5</v>
      </c>
      <c r="IN458" s="240">
        <f t="shared" ca="1" si="1097"/>
        <v>2.6769095807805731E-5</v>
      </c>
      <c r="IO458" s="240">
        <f t="shared" ca="1" si="1098"/>
        <v>-2.1900953465990531E-5</v>
      </c>
      <c r="IP458" s="240">
        <f t="shared" ca="1" si="1099"/>
        <v>4.9543075153926044E-6</v>
      </c>
      <c r="IQ458" s="240">
        <f t="shared" ca="1" si="1100"/>
        <v>1.4724667933855423E-5</v>
      </c>
      <c r="IR458" s="240">
        <f t="shared" ca="1" si="1101"/>
        <v>-2.6282903112439789E-5</v>
      </c>
      <c r="IS458" s="240">
        <f t="shared" ca="1" si="1102"/>
        <v>2.3345963887504956E-5</v>
      </c>
      <c r="IT458" s="240">
        <f t="shared" ca="1" si="1103"/>
        <v>-7.5335893759940358E-6</v>
      </c>
      <c r="IU458" s="240">
        <f t="shared" ca="1" si="1104"/>
        <v>-1.2433603628071024E-5</v>
      </c>
      <c r="IV458" s="240">
        <f t="shared" ca="1" si="1105"/>
        <v>2.5543591692404128E-5</v>
      </c>
      <c r="IW458" s="240">
        <f t="shared" ca="1" si="1106"/>
        <v>-2.4566139914582309E-5</v>
      </c>
      <c r="IX458" s="240">
        <f t="shared" ca="1" si="1107"/>
        <v>1.0040318652622876E-5</v>
      </c>
      <c r="IY458" s="240">
        <f t="shared" ca="1" si="1108"/>
        <v>1.002279692245194E-5</v>
      </c>
      <c r="IZ458" s="240">
        <f t="shared" ca="1" si="1109"/>
        <v>-2.4558281520822839E-5</v>
      </c>
      <c r="JA458" s="240">
        <f t="shared" ca="1" si="1110"/>
        <v>2.5549730585063958E-5</v>
      </c>
      <c r="JB458" s="240">
        <f t="shared" ca="1" si="1111"/>
        <v>-1.245035417203336E-5</v>
      </c>
    </row>
    <row r="459" spans="2:262">
      <c r="B459" s="248">
        <v>98</v>
      </c>
      <c r="C459" s="247">
        <f t="shared" si="1112"/>
        <v>1.9140625000000013E-3</v>
      </c>
      <c r="D459" s="244">
        <f t="shared" ca="1" si="855"/>
        <v>29.903825050099989</v>
      </c>
      <c r="E459" s="243">
        <f ca="1">CZ361</f>
        <v>-9.6174949900011131E-2</v>
      </c>
      <c r="F459" s="242">
        <v>98</v>
      </c>
      <c r="G459" s="240">
        <f t="shared" ca="1" si="856"/>
        <v>-7.2627367082574842E-6</v>
      </c>
      <c r="H459" s="240">
        <f t="shared" ca="1" si="857"/>
        <v>5.1793805616100709E-5</v>
      </c>
      <c r="I459" s="240">
        <f t="shared" ca="1" si="858"/>
        <v>-6.9490620407074144E-5</v>
      </c>
      <c r="J459" s="240">
        <f t="shared" ca="1" si="859"/>
        <v>5.1184501168370994E-5</v>
      </c>
      <c r="K459" s="240">
        <f t="shared" ca="1" si="860"/>
        <v>-6.3598070757993238E-6</v>
      </c>
      <c r="L459" s="240">
        <f t="shared" ca="1" si="861"/>
        <v>-4.1759888748663203E-5</v>
      </c>
      <c r="M459" s="240">
        <f t="shared" ca="1" si="862"/>
        <v>6.8243880201839058E-5</v>
      </c>
      <c r="N459" s="240">
        <f t="shared" ca="1" si="863"/>
        <v>-5.9370870919620068E-5</v>
      </c>
      <c r="O459" s="240">
        <f t="shared" ca="1" si="864"/>
        <v>1.9737947040554011E-5</v>
      </c>
      <c r="P459" s="240">
        <f t="shared" ca="1" si="865"/>
        <v>3.0121162775829896E-5</v>
      </c>
      <c r="Q459" s="240">
        <f t="shared" ca="1" si="866"/>
        <v>-6.437456595205626E-5</v>
      </c>
      <c r="R459" s="240">
        <f t="shared" ca="1" si="867"/>
        <v>6.5275651396996186E-5</v>
      </c>
      <c r="S459" s="240">
        <f t="shared" ca="1" si="868"/>
        <v>-3.2357568769708444E-5</v>
      </c>
      <c r="T459" s="240">
        <f t="shared" ca="1" si="869"/>
        <v>-1.7324897409664496E-5</v>
      </c>
      <c r="U459" s="241">
        <f t="shared" ca="1" si="870"/>
        <v>5.8031373234408339E-5</v>
      </c>
      <c r="V459" s="240">
        <f t="shared" ca="1" si="871"/>
        <v>-6.8671925198192791E-5</v>
      </c>
      <c r="W459" s="240">
        <f t="shared" ca="1" si="872"/>
        <v>4.3733707277376419E-5</v>
      </c>
      <c r="X459" s="240">
        <f t="shared" ca="1" si="873"/>
        <v>3.8628459519596104E-6</v>
      </c>
      <c r="Y459" s="240">
        <f t="shared" ca="1" si="874"/>
        <v>-4.9458067387731442E-5</v>
      </c>
      <c r="Z459" s="240">
        <f t="shared" ca="1" si="875"/>
        <v>6.9429175425682202E-5</v>
      </c>
      <c r="AA459" s="240">
        <f t="shared" ca="1" si="876"/>
        <v>-5.3429183940520821E-5</v>
      </c>
      <c r="AB459" s="240">
        <f t="shared" ca="1" si="877"/>
        <v>9.7476525093696158E-6</v>
      </c>
      <c r="AC459" s="240">
        <f t="shared" ca="1" si="878"/>
        <v>3.8984115747747444E-5</v>
      </c>
      <c r="AD459" s="240">
        <f t="shared" ca="1" si="879"/>
        <v>-6.7518301377892856E-5</v>
      </c>
      <c r="AE459" s="240">
        <f t="shared" ca="1" si="880"/>
        <v>6.1071407028262276E-5</v>
      </c>
      <c r="AF459" s="240">
        <f t="shared" ca="1" si="881"/>
        <v>-2.2983554151310756E-5</v>
      </c>
      <c r="AG459" s="240">
        <f t="shared" ca="1" si="882"/>
        <v>-2.7012026402121905E-5</v>
      </c>
      <c r="AH459" s="240">
        <f t="shared" ca="1" si="883"/>
        <v>6.3012736872850836E-5</v>
      </c>
      <c r="AI459" s="240">
        <f t="shared" ca="1" si="884"/>
        <v>-6.6366690193147353E-5</v>
      </c>
      <c r="AJ459" s="240">
        <f t="shared" ca="1" si="885"/>
        <v>3.5336210696542673E-5</v>
      </c>
      <c r="AK459" s="240">
        <f t="shared" ca="1" si="886"/>
        <v>1.4001880030381314E-5</v>
      </c>
      <c r="AL459" s="240">
        <f t="shared" ca="1" si="887"/>
        <v>-5.6085628227734939E-5</v>
      </c>
      <c r="AM459" s="240">
        <f t="shared" ca="1" si="888"/>
        <v>6.9111538672778593E-5</v>
      </c>
      <c r="AN459" s="240">
        <f t="shared" ca="1" si="889"/>
        <v>-4.6330916481480942E-5</v>
      </c>
      <c r="AO459" s="240">
        <f t="shared" ca="1" si="890"/>
        <v>-4.5364926141794136E-7</v>
      </c>
      <c r="AP459" s="240">
        <f t="shared" ca="1" si="891"/>
        <v>4.700318034300981E-5</v>
      </c>
      <c r="AQ459" s="240">
        <f t="shared" ca="1" si="892"/>
        <v>-6.9200469479412298E-5</v>
      </c>
      <c r="AR459" s="240">
        <f t="shared" ca="1" si="893"/>
        <v>5.5545151128714006E-5</v>
      </c>
      <c r="AS459" s="240">
        <f t="shared" ca="1" si="894"/>
        <v>-1.3112014994251316E-5</v>
      </c>
      <c r="AT459" s="240">
        <f t="shared" ca="1" si="895"/>
        <v>-3.6114426597389995E-5</v>
      </c>
      <c r="AU459" s="240">
        <f t="shared" ca="1" si="896"/>
        <v>6.6630065052022502E-5</v>
      </c>
      <c r="AV459" s="240">
        <f t="shared" ca="1" si="897"/>
        <v>-6.2624816768150159E-5</v>
      </c>
      <c r="AW459" s="240">
        <f t="shared" ca="1" si="898"/>
        <v>2.6173791866995192E-5</v>
      </c>
      <c r="AX459" s="240">
        <f t="shared" ca="1" si="899"/>
        <v>2.3837815690837136E-5</v>
      </c>
      <c r="AY459" s="240">
        <f t="shared" ca="1" si="900"/>
        <v>-6.1499104591254848E-5</v>
      </c>
      <c r="AZ459" s="240">
        <f t="shared" ca="1" si="901"/>
        <v>6.7297845819588105E-5</v>
      </c>
      <c r="BA459" s="240">
        <f t="shared" ca="1" si="902"/>
        <v>-3.8229724596722009E-5</v>
      </c>
      <c r="BB459" s="240">
        <f t="shared" ca="1" si="903"/>
        <v>-1.0645130895685588E-5</v>
      </c>
      <c r="BC459" s="240">
        <f t="shared" ca="1" si="904"/>
        <v>5.400476803014013E-5</v>
      </c>
      <c r="BD459" s="240">
        <f t="shared" ca="1" si="905"/>
        <v>-6.9384656397245882E-5</v>
      </c>
      <c r="BE459" s="240">
        <f t="shared" ca="1" si="906"/>
        <v>4.8816510449673308E-5</v>
      </c>
      <c r="BF459" s="240">
        <f t="shared" ca="1" si="907"/>
        <v>-2.9566403099289768E-6</v>
      </c>
      <c r="BG459" s="240">
        <f t="shared" ca="1" si="908"/>
        <v>-4.4435058519849886E-5</v>
      </c>
      <c r="BH459" s="240">
        <f t="shared" ca="1" si="909"/>
        <v>6.8805053540921292E-5</v>
      </c>
      <c r="BI459" s="240">
        <f t="shared" ca="1" si="910"/>
        <v>-5.752730518265752E-5</v>
      </c>
      <c r="BJ459" s="240">
        <f t="shared" ca="1" si="911"/>
        <v>1.6444789486534995E-5</v>
      </c>
      <c r="BK459" s="240">
        <f t="shared" ca="1" si="912"/>
        <v>3.3157734630110563E-5</v>
      </c>
      <c r="BL459" s="240">
        <f t="shared" ca="1" si="913"/>
        <v>-6.558131106333791E-5</v>
      </c>
      <c r="BM459" s="240">
        <f t="shared" ca="1" si="914"/>
        <v>6.4027357839157654E-5</v>
      </c>
      <c r="BN459" s="240">
        <f t="shared" ca="1" si="915"/>
        <v>-2.9300974625519539E-5</v>
      </c>
      <c r="BO459" s="240">
        <f t="shared" ca="1" si="916"/>
        <v>-2.0606177593606154E-5</v>
      </c>
      <c r="BP459" s="240">
        <f t="shared" ca="1" si="917"/>
        <v>5.9837315580012707E-5</v>
      </c>
      <c r="BQ459" s="240">
        <f t="shared" ca="1" si="918"/>
        <v>-6.8066875040854102E-5</v>
      </c>
      <c r="BR459" s="240">
        <f t="shared" ca="1" si="919"/>
        <v>4.1031139741819462E-5</v>
      </c>
      <c r="BS459" s="240">
        <f t="shared" ca="1" si="920"/>
        <v>7.2627367082588259E-6</v>
      </c>
      <c r="BT459" s="240">
        <f t="shared" ca="1" si="921"/>
        <v>-5.1793805616101726E-5</v>
      </c>
      <c r="BU459" s="240">
        <f t="shared" ca="1" si="922"/>
        <v>6.9490620407074117E-5</v>
      </c>
      <c r="BV459" s="240">
        <f t="shared" ca="1" si="923"/>
        <v>-5.118450116836972E-5</v>
      </c>
      <c r="BW459" s="240">
        <f t="shared" ca="1" si="924"/>
        <v>6.3598070757971927E-6</v>
      </c>
      <c r="BX459" s="240">
        <f t="shared" ca="1" si="925"/>
        <v>4.175988874866344E-5</v>
      </c>
      <c r="BY459" s="240">
        <f t="shared" ca="1" si="926"/>
        <v>-6.8243880201839126E-5</v>
      </c>
      <c r="BZ459" s="240">
        <f t="shared" ca="1" si="927"/>
        <v>5.9370870919619729E-5</v>
      </c>
      <c r="CA459" s="240">
        <f t="shared" ca="1" si="928"/>
        <v>-1.9737947040553144E-5</v>
      </c>
      <c r="CB459" s="240">
        <f t="shared" ca="1" si="929"/>
        <v>-3.0121162775830939E-5</v>
      </c>
      <c r="CC459" s="240">
        <f t="shared" ca="1" si="930"/>
        <v>6.4374565952056694E-5</v>
      </c>
      <c r="CD459" s="240">
        <f t="shared" ca="1" si="931"/>
        <v>-6.5275651396995698E-5</v>
      </c>
      <c r="CE459" s="240">
        <f t="shared" ca="1" si="932"/>
        <v>3.235756876970698E-5</v>
      </c>
      <c r="CF459" s="240">
        <f t="shared" ca="1" si="933"/>
        <v>1.7324897409666085E-5</v>
      </c>
      <c r="CG459" s="240">
        <f t="shared" ca="1" si="934"/>
        <v>-5.8031373234409525E-5</v>
      </c>
      <c r="CH459" s="240">
        <f t="shared" ca="1" si="935"/>
        <v>6.8671925198192764E-5</v>
      </c>
      <c r="CI459" s="240">
        <f t="shared" ca="1" si="936"/>
        <v>-4.373370727737629E-5</v>
      </c>
      <c r="CJ459" s="240">
        <f t="shared" ca="1" si="937"/>
        <v>-3.8628459519602813E-6</v>
      </c>
      <c r="CK459" s="240">
        <f t="shared" ca="1" si="938"/>
        <v>4.945806738773191E-5</v>
      </c>
      <c r="CL459" s="240">
        <f t="shared" ca="1" si="939"/>
        <v>-6.9429175425682256E-5</v>
      </c>
      <c r="CM459" s="240">
        <f t="shared" ca="1" si="940"/>
        <v>5.3429183940520082E-5</v>
      </c>
      <c r="CN459" s="240">
        <f t="shared" ca="1" si="941"/>
        <v>-9.7476525093684638E-6</v>
      </c>
      <c r="CO459" s="240">
        <f t="shared" ca="1" si="942"/>
        <v>-3.8984115747748806E-5</v>
      </c>
      <c r="CP459" s="240">
        <f t="shared" ca="1" si="943"/>
        <v>6.7518301377893236E-5</v>
      </c>
      <c r="CQ459" s="240">
        <f t="shared" ca="1" si="944"/>
        <v>-6.107140702826149E-5</v>
      </c>
      <c r="CR459" s="240">
        <f t="shared" ca="1" si="945"/>
        <v>2.2983554151308733E-5</v>
      </c>
      <c r="CS459" s="240">
        <f t="shared" ca="1" si="946"/>
        <v>2.7012026402122064E-5</v>
      </c>
      <c r="CT459" s="240">
        <f t="shared" ca="1" si="947"/>
        <v>-6.3012736872850904E-5</v>
      </c>
      <c r="CU459" s="240">
        <f t="shared" ca="1" si="948"/>
        <v>6.6366690193147312E-5</v>
      </c>
      <c r="CV459" s="240">
        <f t="shared" ca="1" si="949"/>
        <v>-3.5336210696541677E-5</v>
      </c>
      <c r="CW459" s="240">
        <f t="shared" ca="1" si="950"/>
        <v>-1.4001880030382446E-5</v>
      </c>
      <c r="CX459" s="240">
        <f t="shared" ca="1" si="951"/>
        <v>5.6085628227735623E-5</v>
      </c>
      <c r="CY459" s="240">
        <f t="shared" ca="1" si="952"/>
        <v>-6.9111538672778471E-5</v>
      </c>
      <c r="CZ459" s="240">
        <f t="shared" ca="1" si="953"/>
        <v>4.6330916481480081E-5</v>
      </c>
      <c r="DA459" s="240">
        <f t="shared" ca="1" si="954"/>
        <v>4.5364926142008266E-7</v>
      </c>
      <c r="DB459" s="240">
        <f t="shared" ca="1" si="955"/>
        <v>-4.7003180343011396E-5</v>
      </c>
      <c r="DC459" s="240">
        <f t="shared" ca="1" si="956"/>
        <v>6.9200469479412501E-5</v>
      </c>
      <c r="DD459" s="240">
        <f t="shared" ca="1" si="957"/>
        <v>-5.5545151128713897E-5</v>
      </c>
      <c r="DE459" s="240">
        <f t="shared" ca="1" si="958"/>
        <v>1.3112014994251144E-5</v>
      </c>
      <c r="DF459" s="240">
        <f t="shared" ca="1" si="959"/>
        <v>3.6114426597390984E-5</v>
      </c>
      <c r="DG459" s="240">
        <f t="shared" ca="1" si="960"/>
        <v>-6.6630065052022827E-5</v>
      </c>
      <c r="DH459" s="240">
        <f t="shared" ca="1" si="961"/>
        <v>6.2624816768149658E-5</v>
      </c>
      <c r="DI459" s="240">
        <f t="shared" ca="1" si="962"/>
        <v>-2.6173791866994118E-5</v>
      </c>
      <c r="DJ459" s="240">
        <f t="shared" ca="1" si="963"/>
        <v>-2.383781569083822E-5</v>
      </c>
      <c r="DK459" s="240">
        <f t="shared" ca="1" si="964"/>
        <v>6.149910459125539E-5</v>
      </c>
      <c r="DL459" s="240">
        <f t="shared" ca="1" si="965"/>
        <v>-6.7297845819587563E-5</v>
      </c>
      <c r="DM459" s="240">
        <f t="shared" ca="1" si="966"/>
        <v>3.8229724596720213E-5</v>
      </c>
      <c r="DN459" s="240">
        <f t="shared" ca="1" si="967"/>
        <v>1.0645130895687712E-5</v>
      </c>
      <c r="DO459" s="240">
        <f t="shared" ca="1" si="968"/>
        <v>-5.4004768030141479E-5</v>
      </c>
      <c r="DP459" s="240">
        <f t="shared" ca="1" si="969"/>
        <v>6.938465639724576E-5</v>
      </c>
      <c r="DQ459" s="240">
        <f t="shared" ca="1" si="970"/>
        <v>-4.8816510449671072E-5</v>
      </c>
      <c r="DR459" s="240">
        <f t="shared" ca="1" si="971"/>
        <v>2.9566403099258394E-6</v>
      </c>
      <c r="DS459" s="240">
        <f t="shared" ca="1" si="972"/>
        <v>4.4435058519852298E-5</v>
      </c>
      <c r="DT459" s="240">
        <f t="shared" ca="1" si="973"/>
        <v>-6.880505354092117E-5</v>
      </c>
      <c r="DU459" s="240">
        <f t="shared" ca="1" si="974"/>
        <v>5.7527305182657974E-5</v>
      </c>
      <c r="DV459" s="240">
        <f t="shared" ca="1" si="975"/>
        <v>-1.6444789486535795E-5</v>
      </c>
      <c r="DW459" s="240">
        <f t="shared" ca="1" si="976"/>
        <v>-3.3157734630109838E-5</v>
      </c>
      <c r="DX459" s="240">
        <f t="shared" ca="1" si="977"/>
        <v>6.5581311063337639E-5</v>
      </c>
      <c r="DY459" s="240">
        <f t="shared" ca="1" si="978"/>
        <v>-6.4027357839157206E-5</v>
      </c>
      <c r="DZ459" s="240">
        <f t="shared" ca="1" si="979"/>
        <v>2.9300974625518495E-5</v>
      </c>
      <c r="EA459" s="240">
        <f t="shared" ca="1" si="980"/>
        <v>2.0606177593607259E-5</v>
      </c>
      <c r="EB459" s="240">
        <f t="shared" ca="1" si="981"/>
        <v>-5.9837315580013297E-5</v>
      </c>
      <c r="EC459" s="240">
        <f t="shared" ca="1" si="982"/>
        <v>6.8066875040853872E-5</v>
      </c>
      <c r="ED459" s="240">
        <f t="shared" ca="1" si="983"/>
        <v>-4.1031139741818527E-5</v>
      </c>
      <c r="EE459" s="240">
        <f t="shared" ca="1" si="984"/>
        <v>-7.2627367082599778E-6</v>
      </c>
      <c r="EF459" s="240">
        <f t="shared" ca="1" si="985"/>
        <v>5.1793805616102505E-5</v>
      </c>
      <c r="EG459" s="240">
        <f t="shared" ca="1" si="986"/>
        <v>-6.9490620407074117E-5</v>
      </c>
      <c r="EH459" s="240">
        <f t="shared" ca="1" si="987"/>
        <v>5.1184501168368927E-5</v>
      </c>
      <c r="EI459" s="240">
        <f t="shared" ca="1" si="988"/>
        <v>-6.3598070757960373E-6</v>
      </c>
      <c r="EJ459" s="240">
        <f t="shared" ca="1" si="989"/>
        <v>-4.1759888748665947E-5</v>
      </c>
      <c r="EK459" s="240">
        <f t="shared" ca="1" si="990"/>
        <v>6.8243880201839722E-5</v>
      </c>
      <c r="EL459" s="240">
        <f t="shared" ca="1" si="991"/>
        <v>-5.9370870919618103E-5</v>
      </c>
      <c r="EM459" s="240">
        <f t="shared" ca="1" si="992"/>
        <v>1.9737947040550138E-5</v>
      </c>
      <c r="EN459" s="240">
        <f t="shared" ca="1" si="993"/>
        <v>3.0121162775833765E-5</v>
      </c>
      <c r="EO459" s="240">
        <f t="shared" ca="1" si="994"/>
        <v>-6.4374565952056396E-5</v>
      </c>
      <c r="EP459" s="240">
        <f t="shared" ca="1" si="995"/>
        <v>6.5275651396995982E-5</v>
      </c>
      <c r="EQ459" s="240">
        <f t="shared" ca="1" si="996"/>
        <v>-3.2357568769707705E-5</v>
      </c>
      <c r="ER459" s="240">
        <f t="shared" ca="1" si="997"/>
        <v>-1.7324897409665292E-5</v>
      </c>
      <c r="ES459" s="240">
        <f t="shared" ca="1" si="998"/>
        <v>5.8031373234409071E-5</v>
      </c>
      <c r="ET459" s="240">
        <f t="shared" ca="1" si="999"/>
        <v>-6.8671925198192588E-5</v>
      </c>
      <c r="EU459" s="240">
        <f t="shared" ca="1" si="1000"/>
        <v>4.3733707277375389E-5</v>
      </c>
      <c r="EV459" s="240">
        <f t="shared" ca="1" si="1001"/>
        <v>3.8628459519614332E-6</v>
      </c>
      <c r="EW459" s="240">
        <f t="shared" ca="1" si="1002"/>
        <v>-4.9458067387732723E-5</v>
      </c>
      <c r="EX459" s="240">
        <f t="shared" ca="1" si="1003"/>
        <v>6.9429175425682297E-5</v>
      </c>
      <c r="EY459" s="240">
        <f t="shared" ca="1" si="1004"/>
        <v>-5.3429183940519344E-5</v>
      </c>
      <c r="EZ459" s="240">
        <f t="shared" ca="1" si="1005"/>
        <v>9.7476525093673153E-6</v>
      </c>
      <c r="FA459" s="240">
        <f t="shared" ca="1" si="1006"/>
        <v>3.8984115747749769E-5</v>
      </c>
      <c r="FB459" s="240">
        <f t="shared" ca="1" si="1007"/>
        <v>-6.7518301377893507E-5</v>
      </c>
      <c r="FC459" s="240">
        <f t="shared" ca="1" si="1008"/>
        <v>6.1071407028260934E-5</v>
      </c>
      <c r="FD459" s="240">
        <f t="shared" ca="1" si="1009"/>
        <v>-2.2983554151307642E-5</v>
      </c>
      <c r="FE459" s="240">
        <f t="shared" ca="1" si="1010"/>
        <v>-2.7012026402124944E-5</v>
      </c>
      <c r="FF459" s="240">
        <f t="shared" ca="1" si="1011"/>
        <v>6.3012736872852232E-5</v>
      </c>
      <c r="FG459" s="240">
        <f t="shared" ca="1" si="1012"/>
        <v>-6.6366690193146364E-5</v>
      </c>
      <c r="FH459" s="240">
        <f t="shared" ca="1" si="1013"/>
        <v>3.5336210696538973E-5</v>
      </c>
      <c r="FI459" s="240">
        <f t="shared" ca="1" si="1014"/>
        <v>1.4001880030385519E-5</v>
      </c>
      <c r="FJ459" s="240">
        <f t="shared" ca="1" si="1015"/>
        <v>-5.6085628227735142E-5</v>
      </c>
      <c r="FK459" s="240">
        <f t="shared" ca="1" si="1016"/>
        <v>6.9111538672778566E-5</v>
      </c>
      <c r="FL459" s="240">
        <f t="shared" ca="1" si="1017"/>
        <v>-4.6330916481480684E-5</v>
      </c>
      <c r="FM459" s="240">
        <f t="shared" ca="1" si="1018"/>
        <v>-4.5364926141926951E-7</v>
      </c>
      <c r="FN459" s="240">
        <f t="shared" ca="1" si="1019"/>
        <v>4.7003180343010792E-5</v>
      </c>
      <c r="FO459" s="240">
        <f t="shared" ca="1" si="1020"/>
        <v>-6.9200469479412433E-5</v>
      </c>
      <c r="FP459" s="240">
        <f t="shared" ca="1" si="1021"/>
        <v>5.5545151128713206E-5</v>
      </c>
      <c r="FQ459" s="240">
        <f t="shared" ca="1" si="1022"/>
        <v>-1.3112014994250009E-5</v>
      </c>
      <c r="FR459" s="240">
        <f t="shared" ca="1" si="1023"/>
        <v>-3.6114426597391974E-5</v>
      </c>
      <c r="FS459" s="240">
        <f t="shared" ca="1" si="1024"/>
        <v>6.6630065052023166E-5</v>
      </c>
      <c r="FT459" s="240">
        <f t="shared" ca="1" si="1025"/>
        <v>-6.2624816768149156E-5</v>
      </c>
      <c r="FU459" s="240">
        <f t="shared" ca="1" si="1026"/>
        <v>2.6173791866993047E-5</v>
      </c>
      <c r="FV459" s="240">
        <f t="shared" ca="1" si="1027"/>
        <v>2.3837815690839311E-5</v>
      </c>
      <c r="FW459" s="240">
        <f t="shared" ca="1" si="1028"/>
        <v>-6.1499104591255933E-5</v>
      </c>
      <c r="FX459" s="240">
        <f t="shared" ca="1" si="1029"/>
        <v>6.7297845819587265E-5</v>
      </c>
      <c r="FY459" s="240">
        <f t="shared" ca="1" si="1030"/>
        <v>-3.8229724596719244E-5</v>
      </c>
      <c r="FZ459" s="240">
        <f t="shared" ca="1" si="1031"/>
        <v>-1.064513089568886E-5</v>
      </c>
      <c r="GA459" s="240">
        <f t="shared" ca="1" si="1032"/>
        <v>5.4004768030142204E-5</v>
      </c>
      <c r="GB459" s="240">
        <f t="shared" ca="1" si="1033"/>
        <v>-6.9384656397245706E-5</v>
      </c>
      <c r="GC459" s="240">
        <f t="shared" ca="1" si="1034"/>
        <v>4.8816510449670252E-5</v>
      </c>
      <c r="GD459" s="240">
        <f t="shared" ca="1" si="1035"/>
        <v>-2.9566403099246874E-6</v>
      </c>
      <c r="GE459" s="240">
        <f t="shared" ca="1" si="1036"/>
        <v>-4.4435058519853193E-5</v>
      </c>
      <c r="GF459" s="240">
        <f t="shared" ca="1" si="1037"/>
        <v>6.8805053540921333E-5</v>
      </c>
      <c r="GG459" s="240">
        <f t="shared" ca="1" si="1038"/>
        <v>-5.752730518265733E-5</v>
      </c>
      <c r="GH459" s="240">
        <f t="shared" ca="1" si="1039"/>
        <v>1.6444789486534677E-5</v>
      </c>
      <c r="GI459" s="240">
        <f t="shared" ca="1" si="1040"/>
        <v>3.3157734630110861E-5</v>
      </c>
      <c r="GJ459" s="240">
        <f t="shared" ca="1" si="1041"/>
        <v>-6.5581311063338032E-5</v>
      </c>
      <c r="GK459" s="240">
        <f t="shared" ca="1" si="1042"/>
        <v>6.4027357839156746E-5</v>
      </c>
      <c r="GL459" s="240">
        <f t="shared" ca="1" si="1043"/>
        <v>-2.9300974625517442E-5</v>
      </c>
      <c r="GM459" s="240">
        <f t="shared" ca="1" si="1044"/>
        <v>-2.060617759360837E-5</v>
      </c>
      <c r="GN459" s="240">
        <f t="shared" ca="1" si="1045"/>
        <v>5.9837315580013893E-5</v>
      </c>
      <c r="GO459" s="240">
        <f t="shared" ca="1" si="1046"/>
        <v>-6.8066875040853641E-5</v>
      </c>
      <c r="GP459" s="240">
        <f t="shared" ca="1" si="1047"/>
        <v>4.1031139741817592E-5</v>
      </c>
      <c r="GQ459" s="240">
        <f t="shared" ca="1" si="1048"/>
        <v>7.2627367082611298E-6</v>
      </c>
      <c r="GR459" s="240">
        <f t="shared" ca="1" si="1049"/>
        <v>-5.1793805616103271E-5</v>
      </c>
      <c r="GS459" s="240">
        <f t="shared" ca="1" si="1050"/>
        <v>6.9490620407074104E-5</v>
      </c>
      <c r="GT459" s="240">
        <f t="shared" ca="1" si="1051"/>
        <v>-5.1184501168368148E-5</v>
      </c>
      <c r="GU459" s="240">
        <f t="shared" ca="1" si="1052"/>
        <v>6.359807075794882E-6</v>
      </c>
      <c r="GV459" s="240">
        <f t="shared" ca="1" si="1053"/>
        <v>4.1759888748666869E-5</v>
      </c>
      <c r="GW459" s="240">
        <f t="shared" ca="1" si="1054"/>
        <v>-6.8243880201839939E-5</v>
      </c>
      <c r="GX459" s="240">
        <f t="shared" ca="1" si="1055"/>
        <v>5.93708709196175E-5</v>
      </c>
      <c r="GY459" s="240">
        <f t="shared" ca="1" si="1056"/>
        <v>-1.9737947040549024E-5</v>
      </c>
      <c r="GZ459" s="240">
        <f t="shared" ca="1" si="1057"/>
        <v>-3.0121162775834808E-5</v>
      </c>
      <c r="HA459" s="240">
        <f t="shared" ca="1" si="1058"/>
        <v>6.437456595205683E-5</v>
      </c>
      <c r="HB459" s="240">
        <f t="shared" ca="1" si="1059"/>
        <v>-6.5275651396995576E-5</v>
      </c>
      <c r="HC459" s="240">
        <f t="shared" ca="1" si="1060"/>
        <v>3.2357568769706682E-5</v>
      </c>
      <c r="HD459" s="240">
        <f t="shared" ca="1" si="1061"/>
        <v>1.7324897409666417E-5</v>
      </c>
      <c r="HE459" s="240">
        <f t="shared" ca="1" si="1062"/>
        <v>-5.8031373234409715E-5</v>
      </c>
      <c r="HF459" s="240">
        <f t="shared" ca="1" si="1063"/>
        <v>6.8671925198192412E-5</v>
      </c>
      <c r="HG459" s="240">
        <f t="shared" ca="1" si="1064"/>
        <v>-4.3733707277374495E-5</v>
      </c>
      <c r="HH459" s="240">
        <f t="shared" ca="1" si="1065"/>
        <v>-3.862845951962592E-6</v>
      </c>
      <c r="HI459" s="240">
        <f t="shared" ca="1" si="1066"/>
        <v>4.9458067387733536E-5</v>
      </c>
      <c r="HJ459" s="240">
        <f t="shared" ca="1" si="1067"/>
        <v>-6.9429175425682351E-5</v>
      </c>
      <c r="HK459" s="240">
        <f t="shared" ca="1" si="1068"/>
        <v>5.3429183940516077E-5</v>
      </c>
      <c r="HL459" s="240">
        <f t="shared" ca="1" si="1069"/>
        <v>-9.7476525093661735E-6</v>
      </c>
      <c r="HM459" s="240">
        <f t="shared" ca="1" si="1070"/>
        <v>-3.8984115747747458E-5</v>
      </c>
      <c r="HN459" s="240">
        <f t="shared" ca="1" si="1071"/>
        <v>6.7518301377893791E-5</v>
      </c>
      <c r="HO459" s="240">
        <f t="shared" ca="1" si="1072"/>
        <v>-6.1071407028262263E-5</v>
      </c>
      <c r="HP459" s="240">
        <f t="shared" ca="1" si="1073"/>
        <v>2.2983554151306544E-5</v>
      </c>
      <c r="HQ459" s="240">
        <f t="shared" ca="1" si="1074"/>
        <v>2.7012026402122369E-5</v>
      </c>
      <c r="HR459" s="240">
        <f t="shared" ca="1" si="1075"/>
        <v>-6.3012736872852706E-5</v>
      </c>
      <c r="HS459" s="240">
        <f t="shared" ca="1" si="1076"/>
        <v>6.6366690193147204E-5</v>
      </c>
      <c r="HT459" s="240">
        <f t="shared" ca="1" si="1077"/>
        <v>-3.5336210696537977E-5</v>
      </c>
      <c r="HU459" s="240">
        <f t="shared" ca="1" si="1078"/>
        <v>-1.4001880030382778E-5</v>
      </c>
      <c r="HV459" s="240">
        <f t="shared" ca="1" si="1079"/>
        <v>5.6085628227738158E-5</v>
      </c>
      <c r="HW459" s="240">
        <f t="shared" ca="1" si="1080"/>
        <v>-6.9111538672778444E-5</v>
      </c>
      <c r="HX459" s="240">
        <f t="shared" ca="1" si="1081"/>
        <v>4.6330916481476876E-5</v>
      </c>
      <c r="HY459" s="240">
        <f t="shared" ca="1" si="1082"/>
        <v>4.5364926142043503E-7</v>
      </c>
      <c r="HZ459" s="240">
        <f t="shared" ca="1" si="1083"/>
        <v>-4.700318034301456E-5</v>
      </c>
      <c r="IA459" s="240">
        <f t="shared" ca="1" si="1084"/>
        <v>6.9200469479412528E-5</v>
      </c>
      <c r="IB459" s="240">
        <f t="shared" ca="1" si="1085"/>
        <v>-5.554515112871013E-5</v>
      </c>
      <c r="IC459" s="240">
        <f t="shared" ca="1" si="1086"/>
        <v>1.3112014994248873E-5</v>
      </c>
      <c r="ID459" s="240">
        <f t="shared" ca="1" si="1087"/>
        <v>3.6114426597396338E-5</v>
      </c>
      <c r="IE459" s="240">
        <f t="shared" ca="1" si="1088"/>
        <v>-5.5379684003720566E-5</v>
      </c>
      <c r="IF459" s="240">
        <f t="shared" ca="1" si="1089"/>
        <v>6.2624816768146933E-5</v>
      </c>
      <c r="IG459" s="240">
        <f t="shared" ca="1" si="1090"/>
        <v>-2.617379186699197E-5</v>
      </c>
      <c r="IH459" s="240">
        <f t="shared" ca="1" si="1091"/>
        <v>-2.3837815690836692E-5</v>
      </c>
      <c r="II459" s="240">
        <f t="shared" ca="1" si="1092"/>
        <v>6.1499104591256475E-5</v>
      </c>
      <c r="IJ459" s="240">
        <f t="shared" ca="1" si="1093"/>
        <v>-6.729784581958797E-5</v>
      </c>
      <c r="IK459" s="240">
        <f t="shared" ca="1" si="1094"/>
        <v>3.8229724596718275E-5</v>
      </c>
      <c r="IL459" s="240">
        <f t="shared" ca="1" si="1095"/>
        <v>1.0645130895686092E-5</v>
      </c>
      <c r="IM459" s="240">
        <f t="shared" ca="1" si="1096"/>
        <v>-5.4004768030142935E-5</v>
      </c>
      <c r="IN459" s="240">
        <f t="shared" ca="1" si="1097"/>
        <v>6.9384656397245855E-5</v>
      </c>
      <c r="IO459" s="240">
        <f t="shared" ca="1" si="1098"/>
        <v>-4.8816510449669426E-5</v>
      </c>
      <c r="IP459" s="240">
        <f t="shared" ca="1" si="1099"/>
        <v>2.9566403099274725E-6</v>
      </c>
      <c r="IQ459" s="240">
        <f t="shared" ca="1" si="1100"/>
        <v>4.443505851985408E-5</v>
      </c>
      <c r="IR459" s="240">
        <f t="shared" ca="1" si="1101"/>
        <v>-6.8805053540921496E-5</v>
      </c>
      <c r="IS459" s="240">
        <f t="shared" ca="1" si="1102"/>
        <v>5.7527305182654464E-5</v>
      </c>
      <c r="IT459" s="240">
        <f t="shared" ca="1" si="1103"/>
        <v>-1.6444789486533545E-5</v>
      </c>
      <c r="IU459" s="240">
        <f t="shared" ca="1" si="1104"/>
        <v>-3.3157734630115347E-5</v>
      </c>
      <c r="IV459" s="240">
        <f t="shared" ca="1" si="1105"/>
        <v>6.5581311063338412E-5</v>
      </c>
      <c r="IW459" s="240">
        <f t="shared" ca="1" si="1106"/>
        <v>-6.4027357839154767E-5</v>
      </c>
      <c r="IX459" s="240">
        <f t="shared" ca="1" si="1107"/>
        <v>2.9300974625516395E-5</v>
      </c>
      <c r="IY459" s="240">
        <f t="shared" ca="1" si="1108"/>
        <v>2.0606177593613246E-5</v>
      </c>
      <c r="IZ459" s="240">
        <f t="shared" ca="1" si="1109"/>
        <v>-5.9837315580014482E-5</v>
      </c>
      <c r="JA459" s="240">
        <f t="shared" ca="1" si="1110"/>
        <v>6.8066875040852598E-5</v>
      </c>
      <c r="JB459" s="240">
        <f t="shared" ca="1" si="1111"/>
        <v>-4.1031139741816657E-5</v>
      </c>
    </row>
    <row r="460" spans="2:262">
      <c r="B460" s="248">
        <v>99</v>
      </c>
      <c r="C460" s="247">
        <f t="shared" si="1112"/>
        <v>1.9335937500000013E-3</v>
      </c>
      <c r="D460" s="244">
        <f t="shared" ca="1" si="855"/>
        <v>29.904709085961635</v>
      </c>
      <c r="E460" s="243">
        <f ca="1">DA361</f>
        <v>-9.5290914038366412E-2</v>
      </c>
      <c r="F460" s="242">
        <v>99</v>
      </c>
      <c r="G460" s="240">
        <f t="shared" ca="1" si="856"/>
        <v>-5.622555006451897E-6</v>
      </c>
      <c r="H460" s="240">
        <f t="shared" ca="1" si="857"/>
        <v>8.506614145035779E-5</v>
      </c>
      <c r="I460" s="240">
        <f t="shared" ca="1" si="858"/>
        <v>-1.2320311468231389E-4</v>
      </c>
      <c r="J460" s="240">
        <f t="shared" ca="1" si="859"/>
        <v>1.0151483525884426E-4</v>
      </c>
      <c r="K460" s="240">
        <f t="shared" ca="1" si="860"/>
        <v>-3.053274793697662E-5</v>
      </c>
      <c r="L460" s="240">
        <f t="shared" ca="1" si="861"/>
        <v>-5.527550156678145E-5</v>
      </c>
      <c r="M460" s="240">
        <f t="shared" ca="1" si="862"/>
        <v>1.1424294549987674E-4</v>
      </c>
      <c r="N460" s="240">
        <f t="shared" ca="1" si="863"/>
        <v>-1.1773603640014818E-4</v>
      </c>
      <c r="O460" s="240">
        <f t="shared" ca="1" si="864"/>
        <v>6.4058591129726578E-5</v>
      </c>
      <c r="P460" s="240">
        <f t="shared" ca="1" si="865"/>
        <v>2.0724572603806642E-5</v>
      </c>
      <c r="Q460" s="240">
        <f t="shared" ca="1" si="866"/>
        <v>-9.544425056106322E-5</v>
      </c>
      <c r="R460" s="240">
        <f t="shared" ca="1" si="867"/>
        <v>1.2381788914223043E-4</v>
      </c>
      <c r="S460" s="240">
        <f t="shared" ca="1" si="868"/>
        <v>-9.2067751467449205E-5</v>
      </c>
      <c r="T460" s="240">
        <f t="shared" ca="1" si="869"/>
        <v>1.5611142635995331E-5</v>
      </c>
      <c r="U460" s="241">
        <f t="shared" ca="1" si="870"/>
        <v>6.8425960851348759E-5</v>
      </c>
      <c r="V460" s="240">
        <f t="shared" ca="1" si="871"/>
        <v>-1.1923662841069063E-4</v>
      </c>
      <c r="W460" s="240">
        <f t="shared" ca="1" si="872"/>
        <v>1.1214809886901394E-4</v>
      </c>
      <c r="X460" s="240">
        <f t="shared" ca="1" si="873"/>
        <v>-5.0602436754311775E-5</v>
      </c>
      <c r="Y460" s="240">
        <f t="shared" ca="1" si="874"/>
        <v>-3.5514873338714449E-5</v>
      </c>
      <c r="Z460" s="240">
        <f t="shared" ca="1" si="875"/>
        <v>1.043867893035755E-4</v>
      </c>
      <c r="AA460" s="240">
        <f t="shared" ca="1" si="876"/>
        <v>-1.2257032729943719E-4</v>
      </c>
      <c r="AB460" s="240">
        <f t="shared" ca="1" si="877"/>
        <v>8.1235882997082655E-5</v>
      </c>
      <c r="AC460" s="240">
        <f t="shared" ca="1" si="878"/>
        <v>-4.5473121887617895E-7</v>
      </c>
      <c r="AD460" s="240">
        <f t="shared" ca="1" si="879"/>
        <v>-8.0547229993650548E-5</v>
      </c>
      <c r="AE460" s="240">
        <f t="shared" ca="1" si="880"/>
        <v>1.2243688144444631E-4</v>
      </c>
      <c r="AF460" s="240">
        <f t="shared" ca="1" si="881"/>
        <v>-1.0487334954315019E-4</v>
      </c>
      <c r="AG460" s="240">
        <f t="shared" ca="1" si="882"/>
        <v>3.6385174629233855E-5</v>
      </c>
      <c r="AH460" s="240">
        <f t="shared" ca="1" si="883"/>
        <v>4.9770997321271838E-5</v>
      </c>
      <c r="AI460" s="240">
        <f t="shared" ca="1" si="884"/>
        <v>-1.1175925357146901E-4</v>
      </c>
      <c r="AJ460" s="240">
        <f t="shared" ca="1" si="885"/>
        <v>1.1947919364528365E-4</v>
      </c>
      <c r="AK460" s="240">
        <f t="shared" ca="1" si="886"/>
        <v>-6.9182151231871172E-5</v>
      </c>
      <c r="AL460" s="240">
        <f t="shared" ca="1" si="887"/>
        <v>-1.4708519779038978E-5</v>
      </c>
      <c r="AM460" s="240">
        <f t="shared" ca="1" si="888"/>
        <v>9.1456993823279002E-5</v>
      </c>
      <c r="AN460" s="240">
        <f t="shared" ca="1" si="889"/>
        <v>-1.2379556981671254E-4</v>
      </c>
      <c r="AO460" s="240">
        <f t="shared" ca="1" si="890"/>
        <v>9.6021207423772692E-5</v>
      </c>
      <c r="AP460" s="240">
        <f t="shared" ca="1" si="891"/>
        <v>-2.1620645610317031E-5</v>
      </c>
      <c r="AQ460" s="240">
        <f t="shared" ca="1" si="892"/>
        <v>-6.3278519177145407E-5</v>
      </c>
      <c r="AR460" s="240">
        <f t="shared" ca="1" si="893"/>
        <v>1.1745075463984647E-4</v>
      </c>
      <c r="AS460" s="240">
        <f t="shared" ca="1" si="894"/>
        <v>-1.1459098170716311E-4</v>
      </c>
      <c r="AT460" s="240">
        <f t="shared" ca="1" si="895"/>
        <v>5.608785551720678E-5</v>
      </c>
      <c r="AU460" s="240">
        <f t="shared" ca="1" si="896"/>
        <v>2.9650540948750118E-5</v>
      </c>
      <c r="AV460" s="240">
        <f t="shared" ca="1" si="897"/>
        <v>-1.0099115933739949E-4</v>
      </c>
      <c r="AW460" s="240">
        <f t="shared" ca="1" si="898"/>
        <v>1.2329225758969954E-4</v>
      </c>
      <c r="AX460" s="240">
        <f t="shared" ca="1" si="899"/>
        <v>-8.5724816967953961E-5</v>
      </c>
      <c r="AY460" s="240">
        <f t="shared" ca="1" si="900"/>
        <v>6.5309219568682918E-6</v>
      </c>
      <c r="AZ460" s="240">
        <f t="shared" ca="1" si="901"/>
        <v>7.5834273204785746E-5</v>
      </c>
      <c r="BA460" s="240">
        <f t="shared" ca="1" si="902"/>
        <v>-1.2137568703497509E-4</v>
      </c>
      <c r="BB460" s="240">
        <f t="shared" ca="1" si="903"/>
        <v>1.079792147425862E-4</v>
      </c>
      <c r="BC460" s="240">
        <f t="shared" ca="1" si="904"/>
        <v>-4.2149946248844579E-5</v>
      </c>
      <c r="BD460" s="240">
        <f t="shared" ca="1" si="905"/>
        <v>-4.4146590383790365E-5</v>
      </c>
      <c r="BE460" s="240">
        <f t="shared" ca="1" si="906"/>
        <v>1.0900632381225288E-4</v>
      </c>
      <c r="BF460" s="240">
        <f t="shared" ca="1" si="907"/>
        <v>-1.2093451504778629E-4</v>
      </c>
      <c r="BG460" s="240">
        <f t="shared" ca="1" si="908"/>
        <v>7.4139045472056353E-5</v>
      </c>
      <c r="BH460" s="240">
        <f t="shared" ca="1" si="909"/>
        <v>8.657032841808993E-6</v>
      </c>
      <c r="BI460" s="240">
        <f t="shared" ca="1" si="910"/>
        <v>-8.7249409176688887E-5</v>
      </c>
      <c r="BJ460" s="240">
        <f t="shared" ca="1" si="911"/>
        <v>1.2347501612029483E-4</v>
      </c>
      <c r="BK460" s="240">
        <f t="shared" ca="1" si="912"/>
        <v>-9.9743339880947331E-5</v>
      </c>
      <c r="BL460" s="240">
        <f t="shared" ca="1" si="913"/>
        <v>2.7578062555619423E-5</v>
      </c>
      <c r="BM460" s="240">
        <f t="shared" ca="1" si="914"/>
        <v>5.7978634007701407E-5</v>
      </c>
      <c r="BN460" s="240">
        <f t="shared" ca="1" si="915"/>
        <v>-1.1538193171360351E-4</v>
      </c>
      <c r="BO460" s="240">
        <f t="shared" ca="1" si="916"/>
        <v>1.1675780483339486E-4</v>
      </c>
      <c r="BP460" s="240">
        <f t="shared" ca="1" si="917"/>
        <v>-6.1438153723445652E-5</v>
      </c>
      <c r="BQ460" s="240">
        <f t="shared" ca="1" si="918"/>
        <v>-2.3714777808560456E-5</v>
      </c>
      <c r="BR460" s="240">
        <f t="shared" ca="1" si="919"/>
        <v>9.7352232822598317E-5</v>
      </c>
      <c r="BS460" s="240">
        <f t="shared" ca="1" si="920"/>
        <v>-1.2371716603230211E-4</v>
      </c>
      <c r="BT460" s="240">
        <f t="shared" ca="1" si="921"/>
        <v>9.0007232346142916E-5</v>
      </c>
      <c r="BU460" s="240">
        <f t="shared" ca="1" si="922"/>
        <v>-1.2591379131827727E-5</v>
      </c>
      <c r="BV460" s="240">
        <f t="shared" ca="1" si="923"/>
        <v>-7.093862500947136E-5</v>
      </c>
      <c r="BW460" s="240">
        <f t="shared" ca="1" si="924"/>
        <v>1.2002208796418128E-4</v>
      </c>
      <c r="BX460" s="240">
        <f t="shared" ca="1" si="925"/>
        <v>-1.1082494855584427E-4</v>
      </c>
      <c r="BY460" s="240">
        <f t="shared" ca="1" si="926"/>
        <v>4.781317495604253E-5</v>
      </c>
      <c r="BZ460" s="240">
        <f t="shared" ca="1" si="927"/>
        <v>3.8415830443291353E-5</v>
      </c>
      <c r="CA460" s="240">
        <f t="shared" ca="1" si="928"/>
        <v>-1.0599078827114665E-4</v>
      </c>
      <c r="CB460" s="240">
        <f t="shared" ca="1" si="929"/>
        <v>1.2209849461092596E-4</v>
      </c>
      <c r="CC460" s="240">
        <f t="shared" ca="1" si="930"/>
        <v>-7.8917332257888673E-5</v>
      </c>
      <c r="CD460" s="240">
        <f t="shared" ca="1" si="931"/>
        <v>-2.5846903541983281E-6</v>
      </c>
      <c r="CE460" s="240">
        <f t="shared" ca="1" si="932"/>
        <v>8.2831633061243896E-5</v>
      </c>
      <c r="CF460" s="240">
        <f t="shared" ca="1" si="933"/>
        <v>-1.2285700029490939E-4</v>
      </c>
      <c r="CG460" s="240">
        <f t="shared" ca="1" si="934"/>
        <v>1.0322518189586605E-4</v>
      </c>
      <c r="CH460" s="240">
        <f t="shared" ca="1" si="935"/>
        <v>-3.3469041532670655E-5</v>
      </c>
      <c r="CI460" s="240">
        <f t="shared" ca="1" si="936"/>
        <v>-5.2539073230601155E-5</v>
      </c>
      <c r="CJ460" s="240">
        <f t="shared" ca="1" si="937"/>
        <v>1.1303514360759949E-4</v>
      </c>
      <c r="CK460" s="240">
        <f t="shared" ca="1" si="938"/>
        <v>-1.1864334818100818E-4</v>
      </c>
      <c r="CL460" s="240">
        <f t="shared" ca="1" si="939"/>
        <v>6.6640442036016554E-5</v>
      </c>
      <c r="CM460" s="240">
        <f t="shared" ca="1" si="940"/>
        <v>1.7721883691457292E-5</v>
      </c>
      <c r="CN460" s="240">
        <f t="shared" ca="1" si="941"/>
        <v>-9.3478776251880092E-5</v>
      </c>
      <c r="CO460" s="240">
        <f t="shared" ca="1" si="942"/>
        <v>1.2384402898558868E-4</v>
      </c>
      <c r="CP460" s="240">
        <f t="shared" ca="1" si="943"/>
        <v>-9.4072812417906362E-5</v>
      </c>
      <c r="CQ460" s="240">
        <f t="shared" ca="1" si="944"/>
        <v>1.862150257158054E-5</v>
      </c>
      <c r="CR460" s="240">
        <f t="shared" ca="1" si="945"/>
        <v>6.5872079453020927E-5</v>
      </c>
      <c r="CS460" s="240">
        <f t="shared" ca="1" si="946"/>
        <v>-1.1837934517078921E-4</v>
      </c>
      <c r="CT460" s="240">
        <f t="shared" ca="1" si="947"/>
        <v>1.1340369536091236E-4</v>
      </c>
      <c r="CU460" s="240">
        <f t="shared" ca="1" si="948"/>
        <v>-5.3361217536830258E-5</v>
      </c>
      <c r="CV460" s="240">
        <f t="shared" ca="1" si="949"/>
        <v>-3.2592523402425129E-5</v>
      </c>
      <c r="CW460" s="240">
        <f t="shared" ca="1" si="950"/>
        <v>1.0271991163739954E-4</v>
      </c>
      <c r="CX460" s="240">
        <f t="shared" ca="1" si="951"/>
        <v>-1.2296832820598338E-4</v>
      </c>
      <c r="CY460" s="240">
        <f t="shared" ca="1" si="952"/>
        <v>8.350550027796705E-5</v>
      </c>
      <c r="CZ460" s="240">
        <f t="shared" ca="1" si="953"/>
        <v>-3.4938788788712796E-6</v>
      </c>
      <c r="DA460" s="240">
        <f t="shared" ca="1" si="954"/>
        <v>-7.8214308286562762E-5</v>
      </c>
      <c r="DB460" s="240">
        <f t="shared" ca="1" si="955"/>
        <v>1.2194301119481068E-4</v>
      </c>
      <c r="DC460" s="240">
        <f t="shared" ca="1" si="956"/>
        <v>-1.0645834540613752E-4</v>
      </c>
      <c r="DD460" s="240">
        <f t="shared" ca="1" si="957"/>
        <v>3.9279390657131225E-5</v>
      </c>
      <c r="DE460" s="240">
        <f t="shared" ca="1" si="958"/>
        <v>4.6972941224212228E-5</v>
      </c>
      <c r="DF460" s="240">
        <f t="shared" ca="1" si="959"/>
        <v>-1.10416043939934E-4</v>
      </c>
      <c r="DG460" s="240">
        <f t="shared" ca="1" si="960"/>
        <v>1.2024306931092242E-4</v>
      </c>
      <c r="DH460" s="240">
        <f t="shared" ca="1" si="961"/>
        <v>-7.1682187686709364E-5</v>
      </c>
      <c r="DI460" s="240">
        <f t="shared" ca="1" si="962"/>
        <v>-1.168629600429119E-5</v>
      </c>
      <c r="DJ460" s="240">
        <f t="shared" ca="1" si="963"/>
        <v>8.9380121121394938E-5</v>
      </c>
      <c r="DK460" s="240">
        <f t="shared" ca="1" si="964"/>
        <v>-1.2367254082559309E-4</v>
      </c>
      <c r="DL460" s="240">
        <f t="shared" ca="1" si="965"/>
        <v>9.7911762844749939E-5</v>
      </c>
      <c r="DM460" s="240">
        <f t="shared" ca="1" si="966"/>
        <v>-2.4606765180587432E-5</v>
      </c>
      <c r="DN460" s="240">
        <f t="shared" ca="1" si="967"/>
        <v>-6.0646842287452406E-5</v>
      </c>
      <c r="DO460" s="240">
        <f t="shared" ca="1" si="968"/>
        <v>1.1645141616607359E-4</v>
      </c>
      <c r="DP460" s="240">
        <f t="shared" ca="1" si="969"/>
        <v>-1.1570924273086553E-4</v>
      </c>
      <c r="DQ460" s="240">
        <f t="shared" ca="1" si="970"/>
        <v>5.8780708270681148E-5</v>
      </c>
      <c r="DR460" s="240">
        <f t="shared" ca="1" si="971"/>
        <v>2.6690698117911153E-5</v>
      </c>
      <c r="DS460" s="240">
        <f t="shared" ca="1" si="972"/>
        <v>-9.9201573739314265E-5</v>
      </c>
      <c r="DT460" s="240">
        <f t="shared" ca="1" si="973"/>
        <v>1.2354192032763836E-4</v>
      </c>
      <c r="DU460" s="240">
        <f t="shared" ca="1" si="974"/>
        <v>-8.7892496233657889E-5</v>
      </c>
      <c r="DV460" s="240">
        <f t="shared" ca="1" si="975"/>
        <v>9.5640310516905075E-6</v>
      </c>
      <c r="DW460" s="240">
        <f t="shared" ca="1" si="976"/>
        <v>7.3408558392452217E-5</v>
      </c>
      <c r="DX460" s="240">
        <f t="shared" ca="1" si="977"/>
        <v>-1.207352506997987E-4</v>
      </c>
      <c r="DY460" s="240">
        <f t="shared" ca="1" si="978"/>
        <v>1.0943504143767592E-4</v>
      </c>
      <c r="DZ460" s="240">
        <f t="shared" ca="1" si="979"/>
        <v>-4.4995112289027115E-5</v>
      </c>
      <c r="EA460" s="240">
        <f t="shared" ca="1" si="980"/>
        <v>-4.1293647288067166E-5</v>
      </c>
      <c r="EB460" s="240">
        <f t="shared" ca="1" si="981"/>
        <v>1.0753094235111726E-4</v>
      </c>
      <c r="EC460" s="240">
        <f t="shared" ca="1" si="982"/>
        <v>-1.2155311435481774E-4</v>
      </c>
      <c r="ED460" s="240">
        <f t="shared" ca="1" si="983"/>
        <v>7.6551244668649645E-5</v>
      </c>
      <c r="EE460" s="240">
        <f t="shared" ca="1" si="984"/>
        <v>5.622555006448624E-6</v>
      </c>
      <c r="EF460" s="240">
        <f t="shared" ca="1" si="985"/>
        <v>-8.5066141450354171E-5</v>
      </c>
      <c r="EG460" s="240">
        <f t="shared" ca="1" si="986"/>
        <v>1.2320311468231394E-4</v>
      </c>
      <c r="EH460" s="240">
        <f t="shared" ca="1" si="987"/>
        <v>-1.0151483525884504E-4</v>
      </c>
      <c r="EI460" s="240">
        <f t="shared" ca="1" si="988"/>
        <v>3.0532747936979642E-5</v>
      </c>
      <c r="EJ460" s="240">
        <f t="shared" ca="1" si="989"/>
        <v>5.5275501566777289E-5</v>
      </c>
      <c r="EK460" s="240">
        <f t="shared" ca="1" si="990"/>
        <v>-1.1424294549987698E-4</v>
      </c>
      <c r="EL460" s="240">
        <f t="shared" ca="1" si="991"/>
        <v>1.1773603640014853E-4</v>
      </c>
      <c r="EM460" s="240">
        <f t="shared" ca="1" si="992"/>
        <v>-6.4058591129729058E-5</v>
      </c>
      <c r="EN460" s="240">
        <f t="shared" ca="1" si="993"/>
        <v>-2.0724572603802061E-5</v>
      </c>
      <c r="EO460" s="240">
        <f t="shared" ca="1" si="994"/>
        <v>9.5444250561063613E-5</v>
      </c>
      <c r="EP460" s="240">
        <f t="shared" ca="1" si="995"/>
        <v>-1.2381788914223046E-4</v>
      </c>
      <c r="EQ460" s="240">
        <f t="shared" ca="1" si="996"/>
        <v>9.2067751467450845E-5</v>
      </c>
      <c r="ER460" s="240">
        <f t="shared" ca="1" si="997"/>
        <v>-1.5611142635999512E-5</v>
      </c>
      <c r="ES460" s="240">
        <f t="shared" ca="1" si="998"/>
        <v>-6.8425960851349653E-5</v>
      </c>
      <c r="ET460" s="240">
        <f t="shared" ca="1" si="999"/>
        <v>1.1923662841069044E-4</v>
      </c>
      <c r="EU460" s="240">
        <f t="shared" ca="1" si="1000"/>
        <v>-1.1214809886901498E-4</v>
      </c>
      <c r="EV460" s="240">
        <f t="shared" ca="1" si="1001"/>
        <v>5.060243675431563E-5</v>
      </c>
      <c r="EW460" s="240">
        <f t="shared" ca="1" si="1002"/>
        <v>3.5514873338715459E-5</v>
      </c>
      <c r="EX460" s="240">
        <f t="shared" ca="1" si="1003"/>
        <v>-1.0438678930357512E-4</v>
      </c>
      <c r="EY460" s="240">
        <f t="shared" ca="1" si="1004"/>
        <v>1.2257032729943754E-4</v>
      </c>
      <c r="EZ460" s="240">
        <f t="shared" ca="1" si="1005"/>
        <v>-8.123588299708584E-5</v>
      </c>
      <c r="FA460" s="240">
        <f t="shared" ca="1" si="1006"/>
        <v>4.5473121887511507E-7</v>
      </c>
      <c r="FB460" s="240">
        <f t="shared" ca="1" si="1007"/>
        <v>8.0547229993650684E-5</v>
      </c>
      <c r="FC460" s="240">
        <f t="shared" ca="1" si="1008"/>
        <v>-1.224368814444461E-4</v>
      </c>
      <c r="FD460" s="240">
        <f t="shared" ca="1" si="1009"/>
        <v>1.0487334954315197E-4</v>
      </c>
      <c r="FE460" s="240">
        <f t="shared" ca="1" si="1010"/>
        <v>-3.6385174629231998E-5</v>
      </c>
      <c r="FF460" s="240">
        <f t="shared" ca="1" si="1011"/>
        <v>-4.9770997321272021E-5</v>
      </c>
      <c r="FG460" s="240">
        <f t="shared" ca="1" si="1012"/>
        <v>1.1175925357146833E-4</v>
      </c>
      <c r="FH460" s="240">
        <f t="shared" ca="1" si="1013"/>
        <v>-1.1947919364528451E-4</v>
      </c>
      <c r="FI460" s="240">
        <f t="shared" ca="1" si="1014"/>
        <v>6.9182151231869573E-5</v>
      </c>
      <c r="FJ460" s="240">
        <f t="shared" ca="1" si="1015"/>
        <v>1.4708519779039168E-5</v>
      </c>
      <c r="FK460" s="240">
        <f t="shared" ca="1" si="1016"/>
        <v>-9.1456993823277959E-5</v>
      </c>
      <c r="FL460" s="240">
        <f t="shared" ca="1" si="1017"/>
        <v>1.2379556981671245E-4</v>
      </c>
      <c r="FM460" s="240">
        <f t="shared" ca="1" si="1018"/>
        <v>-9.6021207423775917E-5</v>
      </c>
      <c r="FN460" s="240">
        <f t="shared" ca="1" si="1019"/>
        <v>2.1620645610316848E-5</v>
      </c>
      <c r="FO460" s="240">
        <f t="shared" ca="1" si="1020"/>
        <v>6.3278519177144038E-5</v>
      </c>
      <c r="FP460" s="240">
        <f t="shared" ca="1" si="1021"/>
        <v>-1.1745075463984541E-4</v>
      </c>
      <c r="FQ460" s="240">
        <f t="shared" ca="1" si="1022"/>
        <v>1.1459098170716504E-4</v>
      </c>
      <c r="FR460" s="240">
        <f t="shared" ca="1" si="1023"/>
        <v>-5.6087855517206611E-5</v>
      </c>
      <c r="FS460" s="240">
        <f t="shared" ca="1" si="1024"/>
        <v>-2.965054094874858E-5</v>
      </c>
      <c r="FT460" s="240">
        <f t="shared" ca="1" si="1025"/>
        <v>1.0099115933739756E-4</v>
      </c>
      <c r="FU460" s="240">
        <f t="shared" ca="1" si="1026"/>
        <v>-1.232922575897E-4</v>
      </c>
      <c r="FV460" s="240">
        <f t="shared" ca="1" si="1027"/>
        <v>8.5724816967953826E-5</v>
      </c>
      <c r="FW460" s="240">
        <f t="shared" ca="1" si="1028"/>
        <v>-6.5309219568698639E-6</v>
      </c>
      <c r="FX460" s="240">
        <f t="shared" ca="1" si="1029"/>
        <v>-7.5834273204783103E-5</v>
      </c>
      <c r="FY460" s="240">
        <f t="shared" ca="1" si="1030"/>
        <v>1.2137568703497409E-4</v>
      </c>
      <c r="FZ460" s="240">
        <f t="shared" ca="1" si="1031"/>
        <v>-1.0797921474258525E-4</v>
      </c>
      <c r="GA460" s="240">
        <f t="shared" ca="1" si="1032"/>
        <v>4.2149946248844402E-5</v>
      </c>
      <c r="GB460" s="240">
        <f t="shared" ca="1" si="1033"/>
        <v>4.4146590383788895E-5</v>
      </c>
      <c r="GC460" s="240">
        <f t="shared" ca="1" si="1034"/>
        <v>-1.090063238122513E-4</v>
      </c>
      <c r="GD460" s="240">
        <f t="shared" ca="1" si="1035"/>
        <v>1.2093451504778587E-4</v>
      </c>
      <c r="GE460" s="240">
        <f t="shared" ca="1" si="1036"/>
        <v>-7.4139045472057614E-5</v>
      </c>
      <c r="GF460" s="240">
        <f t="shared" ca="1" si="1037"/>
        <v>-8.6570328418074277E-6</v>
      </c>
      <c r="GG460" s="240">
        <f t="shared" ca="1" si="1038"/>
        <v>8.7249409176685282E-5</v>
      </c>
      <c r="GH460" s="240">
        <f t="shared" ca="1" si="1039"/>
        <v>-1.2347501612029499E-4</v>
      </c>
      <c r="GI460" s="240">
        <f t="shared" ca="1" si="1040"/>
        <v>9.9743339880948266E-5</v>
      </c>
      <c r="GJ460" s="240">
        <f t="shared" ca="1" si="1041"/>
        <v>-2.7578062555620968E-5</v>
      </c>
      <c r="GK460" s="240">
        <f t="shared" ca="1" si="1042"/>
        <v>-5.7978634007696901E-5</v>
      </c>
      <c r="GL460" s="240">
        <f t="shared" ca="1" si="1043"/>
        <v>1.153819317136042E-4</v>
      </c>
      <c r="GM460" s="240">
        <f t="shared" ca="1" si="1044"/>
        <v>-1.1675780483339537E-4</v>
      </c>
      <c r="GN460" s="240">
        <f t="shared" ca="1" si="1045"/>
        <v>6.1438153723447034E-5</v>
      </c>
      <c r="GO460" s="240">
        <f t="shared" ca="1" si="1046"/>
        <v>2.3714777808555455E-5</v>
      </c>
      <c r="GP460" s="240">
        <f t="shared" ca="1" si="1047"/>
        <v>-9.7352232822595173E-5</v>
      </c>
      <c r="GQ460" s="240">
        <f t="shared" ca="1" si="1048"/>
        <v>1.2371716603230202E-4</v>
      </c>
      <c r="GR460" s="240">
        <f t="shared" ca="1" si="1049"/>
        <v>-9.0007232346144E-5</v>
      </c>
      <c r="GS460" s="240">
        <f t="shared" ca="1" si="1050"/>
        <v>1.2591379131829306E-5</v>
      </c>
      <c r="GT460" s="240">
        <f t="shared" ca="1" si="1051"/>
        <v>7.09386250094672E-5</v>
      </c>
      <c r="GU460" s="240">
        <f t="shared" ca="1" si="1052"/>
        <v>-1.2002208796418174E-4</v>
      </c>
      <c r="GV460" s="240">
        <f t="shared" ca="1" si="1053"/>
        <v>1.1082494855584498E-4</v>
      </c>
      <c r="GW460" s="240">
        <f t="shared" ca="1" si="1054"/>
        <v>-4.7813174956043981E-5</v>
      </c>
      <c r="GX460" s="240">
        <f t="shared" ca="1" si="1055"/>
        <v>-3.8415830443286502E-5</v>
      </c>
      <c r="GY460" s="240">
        <f t="shared" ca="1" si="1056"/>
        <v>1.0599078827114765E-4</v>
      </c>
      <c r="GZ460" s="240">
        <f t="shared" ca="1" si="1057"/>
        <v>-1.2209849461092623E-4</v>
      </c>
      <c r="HA460" s="240">
        <f t="shared" ca="1" si="1058"/>
        <v>7.8917332257889879E-5</v>
      </c>
      <c r="HB460" s="240">
        <f t="shared" ca="1" si="1059"/>
        <v>2.5846903541932323E-6</v>
      </c>
      <c r="HC460" s="240">
        <f t="shared" ca="1" si="1060"/>
        <v>-8.2831633061245359E-5</v>
      </c>
      <c r="HD460" s="240">
        <f t="shared" ca="1" si="1061"/>
        <v>1.2285700029490918E-4</v>
      </c>
      <c r="HE460" s="240">
        <f t="shared" ca="1" si="1062"/>
        <v>-1.0322518189586691E-4</v>
      </c>
      <c r="HF460" s="240">
        <f t="shared" ca="1" si="1063"/>
        <v>3.3469041532675568E-5</v>
      </c>
      <c r="HG460" s="240">
        <f t="shared" ca="1" si="1064"/>
        <v>5.2539073230602917E-5</v>
      </c>
      <c r="HH460" s="240">
        <f t="shared" ca="1" si="1065"/>
        <v>-1.1303514360759884E-4</v>
      </c>
      <c r="HI460" s="240">
        <f t="shared" ca="1" si="1066"/>
        <v>1.186433481810066E-4</v>
      </c>
      <c r="HJ460" s="240">
        <f t="shared" ca="1" si="1067"/>
        <v>-6.6640442036014914E-5</v>
      </c>
      <c r="HK460" s="240">
        <f t="shared" ca="1" si="1068"/>
        <v>-1.7721883691459216E-5</v>
      </c>
      <c r="HL460" s="240">
        <f t="shared" ca="1" si="1069"/>
        <v>9.3478776251879062E-5</v>
      </c>
      <c r="HM460" s="240">
        <f t="shared" ca="1" si="1070"/>
        <v>-1.2384402898558868E-4</v>
      </c>
      <c r="HN460" s="240">
        <f t="shared" ca="1" si="1071"/>
        <v>9.4072812417909669E-5</v>
      </c>
      <c r="HO460" s="240">
        <f t="shared" ca="1" si="1072"/>
        <v>-1.8621502571585568E-5</v>
      </c>
      <c r="HP460" s="240">
        <f t="shared" ca="1" si="1073"/>
        <v>-6.5872079453013635E-5</v>
      </c>
      <c r="HQ460" s="240">
        <f t="shared" ca="1" si="1074"/>
        <v>1.1837934517079082E-4</v>
      </c>
      <c r="HR460" s="240">
        <f t="shared" ca="1" si="1075"/>
        <v>-1.1340369536091158E-4</v>
      </c>
      <c r="HS460" s="240">
        <f t="shared" ca="1" si="1076"/>
        <v>5.3361217536828502E-5</v>
      </c>
      <c r="HT460" s="240">
        <f t="shared" ca="1" si="1077"/>
        <v>3.2592523402423611E-5</v>
      </c>
      <c r="HU460" s="240">
        <f t="shared" ca="1" si="1078"/>
        <v>-1.0271991163739866E-4</v>
      </c>
      <c r="HV460" s="240">
        <f t="shared" ca="1" si="1079"/>
        <v>1.2296832820598357E-4</v>
      </c>
      <c r="HW460" s="240">
        <f t="shared" ca="1" si="1080"/>
        <v>-8.3505500277970818E-5</v>
      </c>
      <c r="HX460" s="240">
        <f t="shared" ca="1" si="1081"/>
        <v>3.4938788788763551E-6</v>
      </c>
      <c r="HY460" s="240">
        <f t="shared" ca="1" si="1082"/>
        <v>7.821430828655608E-5</v>
      </c>
      <c r="HZ460" s="240">
        <f t="shared" ca="1" si="1083"/>
        <v>-1.2194301119481163E-4</v>
      </c>
      <c r="IA460" s="240">
        <f t="shared" ca="1" si="1084"/>
        <v>1.0645834540613653E-4</v>
      </c>
      <c r="IB460" s="240">
        <f t="shared" ca="1" si="1085"/>
        <v>-3.9279390657129375E-5</v>
      </c>
      <c r="IC460" s="240">
        <f t="shared" ca="1" si="1086"/>
        <v>-4.6972941224210757E-5</v>
      </c>
      <c r="ID460" s="240">
        <f t="shared" ca="1" si="1087"/>
        <v>1.1041604393993328E-4</v>
      </c>
      <c r="IE460" s="240">
        <f t="shared" ca="1" si="1088"/>
        <v>-1.574373529952369E-4</v>
      </c>
      <c r="IF460" s="240">
        <f t="shared" ca="1" si="1089"/>
        <v>7.1682187686716411E-5</v>
      </c>
      <c r="IG460" s="240">
        <f t="shared" ca="1" si="1090"/>
        <v>1.1686296004282611E-5</v>
      </c>
      <c r="IH460" s="240">
        <f t="shared" ca="1" si="1091"/>
        <v>-8.9380121121398719E-5</v>
      </c>
      <c r="II460" s="240">
        <f t="shared" ca="1" si="1092"/>
        <v>1.2367254082559339E-4</v>
      </c>
      <c r="IJ460" s="240">
        <f t="shared" ca="1" si="1093"/>
        <v>-9.7911762844750887E-5</v>
      </c>
      <c r="IK460" s="240">
        <f t="shared" ca="1" si="1094"/>
        <v>2.460676518058897E-5</v>
      </c>
      <c r="IL460" s="240">
        <f t="shared" ca="1" si="1095"/>
        <v>6.0646842287451031E-5</v>
      </c>
      <c r="IM460" s="240">
        <f t="shared" ca="1" si="1096"/>
        <v>-1.1645141616607305E-4</v>
      </c>
      <c r="IN460" s="240">
        <f t="shared" ca="1" si="1097"/>
        <v>1.1570924273086859E-4</v>
      </c>
      <c r="IO460" s="240">
        <f t="shared" ca="1" si="1098"/>
        <v>-5.8780708270688738E-5</v>
      </c>
      <c r="IP460" s="240">
        <f t="shared" ca="1" si="1099"/>
        <v>-2.6690698117916486E-5</v>
      </c>
      <c r="IQ460" s="240">
        <f t="shared" ca="1" si="1100"/>
        <v>9.9201573739317531E-5</v>
      </c>
      <c r="IR460" s="240">
        <f t="shared" ca="1" si="1101"/>
        <v>-1.235419203276385E-4</v>
      </c>
      <c r="IS460" s="240">
        <f t="shared" ca="1" si="1102"/>
        <v>8.7892496233659014E-5</v>
      </c>
      <c r="IT460" s="240">
        <f t="shared" ca="1" si="1103"/>
        <v>-9.5640310516920593E-6</v>
      </c>
      <c r="IU460" s="240">
        <f t="shared" ca="1" si="1104"/>
        <v>-7.3408558392450943E-5</v>
      </c>
      <c r="IV460" s="240">
        <f t="shared" ca="1" si="1105"/>
        <v>1.2073525069979678E-4</v>
      </c>
      <c r="IW460" s="240">
        <f t="shared" ca="1" si="1106"/>
        <v>-1.0943504143767995E-4</v>
      </c>
      <c r="IX460" s="240">
        <f t="shared" ca="1" si="1107"/>
        <v>4.4995112289022033E-5</v>
      </c>
      <c r="IY460" s="240">
        <f t="shared" ca="1" si="1108"/>
        <v>4.1293647288072303E-5</v>
      </c>
      <c r="IZ460" s="240">
        <f t="shared" ca="1" si="1109"/>
        <v>-1.0753094235111649E-4</v>
      </c>
      <c r="JA460" s="240">
        <f t="shared" ca="1" si="1110"/>
        <v>1.2155311435481803E-4</v>
      </c>
      <c r="JB460" s="240">
        <f t="shared" ca="1" si="1111"/>
        <v>-7.6551244668650878E-5</v>
      </c>
    </row>
    <row r="461" spans="2:262">
      <c r="B461" s="248">
        <v>100</v>
      </c>
      <c r="C461" s="247">
        <f t="shared" si="1112"/>
        <v>1.9531250000000013E-3</v>
      </c>
      <c r="D461" s="244">
        <f t="shared" ca="1" si="855"/>
        <v>29.906349567857518</v>
      </c>
      <c r="E461" s="243">
        <f ca="1">DB361</f>
        <v>-9.3650432142480797E-2</v>
      </c>
      <c r="F461" s="242">
        <v>100</v>
      </c>
      <c r="G461" s="240">
        <f t="shared" ca="1" si="856"/>
        <v>-4.1775227566970922E-6</v>
      </c>
      <c r="H461" s="240">
        <f t="shared" ca="1" si="857"/>
        <v>5.6536146140009953E-5</v>
      </c>
      <c r="I461" s="240">
        <f t="shared" ca="1" si="858"/>
        <v>-8.3228541161444998E-5</v>
      </c>
      <c r="J461" s="240">
        <f t="shared" ca="1" si="859"/>
        <v>7.2136918531845665E-5</v>
      </c>
      <c r="K461" s="240">
        <f t="shared" ca="1" si="860"/>
        <v>-2.829664303554072E-5</v>
      </c>
      <c r="L461" s="240">
        <f t="shared" ca="1" si="861"/>
        <v>-2.838971680875206E-5</v>
      </c>
      <c r="M461" s="240">
        <f t="shared" ca="1" si="862"/>
        <v>7.2187738757886806E-5</v>
      </c>
      <c r="N461" s="240">
        <f t="shared" ca="1" si="863"/>
        <v>-8.3214036520177893E-5</v>
      </c>
      <c r="O461" s="240">
        <f t="shared" ca="1" si="864"/>
        <v>5.6462901435325191E-5</v>
      </c>
      <c r="P461" s="240">
        <f t="shared" ca="1" si="865"/>
        <v>-4.0787895532148181E-6</v>
      </c>
      <c r="Q461" s="240">
        <f t="shared" ca="1" si="866"/>
        <v>-5.0157007511921845E-5</v>
      </c>
      <c r="R461" s="240">
        <f t="shared" ca="1" si="867"/>
        <v>8.1622571785432558E-5</v>
      </c>
      <c r="S461" s="240">
        <f t="shared" ca="1" si="868"/>
        <v>-7.6033194929057672E-5</v>
      </c>
      <c r="T461" s="240">
        <f t="shared" ca="1" si="869"/>
        <v>3.5926337180024103E-5</v>
      </c>
      <c r="U461" s="241">
        <f t="shared" ca="1" si="870"/>
        <v>2.0490326546672178E-5</v>
      </c>
      <c r="V461" s="240">
        <f t="shared" ca="1" si="871"/>
        <v>-6.7604810406810789E-5</v>
      </c>
      <c r="W461" s="240">
        <f t="shared" ca="1" si="872"/>
        <v>8.4028123737469397E-5</v>
      </c>
      <c r="X461" s="240">
        <f t="shared" ca="1" si="873"/>
        <v>-6.2304425644231794E-5</v>
      </c>
      <c r="Y461" s="240">
        <f t="shared" ca="1" si="874"/>
        <v>1.2295820890035915E-5</v>
      </c>
      <c r="Z461" s="240">
        <f t="shared" ca="1" si="875"/>
        <v>4.32948294828844E-5</v>
      </c>
      <c r="AA461" s="240">
        <f t="shared" ca="1" si="876"/>
        <v>-7.9230532423689974E-5</v>
      </c>
      <c r="AB461" s="240">
        <f t="shared" ca="1" si="877"/>
        <v>7.9197230095130538E-5</v>
      </c>
      <c r="AC461" s="240">
        <f t="shared" ca="1" si="878"/>
        <v>-4.3210041058129954E-5</v>
      </c>
      <c r="AD461" s="240">
        <f t="shared" ca="1" si="879"/>
        <v>-1.2393603238795973E-5</v>
      </c>
      <c r="AE461" s="240">
        <f t="shared" ca="1" si="880"/>
        <v>6.237081077496858E-5</v>
      </c>
      <c r="AF461" s="240">
        <f t="shared" ca="1" si="881"/>
        <v>-8.4032974188724113E-5</v>
      </c>
      <c r="AG461" s="240">
        <f t="shared" ca="1" si="882"/>
        <v>6.7545924175121242E-5</v>
      </c>
      <c r="AH461" s="240">
        <f t="shared" ca="1" si="883"/>
        <v>-2.0394436750107131E-5</v>
      </c>
      <c r="AI461" s="240">
        <f t="shared" ca="1" si="884"/>
        <v>-3.6015698578566305E-5</v>
      </c>
      <c r="AJ461" s="240">
        <f t="shared" ca="1" si="885"/>
        <v>7.6075459722892518E-5</v>
      </c>
      <c r="AK461" s="240">
        <f t="shared" ca="1" si="886"/>
        <v>-8.1598552641777474E-5</v>
      </c>
      <c r="AL461" s="240">
        <f t="shared" ca="1" si="887"/>
        <v>5.0077608619834836E-5</v>
      </c>
      <c r="AM461" s="240">
        <f t="shared" ca="1" si="888"/>
        <v>4.1775227566968686E-6</v>
      </c>
      <c r="AN461" s="240">
        <f t="shared" ca="1" si="889"/>
        <v>-5.6536146140009642E-5</v>
      </c>
      <c r="AO461" s="240">
        <f t="shared" ca="1" si="890"/>
        <v>8.3228541161444903E-5</v>
      </c>
      <c r="AP461" s="240">
        <f t="shared" ca="1" si="891"/>
        <v>-7.2136918531845462E-5</v>
      </c>
      <c r="AQ461" s="240">
        <f t="shared" ca="1" si="892"/>
        <v>2.8296643035540486E-5</v>
      </c>
      <c r="AR461" s="240">
        <f t="shared" ca="1" si="893"/>
        <v>2.8389716808752019E-5</v>
      </c>
      <c r="AS461" s="240">
        <f t="shared" ca="1" si="894"/>
        <v>-7.2187738757886779E-5</v>
      </c>
      <c r="AT461" s="240">
        <f t="shared" ca="1" si="895"/>
        <v>8.3214036520177934E-5</v>
      </c>
      <c r="AU461" s="240">
        <f t="shared" ca="1" si="896"/>
        <v>-5.6462901435325658E-5</v>
      </c>
      <c r="AV461" s="240">
        <f t="shared" ca="1" si="897"/>
        <v>4.0787895532142624E-6</v>
      </c>
      <c r="AW461" s="240">
        <f t="shared" ca="1" si="898"/>
        <v>5.0157007511922048E-5</v>
      </c>
      <c r="AX461" s="240">
        <f t="shared" ca="1" si="899"/>
        <v>-8.1622571785432545E-5</v>
      </c>
      <c r="AY461" s="240">
        <f t="shared" ca="1" si="900"/>
        <v>7.6033194929057686E-5</v>
      </c>
      <c r="AZ461" s="240">
        <f t="shared" ca="1" si="901"/>
        <v>-3.5926337180024144E-5</v>
      </c>
      <c r="BA461" s="240">
        <f t="shared" ca="1" si="902"/>
        <v>-2.0490326546671554E-5</v>
      </c>
      <c r="BB461" s="240">
        <f t="shared" ca="1" si="903"/>
        <v>6.7604810406811128E-5</v>
      </c>
      <c r="BC461" s="240">
        <f t="shared" ca="1" si="904"/>
        <v>-8.402812373746937E-5</v>
      </c>
      <c r="BD461" s="240">
        <f t="shared" ca="1" si="905"/>
        <v>6.2304425644231821E-5</v>
      </c>
      <c r="BE461" s="240">
        <f t="shared" ca="1" si="906"/>
        <v>-1.2295820890035956E-5</v>
      </c>
      <c r="BF461" s="240">
        <f t="shared" ca="1" si="907"/>
        <v>-4.3294829482884359E-5</v>
      </c>
      <c r="BG461" s="240">
        <f t="shared" ca="1" si="908"/>
        <v>7.9230532423689757E-5</v>
      </c>
      <c r="BH461" s="240">
        <f t="shared" ca="1" si="909"/>
        <v>-7.9197230095130755E-5</v>
      </c>
      <c r="BI461" s="240">
        <f t="shared" ca="1" si="910"/>
        <v>4.3210041058130509E-5</v>
      </c>
      <c r="BJ461" s="240">
        <f t="shared" ca="1" si="911"/>
        <v>1.239360323879474E-5</v>
      </c>
      <c r="BK461" s="240">
        <f t="shared" ca="1" si="912"/>
        <v>-6.2370810774967753E-5</v>
      </c>
      <c r="BL461" s="240">
        <f t="shared" ca="1" si="913"/>
        <v>8.4032974188724181E-5</v>
      </c>
      <c r="BM461" s="240">
        <f t="shared" ca="1" si="914"/>
        <v>-6.7545924175120564E-5</v>
      </c>
      <c r="BN461" s="240">
        <f t="shared" ca="1" si="915"/>
        <v>2.0394436750106016E-5</v>
      </c>
      <c r="BO461" s="240">
        <f t="shared" ca="1" si="916"/>
        <v>3.6015698578566277E-5</v>
      </c>
      <c r="BP461" s="240">
        <f t="shared" ca="1" si="917"/>
        <v>-7.6075459722892505E-5</v>
      </c>
      <c r="BQ461" s="240">
        <f t="shared" ca="1" si="918"/>
        <v>8.1598552641777488E-5</v>
      </c>
      <c r="BR461" s="240">
        <f t="shared" ca="1" si="919"/>
        <v>-5.007760861983487E-5</v>
      </c>
      <c r="BS461" s="240">
        <f t="shared" ca="1" si="920"/>
        <v>-4.1775227566968279E-6</v>
      </c>
      <c r="BT461" s="240">
        <f t="shared" ca="1" si="921"/>
        <v>5.6536146140009621E-5</v>
      </c>
      <c r="BU461" s="240">
        <f t="shared" ca="1" si="922"/>
        <v>-8.322854116144489E-5</v>
      </c>
      <c r="BV461" s="240">
        <f t="shared" ca="1" si="923"/>
        <v>7.2136918531846085E-5</v>
      </c>
      <c r="BW461" s="240">
        <f t="shared" ca="1" si="924"/>
        <v>-2.8296643035541645E-5</v>
      </c>
      <c r="BX461" s="240">
        <f t="shared" ca="1" si="925"/>
        <v>-2.838971680875085E-5</v>
      </c>
      <c r="BY461" s="240">
        <f t="shared" ca="1" si="926"/>
        <v>7.2187738757887362E-5</v>
      </c>
      <c r="BZ461" s="240">
        <f t="shared" ca="1" si="927"/>
        <v>-8.3214036520177771E-5</v>
      </c>
      <c r="CA461" s="240">
        <f t="shared" ca="1" si="928"/>
        <v>5.6462901435324805E-5</v>
      </c>
      <c r="CB461" s="240">
        <f t="shared" ca="1" si="929"/>
        <v>-4.0787895532143031E-6</v>
      </c>
      <c r="CC461" s="240">
        <f t="shared" ca="1" si="930"/>
        <v>-5.0157007511922021E-5</v>
      </c>
      <c r="CD461" s="240">
        <f t="shared" ca="1" si="931"/>
        <v>8.1622571785432531E-5</v>
      </c>
      <c r="CE461" s="240">
        <f t="shared" ca="1" si="932"/>
        <v>-7.6033194929057713E-5</v>
      </c>
      <c r="CF461" s="240">
        <f t="shared" ca="1" si="933"/>
        <v>3.5926337180024178E-5</v>
      </c>
      <c r="CG461" s="240">
        <f t="shared" ca="1" si="934"/>
        <v>2.0490326546671514E-5</v>
      </c>
      <c r="CH461" s="240">
        <f t="shared" ca="1" si="935"/>
        <v>-6.7604810406810383E-5</v>
      </c>
      <c r="CI461" s="240">
        <f t="shared" ca="1" si="936"/>
        <v>8.4028123737469424E-5</v>
      </c>
      <c r="CJ461" s="240">
        <f t="shared" ca="1" si="937"/>
        <v>-6.2304425644232647E-5</v>
      </c>
      <c r="CK461" s="240">
        <f t="shared" ca="1" si="938"/>
        <v>1.2295820890037189E-5</v>
      </c>
      <c r="CL461" s="240">
        <f t="shared" ca="1" si="939"/>
        <v>4.3294829482885362E-5</v>
      </c>
      <c r="CM461" s="240">
        <f t="shared" ca="1" si="940"/>
        <v>-7.9230532423690136E-5</v>
      </c>
      <c r="CN461" s="240">
        <f t="shared" ca="1" si="941"/>
        <v>7.9197230095130348E-5</v>
      </c>
      <c r="CO461" s="240">
        <f t="shared" ca="1" si="942"/>
        <v>-4.3210041058129513E-5</v>
      </c>
      <c r="CP461" s="240">
        <f t="shared" ca="1" si="943"/>
        <v>-1.2393603238795885E-5</v>
      </c>
      <c r="CQ461" s="240">
        <f t="shared" ca="1" si="944"/>
        <v>6.2370810774968539E-5</v>
      </c>
      <c r="CR461" s="240">
        <f t="shared" ca="1" si="945"/>
        <v>-8.40329741887241E-5</v>
      </c>
      <c r="CS461" s="240">
        <f t="shared" ca="1" si="946"/>
        <v>6.7545924175121296E-5</v>
      </c>
      <c r="CT461" s="240">
        <f t="shared" ca="1" si="947"/>
        <v>-2.0394436750107209E-5</v>
      </c>
      <c r="CU461" s="240">
        <f t="shared" ca="1" si="948"/>
        <v>-3.6015698578565153E-5</v>
      </c>
      <c r="CV461" s="240">
        <f t="shared" ca="1" si="949"/>
        <v>7.6075459722891976E-5</v>
      </c>
      <c r="CW461" s="240">
        <f t="shared" ca="1" si="950"/>
        <v>-8.15985526417778E-5</v>
      </c>
      <c r="CX461" s="240">
        <f t="shared" ca="1" si="951"/>
        <v>5.0077608619833942E-5</v>
      </c>
      <c r="CY461" s="240">
        <f t="shared" ca="1" si="952"/>
        <v>4.1775227566979731E-6</v>
      </c>
      <c r="CZ461" s="240">
        <f t="shared" ca="1" si="953"/>
        <v>-5.6536146140010468E-5</v>
      </c>
      <c r="DA461" s="240">
        <f t="shared" ca="1" si="954"/>
        <v>8.3228541161445066E-5</v>
      </c>
      <c r="DB461" s="240">
        <f t="shared" ca="1" si="955"/>
        <v>-7.2136918531845502E-5</v>
      </c>
      <c r="DC461" s="240">
        <f t="shared" ca="1" si="956"/>
        <v>2.8296643035540551E-5</v>
      </c>
      <c r="DD461" s="240">
        <f t="shared" ca="1" si="957"/>
        <v>2.8389716808751944E-5</v>
      </c>
      <c r="DE461" s="240">
        <f t="shared" ca="1" si="958"/>
        <v>-7.2187738757886725E-5</v>
      </c>
      <c r="DF461" s="240">
        <f t="shared" ca="1" si="959"/>
        <v>8.3214036520177961E-5</v>
      </c>
      <c r="DG461" s="240">
        <f t="shared" ca="1" si="960"/>
        <v>-5.6462901435323951E-5</v>
      </c>
      <c r="DH461" s="240">
        <f t="shared" ca="1" si="961"/>
        <v>4.0787895532155431E-6</v>
      </c>
      <c r="DI461" s="240">
        <f t="shared" ca="1" si="962"/>
        <v>5.0157007511922956E-5</v>
      </c>
      <c r="DJ461" s="240">
        <f t="shared" ca="1" si="963"/>
        <v>-8.1622571785432233E-5</v>
      </c>
      <c r="DK461" s="240">
        <f t="shared" ca="1" si="964"/>
        <v>7.6033194929057212E-5</v>
      </c>
      <c r="DL461" s="240">
        <f t="shared" ca="1" si="965"/>
        <v>-3.5926337180025303E-5</v>
      </c>
      <c r="DM461" s="240">
        <f t="shared" ca="1" si="966"/>
        <v>-2.0490326546672639E-5</v>
      </c>
      <c r="DN461" s="240">
        <f t="shared" ca="1" si="967"/>
        <v>6.7604810406809651E-5</v>
      </c>
      <c r="DO461" s="240">
        <f t="shared" ca="1" si="968"/>
        <v>-8.402812373746937E-5</v>
      </c>
      <c r="DP461" s="240">
        <f t="shared" ca="1" si="969"/>
        <v>6.2304425644233488E-5</v>
      </c>
      <c r="DQ461" s="240">
        <f t="shared" ca="1" si="970"/>
        <v>-1.2295820890036037E-5</v>
      </c>
      <c r="DR461" s="240">
        <f t="shared" ca="1" si="971"/>
        <v>-4.3294829482886345E-5</v>
      </c>
      <c r="DS461" s="240">
        <f t="shared" ca="1" si="972"/>
        <v>7.9230532423689716E-5</v>
      </c>
      <c r="DT461" s="240">
        <f t="shared" ca="1" si="973"/>
        <v>-7.9197230095129969E-5</v>
      </c>
      <c r="DU461" s="240">
        <f t="shared" ca="1" si="974"/>
        <v>4.3210041058130577E-5</v>
      </c>
      <c r="DV461" s="240">
        <f t="shared" ca="1" si="975"/>
        <v>1.239360323879703E-5</v>
      </c>
      <c r="DW461" s="240">
        <f t="shared" ca="1" si="976"/>
        <v>-6.2370810774967713E-5</v>
      </c>
      <c r="DX461" s="240">
        <f t="shared" ca="1" si="977"/>
        <v>8.4032974188724167E-5</v>
      </c>
      <c r="DY461" s="240">
        <f t="shared" ca="1" si="978"/>
        <v>-6.7545924175122028E-5</v>
      </c>
      <c r="DZ461" s="240">
        <f t="shared" ca="1" si="979"/>
        <v>2.039443675010609E-5</v>
      </c>
      <c r="EA461" s="240">
        <f t="shared" ca="1" si="980"/>
        <v>3.6015698578564028E-5</v>
      </c>
      <c r="EB461" s="240">
        <f t="shared" ca="1" si="981"/>
        <v>-7.6075459722892464E-5</v>
      </c>
      <c r="EC461" s="240">
        <f t="shared" ca="1" si="982"/>
        <v>8.1598552641778098E-5</v>
      </c>
      <c r="ED461" s="240">
        <f t="shared" ca="1" si="983"/>
        <v>-5.0077608619834938E-5</v>
      </c>
      <c r="EE461" s="240">
        <f t="shared" ca="1" si="984"/>
        <v>-4.1775227566991387E-6</v>
      </c>
      <c r="EF461" s="240">
        <f t="shared" ca="1" si="985"/>
        <v>5.653614614000956E-5</v>
      </c>
      <c r="EG461" s="240">
        <f t="shared" ca="1" si="986"/>
        <v>-8.3228541161445242E-5</v>
      </c>
      <c r="EH461" s="240">
        <f t="shared" ca="1" si="987"/>
        <v>7.2136918531846139E-5</v>
      </c>
      <c r="EI461" s="240">
        <f t="shared" ca="1" si="988"/>
        <v>-2.829664303553947E-5</v>
      </c>
      <c r="EJ461" s="240">
        <f t="shared" ca="1" si="989"/>
        <v>-2.8389716808750772E-5</v>
      </c>
      <c r="EK461" s="240">
        <f t="shared" ca="1" si="990"/>
        <v>7.2187738757887335E-5</v>
      </c>
      <c r="EL461" s="240">
        <f t="shared" ca="1" si="991"/>
        <v>-8.3214036520178124E-5</v>
      </c>
      <c r="EM461" s="240">
        <f t="shared" ca="1" si="992"/>
        <v>5.6462901435324866E-5</v>
      </c>
      <c r="EN461" s="240">
        <f t="shared" ca="1" si="993"/>
        <v>-4.0787895532167832E-6</v>
      </c>
      <c r="EO461" s="240">
        <f t="shared" ca="1" si="994"/>
        <v>-5.0157007511921953E-5</v>
      </c>
      <c r="EP461" s="240">
        <f t="shared" ca="1" si="995"/>
        <v>8.1622571785431935E-5</v>
      </c>
      <c r="EQ461" s="240">
        <f t="shared" ca="1" si="996"/>
        <v>-7.603319492905774E-5</v>
      </c>
      <c r="ER461" s="240">
        <f t="shared" ca="1" si="997"/>
        <v>3.5926337180022097E-5</v>
      </c>
      <c r="ES461" s="240">
        <f t="shared" ca="1" si="998"/>
        <v>2.0490326546671433E-5</v>
      </c>
      <c r="ET461" s="240">
        <f t="shared" ca="1" si="999"/>
        <v>-6.7604810406811765E-5</v>
      </c>
      <c r="EU461" s="240">
        <f t="shared" ca="1" si="1000"/>
        <v>8.4028123737469424E-5</v>
      </c>
      <c r="EV461" s="240">
        <f t="shared" ca="1" si="1001"/>
        <v>-6.2304425644231102E-5</v>
      </c>
      <c r="EW461" s="240">
        <f t="shared" ca="1" si="1002"/>
        <v>1.2295820890037264E-5</v>
      </c>
      <c r="EX461" s="240">
        <f t="shared" ca="1" si="1003"/>
        <v>4.3294829482885274E-5</v>
      </c>
      <c r="EY461" s="240">
        <f t="shared" ca="1" si="1004"/>
        <v>-7.9230532423689296E-5</v>
      </c>
      <c r="EZ461" s="240">
        <f t="shared" ca="1" si="1005"/>
        <v>7.9197230095130389E-5</v>
      </c>
      <c r="FA461" s="240">
        <f t="shared" ca="1" si="1006"/>
        <v>-4.3210041058131634E-5</v>
      </c>
      <c r="FB461" s="240">
        <f t="shared" ca="1" si="1007"/>
        <v>-1.2393603238795804E-5</v>
      </c>
      <c r="FC461" s="240">
        <f t="shared" ca="1" si="1008"/>
        <v>6.2370810774966886E-5</v>
      </c>
      <c r="FD461" s="240">
        <f t="shared" ca="1" si="1009"/>
        <v>-8.40329741887241E-5</v>
      </c>
      <c r="FE461" s="240">
        <f t="shared" ca="1" si="1010"/>
        <v>6.7545924175119914E-5</v>
      </c>
      <c r="FF461" s="240">
        <f t="shared" ca="1" si="1011"/>
        <v>-2.0394436750107293E-5</v>
      </c>
      <c r="FG461" s="240">
        <f t="shared" ca="1" si="1012"/>
        <v>-3.6015698578567233E-5</v>
      </c>
      <c r="FH461" s="240">
        <f t="shared" ca="1" si="1013"/>
        <v>7.6075459722891949E-5</v>
      </c>
      <c r="FI461" s="240">
        <f t="shared" ca="1" si="1014"/>
        <v>-8.159855264177723E-5</v>
      </c>
      <c r="FJ461" s="240">
        <f t="shared" ca="1" si="1015"/>
        <v>5.0077608619835927E-5</v>
      </c>
      <c r="FK461" s="240">
        <f t="shared" ca="1" si="1016"/>
        <v>4.1775227566978986E-6</v>
      </c>
      <c r="FL461" s="240">
        <f t="shared" ca="1" si="1017"/>
        <v>-5.6536146140008632E-5</v>
      </c>
      <c r="FM461" s="240">
        <f t="shared" ca="1" si="1018"/>
        <v>8.3228541161445052E-5</v>
      </c>
      <c r="FN461" s="240">
        <f t="shared" ca="1" si="1019"/>
        <v>-7.2136918531846763E-5</v>
      </c>
      <c r="FO461" s="240">
        <f t="shared" ca="1" si="1020"/>
        <v>2.8296643035540635E-5</v>
      </c>
      <c r="FP461" s="240">
        <f t="shared" ca="1" si="1021"/>
        <v>2.838971680874961E-5</v>
      </c>
      <c r="FQ461" s="240">
        <f t="shared" ca="1" si="1022"/>
        <v>-7.2187738757886698E-5</v>
      </c>
      <c r="FR461" s="240">
        <f t="shared" ca="1" si="1023"/>
        <v>8.3214036520177622E-5</v>
      </c>
      <c r="FS461" s="240">
        <f t="shared" ca="1" si="1024"/>
        <v>-5.6462901435325787E-5</v>
      </c>
      <c r="FT461" s="240">
        <f t="shared" ca="1" si="1025"/>
        <v>4.0787895532132392E-6</v>
      </c>
      <c r="FU461" s="240">
        <f t="shared" ca="1" si="1026"/>
        <v>5.0157007511920964E-5</v>
      </c>
      <c r="FV461" s="240">
        <f t="shared" ca="1" si="1027"/>
        <v>-8.1622571785432802E-5</v>
      </c>
      <c r="FW461" s="240">
        <f t="shared" ca="1" si="1028"/>
        <v>7.6033194929058282E-5</v>
      </c>
      <c r="FX461" s="240">
        <f t="shared" ca="1" si="1029"/>
        <v>-3.5926337180023209E-5</v>
      </c>
      <c r="FY461" s="240">
        <f t="shared" ca="1" si="1030"/>
        <v>-2.0490326546670233E-5</v>
      </c>
      <c r="FZ461" s="240">
        <f t="shared" ca="1" si="1031"/>
        <v>6.760481040681102E-5</v>
      </c>
      <c r="GA461" s="240">
        <f t="shared" ca="1" si="1032"/>
        <v>-8.4028123737469492E-5</v>
      </c>
      <c r="GB461" s="240">
        <f t="shared" ca="1" si="1033"/>
        <v>6.2304425644231929E-5</v>
      </c>
      <c r="GC461" s="240">
        <f t="shared" ca="1" si="1034"/>
        <v>-1.229582089003849E-5</v>
      </c>
      <c r="GD461" s="240">
        <f t="shared" ca="1" si="1035"/>
        <v>-4.329482948288423E-5</v>
      </c>
      <c r="GE461" s="240">
        <f t="shared" ca="1" si="1036"/>
        <v>7.9230532423690489E-5</v>
      </c>
      <c r="GF461" s="240">
        <f t="shared" ca="1" si="1037"/>
        <v>-7.9197230095130809E-5</v>
      </c>
      <c r="GG461" s="240">
        <f t="shared" ca="1" si="1038"/>
        <v>4.3210041058128592E-5</v>
      </c>
      <c r="GH461" s="240">
        <f t="shared" ca="1" si="1039"/>
        <v>1.2393603238794591E-5</v>
      </c>
      <c r="GI461" s="240">
        <f t="shared" ca="1" si="1040"/>
        <v>-6.2370810774969258E-5</v>
      </c>
      <c r="GJ461" s="240">
        <f t="shared" ca="1" si="1041"/>
        <v>8.4032974188724045E-5</v>
      </c>
      <c r="GK461" s="240">
        <f t="shared" ca="1" si="1042"/>
        <v>-6.7545924175120645E-5</v>
      </c>
      <c r="GL461" s="240">
        <f t="shared" ca="1" si="1043"/>
        <v>2.0394436750108489E-5</v>
      </c>
      <c r="GM461" s="240">
        <f t="shared" ca="1" si="1044"/>
        <v>3.6015698578566128E-5</v>
      </c>
      <c r="GN461" s="240">
        <f t="shared" ca="1" si="1045"/>
        <v>-7.6075459722891407E-5</v>
      </c>
      <c r="GO461" s="240">
        <f t="shared" ca="1" si="1046"/>
        <v>8.1598552641777528E-5</v>
      </c>
      <c r="GP461" s="240">
        <f t="shared" ca="1" si="1047"/>
        <v>-5.0077608619833081E-5</v>
      </c>
      <c r="GQ461" s="240">
        <f t="shared" ca="1" si="1048"/>
        <v>-4.1775227566966653E-6</v>
      </c>
      <c r="GR461" s="240">
        <f t="shared" ca="1" si="1049"/>
        <v>5.6536146140011261E-5</v>
      </c>
      <c r="GS461" s="240">
        <f t="shared" ca="1" si="1050"/>
        <v>-8.3228541161444876E-5</v>
      </c>
      <c r="GT461" s="240">
        <f t="shared" ca="1" si="1051"/>
        <v>7.2136918531844947E-5</v>
      </c>
      <c r="GU461" s="240">
        <f t="shared" ca="1" si="1052"/>
        <v>-2.8296643035541798E-5</v>
      </c>
      <c r="GV461" s="240">
        <f t="shared" ca="1" si="1053"/>
        <v>-2.8389716808752947E-5</v>
      </c>
      <c r="GW461" s="240">
        <f t="shared" ca="1" si="1054"/>
        <v>7.2187738757886061E-5</v>
      </c>
      <c r="GX461" s="240">
        <f t="shared" ca="1" si="1055"/>
        <v>-8.3214036520177798E-5</v>
      </c>
      <c r="GY461" s="240">
        <f t="shared" ca="1" si="1056"/>
        <v>5.6462901435326695E-5</v>
      </c>
      <c r="GZ461" s="240">
        <f t="shared" ca="1" si="1057"/>
        <v>-4.0787895532144657E-6</v>
      </c>
      <c r="HA461" s="240">
        <f t="shared" ca="1" si="1058"/>
        <v>-5.0157007511919974E-5</v>
      </c>
      <c r="HB461" s="240">
        <f t="shared" ca="1" si="1059"/>
        <v>8.1622571785432504E-5</v>
      </c>
      <c r="HC461" s="240">
        <f t="shared" ca="1" si="1060"/>
        <v>-7.6033194929056751E-5</v>
      </c>
      <c r="HD461" s="240">
        <f t="shared" ca="1" si="1061"/>
        <v>3.5926337180024327E-5</v>
      </c>
      <c r="HE461" s="240">
        <f t="shared" ca="1" si="1062"/>
        <v>2.0490326546673675E-5</v>
      </c>
      <c r="HF461" s="240">
        <f t="shared" ca="1" si="1063"/>
        <v>-6.7604810406810288E-5</v>
      </c>
      <c r="HG461" s="240">
        <f t="shared" ca="1" si="1064"/>
        <v>8.4028123737469316E-5</v>
      </c>
      <c r="HH461" s="240">
        <f t="shared" ca="1" si="1065"/>
        <v>-6.2304425644229544E-5</v>
      </c>
      <c r="HI461" s="240">
        <f t="shared" ca="1" si="1066"/>
        <v>1.2295820890039717E-5</v>
      </c>
      <c r="HJ461" s="240">
        <f t="shared" ca="1" si="1067"/>
        <v>4.329482948288316E-5</v>
      </c>
      <c r="HK461" s="240">
        <f t="shared" ca="1" si="1068"/>
        <v>-7.9230532423690082E-5</v>
      </c>
      <c r="HL461" s="240">
        <f t="shared" ca="1" si="1069"/>
        <v>7.9197230095129603E-5</v>
      </c>
      <c r="HM461" s="240">
        <f t="shared" ca="1" si="1070"/>
        <v>-4.3210041058133762E-5</v>
      </c>
      <c r="HN461" s="240">
        <f t="shared" ca="1" si="1071"/>
        <v>-1.2393603238793364E-5</v>
      </c>
      <c r="HO461" s="240">
        <f t="shared" ca="1" si="1072"/>
        <v>6.2370810774968431E-5</v>
      </c>
      <c r="HP461" s="240">
        <f t="shared" ca="1" si="1073"/>
        <v>-8.4032974188724208E-5</v>
      </c>
      <c r="HQ461" s="240">
        <f t="shared" ca="1" si="1074"/>
        <v>6.7545924175118531E-5</v>
      </c>
      <c r="HR461" s="240">
        <f t="shared" ca="1" si="1075"/>
        <v>-2.0394436750109692E-5</v>
      </c>
      <c r="HS461" s="240">
        <f t="shared" ca="1" si="1076"/>
        <v>-3.6015698578565003E-5</v>
      </c>
      <c r="HT461" s="240">
        <f t="shared" ca="1" si="1077"/>
        <v>7.6075459722892925E-5</v>
      </c>
      <c r="HU461" s="240">
        <f t="shared" ca="1" si="1078"/>
        <v>-8.1598552641776661E-5</v>
      </c>
      <c r="HV461" s="240">
        <f t="shared" ca="1" si="1079"/>
        <v>5.007760861983792E-5</v>
      </c>
      <c r="HW461" s="240">
        <f t="shared" ca="1" si="1080"/>
        <v>4.177522756695432E-6</v>
      </c>
      <c r="HX461" s="240">
        <f t="shared" ca="1" si="1081"/>
        <v>-5.6536146140010346E-5</v>
      </c>
      <c r="HY461" s="240">
        <f t="shared" ca="1" si="1082"/>
        <v>8.3228541161445391E-5</v>
      </c>
      <c r="HZ461" s="240">
        <f t="shared" ca="1" si="1083"/>
        <v>-7.2136918531848037E-5</v>
      </c>
      <c r="IA461" s="240">
        <f t="shared" ca="1" si="1084"/>
        <v>2.8296643035542967E-5</v>
      </c>
      <c r="IB461" s="240">
        <f t="shared" ca="1" si="1085"/>
        <v>2.8389716808751785E-5</v>
      </c>
      <c r="IC461" s="240">
        <f t="shared" ca="1" si="1086"/>
        <v>-7.218773875788789E-5</v>
      </c>
      <c r="ID461" s="240">
        <f t="shared" ca="1" si="1087"/>
        <v>8.3214036520177283E-5</v>
      </c>
      <c r="IE461" s="240">
        <f t="shared" ca="1" si="1088"/>
        <v>-9.2724508945962497E-5</v>
      </c>
      <c r="IF461" s="240">
        <f t="shared" ca="1" si="1089"/>
        <v>4.0787895532157058E-6</v>
      </c>
      <c r="IG461" s="240">
        <f t="shared" ca="1" si="1090"/>
        <v>5.015700751192282E-5</v>
      </c>
      <c r="IH461" s="240">
        <f t="shared" ca="1" si="1091"/>
        <v>-8.1622571785433371E-5</v>
      </c>
      <c r="II461" s="240">
        <f t="shared" ca="1" si="1092"/>
        <v>7.6033194929059339E-5</v>
      </c>
      <c r="IJ461" s="240">
        <f t="shared" ca="1" si="1093"/>
        <v>-3.5926337180025445E-5</v>
      </c>
      <c r="IK461" s="240">
        <f t="shared" ca="1" si="1094"/>
        <v>-2.0490326546672469E-5</v>
      </c>
      <c r="IL461" s="240">
        <f t="shared" ca="1" si="1095"/>
        <v>6.7604810406812402E-5</v>
      </c>
      <c r="IM461" s="240">
        <f t="shared" ca="1" si="1096"/>
        <v>-8.4028123737469614E-5</v>
      </c>
      <c r="IN461" s="240">
        <f t="shared" ca="1" si="1097"/>
        <v>6.2304425644233596E-5</v>
      </c>
      <c r="IO461" s="240">
        <f t="shared" ca="1" si="1098"/>
        <v>-1.2295820890036207E-5</v>
      </c>
      <c r="IP461" s="240">
        <f t="shared" ca="1" si="1099"/>
        <v>-4.3294829482886202E-5</v>
      </c>
      <c r="IQ461" s="240">
        <f t="shared" ca="1" si="1100"/>
        <v>7.9230532423691275E-5</v>
      </c>
      <c r="IR461" s="240">
        <f t="shared" ca="1" si="1101"/>
        <v>-7.9197230095131636E-5</v>
      </c>
      <c r="IS461" s="240">
        <f t="shared" ca="1" si="1102"/>
        <v>4.3210041058130719E-5</v>
      </c>
      <c r="IT461" s="240">
        <f t="shared" ca="1" si="1103"/>
        <v>1.2393603238796868E-5</v>
      </c>
      <c r="IU461" s="240">
        <f t="shared" ca="1" si="1104"/>
        <v>-6.2370810774970816E-5</v>
      </c>
      <c r="IV461" s="240">
        <f t="shared" ca="1" si="1105"/>
        <v>8.4032974188723923E-5</v>
      </c>
      <c r="IW461" s="240">
        <f t="shared" ca="1" si="1106"/>
        <v>-6.7545924175122123E-5</v>
      </c>
      <c r="IX461" s="240">
        <f t="shared" ca="1" si="1107"/>
        <v>2.0394436750106253E-5</v>
      </c>
      <c r="IY461" s="240">
        <f t="shared" ca="1" si="1108"/>
        <v>3.6015698578568202E-5</v>
      </c>
      <c r="IZ461" s="240">
        <f t="shared" ca="1" si="1109"/>
        <v>-7.6075459722890363E-5</v>
      </c>
      <c r="JA461" s="240">
        <f t="shared" ca="1" si="1110"/>
        <v>8.1598552641778125E-5</v>
      </c>
      <c r="JB461" s="240">
        <f t="shared" ca="1" si="1111"/>
        <v>-5.0077608619835067E-5</v>
      </c>
    </row>
    <row r="462" spans="2:262">
      <c r="B462" s="248">
        <v>101</v>
      </c>
      <c r="C462" s="247">
        <f t="shared" si="1112"/>
        <v>1.9726562500000013E-3</v>
      </c>
      <c r="D462" s="244">
        <f t="shared" ca="1" si="855"/>
        <v>29.907897510715035</v>
      </c>
      <c r="E462" s="243">
        <f ca="1">DC361</f>
        <v>-9.2102489284964562E-2</v>
      </c>
      <c r="F462" s="242">
        <v>101</v>
      </c>
      <c r="G462" s="240">
        <f t="shared" ca="1" si="856"/>
        <v>-4.5867669892856799E-6</v>
      </c>
      <c r="H462" s="240">
        <f t="shared" ca="1" si="857"/>
        <v>2.3868879579195539E-5</v>
      </c>
      <c r="I462" s="240">
        <f t="shared" ca="1" si="858"/>
        <v>-3.3047124906131232E-5</v>
      </c>
      <c r="J462" s="240">
        <f t="shared" ca="1" si="859"/>
        <v>2.8236286146962064E-5</v>
      </c>
      <c r="K462" s="240">
        <f t="shared" ca="1" si="860"/>
        <v>-1.1472825720669097E-5</v>
      </c>
      <c r="L462" s="240">
        <f t="shared" ca="1" si="861"/>
        <v>-1.0147163803617761E-5</v>
      </c>
      <c r="M462" s="240">
        <f t="shared" ca="1" si="862"/>
        <v>2.7471786390917315E-5</v>
      </c>
      <c r="N462" s="240">
        <f t="shared" ca="1" si="863"/>
        <v>-3.3167405519983935E-5</v>
      </c>
      <c r="O462" s="240">
        <f t="shared" ca="1" si="864"/>
        <v>2.4823024919727373E-5</v>
      </c>
      <c r="P462" s="240">
        <f t="shared" ca="1" si="865"/>
        <v>-5.9708805167225809E-6</v>
      </c>
      <c r="Q462" s="240">
        <f t="shared" ca="1" si="866"/>
        <v>-1.540878026944018E-5</v>
      </c>
      <c r="R462" s="240">
        <f t="shared" ca="1" si="867"/>
        <v>3.0265794275715605E-5</v>
      </c>
      <c r="S462" s="240">
        <f t="shared" ca="1" si="868"/>
        <v>-3.2311081323644219E-5</v>
      </c>
      <c r="T462" s="240">
        <f t="shared" ca="1" si="869"/>
        <v>2.0678856792779653E-5</v>
      </c>
      <c r="U462" s="241">
        <f t="shared" ca="1" si="870"/>
        <v>-2.9312443633600009E-7</v>
      </c>
      <c r="V462" s="240">
        <f t="shared" ca="1" si="871"/>
        <v>-2.0216689588308745E-5</v>
      </c>
      <c r="W462" s="240">
        <f t="shared" ca="1" si="872"/>
        <v>3.2168634467094349E-5</v>
      </c>
      <c r="X462" s="240">
        <f t="shared" ca="1" si="873"/>
        <v>-3.0503366539211149E-5</v>
      </c>
      <c r="Y462" s="240">
        <f t="shared" ca="1" si="874"/>
        <v>1.5925805616449762E-5</v>
      </c>
      <c r="Z462" s="240">
        <f t="shared" ca="1" si="875"/>
        <v>5.3932626096033753E-6</v>
      </c>
      <c r="AA462" s="240">
        <f t="shared" ca="1" si="876"/>
        <v>-2.4429324239515522E-5</v>
      </c>
      <c r="AB462" s="240">
        <f t="shared" ca="1" si="877"/>
        <v>3.3124278377505038E-5</v>
      </c>
      <c r="AC462" s="240">
        <f t="shared" ca="1" si="878"/>
        <v>-2.7797488813715045E-5</v>
      </c>
      <c r="AD462" s="240">
        <f t="shared" ca="1" si="879"/>
        <v>1.0703823629060721E-5</v>
      </c>
      <c r="AE462" s="240">
        <f t="shared" ca="1" si="880"/>
        <v>1.0920846573884654E-5</v>
      </c>
      <c r="AF462" s="240">
        <f t="shared" ca="1" si="881"/>
        <v>-2.7922644395421146E-5</v>
      </c>
      <c r="AG462" s="240">
        <f t="shared" ca="1" si="882"/>
        <v>3.3104587344151973E-5</v>
      </c>
      <c r="AH462" s="240">
        <f t="shared" ca="1" si="883"/>
        <v>-2.4273121946209061E-5</v>
      </c>
      <c r="AI462" s="240">
        <f t="shared" ca="1" si="884"/>
        <v>5.1666706031259921E-6</v>
      </c>
      <c r="AJ462" s="240">
        <f t="shared" ca="1" si="885"/>
        <v>1.6126869320813469E-5</v>
      </c>
      <c r="AK462" s="240">
        <f t="shared" ca="1" si="886"/>
        <v>-3.0593790238855103E-5</v>
      </c>
      <c r="AL462" s="240">
        <f t="shared" ca="1" si="887"/>
        <v>3.2110141163904611E-5</v>
      </c>
      <c r="AM462" s="240">
        <f t="shared" ca="1" si="888"/>
        <v>-2.0034039915445557E-5</v>
      </c>
      <c r="AN462" s="240">
        <f t="shared" ca="1" si="889"/>
        <v>-5.2261356736427379E-7</v>
      </c>
      <c r="AO462" s="240">
        <f t="shared" ca="1" si="890"/>
        <v>2.0858040993166831E-5</v>
      </c>
      <c r="AP462" s="240">
        <f t="shared" ca="1" si="891"/>
        <v>-3.2364110641140608E-5</v>
      </c>
      <c r="AQ462" s="240">
        <f t="shared" ca="1" si="892"/>
        <v>3.0170221021344033E-5</v>
      </c>
      <c r="AR462" s="240">
        <f t="shared" ca="1" si="893"/>
        <v>-1.5205061284622878E-5</v>
      </c>
      <c r="AS462" s="240">
        <f t="shared" ca="1" si="894"/>
        <v>-6.1965095301918203E-6</v>
      </c>
      <c r="AT462" s="240">
        <f t="shared" ca="1" si="895"/>
        <v>2.4975053588385103E-5</v>
      </c>
      <c r="AU462" s="240">
        <f t="shared" ca="1" si="896"/>
        <v>-3.3181479022180767E-5</v>
      </c>
      <c r="AV462" s="240">
        <f t="shared" ca="1" si="897"/>
        <v>2.7341947312621862E-5</v>
      </c>
      <c r="AW462" s="240">
        <f t="shared" ca="1" si="898"/>
        <v>-9.9283739543396084E-6</v>
      </c>
      <c r="AX462" s="240">
        <f t="shared" ca="1" si="899"/>
        <v>-1.1687951034532193E-5</v>
      </c>
      <c r="AY462" s="240">
        <f t="shared" ca="1" si="900"/>
        <v>2.8356682843035978E-5</v>
      </c>
      <c r="AZ462" s="240">
        <f t="shared" ca="1" si="901"/>
        <v>-3.3021828202764102E-5</v>
      </c>
      <c r="BA462" s="240">
        <f t="shared" ca="1" si="902"/>
        <v>2.3708597751661168E-5</v>
      </c>
      <c r="BB462" s="240">
        <f t="shared" ca="1" si="903"/>
        <v>-4.3593484803525711E-6</v>
      </c>
      <c r="BC462" s="240">
        <f t="shared" ca="1" si="904"/>
        <v>-1.6835244149130692E-5</v>
      </c>
      <c r="BD462" s="240">
        <f t="shared" ca="1" si="905"/>
        <v>3.090335764673002E-5</v>
      </c>
      <c r="BE462" s="240">
        <f t="shared" ca="1" si="906"/>
        <v>-3.1889859055803305E-5</v>
      </c>
      <c r="BF462" s="240">
        <f t="shared" ca="1" si="907"/>
        <v>1.9377155281587028E-5</v>
      </c>
      <c r="BG462" s="240">
        <f t="shared" ca="1" si="908"/>
        <v>1.3380367681933413E-6</v>
      </c>
      <c r="BH462" s="240">
        <f t="shared" ca="1" si="909"/>
        <v>-2.1486828294062838E-5</v>
      </c>
      <c r="BI462" s="240">
        <f t="shared" ca="1" si="910"/>
        <v>3.2540091885108798E-5</v>
      </c>
      <c r="BJ462" s="240">
        <f t="shared" ca="1" si="911"/>
        <v>-2.9818902090470873E-5</v>
      </c>
      <c r="BK462" s="240">
        <f t="shared" ca="1" si="912"/>
        <v>1.4475157992432211E-5</v>
      </c>
      <c r="BL462" s="240">
        <f t="shared" ca="1" si="913"/>
        <v>6.9960239051421518E-6</v>
      </c>
      <c r="BM462" s="240">
        <f t="shared" ca="1" si="914"/>
        <v>-2.5505738898850441E-5</v>
      </c>
      <c r="BN462" s="240">
        <f t="shared" ca="1" si="915"/>
        <v>3.3218692384628953E-5</v>
      </c>
      <c r="BO462" s="240">
        <f t="shared" ca="1" si="916"/>
        <v>-2.6869936044848548E-5</v>
      </c>
      <c r="BP462" s="240">
        <f t="shared" ca="1" si="917"/>
        <v>9.1469437983942078E-6</v>
      </c>
      <c r="BQ462" s="240">
        <f t="shared" ca="1" si="918"/>
        <v>1.2448015110516948E-5</v>
      </c>
      <c r="BR462" s="240">
        <f t="shared" ca="1" si="919"/>
        <v>-2.8773640285231075E-5</v>
      </c>
      <c r="BS462" s="240">
        <f t="shared" ca="1" si="920"/>
        <v>3.2919177946832563E-5</v>
      </c>
      <c r="BT462" s="240">
        <f t="shared" ca="1" si="921"/>
        <v>-2.3129792384349241E-5</v>
      </c>
      <c r="BU462" s="240">
        <f t="shared" ca="1" si="922"/>
        <v>3.5494004490606566E-6</v>
      </c>
      <c r="BV462" s="240">
        <f t="shared" ca="1" si="923"/>
        <v>1.7533478055882799E-5</v>
      </c>
      <c r="BW462" s="240">
        <f t="shared" ca="1" si="924"/>
        <v>-3.1194310027509531E-5</v>
      </c>
      <c r="BX462" s="240">
        <f t="shared" ca="1" si="925"/>
        <v>3.1650367689045555E-5</v>
      </c>
      <c r="BY462" s="240">
        <f t="shared" ca="1" si="926"/>
        <v>-1.8708598573945368E-5</v>
      </c>
      <c r="BZ462" s="240">
        <f t="shared" ca="1" si="927"/>
        <v>-2.152653985704728E-6</v>
      </c>
      <c r="CA462" s="240">
        <f t="shared" ca="1" si="928"/>
        <v>2.2102672733039122E-5</v>
      </c>
      <c r="CB462" s="240">
        <f t="shared" ca="1" si="929"/>
        <v>-3.2696472194477793E-5</v>
      </c>
      <c r="CC462" s="240">
        <f t="shared" ca="1" si="930"/>
        <v>2.9449621367979404E-5</v>
      </c>
      <c r="CD462" s="240">
        <f t="shared" ca="1" si="931"/>
        <v>-1.3736535406327499E-5</v>
      </c>
      <c r="CE462" s="240">
        <f t="shared" ca="1" si="932"/>
        <v>-7.7913241368902127E-6</v>
      </c>
      <c r="CF462" s="240">
        <f t="shared" ca="1" si="933"/>
        <v>2.6021060505923514E-5</v>
      </c>
      <c r="CG462" s="240">
        <f t="shared" ca="1" si="934"/>
        <v>-3.3235896048911559E-5</v>
      </c>
      <c r="CH462" s="240">
        <f t="shared" ca="1" si="935"/>
        <v>2.6381739332333433E-5</v>
      </c>
      <c r="CI462" s="240">
        <f t="shared" ca="1" si="936"/>
        <v>-8.3600038655318312E-6</v>
      </c>
      <c r="CJ462" s="240">
        <f t="shared" ca="1" si="937"/>
        <v>-1.3200580967660831E-5</v>
      </c>
      <c r="CK462" s="240">
        <f t="shared" ca="1" si="938"/>
        <v>2.9173265562434046E-5</v>
      </c>
      <c r="CL462" s="240">
        <f t="shared" ca="1" si="939"/>
        <v>-3.279669840903334E-5</v>
      </c>
      <c r="CM462" s="240">
        <f t="shared" ca="1" si="940"/>
        <v>2.2537054494983295E-5</v>
      </c>
      <c r="CN462" s="240">
        <f t="shared" ca="1" si="941"/>
        <v>-2.7373143916588581E-6</v>
      </c>
      <c r="CO462" s="240">
        <f t="shared" ca="1" si="942"/>
        <v>-1.8221150451072218E-5</v>
      </c>
      <c r="CP462" s="240">
        <f t="shared" ca="1" si="943"/>
        <v>3.1466472122359009E-5</v>
      </c>
      <c r="CQ462" s="240">
        <f t="shared" ca="1" si="944"/>
        <v>-3.1391811324275258E-5</v>
      </c>
      <c r="CR462" s="240">
        <f t="shared" ca="1" si="945"/>
        <v>1.802877250608311E-5</v>
      </c>
      <c r="CS462" s="240">
        <f t="shared" ca="1" si="946"/>
        <v>2.9659745249489831E-6</v>
      </c>
      <c r="CT462" s="240">
        <f t="shared" ca="1" si="947"/>
        <v>-2.2705203348433182E-5</v>
      </c>
      <c r="CU462" s="240">
        <f t="shared" ca="1" si="948"/>
        <v>3.2833157371596517E-5</v>
      </c>
      <c r="CV462" s="240">
        <f t="shared" ca="1" si="949"/>
        <v>-2.9062601294767708E-5</v>
      </c>
      <c r="CW462" s="240">
        <f t="shared" ca="1" si="950"/>
        <v>1.298963844493615E-5</v>
      </c>
      <c r="CX462" s="240">
        <f t="shared" ca="1" si="951"/>
        <v>8.5819311663136602E-6</v>
      </c>
      <c r="CY462" s="240">
        <f t="shared" ca="1" si="952"/>
        <v>-2.6520707999138541E-5</v>
      </c>
      <c r="CZ462" s="240">
        <f t="shared" ca="1" si="953"/>
        <v>3.3233079652184491E-5</v>
      </c>
      <c r="DA462" s="240">
        <f t="shared" ca="1" si="954"/>
        <v>-2.5877651246521279E-5</v>
      </c>
      <c r="DB462" s="240">
        <f t="shared" ca="1" si="955"/>
        <v>7.5680281789406171E-6</v>
      </c>
      <c r="DC462" s="240">
        <f t="shared" ca="1" si="956"/>
        <v>1.3945195288431305E-5</v>
      </c>
      <c r="DD462" s="240">
        <f t="shared" ca="1" si="957"/>
        <v>-2.9555317955320856E-5</v>
      </c>
      <c r="DE462" s="240">
        <f t="shared" ca="1" si="958"/>
        <v>3.265446336645991E-5</v>
      </c>
      <c r="DF462" s="240">
        <f t="shared" ca="1" si="959"/>
        <v>-2.1930741126704306E-5</v>
      </c>
      <c r="DG462" s="240">
        <f t="shared" ca="1" si="960"/>
        <v>1.9235794784223035E-6</v>
      </c>
      <c r="DH462" s="240">
        <f t="shared" ca="1" si="961"/>
        <v>1.8897847106564184E-5</v>
      </c>
      <c r="DI462" s="240">
        <f t="shared" ca="1" si="962"/>
        <v>-3.171967999100886E-5</v>
      </c>
      <c r="DJ462" s="240">
        <f t="shared" ca="1" si="963"/>
        <v>3.1114345706178962E-5</v>
      </c>
      <c r="DK462" s="240">
        <f t="shared" ca="1" si="964"/>
        <v>-1.7338086579801619E-5</v>
      </c>
      <c r="DL462" s="240">
        <f t="shared" ca="1" si="965"/>
        <v>-3.7775084720443406E-6</v>
      </c>
      <c r="DM462" s="240">
        <f t="shared" ca="1" si="966"/>
        <v>2.3294057198332372E-5</v>
      </c>
      <c r="DN462" s="240">
        <f t="shared" ca="1" si="967"/>
        <v>-3.2950065082425704E-5</v>
      </c>
      <c r="DO462" s="240">
        <f t="shared" ca="1" si="968"/>
        <v>2.8658074997257166E-5</v>
      </c>
      <c r="DP462" s="240">
        <f t="shared" ca="1" si="969"/>
        <v>-1.2234917011060314E-5</v>
      </c>
      <c r="DQ462" s="240">
        <f t="shared" ca="1" si="970"/>
        <v>-9.3673687613025203E-6</v>
      </c>
      <c r="DR462" s="240">
        <f t="shared" ca="1" si="971"/>
        <v>2.7004380409528023E-5</v>
      </c>
      <c r="DS462" s="240">
        <f t="shared" ca="1" si="972"/>
        <v>-3.3210244890939818E-5</v>
      </c>
      <c r="DT462" s="240">
        <f t="shared" ca="1" si="973"/>
        <v>2.5357975431225919E-5</v>
      </c>
      <c r="DU462" s="240">
        <f t="shared" ca="1" si="974"/>
        <v>-6.771493795162139E-6</v>
      </c>
      <c r="DV462" s="240">
        <f t="shared" ca="1" si="975"/>
        <v>-1.4681409545003613E-5</v>
      </c>
      <c r="DW462" s="240">
        <f t="shared" ca="1" si="976"/>
        <v>2.9919567329815484E-5</v>
      </c>
      <c r="DX462" s="240">
        <f t="shared" ca="1" si="977"/>
        <v>-3.2492558496183552E-5</v>
      </c>
      <c r="DY462" s="240">
        <f t="shared" ca="1" si="978"/>
        <v>2.1311217500013815E-5</v>
      </c>
      <c r="DZ462" s="240">
        <f t="shared" ca="1" si="979"/>
        <v>-1.1086858728352131E-6</v>
      </c>
      <c r="EA462" s="240">
        <f t="shared" ca="1" si="980"/>
        <v>-1.9563160405592846E-5</v>
      </c>
      <c r="EB462" s="240">
        <f t="shared" ca="1" si="981"/>
        <v>3.1953781110507659E-5</v>
      </c>
      <c r="EC462" s="240">
        <f t="shared" ca="1" si="982"/>
        <v>-3.0818137969669268E-5</v>
      </c>
      <c r="ED462" s="240">
        <f t="shared" ca="1" si="983"/>
        <v>1.6636956838477267E-5</v>
      </c>
      <c r="EE462" s="240">
        <f t="shared" ca="1" si="984"/>
        <v>4.5867669892862796E-6</v>
      </c>
      <c r="EF462" s="240">
        <f t="shared" ca="1" si="985"/>
        <v>-2.386887957919618E-5</v>
      </c>
      <c r="EG462" s="240">
        <f t="shared" ca="1" si="986"/>
        <v>3.3047124906131367E-5</v>
      </c>
      <c r="EH462" s="240">
        <f t="shared" ca="1" si="987"/>
        <v>-2.823628614696225E-5</v>
      </c>
      <c r="EI462" s="240">
        <f t="shared" ca="1" si="988"/>
        <v>1.1472825720669155E-5</v>
      </c>
      <c r="EJ462" s="240">
        <f t="shared" ca="1" si="989"/>
        <v>1.0147163803618039E-5</v>
      </c>
      <c r="EK462" s="240">
        <f t="shared" ca="1" si="990"/>
        <v>-2.7471786390917613E-5</v>
      </c>
      <c r="EL462" s="240">
        <f t="shared" ca="1" si="991"/>
        <v>3.3167405519983881E-5</v>
      </c>
      <c r="EM462" s="240">
        <f t="shared" ca="1" si="992"/>
        <v>-2.482302491972655E-5</v>
      </c>
      <c r="EN462" s="240">
        <f t="shared" ca="1" si="993"/>
        <v>5.9708805167229908E-6</v>
      </c>
      <c r="EO462" s="240">
        <f t="shared" ca="1" si="994"/>
        <v>1.5408780269440123E-5</v>
      </c>
      <c r="EP462" s="240">
        <f t="shared" ca="1" si="995"/>
        <v>-3.0265794275715727E-5</v>
      </c>
      <c r="EQ462" s="240">
        <f t="shared" ca="1" si="996"/>
        <v>3.231108132364409E-5</v>
      </c>
      <c r="ER462" s="240">
        <f t="shared" ca="1" si="997"/>
        <v>-2.0678856792779053E-5</v>
      </c>
      <c r="ES462" s="240">
        <f t="shared" ca="1" si="998"/>
        <v>2.9312443633476173E-7</v>
      </c>
      <c r="ET462" s="240">
        <f t="shared" ca="1" si="999"/>
        <v>2.0216689588308416E-5</v>
      </c>
      <c r="EU462" s="240">
        <f t="shared" ca="1" si="1000"/>
        <v>-3.2168634467094301E-5</v>
      </c>
      <c r="EV462" s="240">
        <f t="shared" ca="1" si="1001"/>
        <v>3.0503366539211034E-5</v>
      </c>
      <c r="EW462" s="240">
        <f t="shared" ca="1" si="1002"/>
        <v>-1.5925805616449298E-5</v>
      </c>
      <c r="EX462" s="240">
        <f t="shared" ca="1" si="1003"/>
        <v>-5.3932626096041309E-6</v>
      </c>
      <c r="EY462" s="240">
        <f t="shared" ca="1" si="1004"/>
        <v>2.4429324239516363E-5</v>
      </c>
      <c r="EZ462" s="240">
        <f t="shared" ca="1" si="1005"/>
        <v>-3.3124278377504997E-5</v>
      </c>
      <c r="FA462" s="240">
        <f t="shared" ca="1" si="1006"/>
        <v>2.7797488813715143E-5</v>
      </c>
      <c r="FB462" s="240">
        <f t="shared" ca="1" si="1007"/>
        <v>-1.0703823629060443E-5</v>
      </c>
      <c r="FC462" s="240">
        <f t="shared" ca="1" si="1008"/>
        <v>-1.0920846573885152E-5</v>
      </c>
      <c r="FD462" s="240">
        <f t="shared" ca="1" si="1009"/>
        <v>2.7922644395421559E-5</v>
      </c>
      <c r="FE462" s="240">
        <f t="shared" ca="1" si="1010"/>
        <v>-3.3104587344151857E-5</v>
      </c>
      <c r="FF462" s="240">
        <f t="shared" ca="1" si="1011"/>
        <v>2.4273121946209505E-5</v>
      </c>
      <c r="FG462" s="240">
        <f t="shared" ca="1" si="1012"/>
        <v>-5.1666706031261717E-6</v>
      </c>
      <c r="FH462" s="240">
        <f t="shared" ca="1" si="1013"/>
        <v>-1.6126869320813724E-5</v>
      </c>
      <c r="FI462" s="240">
        <f t="shared" ca="1" si="1014"/>
        <v>3.0593790238855218E-5</v>
      </c>
      <c r="FJ462" s="240">
        <f t="shared" ca="1" si="1015"/>
        <v>-3.2110141163904407E-5</v>
      </c>
      <c r="FK462" s="240">
        <f t="shared" ca="1" si="1016"/>
        <v>2.0034039915444571E-5</v>
      </c>
      <c r="FL462" s="240">
        <f t="shared" ca="1" si="1017"/>
        <v>5.2261356736362157E-7</v>
      </c>
      <c r="FM462" s="240">
        <f t="shared" ca="1" si="1018"/>
        <v>-2.0858040993166688E-5</v>
      </c>
      <c r="FN462" s="240">
        <f t="shared" ca="1" si="1019"/>
        <v>3.2364110641140676E-5</v>
      </c>
      <c r="FO462" s="240">
        <f t="shared" ca="1" si="1020"/>
        <v>-3.0170221021343911E-5</v>
      </c>
      <c r="FP462" s="240">
        <f t="shared" ca="1" si="1021"/>
        <v>1.5205061284622196E-5</v>
      </c>
      <c r="FQ462" s="240">
        <f t="shared" ca="1" si="1022"/>
        <v>6.1965095301930349E-6</v>
      </c>
      <c r="FR462" s="240">
        <f t="shared" ca="1" si="1023"/>
        <v>-2.4975053588384676E-5</v>
      </c>
      <c r="FS462" s="240">
        <f t="shared" ca="1" si="1024"/>
        <v>3.318147902218076E-5</v>
      </c>
      <c r="FT462" s="240">
        <f t="shared" ca="1" si="1025"/>
        <v>-2.7341947312621699E-5</v>
      </c>
      <c r="FU462" s="240">
        <f t="shared" ca="1" si="1026"/>
        <v>9.9283739543393272E-6</v>
      </c>
      <c r="FV462" s="240">
        <f t="shared" ca="1" si="1027"/>
        <v>1.1687951034532906E-5</v>
      </c>
      <c r="FW462" s="240">
        <f t="shared" ca="1" si="1028"/>
        <v>-2.8356682843036622E-5</v>
      </c>
      <c r="FX462" s="240">
        <f t="shared" ca="1" si="1029"/>
        <v>3.3021828202764176E-5</v>
      </c>
      <c r="FY462" s="240">
        <f t="shared" ca="1" si="1030"/>
        <v>-2.3708597751661287E-5</v>
      </c>
      <c r="FZ462" s="240">
        <f t="shared" ca="1" si="1031"/>
        <v>4.3593484803522831E-6</v>
      </c>
      <c r="GA462" s="240">
        <f t="shared" ca="1" si="1032"/>
        <v>1.6835244149130946E-5</v>
      </c>
      <c r="GB462" s="240">
        <f t="shared" ca="1" si="1033"/>
        <v>-3.0903357646730298E-5</v>
      </c>
      <c r="GC462" s="240">
        <f t="shared" ca="1" si="1034"/>
        <v>3.1889859055803088E-5</v>
      </c>
      <c r="GD462" s="240">
        <f t="shared" ca="1" si="1035"/>
        <v>-1.937715528158756E-5</v>
      </c>
      <c r="GE462" s="240">
        <f t="shared" ca="1" si="1036"/>
        <v>-1.3380367681926942E-6</v>
      </c>
      <c r="GF462" s="240">
        <f t="shared" ca="1" si="1037"/>
        <v>2.1486828294063062E-5</v>
      </c>
      <c r="GG462" s="240">
        <f t="shared" ca="1" si="1038"/>
        <v>-3.2540091885108866E-5</v>
      </c>
      <c r="GH462" s="240">
        <f t="shared" ca="1" si="1039"/>
        <v>2.9818902090470744E-5</v>
      </c>
      <c r="GI462" s="240">
        <f t="shared" ca="1" si="1040"/>
        <v>-1.4475157992431095E-5</v>
      </c>
      <c r="GJ462" s="240">
        <f t="shared" ca="1" si="1041"/>
        <v>-6.9960239051415149E-6</v>
      </c>
      <c r="GK462" s="240">
        <f t="shared" ca="1" si="1042"/>
        <v>2.5505738898850025E-5</v>
      </c>
      <c r="GL462" s="240">
        <f t="shared" ca="1" si="1043"/>
        <v>-3.321869238462896E-5</v>
      </c>
      <c r="GM462" s="240">
        <f t="shared" ca="1" si="1044"/>
        <v>2.6869936044848379E-5</v>
      </c>
      <c r="GN462" s="240">
        <f t="shared" ca="1" si="1045"/>
        <v>-9.1469437983939265E-6</v>
      </c>
      <c r="GO462" s="240">
        <f t="shared" ca="1" si="1046"/>
        <v>-1.2448015110518095E-5</v>
      </c>
      <c r="GP462" s="240">
        <f t="shared" ca="1" si="1047"/>
        <v>2.8773640285230747E-5</v>
      </c>
      <c r="GQ462" s="240">
        <f t="shared" ca="1" si="1048"/>
        <v>-3.2919177946832651E-5</v>
      </c>
      <c r="GR462" s="240">
        <f t="shared" ca="1" si="1049"/>
        <v>2.3129792384349035E-5</v>
      </c>
      <c r="GS462" s="240">
        <f t="shared" ca="1" si="1050"/>
        <v>-3.5494004490603669E-6</v>
      </c>
      <c r="GT462" s="240">
        <f t="shared" ca="1" si="1051"/>
        <v>-1.753347805588305E-5</v>
      </c>
      <c r="GU462" s="240">
        <f t="shared" ca="1" si="1052"/>
        <v>3.1194310027509958E-5</v>
      </c>
      <c r="GV462" s="240">
        <f t="shared" ca="1" si="1053"/>
        <v>-3.1650367689045183E-5</v>
      </c>
      <c r="GW462" s="240">
        <f t="shared" ca="1" si="1054"/>
        <v>1.8708598573945907E-5</v>
      </c>
      <c r="GX462" s="240">
        <f t="shared" ca="1" si="1055"/>
        <v>2.1526539857050211E-6</v>
      </c>
      <c r="GY462" s="240">
        <f t="shared" ca="1" si="1056"/>
        <v>-2.2102672733039339E-5</v>
      </c>
      <c r="GZ462" s="240">
        <f t="shared" ca="1" si="1057"/>
        <v>3.2696472194477841E-5</v>
      </c>
      <c r="HA462" s="240">
        <f t="shared" ca="1" si="1058"/>
        <v>-2.9449621367978828E-5</v>
      </c>
      <c r="HB462" s="240">
        <f t="shared" ca="1" si="1059"/>
        <v>1.3736535406326371E-5</v>
      </c>
      <c r="HC462" s="240">
        <f t="shared" ca="1" si="1060"/>
        <v>7.7913241368895774E-6</v>
      </c>
      <c r="HD462" s="240">
        <f t="shared" ca="1" si="1061"/>
        <v>-2.60210605059237E-5</v>
      </c>
      <c r="HE462" s="240">
        <f t="shared" ca="1" si="1062"/>
        <v>3.3235896048911579E-5</v>
      </c>
      <c r="HF462" s="240">
        <f t="shared" ca="1" si="1063"/>
        <v>-2.6381739332333253E-5</v>
      </c>
      <c r="HG462" s="240">
        <f t="shared" ca="1" si="1064"/>
        <v>8.3600038655324597E-6</v>
      </c>
      <c r="HH462" s="240">
        <f t="shared" ca="1" si="1065"/>
        <v>1.3200580967661968E-5</v>
      </c>
      <c r="HI462" s="240">
        <f t="shared" ca="1" si="1066"/>
        <v>-2.9173265562433734E-5</v>
      </c>
      <c r="HJ462" s="240">
        <f t="shared" ca="1" si="1067"/>
        <v>3.2796698409032981E-5</v>
      </c>
      <c r="HK462" s="240">
        <f t="shared" ca="1" si="1068"/>
        <v>-2.2537054494983082E-5</v>
      </c>
      <c r="HL462" s="240">
        <f t="shared" ca="1" si="1069"/>
        <v>2.7373143916604505E-6</v>
      </c>
      <c r="HM462" s="240">
        <f t="shared" ca="1" si="1070"/>
        <v>1.8221150451073255E-5</v>
      </c>
      <c r="HN462" s="240">
        <f t="shared" ca="1" si="1071"/>
        <v>-3.1466472122358799E-5</v>
      </c>
      <c r="HO462" s="240">
        <f t="shared" ca="1" si="1072"/>
        <v>3.1391811324274851E-5</v>
      </c>
      <c r="HP462" s="240">
        <f t="shared" ca="1" si="1073"/>
        <v>-1.8028772506082863E-5</v>
      </c>
      <c r="HQ462" s="240">
        <f t="shared" ca="1" si="1074"/>
        <v>-2.96597452495116E-6</v>
      </c>
      <c r="HR462" s="240">
        <f t="shared" ca="1" si="1075"/>
        <v>2.2705203348433392E-5</v>
      </c>
      <c r="HS462" s="240">
        <f t="shared" ca="1" si="1076"/>
        <v>-3.2833157371596415E-5</v>
      </c>
      <c r="HT462" s="240">
        <f t="shared" ca="1" si="1077"/>
        <v>2.9062601294767104E-5</v>
      </c>
      <c r="HU462" s="240">
        <f t="shared" ca="1" si="1078"/>
        <v>-1.2989638444936752E-5</v>
      </c>
      <c r="HV462" s="240">
        <f t="shared" ca="1" si="1079"/>
        <v>-8.5819311663157677E-6</v>
      </c>
      <c r="HW462" s="240">
        <f t="shared" ca="1" si="1080"/>
        <v>2.652070799913872E-5</v>
      </c>
      <c r="HX462" s="240">
        <f t="shared" ca="1" si="1081"/>
        <v>-3.3233079652184518E-5</v>
      </c>
      <c r="HY462" s="240">
        <f t="shared" ca="1" si="1082"/>
        <v>2.5877651246521096E-5</v>
      </c>
      <c r="HZ462" s="240">
        <f t="shared" ca="1" si="1083"/>
        <v>-7.5680281789412558E-6</v>
      </c>
      <c r="IA462" s="240">
        <f t="shared" ca="1" si="1084"/>
        <v>-1.3945195288432428E-5</v>
      </c>
      <c r="IB462" s="240">
        <f t="shared" ca="1" si="1085"/>
        <v>2.9555317955320561E-5</v>
      </c>
      <c r="IC462" s="240">
        <f t="shared" ca="1" si="1086"/>
        <v>-3.2654463366459503E-5</v>
      </c>
      <c r="ID462" s="240">
        <f t="shared" ca="1" si="1087"/>
        <v>2.193074112670409E-5</v>
      </c>
      <c r="IE462" s="240">
        <f t="shared" ca="1" si="1088"/>
        <v>-1.1338333410814981E-5</v>
      </c>
      <c r="IF462" s="240">
        <f t="shared" ca="1" si="1089"/>
        <v>-1.8897847106564425E-5</v>
      </c>
      <c r="IG462" s="240">
        <f t="shared" ca="1" si="1090"/>
        <v>3.1719679991008948E-5</v>
      </c>
      <c r="IH462" s="240">
        <f t="shared" ca="1" si="1091"/>
        <v>-3.1114345706178196E-5</v>
      </c>
      <c r="II462" s="240">
        <f t="shared" ca="1" si="1092"/>
        <v>1.7338086579801372E-5</v>
      </c>
      <c r="IJ462" s="240">
        <f t="shared" ca="1" si="1093"/>
        <v>3.7775084720427583E-6</v>
      </c>
      <c r="IK462" s="240">
        <f t="shared" ca="1" si="1094"/>
        <v>-2.3294057198332582E-5</v>
      </c>
      <c r="IL462" s="240">
        <f t="shared" ca="1" si="1095"/>
        <v>3.2950065082425493E-5</v>
      </c>
      <c r="IM462" s="240">
        <f t="shared" ca="1" si="1096"/>
        <v>-2.8658074997256058E-5</v>
      </c>
      <c r="IN462" s="240">
        <f t="shared" ca="1" si="1097"/>
        <v>1.2234917011060043E-5</v>
      </c>
      <c r="IO462" s="240">
        <f t="shared" ca="1" si="1098"/>
        <v>9.3673687613046091E-6</v>
      </c>
      <c r="IP462" s="240">
        <f t="shared" ca="1" si="1099"/>
        <v>-2.7004380409528193E-5</v>
      </c>
      <c r="IQ462" s="240">
        <f t="shared" ca="1" si="1100"/>
        <v>3.3210244890939886E-5</v>
      </c>
      <c r="IR462" s="240">
        <f t="shared" ca="1" si="1101"/>
        <v>-2.5357975431225729E-5</v>
      </c>
      <c r="IS462" s="240">
        <f t="shared" ca="1" si="1102"/>
        <v>6.771493795161851E-6</v>
      </c>
      <c r="IT462" s="240">
        <f t="shared" ca="1" si="1103"/>
        <v>1.468140954500557E-5</v>
      </c>
      <c r="IU462" s="240">
        <f t="shared" ca="1" si="1104"/>
        <v>-2.9919567329815609E-5</v>
      </c>
      <c r="IV462" s="240">
        <f t="shared" ca="1" si="1105"/>
        <v>3.2492558496183884E-5</v>
      </c>
      <c r="IW462" s="240">
        <f t="shared" ca="1" si="1106"/>
        <v>-2.1311217500013588E-5</v>
      </c>
      <c r="IX462" s="240">
        <f t="shared" ca="1" si="1107"/>
        <v>1.1086858728368072E-6</v>
      </c>
      <c r="IY462" s="240">
        <f t="shared" ca="1" si="1108"/>
        <v>1.9563160405594615E-5</v>
      </c>
      <c r="IZ462" s="240">
        <f t="shared" ca="1" si="1109"/>
        <v>-3.195378111050774E-5</v>
      </c>
      <c r="JA462" s="240">
        <f t="shared" ca="1" si="1110"/>
        <v>3.0818137969668448E-5</v>
      </c>
      <c r="JB462" s="240">
        <f t="shared" ca="1" si="1111"/>
        <v>-1.6636956838477013E-5</v>
      </c>
    </row>
    <row r="463" spans="2:262">
      <c r="B463" s="248">
        <v>102</v>
      </c>
      <c r="C463" s="247">
        <f t="shared" si="1112"/>
        <v>1.9921875000000013E-3</v>
      </c>
      <c r="D463" s="244">
        <f t="shared" ca="1" si="855"/>
        <v>29.909822450193868</v>
      </c>
      <c r="E463" s="243">
        <f ca="1">DD361</f>
        <v>-9.0177549806132989E-2</v>
      </c>
      <c r="F463" s="242">
        <v>102</v>
      </c>
      <c r="G463" s="240">
        <f t="shared" ca="1" si="856"/>
        <v>4.8320242074965865E-7</v>
      </c>
      <c r="H463" s="240">
        <f t="shared" ca="1" si="857"/>
        <v>3.981898206578479E-5</v>
      </c>
      <c r="I463" s="240">
        <f t="shared" ca="1" si="858"/>
        <v>-6.4449015003011792E-5</v>
      </c>
      <c r="J463" s="240">
        <f t="shared" ca="1" si="859"/>
        <v>6.3712886428071505E-5</v>
      </c>
      <c r="K463" s="240">
        <f t="shared" ca="1" si="860"/>
        <v>-3.7900325459784211E-5</v>
      </c>
      <c r="L463" s="240">
        <f t="shared" ca="1" si="861"/>
        <v>-2.8292327183389871E-6</v>
      </c>
      <c r="M463" s="240">
        <f t="shared" ca="1" si="862"/>
        <v>4.2445247515146756E-5</v>
      </c>
      <c r="N463" s="240">
        <f t="shared" ca="1" si="863"/>
        <v>-6.5355452241113061E-5</v>
      </c>
      <c r="O463" s="240">
        <f t="shared" ca="1" si="864"/>
        <v>6.2542735411624445E-5</v>
      </c>
      <c r="P463" s="240">
        <f t="shared" ca="1" si="865"/>
        <v>-3.5114140002922954E-5</v>
      </c>
      <c r="Q463" s="240">
        <f t="shared" ca="1" si="866"/>
        <v>-6.1348519879974142E-6</v>
      </c>
      <c r="R463" s="240">
        <f t="shared" ca="1" si="867"/>
        <v>4.4969258645480199E-5</v>
      </c>
      <c r="S463" s="240">
        <f t="shared" ca="1" si="868"/>
        <v>-6.6104442470303956E-5</v>
      </c>
      <c r="T463" s="240">
        <f t="shared" ca="1" si="869"/>
        <v>6.1221913467474136E-5</v>
      </c>
      <c r="U463" s="241">
        <f t="shared" ca="1" si="870"/>
        <v>-3.2243361507159138E-5</v>
      </c>
      <c r="V463" s="240">
        <f t="shared" ca="1" si="871"/>
        <v>-9.425691861867434E-6</v>
      </c>
      <c r="W463" s="240">
        <f t="shared" ca="1" si="872"/>
        <v>4.7384934892894632E-5</v>
      </c>
      <c r="X463" s="240">
        <f t="shared" ca="1" si="873"/>
        <v>-6.6694181307518541E-5</v>
      </c>
      <c r="Y463" s="240">
        <f t="shared" ca="1" si="874"/>
        <v>5.9753602571374452E-5</v>
      </c>
      <c r="Z463" s="240">
        <f t="shared" ca="1" si="875"/>
        <v>-2.9294905929339871E-5</v>
      </c>
      <c r="AA463" s="240">
        <f t="shared" ca="1" si="876"/>
        <v>-1.2693824418448875E-5</v>
      </c>
      <c r="AB463" s="240">
        <f t="shared" ca="1" si="877"/>
        <v>4.9686456681721978E-5</v>
      </c>
      <c r="AC463" s="240">
        <f t="shared" ca="1" si="878"/>
        <v>-6.7123248020242962E-5</v>
      </c>
      <c r="AD463" s="240">
        <f t="shared" ca="1" si="879"/>
        <v>5.8141340012882661E-5</v>
      </c>
      <c r="AE463" s="240">
        <f t="shared" ca="1" si="880"/>
        <v>-2.6275876357205671E-5</v>
      </c>
      <c r="AF463" s="240">
        <f t="shared" ca="1" si="881"/>
        <v>-1.5931376440159034E-5</v>
      </c>
      <c r="AG463" s="240">
        <f t="shared" ca="1" si="882"/>
        <v>5.1868279444383464E-5</v>
      </c>
      <c r="AH463" s="240">
        <f t="shared" ca="1" si="883"/>
        <v>-6.7390608949184497E-5</v>
      </c>
      <c r="AI463" s="240">
        <f t="shared" ca="1" si="884"/>
        <v>5.6389009873720404E-5</v>
      </c>
      <c r="AJ463" s="240">
        <f t="shared" ca="1" si="885"/>
        <v>-2.3193545897432455E-5</v>
      </c>
      <c r="AK463" s="240">
        <f t="shared" ca="1" si="886"/>
        <v>-1.9130548380600151E-5</v>
      </c>
      <c r="AL463" s="240">
        <f t="shared" ca="1" si="887"/>
        <v>5.3925146978738997E-5</v>
      </c>
      <c r="AM463" s="240">
        <f t="shared" ca="1" si="888"/>
        <v>-6.7495619998447225E-5</v>
      </c>
      <c r="AN463" s="240">
        <f t="shared" ca="1" si="889"/>
        <v>5.4500833670677911E-5</v>
      </c>
      <c r="AO463" s="240">
        <f t="shared" ca="1" si="890"/>
        <v>-2.005534015407717E-5</v>
      </c>
      <c r="AP463" s="240">
        <f t="shared" ca="1" si="891"/>
        <v>-2.2283633154355202E-5</v>
      </c>
      <c r="AQ463" s="240">
        <f t="shared" ca="1" si="892"/>
        <v>5.5852104110737697E-5</v>
      </c>
      <c r="AR463" s="240">
        <f t="shared" ca="1" si="893"/>
        <v>-6.7438028187215596E-5</v>
      </c>
      <c r="AS463" s="240">
        <f t="shared" ca="1" si="894"/>
        <v>5.2481360185613487E-5</v>
      </c>
      <c r="AT463" s="240">
        <f t="shared" ca="1" si="895"/>
        <v>-1.6868819339651313E-5</v>
      </c>
      <c r="AU463" s="240">
        <f t="shared" ca="1" si="896"/>
        <v>-2.5383034704025638E-5</v>
      </c>
      <c r="AV463" s="240">
        <f t="shared" ca="1" si="897"/>
        <v>5.7644508631866557E-5</v>
      </c>
      <c r="AW463" s="240">
        <f t="shared" ca="1" si="898"/>
        <v>-6.7217972259207311E-5</v>
      </c>
      <c r="AX463" s="240">
        <f t="shared" ca="1" si="899"/>
        <v>5.0335454507038286E-5</v>
      </c>
      <c r="AY463" s="240">
        <f t="shared" ca="1" si="900"/>
        <v>-1.3641660061901235E-5</v>
      </c>
      <c r="AZ463" s="240">
        <f t="shared" ca="1" si="901"/>
        <v>-2.8421286299801931E-5</v>
      </c>
      <c r="BA463" s="240">
        <f t="shared" ca="1" si="902"/>
        <v>5.9298042482639118E-5</v>
      </c>
      <c r="BB463" s="240">
        <f t="shared" ca="1" si="903"/>
        <v>-6.6835982348427531E-5</v>
      </c>
      <c r="BC463" s="240">
        <f t="shared" ca="1" si="904"/>
        <v>4.8068286309689893E-5</v>
      </c>
      <c r="BD463" s="240">
        <f t="shared" ca="1" si="905"/>
        <v>-1.0381636830193733E-5</v>
      </c>
      <c r="BE463" s="240">
        <f t="shared" ca="1" si="906"/>
        <v>-3.1391068527472215E-5</v>
      </c>
      <c r="BF463" s="240">
        <f t="shared" ca="1" si="907"/>
        <v>6.0808722155175873E-5</v>
      </c>
      <c r="BG463" s="240">
        <f t="shared" ca="1" si="908"/>
        <v>-6.6292978702029896E-5</v>
      </c>
      <c r="BH463" s="240">
        <f t="shared" ca="1" si="909"/>
        <v>4.5685317400337513E-5</v>
      </c>
      <c r="BI463" s="240">
        <f t="shared" ca="1" si="910"/>
        <v>-7.096603326038293E-6</v>
      </c>
      <c r="BJ463" s="240">
        <f t="shared" ca="1" si="911"/>
        <v>-3.4285226921526933E-5</v>
      </c>
      <c r="BK463" s="240">
        <f t="shared" ca="1" si="912"/>
        <v>6.2172908289825392E-5</v>
      </c>
      <c r="BL463" s="240">
        <f t="shared" ca="1" si="913"/>
        <v>-6.5590269463359965E-5</v>
      </c>
      <c r="BM463" s="240">
        <f t="shared" ca="1" si="914"/>
        <v>4.3192288559805081E-5</v>
      </c>
      <c r="BN463" s="240">
        <f t="shared" ca="1" si="915"/>
        <v>-3.7944734828823381E-6</v>
      </c>
      <c r="BO463" s="240">
        <f t="shared" ca="1" si="916"/>
        <v>-3.7096789200895673E-5</v>
      </c>
      <c r="BP463" s="240">
        <f t="shared" ca="1" si="917"/>
        <v>6.3387314442701174E-5</v>
      </c>
      <c r="BQ463" s="240">
        <f t="shared" ca="1" si="918"/>
        <v>-6.4729547520523233E-5</v>
      </c>
      <c r="BR463" s="240">
        <f t="shared" ca="1" si="919"/>
        <v>4.0595205712935869E-5</v>
      </c>
      <c r="BS463" s="240">
        <f t="shared" ca="1" si="920"/>
        <v>-4.8320242074950957E-7</v>
      </c>
      <c r="BT463" s="240">
        <f t="shared" ca="1" si="921"/>
        <v>-3.9818982065786044E-5</v>
      </c>
      <c r="BU463" s="240">
        <f t="shared" ca="1" si="922"/>
        <v>6.4449015003012103E-5</v>
      </c>
      <c r="BV463" s="240">
        <f t="shared" ca="1" si="923"/>
        <v>-6.3712886428071315E-5</v>
      </c>
      <c r="BW463" s="240">
        <f t="shared" ca="1" si="924"/>
        <v>3.790032545978415E-5</v>
      </c>
      <c r="BX463" s="240">
        <f t="shared" ca="1" si="925"/>
        <v>2.8292327183403627E-6</v>
      </c>
      <c r="BY463" s="240">
        <f t="shared" ca="1" si="926"/>
        <v>-4.2445247515147468E-5</v>
      </c>
      <c r="BZ463" s="240">
        <f t="shared" ca="1" si="927"/>
        <v>6.5355452241113156E-5</v>
      </c>
      <c r="CA463" s="240">
        <f t="shared" ca="1" si="928"/>
        <v>-6.2542735411624472E-5</v>
      </c>
      <c r="CB463" s="240">
        <f t="shared" ca="1" si="929"/>
        <v>3.5114140002921775E-5</v>
      </c>
      <c r="CC463" s="240">
        <f t="shared" ca="1" si="930"/>
        <v>6.1348519879983155E-6</v>
      </c>
      <c r="CD463" s="240">
        <f t="shared" ca="1" si="931"/>
        <v>-4.4969258645480334E-5</v>
      </c>
      <c r="CE463" s="240">
        <f t="shared" ca="1" si="932"/>
        <v>6.6104442470303902E-5</v>
      </c>
      <c r="CF463" s="240">
        <f t="shared" ca="1" si="933"/>
        <v>-6.1221913467473648E-5</v>
      </c>
      <c r="CG463" s="240">
        <f t="shared" ca="1" si="934"/>
        <v>3.2243361507158562E-5</v>
      </c>
      <c r="CH463" s="240">
        <f t="shared" ca="1" si="935"/>
        <v>9.4256918618676136E-6</v>
      </c>
      <c r="CI463" s="240">
        <f t="shared" ca="1" si="936"/>
        <v>-4.7384934892895784E-5</v>
      </c>
      <c r="CJ463" s="240">
        <f t="shared" ca="1" si="937"/>
        <v>6.6694181307518704E-5</v>
      </c>
      <c r="CK463" s="240">
        <f t="shared" ca="1" si="938"/>
        <v>-5.9753602571374154E-5</v>
      </c>
      <c r="CL463" s="240">
        <f t="shared" ca="1" si="939"/>
        <v>2.9294905929339708E-5</v>
      </c>
      <c r="CM463" s="240">
        <f t="shared" ca="1" si="940"/>
        <v>1.2693824418450464E-5</v>
      </c>
      <c r="CN463" s="240">
        <f t="shared" ca="1" si="941"/>
        <v>-4.968645668172275E-5</v>
      </c>
      <c r="CO463" s="240">
        <f t="shared" ca="1" si="942"/>
        <v>6.712324802024303E-5</v>
      </c>
      <c r="CP463" s="240">
        <f t="shared" ca="1" si="943"/>
        <v>-5.814134001288281E-5</v>
      </c>
      <c r="CQ463" s="240">
        <f t="shared" ca="1" si="944"/>
        <v>2.6275876357204624E-5</v>
      </c>
      <c r="CR463" s="240">
        <f t="shared" ca="1" si="945"/>
        <v>1.5931376440159681E-5</v>
      </c>
      <c r="CS463" s="240">
        <f t="shared" ca="1" si="946"/>
        <v>-5.1868279444383884E-5</v>
      </c>
      <c r="CT463" s="240">
        <f t="shared" ca="1" si="947"/>
        <v>6.7390608949184497E-5</v>
      </c>
      <c r="CU463" s="240">
        <f t="shared" ca="1" si="948"/>
        <v>-5.6389009873719516E-5</v>
      </c>
      <c r="CV463" s="240">
        <f t="shared" ca="1" si="949"/>
        <v>2.3193545897431828E-5</v>
      </c>
      <c r="CW463" s="240">
        <f t="shared" ca="1" si="950"/>
        <v>1.9130548380600788E-5</v>
      </c>
      <c r="CX463" s="240">
        <f t="shared" ca="1" si="951"/>
        <v>-5.3925146978739973E-5</v>
      </c>
      <c r="CY463" s="240">
        <f t="shared" ca="1" si="952"/>
        <v>6.7495619998447239E-5</v>
      </c>
      <c r="CZ463" s="240">
        <f t="shared" ca="1" si="953"/>
        <v>-5.4500833670677518E-5</v>
      </c>
      <c r="DA463" s="240">
        <f t="shared" ca="1" si="954"/>
        <v>2.0055340154077458E-5</v>
      </c>
      <c r="DB463" s="240">
        <f t="shared" ca="1" si="955"/>
        <v>2.2283633154356726E-5</v>
      </c>
      <c r="DC463" s="240">
        <f t="shared" ca="1" si="956"/>
        <v>-5.585210411073807E-5</v>
      </c>
      <c r="DD463" s="240">
        <f t="shared" ca="1" si="957"/>
        <v>6.7438028187215569E-5</v>
      </c>
      <c r="DE463" s="240">
        <f t="shared" ca="1" si="958"/>
        <v>-5.2481360185612464E-5</v>
      </c>
      <c r="DF463" s="240">
        <f t="shared" ca="1" si="959"/>
        <v>1.6868819339649748E-5</v>
      </c>
      <c r="DG463" s="240">
        <f t="shared" ca="1" si="960"/>
        <v>2.5383034704026244E-5</v>
      </c>
      <c r="DH463" s="240">
        <f t="shared" ca="1" si="961"/>
        <v>-5.7644508631866896E-5</v>
      </c>
      <c r="DI463" s="240">
        <f t="shared" ca="1" si="962"/>
        <v>6.7217972259207338E-5</v>
      </c>
      <c r="DJ463" s="240">
        <f t="shared" ca="1" si="963"/>
        <v>-5.0335454507038483E-5</v>
      </c>
      <c r="DK463" s="240">
        <f t="shared" ca="1" si="964"/>
        <v>1.3641660061902465E-5</v>
      </c>
      <c r="DL463" s="240">
        <f t="shared" ca="1" si="965"/>
        <v>2.8421286299804279E-5</v>
      </c>
      <c r="DM463" s="240">
        <f t="shared" ca="1" si="966"/>
        <v>-5.929804248263989E-5</v>
      </c>
      <c r="DN463" s="240">
        <f t="shared" ca="1" si="967"/>
        <v>6.6835982348427449E-5</v>
      </c>
      <c r="DO463" s="240">
        <f t="shared" ca="1" si="968"/>
        <v>-4.8068286309689432E-5</v>
      </c>
      <c r="DP463" s="240">
        <f t="shared" ca="1" si="969"/>
        <v>1.0381636830194025E-5</v>
      </c>
      <c r="DQ463" s="240">
        <f t="shared" ca="1" si="970"/>
        <v>3.1391068527471957E-5</v>
      </c>
      <c r="DR463" s="240">
        <f t="shared" ca="1" si="971"/>
        <v>-6.0808722155175331E-5</v>
      </c>
      <c r="DS463" s="240">
        <f t="shared" ca="1" si="972"/>
        <v>6.6292978702029408E-5</v>
      </c>
      <c r="DT463" s="240">
        <f t="shared" ca="1" si="973"/>
        <v>-4.5685317400335609E-5</v>
      </c>
      <c r="DU463" s="240">
        <f t="shared" ca="1" si="974"/>
        <v>7.0966033260376357E-6</v>
      </c>
      <c r="DV463" s="240">
        <f t="shared" ca="1" si="975"/>
        <v>3.4285226921527502E-5</v>
      </c>
      <c r="DW463" s="240">
        <f t="shared" ca="1" si="976"/>
        <v>-6.2172908289825649E-5</v>
      </c>
      <c r="DX463" s="240">
        <f t="shared" ca="1" si="977"/>
        <v>6.5590269463359802E-5</v>
      </c>
      <c r="DY463" s="240">
        <f t="shared" ca="1" si="978"/>
        <v>-4.319228855980605E-5</v>
      </c>
      <c r="DZ463" s="240">
        <f t="shared" ca="1" si="979"/>
        <v>3.7944734828835985E-6</v>
      </c>
      <c r="EA463" s="240">
        <f t="shared" ca="1" si="980"/>
        <v>3.7096789200897828E-5</v>
      </c>
      <c r="EB463" s="240">
        <f t="shared" ca="1" si="981"/>
        <v>-6.3387314442702055E-5</v>
      </c>
      <c r="EC463" s="240">
        <f t="shared" ca="1" si="982"/>
        <v>6.4729547520523057E-5</v>
      </c>
      <c r="ED463" s="240">
        <f t="shared" ca="1" si="983"/>
        <v>-4.059520571293534E-5</v>
      </c>
      <c r="EE463" s="240">
        <f t="shared" ca="1" si="984"/>
        <v>4.832024207488455E-7</v>
      </c>
      <c r="EF463" s="240">
        <f t="shared" ca="1" si="985"/>
        <v>3.9818982065785027E-5</v>
      </c>
      <c r="EG463" s="240">
        <f t="shared" ca="1" si="986"/>
        <v>-6.4449015003011724E-5</v>
      </c>
      <c r="EH463" s="240">
        <f t="shared" ca="1" si="987"/>
        <v>6.3712886428070461E-5</v>
      </c>
      <c r="EI463" s="240">
        <f t="shared" ca="1" si="988"/>
        <v>-3.7900325459782022E-5</v>
      </c>
      <c r="EJ463" s="240">
        <f t="shared" ca="1" si="989"/>
        <v>-2.82923271834102E-6</v>
      </c>
      <c r="EK463" s="240">
        <f t="shared" ca="1" si="990"/>
        <v>4.2445247515147976E-5</v>
      </c>
      <c r="EL463" s="240">
        <f t="shared" ca="1" si="991"/>
        <v>-6.5355452241113333E-5</v>
      </c>
      <c r="EM463" s="240">
        <f t="shared" ca="1" si="992"/>
        <v>6.2542735411624228E-5</v>
      </c>
      <c r="EN463" s="240">
        <f t="shared" ca="1" si="993"/>
        <v>-3.5114140002922846E-5</v>
      </c>
      <c r="EO463" s="240">
        <f t="shared" ca="1" si="994"/>
        <v>-6.1348519879970585E-6</v>
      </c>
      <c r="EP463" s="240">
        <f t="shared" ca="1" si="995"/>
        <v>4.4969258645482259E-5</v>
      </c>
      <c r="EQ463" s="240">
        <f t="shared" ca="1" si="996"/>
        <v>-6.6104442470304417E-5</v>
      </c>
      <c r="ER463" s="240">
        <f t="shared" ca="1" si="997"/>
        <v>6.1221913467473363E-5</v>
      </c>
      <c r="ES463" s="240">
        <f t="shared" ca="1" si="998"/>
        <v>-3.2243361507157979E-5</v>
      </c>
      <c r="ET463" s="240">
        <f t="shared" ca="1" si="999"/>
        <v>-9.4256918618682675E-6</v>
      </c>
      <c r="EU463" s="240">
        <f t="shared" ca="1" si="1000"/>
        <v>4.7384934892894896E-5</v>
      </c>
      <c r="EV463" s="240">
        <f t="shared" ca="1" si="1001"/>
        <v>-6.6694181307518514E-5</v>
      </c>
      <c r="EW463" s="240">
        <f t="shared" ca="1" si="1002"/>
        <v>5.9753602571372948E-5</v>
      </c>
      <c r="EX463" s="240">
        <f t="shared" ca="1" si="1003"/>
        <v>-2.929490592933738E-5</v>
      </c>
      <c r="EY463" s="240">
        <f t="shared" ca="1" si="1004"/>
        <v>-1.2693824418451114E-5</v>
      </c>
      <c r="EZ463" s="240">
        <f t="shared" ca="1" si="1005"/>
        <v>4.9686456681723204E-5</v>
      </c>
      <c r="FA463" s="240">
        <f t="shared" ca="1" si="1006"/>
        <v>-6.7123248020243097E-5</v>
      </c>
      <c r="FB463" s="240">
        <f t="shared" ca="1" si="1007"/>
        <v>5.8141340012882485E-5</v>
      </c>
      <c r="FC463" s="240">
        <f t="shared" ca="1" si="1008"/>
        <v>-2.6275876357205779E-5</v>
      </c>
      <c r="FD463" s="240">
        <f t="shared" ca="1" si="1009"/>
        <v>-1.5931376440158454E-5</v>
      </c>
      <c r="FE463" s="240">
        <f t="shared" ca="1" si="1010"/>
        <v>5.1868279444385538E-5</v>
      </c>
      <c r="FF463" s="240">
        <f t="shared" ca="1" si="1011"/>
        <v>-6.7390608949184633E-5</v>
      </c>
      <c r="FG463" s="240">
        <f t="shared" ca="1" si="1012"/>
        <v>5.638900987371915E-5</v>
      </c>
      <c r="FH463" s="240">
        <f t="shared" ca="1" si="1013"/>
        <v>-2.3193545897431212E-5</v>
      </c>
      <c r="FI463" s="240">
        <f t="shared" ca="1" si="1014"/>
        <v>-1.9130548380601428E-5</v>
      </c>
      <c r="FJ463" s="240">
        <f t="shared" ca="1" si="1015"/>
        <v>5.3925146978739221E-5</v>
      </c>
      <c r="FK463" s="240">
        <f t="shared" ca="1" si="1016"/>
        <v>-6.7495619998447212E-5</v>
      </c>
      <c r="FL463" s="240">
        <f t="shared" ca="1" si="1017"/>
        <v>5.4500833670675987E-5</v>
      </c>
      <c r="FM463" s="240">
        <f t="shared" ca="1" si="1018"/>
        <v>-2.0055340154074995E-5</v>
      </c>
      <c r="FN463" s="240">
        <f t="shared" ca="1" si="1019"/>
        <v>-2.2283633154357353E-5</v>
      </c>
      <c r="FO463" s="240">
        <f t="shared" ca="1" si="1020"/>
        <v>5.5852104110738442E-5</v>
      </c>
      <c r="FP463" s="240">
        <f t="shared" ca="1" si="1021"/>
        <v>-6.7438028187215542E-5</v>
      </c>
      <c r="FQ463" s="240">
        <f t="shared" ca="1" si="1022"/>
        <v>5.2481360185613256E-5</v>
      </c>
      <c r="FR463" s="240">
        <f t="shared" ca="1" si="1023"/>
        <v>-1.6868819339650968E-5</v>
      </c>
      <c r="FS463" s="240">
        <f t="shared" ca="1" si="1024"/>
        <v>-2.5383034704025085E-5</v>
      </c>
      <c r="FT463" s="240">
        <f t="shared" ca="1" si="1025"/>
        <v>5.7644508631868237E-5</v>
      </c>
      <c r="FU463" s="240">
        <f t="shared" ca="1" si="1026"/>
        <v>-6.7217972259207107E-5</v>
      </c>
      <c r="FV463" s="240">
        <f t="shared" ca="1" si="1027"/>
        <v>5.0335454507036769E-5</v>
      </c>
      <c r="FW463" s="240">
        <f t="shared" ca="1" si="1028"/>
        <v>-1.3641660061899947E-5</v>
      </c>
      <c r="FX463" s="240">
        <f t="shared" ca="1" si="1029"/>
        <v>-2.8421286299803138E-5</v>
      </c>
      <c r="FY463" s="240">
        <f t="shared" ca="1" si="1030"/>
        <v>5.9298042482639287E-5</v>
      </c>
      <c r="FZ463" s="240">
        <f t="shared" ca="1" si="1031"/>
        <v>-6.6835982348427625E-5</v>
      </c>
      <c r="GA463" s="240">
        <f t="shared" ca="1" si="1032"/>
        <v>4.8068286309687616E-5</v>
      </c>
      <c r="GB463" s="240">
        <f t="shared" ca="1" si="1033"/>
        <v>-1.0381636830191473E-5</v>
      </c>
      <c r="GC463" s="240">
        <f t="shared" ca="1" si="1034"/>
        <v>-3.1391068527474241E-5</v>
      </c>
      <c r="GD463" s="240">
        <f t="shared" ca="1" si="1035"/>
        <v>6.0808722155176442E-5</v>
      </c>
      <c r="GE463" s="240">
        <f t="shared" ca="1" si="1036"/>
        <v>-6.6292978702029638E-5</v>
      </c>
      <c r="GF463" s="240">
        <f t="shared" ca="1" si="1037"/>
        <v>4.5685317400336544E-5</v>
      </c>
      <c r="GG463" s="240">
        <f t="shared" ca="1" si="1038"/>
        <v>-7.0966033260388893E-6</v>
      </c>
      <c r="GH463" s="240">
        <f t="shared" ca="1" si="1039"/>
        <v>-3.4285226921526425E-5</v>
      </c>
      <c r="GI463" s="240">
        <f t="shared" ca="1" si="1040"/>
        <v>6.2172908289826652E-5</v>
      </c>
      <c r="GJ463" s="240">
        <f t="shared" ca="1" si="1041"/>
        <v>-6.5590269463359206E-5</v>
      </c>
      <c r="GK463" s="240">
        <f t="shared" ca="1" si="1042"/>
        <v>4.3192288559804065E-5</v>
      </c>
      <c r="GL463" s="240">
        <f t="shared" ca="1" si="1043"/>
        <v>-3.7944734828810269E-6</v>
      </c>
      <c r="GM463" s="240">
        <f t="shared" ca="1" si="1044"/>
        <v>-3.7096789200896771E-5</v>
      </c>
      <c r="GN463" s="240">
        <f t="shared" ca="1" si="1045"/>
        <v>6.3387314442701621E-5</v>
      </c>
      <c r="GO463" s="240">
        <f t="shared" ca="1" si="1046"/>
        <v>-6.4729547520523409E-5</v>
      </c>
      <c r="GP463" s="240">
        <f t="shared" ca="1" si="1047"/>
        <v>4.059520571293328E-5</v>
      </c>
      <c r="GQ463" s="240">
        <f t="shared" ca="1" si="1048"/>
        <v>-4.8320242074626374E-7</v>
      </c>
      <c r="GR463" s="240">
        <f t="shared" ca="1" si="1049"/>
        <v>-3.9818982065787115E-5</v>
      </c>
      <c r="GS463" s="240">
        <f t="shared" ca="1" si="1050"/>
        <v>6.4449015003012497E-5</v>
      </c>
      <c r="GT463" s="240">
        <f t="shared" ca="1" si="1051"/>
        <v>-6.3712886428070881E-5</v>
      </c>
      <c r="GU463" s="240">
        <f t="shared" ca="1" si="1052"/>
        <v>3.7900325459783065E-5</v>
      </c>
      <c r="GV463" s="240">
        <f t="shared" ca="1" si="1053"/>
        <v>2.8292327183397664E-6</v>
      </c>
      <c r="GW463" s="240">
        <f t="shared" ca="1" si="1054"/>
        <v>-4.2445247515147E-5</v>
      </c>
      <c r="GX463" s="240">
        <f t="shared" ca="1" si="1055"/>
        <v>6.5355452241113969E-5</v>
      </c>
      <c r="GY463" s="240">
        <f t="shared" ca="1" si="1056"/>
        <v>-6.2542735411623253E-5</v>
      </c>
      <c r="GZ463" s="240">
        <f t="shared" ca="1" si="1057"/>
        <v>3.511414000292065E-5</v>
      </c>
      <c r="HA463" s="240">
        <f t="shared" ca="1" si="1058"/>
        <v>6.1348519879996369E-6</v>
      </c>
      <c r="HB463" s="240">
        <f t="shared" ca="1" si="1059"/>
        <v>-4.4969258645481324E-5</v>
      </c>
      <c r="HC463" s="240">
        <f t="shared" ca="1" si="1060"/>
        <v>6.6104442470304946E-5</v>
      </c>
      <c r="HD463" s="240">
        <f t="shared" ca="1" si="1061"/>
        <v>-6.1221913467472266E-5</v>
      </c>
      <c r="HE463" s="240">
        <f t="shared" ca="1" si="1062"/>
        <v>3.2243361507155716E-5</v>
      </c>
      <c r="HF463" s="240">
        <f t="shared" ca="1" si="1063"/>
        <v>9.4256918618708221E-6</v>
      </c>
      <c r="HG463" s="240">
        <f t="shared" ca="1" si="1064"/>
        <v>-4.7384934892896733E-5</v>
      </c>
      <c r="HH463" s="240">
        <f t="shared" ca="1" si="1065"/>
        <v>6.669418130751892E-5</v>
      </c>
      <c r="HI463" s="240">
        <f t="shared" ca="1" si="1066"/>
        <v>-5.9753602571373531E-5</v>
      </c>
      <c r="HJ463" s="240">
        <f t="shared" ca="1" si="1067"/>
        <v>2.9294905929338515E-5</v>
      </c>
      <c r="HK463" s="240">
        <f t="shared" ca="1" si="1068"/>
        <v>1.2693824418449881E-5</v>
      </c>
      <c r="HL463" s="240">
        <f t="shared" ca="1" si="1069"/>
        <v>-4.9686456681722351E-5</v>
      </c>
      <c r="HM463" s="240">
        <f t="shared" ca="1" si="1070"/>
        <v>6.7123248020242962E-5</v>
      </c>
      <c r="HN463" s="240">
        <f t="shared" ca="1" si="1071"/>
        <v>-5.8141340012883122E-5</v>
      </c>
      <c r="HO463" s="240">
        <f t="shared" ca="1" si="1072"/>
        <v>2.6275876357206938E-5</v>
      </c>
      <c r="HP463" s="240">
        <f t="shared" ca="1" si="1073"/>
        <v>1.5931376440157238E-5</v>
      </c>
      <c r="HQ463" s="240">
        <f t="shared" ca="1" si="1074"/>
        <v>-5.1868279444387191E-5</v>
      </c>
      <c r="HR463" s="240">
        <f t="shared" ca="1" si="1075"/>
        <v>6.7390608949184768E-5</v>
      </c>
      <c r="HS463" s="240">
        <f t="shared" ca="1" si="1076"/>
        <v>-5.6389009873717734E-5</v>
      </c>
      <c r="HT463" s="240">
        <f t="shared" ca="1" si="1077"/>
        <v>2.3193545897428786E-5</v>
      </c>
      <c r="HU463" s="240">
        <f t="shared" ca="1" si="1078"/>
        <v>1.9130548380603901E-5</v>
      </c>
      <c r="HV463" s="240">
        <f t="shared" ca="1" si="1079"/>
        <v>-5.3925146978740772E-5</v>
      </c>
      <c r="HW463" s="240">
        <f t="shared" ca="1" si="1080"/>
        <v>6.7495619998447239E-5</v>
      </c>
      <c r="HX463" s="240">
        <f t="shared" ca="1" si="1081"/>
        <v>-5.4500833670676732E-5</v>
      </c>
      <c r="HY463" s="240">
        <f t="shared" ca="1" si="1082"/>
        <v>2.0055340154076195E-5</v>
      </c>
      <c r="HZ463" s="240">
        <f t="shared" ca="1" si="1083"/>
        <v>2.2283633154356164E-5</v>
      </c>
      <c r="IA463" s="240">
        <f t="shared" ca="1" si="1084"/>
        <v>-5.5852104110737738E-5</v>
      </c>
      <c r="IB463" s="240">
        <f t="shared" ca="1" si="1085"/>
        <v>6.7438028187215596E-5</v>
      </c>
      <c r="IC463" s="240">
        <f t="shared" ca="1" si="1086"/>
        <v>-5.2481360185614049E-5</v>
      </c>
      <c r="ID463" s="240">
        <f t="shared" ca="1" si="1087"/>
        <v>1.6868819339652177E-5</v>
      </c>
      <c r="IE463" s="240">
        <f t="shared" ca="1" si="1088"/>
        <v>2.2442977531415964E-5</v>
      </c>
      <c r="IF463" s="240">
        <f t="shared" ca="1" si="1089"/>
        <v>-5.7644508631869586E-5</v>
      </c>
      <c r="IG463" s="240">
        <f t="shared" ca="1" si="1090"/>
        <v>6.7217972259206877E-5</v>
      </c>
      <c r="IH463" s="240">
        <f t="shared" ca="1" si="1091"/>
        <v>-5.0335454507035041E-5</v>
      </c>
      <c r="II463" s="240">
        <f t="shared" ca="1" si="1092"/>
        <v>1.3641660061897416E-5</v>
      </c>
      <c r="IJ463" s="240">
        <f t="shared" ca="1" si="1093"/>
        <v>2.8421286299805479E-5</v>
      </c>
      <c r="IK463" s="240">
        <f t="shared" ca="1" si="1094"/>
        <v>-5.9298042482640521E-5</v>
      </c>
      <c r="IL463" s="240">
        <f t="shared" ca="1" si="1095"/>
        <v>6.683598234842726E-5</v>
      </c>
      <c r="IM463" s="240">
        <f t="shared" ca="1" si="1096"/>
        <v>-4.8068286309688497E-5</v>
      </c>
      <c r="IN463" s="240">
        <f t="shared" ca="1" si="1097"/>
        <v>1.0381636830192713E-5</v>
      </c>
      <c r="IO463" s="240">
        <f t="shared" ca="1" si="1098"/>
        <v>3.1391068527473123E-5</v>
      </c>
      <c r="IP463" s="240">
        <f t="shared" ca="1" si="1099"/>
        <v>-6.08087221551759E-5</v>
      </c>
      <c r="IQ463" s="240">
        <f t="shared" ca="1" si="1100"/>
        <v>6.6292978702029882E-5</v>
      </c>
      <c r="IR463" s="240">
        <f t="shared" ca="1" si="1101"/>
        <v>-4.5685317400337459E-5</v>
      </c>
      <c r="IS463" s="240">
        <f t="shared" ca="1" si="1102"/>
        <v>7.0966033260401362E-6</v>
      </c>
      <c r="IT463" s="240">
        <f t="shared" ca="1" si="1103"/>
        <v>3.4285226921525334E-5</v>
      </c>
      <c r="IU463" s="240">
        <f t="shared" ca="1" si="1104"/>
        <v>-6.2172908289827655E-5</v>
      </c>
      <c r="IV463" s="240">
        <f t="shared" ca="1" si="1105"/>
        <v>6.5590269463358596E-5</v>
      </c>
      <c r="IW463" s="240">
        <f t="shared" ca="1" si="1106"/>
        <v>-4.3192288559802086E-5</v>
      </c>
      <c r="IX463" s="240">
        <f t="shared" ca="1" si="1107"/>
        <v>3.7944734828784452E-6</v>
      </c>
      <c r="IY463" s="240">
        <f t="shared" ca="1" si="1108"/>
        <v>3.7096789200898926E-5</v>
      </c>
      <c r="IZ463" s="240">
        <f t="shared" ca="1" si="1109"/>
        <v>-6.3387314442702516E-5</v>
      </c>
      <c r="JA463" s="240">
        <f t="shared" ca="1" si="1110"/>
        <v>6.4729547520522677E-5</v>
      </c>
      <c r="JB463" s="240">
        <f t="shared" ca="1" si="1111"/>
        <v>-4.0595205712934283E-5</v>
      </c>
    </row>
    <row r="464" spans="2:262">
      <c r="B464" s="248">
        <v>103</v>
      </c>
      <c r="C464" s="247">
        <f t="shared" si="1112"/>
        <v>2.0117187500000014E-3</v>
      </c>
      <c r="D464" s="244">
        <f t="shared" ca="1" si="855"/>
        <v>29.910768685561518</v>
      </c>
      <c r="E464" s="243">
        <f ca="1">DE361</f>
        <v>-8.9231314438483547E-2</v>
      </c>
      <c r="F464" s="242">
        <v>103</v>
      </c>
      <c r="G464" s="240">
        <f t="shared" ca="1" si="856"/>
        <v>7.7603011238366E-6</v>
      </c>
      <c r="H464" s="240">
        <f t="shared" ca="1" si="857"/>
        <v>5.886826372919688E-5</v>
      </c>
      <c r="I464" s="240">
        <f t="shared" ca="1" si="858"/>
        <v>-1.0401989792702373E-4</v>
      </c>
      <c r="J464" s="240">
        <f t="shared" ca="1" si="859"/>
        <v>1.1122191389222811E-4</v>
      </c>
      <c r="K464" s="240">
        <f t="shared" ca="1" si="860"/>
        <v>-7.7846797448853899E-5</v>
      </c>
      <c r="L464" s="240">
        <f t="shared" ca="1" si="861"/>
        <v>1.6070804801112824E-5</v>
      </c>
      <c r="M464" s="240">
        <f t="shared" ca="1" si="862"/>
        <v>5.1568305567827245E-5</v>
      </c>
      <c r="N464" s="240">
        <f t="shared" ca="1" si="863"/>
        <v>-1.0039373174554442E-4</v>
      </c>
      <c r="O464" s="240">
        <f t="shared" ca="1" si="864"/>
        <v>1.1259247525371497E-4</v>
      </c>
      <c r="P464" s="240">
        <f t="shared" ca="1" si="865"/>
        <v>-8.3714063939621222E-5</v>
      </c>
      <c r="Q464" s="240">
        <f t="shared" ca="1" si="866"/>
        <v>2.4294219394754854E-5</v>
      </c>
      <c r="R464" s="240">
        <f t="shared" ca="1" si="867"/>
        <v>4.3988894290572401E-5</v>
      </c>
      <c r="S464" s="240">
        <f t="shared" ca="1" si="868"/>
        <v>-9.6223523233360248E-5</v>
      </c>
      <c r="T464" s="240">
        <f t="shared" ca="1" si="869"/>
        <v>1.13352888236495E-4</v>
      </c>
      <c r="U464" s="241">
        <f t="shared" ca="1" si="870"/>
        <v>-8.9127676664693843E-5</v>
      </c>
      <c r="V464" s="240">
        <f t="shared" ca="1" si="871"/>
        <v>3.2385981508582311E-5</v>
      </c>
      <c r="W464" s="240">
        <f t="shared" ca="1" si="872"/>
        <v>3.6171103383843908E-5</v>
      </c>
      <c r="X464" s="240">
        <f t="shared" ca="1" si="873"/>
        <v>-9.1531871111716196E-5</v>
      </c>
      <c r="Y464" s="240">
        <f t="shared" ca="1" si="874"/>
        <v>1.1349903209673028E-4</v>
      </c>
      <c r="Z464" s="240">
        <f t="shared" ca="1" si="875"/>
        <v>-9.4058298787665372E-5</v>
      </c>
      <c r="AA464" s="240">
        <f t="shared" ca="1" si="876"/>
        <v>4.0302241182608479E-5</v>
      </c>
      <c r="AB464" s="240">
        <f t="shared" ca="1" si="877"/>
        <v>2.8157298133919992E-5</v>
      </c>
      <c r="AC464" s="240">
        <f t="shared" ca="1" si="878"/>
        <v>-8.6344199849956651E-5</v>
      </c>
      <c r="AD464" s="240">
        <f t="shared" ca="1" si="879"/>
        <v>1.130301148681799E-4</v>
      </c>
      <c r="AE464" s="240">
        <f t="shared" ca="1" si="880"/>
        <v>-9.8479210840049145E-5</v>
      </c>
      <c r="AF464" s="240">
        <f t="shared" ca="1" si="881"/>
        <v>4.8000099519773608E-5</v>
      </c>
      <c r="AG464" s="240">
        <f t="shared" ca="1" si="882"/>
        <v>1.9990906045784748E-5</v>
      </c>
      <c r="AH464" s="240">
        <f t="shared" ca="1" si="883"/>
        <v>-8.0688621888122525E-5</v>
      </c>
      <c r="AI464" s="240">
        <f t="shared" ca="1" si="884"/>
        <v>1.1194867765393376E-4</v>
      </c>
      <c r="AJ464" s="240">
        <f t="shared" ca="1" si="885"/>
        <v>-1.0236645551639351E-4</v>
      </c>
      <c r="AK464" s="240">
        <f t="shared" ca="1" si="886"/>
        <v>5.5437841158788163E-5</v>
      </c>
      <c r="AL464" s="240">
        <f t="shared" ca="1" si="887"/>
        <v>1.17161815057245E-5</v>
      </c>
      <c r="AM464" s="240">
        <f t="shared" ca="1" si="888"/>
        <v>-7.4595785293203715E-5</v>
      </c>
      <c r="AN464" s="240">
        <f t="shared" ca="1" si="889"/>
        <v>1.1026058085595398E-4</v>
      </c>
      <c r="AO464" s="240">
        <f t="shared" ca="1" si="890"/>
        <v>-1.0569896750099741E-4</v>
      </c>
      <c r="AP464" s="240">
        <f t="shared" ca="1" si="891"/>
        <v>6.2575160333282082E-5</v>
      </c>
      <c r="AQ464" s="240">
        <f t="shared" ca="1" si="892"/>
        <v>3.3779659629640815E-6</v>
      </c>
      <c r="AR464" s="240">
        <f t="shared" ca="1" si="893"/>
        <v>-6.8098707674605572E-5</v>
      </c>
      <c r="AS464" s="240">
        <f t="shared" ca="1" si="894"/>
        <v>1.0797497241705063E-4</v>
      </c>
      <c r="AT464" s="240">
        <f t="shared" ca="1" si="895"/>
        <v>-1.0845868762267738E-4</v>
      </c>
      <c r="AU464" s="240">
        <f t="shared" ca="1" si="896"/>
        <v>6.9373379292255469E-5</v>
      </c>
      <c r="AV464" s="240">
        <f t="shared" ca="1" si="897"/>
        <v>-4.9785550700270635E-6</v>
      </c>
      <c r="AW464" s="240">
        <f t="shared" ca="1" si="898"/>
        <v>-6.1232597258869598E-5</v>
      </c>
      <c r="AX464" s="240">
        <f t="shared" ca="1" si="899"/>
        <v>1.0510423824738492E-4</v>
      </c>
      <c r="AY464" s="240">
        <f t="shared" ca="1" si="900"/>
        <v>-1.1063066071898571E-4</v>
      </c>
      <c r="AZ464" s="240">
        <f t="shared" ca="1" si="901"/>
        <v>7.5795657898151527E-5</v>
      </c>
      <c r="BA464" s="240">
        <f t="shared" ca="1" si="902"/>
        <v>-1.3308096881737064E-5</v>
      </c>
      <c r="BB464" s="240">
        <f t="shared" ca="1" si="903"/>
        <v>-5.4034662093233827E-5</v>
      </c>
      <c r="BC464" s="240">
        <f t="shared" ca="1" si="904"/>
        <v>1.0166393510414949E-4</v>
      </c>
      <c r="BD464" s="240">
        <f t="shared" ca="1" si="905"/>
        <v>-1.1220311667952727E-4</v>
      </c>
      <c r="BE464" s="240">
        <f t="shared" ca="1" si="906"/>
        <v>8.1807193266763241E-5</v>
      </c>
      <c r="BF464" s="240">
        <f t="shared" ca="1" si="907"/>
        <v>-2.1565520963396582E-5</v>
      </c>
      <c r="BG464" s="240">
        <f t="shared" ca="1" si="908"/>
        <v>-4.6543908412013036E-5</v>
      </c>
      <c r="BH464" s="240">
        <f t="shared" ca="1" si="909"/>
        <v>9.767270628815491E-5</v>
      </c>
      <c r="BI464" s="240">
        <f t="shared" ca="1" si="910"/>
        <v>-1.1316753422921072E-4</v>
      </c>
      <c r="BJ464" s="240">
        <f t="shared" ca="1" si="911"/>
        <v>8.7375408367073944E-5</v>
      </c>
      <c r="BK464" s="240">
        <f t="shared" ca="1" si="912"/>
        <v>-2.9706079618463803E-5</v>
      </c>
      <c r="BL464" s="240">
        <f t="shared" ca="1" si="913"/>
        <v>-3.8800929258418506E-5</v>
      </c>
      <c r="BM464" s="240">
        <f t="shared" ca="1" si="914"/>
        <v>9.3152180614167426E-5</v>
      </c>
      <c r="BN464" s="240">
        <f t="shared" ca="1" si="915"/>
        <v>-1.1351868710577434E-4</v>
      </c>
      <c r="BO464" s="240">
        <f t="shared" ca="1" si="916"/>
        <v>9.2470128559009128E-5</v>
      </c>
      <c r="BP464" s="240">
        <f t="shared" ca="1" si="917"/>
        <v>-3.7685658454265961E-5</v>
      </c>
      <c r="BQ464" s="240">
        <f t="shared" ca="1" si="918"/>
        <v>-3.084768450735842E-5</v>
      </c>
      <c r="BR464" s="240">
        <f t="shared" ca="1" si="919"/>
        <v>8.8126855202481087E-5</v>
      </c>
      <c r="BS464" s="240">
        <f t="shared" ca="1" si="920"/>
        <v>-1.1325467238135551E-4</v>
      </c>
      <c r="BT464" s="240">
        <f t="shared" ca="1" si="921"/>
        <v>9.7063745112427097E-5</v>
      </c>
      <c r="BU464" s="240">
        <f t="shared" ca="1" si="922"/>
        <v>-4.5461015441717313E-5</v>
      </c>
      <c r="BV464" s="240">
        <f t="shared" ca="1" si="923"/>
        <v>-2.2727273481228726E-5</v>
      </c>
      <c r="BW464" s="240">
        <f t="shared" ca="1" si="924"/>
        <v>8.2623962726910817E-5</v>
      </c>
      <c r="BX464" s="240">
        <f t="shared" ca="1" si="925"/>
        <v>-1.1237692077462046E-4</v>
      </c>
      <c r="BY464" s="240">
        <f t="shared" ca="1" si="926"/>
        <v>1.0113136482122544E-4</v>
      </c>
      <c r="BZ464" s="240">
        <f t="shared" ca="1" si="927"/>
        <v>-5.2990015247631519E-5</v>
      </c>
      <c r="CA464" s="240">
        <f t="shared" ca="1" si="928"/>
        <v>-1.4483701390956928E-5</v>
      </c>
      <c r="CB464" s="240">
        <f t="shared" ca="1" si="929"/>
        <v>7.6673323838569136E-5</v>
      </c>
      <c r="CC464" s="240">
        <f t="shared" ca="1" si="930"/>
        <v>-1.1089018889757685E-4</v>
      </c>
      <c r="CD464" s="240">
        <f t="shared" ca="1" si="931"/>
        <v>1.0465094490177108E-4</v>
      </c>
      <c r="CE464" s="240">
        <f t="shared" ca="1" si="932"/>
        <v>-6.0231857569725017E-5</v>
      </c>
      <c r="CF464" s="240">
        <f t="shared" ca="1" si="933"/>
        <v>-6.1616408679385148E-6</v>
      </c>
      <c r="CG464" s="240">
        <f t="shared" ca="1" si="934"/>
        <v>7.0307185565166331E-5</v>
      </c>
      <c r="CH464" s="240">
        <f t="shared" ca="1" si="935"/>
        <v>-1.0880253347908161E-4</v>
      </c>
      <c r="CI464" s="240">
        <f t="shared" ca="1" si="936"/>
        <v>1.076034124446609E-4</v>
      </c>
      <c r="CJ464" s="240">
        <f t="shared" ca="1" si="937"/>
        <v>-6.7147298237002192E-5</v>
      </c>
      <c r="CK464" s="240">
        <f t="shared" ca="1" si="938"/>
        <v>2.1938101208039608E-6</v>
      </c>
      <c r="CL464" s="240">
        <f t="shared" ca="1" si="939"/>
        <v>6.3560046561587073E-5</v>
      </c>
      <c r="CM464" s="240">
        <f t="shared" ca="1" si="940"/>
        <v>-1.0612526770472592E-4</v>
      </c>
      <c r="CN464" s="240">
        <f t="shared" ca="1" si="941"/>
        <v>1.0997276777247268E-4</v>
      </c>
      <c r="CO464" s="240">
        <f t="shared" ca="1" si="942"/>
        <v>-7.3698861877312708E-5</v>
      </c>
      <c r="CP464" s="240">
        <f t="shared" ca="1" si="943"/>
        <v>1.0537372662421129E-5</v>
      </c>
      <c r="CQ464" s="240">
        <f t="shared" ca="1" si="944"/>
        <v>5.6468470158681581E-5</v>
      </c>
      <c r="CR464" s="240">
        <f t="shared" ca="1" si="945"/>
        <v>-1.02872899909707E-4</v>
      </c>
      <c r="CS464" s="240">
        <f t="shared" ca="1" si="946"/>
        <v>1.1174617114339665E-4</v>
      </c>
      <c r="CT464" s="240">
        <f t="shared" ca="1" si="947"/>
        <v>-7.9851044999650129E-5</v>
      </c>
      <c r="CU464" s="240">
        <f t="shared" ca="1" si="948"/>
        <v>1.882383226859829E-5</v>
      </c>
      <c r="CV464" s="240">
        <f t="shared" ca="1" si="949"/>
        <v>4.9070886223412868E-5</v>
      </c>
      <c r="CW464" s="240">
        <f t="shared" ca="1" si="950"/>
        <v>-9.9063054956901318E-5</v>
      </c>
      <c r="CX464" s="240">
        <f t="shared" ca="1" si="951"/>
        <v>1.1291401233091343E-4</v>
      </c>
      <c r="CY464" s="240">
        <f t="shared" ca="1" si="952"/>
        <v>-8.5570508390630669E-5</v>
      </c>
      <c r="CZ464" s="240">
        <f t="shared" ca="1" si="953"/>
        <v>2.7008283896765745E-5</v>
      </c>
      <c r="DA464" s="240">
        <f t="shared" ca="1" si="954"/>
        <v>4.1407382904066491E-5</v>
      </c>
      <c r="DB464" s="240">
        <f t="shared" ca="1" si="955"/>
        <v>-9.4716378726200119E-5</v>
      </c>
      <c r="DC464" s="240">
        <f t="shared" ca="1" si="956"/>
        <v>1.1346996270244296E-4</v>
      </c>
      <c r="DD464" s="240">
        <f t="shared" ca="1" si="957"/>
        <v>-9.0826257782587337E-5</v>
      </c>
      <c r="DE464" s="240">
        <f t="shared" ca="1" si="958"/>
        <v>3.5046375294428146E-5</v>
      </c>
      <c r="DF464" s="240">
        <f t="shared" ca="1" si="959"/>
        <v>3.3519489389121901E-5</v>
      </c>
      <c r="DG464" s="240">
        <f t="shared" ca="1" si="960"/>
        <v>-8.9856426232706385E-5</v>
      </c>
      <c r="DH464" s="240">
        <f t="shared" ca="1" si="961"/>
        <v>1.1341100951475349E-4</v>
      </c>
      <c r="DI464" s="240">
        <f t="shared" ca="1" si="962"/>
        <v>-9.5589811814197282E-5</v>
      </c>
      <c r="DJ464" s="240">
        <f t="shared" ca="1" si="963"/>
        <v>4.2894547347860232E-5</v>
      </c>
      <c r="DK464" s="240">
        <f t="shared" ca="1" si="964"/>
        <v>2.5449950856958247E-5</v>
      </c>
      <c r="DL464" s="240">
        <f t="shared" ca="1" si="965"/>
        <v>-8.4509533980061367E-5</v>
      </c>
      <c r="DM464" s="240">
        <f t="shared" ca="1" si="966"/>
        <v>1.1273747224027663E-4</v>
      </c>
      <c r="DN464" s="240">
        <f t="shared" ca="1" si="967"/>
        <v>-9.9835356373434312E-5</v>
      </c>
      <c r="DO464" s="240">
        <f t="shared" ca="1" si="968"/>
        <v>5.051027013271248E-5</v>
      </c>
      <c r="DP464" s="240">
        <f t="shared" ca="1" si="969"/>
        <v>1.724249683605031E-5</v>
      </c>
      <c r="DQ464" s="240">
        <f t="shared" ca="1" si="970"/>
        <v>-7.8704677240650886E-5</v>
      </c>
      <c r="DR464" s="240">
        <f t="shared" ca="1" si="971"/>
        <v>1.1145300083585964E-4</v>
      </c>
      <c r="DS464" s="240">
        <f t="shared" ca="1" si="972"/>
        <v>-1.0353988448648675E-4</v>
      </c>
      <c r="DT464" s="240">
        <f t="shared" ca="1" si="973"/>
        <v>5.7852273387379386E-5</v>
      </c>
      <c r="DU464" s="240">
        <f t="shared" ca="1" si="974"/>
        <v>8.9416042308526907E-6</v>
      </c>
      <c r="DV464" s="240">
        <f t="shared" ca="1" si="975"/>
        <v>-7.2473313036098815E-5</v>
      </c>
      <c r="DW464" s="240">
        <f t="shared" ca="1" si="976"/>
        <v>1.0956455596333305E-4</v>
      </c>
      <c r="DX464" s="240">
        <f t="shared" ca="1" si="977"/>
        <v>-1.0668332099454003E-4</v>
      </c>
      <c r="DY464" s="240">
        <f t="shared" ca="1" si="978"/>
        <v>6.4880770160087494E-5</v>
      </c>
      <c r="DZ464" s="240">
        <f t="shared" ca="1" si="979"/>
        <v>5.9225629760406112E-7</v>
      </c>
      <c r="EA464" s="240">
        <f t="shared" ca="1" si="980"/>
        <v>-6.5849209668921696E-5</v>
      </c>
      <c r="EB464" s="240">
        <f t="shared" ca="1" si="981"/>
        <v>1.0708237126908092E-4</v>
      </c>
      <c r="EC464" s="240">
        <f t="shared" ca="1" si="982"/>
        <v>-1.0924863134279962E-4</v>
      </c>
      <c r="ED464" s="240">
        <f t="shared" ca="1" si="983"/>
        <v>7.1557672417858122E-5</v>
      </c>
      <c r="EE464" s="240">
        <f t="shared" ca="1" si="984"/>
        <v>-7.7603011238359292E-6</v>
      </c>
      <c r="EF464" s="240">
        <f t="shared" ca="1" si="985"/>
        <v>-5.8868263729200607E-5</v>
      </c>
      <c r="EG464" s="240">
        <f t="shared" ca="1" si="986"/>
        <v>1.0401989792702437E-4</v>
      </c>
      <c r="EH464" s="240">
        <f t="shared" ca="1" si="987"/>
        <v>-1.1122191389222706E-4</v>
      </c>
      <c r="EI464" s="240">
        <f t="shared" ca="1" si="988"/>
        <v>7.7846797448852123E-5</v>
      </c>
      <c r="EJ464" s="240">
        <f t="shared" ca="1" si="989"/>
        <v>-1.607080480110661E-5</v>
      </c>
      <c r="EK464" s="240">
        <f t="shared" ca="1" si="990"/>
        <v>-5.1568305567830321E-5</v>
      </c>
      <c r="EL464" s="240">
        <f t="shared" ca="1" si="991"/>
        <v>1.0039373174554472E-4</v>
      </c>
      <c r="EM464" s="240">
        <f t="shared" ca="1" si="992"/>
        <v>-1.1259247525371443E-4</v>
      </c>
      <c r="EN464" s="240">
        <f t="shared" ca="1" si="993"/>
        <v>8.3714063939620259E-5</v>
      </c>
      <c r="EO464" s="240">
        <f t="shared" ca="1" si="994"/>
        <v>-2.4294219394749914E-5</v>
      </c>
      <c r="EP464" s="240">
        <f t="shared" ca="1" si="995"/>
        <v>-4.3988894290574834E-5</v>
      </c>
      <c r="EQ464" s="240">
        <f t="shared" ca="1" si="996"/>
        <v>9.6223523233363365E-5</v>
      </c>
      <c r="ER464" s="240">
        <f t="shared" ca="1" si="997"/>
        <v>-1.1335288823649481E-4</v>
      </c>
      <c r="ES464" s="240">
        <f t="shared" ca="1" si="998"/>
        <v>8.9127676664693708E-5</v>
      </c>
      <c r="ET464" s="240">
        <f t="shared" ca="1" si="999"/>
        <v>-3.2385981508578232E-5</v>
      </c>
      <c r="EU464" s="240">
        <f t="shared" ca="1" si="1000"/>
        <v>-3.617110338384565E-5</v>
      </c>
      <c r="EV464" s="240">
        <f t="shared" ca="1" si="1001"/>
        <v>9.1531871111719191E-5</v>
      </c>
      <c r="EW464" s="240">
        <f t="shared" ca="1" si="1002"/>
        <v>-1.1349903209673034E-4</v>
      </c>
      <c r="EX464" s="240">
        <f t="shared" ca="1" si="1003"/>
        <v>9.4058298787662079E-5</v>
      </c>
      <c r="EY464" s="240">
        <f t="shared" ca="1" si="1004"/>
        <v>-4.0302241182605247E-5</v>
      </c>
      <c r="EZ464" s="240">
        <f t="shared" ca="1" si="1005"/>
        <v>-2.8157298133920209E-5</v>
      </c>
      <c r="FA464" s="240">
        <f t="shared" ca="1" si="1006"/>
        <v>8.6344199849959402E-5</v>
      </c>
      <c r="FB464" s="240">
        <f t="shared" ca="1" si="1007"/>
        <v>-1.1303011486818007E-4</v>
      </c>
      <c r="FC464" s="240">
        <f t="shared" ca="1" si="1008"/>
        <v>9.8479210840046624E-5</v>
      </c>
      <c r="FD464" s="240">
        <f t="shared" ca="1" si="1009"/>
        <v>-4.8000099519771941E-5</v>
      </c>
      <c r="FE464" s="240">
        <f t="shared" ca="1" si="1010"/>
        <v>-1.9990906045791308E-5</v>
      </c>
      <c r="FF464" s="240">
        <f t="shared" ca="1" si="1011"/>
        <v>8.0688621888124964E-5</v>
      </c>
      <c r="FG464" s="240">
        <f t="shared" ca="1" si="1012"/>
        <v>-1.1194867765393379E-4</v>
      </c>
      <c r="FH464" s="240">
        <f t="shared" ca="1" si="1013"/>
        <v>1.0236645551639204E-4</v>
      </c>
      <c r="FI464" s="240">
        <f t="shared" ca="1" si="1014"/>
        <v>-5.5437841158786577E-5</v>
      </c>
      <c r="FJ464" s="240">
        <f t="shared" ca="1" si="1015"/>
        <v>-1.1716181505729535E-5</v>
      </c>
      <c r="FK464" s="240">
        <f t="shared" ca="1" si="1016"/>
        <v>7.4595785293205097E-5</v>
      </c>
      <c r="FL464" s="240">
        <f t="shared" ca="1" si="1017"/>
        <v>-1.1026058085595558E-4</v>
      </c>
      <c r="FM464" s="240">
        <f t="shared" ca="1" si="1018"/>
        <v>1.0569896750099616E-4</v>
      </c>
      <c r="FN464" s="240">
        <f t="shared" ca="1" si="1019"/>
        <v>-6.2575160333281892E-5</v>
      </c>
      <c r="FO464" s="240">
        <f t="shared" ca="1" si="1020"/>
        <v>-3.3779659629675374E-6</v>
      </c>
      <c r="FP464" s="240">
        <f t="shared" ca="1" si="1021"/>
        <v>6.8098707674607049E-5</v>
      </c>
      <c r="FQ464" s="240">
        <f t="shared" ca="1" si="1022"/>
        <v>-1.0797497241705219E-4</v>
      </c>
      <c r="FR464" s="240">
        <f t="shared" ca="1" si="1023"/>
        <v>1.0845868762267684E-4</v>
      </c>
      <c r="FS464" s="240">
        <f t="shared" ca="1" si="1024"/>
        <v>-6.9373379292250183E-5</v>
      </c>
      <c r="FT464" s="240">
        <f t="shared" ca="1" si="1025"/>
        <v>4.9785550700236076E-6</v>
      </c>
      <c r="FU464" s="240">
        <f t="shared" ca="1" si="1026"/>
        <v>6.1232597258869788E-5</v>
      </c>
      <c r="FV464" s="240">
        <f t="shared" ca="1" si="1027"/>
        <v>-1.0510423824738623E-4</v>
      </c>
      <c r="FW464" s="240">
        <f t="shared" ca="1" si="1028"/>
        <v>1.106306607189853E-4</v>
      </c>
      <c r="FX464" s="240">
        <f t="shared" ca="1" si="1029"/>
        <v>-7.5795657898147759E-5</v>
      </c>
      <c r="FY464" s="240">
        <f t="shared" ca="1" si="1030"/>
        <v>1.3308096881735248E-5</v>
      </c>
      <c r="FZ464" s="240">
        <f t="shared" ca="1" si="1031"/>
        <v>5.4034662093239695E-5</v>
      </c>
      <c r="GA464" s="240">
        <f t="shared" ca="1" si="1032"/>
        <v>-1.0166393510415102E-4</v>
      </c>
      <c r="GB464" s="240">
        <f t="shared" ca="1" si="1033"/>
        <v>1.1220311667952722E-4</v>
      </c>
      <c r="GC464" s="240">
        <f t="shared" ca="1" si="1034"/>
        <v>-8.1807193266760856E-5</v>
      </c>
      <c r="GD464" s="240">
        <f t="shared" ca="1" si="1035"/>
        <v>2.1565520963396358E-5</v>
      </c>
      <c r="GE464" s="240">
        <f t="shared" ca="1" si="1036"/>
        <v>4.654390841201618E-5</v>
      </c>
      <c r="GF464" s="240">
        <f t="shared" ca="1" si="1037"/>
        <v>-9.7672706288156672E-5</v>
      </c>
      <c r="GG464" s="240">
        <f t="shared" ca="1" si="1038"/>
        <v>1.1316753422921021E-4</v>
      </c>
      <c r="GH464" s="240">
        <f t="shared" ca="1" si="1039"/>
        <v>-8.7375408367071735E-5</v>
      </c>
      <c r="GI464" s="240">
        <f t="shared" ca="1" si="1040"/>
        <v>2.9706079618463586E-5</v>
      </c>
      <c r="GJ464" s="240">
        <f t="shared" ca="1" si="1041"/>
        <v>3.8800929258421759E-5</v>
      </c>
      <c r="GK464" s="240">
        <f t="shared" ca="1" si="1042"/>
        <v>-9.3152180614167562E-5</v>
      </c>
      <c r="GL464" s="240">
        <f t="shared" ca="1" si="1043"/>
        <v>1.1351868710577434E-4</v>
      </c>
      <c r="GM464" s="240">
        <f t="shared" ca="1" si="1044"/>
        <v>-9.2470128559007123E-5</v>
      </c>
      <c r="GN464" s="240">
        <f t="shared" ca="1" si="1045"/>
        <v>3.7685658454259679E-5</v>
      </c>
      <c r="GO464" s="240">
        <f t="shared" ca="1" si="1046"/>
        <v>3.0847684507361733E-5</v>
      </c>
      <c r="GP464" s="240">
        <f t="shared" ca="1" si="1047"/>
        <v>-8.8126855202481236E-5</v>
      </c>
      <c r="GQ464" s="240">
        <f t="shared" ca="1" si="1048"/>
        <v>1.1325467238135575E-4</v>
      </c>
      <c r="GR464" s="240">
        <f t="shared" ca="1" si="1049"/>
        <v>-9.7063745112426961E-5</v>
      </c>
      <c r="GS464" s="240">
        <f t="shared" ca="1" si="1050"/>
        <v>4.5461015441714148E-5</v>
      </c>
      <c r="GT464" s="240">
        <f t="shared" ca="1" si="1051"/>
        <v>2.27272734812321E-5</v>
      </c>
      <c r="GU464" s="240">
        <f t="shared" ca="1" si="1052"/>
        <v>-8.2623962726915398E-5</v>
      </c>
      <c r="GV464" s="240">
        <f t="shared" ca="1" si="1053"/>
        <v>1.1237692077462096E-4</v>
      </c>
      <c r="GW464" s="240">
        <f t="shared" ca="1" si="1054"/>
        <v>-1.0113136482122239E-4</v>
      </c>
      <c r="GX464" s="240">
        <f t="shared" ca="1" si="1055"/>
        <v>5.299001524762847E-5</v>
      </c>
      <c r="GY464" s="240">
        <f t="shared" ca="1" si="1056"/>
        <v>1.4483701390957138E-5</v>
      </c>
      <c r="GZ464" s="240">
        <f t="shared" ca="1" si="1057"/>
        <v>-7.6673323838571684E-5</v>
      </c>
      <c r="HA464" s="240">
        <f t="shared" ca="1" si="1058"/>
        <v>1.1089018889757758E-4</v>
      </c>
      <c r="HB464" s="240">
        <f t="shared" ca="1" si="1059"/>
        <v>-1.0465094490176848E-4</v>
      </c>
      <c r="HC464" s="240">
        <f t="shared" ca="1" si="1060"/>
        <v>6.0231857569716614E-5</v>
      </c>
      <c r="HD464" s="240">
        <f t="shared" ca="1" si="1061"/>
        <v>6.1616408679387384E-6</v>
      </c>
      <c r="HE464" s="240">
        <f t="shared" ca="1" si="1062"/>
        <v>-7.0307185565169042E-5</v>
      </c>
      <c r="HF464" s="240">
        <f t="shared" ca="1" si="1063"/>
        <v>1.0880253347908352E-4</v>
      </c>
      <c r="HG464" s="240">
        <f t="shared" ca="1" si="1064"/>
        <v>-1.0760341244466183E-4</v>
      </c>
      <c r="HH464" s="240">
        <f t="shared" ca="1" si="1065"/>
        <v>6.7147298236999413E-5</v>
      </c>
      <c r="HI464" s="240">
        <f t="shared" ca="1" si="1066"/>
        <v>-2.193810120797293E-6</v>
      </c>
      <c r="HJ464" s="240">
        <f t="shared" ca="1" si="1067"/>
        <v>-6.3560046561595286E-5</v>
      </c>
      <c r="HK464" s="240">
        <f t="shared" ca="1" si="1068"/>
        <v>1.06125267704726E-4</v>
      </c>
      <c r="HL464" s="240">
        <f t="shared" ca="1" si="1069"/>
        <v>-1.0997276777247183E-4</v>
      </c>
      <c r="HM464" s="240">
        <f t="shared" ca="1" si="1070"/>
        <v>7.3698861877307626E-5</v>
      </c>
      <c r="HN464" s="240">
        <f t="shared" ca="1" si="1071"/>
        <v>-1.0537372662424124E-5</v>
      </c>
      <c r="HO464" s="240">
        <f t="shared" ca="1" si="1072"/>
        <v>-5.6468470158684583E-5</v>
      </c>
      <c r="HP464" s="240">
        <f t="shared" ca="1" si="1073"/>
        <v>1.0287289990970981E-4</v>
      </c>
      <c r="HQ464" s="240">
        <f t="shared" ca="1" si="1074"/>
        <v>-1.1174617114339489E-4</v>
      </c>
      <c r="HR464" s="240">
        <f t="shared" ca="1" si="1075"/>
        <v>7.985104499964998E-5</v>
      </c>
      <c r="HS464" s="240">
        <f t="shared" ca="1" si="1076"/>
        <v>-1.8823832268594888E-5</v>
      </c>
      <c r="HT464" s="240">
        <f t="shared" ca="1" si="1077"/>
        <v>-4.9070886223418878E-5</v>
      </c>
      <c r="HU464" s="240">
        <f t="shared" ca="1" si="1078"/>
        <v>9.906305495689984E-5</v>
      </c>
      <c r="HV464" s="240">
        <f t="shared" ca="1" si="1079"/>
        <v>-1.1291401233091307E-4</v>
      </c>
      <c r="HW464" s="240">
        <f t="shared" ca="1" si="1080"/>
        <v>8.5570508390626278E-5</v>
      </c>
      <c r="HX464" s="240">
        <f t="shared" ca="1" si="1081"/>
        <v>-2.700828389675613E-5</v>
      </c>
      <c r="HY464" s="240">
        <f t="shared" ca="1" si="1082"/>
        <v>-4.1407382904066708E-5</v>
      </c>
      <c r="HZ464" s="240">
        <f t="shared" ca="1" si="1083"/>
        <v>9.4716378726202017E-5</v>
      </c>
      <c r="IA464" s="240">
        <f t="shared" ca="1" si="1084"/>
        <v>-1.1346996270244277E-4</v>
      </c>
      <c r="IB464" s="240">
        <f t="shared" ca="1" si="1085"/>
        <v>9.082625778258914E-5</v>
      </c>
      <c r="IC464" s="240">
        <f t="shared" ca="1" si="1086"/>
        <v>-3.504637529442486E-5</v>
      </c>
      <c r="ID464" s="240">
        <f t="shared" ca="1" si="1087"/>
        <v>-3.3519489389125187E-5</v>
      </c>
      <c r="IE464" s="240">
        <f t="shared" ca="1" si="1088"/>
        <v>8.8585533316432974E-5</v>
      </c>
      <c r="IF464" s="240">
        <f t="shared" ca="1" si="1089"/>
        <v>-1.1341100951475338E-4</v>
      </c>
      <c r="IG464" s="240">
        <f t="shared" ca="1" si="1090"/>
        <v>9.5589811814195426E-5</v>
      </c>
      <c r="IH464" s="240">
        <f t="shared" ca="1" si="1091"/>
        <v>-4.2894547347851071E-5</v>
      </c>
      <c r="II464" s="240">
        <f t="shared" ca="1" si="1092"/>
        <v>-2.5449950856955334E-5</v>
      </c>
      <c r="IJ464" s="240">
        <f t="shared" ca="1" si="1093"/>
        <v>8.4509533980063657E-5</v>
      </c>
      <c r="IK464" s="240">
        <f t="shared" ca="1" si="1094"/>
        <v>-1.1273747224027702E-4</v>
      </c>
      <c r="IL464" s="240">
        <f t="shared" ca="1" si="1095"/>
        <v>9.9835356373429595E-5</v>
      </c>
      <c r="IM464" s="240">
        <f t="shared" ca="1" si="1096"/>
        <v>-5.0510270132715177E-5</v>
      </c>
      <c r="IN464" s="240">
        <f t="shared" ca="1" si="1097"/>
        <v>-1.7242496836053712E-5</v>
      </c>
      <c r="IO464" s="240">
        <f t="shared" ca="1" si="1098"/>
        <v>7.8704677240658028E-5</v>
      </c>
      <c r="IP464" s="240">
        <f t="shared" ca="1" si="1099"/>
        <v>-1.1145300083585907E-4</v>
      </c>
      <c r="IQ464" s="240">
        <f t="shared" ca="1" si="1100"/>
        <v>1.0353988448648535E-4</v>
      </c>
      <c r="IR464" s="240">
        <f t="shared" ca="1" si="1101"/>
        <v>-5.7852273387376411E-5</v>
      </c>
      <c r="IS464" s="240">
        <f t="shared" ca="1" si="1102"/>
        <v>-8.9416042308625637E-6</v>
      </c>
      <c r="IT464" s="240">
        <f t="shared" ca="1" si="1103"/>
        <v>7.2473313036096497E-5</v>
      </c>
      <c r="IU464" s="240">
        <f t="shared" ca="1" si="1104"/>
        <v>-1.0956455596333396E-4</v>
      </c>
      <c r="IV464" s="240">
        <f t="shared" ca="1" si="1105"/>
        <v>1.0668332099453664E-4</v>
      </c>
      <c r="IW464" s="240">
        <f t="shared" ca="1" si="1106"/>
        <v>-6.4880770160089961E-5</v>
      </c>
      <c r="IX464" s="240">
        <f t="shared" ca="1" si="1107"/>
        <v>-5.9225629760751024E-7</v>
      </c>
      <c r="IY464" s="240">
        <f t="shared" ca="1" si="1108"/>
        <v>6.5849209668924501E-5</v>
      </c>
      <c r="IZ464" s="240">
        <f t="shared" ca="1" si="1109"/>
        <v>-1.0708237126908422E-4</v>
      </c>
      <c r="JA464" s="240">
        <f t="shared" ca="1" si="1110"/>
        <v>1.0924863134280044E-4</v>
      </c>
      <c r="JB464" s="240">
        <f t="shared" ca="1" si="1111"/>
        <v>-7.1557672417855452E-5</v>
      </c>
    </row>
    <row r="465" spans="2:262">
      <c r="B465" s="248">
        <v>104</v>
      </c>
      <c r="C465" s="247">
        <f t="shared" si="1112"/>
        <v>2.0312500000000014E-3</v>
      </c>
      <c r="D465" s="244">
        <f t="shared" ca="1" si="855"/>
        <v>29.911793859130061</v>
      </c>
      <c r="E465" s="243">
        <f ca="1">DF361</f>
        <v>-8.8206140869940677E-2</v>
      </c>
      <c r="F465" s="242">
        <v>104</v>
      </c>
      <c r="G465" s="240">
        <f t="shared" ca="1" si="856"/>
        <v>5.0902928019431871E-6</v>
      </c>
      <c r="H465" s="240">
        <f t="shared" ca="1" si="857"/>
        <v>4.1118808207754704E-5</v>
      </c>
      <c r="I465" s="240">
        <f t="shared" ca="1" si="858"/>
        <v>-7.3468371839632255E-5</v>
      </c>
      <c r="J465" s="240">
        <f t="shared" ca="1" si="859"/>
        <v>8.1054629092241814E-5</v>
      </c>
      <c r="K465" s="240">
        <f t="shared" ca="1" si="860"/>
        <v>-6.1320550213673575E-5</v>
      </c>
      <c r="L465" s="240">
        <f t="shared" ca="1" si="861"/>
        <v>2.0917719132442041E-5</v>
      </c>
      <c r="M465" s="240">
        <f t="shared" ca="1" si="862"/>
        <v>2.65356545790632E-5</v>
      </c>
      <c r="N465" s="240">
        <f t="shared" ca="1" si="863"/>
        <v>-6.5044899982538143E-5</v>
      </c>
      <c r="O465" s="240">
        <f t="shared" ca="1" si="864"/>
        <v>8.1630060962414332E-5</v>
      </c>
      <c r="P465" s="240">
        <f t="shared" ca="1" si="865"/>
        <v>-7.0700930298765402E-5</v>
      </c>
      <c r="Q465" s="240">
        <f t="shared" ca="1" si="866"/>
        <v>3.5941289247473304E-5</v>
      </c>
      <c r="R465" s="240">
        <f t="shared" ca="1" si="867"/>
        <v>1.093275062626508E-5</v>
      </c>
      <c r="S465" s="240">
        <f t="shared" ca="1" si="868"/>
        <v>-5.4121789096715351E-5</v>
      </c>
      <c r="T465" s="240">
        <f t="shared" ca="1" si="869"/>
        <v>7.9068495368466742E-5</v>
      </c>
      <c r="U465" s="241">
        <f t="shared" ca="1" si="870"/>
        <v>-7.7364313282014208E-5</v>
      </c>
      <c r="V465" s="240">
        <f t="shared" ca="1" si="871"/>
        <v>4.9583655772831128E-5</v>
      </c>
      <c r="W465" s="240">
        <f t="shared" ca="1" si="872"/>
        <v>-5.0902928019432142E-6</v>
      </c>
      <c r="X465" s="240">
        <f t="shared" ca="1" si="873"/>
        <v>-4.1118808207754826E-5</v>
      </c>
      <c r="Y465" s="240">
        <f t="shared" ca="1" si="874"/>
        <v>7.3468371839632105E-5</v>
      </c>
      <c r="Z465" s="240">
        <f t="shared" ca="1" si="875"/>
        <v>-8.1054629092241841E-5</v>
      </c>
      <c r="AA465" s="240">
        <f t="shared" ca="1" si="876"/>
        <v>6.1320550213673589E-5</v>
      </c>
      <c r="AB465" s="240">
        <f t="shared" ca="1" si="877"/>
        <v>-2.0917719132442475E-5</v>
      </c>
      <c r="AC465" s="240">
        <f t="shared" ca="1" si="878"/>
        <v>-2.6535654579063044E-5</v>
      </c>
      <c r="AD465" s="240">
        <f t="shared" ca="1" si="879"/>
        <v>6.5044899982538048E-5</v>
      </c>
      <c r="AE465" s="240">
        <f t="shared" ca="1" si="880"/>
        <v>-8.1630060962414319E-5</v>
      </c>
      <c r="AF465" s="240">
        <f t="shared" ca="1" si="881"/>
        <v>7.0700930298765334E-5</v>
      </c>
      <c r="AG465" s="240">
        <f t="shared" ca="1" si="882"/>
        <v>-3.5941289247472931E-5</v>
      </c>
      <c r="AH465" s="240">
        <f t="shared" ca="1" si="883"/>
        <v>-1.0932750626264348E-5</v>
      </c>
      <c r="AI465" s="240">
        <f t="shared" ca="1" si="884"/>
        <v>5.4121789096714802E-5</v>
      </c>
      <c r="AJ465" s="240">
        <f t="shared" ca="1" si="885"/>
        <v>-7.9068495368466715E-5</v>
      </c>
      <c r="AK465" s="240">
        <f t="shared" ca="1" si="886"/>
        <v>7.7364313282014263E-5</v>
      </c>
      <c r="AL465" s="240">
        <f t="shared" ca="1" si="887"/>
        <v>-4.9583655772831256E-5</v>
      </c>
      <c r="AM465" s="240">
        <f t="shared" ca="1" si="888"/>
        <v>5.0902928019433701E-6</v>
      </c>
      <c r="AN465" s="240">
        <f t="shared" ca="1" si="889"/>
        <v>4.1118808207754683E-5</v>
      </c>
      <c r="AO465" s="240">
        <f t="shared" ca="1" si="890"/>
        <v>-7.3468371839632295E-5</v>
      </c>
      <c r="AP465" s="240">
        <f t="shared" ca="1" si="891"/>
        <v>8.1054629092241787E-5</v>
      </c>
      <c r="AQ465" s="240">
        <f t="shared" ca="1" si="892"/>
        <v>-6.1320550213674077E-5</v>
      </c>
      <c r="AR465" s="240">
        <f t="shared" ca="1" si="893"/>
        <v>2.0917719132442627E-5</v>
      </c>
      <c r="AS465" s="240">
        <f t="shared" ca="1" si="894"/>
        <v>2.6535654579062892E-5</v>
      </c>
      <c r="AT465" s="240">
        <f t="shared" ca="1" si="895"/>
        <v>-6.5044899982537953E-5</v>
      </c>
      <c r="AU465" s="240">
        <f t="shared" ca="1" si="896"/>
        <v>8.1630060962414305E-5</v>
      </c>
      <c r="AV465" s="240">
        <f t="shared" ca="1" si="897"/>
        <v>-7.0700930298765415E-5</v>
      </c>
      <c r="AW465" s="240">
        <f t="shared" ca="1" si="898"/>
        <v>3.5941289247473067E-5</v>
      </c>
      <c r="AX465" s="240">
        <f t="shared" ca="1" si="899"/>
        <v>1.0932750626264192E-5</v>
      </c>
      <c r="AY465" s="240">
        <f t="shared" ca="1" si="900"/>
        <v>-5.412178909671468E-5</v>
      </c>
      <c r="AZ465" s="240">
        <f t="shared" ca="1" si="901"/>
        <v>7.9068495368466661E-5</v>
      </c>
      <c r="BA465" s="240">
        <f t="shared" ca="1" si="902"/>
        <v>-7.7364313282014317E-5</v>
      </c>
      <c r="BB465" s="240">
        <f t="shared" ca="1" si="903"/>
        <v>4.9583655772831378E-5</v>
      </c>
      <c r="BC465" s="240">
        <f t="shared" ca="1" si="904"/>
        <v>-5.0902928019435191E-6</v>
      </c>
      <c r="BD465" s="240">
        <f t="shared" ca="1" si="905"/>
        <v>-4.1118808207754541E-5</v>
      </c>
      <c r="BE465" s="240">
        <f t="shared" ca="1" si="906"/>
        <v>7.3468371839631726E-5</v>
      </c>
      <c r="BF465" s="240">
        <f t="shared" ca="1" si="907"/>
        <v>-8.1054629092241801E-5</v>
      </c>
      <c r="BG465" s="240">
        <f t="shared" ca="1" si="908"/>
        <v>6.1320550213674171E-5</v>
      </c>
      <c r="BH465" s="240">
        <f t="shared" ca="1" si="909"/>
        <v>-2.0917719132441662E-5</v>
      </c>
      <c r="BI465" s="240">
        <f t="shared" ca="1" si="910"/>
        <v>-2.6535654579062743E-5</v>
      </c>
      <c r="BJ465" s="240">
        <f t="shared" ca="1" si="911"/>
        <v>6.5044899982537153E-5</v>
      </c>
      <c r="BK465" s="240">
        <f t="shared" ca="1" si="912"/>
        <v>-8.1630060962414305E-5</v>
      </c>
      <c r="BL465" s="240">
        <f t="shared" ca="1" si="913"/>
        <v>7.0700930298766079E-5</v>
      </c>
      <c r="BM465" s="240">
        <f t="shared" ca="1" si="914"/>
        <v>-3.5941289247473223E-5</v>
      </c>
      <c r="BN465" s="240">
        <f t="shared" ca="1" si="915"/>
        <v>-1.0932750626264023E-5</v>
      </c>
      <c r="BO465" s="240">
        <f t="shared" ca="1" si="916"/>
        <v>5.4121789096715439E-5</v>
      </c>
      <c r="BP465" s="240">
        <f t="shared" ca="1" si="917"/>
        <v>-7.9068495368466633E-5</v>
      </c>
      <c r="BQ465" s="240">
        <f t="shared" ca="1" si="918"/>
        <v>7.7364313282013992E-5</v>
      </c>
      <c r="BR465" s="240">
        <f t="shared" ca="1" si="919"/>
        <v>-4.9583655772831507E-5</v>
      </c>
      <c r="BS465" s="240">
        <f t="shared" ca="1" si="920"/>
        <v>5.0902928019448405E-6</v>
      </c>
      <c r="BT465" s="240">
        <f t="shared" ca="1" si="921"/>
        <v>4.1118808207754412E-5</v>
      </c>
      <c r="BU465" s="240">
        <f t="shared" ca="1" si="922"/>
        <v>-7.3468371839631645E-5</v>
      </c>
      <c r="BV465" s="240">
        <f t="shared" ca="1" si="923"/>
        <v>8.1054629092241814E-5</v>
      </c>
      <c r="BW465" s="240">
        <f t="shared" ca="1" si="924"/>
        <v>-6.1320550213674293E-5</v>
      </c>
      <c r="BX465" s="240">
        <f t="shared" ca="1" si="925"/>
        <v>2.0917719132441821E-5</v>
      </c>
      <c r="BY465" s="240">
        <f t="shared" ca="1" si="926"/>
        <v>2.6535654579062597E-5</v>
      </c>
      <c r="BZ465" s="240">
        <f t="shared" ca="1" si="927"/>
        <v>-6.5044899982538468E-5</v>
      </c>
      <c r="CA465" s="240">
        <f t="shared" ca="1" si="928"/>
        <v>8.1630060962414292E-5</v>
      </c>
      <c r="CB465" s="240">
        <f t="shared" ca="1" si="929"/>
        <v>-7.0700930298766161E-5</v>
      </c>
      <c r="CC465" s="240">
        <f t="shared" ca="1" si="930"/>
        <v>3.5941289247473358E-5</v>
      </c>
      <c r="CD465" s="240">
        <f t="shared" ca="1" si="931"/>
        <v>1.0932750626263874E-5</v>
      </c>
      <c r="CE465" s="240">
        <f t="shared" ca="1" si="932"/>
        <v>-5.4121789096715317E-5</v>
      </c>
      <c r="CF465" s="240">
        <f t="shared" ca="1" si="933"/>
        <v>7.9068495368466579E-5</v>
      </c>
      <c r="CG465" s="240">
        <f t="shared" ca="1" si="934"/>
        <v>-7.7364313282014046E-5</v>
      </c>
      <c r="CH465" s="240">
        <f t="shared" ca="1" si="935"/>
        <v>4.9583655772831636E-5</v>
      </c>
      <c r="CI465" s="240">
        <f t="shared" ca="1" si="936"/>
        <v>-5.0902928019450031E-6</v>
      </c>
      <c r="CJ465" s="240">
        <f t="shared" ca="1" si="937"/>
        <v>-4.111880820775427E-5</v>
      </c>
      <c r="CK465" s="240">
        <f t="shared" ca="1" si="938"/>
        <v>7.3468371839631577E-5</v>
      </c>
      <c r="CL465" s="240">
        <f t="shared" ca="1" si="939"/>
        <v>-8.1054629092241841E-5</v>
      </c>
      <c r="CM465" s="240">
        <f t="shared" ca="1" si="940"/>
        <v>6.1320550213674388E-5</v>
      </c>
      <c r="CN465" s="240">
        <f t="shared" ca="1" si="941"/>
        <v>-2.0917719132441977E-5</v>
      </c>
      <c r="CO465" s="240">
        <f t="shared" ca="1" si="942"/>
        <v>-2.6535654579062441E-5</v>
      </c>
      <c r="CP465" s="240">
        <f t="shared" ca="1" si="943"/>
        <v>6.5044899982536964E-5</v>
      </c>
      <c r="CQ465" s="240">
        <f t="shared" ca="1" si="944"/>
        <v>-8.1630060962414278E-5</v>
      </c>
      <c r="CR465" s="240">
        <f t="shared" ca="1" si="945"/>
        <v>7.0700930298766242E-5</v>
      </c>
      <c r="CS465" s="240">
        <f t="shared" ca="1" si="946"/>
        <v>-3.5941289247473494E-5</v>
      </c>
      <c r="CT465" s="240">
        <f t="shared" ca="1" si="947"/>
        <v>-1.0932750626263711E-5</v>
      </c>
      <c r="CU465" s="240">
        <f t="shared" ca="1" si="948"/>
        <v>5.4121789096715195E-5</v>
      </c>
      <c r="CV465" s="240">
        <f t="shared" ca="1" si="949"/>
        <v>-7.9068495368466552E-5</v>
      </c>
      <c r="CW465" s="240">
        <f t="shared" ca="1" si="950"/>
        <v>7.7364313282014086E-5</v>
      </c>
      <c r="CX465" s="240">
        <f t="shared" ca="1" si="951"/>
        <v>-4.9583655772831765E-5</v>
      </c>
      <c r="CY465" s="240">
        <f t="shared" ca="1" si="952"/>
        <v>5.0902928019451658E-6</v>
      </c>
      <c r="CZ465" s="240">
        <f t="shared" ca="1" si="953"/>
        <v>4.1118808207754134E-5</v>
      </c>
      <c r="DA465" s="240">
        <f t="shared" ca="1" si="954"/>
        <v>-7.3468371839631509E-5</v>
      </c>
      <c r="DB465" s="240">
        <f t="shared" ca="1" si="955"/>
        <v>8.1054629092241868E-5</v>
      </c>
      <c r="DC465" s="240">
        <f t="shared" ca="1" si="956"/>
        <v>-6.1320550213672965E-5</v>
      </c>
      <c r="DD465" s="240">
        <f t="shared" ca="1" si="957"/>
        <v>2.0917719132444376E-5</v>
      </c>
      <c r="DE465" s="240">
        <f t="shared" ca="1" si="958"/>
        <v>2.6535654579062289E-5</v>
      </c>
      <c r="DF465" s="240">
        <f t="shared" ca="1" si="959"/>
        <v>-6.5044899982538265E-5</v>
      </c>
      <c r="DG465" s="240">
        <f t="shared" ca="1" si="960"/>
        <v>8.1630060962414129E-5</v>
      </c>
      <c r="DH465" s="240">
        <f t="shared" ca="1" si="961"/>
        <v>-7.0700930298766323E-5</v>
      </c>
      <c r="DI465" s="240">
        <f t="shared" ca="1" si="962"/>
        <v>3.594128924747365E-5</v>
      </c>
      <c r="DJ465" s="240">
        <f t="shared" ca="1" si="963"/>
        <v>1.0932750626265852E-5</v>
      </c>
      <c r="DK465" s="240">
        <f t="shared" ca="1" si="964"/>
        <v>-5.4121789096713325E-5</v>
      </c>
      <c r="DL465" s="240">
        <f t="shared" ca="1" si="965"/>
        <v>7.9068495368466498E-5</v>
      </c>
      <c r="DM465" s="240">
        <f t="shared" ca="1" si="966"/>
        <v>-7.7364313282014141E-5</v>
      </c>
      <c r="DN465" s="240">
        <f t="shared" ca="1" si="967"/>
        <v>4.9583655772833743E-5</v>
      </c>
      <c r="DO465" s="240">
        <f t="shared" ca="1" si="968"/>
        <v>-5.0902928019453284E-6</v>
      </c>
      <c r="DP465" s="240">
        <f t="shared" ca="1" si="969"/>
        <v>-4.1118808207753992E-5</v>
      </c>
      <c r="DQ465" s="240">
        <f t="shared" ca="1" si="970"/>
        <v>7.3468371839632471E-5</v>
      </c>
      <c r="DR465" s="240">
        <f t="shared" ca="1" si="971"/>
        <v>-8.1054629092242194E-5</v>
      </c>
      <c r="DS465" s="240">
        <f t="shared" ca="1" si="972"/>
        <v>6.1320550213674605E-5</v>
      </c>
      <c r="DT465" s="240">
        <f t="shared" ca="1" si="973"/>
        <v>-2.0917719132442282E-5</v>
      </c>
      <c r="DU465" s="240">
        <f t="shared" ca="1" si="974"/>
        <v>-2.6535654579064335E-5</v>
      </c>
      <c r="DV465" s="240">
        <f t="shared" ca="1" si="975"/>
        <v>6.504489998253676E-5</v>
      </c>
      <c r="DW465" s="240">
        <f t="shared" ca="1" si="976"/>
        <v>-8.1630060962414264E-5</v>
      </c>
      <c r="DX465" s="240">
        <f t="shared" ca="1" si="977"/>
        <v>7.0700930298765239E-5</v>
      </c>
      <c r="DY465" s="240">
        <f t="shared" ca="1" si="978"/>
        <v>-3.5941289247475879E-5</v>
      </c>
      <c r="DZ465" s="240">
        <f t="shared" ca="1" si="979"/>
        <v>-1.0932750626263399E-5</v>
      </c>
      <c r="EA465" s="240">
        <f t="shared" ca="1" si="980"/>
        <v>5.4121789096714951E-5</v>
      </c>
      <c r="EB465" s="240">
        <f t="shared" ca="1" si="981"/>
        <v>-7.9068495368467054E-5</v>
      </c>
      <c r="EC465" s="240">
        <f t="shared" ca="1" si="982"/>
        <v>7.7364313282014954E-5</v>
      </c>
      <c r="ED465" s="240">
        <f t="shared" ca="1" si="983"/>
        <v>-4.9583655772832022E-5</v>
      </c>
      <c r="EE465" s="240">
        <f t="shared" ca="1" si="984"/>
        <v>5.0902928019431668E-6</v>
      </c>
      <c r="EF465" s="240">
        <f t="shared" ca="1" si="985"/>
        <v>4.1118808207751844E-5</v>
      </c>
      <c r="EG465" s="240">
        <f t="shared" ca="1" si="986"/>
        <v>-7.3468371839631374E-5</v>
      </c>
      <c r="EH465" s="240">
        <f t="shared" ca="1" si="987"/>
        <v>8.1054629092241909E-5</v>
      </c>
      <c r="EI465" s="240">
        <f t="shared" ca="1" si="988"/>
        <v>-6.1320550213673168E-5</v>
      </c>
      <c r="EJ465" s="240">
        <f t="shared" ca="1" si="989"/>
        <v>2.0917719132444684E-5</v>
      </c>
      <c r="EK465" s="240">
        <f t="shared" ca="1" si="990"/>
        <v>2.653565457906198E-5</v>
      </c>
      <c r="EL465" s="240">
        <f t="shared" ca="1" si="991"/>
        <v>-6.5044899982538075E-5</v>
      </c>
      <c r="EM465" s="240">
        <f t="shared" ca="1" si="992"/>
        <v>8.1630060962414102E-5</v>
      </c>
      <c r="EN465" s="240">
        <f t="shared" ca="1" si="993"/>
        <v>-7.0700930298766486E-5</v>
      </c>
      <c r="EO465" s="240">
        <f t="shared" ca="1" si="994"/>
        <v>3.5941289247473934E-5</v>
      </c>
      <c r="EP465" s="240">
        <f t="shared" ca="1" si="995"/>
        <v>1.0932750626265541E-5</v>
      </c>
      <c r="EQ465" s="240">
        <f t="shared" ca="1" si="996"/>
        <v>-5.4121789096713094E-5</v>
      </c>
      <c r="ER465" s="240">
        <f t="shared" ca="1" si="997"/>
        <v>7.9068495368466417E-5</v>
      </c>
      <c r="ES465" s="240">
        <f t="shared" ca="1" si="998"/>
        <v>-7.7364313282014249E-5</v>
      </c>
      <c r="ET465" s="240">
        <f t="shared" ca="1" si="999"/>
        <v>4.9583655772830301E-5</v>
      </c>
      <c r="EU465" s="240">
        <f t="shared" ca="1" si="1000"/>
        <v>-5.0902928019456469E-6</v>
      </c>
      <c r="EV465" s="240">
        <f t="shared" ca="1" si="1001"/>
        <v>-4.1118808207753714E-5</v>
      </c>
      <c r="EW465" s="240">
        <f t="shared" ca="1" si="1002"/>
        <v>7.3468371839632322E-5</v>
      </c>
      <c r="EX465" s="240">
        <f t="shared" ca="1" si="1003"/>
        <v>-8.1054629092242248E-5</v>
      </c>
      <c r="EY465" s="240">
        <f t="shared" ca="1" si="1004"/>
        <v>6.1320550213674822E-5</v>
      </c>
      <c r="EZ465" s="240">
        <f t="shared" ca="1" si="1005"/>
        <v>-2.0917719132442593E-5</v>
      </c>
      <c r="FA465" s="240">
        <f t="shared" ca="1" si="1006"/>
        <v>-2.653565457906404E-5</v>
      </c>
      <c r="FB465" s="240">
        <f t="shared" ca="1" si="1007"/>
        <v>6.5044899982536571E-5</v>
      </c>
      <c r="FC465" s="240">
        <f t="shared" ca="1" si="1008"/>
        <v>-8.1630060962414251E-5</v>
      </c>
      <c r="FD465" s="240">
        <f t="shared" ca="1" si="1009"/>
        <v>7.0700930298765388E-5</v>
      </c>
      <c r="FE465" s="240">
        <f t="shared" ca="1" si="1010"/>
        <v>-3.5941289247476164E-5</v>
      </c>
      <c r="FF465" s="240">
        <f t="shared" ca="1" si="1011"/>
        <v>-1.0932750626263074E-5</v>
      </c>
      <c r="FG465" s="240">
        <f t="shared" ca="1" si="1012"/>
        <v>5.4121789096714721E-5</v>
      </c>
      <c r="FH465" s="240">
        <f t="shared" ca="1" si="1013"/>
        <v>-7.9068495368466972E-5</v>
      </c>
      <c r="FI465" s="240">
        <f t="shared" ca="1" si="1014"/>
        <v>7.7364313282015062E-5</v>
      </c>
      <c r="FJ465" s="240">
        <f t="shared" ca="1" si="1015"/>
        <v>-4.9583655772832273E-5</v>
      </c>
      <c r="FK465" s="240">
        <f t="shared" ca="1" si="1016"/>
        <v>5.090292801943492E-6</v>
      </c>
      <c r="FL465" s="240">
        <f t="shared" ca="1" si="1017"/>
        <v>4.1118808207751566E-5</v>
      </c>
      <c r="FM465" s="240">
        <f t="shared" ca="1" si="1018"/>
        <v>-7.3468371839631225E-5</v>
      </c>
      <c r="FN465" s="240">
        <f t="shared" ca="1" si="1019"/>
        <v>8.105462909224195E-5</v>
      </c>
      <c r="FO465" s="240">
        <f t="shared" ca="1" si="1020"/>
        <v>-6.1320550213673385E-5</v>
      </c>
      <c r="FP465" s="240">
        <f t="shared" ca="1" si="1021"/>
        <v>2.0917719132444992E-5</v>
      </c>
      <c r="FQ465" s="240">
        <f t="shared" ca="1" si="1022"/>
        <v>2.6535654579061686E-5</v>
      </c>
      <c r="FR465" s="240">
        <f t="shared" ca="1" si="1023"/>
        <v>-6.5044899982537885E-5</v>
      </c>
      <c r="FS465" s="240">
        <f t="shared" ca="1" si="1024"/>
        <v>8.1630060962414088E-5</v>
      </c>
      <c r="FT465" s="240">
        <f t="shared" ca="1" si="1025"/>
        <v>-7.0700930298766648E-5</v>
      </c>
      <c r="FU465" s="240">
        <f t="shared" ca="1" si="1026"/>
        <v>3.5941289247474226E-5</v>
      </c>
      <c r="FV465" s="240">
        <f t="shared" ca="1" si="1027"/>
        <v>1.0932750626265222E-5</v>
      </c>
      <c r="FW465" s="240">
        <f t="shared" ca="1" si="1028"/>
        <v>-5.412178909671285E-5</v>
      </c>
      <c r="FX465" s="240">
        <f t="shared" ca="1" si="1029"/>
        <v>7.9068495368466335E-5</v>
      </c>
      <c r="FY465" s="240">
        <f t="shared" ca="1" si="1030"/>
        <v>-7.7364313282014357E-5</v>
      </c>
      <c r="FZ465" s="240">
        <f t="shared" ca="1" si="1031"/>
        <v>4.9583655772834251E-5</v>
      </c>
      <c r="GA465" s="240">
        <f t="shared" ca="1" si="1032"/>
        <v>-5.0902928019459654E-6</v>
      </c>
      <c r="GB465" s="240">
        <f t="shared" ca="1" si="1033"/>
        <v>-4.111880820775343E-5</v>
      </c>
      <c r="GC465" s="240">
        <f t="shared" ca="1" si="1034"/>
        <v>7.3468371839632173E-5</v>
      </c>
      <c r="GD465" s="240">
        <f t="shared" ca="1" si="1035"/>
        <v>-8.1054629092242275E-5</v>
      </c>
      <c r="GE465" s="240">
        <f t="shared" ca="1" si="1036"/>
        <v>6.1320550213675025E-5</v>
      </c>
      <c r="GF465" s="240">
        <f t="shared" ca="1" si="1037"/>
        <v>-2.0917719132442902E-5</v>
      </c>
      <c r="GG465" s="240">
        <f t="shared" ca="1" si="1038"/>
        <v>-2.6535654579063725E-5</v>
      </c>
      <c r="GH465" s="240">
        <f t="shared" ca="1" si="1039"/>
        <v>6.5044899982536381E-5</v>
      </c>
      <c r="GI465" s="240">
        <f t="shared" ca="1" si="1040"/>
        <v>-8.1630060962414224E-5</v>
      </c>
      <c r="GJ465" s="240">
        <f t="shared" ca="1" si="1041"/>
        <v>7.0700930298765564E-5</v>
      </c>
      <c r="GK465" s="240">
        <f t="shared" ca="1" si="1042"/>
        <v>-3.5941289247476455E-5</v>
      </c>
      <c r="GL465" s="240">
        <f t="shared" ca="1" si="1043"/>
        <v>-1.0932750626262762E-5</v>
      </c>
      <c r="GM465" s="240">
        <f t="shared" ca="1" si="1044"/>
        <v>5.412178909671447E-5</v>
      </c>
      <c r="GN465" s="240">
        <f t="shared" ca="1" si="1045"/>
        <v>-7.9068495368466891E-5</v>
      </c>
      <c r="GO465" s="240">
        <f t="shared" ca="1" si="1046"/>
        <v>7.7364313282015157E-5</v>
      </c>
      <c r="GP465" s="240">
        <f t="shared" ca="1" si="1047"/>
        <v>-4.958365577283253E-5</v>
      </c>
      <c r="GQ465" s="240">
        <f t="shared" ca="1" si="1048"/>
        <v>5.0902928019438037E-6</v>
      </c>
      <c r="GR465" s="240">
        <f t="shared" ca="1" si="1049"/>
        <v>4.1118808207751288E-5</v>
      </c>
      <c r="GS465" s="240">
        <f t="shared" ca="1" si="1050"/>
        <v>-7.3468371839631089E-5</v>
      </c>
      <c r="GT465" s="240">
        <f t="shared" ca="1" si="1051"/>
        <v>8.105462909224199E-5</v>
      </c>
      <c r="GU465" s="240">
        <f t="shared" ca="1" si="1052"/>
        <v>-6.1320550213673602E-5</v>
      </c>
      <c r="GV465" s="240">
        <f t="shared" ca="1" si="1053"/>
        <v>2.0917719132445304E-5</v>
      </c>
      <c r="GW465" s="240">
        <f t="shared" ca="1" si="1054"/>
        <v>2.6535654579061377E-5</v>
      </c>
      <c r="GX465" s="240">
        <f t="shared" ca="1" si="1055"/>
        <v>-6.5044899982537682E-5</v>
      </c>
      <c r="GY465" s="240">
        <f t="shared" ca="1" si="1056"/>
        <v>8.1630060962414061E-5</v>
      </c>
      <c r="GZ465" s="240">
        <f t="shared" ca="1" si="1057"/>
        <v>-7.0700930298764466E-5</v>
      </c>
      <c r="HA465" s="240">
        <f t="shared" ca="1" si="1058"/>
        <v>3.5941289247474517E-5</v>
      </c>
      <c r="HB465" s="240">
        <f t="shared" ca="1" si="1059"/>
        <v>1.0932750626260296E-5</v>
      </c>
      <c r="HC465" s="240">
        <f t="shared" ca="1" si="1060"/>
        <v>-5.4121789096716096E-5</v>
      </c>
      <c r="HD465" s="240">
        <f t="shared" ca="1" si="1061"/>
        <v>7.9068495368466254E-5</v>
      </c>
      <c r="HE465" s="240">
        <f t="shared" ca="1" si="1062"/>
        <v>-7.736431328201597E-5</v>
      </c>
      <c r="HF465" s="240">
        <f t="shared" ca="1" si="1063"/>
        <v>4.9583655772830809E-5</v>
      </c>
      <c r="HG465" s="240">
        <f t="shared" ca="1" si="1064"/>
        <v>-5.0902928019462839E-6</v>
      </c>
      <c r="HH465" s="240">
        <f t="shared" ca="1" si="1065"/>
        <v>-4.111880820774914E-5</v>
      </c>
      <c r="HI465" s="240">
        <f t="shared" ca="1" si="1066"/>
        <v>7.3468371839632038E-5</v>
      </c>
      <c r="HJ465" s="240">
        <f t="shared" ca="1" si="1067"/>
        <v>-8.1054629092242329E-5</v>
      </c>
      <c r="HK465" s="240">
        <f t="shared" ca="1" si="1068"/>
        <v>6.1320550213672166E-5</v>
      </c>
      <c r="HL465" s="240">
        <f t="shared" ca="1" si="1069"/>
        <v>-2.091771913244321E-5</v>
      </c>
      <c r="HM465" s="240">
        <f t="shared" ca="1" si="1070"/>
        <v>-2.6535654579059026E-5</v>
      </c>
      <c r="HN465" s="240">
        <f t="shared" ca="1" si="1071"/>
        <v>6.5044899982538996E-5</v>
      </c>
      <c r="HO465" s="240">
        <f t="shared" ca="1" si="1072"/>
        <v>-8.1630060962414197E-5</v>
      </c>
      <c r="HP465" s="240">
        <f t="shared" ca="1" si="1073"/>
        <v>7.0700930298768058E-5</v>
      </c>
      <c r="HQ465" s="240">
        <f t="shared" ca="1" si="1074"/>
        <v>-3.5941289247472572E-5</v>
      </c>
      <c r="HR465" s="240">
        <f t="shared" ca="1" si="1075"/>
        <v>-1.0932750626262451E-5</v>
      </c>
      <c r="HS465" s="240">
        <f t="shared" ca="1" si="1076"/>
        <v>5.4121789096710743E-5</v>
      </c>
      <c r="HT465" s="240">
        <f t="shared" ca="1" si="1077"/>
        <v>-7.906849536846681E-5</v>
      </c>
      <c r="HU465" s="240">
        <f t="shared" ca="1" si="1078"/>
        <v>7.7364313282015266E-5</v>
      </c>
      <c r="HV465" s="240">
        <f t="shared" ca="1" si="1079"/>
        <v>-4.9583655772836481E-5</v>
      </c>
      <c r="HW465" s="240">
        <f t="shared" ca="1" si="1080"/>
        <v>5.090292801944129E-6</v>
      </c>
      <c r="HX465" s="240">
        <f t="shared" ca="1" si="1081"/>
        <v>4.1118808207751011E-5</v>
      </c>
      <c r="HY465" s="240">
        <f t="shared" ca="1" si="1082"/>
        <v>-7.3468371839632986E-5</v>
      </c>
      <c r="HZ465" s="240">
        <f t="shared" ca="1" si="1083"/>
        <v>8.1054629092242031E-5</v>
      </c>
      <c r="IA465" s="240">
        <f t="shared" ca="1" si="1084"/>
        <v>-6.1320550213676895E-5</v>
      </c>
      <c r="IB465" s="240">
        <f t="shared" ca="1" si="1085"/>
        <v>2.0917719132441123E-5</v>
      </c>
      <c r="IC465" s="240">
        <f t="shared" ca="1" si="1086"/>
        <v>2.6535654579061076E-5</v>
      </c>
      <c r="ID465" s="240">
        <f t="shared" ca="1" si="1087"/>
        <v>-6.5044899982534673E-5</v>
      </c>
      <c r="IE465" s="240">
        <f t="shared" ca="1" si="1088"/>
        <v>6.3684213431713352E-5</v>
      </c>
      <c r="IF465" s="240">
        <f t="shared" ca="1" si="1089"/>
        <v>-7.0700930298766974E-5</v>
      </c>
      <c r="IG465" s="240">
        <f t="shared" ca="1" si="1090"/>
        <v>3.5941289247478976E-5</v>
      </c>
      <c r="IH465" s="240">
        <f t="shared" ca="1" si="1091"/>
        <v>1.0932750626264585E-5</v>
      </c>
      <c r="II465" s="240">
        <f t="shared" ca="1" si="1092"/>
        <v>-5.4121789096712369E-5</v>
      </c>
      <c r="IJ465" s="240">
        <f t="shared" ca="1" si="1093"/>
        <v>7.9068495368467365E-5</v>
      </c>
      <c r="IK465" s="240">
        <f t="shared" ca="1" si="1094"/>
        <v>-7.7364313282014574E-5</v>
      </c>
      <c r="IL465" s="240">
        <f t="shared" ca="1" si="1095"/>
        <v>4.958365577283476E-5</v>
      </c>
      <c r="IM465" s="240">
        <f t="shared" ca="1" si="1096"/>
        <v>-5.0902928019419674E-6</v>
      </c>
      <c r="IN465" s="240">
        <f t="shared" ca="1" si="1097"/>
        <v>-4.1118808207752881E-5</v>
      </c>
      <c r="IO465" s="240">
        <f t="shared" ca="1" si="1098"/>
        <v>7.3468371839629842E-5</v>
      </c>
      <c r="IP465" s="240">
        <f t="shared" ca="1" si="1099"/>
        <v>-8.1054629092241746E-5</v>
      </c>
      <c r="IQ465" s="240">
        <f t="shared" ca="1" si="1100"/>
        <v>6.1320550213675459E-5</v>
      </c>
      <c r="IR465" s="240">
        <f t="shared" ca="1" si="1101"/>
        <v>-2.0917719132448014E-5</v>
      </c>
      <c r="IS465" s="240">
        <f t="shared" ca="1" si="1102"/>
        <v>-2.6535654579063129E-5</v>
      </c>
      <c r="IT465" s="240">
        <f t="shared" ca="1" si="1103"/>
        <v>6.5044899982535988E-5</v>
      </c>
      <c r="IU465" s="240">
        <f t="shared" ca="1" si="1104"/>
        <v>-8.1630060962413899E-5</v>
      </c>
      <c r="IV465" s="240">
        <f t="shared" ca="1" si="1105"/>
        <v>7.0700930298765889E-5</v>
      </c>
      <c r="IW465" s="240">
        <f t="shared" ca="1" si="1106"/>
        <v>-3.5941289247477031E-5</v>
      </c>
      <c r="IX465" s="240">
        <f t="shared" ca="1" si="1107"/>
        <v>-1.0932750626266733E-5</v>
      </c>
      <c r="IY465" s="240">
        <f t="shared" ca="1" si="1108"/>
        <v>5.4121789096713996E-5</v>
      </c>
      <c r="IZ465" s="240">
        <f t="shared" ca="1" si="1109"/>
        <v>-7.9068495368465549E-5</v>
      </c>
      <c r="JA465" s="240">
        <f t="shared" ca="1" si="1110"/>
        <v>7.7364313282013856E-5</v>
      </c>
      <c r="JB465" s="240">
        <f t="shared" ca="1" si="1111"/>
        <v>-4.9583655772833038E-5</v>
      </c>
    </row>
    <row r="466" spans="2:262">
      <c r="B466" s="248">
        <v>105</v>
      </c>
      <c r="C466" s="247">
        <f t="shared" si="1112"/>
        <v>2.0507812500000014E-3</v>
      </c>
      <c r="D466" s="244">
        <f t="shared" ca="1" si="855"/>
        <v>29.91172934150147</v>
      </c>
      <c r="E466" s="243">
        <f ca="1">DG361</f>
        <v>-8.8270658498530941E-2</v>
      </c>
      <c r="F466" s="242">
        <v>105</v>
      </c>
      <c r="G466" s="240">
        <f t="shared" ca="1" si="856"/>
        <v>-2.6140155386945028E-7</v>
      </c>
      <c r="H466" s="240">
        <f t="shared" ca="1" si="857"/>
        <v>2.102771362607944E-5</v>
      </c>
      <c r="I466" s="240">
        <f t="shared" ca="1" si="858"/>
        <v>-3.5269276098216661E-5</v>
      </c>
      <c r="J466" s="240">
        <f t="shared" ca="1" si="859"/>
        <v>3.8567033684629818E-5</v>
      </c>
      <c r="K466" s="240">
        <f t="shared" ca="1" si="860"/>
        <v>-2.9897715720913459E-5</v>
      </c>
      <c r="L466" s="240">
        <f t="shared" ca="1" si="861"/>
        <v>1.1951349754642047E-5</v>
      </c>
      <c r="M466" s="240">
        <f t="shared" ca="1" si="862"/>
        <v>9.7034348214023747E-6</v>
      </c>
      <c r="N466" s="240">
        <f t="shared" ca="1" si="863"/>
        <v>-2.8347312762701898E-5</v>
      </c>
      <c r="O466" s="240">
        <f t="shared" ca="1" si="864"/>
        <v>3.8195221684232097E-5</v>
      </c>
      <c r="P466" s="240">
        <f t="shared" ca="1" si="865"/>
        <v>-3.6191425668150948E-5</v>
      </c>
      <c r="Q466" s="240">
        <f t="shared" ca="1" si="866"/>
        <v>2.2957688330182017E-5</v>
      </c>
      <c r="R466" s="240">
        <f t="shared" ca="1" si="867"/>
        <v>-2.6003440031408658E-6</v>
      </c>
      <c r="S466" s="240">
        <f t="shared" ca="1" si="868"/>
        <v>-1.8563868526323627E-5</v>
      </c>
      <c r="T466" s="240">
        <f t="shared" ca="1" si="869"/>
        <v>3.3967845021723427E-5</v>
      </c>
      <c r="U466" s="241">
        <f t="shared" ca="1" si="870"/>
        <v>-3.8831841414581511E-5</v>
      </c>
      <c r="V466" s="240">
        <f t="shared" ca="1" si="871"/>
        <v>3.1646594306917448E-5</v>
      </c>
      <c r="W466" s="240">
        <f t="shared" ca="1" si="872"/>
        <v>-1.4641634641839096E-5</v>
      </c>
      <c r="X466" s="240">
        <f t="shared" ca="1" si="873"/>
        <v>-6.9065198504346749E-6</v>
      </c>
      <c r="Y466" s="240">
        <f t="shared" ca="1" si="874"/>
        <v>2.6311630480054323E-5</v>
      </c>
      <c r="Z466" s="240">
        <f t="shared" ca="1" si="875"/>
        <v>-3.7552429786778861E-5</v>
      </c>
      <c r="AA466" s="240">
        <f t="shared" ca="1" si="876"/>
        <v>3.7140977898244464E-5</v>
      </c>
      <c r="AB466" s="240">
        <f t="shared" ca="1" si="877"/>
        <v>-2.5204945401605926E-5</v>
      </c>
      <c r="AC466" s="240">
        <f t="shared" ca="1" si="878"/>
        <v>5.4479980706975123E-6</v>
      </c>
      <c r="AD466" s="240">
        <f t="shared" ca="1" si="879"/>
        <v>1.5999424214601286E-5</v>
      </c>
      <c r="AE466" s="240">
        <f t="shared" ca="1" si="880"/>
        <v>-3.2482339249994462E-5</v>
      </c>
      <c r="AF466" s="240">
        <f t="shared" ca="1" si="881"/>
        <v>3.8886216031415128E-5</v>
      </c>
      <c r="AG466" s="240">
        <f t="shared" ca="1" si="882"/>
        <v>-3.3223977256428345E-5</v>
      </c>
      <c r="AH466" s="240">
        <f t="shared" ca="1" si="883"/>
        <v>1.7252575242322248E-5</v>
      </c>
      <c r="AI466" s="240">
        <f t="shared" ca="1" si="884"/>
        <v>4.0721778499987672E-6</v>
      </c>
      <c r="AJ466" s="240">
        <f t="shared" ca="1" si="885"/>
        <v>-2.4133363192126948E-5</v>
      </c>
      <c r="AK466" s="240">
        <f t="shared" ca="1" si="886"/>
        <v>3.6706138018670261E-5</v>
      </c>
      <c r="AL466" s="240">
        <f t="shared" ca="1" si="887"/>
        <v>-3.7889259951115866E-5</v>
      </c>
      <c r="AM466" s="240">
        <f t="shared" ca="1" si="888"/>
        <v>2.7315614690076141E-5</v>
      </c>
      <c r="AN466" s="240">
        <f t="shared" ca="1" si="889"/>
        <v>-8.2661289646803572E-6</v>
      </c>
      <c r="AO466" s="240">
        <f t="shared" ca="1" si="890"/>
        <v>-1.334827763682799E-5</v>
      </c>
      <c r="AP466" s="240">
        <f t="shared" ca="1" si="891"/>
        <v>3.0820808867514499E-5</v>
      </c>
      <c r="AQ466" s="240">
        <f t="shared" ca="1" si="892"/>
        <v>-3.872986287437086E-5</v>
      </c>
      <c r="AR466" s="240">
        <f t="shared" ca="1" si="893"/>
        <v>3.462131659457451E-5</v>
      </c>
      <c r="AS466" s="240">
        <f t="shared" ca="1" si="894"/>
        <v>-1.9770022642759428E-5</v>
      </c>
      <c r="AT466" s="240">
        <f t="shared" ca="1" si="895"/>
        <v>-1.2157683649690128E-6</v>
      </c>
      <c r="AU466" s="240">
        <f t="shared" ca="1" si="896"/>
        <v>2.1824315118083648E-5</v>
      </c>
      <c r="AV466" s="240">
        <f t="shared" ca="1" si="897"/>
        <v>-3.5660932508322561E-5</v>
      </c>
      <c r="AW466" s="240">
        <f t="shared" ca="1" si="898"/>
        <v>3.8432216821487374E-5</v>
      </c>
      <c r="AX466" s="240">
        <f t="shared" ca="1" si="899"/>
        <v>-2.927825829584422E-5</v>
      </c>
      <c r="AY466" s="240">
        <f t="shared" ca="1" si="900"/>
        <v>1.1039464989604267E-5</v>
      </c>
      <c r="AZ466" s="240">
        <f t="shared" ca="1" si="901"/>
        <v>1.0624795586011239E-5</v>
      </c>
      <c r="BA466" s="240">
        <f t="shared" ca="1" si="902"/>
        <v>-2.8992257851386174E-5</v>
      </c>
      <c r="BB466" s="240">
        <f t="shared" ca="1" si="903"/>
        <v>3.8363629234753629E-5</v>
      </c>
      <c r="BC466" s="240">
        <f t="shared" ca="1" si="904"/>
        <v>-3.5831040018412855E-5</v>
      </c>
      <c r="BD466" s="240">
        <f t="shared" ca="1" si="905"/>
        <v>2.2180334577568014E-5</v>
      </c>
      <c r="BE466" s="240">
        <f t="shared" ca="1" si="906"/>
        <v>-1.6472294741667631E-6</v>
      </c>
      <c r="BF466" s="240">
        <f t="shared" ca="1" si="907"/>
        <v>-1.9396999189499632E-5</v>
      </c>
      <c r="BG466" s="240">
        <f t="shared" ca="1" si="908"/>
        <v>3.4422477314955664E-5</v>
      </c>
      <c r="BH466" s="240">
        <f t="shared" ca="1" si="909"/>
        <v>-3.8766906179035314E-5</v>
      </c>
      <c r="BI466" s="240">
        <f t="shared" ca="1" si="910"/>
        <v>3.108224048316215E-5</v>
      </c>
      <c r="BJ466" s="240">
        <f t="shared" ca="1" si="911"/>
        <v>-1.3752977197261352E-5</v>
      </c>
      <c r="BK466" s="240">
        <f t="shared" ca="1" si="912"/>
        <v>-7.8437368473537823E-6</v>
      </c>
      <c r="BL466" s="240">
        <f t="shared" ca="1" si="913"/>
        <v>2.7006595277996037E-5</v>
      </c>
      <c r="BM466" s="240">
        <f t="shared" ca="1" si="914"/>
        <v>-3.7789499764387955E-5</v>
      </c>
      <c r="BN466" s="240">
        <f t="shared" ca="1" si="915"/>
        <v>3.6846591931896259E-5</v>
      </c>
      <c r="BO466" s="240">
        <f t="shared" ca="1" si="916"/>
        <v>-2.4470449357539379E-5</v>
      </c>
      <c r="BP466" s="240">
        <f t="shared" ca="1" si="917"/>
        <v>4.5013008340628539E-6</v>
      </c>
      <c r="BQ466" s="240">
        <f t="shared" ca="1" si="918"/>
        <v>1.6864569241700407E-5</v>
      </c>
      <c r="BR466" s="240">
        <f t="shared" ca="1" si="919"/>
        <v>-3.299748373456515E-5</v>
      </c>
      <c r="BS466" s="240">
        <f t="shared" ca="1" si="920"/>
        <v>3.8891514313132797E-5</v>
      </c>
      <c r="BT466" s="240">
        <f t="shared" ca="1" si="921"/>
        <v>-3.2717785316255397E-5</v>
      </c>
      <c r="BU466" s="240">
        <f t="shared" ca="1" si="922"/>
        <v>1.6391960829893011E-5</v>
      </c>
      <c r="BV466" s="240">
        <f t="shared" ca="1" si="923"/>
        <v>5.0201722191180619E-6</v>
      </c>
      <c r="BW466" s="240">
        <f t="shared" ca="1" si="924"/>
        <v>-2.4874581624871877E-5</v>
      </c>
      <c r="BX466" s="240">
        <f t="shared" ca="1" si="925"/>
        <v>3.7010585720617671E-5</v>
      </c>
      <c r="BY466" s="240">
        <f t="shared" ca="1" si="926"/>
        <v>-3.7662468971215641E-5</v>
      </c>
      <c r="BZ466" s="240">
        <f t="shared" ca="1" si="927"/>
        <v>2.6627956652258368E-5</v>
      </c>
      <c r="CA466" s="240">
        <f t="shared" ca="1" si="928"/>
        <v>-7.3309792547346614E-6</v>
      </c>
      <c r="CB466" s="240">
        <f t="shared" ca="1" si="929"/>
        <v>-1.4240748731989925E-5</v>
      </c>
      <c r="CC466" s="240">
        <f t="shared" ca="1" si="930"/>
        <v>3.1393673930828545E-5</v>
      </c>
      <c r="CD466" s="240">
        <f t="shared" ca="1" si="931"/>
        <v>-3.8805365961504663E-5</v>
      </c>
      <c r="CE466" s="240">
        <f t="shared" ca="1" si="932"/>
        <v>3.4176029635965183E-5</v>
      </c>
      <c r="CF466" s="240">
        <f t="shared" ca="1" si="933"/>
        <v>-1.8942115006545034E-5</v>
      </c>
      <c r="CG466" s="240">
        <f t="shared" ca="1" si="934"/>
        <v>-2.1694028426660574E-6</v>
      </c>
      <c r="CH466" s="240">
        <f t="shared" ca="1" si="935"/>
        <v>2.2607770458723583E-5</v>
      </c>
      <c r="CI466" s="240">
        <f t="shared" ca="1" si="936"/>
        <v>-3.6031108106133625E-5</v>
      </c>
      <c r="CJ466" s="240">
        <f t="shared" ca="1" si="937"/>
        <v>3.827424982800478E-5</v>
      </c>
      <c r="CK466" s="240">
        <f t="shared" ca="1" si="938"/>
        <v>-2.8641164742762061E-5</v>
      </c>
      <c r="CL466" s="240">
        <f t="shared" ca="1" si="939"/>
        <v>1.0120930463648731E-5</v>
      </c>
      <c r="CM466" s="240">
        <f t="shared" ca="1" si="940"/>
        <v>1.1539756371046051E-5</v>
      </c>
      <c r="CN466" s="240">
        <f t="shared" ca="1" si="941"/>
        <v>-2.9619739088031298E-5</v>
      </c>
      <c r="CO466" s="240">
        <f t="shared" ca="1" si="942"/>
        <v>3.8508927969532682E-5</v>
      </c>
      <c r="CP466" s="240">
        <f t="shared" ca="1" si="943"/>
        <v>-3.5449071089976427E-5</v>
      </c>
      <c r="CQ466" s="240">
        <f t="shared" ca="1" si="944"/>
        <v>2.1389620220781175E-5</v>
      </c>
      <c r="CR466" s="240">
        <f t="shared" ca="1" si="945"/>
        <v>-6.9312271575199045E-7</v>
      </c>
      <c r="CS466" s="240">
        <f t="shared" ca="1" si="946"/>
        <v>-2.0218445825663918E-5</v>
      </c>
      <c r="CT466" s="240">
        <f t="shared" ca="1" si="947"/>
        <v>3.4856374794992452E-5</v>
      </c>
      <c r="CU466" s="240">
        <f t="shared" ca="1" si="948"/>
        <v>-3.8678619208794907E-5</v>
      </c>
      <c r="CV466" s="240">
        <f t="shared" ca="1" si="949"/>
        <v>3.0499163879979954E-5</v>
      </c>
      <c r="CW466" s="240">
        <f t="shared" ca="1" si="950"/>
        <v>-1.2856035473477434E-5</v>
      </c>
      <c r="CX466" s="240">
        <f t="shared" ca="1" si="951"/>
        <v>-8.7762290704917134E-6</v>
      </c>
      <c r="CY466" s="240">
        <f t="shared" ca="1" si="952"/>
        <v>2.7685292312783537E-5</v>
      </c>
      <c r="CZ466" s="240">
        <f t="shared" ca="1" si="953"/>
        <v>-3.8003806760379268E-5</v>
      </c>
      <c r="DA466" s="240">
        <f t="shared" ca="1" si="954"/>
        <v>3.6530010956351201E-5</v>
      </c>
      <c r="DB466" s="240">
        <f t="shared" ca="1" si="955"/>
        <v>-2.3721213229788226E-5</v>
      </c>
      <c r="DC466" s="240">
        <f t="shared" ca="1" si="956"/>
        <v>3.551892182119416E-6</v>
      </c>
      <c r="DD466" s="240">
        <f t="shared" ca="1" si="957"/>
        <v>1.7719555682895928E-5</v>
      </c>
      <c r="DE466" s="240">
        <f t="shared" ca="1" si="958"/>
        <v>-3.3492751768790093E-5</v>
      </c>
      <c r="DF466" s="240">
        <f t="shared" ca="1" si="959"/>
        <v>3.8873385800875593E-5</v>
      </c>
      <c r="DG466" s="240">
        <f t="shared" ca="1" si="960"/>
        <v>-3.2191885405604117E-5</v>
      </c>
      <c r="DH466" s="240">
        <f t="shared" ca="1" si="961"/>
        <v>1.5521472513193736E-5</v>
      </c>
      <c r="DI466" s="240">
        <f t="shared" ca="1" si="962"/>
        <v>5.9651426242099798E-6</v>
      </c>
      <c r="DJ466" s="240">
        <f t="shared" ca="1" si="963"/>
        <v>-2.5600816539767332E-5</v>
      </c>
      <c r="DK466" s="240">
        <f t="shared" ca="1" si="964"/>
        <v>3.7292739629642249E-5</v>
      </c>
      <c r="DL466" s="240">
        <f t="shared" ca="1" si="965"/>
        <v>-3.7412991528297293E-5</v>
      </c>
      <c r="DM466" s="240">
        <f t="shared" ca="1" si="966"/>
        <v>2.5924258929035898E-5</v>
      </c>
      <c r="DN466" s="240">
        <f t="shared" ca="1" si="967"/>
        <v>-6.3914136370077907E-6</v>
      </c>
      <c r="DO466" s="240">
        <f t="shared" ca="1" si="968"/>
        <v>-1.5124641732612633E-5</v>
      </c>
      <c r="DP466" s="240">
        <f t="shared" ca="1" si="969"/>
        <v>3.1947628618852377E-5</v>
      </c>
      <c r="DQ466" s="240">
        <f t="shared" ca="1" si="970"/>
        <v>-3.8857494147209416E-5</v>
      </c>
      <c r="DR466" s="240">
        <f t="shared" ca="1" si="971"/>
        <v>3.3710156315026665E-5</v>
      </c>
      <c r="DS466" s="240">
        <f t="shared" ca="1" si="972"/>
        <v>-1.8102797348541028E-5</v>
      </c>
      <c r="DT466" s="240">
        <f t="shared" ca="1" si="973"/>
        <v>-3.1217305532109835E-6</v>
      </c>
      <c r="DU466" s="240">
        <f t="shared" ca="1" si="974"/>
        <v>2.3377607723799517E-5</v>
      </c>
      <c r="DV466" s="240">
        <f t="shared" ca="1" si="975"/>
        <v>-3.6379579911711254E-5</v>
      </c>
      <c r="DW466" s="240">
        <f t="shared" ca="1" si="976"/>
        <v>3.8093227857592274E-5</v>
      </c>
      <c r="DX466" s="240">
        <f t="shared" ca="1" si="977"/>
        <v>-2.7986818823001373E-5</v>
      </c>
      <c r="DY466" s="240">
        <f t="shared" ca="1" si="978"/>
        <v>9.1962994676283936E-6</v>
      </c>
      <c r="DZ466" s="240">
        <f t="shared" ca="1" si="979"/>
        <v>1.2447766038341704E-5</v>
      </c>
      <c r="EA466" s="240">
        <f t="shared" ca="1" si="980"/>
        <v>-3.0229378501402822E-5</v>
      </c>
      <c r="EB466" s="240">
        <f t="shared" ca="1" si="981"/>
        <v>3.8631030366044372E-5</v>
      </c>
      <c r="EC466" s="240">
        <f t="shared" ca="1" si="982"/>
        <v>-3.5045748966641786E-5</v>
      </c>
      <c r="ED466" s="240">
        <f t="shared" ca="1" si="983"/>
        <v>2.0586021556582761E-5</v>
      </c>
      <c r="EE466" s="240">
        <f t="shared" ca="1" si="984"/>
        <v>2.6140155386922327E-7</v>
      </c>
      <c r="EF466" s="240">
        <f t="shared" ca="1" si="985"/>
        <v>-2.1027713626079217E-5</v>
      </c>
      <c r="EG466" s="240">
        <f t="shared" ca="1" si="986"/>
        <v>3.5269276098216539E-5</v>
      </c>
      <c r="EH466" s="240">
        <f t="shared" ca="1" si="987"/>
        <v>-3.8567033684629859E-5</v>
      </c>
      <c r="EI466" s="240">
        <f t="shared" ca="1" si="988"/>
        <v>2.9897715720913669E-5</v>
      </c>
      <c r="EJ466" s="240">
        <f t="shared" ca="1" si="989"/>
        <v>-1.1951349754642426E-5</v>
      </c>
      <c r="EK466" s="240">
        <f t="shared" ca="1" si="990"/>
        <v>-9.7034348214019257E-6</v>
      </c>
      <c r="EL466" s="240">
        <f t="shared" ca="1" si="991"/>
        <v>2.8347312762701583E-5</v>
      </c>
      <c r="EM466" s="240">
        <f t="shared" ca="1" si="992"/>
        <v>-3.8195221684232002E-5</v>
      </c>
      <c r="EN466" s="240">
        <f t="shared" ca="1" si="993"/>
        <v>3.6191425668151124E-5</v>
      </c>
      <c r="EO466" s="240">
        <f t="shared" ca="1" si="994"/>
        <v>-2.2957688330182505E-5</v>
      </c>
      <c r="EP466" s="240">
        <f t="shared" ca="1" si="995"/>
        <v>2.6003440031414723E-6</v>
      </c>
      <c r="EQ466" s="240">
        <f t="shared" ca="1" si="996"/>
        <v>1.8563868526322969E-5</v>
      </c>
      <c r="ER466" s="240">
        <f t="shared" ca="1" si="997"/>
        <v>-3.3967845021723068E-5</v>
      </c>
      <c r="ES466" s="240">
        <f t="shared" ca="1" si="998"/>
        <v>3.8831841414581552E-5</v>
      </c>
      <c r="ET466" s="240">
        <f t="shared" ca="1" si="999"/>
        <v>-3.1646594306917875E-5</v>
      </c>
      <c r="EU466" s="240">
        <f t="shared" ca="1" si="1000"/>
        <v>1.4641634641839787E-5</v>
      </c>
      <c r="EV466" s="240">
        <f t="shared" ca="1" si="1001"/>
        <v>6.9065198504339482E-6</v>
      </c>
      <c r="EW466" s="240">
        <f t="shared" ca="1" si="1002"/>
        <v>-2.6311630480053774E-5</v>
      </c>
      <c r="EX466" s="240">
        <f t="shared" ca="1" si="1003"/>
        <v>3.7552429786778665E-5</v>
      </c>
      <c r="EY466" s="240">
        <f t="shared" ca="1" si="1004"/>
        <v>-3.7140977898244775E-5</v>
      </c>
      <c r="EZ466" s="240">
        <f t="shared" ca="1" si="1005"/>
        <v>2.5204945401606706E-5</v>
      </c>
      <c r="FA466" s="240">
        <f t="shared" ca="1" si="1006"/>
        <v>-5.4479980706985186E-6</v>
      </c>
      <c r="FB466" s="240">
        <f t="shared" ca="1" si="1007"/>
        <v>-1.5999424214600355E-5</v>
      </c>
      <c r="FC466" s="240">
        <f t="shared" ca="1" si="1008"/>
        <v>3.248233924999375E-5</v>
      </c>
      <c r="FD466" s="240">
        <f t="shared" ca="1" si="1009"/>
        <v>-3.8886216031415108E-5</v>
      </c>
      <c r="FE466" s="240">
        <f t="shared" ca="1" si="1010"/>
        <v>3.3223977256429023E-5</v>
      </c>
      <c r="FF466" s="240">
        <f t="shared" ca="1" si="1011"/>
        <v>-1.725257524232341E-5</v>
      </c>
      <c r="FG466" s="240">
        <f t="shared" ca="1" si="1012"/>
        <v>-4.0721778499974831E-6</v>
      </c>
      <c r="FH466" s="240">
        <f t="shared" ca="1" si="1013"/>
        <v>2.4133363192125935E-5</v>
      </c>
      <c r="FI466" s="240">
        <f t="shared" ca="1" si="1014"/>
        <v>-3.6706138018669827E-5</v>
      </c>
      <c r="FJ466" s="240">
        <f t="shared" ca="1" si="1015"/>
        <v>3.7889259951116164E-5</v>
      </c>
      <c r="FK466" s="240">
        <f t="shared" ca="1" si="1016"/>
        <v>-2.7315614690075487E-5</v>
      </c>
      <c r="FL466" s="240">
        <f t="shared" ca="1" si="1017"/>
        <v>8.2661289646794644E-6</v>
      </c>
      <c r="FM466" s="240">
        <f t="shared" ca="1" si="1018"/>
        <v>1.3348277636828846E-5</v>
      </c>
      <c r="FN466" s="240">
        <f t="shared" ca="1" si="1019"/>
        <v>-3.0820808867515054E-5</v>
      </c>
      <c r="FO466" s="240">
        <f t="shared" ca="1" si="1020"/>
        <v>3.8729862874370942E-5</v>
      </c>
      <c r="FP466" s="240">
        <f t="shared" ca="1" si="1021"/>
        <v>-3.4621316594574097E-5</v>
      </c>
      <c r="FQ466" s="240">
        <f t="shared" ca="1" si="1022"/>
        <v>1.9770022642758642E-5</v>
      </c>
      <c r="FR466" s="240">
        <f t="shared" ca="1" si="1023"/>
        <v>1.2157683649699242E-6</v>
      </c>
      <c r="FS466" s="240">
        <f t="shared" ca="1" si="1024"/>
        <v>-2.1824315118083946E-5</v>
      </c>
      <c r="FT466" s="240">
        <f t="shared" ca="1" si="1025"/>
        <v>3.5660932508322703E-5</v>
      </c>
      <c r="FU466" s="240">
        <f t="shared" ca="1" si="1026"/>
        <v>-3.8432216821487319E-5</v>
      </c>
      <c r="FV466" s="240">
        <f t="shared" ca="1" si="1027"/>
        <v>2.9278258295843982E-5</v>
      </c>
      <c r="FW466" s="240">
        <f t="shared" ca="1" si="1028"/>
        <v>-1.1039464989603922E-5</v>
      </c>
      <c r="FX466" s="240">
        <f t="shared" ca="1" si="1029"/>
        <v>-1.0624795586011589E-5</v>
      </c>
      <c r="FY466" s="240">
        <f t="shared" ca="1" si="1030"/>
        <v>2.8992257851386411E-5</v>
      </c>
      <c r="FZ466" s="240">
        <f t="shared" ca="1" si="1031"/>
        <v>-3.836362923475369E-5</v>
      </c>
      <c r="GA466" s="240">
        <f t="shared" ca="1" si="1032"/>
        <v>3.5831040018412713E-5</v>
      </c>
      <c r="GB466" s="240">
        <f t="shared" ca="1" si="1033"/>
        <v>-2.2180334577568166E-5</v>
      </c>
      <c r="GC466" s="240">
        <f t="shared" ca="1" si="1034"/>
        <v>1.6472294741669528E-6</v>
      </c>
      <c r="GD466" s="240">
        <f t="shared" ca="1" si="1035"/>
        <v>1.9396999189499466E-5</v>
      </c>
      <c r="GE466" s="240">
        <f t="shared" ca="1" si="1036"/>
        <v>-3.4422477314955569E-5</v>
      </c>
      <c r="GF466" s="240">
        <f t="shared" ca="1" si="1037"/>
        <v>3.8766906179035327E-5</v>
      </c>
      <c r="GG466" s="240">
        <f t="shared" ca="1" si="1038"/>
        <v>-3.1082240483162265E-5</v>
      </c>
      <c r="GH466" s="240">
        <f t="shared" ca="1" si="1039"/>
        <v>1.375297719726153E-5</v>
      </c>
      <c r="GI466" s="240">
        <f t="shared" ca="1" si="1040"/>
        <v>7.8437368473535925E-6</v>
      </c>
      <c r="GJ466" s="240">
        <f t="shared" ca="1" si="1041"/>
        <v>-2.7006595277995901E-5</v>
      </c>
      <c r="GK466" s="240">
        <f t="shared" ca="1" si="1042"/>
        <v>3.7789499764387914E-5</v>
      </c>
      <c r="GL466" s="240">
        <f t="shared" ca="1" si="1043"/>
        <v>-3.6846591931896327E-5</v>
      </c>
      <c r="GM466" s="240">
        <f t="shared" ca="1" si="1044"/>
        <v>2.4470449357539528E-5</v>
      </c>
      <c r="GN466" s="240">
        <f t="shared" ca="1" si="1045"/>
        <v>-4.5013008340630437E-6</v>
      </c>
      <c r="GO466" s="240">
        <f t="shared" ca="1" si="1046"/>
        <v>-1.6864569241700238E-5</v>
      </c>
      <c r="GP466" s="240">
        <f t="shared" ca="1" si="1047"/>
        <v>3.2997483734565048E-5</v>
      </c>
      <c r="GQ466" s="240">
        <f t="shared" ca="1" si="1048"/>
        <v>-3.8891514313132797E-5</v>
      </c>
      <c r="GR466" s="240">
        <f t="shared" ca="1" si="1049"/>
        <v>3.2717785316255505E-5</v>
      </c>
      <c r="GS466" s="240">
        <f t="shared" ca="1" si="1050"/>
        <v>-1.6391960829893187E-5</v>
      </c>
      <c r="GT466" s="240">
        <f t="shared" ca="1" si="1051"/>
        <v>-5.0201722191178722E-6</v>
      </c>
      <c r="GU466" s="240">
        <f t="shared" ca="1" si="1052"/>
        <v>2.4874581624871725E-5</v>
      </c>
      <c r="GV466" s="240">
        <f t="shared" ca="1" si="1053"/>
        <v>-3.701058572061761E-5</v>
      </c>
      <c r="GW466" s="240">
        <f t="shared" ca="1" si="1054"/>
        <v>3.766246897121514E-5</v>
      </c>
      <c r="GX466" s="240">
        <f t="shared" ca="1" si="1055"/>
        <v>-2.6627956652256897E-5</v>
      </c>
      <c r="GY466" s="240">
        <f t="shared" ca="1" si="1056"/>
        <v>7.330979254732676E-6</v>
      </c>
      <c r="GZ466" s="240">
        <f t="shared" ca="1" si="1057"/>
        <v>1.4240748731991808E-5</v>
      </c>
      <c r="HA466" s="240">
        <f t="shared" ca="1" si="1058"/>
        <v>-3.139367393082973E-5</v>
      </c>
      <c r="HB466" s="240">
        <f t="shared" ca="1" si="1059"/>
        <v>3.8805365961504799E-5</v>
      </c>
      <c r="HC466" s="240">
        <f t="shared" ca="1" si="1060"/>
        <v>-3.4176029635964221E-5</v>
      </c>
      <c r="HD466" s="240">
        <f t="shared" ca="1" si="1061"/>
        <v>1.8942115006543272E-5</v>
      </c>
      <c r="HE466" s="240">
        <f t="shared" ca="1" si="1062"/>
        <v>2.1694028426680768E-6</v>
      </c>
      <c r="HF466" s="240">
        <f t="shared" ca="1" si="1063"/>
        <v>-2.2607770458725223E-5</v>
      </c>
      <c r="HG466" s="240">
        <f t="shared" ca="1" si="1064"/>
        <v>3.6031108106133963E-5</v>
      </c>
      <c r="HH466" s="240">
        <f t="shared" ca="1" si="1065"/>
        <v>-3.8274249828004617E-5</v>
      </c>
      <c r="HI466" s="240">
        <f t="shared" ca="1" si="1066"/>
        <v>2.8641164742761448E-5</v>
      </c>
      <c r="HJ466" s="240">
        <f t="shared" ca="1" si="1067"/>
        <v>-1.0120930463647846E-5</v>
      </c>
      <c r="HK466" s="240">
        <f t="shared" ca="1" si="1068"/>
        <v>-1.1539756371046927E-5</v>
      </c>
      <c r="HL466" s="240">
        <f t="shared" ca="1" si="1069"/>
        <v>2.9619739088031894E-5</v>
      </c>
      <c r="HM466" s="240">
        <f t="shared" ca="1" si="1070"/>
        <v>-3.8508927969532811E-5</v>
      </c>
      <c r="HN466" s="240">
        <f t="shared" ca="1" si="1071"/>
        <v>3.5449071089976054E-5</v>
      </c>
      <c r="HO466" s="240">
        <f t="shared" ca="1" si="1072"/>
        <v>-2.1389620220780409E-5</v>
      </c>
      <c r="HP466" s="240">
        <f t="shared" ca="1" si="1073"/>
        <v>6.9312271575107227E-7</v>
      </c>
      <c r="HQ466" s="240">
        <f t="shared" ca="1" si="1074"/>
        <v>2.0218445825664697E-5</v>
      </c>
      <c r="HR466" s="240">
        <f t="shared" ca="1" si="1075"/>
        <v>-3.4856374794992852E-5</v>
      </c>
      <c r="HS466" s="240">
        <f t="shared" ca="1" si="1076"/>
        <v>3.8678619208794812E-5</v>
      </c>
      <c r="HT466" s="240">
        <f t="shared" ca="1" si="1077"/>
        <v>-3.0499163879979388E-5</v>
      </c>
      <c r="HU466" s="240">
        <f t="shared" ca="1" si="1078"/>
        <v>1.2856035473476568E-5</v>
      </c>
      <c r="HV466" s="240">
        <f t="shared" ca="1" si="1079"/>
        <v>8.7762290704926061E-6</v>
      </c>
      <c r="HW466" s="240">
        <f t="shared" ca="1" si="1080"/>
        <v>-2.7685292312784177E-5</v>
      </c>
      <c r="HX466" s="240">
        <f t="shared" ca="1" si="1081"/>
        <v>3.8003806760379464E-5</v>
      </c>
      <c r="HY466" s="240">
        <f t="shared" ca="1" si="1082"/>
        <v>-3.6530010956350875E-5</v>
      </c>
      <c r="HZ466" s="240">
        <f t="shared" ca="1" si="1083"/>
        <v>2.3721213229788381E-5</v>
      </c>
      <c r="IA466" s="240">
        <f t="shared" ca="1" si="1084"/>
        <v>-3.5518921821196041E-6</v>
      </c>
      <c r="IB466" s="240">
        <f t="shared" ca="1" si="1085"/>
        <v>-1.7719555682895759E-5</v>
      </c>
      <c r="IC466" s="240">
        <f t="shared" ca="1" si="1086"/>
        <v>3.3492751768789998E-5</v>
      </c>
      <c r="ID466" s="240">
        <f t="shared" ca="1" si="1087"/>
        <v>-3.88733858008756E-5</v>
      </c>
      <c r="IE466" s="240">
        <f t="shared" ca="1" si="1088"/>
        <v>1.1590152129851045E-5</v>
      </c>
      <c r="IF466" s="240">
        <f t="shared" ca="1" si="1089"/>
        <v>-1.5521472513193912E-5</v>
      </c>
      <c r="IG466" s="240">
        <f t="shared" ca="1" si="1090"/>
        <v>-5.9651426242097934E-6</v>
      </c>
      <c r="IH466" s="240">
        <f t="shared" ca="1" si="1091"/>
        <v>2.560081653976719E-5</v>
      </c>
      <c r="II466" s="240">
        <f t="shared" ca="1" si="1092"/>
        <v>-3.7292739629642195E-5</v>
      </c>
      <c r="IJ466" s="240">
        <f t="shared" ca="1" si="1093"/>
        <v>3.7412991528297347E-5</v>
      </c>
      <c r="IK466" s="240">
        <f t="shared" ca="1" si="1094"/>
        <v>-2.5924258929036033E-5</v>
      </c>
      <c r="IL466" s="240">
        <f t="shared" ca="1" si="1095"/>
        <v>6.3914136370079788E-6</v>
      </c>
      <c r="IM466" s="240">
        <f t="shared" ca="1" si="1096"/>
        <v>1.5124641732612455E-5</v>
      </c>
      <c r="IN466" s="240">
        <f t="shared" ca="1" si="1097"/>
        <v>-3.1947628618852268E-5</v>
      </c>
      <c r="IO466" s="240">
        <f t="shared" ca="1" si="1098"/>
        <v>3.8857494147209409E-5</v>
      </c>
      <c r="IP466" s="240">
        <f t="shared" ca="1" si="1099"/>
        <v>-3.371015631502676E-5</v>
      </c>
      <c r="IQ466" s="240">
        <f t="shared" ca="1" si="1100"/>
        <v>1.8102797348541194E-5</v>
      </c>
      <c r="IR466" s="240">
        <f t="shared" ca="1" si="1101"/>
        <v>3.1217305532107972E-6</v>
      </c>
      <c r="IS466" s="240">
        <f t="shared" ca="1" si="1102"/>
        <v>-2.3377607723799368E-5</v>
      </c>
      <c r="IT466" s="240">
        <f t="shared" ca="1" si="1103"/>
        <v>3.6379579911711186E-5</v>
      </c>
      <c r="IU466" s="240">
        <f t="shared" ca="1" si="1104"/>
        <v>-3.8093227857592314E-5</v>
      </c>
      <c r="IV466" s="240">
        <f t="shared" ca="1" si="1105"/>
        <v>2.7986818823001508E-5</v>
      </c>
      <c r="IW466" s="240">
        <f t="shared" ca="1" si="1106"/>
        <v>-9.1962994676285783E-6</v>
      </c>
      <c r="IX466" s="240">
        <f t="shared" ca="1" si="1107"/>
        <v>-1.2447766038341519E-5</v>
      </c>
      <c r="IY466" s="240">
        <f t="shared" ca="1" si="1108"/>
        <v>3.0229378501402707E-5</v>
      </c>
      <c r="IZ466" s="240">
        <f t="shared" ca="1" si="1109"/>
        <v>-3.8631030366044352E-5</v>
      </c>
      <c r="JA466" s="240">
        <f t="shared" ca="1" si="1110"/>
        <v>3.5045748966641867E-5</v>
      </c>
      <c r="JB466" s="240">
        <f t="shared" ca="1" si="1111"/>
        <v>-2.058602155658292E-5</v>
      </c>
    </row>
    <row r="467" spans="2:262">
      <c r="B467" s="248">
        <v>106</v>
      </c>
      <c r="C467" s="247">
        <f t="shared" si="1112"/>
        <v>2.0703125000000014E-3</v>
      </c>
      <c r="D467" s="244">
        <f t="shared" ca="1" si="855"/>
        <v>29.912281809816868</v>
      </c>
      <c r="E467" s="243">
        <f ca="1">DH361</f>
        <v>-8.7718190183131872E-2</v>
      </c>
      <c r="F467" s="242">
        <v>106</v>
      </c>
      <c r="G467" s="240">
        <f t="shared" ca="1" si="856"/>
        <v>7.7921984397267573E-6</v>
      </c>
      <c r="H467" s="240">
        <f t="shared" ca="1" si="857"/>
        <v>2.6840327664482956E-5</v>
      </c>
      <c r="I467" s="240">
        <f t="shared" ca="1" si="858"/>
        <v>-5.3835632318944392E-5</v>
      </c>
      <c r="J467" s="240">
        <f t="shared" ca="1" si="859"/>
        <v>6.5512396490344834E-5</v>
      </c>
      <c r="K467" s="240">
        <f t="shared" ca="1" si="860"/>
        <v>-5.8548081239955947E-5</v>
      </c>
      <c r="L467" s="240">
        <f t="shared" ca="1" si="861"/>
        <v>3.4924332189916016E-5</v>
      </c>
      <c r="M467" s="240">
        <f t="shared" ca="1" si="862"/>
        <v>-1.3631165689328989E-6</v>
      </c>
      <c r="N467" s="240">
        <f t="shared" ca="1" si="863"/>
        <v>-3.258596403003771E-5</v>
      </c>
      <c r="O467" s="240">
        <f t="shared" ca="1" si="864"/>
        <v>5.726294383493912E-5</v>
      </c>
      <c r="P467" s="240">
        <f t="shared" ca="1" si="865"/>
        <v>-6.5646166410094243E-5</v>
      </c>
      <c r="Q467" s="240">
        <f t="shared" ca="1" si="866"/>
        <v>5.5350246298614245E-5</v>
      </c>
      <c r="R467" s="240">
        <f t="shared" ca="1" si="867"/>
        <v>-2.9304813231671961E-5</v>
      </c>
      <c r="S467" s="240">
        <f t="shared" ca="1" si="868"/>
        <v>-5.0790928595748709E-6</v>
      </c>
      <c r="T467" s="240">
        <f t="shared" ca="1" si="869"/>
        <v>3.8017779748683284E-5</v>
      </c>
      <c r="U467" s="241">
        <f t="shared" ca="1" si="870"/>
        <v>-6.0138781898694201E-5</v>
      </c>
      <c r="V467" s="240">
        <f t="shared" ca="1" si="871"/>
        <v>6.5147727861469547E-5</v>
      </c>
      <c r="W467" s="240">
        <f t="shared" ca="1" si="872"/>
        <v>-5.1619358227894581E-5</v>
      </c>
      <c r="X467" s="240">
        <f t="shared" ca="1" si="873"/>
        <v>2.3403072902366448E-5</v>
      </c>
      <c r="Y467" s="240">
        <f t="shared" ca="1" si="874"/>
        <v>1.1472387847331052E-5</v>
      </c>
      <c r="Z467" s="240">
        <f t="shared" ca="1" si="875"/>
        <v>-4.3083463465716604E-5</v>
      </c>
      <c r="AA467" s="240">
        <f t="shared" ca="1" si="876"/>
        <v>6.2435450617562329E-5</v>
      </c>
      <c r="AB467" s="240">
        <f t="shared" ca="1" si="877"/>
        <v>-6.4021881080168232E-5</v>
      </c>
      <c r="AC467" s="240">
        <f t="shared" ca="1" si="878"/>
        <v>4.7391347519428274E-5</v>
      </c>
      <c r="AD467" s="240">
        <f t="shared" ca="1" si="879"/>
        <v>-1.7275948187590157E-5</v>
      </c>
      <c r="AE467" s="240">
        <f t="shared" ca="1" si="880"/>
        <v>-1.7755197468671367E-5</v>
      </c>
      <c r="AF467" s="240">
        <f t="shared" ca="1" si="881"/>
        <v>4.7734229877757896E-5</v>
      </c>
      <c r="AG467" s="240">
        <f t="shared" ca="1" si="882"/>
        <v>-6.4130831816294485E-5</v>
      </c>
      <c r="AH467" s="240">
        <f t="shared" ca="1" si="883"/>
        <v>6.2279468586144677E-5</v>
      </c>
      <c r="AI467" s="240">
        <f t="shared" ca="1" si="884"/>
        <v>-4.2706932227604709E-5</v>
      </c>
      <c r="AJ467" s="240">
        <f t="shared" ca="1" si="885"/>
        <v>1.0982446647772974E-5</v>
      </c>
      <c r="AK467" s="240">
        <f t="shared" ca="1" si="886"/>
        <v>2.386701483241105E-5</v>
      </c>
      <c r="AL467" s="240">
        <f t="shared" ca="1" si="887"/>
        <v>-5.1925289561892661E-5</v>
      </c>
      <c r="AM467" s="240">
        <f t="shared" ca="1" si="888"/>
        <v>6.5208598047156803E-5</v>
      </c>
      <c r="AN467" s="240">
        <f t="shared" ca="1" si="889"/>
        <v>-5.993727076421608E-5</v>
      </c>
      <c r="AO467" s="240">
        <f t="shared" ca="1" si="890"/>
        <v>3.7611225832444673E-5</v>
      </c>
      <c r="AP467" s="240">
        <f t="shared" ca="1" si="891"/>
        <v>-4.5831781431226152E-6</v>
      </c>
      <c r="AQ467" s="240">
        <f t="shared" ca="1" si="892"/>
        <v>-2.9748979796276279E-5</v>
      </c>
      <c r="AR467" s="240">
        <f t="shared" ca="1" si="893"/>
        <v>5.5616280322295674E-5</v>
      </c>
      <c r="AS467" s="240">
        <f t="shared" ca="1" si="894"/>
        <v>-6.5658369832179394E-5</v>
      </c>
      <c r="AT467" s="240">
        <f t="shared" ca="1" si="895"/>
        <v>5.7017844259782622E-5</v>
      </c>
      <c r="AU467" s="240">
        <f t="shared" ca="1" si="896"/>
        <v>-3.2153302772131492E-5</v>
      </c>
      <c r="AV467" s="240">
        <f t="shared" ca="1" si="897"/>
        <v>-1.8602288724660292E-6</v>
      </c>
      <c r="AW467" s="240">
        <f t="shared" ca="1" si="898"/>
        <v>3.5344445822257603E-5</v>
      </c>
      <c r="AX467" s="240">
        <f t="shared" ca="1" si="899"/>
        <v>-5.8771655900243044E-5</v>
      </c>
      <c r="AY467" s="240">
        <f t="shared" ca="1" si="900"/>
        <v>6.5475815623202121E-5</v>
      </c>
      <c r="AZ467" s="240">
        <f t="shared" ca="1" si="901"/>
        <v>-5.354930474600315E-5</v>
      </c>
      <c r="BA467" s="240">
        <f t="shared" ca="1" si="902"/>
        <v>2.6385725829338662E-5</v>
      </c>
      <c r="BB467" s="240">
        <f t="shared" ca="1" si="903"/>
        <v>8.2857208671092094E-6</v>
      </c>
      <c r="BC467" s="240">
        <f t="shared" ca="1" si="904"/>
        <v>-4.0599525513730346E-5</v>
      </c>
      <c r="BD467" s="240">
        <f t="shared" ca="1" si="905"/>
        <v>6.1361028304015962E-5</v>
      </c>
      <c r="BE467" s="240">
        <f t="shared" ca="1" si="906"/>
        <v>-6.4662693517051633E-5</v>
      </c>
      <c r="BF467" s="240">
        <f t="shared" ca="1" si="907"/>
        <v>4.9565056154493155E-5</v>
      </c>
      <c r="BG467" s="240">
        <f t="shared" ca="1" si="908"/>
        <v>-2.0364039922905188E-5</v>
      </c>
      <c r="BH467" s="240">
        <f t="shared" ca="1" si="909"/>
        <v>-1.4631416840366355E-5</v>
      </c>
      <c r="BI467" s="240">
        <f t="shared" ca="1" si="910"/>
        <v>4.5463609580547696E-5</v>
      </c>
      <c r="BJ467" s="240">
        <f t="shared" ca="1" si="911"/>
        <v>-6.3359460461871406E-5</v>
      </c>
      <c r="BK467" s="240">
        <f t="shared" ca="1" si="912"/>
        <v>6.3226834324107951E-5</v>
      </c>
      <c r="BL467" s="240">
        <f t="shared" ca="1" si="913"/>
        <v>-4.5103468977198437E-5</v>
      </c>
      <c r="BM467" s="240">
        <f t="shared" ca="1" si="914"/>
        <v>1.4146237179896677E-5</v>
      </c>
      <c r="BN467" s="240">
        <f t="shared" ca="1" si="915"/>
        <v>2.0836204271104706E-5</v>
      </c>
      <c r="BO467" s="240">
        <f t="shared" ca="1" si="916"/>
        <v>-4.9889854234167976E-5</v>
      </c>
      <c r="BP467" s="240">
        <f t="shared" ca="1" si="917"/>
        <v>6.4747706379674678E-5</v>
      </c>
      <c r="BQ467" s="240">
        <f t="shared" ca="1" si="918"/>
        <v>-6.1182066153320219E-5</v>
      </c>
      <c r="BR467" s="240">
        <f t="shared" ca="1" si="919"/>
        <v>4.0207510737589045E-5</v>
      </c>
      <c r="BS467" s="240">
        <f t="shared" ca="1" si="920"/>
        <v>-7.7921984397258662E-6</v>
      </c>
      <c r="BT467" s="240">
        <f t="shared" ca="1" si="921"/>
        <v>-2.6840327664482712E-5</v>
      </c>
      <c r="BU467" s="240">
        <f t="shared" ca="1" si="922"/>
        <v>5.3835632318944636E-5</v>
      </c>
      <c r="BV467" s="240">
        <f t="shared" ca="1" si="923"/>
        <v>-6.551239649034478E-5</v>
      </c>
      <c r="BW467" s="240">
        <f t="shared" ca="1" si="924"/>
        <v>5.8548081239955968E-5</v>
      </c>
      <c r="BX467" s="240">
        <f t="shared" ca="1" si="925"/>
        <v>-3.4924332189915467E-5</v>
      </c>
      <c r="BY467" s="240">
        <f t="shared" ca="1" si="926"/>
        <v>1.3631165689334003E-6</v>
      </c>
      <c r="BZ467" s="240">
        <f t="shared" ca="1" si="927"/>
        <v>3.2585964030037886E-5</v>
      </c>
      <c r="CA467" s="240">
        <f t="shared" ca="1" si="928"/>
        <v>-5.7262943834939561E-5</v>
      </c>
      <c r="CB467" s="240">
        <f t="shared" ca="1" si="929"/>
        <v>6.5646166410094256E-5</v>
      </c>
      <c r="CC467" s="240">
        <f t="shared" ca="1" si="930"/>
        <v>-5.5350246298614022E-5</v>
      </c>
      <c r="CD467" s="240">
        <f t="shared" ca="1" si="931"/>
        <v>2.9304813231670951E-5</v>
      </c>
      <c r="CE467" s="240">
        <f t="shared" ca="1" si="932"/>
        <v>5.0790928595750674E-6</v>
      </c>
      <c r="CF467" s="240">
        <f t="shared" ca="1" si="933"/>
        <v>-3.8017779748683826E-5</v>
      </c>
      <c r="CG467" s="240">
        <f t="shared" ca="1" si="934"/>
        <v>6.0138781898693902E-5</v>
      </c>
      <c r="CH467" s="240">
        <f t="shared" ca="1" si="935"/>
        <v>-6.514772786146952E-5</v>
      </c>
      <c r="CI467" s="240">
        <f t="shared" ca="1" si="936"/>
        <v>5.161935822789389E-5</v>
      </c>
      <c r="CJ467" s="240">
        <f t="shared" ca="1" si="937"/>
        <v>-2.3403072902366713E-5</v>
      </c>
      <c r="CK467" s="240">
        <f t="shared" ca="1" si="938"/>
        <v>-1.1472387847331235E-5</v>
      </c>
      <c r="CL467" s="240">
        <f t="shared" ca="1" si="939"/>
        <v>4.3083463465716049E-5</v>
      </c>
      <c r="CM467" s="240">
        <f t="shared" ca="1" si="940"/>
        <v>-6.2435450617562383E-5</v>
      </c>
      <c r="CN467" s="240">
        <f t="shared" ca="1" si="941"/>
        <v>6.4021881080168096E-5</v>
      </c>
      <c r="CO467" s="240">
        <f t="shared" ca="1" si="942"/>
        <v>-4.7391347519428789E-5</v>
      </c>
      <c r="CP467" s="240">
        <f t="shared" ca="1" si="943"/>
        <v>1.7275948187589967E-5</v>
      </c>
      <c r="CQ467" s="240">
        <f t="shared" ca="1" si="944"/>
        <v>1.7755197468672458E-5</v>
      </c>
      <c r="CR467" s="240">
        <f t="shared" ca="1" si="945"/>
        <v>-4.7734229877758038E-5</v>
      </c>
      <c r="CS467" s="240">
        <f t="shared" ca="1" si="946"/>
        <v>6.4130831816294526E-5</v>
      </c>
      <c r="CT467" s="240">
        <f t="shared" ca="1" si="947"/>
        <v>-6.2279468586144324E-5</v>
      </c>
      <c r="CU467" s="240">
        <f t="shared" ca="1" si="948"/>
        <v>4.270693222760456E-5</v>
      </c>
      <c r="CV467" s="240">
        <f t="shared" ca="1" si="949"/>
        <v>-1.0982446647772777E-5</v>
      </c>
      <c r="CW467" s="240">
        <f t="shared" ca="1" si="950"/>
        <v>-2.3867014832410355E-5</v>
      </c>
      <c r="CX467" s="240">
        <f t="shared" ca="1" si="951"/>
        <v>5.1925289561892776E-5</v>
      </c>
      <c r="CY467" s="240">
        <f t="shared" ca="1" si="952"/>
        <v>-6.5208598047156939E-5</v>
      </c>
      <c r="CZ467" s="240">
        <f t="shared" ca="1" si="953"/>
        <v>5.9937270764216006E-5</v>
      </c>
      <c r="DA467" s="240">
        <f t="shared" ca="1" si="954"/>
        <v>-3.7611225832444517E-5</v>
      </c>
      <c r="DB467" s="240">
        <f t="shared" ca="1" si="955"/>
        <v>4.5831781431233572E-6</v>
      </c>
      <c r="DC467" s="240">
        <f t="shared" ca="1" si="956"/>
        <v>2.9748979796278108E-5</v>
      </c>
      <c r="DD467" s="240">
        <f t="shared" ca="1" si="957"/>
        <v>-5.5616280322295769E-5</v>
      </c>
      <c r="DE467" s="240">
        <f t="shared" ca="1" si="958"/>
        <v>6.5658369832179381E-5</v>
      </c>
      <c r="DF467" s="240">
        <f t="shared" ca="1" si="959"/>
        <v>-5.7017844259783448E-5</v>
      </c>
      <c r="DG467" s="240">
        <f t="shared" ca="1" si="960"/>
        <v>3.2153302772130516E-5</v>
      </c>
      <c r="DH467" s="240">
        <f t="shared" ca="1" si="961"/>
        <v>1.8602288724662257E-6</v>
      </c>
      <c r="DI467" s="240">
        <f t="shared" ca="1" si="962"/>
        <v>-3.5344445822256193E-5</v>
      </c>
      <c r="DJ467" s="240">
        <f t="shared" ca="1" si="963"/>
        <v>5.8771655900243539E-5</v>
      </c>
      <c r="DK467" s="240">
        <f t="shared" ca="1" si="964"/>
        <v>-6.5475815623202094E-5</v>
      </c>
      <c r="DL467" s="240">
        <f t="shared" ca="1" si="965"/>
        <v>5.3549304746004119E-5</v>
      </c>
      <c r="DM467" s="240">
        <f t="shared" ca="1" si="966"/>
        <v>-2.6385725829337625E-5</v>
      </c>
      <c r="DN467" s="240">
        <f t="shared" ca="1" si="967"/>
        <v>-8.2857208671093957E-6</v>
      </c>
      <c r="DO467" s="240">
        <f t="shared" ca="1" si="968"/>
        <v>4.059952551372977E-5</v>
      </c>
      <c r="DP467" s="240">
        <f t="shared" ca="1" si="969"/>
        <v>-6.1361028304016694E-5</v>
      </c>
      <c r="DQ467" s="240">
        <f t="shared" ca="1" si="970"/>
        <v>6.4662693517051606E-5</v>
      </c>
      <c r="DR467" s="240">
        <f t="shared" ca="1" si="971"/>
        <v>-4.9565056154493033E-5</v>
      </c>
      <c r="DS467" s="240">
        <f t="shared" ca="1" si="972"/>
        <v>2.0364039922903237E-5</v>
      </c>
      <c r="DT467" s="240">
        <f t="shared" ca="1" si="973"/>
        <v>1.4631416840366538E-5</v>
      </c>
      <c r="DU467" s="240">
        <f t="shared" ca="1" si="974"/>
        <v>-4.5463609580547831E-5</v>
      </c>
      <c r="DV467" s="240">
        <f t="shared" ca="1" si="975"/>
        <v>6.3359460461871961E-5</v>
      </c>
      <c r="DW467" s="240">
        <f t="shared" ca="1" si="976"/>
        <v>-6.3226834324107896E-5</v>
      </c>
      <c r="DX467" s="240">
        <f t="shared" ca="1" si="977"/>
        <v>4.5103468977198294E-5</v>
      </c>
      <c r="DY467" s="240">
        <f t="shared" ca="1" si="978"/>
        <v>-1.4146237179898307E-5</v>
      </c>
      <c r="DZ467" s="240">
        <f t="shared" ca="1" si="979"/>
        <v>-2.0836204271104892E-5</v>
      </c>
      <c r="EA467" s="240">
        <f t="shared" ca="1" si="980"/>
        <v>4.9889854234168098E-5</v>
      </c>
      <c r="EB467" s="240">
        <f t="shared" ca="1" si="981"/>
        <v>-6.4747706379674407E-5</v>
      </c>
      <c r="EC467" s="240">
        <f t="shared" ca="1" si="982"/>
        <v>6.1182066153319474E-5</v>
      </c>
      <c r="ED467" s="240">
        <f t="shared" ca="1" si="983"/>
        <v>-4.0207510737588896E-5</v>
      </c>
      <c r="EE467" s="240">
        <f t="shared" ca="1" si="984"/>
        <v>7.7921984397275298E-6</v>
      </c>
      <c r="EF467" s="240">
        <f t="shared" ca="1" si="985"/>
        <v>2.6840327664484589E-5</v>
      </c>
      <c r="EG467" s="240">
        <f t="shared" ca="1" si="986"/>
        <v>-5.3835632318944751E-5</v>
      </c>
      <c r="EH467" s="240">
        <f t="shared" ca="1" si="987"/>
        <v>6.5512396490344794E-5</v>
      </c>
      <c r="EI467" s="240">
        <f t="shared" ca="1" si="988"/>
        <v>-5.8548081239955039E-5</v>
      </c>
      <c r="EJ467" s="240">
        <f t="shared" ca="1" si="989"/>
        <v>3.4924332189915298E-5</v>
      </c>
      <c r="EK467" s="240">
        <f t="shared" ca="1" si="990"/>
        <v>-1.3631165689332106E-6</v>
      </c>
      <c r="EL467" s="240">
        <f t="shared" ca="1" si="991"/>
        <v>-3.258596403003643E-5</v>
      </c>
      <c r="EM467" s="240">
        <f t="shared" ca="1" si="992"/>
        <v>5.7262943834939649E-5</v>
      </c>
      <c r="EN467" s="240">
        <f t="shared" ca="1" si="993"/>
        <v>-6.5646166410094243E-5</v>
      </c>
      <c r="EO467" s="240">
        <f t="shared" ca="1" si="994"/>
        <v>5.5350246298614916E-5</v>
      </c>
      <c r="EP467" s="240">
        <f t="shared" ca="1" si="995"/>
        <v>-2.9304813231670782E-5</v>
      </c>
      <c r="EQ467" s="240">
        <f t="shared" ca="1" si="996"/>
        <v>-5.0790928595752639E-6</v>
      </c>
      <c r="ER467" s="240">
        <f t="shared" ca="1" si="997"/>
        <v>3.8017779748682464E-5</v>
      </c>
      <c r="ES467" s="240">
        <f t="shared" ca="1" si="998"/>
        <v>-6.0138781898694736E-5</v>
      </c>
      <c r="ET467" s="240">
        <f t="shared" ca="1" si="999"/>
        <v>6.5147727861469492E-5</v>
      </c>
      <c r="EU467" s="240">
        <f t="shared" ca="1" si="1000"/>
        <v>-5.161935822789492E-5</v>
      </c>
      <c r="EV467" s="240">
        <f t="shared" ca="1" si="1001"/>
        <v>2.3403072902364788E-5</v>
      </c>
      <c r="EW467" s="240">
        <f t="shared" ca="1" si="1002"/>
        <v>1.1472387847331421E-5</v>
      </c>
      <c r="EX467" s="240">
        <f t="shared" ca="1" si="1003"/>
        <v>-4.3083463465716184E-5</v>
      </c>
      <c r="EY467" s="240">
        <f t="shared" ca="1" si="1004"/>
        <v>6.243545061756302E-5</v>
      </c>
      <c r="EZ467" s="240">
        <f t="shared" ca="1" si="1005"/>
        <v>-6.4021881080168042E-5</v>
      </c>
      <c r="FA467" s="240">
        <f t="shared" ca="1" si="1006"/>
        <v>4.7391347519428654E-5</v>
      </c>
      <c r="FB467" s="240">
        <f t="shared" ca="1" si="1007"/>
        <v>-1.7275948187587982E-5</v>
      </c>
      <c r="FC467" s="240">
        <f t="shared" ca="1" si="1008"/>
        <v>-1.7755197468672638E-5</v>
      </c>
      <c r="FD467" s="240">
        <f t="shared" ca="1" si="1009"/>
        <v>4.7734229877758167E-5</v>
      </c>
      <c r="FE467" s="240">
        <f t="shared" ca="1" si="1010"/>
        <v>-6.4130831816294173E-5</v>
      </c>
      <c r="FF467" s="240">
        <f t="shared" ca="1" si="1011"/>
        <v>6.2279468586144256E-5</v>
      </c>
      <c r="FG467" s="240">
        <f t="shared" ca="1" si="1012"/>
        <v>-4.2706932227604411E-5</v>
      </c>
      <c r="FH467" s="240">
        <f t="shared" ca="1" si="1013"/>
        <v>1.0982446647774431E-5</v>
      </c>
      <c r="FI467" s="240">
        <f t="shared" ca="1" si="1014"/>
        <v>2.3867014832412276E-5</v>
      </c>
      <c r="FJ467" s="240">
        <f t="shared" ca="1" si="1015"/>
        <v>-5.1925289561892898E-5</v>
      </c>
      <c r="FK467" s="240">
        <f t="shared" ca="1" si="1016"/>
        <v>6.5208598047156735E-5</v>
      </c>
      <c r="FL467" s="240">
        <f t="shared" ca="1" si="1017"/>
        <v>-5.9937270764215166E-5</v>
      </c>
      <c r="FM467" s="240">
        <f t="shared" ca="1" si="1018"/>
        <v>3.7611225832444355E-5</v>
      </c>
      <c r="FN467" s="240">
        <f t="shared" ca="1" si="1019"/>
        <v>-4.5831781431231641E-6</v>
      </c>
      <c r="FO467" s="240">
        <f t="shared" ca="1" si="1020"/>
        <v>-2.9748979796278281E-5</v>
      </c>
      <c r="FP467" s="240">
        <f t="shared" ca="1" si="1021"/>
        <v>5.5616280322295877E-5</v>
      </c>
      <c r="FQ467" s="240">
        <f t="shared" ca="1" si="1022"/>
        <v>-6.5658369832179381E-5</v>
      </c>
      <c r="FR467" s="240">
        <f t="shared" ca="1" si="1023"/>
        <v>5.701784425978336E-5</v>
      </c>
      <c r="FS467" s="240">
        <f t="shared" ca="1" si="1024"/>
        <v>-3.215330277213034E-5</v>
      </c>
      <c r="FT467" s="240">
        <f t="shared" ca="1" si="1025"/>
        <v>-1.8602288724664086E-6</v>
      </c>
      <c r="FU467" s="240">
        <f t="shared" ca="1" si="1026"/>
        <v>3.5344445822256356E-5</v>
      </c>
      <c r="FV467" s="240">
        <f t="shared" ca="1" si="1027"/>
        <v>-5.8771655900243627E-5</v>
      </c>
      <c r="FW467" s="240">
        <f t="shared" ca="1" si="1028"/>
        <v>6.547581562320208E-5</v>
      </c>
      <c r="FX467" s="240">
        <f t="shared" ca="1" si="1029"/>
        <v>-5.3549304746004004E-5</v>
      </c>
      <c r="FY467" s="240">
        <f t="shared" ca="1" si="1030"/>
        <v>2.6385725829337449E-5</v>
      </c>
      <c r="FZ467" s="240">
        <f t="shared" ca="1" si="1031"/>
        <v>8.2857208671095888E-6</v>
      </c>
      <c r="GA467" s="240">
        <f t="shared" ca="1" si="1032"/>
        <v>-4.0599525513729919E-5</v>
      </c>
      <c r="GB467" s="240">
        <f t="shared" ca="1" si="1033"/>
        <v>6.1361028304016761E-5</v>
      </c>
      <c r="GC467" s="240">
        <f t="shared" ca="1" si="1034"/>
        <v>-6.4662693517051565E-5</v>
      </c>
      <c r="GD467" s="240">
        <f t="shared" ca="1" si="1035"/>
        <v>4.9565056154492911E-5</v>
      </c>
      <c r="GE467" s="240">
        <f t="shared" ca="1" si="1036"/>
        <v>-2.0364039922903051E-5</v>
      </c>
      <c r="GF467" s="240">
        <f t="shared" ca="1" si="1037"/>
        <v>-1.4631416840366734E-5</v>
      </c>
      <c r="GG467" s="240">
        <f t="shared" ca="1" si="1038"/>
        <v>4.5463609580547967E-5</v>
      </c>
      <c r="GH467" s="240">
        <f t="shared" ca="1" si="1039"/>
        <v>-6.3359460461872002E-5</v>
      </c>
      <c r="GI467" s="240">
        <f t="shared" ca="1" si="1040"/>
        <v>6.3226834324107829E-5</v>
      </c>
      <c r="GJ467" s="240">
        <f t="shared" ca="1" si="1041"/>
        <v>-4.5103468977198159E-5</v>
      </c>
      <c r="GK467" s="240">
        <f t="shared" ca="1" si="1042"/>
        <v>1.4146237179898124E-5</v>
      </c>
      <c r="GL467" s="240">
        <f t="shared" ca="1" si="1043"/>
        <v>2.0836204271105068E-5</v>
      </c>
      <c r="GM467" s="240">
        <f t="shared" ca="1" si="1044"/>
        <v>-4.9889854234168227E-5</v>
      </c>
      <c r="GN467" s="240">
        <f t="shared" ca="1" si="1045"/>
        <v>6.4747706379674434E-5</v>
      </c>
      <c r="GO467" s="240">
        <f t="shared" ca="1" si="1046"/>
        <v>-6.1182066153319406E-5</v>
      </c>
      <c r="GP467" s="240">
        <f t="shared" ca="1" si="1047"/>
        <v>4.020751073758874E-5</v>
      </c>
      <c r="GQ467" s="240">
        <f t="shared" ca="1" si="1048"/>
        <v>-7.7921984397273434E-6</v>
      </c>
      <c r="GR467" s="240">
        <f t="shared" ca="1" si="1049"/>
        <v>-2.6840327664484762E-5</v>
      </c>
      <c r="GS467" s="240">
        <f t="shared" ca="1" si="1050"/>
        <v>5.3835632318944853E-5</v>
      </c>
      <c r="GT467" s="240">
        <f t="shared" ca="1" si="1051"/>
        <v>-6.5512396490344807E-5</v>
      </c>
      <c r="GU467" s="240">
        <f t="shared" ca="1" si="1052"/>
        <v>5.8548081239956645E-5</v>
      </c>
      <c r="GV467" s="240">
        <f t="shared" ca="1" si="1053"/>
        <v>-3.4924332189915135E-5</v>
      </c>
      <c r="GW467" s="240">
        <f t="shared" ca="1" si="1054"/>
        <v>1.3631165689292804E-6</v>
      </c>
      <c r="GX467" s="240">
        <f t="shared" ca="1" si="1055"/>
        <v>3.2585964030036599E-5</v>
      </c>
      <c r="GY467" s="240">
        <f t="shared" ca="1" si="1056"/>
        <v>-5.7262943834939744E-5</v>
      </c>
      <c r="GZ467" s="240">
        <f t="shared" ca="1" si="1057"/>
        <v>6.5646166410094134E-5</v>
      </c>
      <c r="HA467" s="240">
        <f t="shared" ca="1" si="1058"/>
        <v>-5.5350246298614815E-5</v>
      </c>
      <c r="HB467" s="240">
        <f t="shared" ca="1" si="1059"/>
        <v>2.9304813231670606E-5</v>
      </c>
      <c r="HC467" s="240">
        <f t="shared" ca="1" si="1060"/>
        <v>5.0790928595791705E-6</v>
      </c>
      <c r="HD467" s="240">
        <f t="shared" ca="1" si="1061"/>
        <v>-3.8017779748682613E-5</v>
      </c>
      <c r="HE467" s="240">
        <f t="shared" ca="1" si="1062"/>
        <v>6.013878189869481E-5</v>
      </c>
      <c r="HF467" s="240">
        <f t="shared" ca="1" si="1063"/>
        <v>-6.5147727861469953E-5</v>
      </c>
      <c r="HG467" s="240">
        <f t="shared" ca="1" si="1064"/>
        <v>5.1619358227894798E-5</v>
      </c>
      <c r="HH467" s="240">
        <f t="shared" ca="1" si="1065"/>
        <v>-2.3403072902364602E-5</v>
      </c>
      <c r="HI467" s="240">
        <f t="shared" ca="1" si="1066"/>
        <v>-1.1472387847327938E-5</v>
      </c>
      <c r="HJ467" s="240">
        <f t="shared" ca="1" si="1067"/>
        <v>4.3083463465716333E-5</v>
      </c>
      <c r="HK467" s="240">
        <f t="shared" ca="1" si="1068"/>
        <v>-6.2435450617563074E-5</v>
      </c>
      <c r="HL467" s="240">
        <f t="shared" ca="1" si="1069"/>
        <v>6.4021881080168828E-5</v>
      </c>
      <c r="HM467" s="240">
        <f t="shared" ca="1" si="1070"/>
        <v>-4.7391347519428525E-5</v>
      </c>
      <c r="HN467" s="240">
        <f t="shared" ca="1" si="1071"/>
        <v>1.7275948187587792E-5</v>
      </c>
      <c r="HO467" s="240">
        <f t="shared" ca="1" si="1072"/>
        <v>1.7755197468669226E-5</v>
      </c>
      <c r="HP467" s="240">
        <f t="shared" ca="1" si="1073"/>
        <v>-4.7734229877758295E-5</v>
      </c>
      <c r="HQ467" s="240">
        <f t="shared" ca="1" si="1074"/>
        <v>6.4130831816295013E-5</v>
      </c>
      <c r="HR467" s="240">
        <f t="shared" ca="1" si="1075"/>
        <v>-6.2279468586145381E-5</v>
      </c>
      <c r="HS467" s="240">
        <f t="shared" ca="1" si="1076"/>
        <v>4.2706932227604269E-5</v>
      </c>
      <c r="HT467" s="240">
        <f t="shared" ca="1" si="1077"/>
        <v>-1.0982446647770562E-5</v>
      </c>
      <c r="HU467" s="240">
        <f t="shared" ca="1" si="1078"/>
        <v>-2.3867014832408976E-5</v>
      </c>
      <c r="HV467" s="240">
        <f t="shared" ca="1" si="1079"/>
        <v>5.1925289561893013E-5</v>
      </c>
      <c r="HW467" s="240">
        <f t="shared" ca="1" si="1080"/>
        <v>-6.5208598047157196E-5</v>
      </c>
      <c r="HX467" s="240">
        <f t="shared" ca="1" si="1081"/>
        <v>5.9937270764216609E-5</v>
      </c>
      <c r="HY467" s="240">
        <f t="shared" ca="1" si="1082"/>
        <v>-3.7611225832444199E-5</v>
      </c>
      <c r="HZ467" s="240">
        <f t="shared" ca="1" si="1083"/>
        <v>4.5831781431192441E-6</v>
      </c>
      <c r="IA467" s="240">
        <f t="shared" ca="1" si="1084"/>
        <v>2.9748979796275123E-5</v>
      </c>
      <c r="IB467" s="240">
        <f t="shared" ca="1" si="1085"/>
        <v>-5.5616280322295979E-5</v>
      </c>
      <c r="IC467" s="240">
        <f t="shared" ca="1" si="1086"/>
        <v>6.5658369832179462E-5</v>
      </c>
      <c r="ID467" s="240">
        <f t="shared" ca="1" si="1087"/>
        <v>-5.7017844259783259E-5</v>
      </c>
      <c r="IE467" s="240">
        <f t="shared" ca="1" si="1088"/>
        <v>-4.765481294003193E-6</v>
      </c>
      <c r="IF467" s="240">
        <f t="shared" ca="1" si="1089"/>
        <v>1.8602288724703389E-6</v>
      </c>
      <c r="IG467" s="240">
        <f t="shared" ca="1" si="1090"/>
        <v>-3.5344445822256512E-5</v>
      </c>
      <c r="IH467" s="240">
        <f t="shared" ca="1" si="1091"/>
        <v>5.8771655900243715E-5</v>
      </c>
      <c r="II467" s="240">
        <f t="shared" ca="1" si="1092"/>
        <v>-6.5475815623201782E-5</v>
      </c>
      <c r="IJ467" s="240">
        <f t="shared" ca="1" si="1093"/>
        <v>5.3549304746003895E-5</v>
      </c>
      <c r="IK467" s="240">
        <f t="shared" ca="1" si="1094"/>
        <v>-2.6385725829337272E-5</v>
      </c>
      <c r="IL467" s="240">
        <f t="shared" ca="1" si="1095"/>
        <v>-8.2857208671134852E-6</v>
      </c>
      <c r="IM467" s="240">
        <f t="shared" ca="1" si="1096"/>
        <v>4.0599525513730075E-5</v>
      </c>
      <c r="IN467" s="240">
        <f t="shared" ca="1" si="1097"/>
        <v>-6.1361028304016843E-5</v>
      </c>
      <c r="IO467" s="240">
        <f t="shared" ca="1" si="1098"/>
        <v>6.4662693517052188E-5</v>
      </c>
      <c r="IP467" s="240">
        <f t="shared" ca="1" si="1099"/>
        <v>-4.9565056154492783E-5</v>
      </c>
      <c r="IQ467" s="240">
        <f t="shared" ca="1" si="1100"/>
        <v>2.0364039922902868E-5</v>
      </c>
      <c r="IR467" s="240">
        <f t="shared" ca="1" si="1101"/>
        <v>1.4631416840363278E-5</v>
      </c>
      <c r="IS467" s="240">
        <f t="shared" ca="1" si="1102"/>
        <v>-4.5463609580548116E-5</v>
      </c>
      <c r="IT467" s="240">
        <f t="shared" ca="1" si="1103"/>
        <v>6.3359460461872056E-5</v>
      </c>
      <c r="IU467" s="240">
        <f t="shared" ca="1" si="1104"/>
        <v>-6.3226834324108791E-5</v>
      </c>
      <c r="IV467" s="240">
        <f t="shared" ca="1" si="1105"/>
        <v>4.510346897719801E-5</v>
      </c>
      <c r="IW467" s="240">
        <f t="shared" ca="1" si="1106"/>
        <v>-1.4146237179894285E-5</v>
      </c>
      <c r="IX467" s="240">
        <f t="shared" ca="1" si="1107"/>
        <v>-2.0836204271101714E-5</v>
      </c>
      <c r="IY467" s="240">
        <f t="shared" ca="1" si="1108"/>
        <v>4.9889854234168349E-5</v>
      </c>
      <c r="IZ467" s="240">
        <f t="shared" ca="1" si="1109"/>
        <v>-6.4747706379675085E-5</v>
      </c>
      <c r="JA467" s="240">
        <f t="shared" ca="1" si="1110"/>
        <v>6.1182066153320694E-5</v>
      </c>
      <c r="JB467" s="240">
        <f t="shared" ca="1" si="1111"/>
        <v>-4.0207510737588591E-5</v>
      </c>
    </row>
    <row r="468" spans="2:262">
      <c r="B468" s="248">
        <v>107</v>
      </c>
      <c r="C468" s="247">
        <f t="shared" si="1112"/>
        <v>2.0898437500000014E-3</v>
      </c>
      <c r="D468" s="244">
        <f t="shared" ca="1" si="855"/>
        <v>29.912412978412654</v>
      </c>
      <c r="E468" s="243">
        <f ca="1">DI361</f>
        <v>-8.7587021587346992E-2</v>
      </c>
      <c r="F468" s="242">
        <v>107</v>
      </c>
      <c r="G468" s="240">
        <f t="shared" ca="1" si="856"/>
        <v>1.8872869265169589E-5</v>
      </c>
      <c r="H468" s="240">
        <f t="shared" ca="1" si="857"/>
        <v>3.4038177076458634E-5</v>
      </c>
      <c r="I468" s="240">
        <f t="shared" ca="1" si="858"/>
        <v>-7.8105219415732408E-5</v>
      </c>
      <c r="J468" s="240">
        <f t="shared" ca="1" si="859"/>
        <v>1.0187849362618199E-4</v>
      </c>
      <c r="K468" s="240">
        <f t="shared" ca="1" si="860"/>
        <v>-9.9181084540052989E-5</v>
      </c>
      <c r="L468" s="240">
        <f t="shared" ca="1" si="861"/>
        <v>7.0713849218524927E-5</v>
      </c>
      <c r="M468" s="240">
        <f t="shared" ca="1" si="862"/>
        <v>-2.3873316052469989E-5</v>
      </c>
      <c r="N468" s="240">
        <f t="shared" ca="1" si="863"/>
        <v>-2.9170125754763265E-5</v>
      </c>
      <c r="O468" s="240">
        <f t="shared" ca="1" si="864"/>
        <v>7.4634409948919352E-5</v>
      </c>
      <c r="P468" s="240">
        <f t="shared" ca="1" si="865"/>
        <v>-1.007067326164953E-4</v>
      </c>
      <c r="Q468" s="240">
        <f t="shared" ca="1" si="866"/>
        <v>1.0061282598443249E-4</v>
      </c>
      <c r="R468" s="240">
        <f t="shared" ca="1" si="867"/>
        <v>-7.4377089438983166E-5</v>
      </c>
      <c r="S468" s="240">
        <f t="shared" ca="1" si="868"/>
        <v>2.8816249930344551E-5</v>
      </c>
      <c r="T468" s="240">
        <f t="shared" ca="1" si="869"/>
        <v>2.4231801045123244E-5</v>
      </c>
      <c r="U468" s="241">
        <f t="shared" ca="1" si="870"/>
        <v>-7.0983799651336935E-5</v>
      </c>
      <c r="V468" s="240">
        <f t="shared" ca="1" si="871"/>
        <v>9.929236026706741E-5</v>
      </c>
      <c r="W468" s="240">
        <f t="shared" ca="1" si="872"/>
        <v>-1.0180218231837265E-4</v>
      </c>
      <c r="X468" s="240">
        <f t="shared" ca="1" si="873"/>
        <v>7.7861148736319151E-5</v>
      </c>
      <c r="Y468" s="240">
        <f t="shared" ca="1" si="874"/>
        <v>-3.3689762938130826E-5</v>
      </c>
      <c r="Z468" s="240">
        <f t="shared" ca="1" si="875"/>
        <v>-1.9235099804311132E-5</v>
      </c>
      <c r="AA468" s="240">
        <f t="shared" ca="1" si="876"/>
        <v>6.7162183162947908E-5</v>
      </c>
      <c r="AB468" s="240">
        <f t="shared" ca="1" si="877"/>
        <v>-9.7638783924772538E-5</v>
      </c>
      <c r="AC468" s="240">
        <f t="shared" ca="1" si="878"/>
        <v>1.0274628827828991E-4</v>
      </c>
      <c r="AD468" s="240">
        <f t="shared" ca="1" si="879"/>
        <v>-8.1157633706518435E-5</v>
      </c>
      <c r="AE468" s="240">
        <f t="shared" ca="1" si="880"/>
        <v>3.8482114356125116E-5</v>
      </c>
      <c r="AF468" s="240">
        <f t="shared" ca="1" si="881"/>
        <v>1.4192059523273221E-5</v>
      </c>
      <c r="AG468" s="240">
        <f t="shared" ca="1" si="882"/>
        <v>-6.3178767092607449E-5</v>
      </c>
      <c r="AH468" s="240">
        <f t="shared" ca="1" si="883"/>
        <v>9.5749987199855466E-5</v>
      </c>
      <c r="AI468" s="240">
        <f t="shared" ca="1" si="884"/>
        <v>-1.034428694302327E-4</v>
      </c>
      <c r="AJ468" s="240">
        <f t="shared" ca="1" si="885"/>
        <v>8.4258602828549535E-5</v>
      </c>
      <c r="AK468" s="240">
        <f t="shared" ca="1" si="886"/>
        <v>-4.3181758989999721E-5</v>
      </c>
      <c r="AL468" s="240">
        <f t="shared" ca="1" si="887"/>
        <v>-9.114829327767614E-6</v>
      </c>
      <c r="AM468" s="240">
        <f t="shared" ca="1" si="888"/>
        <v>5.9043147838533289E-5</v>
      </c>
      <c r="AN468" s="240">
        <f t="shared" ca="1" si="889"/>
        <v>-9.3630520369065881E-5</v>
      </c>
      <c r="AO468" s="240">
        <f t="shared" ca="1" si="890"/>
        <v>1.0389024764919296E-4</v>
      </c>
      <c r="AP468" s="240">
        <f t="shared" ca="1" si="891"/>
        <v>-8.71565855961843E-5</v>
      </c>
      <c r="AQ468" s="240">
        <f t="shared" ca="1" si="892"/>
        <v>4.7777374984193355E-5</v>
      </c>
      <c r="AR468" s="240">
        <f t="shared" ca="1" si="893"/>
        <v>4.0156407100466578E-6</v>
      </c>
      <c r="AS468" s="240">
        <f t="shared" ca="1" si="894"/>
        <v>-5.4765288469748355E-5</v>
      </c>
      <c r="AT468" s="240">
        <f t="shared" ca="1" si="895"/>
        <v>9.1285489413642281E-5</v>
      </c>
      <c r="AU468" s="240">
        <f t="shared" ca="1" si="896"/>
        <v>-1.0408734516185523E-4</v>
      </c>
      <c r="AV468" s="240">
        <f t="shared" ca="1" si="897"/>
        <v>8.9844600515103358E-5</v>
      </c>
      <c r="AW468" s="240">
        <f t="shared" ca="1" si="898"/>
        <v>-5.2257891097244941E-5</v>
      </c>
      <c r="AX468" s="240">
        <f t="shared" ca="1" si="899"/>
        <v>1.0932219378748548E-6</v>
      </c>
      <c r="AY468" s="240">
        <f t="shared" ca="1" si="900"/>
        <v>5.0355494724167098E-5</v>
      </c>
      <c r="AZ468" s="240">
        <f t="shared" ca="1" si="901"/>
        <v>-8.8720543718555955E-5</v>
      </c>
      <c r="BA468" s="240">
        <f t="shared" ca="1" si="902"/>
        <v>1.0403368714304799E-4</v>
      </c>
      <c r="BB468" s="240">
        <f t="shared" ca="1" si="903"/>
        <v>-9.2316171921923192E-5</v>
      </c>
      <c r="BC468" s="240">
        <f t="shared" ca="1" si="904"/>
        <v>5.6612513373392638E-5</v>
      </c>
      <c r="BD468" s="240">
        <f t="shared" ca="1" si="905"/>
        <v>-6.1994509183916212E-6</v>
      </c>
      <c r="BE468" s="240">
        <f t="shared" ca="1" si="906"/>
        <v>-4.5824390181173606E-5</v>
      </c>
      <c r="BF468" s="240">
        <f t="shared" ca="1" si="907"/>
        <v>8.5941862462649728E-5</v>
      </c>
      <c r="BG468" s="240">
        <f t="shared" ca="1" si="908"/>
        <v>-1.0372940285963839E-4</v>
      </c>
      <c r="BH468" s="240">
        <f t="shared" ca="1" si="909"/>
        <v>9.4565345584641497E-5</v>
      </c>
      <c r="BI468" s="240">
        <f t="shared" ca="1" si="910"/>
        <v>-6.0830751146154552E-5</v>
      </c>
      <c r="BJ468" s="240">
        <f t="shared" ca="1" si="911"/>
        <v>1.1290744878639694E-5</v>
      </c>
      <c r="BK468" s="240">
        <f t="shared" ca="1" si="912"/>
        <v>4.1182890668491081E-5</v>
      </c>
      <c r="BL468" s="240">
        <f t="shared" ca="1" si="913"/>
        <v>-8.2956139732454594E-5</v>
      </c>
      <c r="BM468" s="240">
        <f t="shared" ca="1" si="914"/>
        <v>1.0317522535911716E-4</v>
      </c>
      <c r="BN468" s="240">
        <f t="shared" ca="1" si="915"/>
        <v>-9.6586703046900997E-5</v>
      </c>
      <c r="BO468" s="240">
        <f t="shared" ca="1" si="916"/>
        <v>6.4902442311260802E-5</v>
      </c>
      <c r="BP468" s="240">
        <f t="shared" ca="1" si="917"/>
        <v>-1.6354838445519739E-5</v>
      </c>
      <c r="BQ468" s="240">
        <f t="shared" ca="1" si="918"/>
        <v>-3.6442177964995714E-5</v>
      </c>
      <c r="BR468" s="240">
        <f t="shared" ca="1" si="919"/>
        <v>7.9770568395542551E-5</v>
      </c>
      <c r="BS468" s="240">
        <f t="shared" ca="1" si="920"/>
        <v>-1.0237248970362334E-4</v>
      </c>
      <c r="BT468" s="240">
        <f t="shared" ca="1" si="921"/>
        <v>9.8375374681524419E-5</v>
      </c>
      <c r="BU468" s="240">
        <f t="shared" ca="1" si="922"/>
        <v>-6.8817777808054403E-5</v>
      </c>
      <c r="BV468" s="240">
        <f t="shared" ca="1" si="923"/>
        <v>2.1379531774072788E-5</v>
      </c>
      <c r="BW468" s="240">
        <f t="shared" ca="1" si="924"/>
        <v>3.1613672862822111E-5</v>
      </c>
      <c r="BX468" s="240">
        <f t="shared" ca="1" si="925"/>
        <v>-7.6392822772289003E-5</v>
      </c>
      <c r="BY468" s="240">
        <f t="shared" ca="1" si="926"/>
        <v>1.0132312975366302E-4</v>
      </c>
      <c r="BZ468" s="240">
        <f t="shared" ca="1" si="927"/>
        <v>-9.9927051421873996E-5</v>
      </c>
      <c r="CA468" s="240">
        <f t="shared" ca="1" si="928"/>
        <v>7.2567325250385244E-5</v>
      </c>
      <c r="CB468" s="240">
        <f t="shared" ca="1" si="929"/>
        <v>-2.6352719937956264E-5</v>
      </c>
      <c r="CC468" s="240">
        <f t="shared" ca="1" si="930"/>
        <v>-2.670900765369125E-5</v>
      </c>
      <c r="CD468" s="240">
        <f t="shared" ca="1" si="931"/>
        <v>7.2831040147758078E-5</v>
      </c>
      <c r="CE468" s="240">
        <f t="shared" ca="1" si="932"/>
        <v>-1.000296735092675E-4</v>
      </c>
      <c r="CF468" s="240">
        <f t="shared" ca="1" si="933"/>
        <v>1.0123799514277318E-4</v>
      </c>
      <c r="CG468" s="240">
        <f t="shared" ca="1" si="934"/>
        <v>-7.6142051650040843E-5</v>
      </c>
      <c r="CH468" s="240">
        <f t="shared" ca="1" si="935"/>
        <v>3.126242209128071E-5</v>
      </c>
      <c r="CI468" s="240">
        <f t="shared" ca="1" si="936"/>
        <v>2.1739998105692737E-5</v>
      </c>
      <c r="CJ468" s="240">
        <f t="shared" ca="1" si="937"/>
        <v>-6.9093801168263415E-5</v>
      </c>
      <c r="CK468" s="240">
        <f t="shared" ca="1" si="938"/>
        <v>9.849523701982343E-5</v>
      </c>
      <c r="CL468" s="240">
        <f t="shared" ca="1" si="939"/>
        <v>-1.0230504766597226E-4</v>
      </c>
      <c r="CM468" s="240">
        <f t="shared" ca="1" si="940"/>
        <v>7.9533345178013463E-5</v>
      </c>
      <c r="CN468" s="240">
        <f t="shared" ca="1" si="941"/>
        <v>-3.6096810331525332E-5</v>
      </c>
      <c r="CO468" s="240">
        <f t="shared" ca="1" si="942"/>
        <v>-1.6718614998055809E-5</v>
      </c>
      <c r="CP468" s="240">
        <f t="shared" ca="1" si="943"/>
        <v>6.5190109169852131E-5</v>
      </c>
      <c r="CQ468" s="240">
        <f t="shared" ca="1" si="944"/>
        <v>-9.6723516877234727E-5</v>
      </c>
      <c r="CR468" s="240">
        <f t="shared" ca="1" si="945"/>
        <v>1.0312563836847966E-4</v>
      </c>
      <c r="CS468" s="240">
        <f t="shared" ca="1" si="946"/>
        <v>-8.2733035911155921E-5</v>
      </c>
      <c r="CT468" s="240">
        <f t="shared" ca="1" si="947"/>
        <v>4.0844238193974091E-5</v>
      </c>
      <c r="CU468" s="240">
        <f t="shared" ca="1" si="948"/>
        <v>1.1656955282510822E-5</v>
      </c>
      <c r="CV468" s="240">
        <f t="shared" ca="1" si="949"/>
        <v>-6.1129368488473855E-5</v>
      </c>
      <c r="CW468" s="240">
        <f t="shared" ca="1" si="950"/>
        <v>9.4718781310510386E-5</v>
      </c>
      <c r="CX468" s="240">
        <f t="shared" ca="1" si="951"/>
        <v>-1.0369779037541877E-4</v>
      </c>
      <c r="CY468" s="240">
        <f t="shared" ca="1" si="952"/>
        <v>8.5733415514230283E-5</v>
      </c>
      <c r="CZ468" s="240">
        <f t="shared" ca="1" si="953"/>
        <v>-4.5493268709078154E-5</v>
      </c>
      <c r="DA468" s="240">
        <f t="shared" ca="1" si="954"/>
        <v>-6.5672129406615636E-6</v>
      </c>
      <c r="DB468" s="240">
        <f t="shared" ca="1" si="955"/>
        <v>5.6921361804104166E-5</v>
      </c>
      <c r="DC468" s="240">
        <f t="shared" ca="1" si="956"/>
        <v>-9.2485859903223815E-5</v>
      </c>
      <c r="DD468" s="240">
        <f t="shared" ca="1" si="957"/>
        <v>1.0402012532248971E-4</v>
      </c>
      <c r="DE468" s="240">
        <f t="shared" ca="1" si="958"/>
        <v>-8.8527255809968898E-5</v>
      </c>
      <c r="DF468" s="240">
        <f t="shared" ca="1" si="959"/>
        <v>5.0032701955127594E-5</v>
      </c>
      <c r="DG468" s="240">
        <f t="shared" ca="1" si="960"/>
        <v>1.4616496076212874E-6</v>
      </c>
      <c r="DH468" s="240">
        <f t="shared" ca="1" si="961"/>
        <v>-5.2576226573428428E-5</v>
      </c>
      <c r="DI468" s="240">
        <f t="shared" ca="1" si="962"/>
        <v>9.0030131958623028E-5</v>
      </c>
      <c r="DJ468" s="240">
        <f t="shared" ca="1" si="963"/>
        <v>-1.0409186667657178E-4</v>
      </c>
      <c r="DK468" s="240">
        <f t="shared" ca="1" si="964"/>
        <v>9.1107826192392543E-5</v>
      </c>
      <c r="DL468" s="240">
        <f t="shared" ca="1" si="965"/>
        <v>-5.4451602039814795E-5</v>
      </c>
      <c r="DM468" s="240">
        <f t="shared" ca="1" si="966"/>
        <v>3.6474349673491338E-6</v>
      </c>
      <c r="DN468" s="240">
        <f t="shared" ca="1" si="967"/>
        <v>4.8104430607798617E-5</v>
      </c>
      <c r="DO468" s="240">
        <f t="shared" ca="1" si="968"/>
        <v>-8.735751354042859E-5</v>
      </c>
      <c r="DP468" s="240">
        <f t="shared" ca="1" si="969"/>
        <v>1.0391284160645917E-4</v>
      </c>
      <c r="DQ468" s="240">
        <f t="shared" ca="1" si="970"/>
        <v>-9.3468909841412681E-5</v>
      </c>
      <c r="DR468" s="240">
        <f t="shared" ca="1" si="971"/>
        <v>5.8739323445791161E-5</v>
      </c>
      <c r="DS468" s="240">
        <f t="shared" ca="1" si="972"/>
        <v>-8.7477325520115328E-6</v>
      </c>
      <c r="DT468" s="240">
        <f t="shared" ca="1" si="973"/>
        <v>-4.3516746855389336E-5</v>
      </c>
      <c r="DU468" s="240">
        <f t="shared" ca="1" si="974"/>
        <v>8.4474443220500941E-5</v>
      </c>
      <c r="DV468" s="240">
        <f t="shared" ca="1" si="975"/>
        <v>-1.0348348139922688E-4</v>
      </c>
      <c r="DW468" s="240">
        <f t="shared" ca="1" si="976"/>
        <v>9.5604818699715472E-5</v>
      </c>
      <c r="DX468" s="240">
        <f t="shared" ca="1" si="977"/>
        <v>-6.2885536676634331E-5</v>
      </c>
      <c r="DY468" s="240">
        <f t="shared" ca="1" si="978"/>
        <v>1.3826956082739379E-5</v>
      </c>
      <c r="DZ468" s="240">
        <f t="shared" ca="1" si="979"/>
        <v>3.882422744818864E-5</v>
      </c>
      <c r="EA468" s="240">
        <f t="shared" ca="1" si="980"/>
        <v>-8.1387866567764227E-5</v>
      </c>
      <c r="EB468" s="240">
        <f t="shared" ca="1" si="981"/>
        <v>1.0280482042122159E-4</v>
      </c>
      <c r="EC468" s="240">
        <f t="shared" ca="1" si="982"/>
        <v>-9.751040717577978E-5</v>
      </c>
      <c r="ED468" s="240">
        <f t="shared" ca="1" si="983"/>
        <v>6.6880253141496273E-5</v>
      </c>
      <c r="EE468" s="240">
        <f t="shared" ca="1" si="984"/>
        <v>-1.8872869265165604E-5</v>
      </c>
      <c r="EF468" s="240">
        <f t="shared" ca="1" si="985"/>
        <v>-3.4038177076459055E-5</v>
      </c>
      <c r="EG468" s="240">
        <f t="shared" ca="1" si="986"/>
        <v>7.8105219415734237E-5</v>
      </c>
      <c r="EH468" s="240">
        <f t="shared" ca="1" si="987"/>
        <v>-1.018784936261818E-4</v>
      </c>
      <c r="EI468" s="240">
        <f t="shared" ca="1" si="988"/>
        <v>9.9181084540052569E-5</v>
      </c>
      <c r="EJ468" s="240">
        <f t="shared" ca="1" si="989"/>
        <v>-7.0713849218522162E-5</v>
      </c>
      <c r="EK468" s="240">
        <f t="shared" ca="1" si="990"/>
        <v>2.3873316052469738E-5</v>
      </c>
      <c r="EL468" s="240">
        <f t="shared" ca="1" si="991"/>
        <v>2.9170125754765644E-5</v>
      </c>
      <c r="EM468" s="240">
        <f t="shared" ca="1" si="992"/>
        <v>-7.4634409948918511E-5</v>
      </c>
      <c r="EN468" s="240">
        <f t="shared" ca="1" si="993"/>
        <v>1.0070673261649555E-4</v>
      </c>
      <c r="EO468" s="240">
        <f t="shared" ca="1" si="994"/>
        <v>-1.0061282598443156E-4</v>
      </c>
      <c r="EP468" s="240">
        <f t="shared" ca="1" si="995"/>
        <v>7.4377089438983234E-5</v>
      </c>
      <c r="EQ468" s="240">
        <f t="shared" ca="1" si="996"/>
        <v>-2.8816249930342166E-5</v>
      </c>
      <c r="ER468" s="240">
        <f t="shared" ca="1" si="997"/>
        <v>-2.4231801045127811E-5</v>
      </c>
      <c r="ES468" s="240">
        <f t="shared" ca="1" si="998"/>
        <v>7.0983799651337667E-5</v>
      </c>
      <c r="ET468" s="240">
        <f t="shared" ca="1" si="999"/>
        <v>-9.9292360267068372E-5</v>
      </c>
      <c r="EU468" s="240">
        <f t="shared" ca="1" si="1000"/>
        <v>1.0180218231837276E-4</v>
      </c>
      <c r="EV468" s="240">
        <f t="shared" ca="1" si="1001"/>
        <v>-7.7861148736317999E-5</v>
      </c>
      <c r="EW468" s="240">
        <f t="shared" ca="1" si="1002"/>
        <v>3.3689762938127085E-5</v>
      </c>
      <c r="EX468" s="240">
        <f t="shared" ca="1" si="1003"/>
        <v>1.9235099804311382E-5</v>
      </c>
      <c r="EY468" s="240">
        <f t="shared" ca="1" si="1004"/>
        <v>-6.7162183162950375E-5</v>
      </c>
      <c r="EZ468" s="240">
        <f t="shared" ca="1" si="1005"/>
        <v>9.7638783924772362E-5</v>
      </c>
      <c r="FA468" s="240">
        <f t="shared" ca="1" si="1006"/>
        <v>-1.0274628827828964E-4</v>
      </c>
      <c r="FB468" s="240">
        <f t="shared" ca="1" si="1007"/>
        <v>8.1157633706515942E-5</v>
      </c>
      <c r="FC468" s="240">
        <f t="shared" ca="1" si="1008"/>
        <v>-3.8482114356124886E-5</v>
      </c>
      <c r="FD468" s="240">
        <f t="shared" ca="1" si="1009"/>
        <v>-1.4192059523276413E-5</v>
      </c>
      <c r="FE468" s="240">
        <f t="shared" ca="1" si="1010"/>
        <v>6.3178767092606473E-5</v>
      </c>
      <c r="FF468" s="240">
        <f t="shared" ca="1" si="1011"/>
        <v>-9.5749987199856158E-5</v>
      </c>
      <c r="FG468" s="240">
        <f t="shared" ca="1" si="1012"/>
        <v>1.0344286943023235E-4</v>
      </c>
      <c r="FH468" s="240">
        <f t="shared" ca="1" si="1013"/>
        <v>-8.4258602828549386E-5</v>
      </c>
      <c r="FI468" s="240">
        <f t="shared" ca="1" si="1014"/>
        <v>4.3181758989998135E-5</v>
      </c>
      <c r="FJ468" s="240">
        <f t="shared" ca="1" si="1015"/>
        <v>9.1148293277722896E-6</v>
      </c>
      <c r="FK468" s="240">
        <f t="shared" ca="1" si="1016"/>
        <v>-5.9043147838534733E-5</v>
      </c>
      <c r="FL468" s="240">
        <f t="shared" ca="1" si="1017"/>
        <v>9.363052036906729E-5</v>
      </c>
      <c r="FM468" s="240">
        <f t="shared" ca="1" si="1018"/>
        <v>-1.0389024764919294E-4</v>
      </c>
      <c r="FN468" s="240">
        <f t="shared" ca="1" si="1019"/>
        <v>8.7156585596183324E-5</v>
      </c>
      <c r="FO468" s="240">
        <f t="shared" ca="1" si="1020"/>
        <v>-4.7777374984189181E-5</v>
      </c>
      <c r="FP468" s="240">
        <f t="shared" ca="1" si="1021"/>
        <v>-4.015640710046922E-6</v>
      </c>
      <c r="FQ468" s="240">
        <f t="shared" ca="1" si="1022"/>
        <v>5.4765288469751092E-5</v>
      </c>
      <c r="FR468" s="240">
        <f t="shared" ca="1" si="1023"/>
        <v>-9.1285489413641698E-5</v>
      </c>
      <c r="FS468" s="240">
        <f t="shared" ca="1" si="1024"/>
        <v>1.040873451618552E-4</v>
      </c>
      <c r="FT468" s="240">
        <f t="shared" ca="1" si="1025"/>
        <v>-8.9844600515100973E-5</v>
      </c>
      <c r="FU468" s="240">
        <f t="shared" ca="1" si="1026"/>
        <v>5.2257891097244717E-5</v>
      </c>
      <c r="FV468" s="240">
        <f t="shared" ca="1" si="1027"/>
        <v>-1.0932219378716429E-6</v>
      </c>
      <c r="FW468" s="240">
        <f t="shared" ca="1" si="1028"/>
        <v>-5.0355494724166027E-5</v>
      </c>
      <c r="FX468" s="240">
        <f t="shared" ca="1" si="1029"/>
        <v>8.8720543718556863E-5</v>
      </c>
      <c r="FY468" s="240">
        <f t="shared" ca="1" si="1030"/>
        <v>-1.0403368714304809E-4</v>
      </c>
      <c r="FZ468" s="240">
        <f t="shared" ca="1" si="1031"/>
        <v>9.231617192192307E-5</v>
      </c>
      <c r="GA468" s="240">
        <f t="shared" ca="1" si="1032"/>
        <v>-5.6612513373391181E-5</v>
      </c>
      <c r="GB468" s="240">
        <f t="shared" ca="1" si="1033"/>
        <v>6.1994509183928409E-6</v>
      </c>
      <c r="GC468" s="240">
        <f t="shared" ca="1" si="1034"/>
        <v>4.5824390181175151E-5</v>
      </c>
      <c r="GD468" s="240">
        <f t="shared" ca="1" si="1035"/>
        <v>-8.5941862462652371E-5</v>
      </c>
      <c r="GE468" s="240">
        <f t="shared" ca="1" si="1036"/>
        <v>1.0372940285963828E-4</v>
      </c>
      <c r="GF468" s="240">
        <f t="shared" ca="1" si="1037"/>
        <v>-9.4565345584640779E-5</v>
      </c>
      <c r="GG468" s="240">
        <f t="shared" ca="1" si="1038"/>
        <v>6.0830751146150737E-5</v>
      </c>
      <c r="GH468" s="240">
        <f t="shared" ca="1" si="1039"/>
        <v>-1.1290744878637966E-5</v>
      </c>
      <c r="GI468" s="240">
        <f t="shared" ca="1" si="1040"/>
        <v>-4.1182890668495378E-5</v>
      </c>
      <c r="GJ468" s="240">
        <f t="shared" ca="1" si="1041"/>
        <v>8.2956139732453849E-5</v>
      </c>
      <c r="GK468" s="240">
        <f t="shared" ca="1" si="1042"/>
        <v>-1.0317522535911739E-4</v>
      </c>
      <c r="GL468" s="240">
        <f t="shared" ca="1" si="1043"/>
        <v>9.6586703046899248E-5</v>
      </c>
      <c r="GM468" s="240">
        <f t="shared" ca="1" si="1044"/>
        <v>-6.4902442311259447E-5</v>
      </c>
      <c r="GN468" s="240">
        <f t="shared" ca="1" si="1045"/>
        <v>1.6354838445518018E-5</v>
      </c>
      <c r="GO468" s="240">
        <f t="shared" ca="1" si="1046"/>
        <v>3.6442177964994556E-5</v>
      </c>
      <c r="GP468" s="240">
        <f t="shared" ca="1" si="1047"/>
        <v>-7.9770568395543662E-5</v>
      </c>
      <c r="GQ468" s="240">
        <f t="shared" ca="1" si="1048"/>
        <v>1.0237248970362421E-4</v>
      </c>
      <c r="GR468" s="240">
        <f t="shared" ca="1" si="1049"/>
        <v>-9.8375374681523864E-5</v>
      </c>
      <c r="GS468" s="240">
        <f t="shared" ca="1" si="1050"/>
        <v>6.8817777808057547E-5</v>
      </c>
      <c r="GT468" s="240">
        <f t="shared" ca="1" si="1051"/>
        <v>-2.1379531774068193E-5</v>
      </c>
      <c r="GU468" s="240">
        <f t="shared" ca="1" si="1052"/>
        <v>-3.1613672862823764E-5</v>
      </c>
      <c r="GV468" s="240">
        <f t="shared" ca="1" si="1053"/>
        <v>7.6392822772288177E-5</v>
      </c>
      <c r="GW468" s="240">
        <f t="shared" ca="1" si="1054"/>
        <v>-1.0132312975366409E-4</v>
      </c>
      <c r="GX468" s="240">
        <f t="shared" ca="1" si="1055"/>
        <v>9.9927051421873521E-5</v>
      </c>
      <c r="GY468" s="240">
        <f t="shared" ca="1" si="1056"/>
        <v>-7.2567325250386111E-5</v>
      </c>
      <c r="GZ468" s="240">
        <f t="shared" ca="1" si="1057"/>
        <v>2.6352719937948864E-5</v>
      </c>
      <c r="HA468" s="240">
        <f t="shared" ca="1" si="1058"/>
        <v>2.6709007653695783E-5</v>
      </c>
      <c r="HB468" s="240">
        <f t="shared" ca="1" si="1059"/>
        <v>-7.2831040147757183E-5</v>
      </c>
      <c r="HC468" s="240">
        <f t="shared" ca="1" si="1060"/>
        <v>1.0002967350926633E-4</v>
      </c>
      <c r="HD468" s="240">
        <f t="shared" ca="1" si="1061"/>
        <v>-1.0123799514277209E-4</v>
      </c>
      <c r="HE468" s="240">
        <f t="shared" ca="1" si="1062"/>
        <v>7.6142051650039664E-5</v>
      </c>
      <c r="HF468" s="240">
        <f t="shared" ca="1" si="1063"/>
        <v>-3.1262422091284701E-5</v>
      </c>
      <c r="HG468" s="240">
        <f t="shared" ca="1" si="1064"/>
        <v>-2.1739998105697345E-5</v>
      </c>
      <c r="HH468" s="240">
        <f t="shared" ca="1" si="1065"/>
        <v>6.9093801168264716E-5</v>
      </c>
      <c r="HI468" s="240">
        <f t="shared" ca="1" si="1066"/>
        <v>-9.8495237019823037E-5</v>
      </c>
      <c r="HJ468" s="240">
        <f t="shared" ca="1" si="1067"/>
        <v>1.0230504766597085E-4</v>
      </c>
      <c r="HK468" s="240">
        <f t="shared" ca="1" si="1068"/>
        <v>-7.9533345178012352E-5</v>
      </c>
      <c r="HL468" s="240">
        <f t="shared" ca="1" si="1069"/>
        <v>3.609681033152647E-5</v>
      </c>
      <c r="HM468" s="240">
        <f t="shared" ca="1" si="1070"/>
        <v>1.6718614998063365E-5</v>
      </c>
      <c r="HN468" s="240">
        <f t="shared" ca="1" si="1071"/>
        <v>-6.5190109169855804E-5</v>
      </c>
      <c r="HO468" s="240">
        <f t="shared" ca="1" si="1072"/>
        <v>9.6723516877235351E-5</v>
      </c>
      <c r="HP468" s="240">
        <f t="shared" ca="1" si="1073"/>
        <v>-1.0312563836848023E-4</v>
      </c>
      <c r="HQ468" s="240">
        <f t="shared" ca="1" si="1074"/>
        <v>8.2733035911153089E-5</v>
      </c>
      <c r="HR468" s="240">
        <f t="shared" ca="1" si="1075"/>
        <v>-4.0844238193972512E-5</v>
      </c>
      <c r="HS468" s="240">
        <f t="shared" ca="1" si="1076"/>
        <v>-1.1656955282509609E-5</v>
      </c>
      <c r="HT468" s="240">
        <f t="shared" ca="1" si="1077"/>
        <v>6.112936848847765E-5</v>
      </c>
      <c r="HU468" s="240">
        <f t="shared" ca="1" si="1078"/>
        <v>-9.4718781310511104E-5</v>
      </c>
      <c r="HV468" s="240">
        <f t="shared" ca="1" si="1079"/>
        <v>1.0369779037541887E-4</v>
      </c>
      <c r="HW468" s="240">
        <f t="shared" ca="1" si="1080"/>
        <v>-8.5733415514225932E-5</v>
      </c>
      <c r="HX468" s="240">
        <f t="shared" ca="1" si="1081"/>
        <v>4.5493268709076589E-5</v>
      </c>
      <c r="HY468" s="240">
        <f t="shared" ca="1" si="1082"/>
        <v>6.5672129406632915E-6</v>
      </c>
      <c r="HZ468" s="240">
        <f t="shared" ca="1" si="1083"/>
        <v>-5.6921361804100656E-5</v>
      </c>
      <c r="IA468" s="240">
        <f t="shared" ca="1" si="1084"/>
        <v>9.2485859903224614E-5</v>
      </c>
      <c r="IB468" s="240">
        <f t="shared" ca="1" si="1085"/>
        <v>-1.0402012532248963E-4</v>
      </c>
      <c r="IC468" s="240">
        <f t="shared" ca="1" si="1086"/>
        <v>8.8527255809971094E-5</v>
      </c>
      <c r="ID468" s="240">
        <f t="shared" ca="1" si="1087"/>
        <v>-5.00327019551209E-5</v>
      </c>
      <c r="IE468" s="240">
        <f t="shared" ca="1" si="1088"/>
        <v>-2.6238645239187047E-5</v>
      </c>
      <c r="IF468" s="240">
        <f t="shared" ca="1" si="1089"/>
        <v>5.257622657342483E-5</v>
      </c>
      <c r="IG468" s="240">
        <f t="shared" ca="1" si="1090"/>
        <v>-9.0030131958626863E-5</v>
      </c>
      <c r="IH468" s="240">
        <f t="shared" ca="1" si="1091"/>
        <v>1.0409186667657179E-4</v>
      </c>
      <c r="II468" s="240">
        <f t="shared" ca="1" si="1092"/>
        <v>-9.1107826192391689E-5</v>
      </c>
      <c r="IJ468" s="240">
        <f t="shared" ca="1" si="1093"/>
        <v>5.4451602039808276E-5</v>
      </c>
      <c r="IK468" s="240">
        <f t="shared" ca="1" si="1094"/>
        <v>-3.647434967347399E-6</v>
      </c>
      <c r="IL468" s="240">
        <f t="shared" ca="1" si="1095"/>
        <v>-4.8104430607800162E-5</v>
      </c>
      <c r="IM468" s="240">
        <f t="shared" ca="1" si="1096"/>
        <v>8.7357513540426313E-5</v>
      </c>
      <c r="IN468" s="240">
        <f t="shared" ca="1" si="1097"/>
        <v>-1.0391284160645962E-4</v>
      </c>
      <c r="IO468" s="240">
        <f t="shared" ca="1" si="1098"/>
        <v>9.3468909841411922E-5</v>
      </c>
      <c r="IP468" s="240">
        <f t="shared" ca="1" si="1099"/>
        <v>-5.8739323445794611E-5</v>
      </c>
      <c r="IQ468" s="240">
        <f t="shared" ca="1" si="1100"/>
        <v>8.7477325520039095E-6</v>
      </c>
      <c r="IR468" s="240">
        <f t="shared" ca="1" si="1101"/>
        <v>4.3516746855390908E-5</v>
      </c>
      <c r="IS468" s="240">
        <f t="shared" ca="1" si="1102"/>
        <v>-8.4474443220498502E-5</v>
      </c>
      <c r="IT468" s="240">
        <f t="shared" ca="1" si="1103"/>
        <v>1.0348348139922772E-4</v>
      </c>
      <c r="IU468" s="240">
        <f t="shared" ca="1" si="1104"/>
        <v>-9.5604818699714781E-5</v>
      </c>
      <c r="IV468" s="240">
        <f t="shared" ca="1" si="1105"/>
        <v>6.2885536676632949E-5</v>
      </c>
      <c r="IW468" s="240">
        <f t="shared" ca="1" si="1106"/>
        <v>-1.3826956082743519E-5</v>
      </c>
      <c r="IX468" s="240">
        <f t="shared" ca="1" si="1107"/>
        <v>-3.8824227448190246E-5</v>
      </c>
      <c r="IY468" s="240">
        <f t="shared" ca="1" si="1108"/>
        <v>8.1387866567765325E-5</v>
      </c>
      <c r="IZ468" s="240">
        <f t="shared" ca="1" si="1109"/>
        <v>-1.0280482042122094E-4</v>
      </c>
      <c r="JA468" s="240">
        <f t="shared" ca="1" si="1110"/>
        <v>9.7510407175777124E-5</v>
      </c>
      <c r="JB468" s="240">
        <f t="shared" ca="1" si="1111"/>
        <v>-6.6880253141494945E-5</v>
      </c>
    </row>
    <row r="469" spans="2:262">
      <c r="B469" s="248">
        <v>108</v>
      </c>
      <c r="C469" s="247">
        <f t="shared" si="1112"/>
        <v>2.1093750000000014E-3</v>
      </c>
      <c r="D469" s="244">
        <f t="shared" ca="1" si="855"/>
        <v>29.913734478610106</v>
      </c>
      <c r="E469" s="243">
        <f ca="1">DJ361</f>
        <v>-8.6265521389892588E-2</v>
      </c>
      <c r="F469" s="242">
        <v>108</v>
      </c>
      <c r="G469" s="240">
        <f t="shared" ca="1" si="856"/>
        <v>1.3797676186391748E-5</v>
      </c>
      <c r="H469" s="240">
        <f t="shared" ca="1" si="857"/>
        <v>2.4806768062193604E-5</v>
      </c>
      <c r="I469" s="240">
        <f t="shared" ca="1" si="858"/>
        <v>-5.7552908694004083E-5</v>
      </c>
      <c r="J469" s="240">
        <f t="shared" ca="1" si="859"/>
        <v>7.6707499942489421E-5</v>
      </c>
      <c r="K469" s="240">
        <f t="shared" ca="1" si="860"/>
        <v>-7.774704197455919E-5</v>
      </c>
      <c r="L469" s="240">
        <f t="shared" ca="1" si="861"/>
        <v>6.0426039172606294E-5</v>
      </c>
      <c r="M469" s="240">
        <f t="shared" ca="1" si="862"/>
        <v>-2.8834975758777013E-5</v>
      </c>
      <c r="N469" s="240">
        <f t="shared" ca="1" si="863"/>
        <v>-9.5656826153364829E-6</v>
      </c>
      <c r="O469" s="240">
        <f t="shared" ca="1" si="864"/>
        <v>4.5707333571722302E-5</v>
      </c>
      <c r="P469" s="240">
        <f t="shared" ca="1" si="865"/>
        <v>-7.1054856211794391E-5</v>
      </c>
      <c r="Q469" s="240">
        <f t="shared" ca="1" si="866"/>
        <v>7.962224368507012E-5</v>
      </c>
      <c r="R469" s="240">
        <f t="shared" ca="1" si="867"/>
        <v>-6.9386243430185341E-5</v>
      </c>
      <c r="S469" s="240">
        <f t="shared" ca="1" si="868"/>
        <v>4.276416338359358E-5</v>
      </c>
      <c r="T469" s="240">
        <f t="shared" ca="1" si="869"/>
        <v>-6.0430066499311106E-6</v>
      </c>
      <c r="U469" s="241">
        <f t="shared" ca="1" si="870"/>
        <v>-3.2105251253247569E-5</v>
      </c>
      <c r="V469" s="240">
        <f t="shared" ca="1" si="871"/>
        <v>6.2671614204902565E-5</v>
      </c>
      <c r="W469" s="240">
        <f t="shared" ca="1" si="872"/>
        <v>-7.8437607223432528E-5</v>
      </c>
      <c r="X469" s="240">
        <f t="shared" ca="1" si="873"/>
        <v>7.5679973264996107E-5</v>
      </c>
      <c r="Y469" s="240">
        <f t="shared" ca="1" si="874"/>
        <v>-5.5049948191997318E-5</v>
      </c>
      <c r="Z469" s="240">
        <f t="shared" ca="1" si="875"/>
        <v>2.1419466558599581E-5</v>
      </c>
      <c r="AA469" s="240">
        <f t="shared" ca="1" si="876"/>
        <v>1.7269382133942382E-5</v>
      </c>
      <c r="AB469" s="240">
        <f t="shared" ca="1" si="877"/>
        <v>-5.1879937210762748E-5</v>
      </c>
      <c r="AC469" s="240">
        <f t="shared" ca="1" si="878"/>
        <v>7.423865750451545E-5</v>
      </c>
      <c r="AD469" s="240">
        <f t="shared" ca="1" si="879"/>
        <v>-7.9065364169050888E-5</v>
      </c>
      <c r="AE469" s="240">
        <f t="shared" ca="1" si="880"/>
        <v>6.5220194363749314E-5</v>
      </c>
      <c r="AF469" s="240">
        <f t="shared" ca="1" si="881"/>
        <v>-3.5972788379596287E-5</v>
      </c>
      <c r="AG469" s="240">
        <f t="shared" ca="1" si="882"/>
        <v>-1.7698603440114222E-6</v>
      </c>
      <c r="AH469" s="240">
        <f t="shared" ca="1" si="883"/>
        <v>3.9094543324217393E-5</v>
      </c>
      <c r="AI469" s="240">
        <f t="shared" ca="1" si="884"/>
        <v>-6.7186757811218471E-5</v>
      </c>
      <c r="AJ469" s="240">
        <f t="shared" ca="1" si="885"/>
        <v>7.9412317468456259E-5</v>
      </c>
      <c r="AK469" s="240">
        <f t="shared" ca="1" si="886"/>
        <v>-7.2884065042009392E-5</v>
      </c>
      <c r="AL469" s="240">
        <f t="shared" ca="1" si="887"/>
        <v>4.9143696116936772E-5</v>
      </c>
      <c r="AM469" s="240">
        <f t="shared" ca="1" si="888"/>
        <v>-1.3797676186390789E-5</v>
      </c>
      <c r="AN469" s="240">
        <f t="shared" ca="1" si="889"/>
        <v>-2.4806768062193855E-5</v>
      </c>
      <c r="AO469" s="240">
        <f t="shared" ca="1" si="890"/>
        <v>5.7552908694004557E-5</v>
      </c>
      <c r="AP469" s="240">
        <f t="shared" ca="1" si="891"/>
        <v>-7.6707499942489421E-5</v>
      </c>
      <c r="AQ469" s="240">
        <f t="shared" ca="1" si="892"/>
        <v>7.7747041974559109E-5</v>
      </c>
      <c r="AR469" s="240">
        <f t="shared" ca="1" si="893"/>
        <v>-6.0426039172605759E-5</v>
      </c>
      <c r="AS469" s="240">
        <f t="shared" ca="1" si="894"/>
        <v>2.8834975758777029E-5</v>
      </c>
      <c r="AT469" s="240">
        <f t="shared" ca="1" si="895"/>
        <v>9.565682615337025E-6</v>
      </c>
      <c r="AU469" s="240">
        <f t="shared" ca="1" si="896"/>
        <v>-4.570733357172321E-5</v>
      </c>
      <c r="AV469" s="240">
        <f t="shared" ca="1" si="897"/>
        <v>7.1054856211794513E-5</v>
      </c>
      <c r="AW469" s="240">
        <f t="shared" ca="1" si="898"/>
        <v>-7.962224368507012E-5</v>
      </c>
      <c r="AX469" s="240">
        <f t="shared" ca="1" si="899"/>
        <v>6.9386243430184799E-5</v>
      </c>
      <c r="AY469" s="240">
        <f t="shared" ca="1" si="900"/>
        <v>-4.2764163383593119E-5</v>
      </c>
      <c r="AZ469" s="240">
        <f t="shared" ca="1" si="901"/>
        <v>6.0430066499305617E-6</v>
      </c>
      <c r="BA469" s="240">
        <f t="shared" ca="1" si="902"/>
        <v>3.2105251253247556E-5</v>
      </c>
      <c r="BB469" s="240">
        <f t="shared" ca="1" si="903"/>
        <v>-6.2671614204902904E-5</v>
      </c>
      <c r="BC469" s="240">
        <f t="shared" ca="1" si="904"/>
        <v>7.8437607223432718E-5</v>
      </c>
      <c r="BD469" s="240">
        <f t="shared" ca="1" si="905"/>
        <v>-7.5679973264995579E-5</v>
      </c>
      <c r="BE469" s="240">
        <f t="shared" ca="1" si="906"/>
        <v>5.5049948191997732E-5</v>
      </c>
      <c r="BF469" s="240">
        <f t="shared" ca="1" si="907"/>
        <v>-2.1419466558599602E-5</v>
      </c>
      <c r="BG469" s="240">
        <f t="shared" ca="1" si="908"/>
        <v>-1.7269382133942911E-5</v>
      </c>
      <c r="BH469" s="240">
        <f t="shared" ca="1" si="909"/>
        <v>5.1879937210763162E-5</v>
      </c>
      <c r="BI469" s="240">
        <f t="shared" ca="1" si="910"/>
        <v>-7.4238657504515856E-5</v>
      </c>
      <c r="BJ469" s="240">
        <f t="shared" ca="1" si="911"/>
        <v>7.9065364169050699E-5</v>
      </c>
      <c r="BK469" s="240">
        <f t="shared" ca="1" si="912"/>
        <v>-6.5220194363749652E-5</v>
      </c>
      <c r="BL469" s="240">
        <f t="shared" ca="1" si="913"/>
        <v>3.5972788379595806E-5</v>
      </c>
      <c r="BM469" s="240">
        <f t="shared" ca="1" si="914"/>
        <v>1.7698603440119643E-6</v>
      </c>
      <c r="BN469" s="240">
        <f t="shared" ca="1" si="915"/>
        <v>-3.9094543324217874E-5</v>
      </c>
      <c r="BO469" s="240">
        <f t="shared" ca="1" si="916"/>
        <v>6.7186757811219365E-5</v>
      </c>
      <c r="BP469" s="240">
        <f t="shared" ca="1" si="917"/>
        <v>-7.9412317468456232E-5</v>
      </c>
      <c r="BQ469" s="240">
        <f t="shared" ca="1" si="918"/>
        <v>7.2884065042009175E-5</v>
      </c>
      <c r="BR469" s="240">
        <f t="shared" ca="1" si="919"/>
        <v>-4.9143696116936338E-5</v>
      </c>
      <c r="BS469" s="240">
        <f t="shared" ca="1" si="920"/>
        <v>1.3797676186390253E-5</v>
      </c>
      <c r="BT469" s="240">
        <f t="shared" ca="1" si="921"/>
        <v>2.4806768062195444E-5</v>
      </c>
      <c r="BU469" s="240">
        <f t="shared" ca="1" si="922"/>
        <v>-5.7552908694004164E-5</v>
      </c>
      <c r="BV469" s="240">
        <f t="shared" ca="1" si="923"/>
        <v>7.670749994248957E-5</v>
      </c>
      <c r="BW469" s="240">
        <f t="shared" ca="1" si="924"/>
        <v>-7.7747041974558973E-5</v>
      </c>
      <c r="BX469" s="240">
        <f t="shared" ca="1" si="925"/>
        <v>6.0426039172605406E-5</v>
      </c>
      <c r="BY469" s="240">
        <f t="shared" ca="1" si="926"/>
        <v>-2.8834975758775468E-5</v>
      </c>
      <c r="BZ469" s="240">
        <f t="shared" ca="1" si="927"/>
        <v>-9.5656826153364422E-6</v>
      </c>
      <c r="CA469" s="240">
        <f t="shared" ca="1" si="928"/>
        <v>4.5707333571722722E-5</v>
      </c>
      <c r="CB469" s="240">
        <f t="shared" ca="1" si="929"/>
        <v>-7.105485621179477E-5</v>
      </c>
      <c r="CC469" s="240">
        <f t="shared" ca="1" si="930"/>
        <v>7.9622243685070106E-5</v>
      </c>
      <c r="CD469" s="240">
        <f t="shared" ca="1" si="931"/>
        <v>-6.9386243430184528E-5</v>
      </c>
      <c r="CE469" s="240">
        <f t="shared" ca="1" si="932"/>
        <v>4.2764163383591703E-5</v>
      </c>
      <c r="CF469" s="240">
        <f t="shared" ca="1" si="933"/>
        <v>-6.0430066499311512E-6</v>
      </c>
      <c r="CG469" s="240">
        <f t="shared" ca="1" si="934"/>
        <v>-3.2105251253248057E-5</v>
      </c>
      <c r="CH469" s="240">
        <f t="shared" ca="1" si="935"/>
        <v>6.2671614204903243E-5</v>
      </c>
      <c r="CI469" s="240">
        <f t="shared" ca="1" si="936"/>
        <v>-7.8437607223432812E-5</v>
      </c>
      <c r="CJ469" s="240">
        <f t="shared" ca="1" si="937"/>
        <v>7.5679973264995416E-5</v>
      </c>
      <c r="CK469" s="240">
        <f t="shared" ca="1" si="938"/>
        <v>-5.5049948191997339E-5</v>
      </c>
      <c r="CL469" s="240">
        <f t="shared" ca="1" si="939"/>
        <v>2.1419466558599076E-5</v>
      </c>
      <c r="CM469" s="240">
        <f t="shared" ca="1" si="940"/>
        <v>1.7269382133943446E-5</v>
      </c>
      <c r="CN469" s="240">
        <f t="shared" ca="1" si="941"/>
        <v>-5.1879937210763589E-5</v>
      </c>
      <c r="CO469" s="240">
        <f t="shared" ca="1" si="942"/>
        <v>7.4238657504516059E-5</v>
      </c>
      <c r="CP469" s="240">
        <f t="shared" ca="1" si="943"/>
        <v>-7.9065364169050617E-5</v>
      </c>
      <c r="CQ469" s="240">
        <f t="shared" ca="1" si="944"/>
        <v>6.5220194363749341E-5</v>
      </c>
      <c r="CR469" s="240">
        <f t="shared" ca="1" si="945"/>
        <v>-3.5972788379595318E-5</v>
      </c>
      <c r="CS469" s="240">
        <f t="shared" ca="1" si="946"/>
        <v>-1.7698603440124996E-6</v>
      </c>
      <c r="CT469" s="240">
        <f t="shared" ca="1" si="947"/>
        <v>3.9094543324218355E-5</v>
      </c>
      <c r="CU469" s="240">
        <f t="shared" ca="1" si="948"/>
        <v>-6.7186757811219663E-5</v>
      </c>
      <c r="CV469" s="240">
        <f t="shared" ca="1" si="949"/>
        <v>7.9412317468456259E-5</v>
      </c>
      <c r="CW469" s="240">
        <f t="shared" ca="1" si="950"/>
        <v>-7.2884065042008958E-5</v>
      </c>
      <c r="CX469" s="240">
        <f t="shared" ca="1" si="951"/>
        <v>4.9143696116935911E-5</v>
      </c>
      <c r="CY469" s="240">
        <f t="shared" ca="1" si="952"/>
        <v>-1.3797676186389721E-5</v>
      </c>
      <c r="CZ469" s="240">
        <f t="shared" ca="1" si="953"/>
        <v>-2.4806768062195963E-5</v>
      </c>
      <c r="DA469" s="240">
        <f t="shared" ca="1" si="954"/>
        <v>5.7552908694006102E-5</v>
      </c>
      <c r="DB469" s="240">
        <f t="shared" ca="1" si="955"/>
        <v>-7.6707499942490329E-5</v>
      </c>
      <c r="DC469" s="240">
        <f t="shared" ca="1" si="956"/>
        <v>7.7747041974558377E-5</v>
      </c>
      <c r="DD469" s="240">
        <f t="shared" ca="1" si="957"/>
        <v>-6.0426039172606525E-5</v>
      </c>
      <c r="DE469" s="240">
        <f t="shared" ca="1" si="958"/>
        <v>2.8834975758777074E-5</v>
      </c>
      <c r="DF469" s="240">
        <f t="shared" ca="1" si="959"/>
        <v>9.5656826153369911E-6</v>
      </c>
      <c r="DG469" s="240">
        <f t="shared" ca="1" si="960"/>
        <v>-4.5707333571723176E-5</v>
      </c>
      <c r="DH469" s="240">
        <f t="shared" ca="1" si="961"/>
        <v>7.1054856211795001E-5</v>
      </c>
      <c r="DI469" s="240">
        <f t="shared" ca="1" si="962"/>
        <v>-7.9622243685070093E-5</v>
      </c>
      <c r="DJ469" s="240">
        <f t="shared" ca="1" si="963"/>
        <v>6.938624343018427E-5</v>
      </c>
      <c r="DK469" s="240">
        <f t="shared" ca="1" si="964"/>
        <v>-4.2764163383591242E-5</v>
      </c>
      <c r="DL469" s="240">
        <f t="shared" ca="1" si="965"/>
        <v>6.0430066499283459E-6</v>
      </c>
      <c r="DM469" s="240">
        <f t="shared" ca="1" si="966"/>
        <v>3.2105251253250625E-5</v>
      </c>
      <c r="DN469" s="240">
        <f t="shared" ca="1" si="967"/>
        <v>-6.2671614204904978E-5</v>
      </c>
      <c r="DO469" s="240">
        <f t="shared" ca="1" si="968"/>
        <v>7.8437607223432514E-5</v>
      </c>
      <c r="DP469" s="240">
        <f t="shared" ca="1" si="969"/>
        <v>-7.5679973264995945E-5</v>
      </c>
      <c r="DQ469" s="240">
        <f t="shared" ca="1" si="970"/>
        <v>5.5049948191996945E-5</v>
      </c>
      <c r="DR469" s="240">
        <f t="shared" ca="1" si="971"/>
        <v>-2.1419466558598551E-5</v>
      </c>
      <c r="DS469" s="240">
        <f t="shared" ca="1" si="972"/>
        <v>-1.7269382133943981E-5</v>
      </c>
      <c r="DT469" s="240">
        <f t="shared" ca="1" si="973"/>
        <v>5.1879937210764002E-5</v>
      </c>
      <c r="DU469" s="240">
        <f t="shared" ca="1" si="974"/>
        <v>-7.4238657504516249E-5</v>
      </c>
      <c r="DV469" s="240">
        <f t="shared" ca="1" si="975"/>
        <v>7.9065364169050563E-5</v>
      </c>
      <c r="DW469" s="240">
        <f t="shared" ca="1" si="976"/>
        <v>-6.5220194363747728E-5</v>
      </c>
      <c r="DX469" s="240">
        <f t="shared" ca="1" si="977"/>
        <v>3.5972788379592804E-5</v>
      </c>
      <c r="DY469" s="240">
        <f t="shared" ca="1" si="978"/>
        <v>1.7698603440107852E-6</v>
      </c>
      <c r="DZ469" s="240">
        <f t="shared" ca="1" si="979"/>
        <v>-3.909454332421685E-5</v>
      </c>
      <c r="EA469" s="240">
        <f t="shared" ca="1" si="980"/>
        <v>6.7186757811218742E-5</v>
      </c>
      <c r="EB469" s="240">
        <f t="shared" ca="1" si="981"/>
        <v>-7.94123174684563E-5</v>
      </c>
      <c r="EC469" s="240">
        <f t="shared" ca="1" si="982"/>
        <v>7.2884065042008728E-5</v>
      </c>
      <c r="ED469" s="240">
        <f t="shared" ca="1" si="983"/>
        <v>-4.9143696116935478E-5</v>
      </c>
      <c r="EE469" s="240">
        <f t="shared" ca="1" si="984"/>
        <v>1.3797676186389179E-5</v>
      </c>
      <c r="EF469" s="240">
        <f t="shared" ca="1" si="985"/>
        <v>2.4806768062196484E-5</v>
      </c>
      <c r="EG469" s="240">
        <f t="shared" ca="1" si="986"/>
        <v>-5.7552908694006482E-5</v>
      </c>
      <c r="EH469" s="240">
        <f t="shared" ca="1" si="987"/>
        <v>7.6707499942490478E-5</v>
      </c>
      <c r="EI469" s="240">
        <f t="shared" ca="1" si="988"/>
        <v>-7.7747041974558255E-5</v>
      </c>
      <c r="EJ469" s="240">
        <f t="shared" ca="1" si="989"/>
        <v>6.0426039172606165E-5</v>
      </c>
      <c r="EK469" s="240">
        <f t="shared" ca="1" si="990"/>
        <v>-2.8834975758776565E-5</v>
      </c>
      <c r="EL469" s="240">
        <f t="shared" ca="1" si="991"/>
        <v>-9.5656826153375332E-6</v>
      </c>
      <c r="EM469" s="240">
        <f t="shared" ca="1" si="992"/>
        <v>4.5707333571723623E-5</v>
      </c>
      <c r="EN469" s="240">
        <f t="shared" ca="1" si="993"/>
        <v>-7.1054856211795245E-5</v>
      </c>
      <c r="EO469" s="240">
        <f t="shared" ca="1" si="994"/>
        <v>7.9622243685070079E-5</v>
      </c>
      <c r="EP469" s="240">
        <f t="shared" ca="1" si="995"/>
        <v>-6.9386243430183999E-5</v>
      </c>
      <c r="EQ469" s="240">
        <f t="shared" ca="1" si="996"/>
        <v>4.2764163383590781E-5</v>
      </c>
      <c r="ER469" s="240">
        <f t="shared" ca="1" si="997"/>
        <v>-6.0430066499278038E-6</v>
      </c>
      <c r="ES469" s="240">
        <f t="shared" ca="1" si="998"/>
        <v>-3.2105251253251127E-5</v>
      </c>
      <c r="ET469" s="240">
        <f t="shared" ca="1" si="999"/>
        <v>6.2671614204902525E-5</v>
      </c>
      <c r="EU469" s="240">
        <f t="shared" ca="1" si="1000"/>
        <v>-7.8437607223432609E-5</v>
      </c>
      <c r="EV469" s="240">
        <f t="shared" ca="1" si="1001"/>
        <v>7.5679973264995769E-5</v>
      </c>
      <c r="EW469" s="240">
        <f t="shared" ca="1" si="1002"/>
        <v>-5.5049948191996552E-5</v>
      </c>
      <c r="EX469" s="240">
        <f t="shared" ca="1" si="1003"/>
        <v>2.1419466558598016E-5</v>
      </c>
      <c r="EY469" s="240">
        <f t="shared" ca="1" si="1004"/>
        <v>1.726938213394451E-5</v>
      </c>
      <c r="EZ469" s="240">
        <f t="shared" ca="1" si="1005"/>
        <v>-5.1879937210764409E-5</v>
      </c>
      <c r="FA469" s="240">
        <f t="shared" ca="1" si="1006"/>
        <v>7.4238657504516452E-5</v>
      </c>
      <c r="FB469" s="240">
        <f t="shared" ca="1" si="1007"/>
        <v>-7.9065364169050509E-5</v>
      </c>
      <c r="FC469" s="240">
        <f t="shared" ca="1" si="1008"/>
        <v>6.5220194363747403E-5</v>
      </c>
      <c r="FD469" s="240">
        <f t="shared" ca="1" si="1009"/>
        <v>-3.5972788379592316E-5</v>
      </c>
      <c r="FE469" s="240">
        <f t="shared" ca="1" si="1010"/>
        <v>-1.7698603440113408E-6</v>
      </c>
      <c r="FF469" s="240">
        <f t="shared" ca="1" si="1011"/>
        <v>3.9094543324217338E-5</v>
      </c>
      <c r="FG469" s="240">
        <f t="shared" ca="1" si="1012"/>
        <v>-6.718675781121904E-5</v>
      </c>
      <c r="FH469" s="240">
        <f t="shared" ca="1" si="1013"/>
        <v>7.941231746845634E-5</v>
      </c>
      <c r="FI469" s="240">
        <f t="shared" ca="1" si="1014"/>
        <v>-7.2884065042008511E-5</v>
      </c>
      <c r="FJ469" s="240">
        <f t="shared" ca="1" si="1015"/>
        <v>4.9143696116935051E-5</v>
      </c>
      <c r="FK469" s="240">
        <f t="shared" ca="1" si="1016"/>
        <v>-1.3797676186388644E-5</v>
      </c>
      <c r="FL469" s="240">
        <f t="shared" ca="1" si="1017"/>
        <v>-2.4806768062197006E-5</v>
      </c>
      <c r="FM469" s="240">
        <f t="shared" ca="1" si="1018"/>
        <v>5.7552908694006855E-5</v>
      </c>
      <c r="FN469" s="240">
        <f t="shared" ca="1" si="1019"/>
        <v>-7.6707499942490614E-5</v>
      </c>
      <c r="FO469" s="240">
        <f t="shared" ca="1" si="1020"/>
        <v>7.7747041974558133E-5</v>
      </c>
      <c r="FP469" s="240">
        <f t="shared" ca="1" si="1021"/>
        <v>-6.0426039172605813E-5</v>
      </c>
      <c r="FQ469" s="240">
        <f t="shared" ca="1" si="1022"/>
        <v>2.883497575877605E-5</v>
      </c>
      <c r="FR469" s="240">
        <f t="shared" ca="1" si="1023"/>
        <v>9.5656826153380685E-6</v>
      </c>
      <c r="FS469" s="240">
        <f t="shared" ca="1" si="1024"/>
        <v>-4.570733357172407E-5</v>
      </c>
      <c r="FT469" s="240">
        <f t="shared" ca="1" si="1025"/>
        <v>7.1054856211795502E-5</v>
      </c>
      <c r="FU469" s="240">
        <f t="shared" ca="1" si="1026"/>
        <v>-7.9622243685070065E-5</v>
      </c>
      <c r="FV469" s="240">
        <f t="shared" ca="1" si="1027"/>
        <v>6.9386243430183728E-5</v>
      </c>
      <c r="FW469" s="240">
        <f t="shared" ca="1" si="1028"/>
        <v>-4.276416338359032E-5</v>
      </c>
      <c r="FX469" s="240">
        <f t="shared" ca="1" si="1029"/>
        <v>6.0430066499272549E-6</v>
      </c>
      <c r="FY469" s="240">
        <f t="shared" ca="1" si="1030"/>
        <v>3.2105251253251621E-5</v>
      </c>
      <c r="FZ469" s="240">
        <f t="shared" ca="1" si="1031"/>
        <v>-6.2671614204905655E-5</v>
      </c>
      <c r="GA469" s="240">
        <f t="shared" ca="1" si="1032"/>
        <v>7.8437607223432704E-5</v>
      </c>
      <c r="GB469" s="240">
        <f t="shared" ca="1" si="1033"/>
        <v>-7.5679973264995606E-5</v>
      </c>
      <c r="GC469" s="240">
        <f t="shared" ca="1" si="1034"/>
        <v>5.5049948191996159E-5</v>
      </c>
      <c r="GD469" s="240">
        <f t="shared" ca="1" si="1035"/>
        <v>-2.1419466558597498E-5</v>
      </c>
      <c r="GE469" s="240">
        <f t="shared" ca="1" si="1036"/>
        <v>-1.7269382133945045E-5</v>
      </c>
      <c r="GF469" s="240">
        <f t="shared" ca="1" si="1037"/>
        <v>5.1879937210764829E-5</v>
      </c>
      <c r="GG469" s="240">
        <f t="shared" ca="1" si="1038"/>
        <v>-7.4238657504516656E-5</v>
      </c>
      <c r="GH469" s="240">
        <f t="shared" ca="1" si="1039"/>
        <v>7.9065364169050427E-5</v>
      </c>
      <c r="GI469" s="240">
        <f t="shared" ca="1" si="1040"/>
        <v>-6.5220194363747104E-5</v>
      </c>
      <c r="GJ469" s="240">
        <f t="shared" ca="1" si="1041"/>
        <v>3.5972788379591828E-5</v>
      </c>
      <c r="GK469" s="240">
        <f t="shared" ca="1" si="1042"/>
        <v>1.7698603440118829E-6</v>
      </c>
      <c r="GL469" s="240">
        <f t="shared" ca="1" si="1043"/>
        <v>-3.9094543324217806E-5</v>
      </c>
      <c r="GM469" s="240">
        <f t="shared" ca="1" si="1044"/>
        <v>6.7186757811219338E-5</v>
      </c>
      <c r="GN469" s="240">
        <f t="shared" ca="1" si="1045"/>
        <v>-7.9412317468456395E-5</v>
      </c>
      <c r="GO469" s="240">
        <f t="shared" ca="1" si="1046"/>
        <v>7.2884065042008294E-5</v>
      </c>
      <c r="GP469" s="240">
        <f t="shared" ca="1" si="1047"/>
        <v>-4.9143696116934617E-5</v>
      </c>
      <c r="GQ469" s="240">
        <f t="shared" ca="1" si="1048"/>
        <v>1.3797676186388109E-5</v>
      </c>
      <c r="GR469" s="240">
        <f t="shared" ca="1" si="1049"/>
        <v>2.4806768062197514E-5</v>
      </c>
      <c r="GS469" s="240">
        <f t="shared" ca="1" si="1050"/>
        <v>-5.7552908694007234E-5</v>
      </c>
      <c r="GT469" s="240">
        <f t="shared" ca="1" si="1051"/>
        <v>7.6707499942490776E-5</v>
      </c>
      <c r="GU469" s="240">
        <f t="shared" ca="1" si="1052"/>
        <v>-7.7747041974558025E-5</v>
      </c>
      <c r="GV469" s="240">
        <f t="shared" ca="1" si="1053"/>
        <v>6.0426039172602506E-5</v>
      </c>
      <c r="GW469" s="240">
        <f t="shared" ca="1" si="1054"/>
        <v>-2.8834975758771324E-5</v>
      </c>
      <c r="GX469" s="240">
        <f t="shared" ca="1" si="1055"/>
        <v>-9.5656826153431101E-6</v>
      </c>
      <c r="GY469" s="240">
        <f t="shared" ca="1" si="1056"/>
        <v>4.5707333571728217E-5</v>
      </c>
      <c r="GZ469" s="240">
        <f t="shared" ca="1" si="1057"/>
        <v>-7.1054856211797779E-5</v>
      </c>
      <c r="HA469" s="240">
        <f t="shared" ca="1" si="1058"/>
        <v>7.9622243685070147E-5</v>
      </c>
      <c r="HB469" s="240">
        <f t="shared" ca="1" si="1059"/>
        <v>-6.938624343018568E-5</v>
      </c>
      <c r="HC469" s="240">
        <f t="shared" ca="1" si="1060"/>
        <v>4.2764163383593681E-5</v>
      </c>
      <c r="HD469" s="240">
        <f t="shared" ca="1" si="1061"/>
        <v>-6.0430066499312258E-6</v>
      </c>
      <c r="HE469" s="240">
        <f t="shared" ca="1" si="1062"/>
        <v>-3.2105251253247989E-5</v>
      </c>
      <c r="HF469" s="240">
        <f t="shared" ca="1" si="1063"/>
        <v>6.2671614204903202E-5</v>
      </c>
      <c r="HG469" s="240">
        <f t="shared" ca="1" si="1064"/>
        <v>-7.8437607223432799E-5</v>
      </c>
      <c r="HH469" s="240">
        <f t="shared" ca="1" si="1065"/>
        <v>7.5679973264995443E-5</v>
      </c>
      <c r="HI469" s="240">
        <f t="shared" ca="1" si="1066"/>
        <v>-5.5049948191995766E-5</v>
      </c>
      <c r="HJ469" s="240">
        <f t="shared" ca="1" si="1067"/>
        <v>2.1419466558596972E-5</v>
      </c>
      <c r="HK469" s="240">
        <f t="shared" ca="1" si="1068"/>
        <v>1.7269382133945574E-5</v>
      </c>
      <c r="HL469" s="240">
        <f t="shared" ca="1" si="1069"/>
        <v>-5.1879937210765235E-5</v>
      </c>
      <c r="HM469" s="240">
        <f t="shared" ca="1" si="1070"/>
        <v>7.4238657504516859E-5</v>
      </c>
      <c r="HN469" s="240">
        <f t="shared" ca="1" si="1071"/>
        <v>-7.906536416905036E-5</v>
      </c>
      <c r="HO469" s="240">
        <f t="shared" ca="1" si="1072"/>
        <v>6.5220194363746779E-5</v>
      </c>
      <c r="HP469" s="240">
        <f t="shared" ca="1" si="1073"/>
        <v>-3.597278837959134E-5</v>
      </c>
      <c r="HQ469" s="240">
        <f t="shared" ca="1" si="1074"/>
        <v>-1.7698603440169516E-6</v>
      </c>
      <c r="HR469" s="240">
        <f t="shared" ca="1" si="1075"/>
        <v>3.9094543324222224E-5</v>
      </c>
      <c r="HS469" s="240">
        <f t="shared" ca="1" si="1076"/>
        <v>-6.7186757811222062E-5</v>
      </c>
      <c r="HT469" s="240">
        <f t="shared" ca="1" si="1077"/>
        <v>7.9412317468456774E-5</v>
      </c>
      <c r="HU469" s="240">
        <f t="shared" ca="1" si="1078"/>
        <v>-7.2884065042006248E-5</v>
      </c>
      <c r="HV469" s="240">
        <f t="shared" ca="1" si="1079"/>
        <v>4.9143696116930626E-5</v>
      </c>
      <c r="HW469" s="240">
        <f t="shared" ca="1" si="1080"/>
        <v>-1.3797676186392022E-5</v>
      </c>
      <c r="HX469" s="240">
        <f t="shared" ca="1" si="1081"/>
        <v>-2.480676806219374E-5</v>
      </c>
      <c r="HY469" s="240">
        <f t="shared" ca="1" si="1082"/>
        <v>5.755290869400449E-5</v>
      </c>
      <c r="HZ469" s="240">
        <f t="shared" ca="1" si="1083"/>
        <v>-7.6707499942489692E-5</v>
      </c>
      <c r="IA469" s="240">
        <f t="shared" ca="1" si="1084"/>
        <v>7.7747041974558892E-5</v>
      </c>
      <c r="IB469" s="240">
        <f t="shared" ca="1" si="1085"/>
        <v>-6.0426039172605095E-5</v>
      </c>
      <c r="IC469" s="240">
        <f t="shared" ca="1" si="1086"/>
        <v>2.883497575877503E-5</v>
      </c>
      <c r="ID469" s="240">
        <f t="shared" ca="1" si="1087"/>
        <v>9.5656826153391663E-6</v>
      </c>
      <c r="IE469" s="240">
        <f t="shared" ca="1" si="1088"/>
        <v>-1.5277532461408782E-5</v>
      </c>
      <c r="IF469" s="240">
        <f t="shared" ca="1" si="1089"/>
        <v>7.105485621179599E-5</v>
      </c>
      <c r="IG469" s="240">
        <f t="shared" ca="1" si="1090"/>
        <v>-7.9622243685070038E-5</v>
      </c>
      <c r="IH469" s="240">
        <f t="shared" ca="1" si="1091"/>
        <v>6.9386243430183186E-5</v>
      </c>
      <c r="II469" s="240">
        <f t="shared" ca="1" si="1092"/>
        <v>-4.2764163383589399E-5</v>
      </c>
      <c r="IJ469" s="240">
        <f t="shared" ca="1" si="1093"/>
        <v>6.0430066499261639E-6</v>
      </c>
      <c r="IK469" s="240">
        <f t="shared" ca="1" si="1094"/>
        <v>3.2105251253252624E-5</v>
      </c>
      <c r="IL469" s="240">
        <f t="shared" ca="1" si="1095"/>
        <v>-6.2671614204906333E-5</v>
      </c>
      <c r="IM469" s="240">
        <f t="shared" ca="1" si="1096"/>
        <v>7.843760722343368E-5</v>
      </c>
      <c r="IN469" s="240">
        <f t="shared" ca="1" si="1097"/>
        <v>-7.5679973264993844E-5</v>
      </c>
      <c r="IO469" s="240">
        <f t="shared" ca="1" si="1098"/>
        <v>5.5049948191992094E-5</v>
      </c>
      <c r="IP469" s="240">
        <f t="shared" ca="1" si="1099"/>
        <v>-2.1419466558592077E-5</v>
      </c>
      <c r="IQ469" s="240">
        <f t="shared" ca="1" si="1100"/>
        <v>-1.7269382133950534E-5</v>
      </c>
      <c r="IR469" s="240">
        <f t="shared" ca="1" si="1101"/>
        <v>5.187993721076222E-5</v>
      </c>
      <c r="IS469" s="240">
        <f t="shared" ca="1" si="1102"/>
        <v>-7.4238657504515409E-5</v>
      </c>
      <c r="IT469" s="240">
        <f t="shared" ca="1" si="1103"/>
        <v>7.9065364169050834E-5</v>
      </c>
      <c r="IU469" s="240">
        <f t="shared" ca="1" si="1104"/>
        <v>-6.522019436374907E-5</v>
      </c>
      <c r="IV469" s="240">
        <f t="shared" ca="1" si="1105"/>
        <v>3.5972788379594891E-5</v>
      </c>
      <c r="IW469" s="240">
        <f t="shared" ca="1" si="1106"/>
        <v>1.7698603440129807E-6</v>
      </c>
      <c r="IX469" s="240">
        <f t="shared" ca="1" si="1107"/>
        <v>-3.9094543324218761E-5</v>
      </c>
      <c r="IY469" s="240">
        <f t="shared" ca="1" si="1108"/>
        <v>6.7186757811219921E-5</v>
      </c>
      <c r="IZ469" s="240">
        <f t="shared" ca="1" si="1109"/>
        <v>-7.9412317468456476E-5</v>
      </c>
      <c r="JA469" s="240">
        <f t="shared" ca="1" si="1110"/>
        <v>7.2884065042007847E-5</v>
      </c>
      <c r="JB469" s="240">
        <f t="shared" ca="1" si="1111"/>
        <v>-4.9143696116933756E-5</v>
      </c>
    </row>
    <row r="470" spans="2:262">
      <c r="B470" s="248">
        <v>109</v>
      </c>
      <c r="C470" s="247">
        <f t="shared" si="1112"/>
        <v>2.1289062500000015E-3</v>
      </c>
      <c r="D470" s="244">
        <f t="shared" ca="1" si="855"/>
        <v>29.914895163746824</v>
      </c>
      <c r="E470" s="243">
        <f ca="1">DK361</f>
        <v>-8.5104836253174637E-2</v>
      </c>
      <c r="F470" s="242">
        <v>109</v>
      </c>
      <c r="G470" s="240">
        <f t="shared" ca="1" si="856"/>
        <v>5.22182857567313E-6</v>
      </c>
      <c r="H470" s="240">
        <f t="shared" ca="1" si="857"/>
        <v>1.5014866849711197E-5</v>
      </c>
      <c r="I470" s="240">
        <f t="shared" ca="1" si="858"/>
        <v>-3.2045116474427138E-5</v>
      </c>
      <c r="J470" s="240">
        <f t="shared" ca="1" si="859"/>
        <v>4.2232086689486893E-5</v>
      </c>
      <c r="K470" s="240">
        <f t="shared" ca="1" si="860"/>
        <v>-4.3400335768063599E-5</v>
      </c>
      <c r="L470" s="240">
        <f t="shared" ca="1" si="861"/>
        <v>3.5300382486671707E-5</v>
      </c>
      <c r="M470" s="240">
        <f t="shared" ca="1" si="862"/>
        <v>-1.9661983189119929E-5</v>
      </c>
      <c r="N470" s="240">
        <f t="shared" ca="1" si="863"/>
        <v>-1.7526009823245605E-7</v>
      </c>
      <c r="O470" s="240">
        <f t="shared" ca="1" si="864"/>
        <v>1.9975076346662215E-5</v>
      </c>
      <c r="P470" s="240">
        <f t="shared" ca="1" si="865"/>
        <v>-3.5509187123916407E-5</v>
      </c>
      <c r="Q470" s="240">
        <f t="shared" ca="1" si="866"/>
        <v>4.3460261362899863E-5</v>
      </c>
      <c r="R470" s="240">
        <f t="shared" ca="1" si="867"/>
        <v>-4.2130336047384857E-5</v>
      </c>
      <c r="S470" s="240">
        <f t="shared" ca="1" si="868"/>
        <v>3.1803418587215379E-5</v>
      </c>
      <c r="T470" s="240">
        <f t="shared" ca="1" si="869"/>
        <v>-1.4684836639002803E-5</v>
      </c>
      <c r="U470" s="241">
        <f t="shared" ca="1" si="870"/>
        <v>-5.5697126971279511E-6</v>
      </c>
      <c r="V470" s="240">
        <f t="shared" ca="1" si="871"/>
        <v>2.4634842102506895E-5</v>
      </c>
      <c r="W470" s="240">
        <f t="shared" ca="1" si="872"/>
        <v>-3.8439166547019139E-5</v>
      </c>
      <c r="X470" s="240">
        <f t="shared" ca="1" si="873"/>
        <v>4.4034753252491386E-5</v>
      </c>
      <c r="Y470" s="240">
        <f t="shared" ca="1" si="874"/>
        <v>-4.0226656857528036E-5</v>
      </c>
      <c r="Z470" s="240">
        <f t="shared" ca="1" si="875"/>
        <v>2.7828101669503266E-5</v>
      </c>
      <c r="AA470" s="240">
        <f t="shared" ca="1" si="876"/>
        <v>-9.4868164771513816E-6</v>
      </c>
      <c r="AB470" s="240">
        <f t="shared" ca="1" si="877"/>
        <v>-1.0880391632756001E-5</v>
      </c>
      <c r="AC470" s="240">
        <f t="shared" ca="1" si="878"/>
        <v>2.8924076902955141E-5</v>
      </c>
      <c r="AD470" s="240">
        <f t="shared" ca="1" si="879"/>
        <v>-4.0790985125979246E-5</v>
      </c>
      <c r="AE470" s="240">
        <f t="shared" ca="1" si="880"/>
        <v>4.3946921465503506E-5</v>
      </c>
      <c r="AF470" s="240">
        <f t="shared" ca="1" si="881"/>
        <v>-3.7717931305457995E-5</v>
      </c>
      <c r="AG470" s="240">
        <f t="shared" ca="1" si="882"/>
        <v>2.343422420021273E-5</v>
      </c>
      <c r="AH470" s="240">
        <f t="shared" ca="1" si="883"/>
        <v>-4.1461057651300429E-6</v>
      </c>
      <c r="AI470" s="240">
        <f t="shared" ca="1" si="884"/>
        <v>-1.602741935073078E-5</v>
      </c>
      <c r="AJ470" s="240">
        <f t="shared" ca="1" si="885"/>
        <v>3.2778266664177539E-5</v>
      </c>
      <c r="AK470" s="240">
        <f t="shared" ca="1" si="886"/>
        <v>-4.2529269320290203E-5</v>
      </c>
      <c r="AL470" s="240">
        <f t="shared" ca="1" si="887"/>
        <v>4.3198087073766507E-5</v>
      </c>
      <c r="AM470" s="240">
        <f t="shared" ca="1" si="888"/>
        <v>-3.4641892958605912E-5</v>
      </c>
      <c r="AN470" s="240">
        <f t="shared" ca="1" si="889"/>
        <v>1.868787418631461E-5</v>
      </c>
      <c r="AO470" s="240">
        <f t="shared" ca="1" si="890"/>
        <v>1.2569662368041764E-6</v>
      </c>
      <c r="AP470" s="240">
        <f t="shared" ca="1" si="891"/>
        <v>-2.093337976330671E-5</v>
      </c>
      <c r="AQ470" s="240">
        <f t="shared" ca="1" si="892"/>
        <v>3.6139440784675721E-5</v>
      </c>
      <c r="AR470" s="240">
        <f t="shared" ca="1" si="893"/>
        <v>-4.3627873717670547E-5</v>
      </c>
      <c r="AS470" s="240">
        <f t="shared" ca="1" si="894"/>
        <v>4.1799513243549098E-5</v>
      </c>
      <c r="AT470" s="240">
        <f t="shared" ca="1" si="895"/>
        <v>-3.1044808296893444E-5</v>
      </c>
      <c r="AU470" s="240">
        <f t="shared" ca="1" si="896"/>
        <v>1.3660441149933379E-5</v>
      </c>
      <c r="AV470" s="240">
        <f t="shared" ca="1" si="897"/>
        <v>6.6411322965500641E-6</v>
      </c>
      <c r="AW470" s="240">
        <f t="shared" ca="1" si="898"/>
        <v>-2.5524482659399164E-5</v>
      </c>
      <c r="AX470" s="240">
        <f t="shared" ca="1" si="899"/>
        <v>3.8957044077087595E-5</v>
      </c>
      <c r="AY470" s="240">
        <f t="shared" ca="1" si="900"/>
        <v>-4.4070274285399653E-5</v>
      </c>
      <c r="AZ470" s="240">
        <f t="shared" ca="1" si="901"/>
        <v>3.9772235827054138E-5</v>
      </c>
      <c r="BA470" s="240">
        <f t="shared" ca="1" si="902"/>
        <v>-2.6980780821807598E-5</v>
      </c>
      <c r="BB470" s="240">
        <f t="shared" ca="1" si="903"/>
        <v>8.4275423634820802E-6</v>
      </c>
      <c r="BC470" s="240">
        <f t="shared" ca="1" si="904"/>
        <v>1.1925409544972759E-5</v>
      </c>
      <c r="BD470" s="240">
        <f t="shared" ca="1" si="905"/>
        <v>-2.9731673578039432E-5</v>
      </c>
      <c r="BE470" s="240">
        <f t="shared" ca="1" si="906"/>
        <v>4.118869716526287E-5</v>
      </c>
      <c r="BF470" s="240">
        <f t="shared" ca="1" si="907"/>
        <v>-4.3849816907151319E-5</v>
      </c>
      <c r="BG470" s="240">
        <f t="shared" ca="1" si="908"/>
        <v>3.7146746963619965E-5</v>
      </c>
      <c r="BH470" s="240">
        <f t="shared" ca="1" si="909"/>
        <v>-2.2510937289381325E-5</v>
      </c>
      <c r="BI470" s="240">
        <f t="shared" ca="1" si="910"/>
        <v>3.0678854955076678E-6</v>
      </c>
      <c r="BJ470" s="240">
        <f t="shared" ca="1" si="911"/>
        <v>1.703031753363706E-5</v>
      </c>
      <c r="BK470" s="240">
        <f t="shared" ca="1" si="912"/>
        <v>-3.349167245174798E-5</v>
      </c>
      <c r="BL470" s="240">
        <f t="shared" ca="1" si="913"/>
        <v>4.2800833909526939E-5</v>
      </c>
      <c r="BM470" s="240">
        <f t="shared" ca="1" si="914"/>
        <v>-4.2969817467096674E-5</v>
      </c>
      <c r="BN470" s="240">
        <f t="shared" ca="1" si="915"/>
        <v>3.3962536449566041E-5</v>
      </c>
      <c r="BO470" s="240">
        <f t="shared" ca="1" si="916"/>
        <v>-1.7702508306884215E-5</v>
      </c>
      <c r="BP470" s="240">
        <f t="shared" ca="1" si="917"/>
        <v>-2.3379152259161497E-6</v>
      </c>
      <c r="BQ470" s="240">
        <f t="shared" ca="1" si="918"/>
        <v>2.1879073694731942E-5</v>
      </c>
      <c r="BR470" s="240">
        <f t="shared" ca="1" si="919"/>
        <v>-3.6747925397647067E-5</v>
      </c>
      <c r="BS470" s="240">
        <f t="shared" ca="1" si="920"/>
        <v>4.3769206272664884E-5</v>
      </c>
      <c r="BT470" s="240">
        <f t="shared" ca="1" si="921"/>
        <v>-4.1443511975919866E-5</v>
      </c>
      <c r="BU470" s="240">
        <f t="shared" ca="1" si="922"/>
        <v>3.026749777489337E-5</v>
      </c>
      <c r="BV470" s="240">
        <f t="shared" ca="1" si="923"/>
        <v>-1.2627817121911132E-5</v>
      </c>
      <c r="BW470" s="240">
        <f t="shared" ca="1" si="924"/>
        <v>-7.7085515262046617E-6</v>
      </c>
      <c r="BX470" s="240">
        <f t="shared" ca="1" si="925"/>
        <v>2.6398748222358773E-5</v>
      </c>
      <c r="BY470" s="240">
        <f t="shared" ca="1" si="926"/>
        <v>-3.9451455340501705E-5</v>
      </c>
      <c r="BZ470" s="240">
        <f t="shared" ca="1" si="927"/>
        <v>4.4079249032972049E-5</v>
      </c>
      <c r="CA470" s="240">
        <f t="shared" ca="1" si="928"/>
        <v>-3.9293857488897275E-5</v>
      </c>
      <c r="CB470" s="240">
        <f t="shared" ca="1" si="929"/>
        <v>2.6117207760621235E-5</v>
      </c>
      <c r="CC470" s="240">
        <f t="shared" ca="1" si="930"/>
        <v>-7.3631918134209651E-6</v>
      </c>
      <c r="CD470" s="240">
        <f t="shared" ca="1" si="931"/>
        <v>-1.2963244036399396E-5</v>
      </c>
      <c r="CE470" s="240">
        <f t="shared" ca="1" si="932"/>
        <v>3.0521361004699416E-5</v>
      </c>
      <c r="CF470" s="240">
        <f t="shared" ca="1" si="933"/>
        <v>-4.1561598673518715E-5</v>
      </c>
      <c r="CG470" s="240">
        <f t="shared" ca="1" si="934"/>
        <v>4.3726298858744522E-5</v>
      </c>
      <c r="CH470" s="240">
        <f t="shared" ca="1" si="935"/>
        <v>-3.6553186810418392E-5</v>
      </c>
      <c r="CI470" s="240">
        <f t="shared" ca="1" si="936"/>
        <v>2.1574090631664947E-5</v>
      </c>
      <c r="CJ470" s="240">
        <f t="shared" ca="1" si="937"/>
        <v>-1.9878172463777961E-6</v>
      </c>
      <c r="CK470" s="240">
        <f t="shared" ca="1" si="938"/>
        <v>-1.8022957290065666E-5</v>
      </c>
      <c r="CL470" s="240">
        <f t="shared" ca="1" si="939"/>
        <v>3.418490410816777E-5</v>
      </c>
      <c r="CM470" s="240">
        <f t="shared" ca="1" si="940"/>
        <v>-4.3046616876842672E-5</v>
      </c>
      <c r="CN470" s="240">
        <f t="shared" ca="1" si="941"/>
        <v>4.2715664449129608E-5</v>
      </c>
      <c r="CO470" s="240">
        <f t="shared" ca="1" si="942"/>
        <v>-3.3262722178509588E-5</v>
      </c>
      <c r="CP470" s="240">
        <f t="shared" ca="1" si="943"/>
        <v>1.6706479098389161E-5</v>
      </c>
      <c r="CQ470" s="240">
        <f t="shared" ca="1" si="944"/>
        <v>3.417455942316313E-6</v>
      </c>
      <c r="CR470" s="240">
        <f t="shared" ca="1" si="945"/>
        <v>-2.2811588490274173E-5</v>
      </c>
      <c r="CS470" s="240">
        <f t="shared" ca="1" si="946"/>
        <v>3.733427443445228E-5</v>
      </c>
      <c r="CT470" s="240">
        <f t="shared" ca="1" si="947"/>
        <v>-4.3884173894436667E-5</v>
      </c>
      <c r="CU470" s="240">
        <f t="shared" ca="1" si="948"/>
        <v>4.1062546686349043E-5</v>
      </c>
      <c r="CV470" s="240">
        <f t="shared" ca="1" si="949"/>
        <v>-2.9471955244008334E-5</v>
      </c>
      <c r="CW470" s="240">
        <f t="shared" ca="1" si="950"/>
        <v>1.1587586569039731E-5</v>
      </c>
      <c r="CX470" s="240">
        <f t="shared" ca="1" si="951"/>
        <v>8.7713274126624061E-6</v>
      </c>
      <c r="CY470" s="240">
        <f t="shared" ca="1" si="952"/>
        <v>-2.7257112166503502E-5</v>
      </c>
      <c r="CZ470" s="240">
        <f t="shared" ca="1" si="953"/>
        <v>3.9922102522403607E-5</v>
      </c>
      <c r="DA470" s="240">
        <f t="shared" ca="1" si="954"/>
        <v>-4.4061672089156264E-5</v>
      </c>
      <c r="DB470" s="240">
        <f t="shared" ca="1" si="955"/>
        <v>3.8791810000281937E-5</v>
      </c>
      <c r="DC470" s="240">
        <f t="shared" ca="1" si="956"/>
        <v>-2.5237902670064132E-5</v>
      </c>
      <c r="DD470" s="240">
        <f t="shared" ca="1" si="957"/>
        <v>6.2944059519364486E-6</v>
      </c>
      <c r="DE470" s="240">
        <f t="shared" ca="1" si="958"/>
        <v>1.3993269954345419E-5</v>
      </c>
      <c r="DF470" s="240">
        <f t="shared" ca="1" si="959"/>
        <v>-3.129266350475736E-5</v>
      </c>
      <c r="DG470" s="240">
        <f t="shared" ca="1" si="960"/>
        <v>4.1909465028821502E-5</v>
      </c>
      <c r="DH470" s="240">
        <f t="shared" ca="1" si="961"/>
        <v>-4.3576441722936627E-5</v>
      </c>
      <c r="DI470" s="240">
        <f t="shared" ca="1" si="962"/>
        <v>3.59376083842925E-5</v>
      </c>
      <c r="DJ470" s="240">
        <f t="shared" ca="1" si="963"/>
        <v>-2.062424854845925E-5</v>
      </c>
      <c r="DK470" s="240">
        <f t="shared" ca="1" si="964"/>
        <v>9.0655161046798691E-7</v>
      </c>
      <c r="DL470" s="240">
        <f t="shared" ca="1" si="965"/>
        <v>1.9004740690943373E-5</v>
      </c>
      <c r="DM470" s="240">
        <f t="shared" ca="1" si="966"/>
        <v>-3.4857544056609451E-5</v>
      </c>
      <c r="DN470" s="240">
        <f t="shared" ca="1" si="967"/>
        <v>4.326647017176845E-5</v>
      </c>
      <c r="DO470" s="240">
        <f t="shared" ca="1" si="968"/>
        <v>-4.2435781112139945E-5</v>
      </c>
      <c r="DP470" s="240">
        <f t="shared" ca="1" si="969"/>
        <v>3.2542871687386079E-5</v>
      </c>
      <c r="DQ470" s="240">
        <f t="shared" ca="1" si="970"/>
        <v>-1.570038653158189E-5</v>
      </c>
      <c r="DR470" s="240">
        <f t="shared" ca="1" si="971"/>
        <v>-4.4949381110449798E-6</v>
      </c>
      <c r="DS470" s="240">
        <f t="shared" ca="1" si="972"/>
        <v>2.3730362437890089E-5</v>
      </c>
      <c r="DT470" s="240">
        <f t="shared" ca="1" si="973"/>
        <v>-3.7898134700356618E-5</v>
      </c>
      <c r="DU470" s="240">
        <f t="shared" ca="1" si="974"/>
        <v>4.3972707330789391E-5</v>
      </c>
      <c r="DV470" s="240">
        <f t="shared" ca="1" si="975"/>
        <v>-4.0656846854082368E-5</v>
      </c>
      <c r="DW470" s="240">
        <f t="shared" ca="1" si="976"/>
        <v>2.8658659909310725E-5</v>
      </c>
      <c r="DX470" s="240">
        <f t="shared" ca="1" si="977"/>
        <v>-1.0540376087306902E-5</v>
      </c>
      <c r="DY470" s="240">
        <f t="shared" ca="1" si="978"/>
        <v>-9.8288197794653647E-6</v>
      </c>
      <c r="DZ470" s="240">
        <f t="shared" ca="1" si="979"/>
        <v>2.8099057445486214E-5</v>
      </c>
      <c r="EA470" s="240">
        <f t="shared" ca="1" si="980"/>
        <v>-4.0368702122529059E-5</v>
      </c>
      <c r="EB470" s="240">
        <f t="shared" ca="1" si="981"/>
        <v>4.4017554041645924E-5</v>
      </c>
      <c r="EC470" s="240">
        <f t="shared" ca="1" si="982"/>
        <v>-3.8266395775840407E-5</v>
      </c>
      <c r="ED470" s="240">
        <f t="shared" ca="1" si="983"/>
        <v>2.4343395210646595E-5</v>
      </c>
      <c r="EE470" s="240">
        <f t="shared" ca="1" si="984"/>
        <v>-5.2218285756719577E-6</v>
      </c>
      <c r="EF470" s="240">
        <f t="shared" ca="1" si="985"/>
        <v>-1.5014866849711827E-5</v>
      </c>
      <c r="EG470" s="240">
        <f t="shared" ca="1" si="986"/>
        <v>3.204511647442894E-5</v>
      </c>
      <c r="EH470" s="240">
        <f t="shared" ca="1" si="987"/>
        <v>-4.2232086689487509E-5</v>
      </c>
      <c r="EI470" s="240">
        <f t="shared" ca="1" si="988"/>
        <v>4.3400335768063308E-5</v>
      </c>
      <c r="EJ470" s="240">
        <f t="shared" ca="1" si="989"/>
        <v>-3.530038248667107E-5</v>
      </c>
      <c r="EK470" s="240">
        <f t="shared" ca="1" si="990"/>
        <v>1.9661983189119407E-5</v>
      </c>
      <c r="EL470" s="240">
        <f t="shared" ca="1" si="991"/>
        <v>1.7526009823507846E-7</v>
      </c>
      <c r="EM470" s="240">
        <f t="shared" ca="1" si="992"/>
        <v>-1.9975076346664136E-5</v>
      </c>
      <c r="EN470" s="240">
        <f t="shared" ca="1" si="993"/>
        <v>3.5509187123917403E-5</v>
      </c>
      <c r="EO470" s="240">
        <f t="shared" ca="1" si="994"/>
        <v>-4.3460261362900046E-5</v>
      </c>
      <c r="EP470" s="240">
        <f t="shared" ca="1" si="995"/>
        <v>4.2130336047384735E-5</v>
      </c>
      <c r="EQ470" s="240">
        <f t="shared" ca="1" si="996"/>
        <v>-3.1803418587213563E-5</v>
      </c>
      <c r="ER470" s="240">
        <f t="shared" ca="1" si="997"/>
        <v>1.4684836639000919E-5</v>
      </c>
      <c r="ES470" s="240">
        <f t="shared" ca="1" si="998"/>
        <v>5.5697126971296215E-6</v>
      </c>
      <c r="ET470" s="240">
        <f t="shared" ca="1" si="999"/>
        <v>-2.463484210250777E-5</v>
      </c>
      <c r="EU470" s="240">
        <f t="shared" ca="1" si="1000"/>
        <v>3.8439166547019349E-5</v>
      </c>
      <c r="EV470" s="240">
        <f t="shared" ca="1" si="1001"/>
        <v>-4.4034753252491508E-5</v>
      </c>
      <c r="EW470" s="240">
        <f t="shared" ca="1" si="1002"/>
        <v>4.0226656857527216E-5</v>
      </c>
      <c r="EX470" s="240">
        <f t="shared" ca="1" si="1003"/>
        <v>-2.7828101669501958E-5</v>
      </c>
      <c r="EY470" s="240">
        <f t="shared" ca="1" si="1004"/>
        <v>9.4868164771503483E-6</v>
      </c>
      <c r="EZ470" s="240">
        <f t="shared" ca="1" si="1005"/>
        <v>1.0880391632756418E-5</v>
      </c>
      <c r="FA470" s="240">
        <f t="shared" ca="1" si="1006"/>
        <v>-2.8924076902957119E-5</v>
      </c>
      <c r="FB470" s="240">
        <f t="shared" ca="1" si="1007"/>
        <v>4.0790985125979883E-5</v>
      </c>
      <c r="FC470" s="240">
        <f t="shared" ca="1" si="1008"/>
        <v>-4.3946921465503377E-5</v>
      </c>
      <c r="FD470" s="240">
        <f t="shared" ca="1" si="1009"/>
        <v>3.7717931305457447E-5</v>
      </c>
      <c r="FE470" s="240">
        <f t="shared" ca="1" si="1010"/>
        <v>-2.3434224200212367E-5</v>
      </c>
      <c r="FF470" s="240">
        <f t="shared" ca="1" si="1011"/>
        <v>4.1461057651277457E-6</v>
      </c>
      <c r="FG470" s="240">
        <f t="shared" ca="1" si="1012"/>
        <v>1.6027419350732349E-5</v>
      </c>
      <c r="FH470" s="240">
        <f t="shared" ca="1" si="1013"/>
        <v>-3.2778266664178671E-5</v>
      </c>
      <c r="FI470" s="240">
        <f t="shared" ca="1" si="1014"/>
        <v>4.2529269320290481E-5</v>
      </c>
      <c r="FJ470" s="240">
        <f t="shared" ca="1" si="1015"/>
        <v>-4.3198087073766426E-5</v>
      </c>
      <c r="FK470" s="240">
        <f t="shared" ca="1" si="1016"/>
        <v>3.4641892958604475E-5</v>
      </c>
      <c r="FL470" s="240">
        <f t="shared" ca="1" si="1017"/>
        <v>-1.8687874186313086E-5</v>
      </c>
      <c r="FM470" s="240">
        <f t="shared" ca="1" si="1018"/>
        <v>-1.2569662368058569E-6</v>
      </c>
      <c r="FN470" s="240">
        <f t="shared" ca="1" si="1019"/>
        <v>2.0933379763307638E-5</v>
      </c>
      <c r="FO470" s="240">
        <f t="shared" ca="1" si="1020"/>
        <v>-3.6139440784677402E-5</v>
      </c>
      <c r="FP470" s="240">
        <f t="shared" ca="1" si="1021"/>
        <v>4.3627873717670873E-5</v>
      </c>
      <c r="FQ470" s="240">
        <f t="shared" ca="1" si="1022"/>
        <v>-4.1799513243548556E-5</v>
      </c>
      <c r="FR470" s="240">
        <f t="shared" ca="1" si="1023"/>
        <v>3.1044808296892244E-5</v>
      </c>
      <c r="FS470" s="240">
        <f t="shared" ca="1" si="1024"/>
        <v>-1.3660441149932375E-5</v>
      </c>
      <c r="FT470" s="240">
        <f t="shared" ca="1" si="1025"/>
        <v>-6.6411322965529644E-6</v>
      </c>
      <c r="FU470" s="240">
        <f t="shared" ca="1" si="1026"/>
        <v>2.5524482659401048E-5</v>
      </c>
      <c r="FV470" s="240">
        <f t="shared" ca="1" si="1027"/>
        <v>-3.8957044077088381E-5</v>
      </c>
      <c r="FW470" s="240">
        <f t="shared" ca="1" si="1028"/>
        <v>4.4070274285399667E-5</v>
      </c>
      <c r="FX470" s="240">
        <f t="shared" ca="1" si="1029"/>
        <v>-3.9772235827053684E-5</v>
      </c>
      <c r="FY470" s="240">
        <f t="shared" ca="1" si="1030"/>
        <v>2.6980780821805273E-5</v>
      </c>
      <c r="FZ470" s="240">
        <f t="shared" ca="1" si="1031"/>
        <v>-8.4275423634804284E-6</v>
      </c>
      <c r="GA470" s="240">
        <f t="shared" ca="1" si="1032"/>
        <v>-1.1925409544974375E-5</v>
      </c>
      <c r="GB470" s="240">
        <f t="shared" ca="1" si="1033"/>
        <v>2.9731673578040679E-5</v>
      </c>
      <c r="GC470" s="240">
        <f t="shared" ca="1" si="1034"/>
        <v>-4.1188697165263032E-5</v>
      </c>
      <c r="GD470" s="240">
        <f t="shared" ca="1" si="1035"/>
        <v>4.3849816907151021E-5</v>
      </c>
      <c r="GE470" s="240">
        <f t="shared" ca="1" si="1036"/>
        <v>-3.7146746963619064E-5</v>
      </c>
      <c r="GF470" s="240">
        <f t="shared" ca="1" si="1037"/>
        <v>2.2510937289379875E-5</v>
      </c>
      <c r="GG470" s="240">
        <f t="shared" ca="1" si="1038"/>
        <v>-3.0678854955059839E-6</v>
      </c>
      <c r="GH470" s="240">
        <f t="shared" ca="1" si="1039"/>
        <v>-1.703031753363746E-5</v>
      </c>
      <c r="GI470" s="240">
        <f t="shared" ca="1" si="1040"/>
        <v>3.3491672451749898E-5</v>
      </c>
      <c r="GJ470" s="240">
        <f t="shared" ca="1" si="1041"/>
        <v>-4.2800833909527352E-5</v>
      </c>
      <c r="GK470" s="240">
        <f t="shared" ca="1" si="1042"/>
        <v>4.2969817467096301E-5</v>
      </c>
      <c r="GL470" s="240">
        <f t="shared" ca="1" si="1043"/>
        <v>-3.396253644956497E-5</v>
      </c>
      <c r="GM470" s="240">
        <f t="shared" ca="1" si="1044"/>
        <v>1.7702508306883819E-5</v>
      </c>
      <c r="GN470" s="240">
        <f t="shared" ca="1" si="1045"/>
        <v>2.3379152259190838E-6</v>
      </c>
      <c r="GO470" s="240">
        <f t="shared" ca="1" si="1046"/>
        <v>-2.1879073694733406E-5</v>
      </c>
      <c r="GP470" s="240">
        <f t="shared" ca="1" si="1047"/>
        <v>3.6747925397649378E-5</v>
      </c>
      <c r="GQ470" s="240">
        <f t="shared" ca="1" si="1048"/>
        <v>-4.376920627266508E-5</v>
      </c>
      <c r="GR470" s="240">
        <f t="shared" ca="1" si="1049"/>
        <v>4.144351197591887E-5</v>
      </c>
      <c r="GS470" s="240">
        <f t="shared" ca="1" si="1050"/>
        <v>-3.0267497774893058E-5</v>
      </c>
      <c r="GT470" s="240">
        <f t="shared" ca="1" si="1051"/>
        <v>1.2627817121909516E-5</v>
      </c>
      <c r="GU470" s="240">
        <f t="shared" ca="1" si="1052"/>
        <v>7.7085515262087918E-6</v>
      </c>
      <c r="GV470" s="240">
        <f t="shared" ca="1" si="1053"/>
        <v>-2.6398748222360121E-5</v>
      </c>
      <c r="GW470" s="240">
        <f t="shared" ca="1" si="1054"/>
        <v>3.9451455340503013E-5</v>
      </c>
      <c r="GX470" s="240">
        <f t="shared" ca="1" si="1055"/>
        <v>-4.4079249032972049E-5</v>
      </c>
      <c r="GY470" s="240">
        <f t="shared" ca="1" si="1056"/>
        <v>3.9293857488896517E-5</v>
      </c>
      <c r="GZ470" s="240">
        <f t="shared" ca="1" si="1057"/>
        <v>-2.611720776061786E-5</v>
      </c>
      <c r="HA470" s="240">
        <f t="shared" ca="1" si="1058"/>
        <v>7.3631918134193033E-6</v>
      </c>
      <c r="HB470" s="240">
        <f t="shared" ca="1" si="1059"/>
        <v>1.2963244036402205E-5</v>
      </c>
      <c r="HC470" s="240">
        <f t="shared" ca="1" si="1060"/>
        <v>-3.0521361004699734E-5</v>
      </c>
      <c r="HD470" s="240">
        <f t="shared" ca="1" si="1061"/>
        <v>4.1561598673519278E-5</v>
      </c>
      <c r="HE470" s="240">
        <f t="shared" ca="1" si="1062"/>
        <v>-4.3726298858743987E-5</v>
      </c>
      <c r="HF470" s="240">
        <f t="shared" ca="1" si="1063"/>
        <v>3.655318681041745E-5</v>
      </c>
      <c r="HG470" s="240">
        <f t="shared" ca="1" si="1064"/>
        <v>-2.1574090631662386E-5</v>
      </c>
      <c r="HH470" s="240">
        <f t="shared" ca="1" si="1065"/>
        <v>1.9878172463773658E-6</v>
      </c>
      <c r="HI470" s="240">
        <f t="shared" ca="1" si="1066"/>
        <v>1.8022957290067204E-5</v>
      </c>
      <c r="HJ470" s="240">
        <f t="shared" ca="1" si="1067"/>
        <v>-3.418490410817042E-5</v>
      </c>
      <c r="HK470" s="240">
        <f t="shared" ca="1" si="1068"/>
        <v>4.304661687684276E-5</v>
      </c>
      <c r="HL470" s="240">
        <f t="shared" ca="1" si="1069"/>
        <v>-4.271566444912889E-5</v>
      </c>
      <c r="HM470" s="240">
        <f t="shared" ca="1" si="1070"/>
        <v>3.326272217850931E-5</v>
      </c>
      <c r="HN470" s="240">
        <f t="shared" ca="1" si="1071"/>
        <v>-1.6706479098387603E-5</v>
      </c>
      <c r="HO470" s="240">
        <f t="shared" ca="1" si="1072"/>
        <v>-3.4174559423204939E-6</v>
      </c>
      <c r="HP470" s="240">
        <f t="shared" ca="1" si="1073"/>
        <v>2.2811588490274546E-5</v>
      </c>
      <c r="HQ470" s="240">
        <f t="shared" ca="1" si="1074"/>
        <v>-3.7334274434453846E-5</v>
      </c>
      <c r="HR470" s="240">
        <f t="shared" ca="1" si="1075"/>
        <v>4.3884173894436721E-5</v>
      </c>
      <c r="HS470" s="240">
        <f t="shared" ca="1" si="1076"/>
        <v>-4.1062546686348433E-5</v>
      </c>
      <c r="HT470" s="240">
        <f t="shared" ca="1" si="1077"/>
        <v>2.9471955244005217E-5</v>
      </c>
      <c r="HU470" s="240">
        <f t="shared" ca="1" si="1078"/>
        <v>-1.158758656903931E-5</v>
      </c>
      <c r="HV470" s="240">
        <f t="shared" ca="1" si="1079"/>
        <v>-8.7713274126640595E-6</v>
      </c>
      <c r="HW470" s="240">
        <f t="shared" ca="1" si="1080"/>
        <v>2.7257112166502855E-5</v>
      </c>
      <c r="HX470" s="240">
        <f t="shared" ca="1" si="1081"/>
        <v>-3.9922102522404325E-5</v>
      </c>
      <c r="HY470" s="240">
        <f t="shared" ca="1" si="1082"/>
        <v>4.4061672089156149E-5</v>
      </c>
      <c r="HZ470" s="240">
        <f t="shared" ca="1" si="1083"/>
        <v>-3.8791810000281131E-5</v>
      </c>
      <c r="IA470" s="240">
        <f t="shared" ca="1" si="1084"/>
        <v>2.5237902670062757E-5</v>
      </c>
      <c r="IB470" s="240">
        <f t="shared" ca="1" si="1085"/>
        <v>-6.2944059519372618E-6</v>
      </c>
      <c r="IC470" s="240">
        <f t="shared" ca="1" si="1086"/>
        <v>-1.3993269954347015E-5</v>
      </c>
      <c r="ID470" s="240">
        <f t="shared" ca="1" si="1087"/>
        <v>3.1292663504760315E-5</v>
      </c>
      <c r="IE470" s="240">
        <f t="shared" ca="1" si="1088"/>
        <v>5.0344591318497883E-6</v>
      </c>
      <c r="IF470" s="240">
        <f t="shared" ca="1" si="1089"/>
        <v>4.3576441722936377E-5</v>
      </c>
      <c r="IG470" s="240">
        <f t="shared" ca="1" si="1090"/>
        <v>-3.5937608384292975E-5</v>
      </c>
      <c r="IH470" s="240">
        <f t="shared" ca="1" si="1091"/>
        <v>2.0624248548457763E-5</v>
      </c>
      <c r="II470" s="240">
        <f t="shared" ca="1" si="1092"/>
        <v>-9.0655161046379579E-7</v>
      </c>
      <c r="IJ470" s="240">
        <f t="shared" ca="1" si="1093"/>
        <v>-1.9004740690944891E-5</v>
      </c>
      <c r="IK470" s="240">
        <f t="shared" ca="1" si="1094"/>
        <v>3.4857544056610481E-5</v>
      </c>
      <c r="IL470" s="240">
        <f t="shared" ca="1" si="1095"/>
        <v>-4.3266470171768288E-5</v>
      </c>
      <c r="IM470" s="240">
        <f t="shared" ca="1" si="1096"/>
        <v>4.2435781112139491E-5</v>
      </c>
      <c r="IN470" s="240">
        <f t="shared" ca="1" si="1097"/>
        <v>-3.254287168738326E-5</v>
      </c>
      <c r="IO470" s="240">
        <f t="shared" ca="1" si="1098"/>
        <v>1.5700386531580318E-5</v>
      </c>
      <c r="IP470" s="240">
        <f t="shared" ca="1" si="1099"/>
        <v>4.4949381110466603E-6</v>
      </c>
      <c r="IQ470" s="240">
        <f t="shared" ca="1" si="1100"/>
        <v>-2.3730362437889395E-5</v>
      </c>
      <c r="IR470" s="240">
        <f t="shared" ca="1" si="1101"/>
        <v>3.7898134700357478E-5</v>
      </c>
      <c r="IS470" s="240">
        <f t="shared" ca="1" si="1102"/>
        <v>-4.3972707330789682E-5</v>
      </c>
      <c r="IT470" s="240">
        <f t="shared" ca="1" si="1103"/>
        <v>4.0656846854081704E-5</v>
      </c>
      <c r="IU470" s="240">
        <f t="shared" ca="1" si="1104"/>
        <v>-2.8658659909309447E-5</v>
      </c>
      <c r="IV470" s="240">
        <f t="shared" ca="1" si="1105"/>
        <v>1.05403760873077E-5</v>
      </c>
      <c r="IW470" s="240">
        <f t="shared" ca="1" si="1106"/>
        <v>9.8288197794670045E-6</v>
      </c>
      <c r="IX470" s="240">
        <f t="shared" ca="1" si="1107"/>
        <v>-2.8099057445489442E-5</v>
      </c>
      <c r="IY470" s="240">
        <f t="shared" ca="1" si="1108"/>
        <v>4.0368702122529737E-5</v>
      </c>
      <c r="IZ470" s="240">
        <f t="shared" ca="1" si="1109"/>
        <v>-4.4017554041645836E-5</v>
      </c>
      <c r="JA470" s="240">
        <f t="shared" ca="1" si="1110"/>
        <v>3.8266395775840814E-5</v>
      </c>
      <c r="JB470" s="240">
        <f t="shared" ca="1" si="1111"/>
        <v>-2.4343395210645193E-5</v>
      </c>
    </row>
    <row r="471" spans="2:262">
      <c r="B471" s="248">
        <v>110</v>
      </c>
      <c r="C471" s="247">
        <f t="shared" si="1112"/>
        <v>2.1484375000000015E-3</v>
      </c>
      <c r="D471" s="244">
        <f t="shared" ca="1" si="855"/>
        <v>29.916851433406016</v>
      </c>
      <c r="E471" s="243">
        <f ca="1">DL361</f>
        <v>-8.3148566593983106E-2</v>
      </c>
      <c r="F471" s="242">
        <v>110</v>
      </c>
      <c r="G471" s="240">
        <f t="shared" ca="1" si="856"/>
        <v>1.4626761758654638E-5</v>
      </c>
      <c r="H471" s="240">
        <f t="shared" ca="1" si="857"/>
        <v>1.3416229077196168E-5</v>
      </c>
      <c r="I471" s="240">
        <f t="shared" ca="1" si="858"/>
        <v>-3.8883016638408113E-5</v>
      </c>
      <c r="J471" s="240">
        <f t="shared" ca="1" si="859"/>
        <v>5.6883432373727144E-5</v>
      </c>
      <c r="K471" s="240">
        <f t="shared" ca="1" si="860"/>
        <v>-6.3961011005513456E-5</v>
      </c>
      <c r="L471" s="240">
        <f t="shared" ca="1" si="861"/>
        <v>5.875670587894265E-5</v>
      </c>
      <c r="M471" s="240">
        <f t="shared" ca="1" si="862"/>
        <v>-4.226985502202141E-5</v>
      </c>
      <c r="N471" s="240">
        <f t="shared" ca="1" si="863"/>
        <v>1.7666286844632458E-5</v>
      </c>
      <c r="O471" s="240">
        <f t="shared" ca="1" si="864"/>
        <v>1.0329586708430851E-5</v>
      </c>
      <c r="P471" s="240">
        <f t="shared" ca="1" si="865"/>
        <v>-3.6341958418255901E-5</v>
      </c>
      <c r="Q471" s="240">
        <f t="shared" ca="1" si="866"/>
        <v>5.537589589405058E-5</v>
      </c>
      <c r="R471" s="240">
        <f t="shared" ca="1" si="867"/>
        <v>-6.3776475552424405E-5</v>
      </c>
      <c r="S471" s="240">
        <f t="shared" ca="1" si="868"/>
        <v>5.9930606211030922E-5</v>
      </c>
      <c r="T471" s="240">
        <f t="shared" ca="1" si="869"/>
        <v>-4.4576777137914135E-5</v>
      </c>
      <c r="U471" s="241">
        <f t="shared" ca="1" si="870"/>
        <v>2.0663252298217615E-5</v>
      </c>
      <c r="V471" s="240">
        <f t="shared" ca="1" si="871"/>
        <v>7.2180594605199269E-6</v>
      </c>
      <c r="W471" s="240">
        <f t="shared" ca="1" si="872"/>
        <v>-3.3713349237094404E-5</v>
      </c>
      <c r="X471" s="240">
        <f t="shared" ca="1" si="873"/>
        <v>5.373495403080955E-5</v>
      </c>
      <c r="Y471" s="240">
        <f t="shared" ca="1" si="874"/>
        <v>-6.3438296983570086E-5</v>
      </c>
      <c r="Z471" s="240">
        <f t="shared" ca="1" si="875"/>
        <v>6.0960128463455591E-5</v>
      </c>
      <c r="AA471" s="240">
        <f t="shared" ca="1" si="876"/>
        <v>-4.6776309893216937E-5</v>
      </c>
      <c r="AB471" s="240">
        <f t="shared" ca="1" si="877"/>
        <v>2.361043816712901E-5</v>
      </c>
      <c r="AC471" s="240">
        <f t="shared" ca="1" si="878"/>
        <v>4.089143275141501E-6</v>
      </c>
      <c r="AD471" s="240">
        <f t="shared" ca="1" si="879"/>
        <v>-3.1003521644679913E-5</v>
      </c>
      <c r="AE471" s="240">
        <f t="shared" ca="1" si="880"/>
        <v>5.1964559956682075E-5</v>
      </c>
      <c r="AF471" s="240">
        <f t="shared" ca="1" si="881"/>
        <v>-6.2947290000743707E-5</v>
      </c>
      <c r="AG471" s="240">
        <f t="shared" ca="1" si="882"/>
        <v>6.184279242693529E-5</v>
      </c>
      <c r="AH471" s="240">
        <f t="shared" ca="1" si="883"/>
        <v>-4.8863154420866423E-5</v>
      </c>
      <c r="AI471" s="240">
        <f t="shared" ca="1" si="884"/>
        <v>2.6500744422466067E-5</v>
      </c>
      <c r="AJ471" s="240">
        <f t="shared" ca="1" si="885"/>
        <v>9.5037598544615582E-7</v>
      </c>
      <c r="AK471" s="240">
        <f t="shared" ca="1" si="886"/>
        <v>-2.8219003853036012E-5</v>
      </c>
      <c r="AL471" s="240">
        <f t="shared" ca="1" si="887"/>
        <v>5.0068978706061319E-5</v>
      </c>
      <c r="AM471" s="240">
        <f t="shared" ca="1" si="888"/>
        <v>-6.2304637482774202E-5</v>
      </c>
      <c r="AN471" s="240">
        <f t="shared" ca="1" si="889"/>
        <v>6.2576471686669519E-5</v>
      </c>
      <c r="AO471" s="240">
        <f t="shared" ca="1" si="890"/>
        <v>-5.083228332960889E-5</v>
      </c>
      <c r="AP471" s="240">
        <f t="shared" ca="1" si="891"/>
        <v>2.9327208063297923E-5</v>
      </c>
      <c r="AQ471" s="240">
        <f t="shared" ca="1" si="892"/>
        <v>-2.1906808432407718E-6</v>
      </c>
      <c r="AR471" s="240">
        <f t="shared" ca="1" si="893"/>
        <v>-2.5366504009417329E-5</v>
      </c>
      <c r="AS471" s="240">
        <f t="shared" ca="1" si="894"/>
        <v>4.8052776900213101E-5</v>
      </c>
      <c r="AT471" s="240">
        <f t="shared" ca="1" si="895"/>
        <v>-6.1511887635866977E-5</v>
      </c>
      <c r="AU471" s="240">
        <f t="shared" ca="1" si="896"/>
        <v>6.3159398745059022E-5</v>
      </c>
      <c r="AV471" s="240">
        <f t="shared" ca="1" si="897"/>
        <v>-5.267895281542818E-5</v>
      </c>
      <c r="AW471" s="240">
        <f t="shared" ca="1" si="898"/>
        <v>3.2083019891145267E-5</v>
      </c>
      <c r="AX471" s="240">
        <f t="shared" ca="1" si="899"/>
        <v>-5.3264601298953632E-6</v>
      </c>
      <c r="AY471" s="240">
        <f t="shared" ca="1" si="900"/>
        <v>-2.2452894035796639E-5</v>
      </c>
      <c r="AZ471" s="240">
        <f t="shared" ca="1" si="901"/>
        <v>4.592081174588612E-5</v>
      </c>
      <c r="BA471" s="240">
        <f t="shared" ca="1" si="902"/>
        <v>-6.0570950263839951E-5</v>
      </c>
      <c r="BB471" s="240">
        <f t="shared" ca="1" si="903"/>
        <v>6.3590169279761818E-5</v>
      </c>
      <c r="BC471" s="240">
        <f t="shared" ca="1" si="904"/>
        <v>-5.4398714089784283E-5</v>
      </c>
      <c r="BD471" s="240">
        <f t="shared" ca="1" si="905"/>
        <v>3.4761540913934955E-5</v>
      </c>
      <c r="BE471" s="240">
        <f t="shared" ca="1" si="906"/>
        <v>-8.449407507555132E-6</v>
      </c>
      <c r="BF471" s="240">
        <f t="shared" ca="1" si="907"/>
        <v>-1.94851930738016E-5</v>
      </c>
      <c r="BG471" s="240">
        <f t="shared" ca="1" si="908"/>
        <v>4.3678219333874574E-5</v>
      </c>
      <c r="BH471" s="240">
        <f t="shared" ca="1" si="909"/>
        <v>-5.9484092167238361E-5</v>
      </c>
      <c r="BI471" s="240">
        <f t="shared" ca="1" si="910"/>
        <v>6.3867745526828521E-5</v>
      </c>
      <c r="BJ471" s="240">
        <f t="shared" ca="1" si="911"/>
        <v>-5.5987424097132986E-5</v>
      </c>
      <c r="BK471" s="240">
        <f t="shared" ca="1" si="912"/>
        <v>3.7356318339910814E-5</v>
      </c>
      <c r="BL471" s="240">
        <f t="shared" ca="1" si="913"/>
        <v>-1.1551999522447602E-5</v>
      </c>
      <c r="BM471" s="240">
        <f t="shared" ca="1" si="914"/>
        <v>-1.6470550574991289E-5</v>
      </c>
      <c r="BN471" s="240">
        <f t="shared" ca="1" si="915"/>
        <v>4.1330402265728193E-5</v>
      </c>
      <c r="BO471" s="240">
        <f t="shared" ca="1" si="916"/>
        <v>-5.8253931682415082E-5</v>
      </c>
      <c r="BP471" s="240">
        <f t="shared" ca="1" si="917"/>
        <v>6.3991458780767314E-5</v>
      </c>
      <c r="BQ471" s="240">
        <f t="shared" ca="1" si="918"/>
        <v>-5.7441255495912527E-5</v>
      </c>
      <c r="BR471" s="240">
        <f t="shared" ca="1" si="919"/>
        <v>3.9861101122978796E-5</v>
      </c>
      <c r="BS471" s="240">
        <f t="shared" ca="1" si="920"/>
        <v>-1.4626761758654855E-5</v>
      </c>
      <c r="BT471" s="240">
        <f t="shared" ca="1" si="921"/>
        <v>-1.3416229077195979E-5</v>
      </c>
      <c r="BU471" s="240">
        <f t="shared" ca="1" si="922"/>
        <v>3.8883016638408005E-5</v>
      </c>
      <c r="BV471" s="240">
        <f t="shared" ca="1" si="923"/>
        <v>-5.6883432373727083E-5</v>
      </c>
      <c r="BW471" s="240">
        <f t="shared" ca="1" si="924"/>
        <v>6.3961011005513442E-5</v>
      </c>
      <c r="BX471" s="240">
        <f t="shared" ca="1" si="925"/>
        <v>-5.875670587894267E-5</v>
      </c>
      <c r="BY471" s="240">
        <f t="shared" ca="1" si="926"/>
        <v>4.2269855022021424E-5</v>
      </c>
      <c r="BZ471" s="240">
        <f t="shared" ca="1" si="927"/>
        <v>-1.7666286844632475E-5</v>
      </c>
      <c r="CA471" s="240">
        <f t="shared" ca="1" si="928"/>
        <v>-1.032958670843083E-5</v>
      </c>
      <c r="CB471" s="240">
        <f t="shared" ca="1" si="929"/>
        <v>3.6341958418255881E-5</v>
      </c>
      <c r="CC471" s="240">
        <f t="shared" ca="1" si="930"/>
        <v>-5.5375895894050566E-5</v>
      </c>
      <c r="CD471" s="240">
        <f t="shared" ca="1" si="931"/>
        <v>6.3776475552424419E-5</v>
      </c>
      <c r="CE471" s="240">
        <f t="shared" ca="1" si="932"/>
        <v>-5.993060621103084E-5</v>
      </c>
      <c r="CF471" s="240">
        <f t="shared" ca="1" si="933"/>
        <v>4.4576777137913993E-5</v>
      </c>
      <c r="CG471" s="240">
        <f t="shared" ca="1" si="934"/>
        <v>-2.0663252298217419E-5</v>
      </c>
      <c r="CH471" s="240">
        <f t="shared" ca="1" si="935"/>
        <v>-7.2180594605201302E-6</v>
      </c>
      <c r="CI471" s="240">
        <f t="shared" ca="1" si="936"/>
        <v>3.3713349237094573E-5</v>
      </c>
      <c r="CJ471" s="240">
        <f t="shared" ca="1" si="937"/>
        <v>-5.3734954030809665E-5</v>
      </c>
      <c r="CK471" s="240">
        <f t="shared" ca="1" si="938"/>
        <v>6.3438296983570113E-5</v>
      </c>
      <c r="CL471" s="240">
        <f t="shared" ca="1" si="939"/>
        <v>-6.096012846345553E-5</v>
      </c>
      <c r="CM471" s="240">
        <f t="shared" ca="1" si="940"/>
        <v>4.6776309893216795E-5</v>
      </c>
      <c r="CN471" s="240">
        <f t="shared" ca="1" si="941"/>
        <v>-2.361043816712882E-5</v>
      </c>
      <c r="CO471" s="240">
        <f t="shared" ca="1" si="942"/>
        <v>-4.0891432751417111E-6</v>
      </c>
      <c r="CP471" s="240">
        <f t="shared" ca="1" si="943"/>
        <v>3.1003521644680482E-5</v>
      </c>
      <c r="CQ471" s="240">
        <f t="shared" ca="1" si="944"/>
        <v>-5.1964559956682455E-5</v>
      </c>
      <c r="CR471" s="240">
        <f t="shared" ca="1" si="945"/>
        <v>6.2947290000743829E-5</v>
      </c>
      <c r="CS471" s="240">
        <f t="shared" ca="1" si="946"/>
        <v>-6.1842792426935127E-5</v>
      </c>
      <c r="CT471" s="240">
        <f t="shared" ca="1" si="947"/>
        <v>4.8863154420865997E-5</v>
      </c>
      <c r="CU471" s="240">
        <f t="shared" ca="1" si="948"/>
        <v>-2.6500744422465464E-5</v>
      </c>
      <c r="CV471" s="240">
        <f t="shared" ca="1" si="949"/>
        <v>-9.503759854468199E-7</v>
      </c>
      <c r="CW471" s="240">
        <f t="shared" ca="1" si="950"/>
        <v>2.8219003853036605E-5</v>
      </c>
      <c r="CX471" s="240">
        <f t="shared" ca="1" si="951"/>
        <v>-5.0068978706060601E-5</v>
      </c>
      <c r="CY471" s="240">
        <f t="shared" ca="1" si="952"/>
        <v>6.2304637482774337E-5</v>
      </c>
      <c r="CZ471" s="240">
        <f t="shared" ca="1" si="953"/>
        <v>-6.2576471686669777E-5</v>
      </c>
      <c r="DA471" s="240">
        <f t="shared" ca="1" si="954"/>
        <v>5.083228332960849E-5</v>
      </c>
      <c r="DB471" s="240">
        <f t="shared" ca="1" si="955"/>
        <v>-2.9327208063298956E-5</v>
      </c>
      <c r="DC471" s="240">
        <f t="shared" ca="1" si="956"/>
        <v>2.1906808432401179E-6</v>
      </c>
      <c r="DD471" s="240">
        <f t="shared" ca="1" si="957"/>
        <v>2.5366504009416265E-5</v>
      </c>
      <c r="DE471" s="240">
        <f t="shared" ca="1" si="958"/>
        <v>-4.8052776900213534E-5</v>
      </c>
      <c r="DF471" s="240">
        <f t="shared" ca="1" si="959"/>
        <v>6.1511887635866665E-5</v>
      </c>
      <c r="DG471" s="240">
        <f t="shared" ca="1" si="960"/>
        <v>-6.31593987450589E-5</v>
      </c>
      <c r="DH471" s="240">
        <f t="shared" ca="1" si="961"/>
        <v>5.2678952815428844E-5</v>
      </c>
      <c r="DI471" s="240">
        <f t="shared" ca="1" si="962"/>
        <v>-3.2083019891144691E-5</v>
      </c>
      <c r="DJ471" s="240">
        <f t="shared" ca="1" si="963"/>
        <v>5.3264601298965287E-6</v>
      </c>
      <c r="DK471" s="240">
        <f t="shared" ca="1" si="964"/>
        <v>2.2452894035797252E-5</v>
      </c>
      <c r="DL471" s="240">
        <f t="shared" ca="1" si="965"/>
        <v>-4.5920811745885307E-5</v>
      </c>
      <c r="DM471" s="240">
        <f t="shared" ca="1" si="966"/>
        <v>6.0570950263840168E-5</v>
      </c>
      <c r="DN471" s="240">
        <f t="shared" ca="1" si="967"/>
        <v>-6.3590169279761845E-5</v>
      </c>
      <c r="DO471" s="240">
        <f t="shared" ca="1" si="968"/>
        <v>5.4398714089783456E-5</v>
      </c>
      <c r="DP471" s="240">
        <f t="shared" ca="1" si="969"/>
        <v>-3.4761540913935166E-5</v>
      </c>
      <c r="DQ471" s="240">
        <f t="shared" ca="1" si="970"/>
        <v>8.4494075075535803E-6</v>
      </c>
      <c r="DR471" s="240">
        <f t="shared" ca="1" si="971"/>
        <v>1.9485193073801356E-5</v>
      </c>
      <c r="DS471" s="240">
        <f t="shared" ca="1" si="972"/>
        <v>-4.3678219333875712E-5</v>
      </c>
      <c r="DT471" s="240">
        <f t="shared" ca="1" si="973"/>
        <v>5.9484092167238266E-5</v>
      </c>
      <c r="DU471" s="240">
        <f t="shared" ca="1" si="974"/>
        <v>-6.3867745526828426E-5</v>
      </c>
      <c r="DV471" s="240">
        <f t="shared" ca="1" si="975"/>
        <v>5.5987424097133101E-5</v>
      </c>
      <c r="DW471" s="240">
        <f t="shared" ca="1" si="976"/>
        <v>-3.735631833990954E-5</v>
      </c>
      <c r="DX471" s="240">
        <f t="shared" ca="1" si="977"/>
        <v>1.1551999522447849E-5</v>
      </c>
      <c r="DY471" s="240">
        <f t="shared" ca="1" si="978"/>
        <v>1.6470550574992803E-5</v>
      </c>
      <c r="DZ471" s="240">
        <f t="shared" ca="1" si="979"/>
        <v>-4.1330402265727997E-5</v>
      </c>
      <c r="EA471" s="240">
        <f t="shared" ca="1" si="980"/>
        <v>5.8253931682415726E-5</v>
      </c>
      <c r="EB471" s="240">
        <f t="shared" ca="1" si="981"/>
        <v>-6.3991458780767328E-5</v>
      </c>
      <c r="EC471" s="240">
        <f t="shared" ca="1" si="982"/>
        <v>5.7441255495911836E-5</v>
      </c>
      <c r="ED471" s="240">
        <f t="shared" ca="1" si="983"/>
        <v>-3.9861101122978992E-5</v>
      </c>
      <c r="EE471" s="240">
        <f t="shared" ca="1" si="984"/>
        <v>1.4626761758656867E-5</v>
      </c>
      <c r="EF471" s="240">
        <f t="shared" ca="1" si="985"/>
        <v>1.3416229077195731E-5</v>
      </c>
      <c r="EG471" s="240">
        <f t="shared" ca="1" si="986"/>
        <v>-3.8883016638406358E-5</v>
      </c>
      <c r="EH471" s="240">
        <f t="shared" ca="1" si="987"/>
        <v>5.6883432373726968E-5</v>
      </c>
      <c r="EI471" s="240">
        <f t="shared" ca="1" si="988"/>
        <v>-6.3961011005513388E-5</v>
      </c>
      <c r="EJ471" s="240">
        <f t="shared" ca="1" si="989"/>
        <v>5.8756705878942772E-5</v>
      </c>
      <c r="EK471" s="240">
        <f t="shared" ca="1" si="990"/>
        <v>-4.2269855022022982E-5</v>
      </c>
      <c r="EL471" s="240">
        <f t="shared" ca="1" si="991"/>
        <v>1.7666286844632726E-5</v>
      </c>
      <c r="EM471" s="240">
        <f t="shared" ca="1" si="992"/>
        <v>1.0329586708428784E-5</v>
      </c>
      <c r="EN471" s="240">
        <f t="shared" ca="1" si="993"/>
        <v>-3.6341958418255671E-5</v>
      </c>
      <c r="EO471" s="240">
        <f t="shared" ca="1" si="994"/>
        <v>5.5375895894049529E-5</v>
      </c>
      <c r="EP471" s="240">
        <f t="shared" ca="1" si="995"/>
        <v>-6.3776475552424392E-5</v>
      </c>
      <c r="EQ471" s="240">
        <f t="shared" ca="1" si="996"/>
        <v>5.9930606211031565E-5</v>
      </c>
      <c r="ER471" s="240">
        <f t="shared" ca="1" si="997"/>
        <v>-4.4576777137914176E-5</v>
      </c>
      <c r="ES471" s="240">
        <f t="shared" ca="1" si="998"/>
        <v>2.0663252298219377E-5</v>
      </c>
      <c r="ET471" s="240">
        <f t="shared" ca="1" si="999"/>
        <v>7.2180594605198896E-6</v>
      </c>
      <c r="EU471" s="240">
        <f t="shared" ca="1" si="1000"/>
        <v>-3.3713349237092811E-5</v>
      </c>
      <c r="EV471" s="240">
        <f t="shared" ca="1" si="1001"/>
        <v>5.3734954030809523E-5</v>
      </c>
      <c r="EW471" s="240">
        <f t="shared" ca="1" si="1002"/>
        <v>-6.3438296983569842E-5</v>
      </c>
      <c r="EX471" s="240">
        <f t="shared" ca="1" si="1003"/>
        <v>6.0960128463455604E-5</v>
      </c>
      <c r="EY471" s="240">
        <f t="shared" ca="1" si="1004"/>
        <v>-4.6776309893218211E-5</v>
      </c>
      <c r="EZ471" s="240">
        <f t="shared" ca="1" si="1005"/>
        <v>2.3610438167129051E-5</v>
      </c>
      <c r="FA471" s="240">
        <f t="shared" ca="1" si="1006"/>
        <v>4.0891432751396375E-6</v>
      </c>
      <c r="FB471" s="240">
        <f t="shared" ca="1" si="1007"/>
        <v>-3.1003521644680272E-5</v>
      </c>
      <c r="FC471" s="240">
        <f t="shared" ca="1" si="1008"/>
        <v>5.1964559956681249E-5</v>
      </c>
      <c r="FD471" s="240">
        <f t="shared" ca="1" si="1009"/>
        <v>-6.2947290000743789E-5</v>
      </c>
      <c r="FE471" s="240">
        <f t="shared" ca="1" si="1010"/>
        <v>6.1842792426935656E-5</v>
      </c>
      <c r="FF471" s="240">
        <f t="shared" ca="1" si="1011"/>
        <v>-4.8863154420866159E-5</v>
      </c>
      <c r="FG471" s="240">
        <f t="shared" ca="1" si="1012"/>
        <v>2.6500744422467354E-5</v>
      </c>
      <c r="FH471" s="240">
        <f t="shared" ca="1" si="1013"/>
        <v>9.503759854465624E-7</v>
      </c>
      <c r="FI471" s="240">
        <f t="shared" ca="1" si="1014"/>
        <v>-2.8219003853034742E-5</v>
      </c>
      <c r="FJ471" s="240">
        <f t="shared" ca="1" si="1015"/>
        <v>5.0068978706061577E-5</v>
      </c>
      <c r="FK471" s="240">
        <f t="shared" ca="1" si="1016"/>
        <v>-6.2304637482773876E-5</v>
      </c>
      <c r="FL471" s="240">
        <f t="shared" ca="1" si="1017"/>
        <v>6.2576471686669438E-5</v>
      </c>
      <c r="FM471" s="240">
        <f t="shared" ca="1" si="1018"/>
        <v>-5.0832283329609751E-5</v>
      </c>
      <c r="FN471" s="240">
        <f t="shared" ca="1" si="1019"/>
        <v>2.932720806329756E-5</v>
      </c>
      <c r="FO471" s="240">
        <f t="shared" ca="1" si="1020"/>
        <v>-2.1906808432421812E-6</v>
      </c>
      <c r="FP471" s="240">
        <f t="shared" ca="1" si="1021"/>
        <v>-2.5366504009417701E-5</v>
      </c>
      <c r="FQ471" s="240">
        <f t="shared" ca="1" si="1022"/>
        <v>4.8052776900212165E-5</v>
      </c>
      <c r="FR471" s="240">
        <f t="shared" ca="1" si="1023"/>
        <v>-6.1511887635867085E-5</v>
      </c>
      <c r="FS471" s="240">
        <f t="shared" ca="1" si="1024"/>
        <v>6.3159398745059239E-5</v>
      </c>
      <c r="FT471" s="240">
        <f t="shared" ca="1" si="1025"/>
        <v>-5.2678952815427956E-5</v>
      </c>
      <c r="FU471" s="240">
        <f t="shared" ca="1" si="1026"/>
        <v>3.2083019891146487E-5</v>
      </c>
      <c r="FV471" s="240">
        <f t="shared" ca="1" si="1027"/>
        <v>-5.3264601298949566E-6</v>
      </c>
      <c r="FW471" s="240">
        <f t="shared" ca="1" si="1028"/>
        <v>-2.2452894035795311E-5</v>
      </c>
      <c r="FX471" s="240">
        <f t="shared" ca="1" si="1029"/>
        <v>4.5920811745886398E-5</v>
      </c>
      <c r="FY471" s="240">
        <f t="shared" ca="1" si="1030"/>
        <v>-6.0570950263839497E-5</v>
      </c>
      <c r="FZ471" s="240">
        <f t="shared" ca="1" si="1031"/>
        <v>6.3590169279761655E-5</v>
      </c>
      <c r="GA471" s="240">
        <f t="shared" ca="1" si="1032"/>
        <v>-5.4398714089784554E-5</v>
      </c>
      <c r="GB471" s="240">
        <f t="shared" ca="1" si="1033"/>
        <v>3.4761540913933851E-5</v>
      </c>
      <c r="GC471" s="240">
        <f t="shared" ca="1" si="1034"/>
        <v>-8.4494075075556267E-6</v>
      </c>
      <c r="GD471" s="240">
        <f t="shared" ca="1" si="1035"/>
        <v>-1.948519307380285E-5</v>
      </c>
      <c r="GE471" s="240">
        <f t="shared" ca="1" si="1036"/>
        <v>4.3678219333874201E-5</v>
      </c>
      <c r="GF471" s="240">
        <f t="shared" ca="1" si="1037"/>
        <v>-5.9484092167238849E-5</v>
      </c>
      <c r="GG471" s="240">
        <f t="shared" ca="1" si="1038"/>
        <v>6.3867745526828562E-5</v>
      </c>
      <c r="GH471" s="240">
        <f t="shared" ca="1" si="1039"/>
        <v>-5.5987424097132335E-5</v>
      </c>
      <c r="GI471" s="240">
        <f t="shared" ca="1" si="1040"/>
        <v>3.7356318339911221E-5</v>
      </c>
      <c r="GJ471" s="240">
        <f t="shared" ca="1" si="1041"/>
        <v>-1.1551999522446308E-5</v>
      </c>
      <c r="GK471" s="240">
        <f t="shared" ca="1" si="1042"/>
        <v>-1.6470550574990797E-5</v>
      </c>
      <c r="GL471" s="240">
        <f t="shared" ca="1" si="1043"/>
        <v>4.1330402265729203E-5</v>
      </c>
      <c r="GM471" s="240">
        <f t="shared" ca="1" si="1044"/>
        <v>-5.8253931682414872E-5</v>
      </c>
      <c r="GN471" s="240">
        <f t="shared" ca="1" si="1045"/>
        <v>6.3991458780767301E-5</v>
      </c>
      <c r="GO471" s="240">
        <f t="shared" ca="1" si="1046"/>
        <v>-5.7441255495912751E-5</v>
      </c>
      <c r="GP471" s="240">
        <f t="shared" ca="1" si="1047"/>
        <v>3.9861101122980612E-5</v>
      </c>
      <c r="GQ471" s="240">
        <f t="shared" ca="1" si="1048"/>
        <v>-1.462676175865888E-5</v>
      </c>
      <c r="GR471" s="240">
        <f t="shared" ca="1" si="1049"/>
        <v>-1.3416229077197263E-5</v>
      </c>
      <c r="GS471" s="240">
        <f t="shared" ca="1" si="1050"/>
        <v>3.8883016638407605E-5</v>
      </c>
      <c r="GT471" s="240">
        <f t="shared" ca="1" si="1051"/>
        <v>-5.6883432373726019E-5</v>
      </c>
      <c r="GU471" s="240">
        <f t="shared" ca="1" si="1052"/>
        <v>6.3961011005513307E-5</v>
      </c>
      <c r="GV471" s="240">
        <f t="shared" ca="1" si="1053"/>
        <v>-5.8756705878942149E-5</v>
      </c>
      <c r="GW471" s="240">
        <f t="shared" ca="1" si="1054"/>
        <v>4.226985502202181E-5</v>
      </c>
      <c r="GX471" s="240">
        <f t="shared" ca="1" si="1055"/>
        <v>-1.7666286844634711E-5</v>
      </c>
      <c r="GY471" s="240">
        <f t="shared" ca="1" si="1056"/>
        <v>-1.0329586708426748E-5</v>
      </c>
      <c r="GZ471" s="240">
        <f t="shared" ca="1" si="1057"/>
        <v>3.6341958418256965E-5</v>
      </c>
      <c r="HA471" s="240">
        <f t="shared" ca="1" si="1058"/>
        <v>-5.5375895894050316E-5</v>
      </c>
      <c r="HB471" s="240">
        <f t="shared" ca="1" si="1059"/>
        <v>6.3776475552424216E-5</v>
      </c>
      <c r="HC471" s="240">
        <f t="shared" ca="1" si="1060"/>
        <v>-5.9930606211032304E-5</v>
      </c>
      <c r="HD471" s="240">
        <f t="shared" ca="1" si="1061"/>
        <v>4.4576777137913044E-5</v>
      </c>
      <c r="HE471" s="240">
        <f t="shared" ca="1" si="1062"/>
        <v>-2.0663252298217896E-5</v>
      </c>
      <c r="HF471" s="240">
        <f t="shared" ca="1" si="1063"/>
        <v>-7.218059460517833E-6</v>
      </c>
      <c r="HG471" s="240">
        <f t="shared" ca="1" si="1064"/>
        <v>3.3713349237091056E-5</v>
      </c>
      <c r="HH471" s="240">
        <f t="shared" ca="1" si="1065"/>
        <v>-5.3734954030810377E-5</v>
      </c>
      <c r="HI471" s="240">
        <f t="shared" ca="1" si="1066"/>
        <v>6.3438296983570031E-5</v>
      </c>
      <c r="HJ471" s="240">
        <f t="shared" ca="1" si="1067"/>
        <v>-6.0960128463456235E-5</v>
      </c>
      <c r="HK471" s="240">
        <f t="shared" ca="1" si="1068"/>
        <v>4.677630989321962E-5</v>
      </c>
      <c r="HL471" s="240">
        <f t="shared" ca="1" si="1069"/>
        <v>-2.3610438167127594E-5</v>
      </c>
      <c r="HM471" s="240">
        <f t="shared" ca="1" si="1070"/>
        <v>-4.0891432751412096E-6</v>
      </c>
      <c r="HN471" s="240">
        <f t="shared" ca="1" si="1071"/>
        <v>3.1003521644678456E-5</v>
      </c>
      <c r="HO471" s="240">
        <f t="shared" ca="1" si="1072"/>
        <v>-5.1964559956680043E-5</v>
      </c>
      <c r="HP471" s="240">
        <f t="shared" ca="1" si="1073"/>
        <v>6.294729000074406E-5</v>
      </c>
      <c r="HQ471" s="240">
        <f t="shared" ca="1" si="1074"/>
        <v>-6.1842792426935263E-5</v>
      </c>
      <c r="HR471" s="240">
        <f t="shared" ca="1" si="1075"/>
        <v>4.8863154420867494E-5</v>
      </c>
      <c r="HS471" s="240">
        <f t="shared" ca="1" si="1076"/>
        <v>-2.6500744422469238E-5</v>
      </c>
      <c r="HT471" s="240">
        <f t="shared" ca="1" si="1077"/>
        <v>-9.5037598544813449E-7</v>
      </c>
      <c r="HU471" s="240">
        <f t="shared" ca="1" si="1078"/>
        <v>2.8219003853036148E-5</v>
      </c>
      <c r="HV471" s="240">
        <f t="shared" ca="1" si="1079"/>
        <v>-5.0068978706060289E-5</v>
      </c>
      <c r="HW471" s="240">
        <f t="shared" ca="1" si="1080"/>
        <v>6.2304637482773402E-5</v>
      </c>
      <c r="HX471" s="240">
        <f t="shared" ca="1" si="1081"/>
        <v>-6.2576471686669112E-5</v>
      </c>
      <c r="HY471" s="240">
        <f t="shared" ca="1" si="1082"/>
        <v>5.0832283329608802E-5</v>
      </c>
      <c r="HZ471" s="240">
        <f t="shared" ca="1" si="1083"/>
        <v>-2.9327208063299404E-5</v>
      </c>
      <c r="IA471" s="240">
        <f t="shared" ca="1" si="1084"/>
        <v>2.1906808432442548E-6</v>
      </c>
      <c r="IB471" s="240">
        <f t="shared" ca="1" si="1085"/>
        <v>2.5366504009419148E-5</v>
      </c>
      <c r="IC471" s="240">
        <f t="shared" ca="1" si="1086"/>
        <v>-4.8052776900213195E-5</v>
      </c>
      <c r="ID471" s="240">
        <f t="shared" ca="1" si="1087"/>
        <v>6.151188763586653E-5</v>
      </c>
      <c r="IE471" s="240">
        <f t="shared" ca="1" si="1088"/>
        <v>1.5726692932947778E-5</v>
      </c>
      <c r="IF471" s="240">
        <f t="shared" ca="1" si="1089"/>
        <v>5.2678952815427062E-5</v>
      </c>
      <c r="IG471" s="240">
        <f t="shared" ca="1" si="1090"/>
        <v>-3.2083019891145125E-5</v>
      </c>
      <c r="IH471" s="240">
        <f t="shared" ca="1" si="1091"/>
        <v>5.32646012989702E-6</v>
      </c>
      <c r="II471" s="240">
        <f t="shared" ca="1" si="1092"/>
        <v>2.2452894035793383E-5</v>
      </c>
      <c r="IJ471" s="240">
        <f t="shared" ca="1" si="1093"/>
        <v>-4.5920811745887489E-5</v>
      </c>
      <c r="IK471" s="240">
        <f t="shared" ca="1" si="1094"/>
        <v>6.0570950263839999E-5</v>
      </c>
      <c r="IL471" s="240">
        <f t="shared" ca="1" si="1095"/>
        <v>-6.3590169279761899E-5</v>
      </c>
      <c r="IM471" s="240">
        <f t="shared" ca="1" si="1096"/>
        <v>5.4398714089785638E-5</v>
      </c>
      <c r="IN471" s="240">
        <f t="shared" ca="1" si="1097"/>
        <v>-3.476154091393253E-5</v>
      </c>
      <c r="IO471" s="240">
        <f t="shared" ca="1" si="1098"/>
        <v>8.4494075075540783E-6</v>
      </c>
      <c r="IP471" s="240">
        <f t="shared" ca="1" si="1099"/>
        <v>1.9485193073800885E-5</v>
      </c>
      <c r="IQ471" s="240">
        <f t="shared" ca="1" si="1100"/>
        <v>-4.367821933387269E-5</v>
      </c>
      <c r="IR471" s="240">
        <f t="shared" ca="1" si="1101"/>
        <v>5.9484092167239425E-5</v>
      </c>
      <c r="IS471" s="240">
        <f t="shared" ca="1" si="1102"/>
        <v>-6.3867745526828467E-5</v>
      </c>
      <c r="IT471" s="240">
        <f t="shared" ca="1" si="1103"/>
        <v>5.5987424097133352E-5</v>
      </c>
      <c r="IU471" s="240">
        <f t="shared" ca="1" si="1104"/>
        <v>-3.7356318339912908E-5</v>
      </c>
      <c r="IV471" s="240">
        <f t="shared" ca="1" si="1105"/>
        <v>1.155199952244477E-5</v>
      </c>
      <c r="IW471" s="240">
        <f t="shared" ca="1" si="1106"/>
        <v>1.6470550574992312E-5</v>
      </c>
      <c r="IX471" s="240">
        <f t="shared" ca="1" si="1107"/>
        <v>-4.1330402265727617E-5</v>
      </c>
      <c r="IY471" s="240">
        <f t="shared" ca="1" si="1108"/>
        <v>5.8253931682414011E-5</v>
      </c>
      <c r="IZ471" s="240">
        <f t="shared" ca="1" si="1109"/>
        <v>-6.3991458780767273E-5</v>
      </c>
      <c r="JA471" s="240">
        <f t="shared" ca="1" si="1110"/>
        <v>5.744125549591206E-5</v>
      </c>
      <c r="JB471" s="240">
        <f t="shared" ca="1" si="1111"/>
        <v>-3.9861101122979385E-5</v>
      </c>
    </row>
    <row r="472" spans="2:262">
      <c r="B472" s="248">
        <v>111</v>
      </c>
      <c r="C472" s="247">
        <f t="shared" si="1112"/>
        <v>2.1679687500000015E-3</v>
      </c>
      <c r="D472" s="244">
        <f t="shared" ca="1" si="855"/>
        <v>29.918149823626834</v>
      </c>
      <c r="E472" s="243">
        <f ca="1">DM361</f>
        <v>-8.1850176373166786E-2</v>
      </c>
      <c r="F472" s="242">
        <v>111</v>
      </c>
      <c r="G472" s="240">
        <f t="shared" ca="1" si="856"/>
        <v>2.7862995701693946E-5</v>
      </c>
      <c r="H472" s="240">
        <f t="shared" ca="1" si="857"/>
        <v>1.1516913274122718E-5</v>
      </c>
      <c r="I472" s="240">
        <f t="shared" ca="1" si="858"/>
        <v>-4.8920744643282934E-5</v>
      </c>
      <c r="J472" s="240">
        <f t="shared" ca="1" si="859"/>
        <v>7.7930730744218222E-5</v>
      </c>
      <c r="K472" s="240">
        <f t="shared" ca="1" si="860"/>
        <v>-9.3569323987655807E-5</v>
      </c>
      <c r="L472" s="240">
        <f t="shared" ca="1" si="861"/>
        <v>9.3153246903980423E-5</v>
      </c>
      <c r="M472" s="240">
        <f t="shared" ca="1" si="862"/>
        <v>-7.6753890202501545E-5</v>
      </c>
      <c r="N472" s="240">
        <f t="shared" ca="1" si="863"/>
        <v>4.7185063518668505E-5</v>
      </c>
      <c r="O472" s="240">
        <f t="shared" ca="1" si="864"/>
        <v>-9.5202005820134387E-6</v>
      </c>
      <c r="P472" s="240">
        <f t="shared" ca="1" si="865"/>
        <v>-2.9778143022005966E-5</v>
      </c>
      <c r="Q472" s="240">
        <f t="shared" ca="1" si="866"/>
        <v>6.3967138296919482E-5</v>
      </c>
      <c r="R472" s="240">
        <f t="shared" ca="1" si="867"/>
        <v>-8.7180620728955421E-5</v>
      </c>
      <c r="S472" s="240">
        <f t="shared" ca="1" si="868"/>
        <v>9.5435609660481397E-5</v>
      </c>
      <c r="T472" s="240">
        <f t="shared" ca="1" si="869"/>
        <v>-8.7315710057297167E-5</v>
      </c>
      <c r="U472" s="241">
        <f t="shared" ca="1" si="870"/>
        <v>6.4214138260642171E-5</v>
      </c>
      <c r="V472" s="240">
        <f t="shared" ca="1" si="871"/>
        <v>-3.0094673246652065E-5</v>
      </c>
      <c r="W472" s="240">
        <f t="shared" ca="1" si="872"/>
        <v>-9.1884505070433871E-6</v>
      </c>
      <c r="X472" s="240">
        <f t="shared" ca="1" si="873"/>
        <v>4.6895015433328908E-5</v>
      </c>
      <c r="Y472" s="240">
        <f t="shared" ca="1" si="874"/>
        <v>-7.6555310698989866E-5</v>
      </c>
      <c r="Z472" s="240">
        <f t="shared" ca="1" si="875"/>
        <v>9.3080208350534047E-5</v>
      </c>
      <c r="AA472" s="240">
        <f t="shared" ca="1" si="876"/>
        <v>-9.36343583749611E-5</v>
      </c>
      <c r="AB472" s="240">
        <f t="shared" ca="1" si="877"/>
        <v>7.8122679440326018E-5</v>
      </c>
      <c r="AC472" s="240">
        <f t="shared" ca="1" si="878"/>
        <v>-4.9206672997130412E-5</v>
      </c>
      <c r="AD472" s="240">
        <f t="shared" ca="1" si="879"/>
        <v>1.1847761559053629E-5</v>
      </c>
      <c r="AE472" s="240">
        <f t="shared" ca="1" si="880"/>
        <v>2.7543994596057616E-5</v>
      </c>
      <c r="AF472" s="240">
        <f t="shared" ca="1" si="881"/>
        <v>-6.2209738700576078E-5</v>
      </c>
      <c r="AG472" s="240">
        <f t="shared" ca="1" si="882"/>
        <v>8.6201505443610763E-5</v>
      </c>
      <c r="AH472" s="240">
        <f t="shared" ca="1" si="883"/>
        <v>-9.5402775765184003E-5</v>
      </c>
      <c r="AI472" s="240">
        <f t="shared" ca="1" si="884"/>
        <v>8.8234791207844057E-5</v>
      </c>
      <c r="AJ472" s="240">
        <f t="shared" ca="1" si="885"/>
        <v>-6.5927438064166424E-5</v>
      </c>
      <c r="AK472" s="240">
        <f t="shared" ca="1" si="886"/>
        <v>3.2308222885758518E-5</v>
      </c>
      <c r="AL472" s="240">
        <f t="shared" ca="1" si="887"/>
        <v>6.8544529609573359E-6</v>
      </c>
      <c r="AM472" s="240">
        <f t="shared" ca="1" si="888"/>
        <v>-4.484103841959483E-5</v>
      </c>
      <c r="AN472" s="240">
        <f t="shared" ca="1" si="889"/>
        <v>7.5133776597183588E-5</v>
      </c>
      <c r="AO472" s="240">
        <f t="shared" ca="1" si="890"/>
        <v>-9.2535024676395022E-5</v>
      </c>
      <c r="AP472" s="240">
        <f t="shared" ca="1" si="891"/>
        <v>9.4059068009670881E-5</v>
      </c>
      <c r="AQ472" s="240">
        <f t="shared" ca="1" si="892"/>
        <v>-7.9444410497250809E-5</v>
      </c>
      <c r="AR472" s="240">
        <f t="shared" ca="1" si="893"/>
        <v>5.1198642215734585E-5</v>
      </c>
      <c r="AS472" s="240">
        <f t="shared" ca="1" si="894"/>
        <v>-1.4168185887547668E-5</v>
      </c>
      <c r="AT472" s="240">
        <f t="shared" ca="1" si="895"/>
        <v>-2.5293254697700244E-5</v>
      </c>
      <c r="AU472" s="240">
        <f t="shared" ca="1" si="896"/>
        <v>6.0414866283811145E-5</v>
      </c>
      <c r="AV472" s="240">
        <f t="shared" ca="1" si="897"/>
        <v>-8.5170465594669372E-5</v>
      </c>
      <c r="AW472" s="240">
        <f t="shared" ca="1" si="898"/>
        <v>9.5312474805105292E-5</v>
      </c>
      <c r="AX472" s="240">
        <f t="shared" ca="1" si="899"/>
        <v>-8.9100723019479246E-5</v>
      </c>
      <c r="AY472" s="240">
        <f t="shared" ca="1" si="900"/>
        <v>6.7601025644186988E-5</v>
      </c>
      <c r="AZ472" s="240">
        <f t="shared" ca="1" si="901"/>
        <v>-3.4502311259481489E-5</v>
      </c>
      <c r="BA472" s="240">
        <f t="shared" ca="1" si="902"/>
        <v>-4.5163265487114336E-6</v>
      </c>
      <c r="BB472" s="240">
        <f t="shared" ca="1" si="903"/>
        <v>4.2760050841032411E-5</v>
      </c>
      <c r="BC472" s="240">
        <f t="shared" ca="1" si="904"/>
        <v>-7.3666984717788006E-5</v>
      </c>
      <c r="BD472" s="240">
        <f t="shared" ca="1" si="905"/>
        <v>9.1934101363498694E-5</v>
      </c>
      <c r="BE472" s="240">
        <f t="shared" ca="1" si="906"/>
        <v>-9.4427119978907027E-5</v>
      </c>
      <c r="BF472" s="240">
        <f t="shared" ca="1" si="907"/>
        <v>8.0718287211910256E-5</v>
      </c>
      <c r="BG472" s="240">
        <f t="shared" ca="1" si="908"/>
        <v>-5.3159771286707981E-5</v>
      </c>
      <c r="BH472" s="240">
        <f t="shared" ca="1" si="909"/>
        <v>1.6480075830645641E-5</v>
      </c>
      <c r="BI472" s="240">
        <f t="shared" ca="1" si="910"/>
        <v>2.3027279088489984E-5</v>
      </c>
      <c r="BJ472" s="240">
        <f t="shared" ca="1" si="911"/>
        <v>-5.8583602210654171E-5</v>
      </c>
      <c r="BK472" s="240">
        <f t="shared" ca="1" si="912"/>
        <v>8.4088122241982011E-5</v>
      </c>
      <c r="BL472" s="240">
        <f t="shared" ca="1" si="913"/>
        <v>-9.5164761174167003E-5</v>
      </c>
      <c r="BM472" s="240">
        <f t="shared" ca="1" si="914"/>
        <v>8.9912983887258086E-5</v>
      </c>
      <c r="BN472" s="240">
        <f t="shared" ca="1" si="915"/>
        <v>-6.9233892894123716E-5</v>
      </c>
      <c r="BO472" s="240">
        <f t="shared" ca="1" si="916"/>
        <v>3.6675616731026258E-5</v>
      </c>
      <c r="BP472" s="240">
        <f t="shared" ca="1" si="917"/>
        <v>2.1754796702302717E-6</v>
      </c>
      <c r="BQ472" s="240">
        <f t="shared" ca="1" si="918"/>
        <v>-4.0653306206742205E-5</v>
      </c>
      <c r="BR472" s="240">
        <f t="shared" ca="1" si="919"/>
        <v>7.2155818601385289E-5</v>
      </c>
      <c r="BS472" s="240">
        <f t="shared" ca="1" si="920"/>
        <v>-9.1277800385578507E-5</v>
      </c>
      <c r="BT472" s="240">
        <f t="shared" ca="1" si="921"/>
        <v>9.4738292581924915E-5</v>
      </c>
      <c r="BU472" s="240">
        <f t="shared" ca="1" si="922"/>
        <v>-8.194354224860371E-5</v>
      </c>
      <c r="BV472" s="240">
        <f t="shared" ca="1" si="923"/>
        <v>5.508887889923239E-5</v>
      </c>
      <c r="BW472" s="240">
        <f t="shared" ca="1" si="924"/>
        <v>-1.8782038792291608E-5</v>
      </c>
      <c r="BX472" s="240">
        <f t="shared" ca="1" si="925"/>
        <v>-2.0747432707399618E-5</v>
      </c>
      <c r="BY472" s="240">
        <f t="shared" ca="1" si="926"/>
        <v>5.6717049566108561E-5</v>
      </c>
      <c r="BZ472" s="240">
        <f t="shared" ca="1" si="927"/>
        <v>-8.2955127348714129E-5</v>
      </c>
      <c r="CA472" s="240">
        <f t="shared" ca="1" si="928"/>
        <v>9.4959723849536785E-5</v>
      </c>
      <c r="CB472" s="240">
        <f t="shared" ca="1" si="929"/>
        <v>-9.067108453560581E-5</v>
      </c>
      <c r="CC472" s="240">
        <f t="shared" ca="1" si="930"/>
        <v>7.0825056235804886E-5</v>
      </c>
      <c r="CD472" s="240">
        <f t="shared" ca="1" si="931"/>
        <v>-3.8826830182440652E-5</v>
      </c>
      <c r="CE472" s="240">
        <f t="shared" ca="1" si="932"/>
        <v>1.6667763585781812E-7</v>
      </c>
      <c r="CF472" s="240">
        <f t="shared" ca="1" si="933"/>
        <v>3.852207354092054E-5</v>
      </c>
      <c r="CG472" s="240">
        <f t="shared" ca="1" si="934"/>
        <v>-7.0601188517936962E-5</v>
      </c>
      <c r="CH472" s="240">
        <f t="shared" ca="1" si="935"/>
        <v>9.0566517073802056E-5</v>
      </c>
      <c r="CI472" s="240">
        <f t="shared" ca="1" si="936"/>
        <v>-9.4992398379984398E-5</v>
      </c>
      <c r="CJ472" s="240">
        <f t="shared" ca="1" si="937"/>
        <v>8.3119437559514366E-5</v>
      </c>
      <c r="CK472" s="240">
        <f t="shared" ca="1" si="938"/>
        <v>-5.6984803031011521E-5</v>
      </c>
      <c r="CL472" s="240">
        <f t="shared" ca="1" si="939"/>
        <v>2.1072688156074792E-5</v>
      </c>
      <c r="CM472" s="240">
        <f t="shared" ca="1" si="940"/>
        <v>1.8455088848645433E-5</v>
      </c>
      <c r="CN472" s="240">
        <f t="shared" ca="1" si="941"/>
        <v>-5.4816332691691441E-5</v>
      </c>
      <c r="CO472" s="240">
        <f t="shared" ca="1" si="942"/>
        <v>8.1772163388622025E-5</v>
      </c>
      <c r="CP472" s="240">
        <f t="shared" ca="1" si="943"/>
        <v>-9.4697486338032649E-5</v>
      </c>
      <c r="CQ472" s="240">
        <f t="shared" ca="1" si="944"/>
        <v>9.1374568313040341E-5</v>
      </c>
      <c r="CR472" s="240">
        <f t="shared" ca="1" si="945"/>
        <v>-7.2373557211927186E-5</v>
      </c>
      <c r="CS472" s="240">
        <f t="shared" ca="1" si="946"/>
        <v>4.0954655803181861E-5</v>
      </c>
      <c r="CT472" s="240">
        <f t="shared" ca="1" si="947"/>
        <v>-2.5087345415732542E-6</v>
      </c>
      <c r="CU472" s="240">
        <f t="shared" ca="1" si="948"/>
        <v>-3.6367636618430938E-5</v>
      </c>
      <c r="CV472" s="240">
        <f t="shared" ca="1" si="949"/>
        <v>6.9004030918472079E-5</v>
      </c>
      <c r="CW472" s="240">
        <f t="shared" ca="1" si="950"/>
        <v>-8.9800679878641369E-5</v>
      </c>
      <c r="CX472" s="240">
        <f t="shared" ca="1" si="951"/>
        <v>9.5189284309254416E-5</v>
      </c>
      <c r="CY472" s="240">
        <f t="shared" ca="1" si="952"/>
        <v>-8.4245264829272516E-5</v>
      </c>
      <c r="CZ472" s="240">
        <f t="shared" ca="1" si="953"/>
        <v>5.8846401648245972E-5</v>
      </c>
      <c r="DA472" s="240">
        <f t="shared" ca="1" si="954"/>
        <v>-2.335064412047395E-5</v>
      </c>
      <c r="DB472" s="240">
        <f t="shared" ca="1" si="955"/>
        <v>-1.6151628334449048E-5</v>
      </c>
      <c r="DC472" s="240">
        <f t="shared" ca="1" si="956"/>
        <v>5.2882596508175563E-5</v>
      </c>
      <c r="DD472" s="240">
        <f t="shared" ca="1" si="957"/>
        <v>-8.0539942934962664E-5</v>
      </c>
      <c r="DE472" s="240">
        <f t="shared" ca="1" si="958"/>
        <v>9.4378206601725199E-5</v>
      </c>
      <c r="DF472" s="240">
        <f t="shared" ca="1" si="959"/>
        <v>-9.2023011467237488E-5</v>
      </c>
      <c r="DG472" s="240">
        <f t="shared" ca="1" si="960"/>
        <v>7.3878463063406684E-5</v>
      </c>
      <c r="DH472" s="240">
        <f t="shared" ca="1" si="961"/>
        <v>-4.3057811870660453E-5</v>
      </c>
      <c r="DI472" s="240">
        <f t="shared" ca="1" si="962"/>
        <v>4.8492802794084812E-6</v>
      </c>
      <c r="DJ472" s="240">
        <f t="shared" ca="1" si="963"/>
        <v>3.4191293191513411E-5</v>
      </c>
      <c r="DK472" s="240">
        <f t="shared" ca="1" si="964"/>
        <v>-6.7365307871010657E-5</v>
      </c>
      <c r="DL472" s="240">
        <f t="shared" ca="1" si="965"/>
        <v>8.8980750111785517E-5</v>
      </c>
      <c r="DM472" s="240">
        <f t="shared" ca="1" si="966"/>
        <v>-9.5328831773013156E-5</v>
      </c>
      <c r="DN472" s="240">
        <f t="shared" ca="1" si="967"/>
        <v>8.5320345901634649E-5</v>
      </c>
      <c r="DO472" s="240">
        <f t="shared" ca="1" si="968"/>
        <v>-6.0672553393534052E-5</v>
      </c>
      <c r="DP472" s="240">
        <f t="shared" ca="1" si="969"/>
        <v>2.5614534529989128E-5</v>
      </c>
      <c r="DQ472" s="240">
        <f t="shared" ca="1" si="970"/>
        <v>1.3838438683292293E-5</v>
      </c>
      <c r="DR472" s="240">
        <f t="shared" ca="1" si="971"/>
        <v>-5.091700582593085E-5</v>
      </c>
      <c r="DS472" s="240">
        <f t="shared" ca="1" si="972"/>
        <v>7.9259208231263173E-5</v>
      </c>
      <c r="DT472" s="240">
        <f t="shared" ca="1" si="973"/>
        <v>-9.4002076962789724E-5</v>
      </c>
      <c r="DU472" s="240">
        <f t="shared" ca="1" si="974"/>
        <v>9.261602340028885E-5</v>
      </c>
      <c r="DV472" s="240">
        <f t="shared" ca="1" si="975"/>
        <v>-7.5338867291230481E-5</v>
      </c>
      <c r="DW472" s="240">
        <f t="shared" ca="1" si="976"/>
        <v>4.5135031522308263E-5</v>
      </c>
      <c r="DX472" s="240">
        <f t="shared" ca="1" si="977"/>
        <v>-7.1869049921269415E-6</v>
      </c>
      <c r="DY472" s="240">
        <f t="shared" ca="1" si="978"/>
        <v>-3.199435420807462E-5</v>
      </c>
      <c r="DZ472" s="240">
        <f t="shared" ca="1" si="979"/>
        <v>6.5686006481038899E-5</v>
      </c>
      <c r="EA472" s="240">
        <f t="shared" ca="1" si="980"/>
        <v>-8.8107221668266928E-5</v>
      </c>
      <c r="EB472" s="240">
        <f t="shared" ca="1" si="981"/>
        <v>9.5410956713086638E-5</v>
      </c>
      <c r="EC472" s="240">
        <f t="shared" ca="1" si="982"/>
        <v>-8.6344033187956369E-5</v>
      </c>
      <c r="ED472" s="240">
        <f t="shared" ca="1" si="983"/>
        <v>6.2462158261350788E-5</v>
      </c>
      <c r="EE472" s="240">
        <f t="shared" ca="1" si="984"/>
        <v>-2.7862995701692577E-5</v>
      </c>
      <c r="EF472" s="240">
        <f t="shared" ca="1" si="985"/>
        <v>-1.1516913274125266E-5</v>
      </c>
      <c r="EG472" s="240">
        <f t="shared" ca="1" si="986"/>
        <v>4.8920744643281423E-5</v>
      </c>
      <c r="EH472" s="240">
        <f t="shared" ca="1" si="987"/>
        <v>-7.7930730744217884E-5</v>
      </c>
      <c r="EI472" s="240">
        <f t="shared" ca="1" si="988"/>
        <v>9.3569323987655929E-5</v>
      </c>
      <c r="EJ472" s="240">
        <f t="shared" ca="1" si="989"/>
        <v>-9.315324690398007E-5</v>
      </c>
      <c r="EK472" s="240">
        <f t="shared" ca="1" si="990"/>
        <v>7.675389020249977E-5</v>
      </c>
      <c r="EL472" s="240">
        <f t="shared" ca="1" si="991"/>
        <v>-4.7185063518669745E-5</v>
      </c>
      <c r="EM472" s="240">
        <f t="shared" ca="1" si="992"/>
        <v>9.5202005820138318E-6</v>
      </c>
      <c r="EN472" s="240">
        <f t="shared" ca="1" si="993"/>
        <v>2.9778143022006888E-5</v>
      </c>
      <c r="EO472" s="240">
        <f t="shared" ca="1" si="994"/>
        <v>-6.3967138296920959E-5</v>
      </c>
      <c r="EP472" s="240">
        <f t="shared" ca="1" si="995"/>
        <v>8.7180620728954432E-5</v>
      </c>
      <c r="EQ472" s="240">
        <f t="shared" ca="1" si="996"/>
        <v>-9.5435609660481384E-5</v>
      </c>
      <c r="ER472" s="240">
        <f t="shared" ca="1" si="997"/>
        <v>8.7315710057297045E-5</v>
      </c>
      <c r="ES472" s="240">
        <f t="shared" ca="1" si="998"/>
        <v>-6.4214138260641467E-5</v>
      </c>
      <c r="ET472" s="240">
        <f t="shared" ca="1" si="999"/>
        <v>3.0094673246649866E-5</v>
      </c>
      <c r="EU472" s="240">
        <f t="shared" ca="1" si="1000"/>
        <v>9.1884505070416456E-6</v>
      </c>
      <c r="EV472" s="240">
        <f t="shared" ca="1" si="1001"/>
        <v>-4.6895015433327973E-5</v>
      </c>
      <c r="EW472" s="240">
        <f t="shared" ca="1" si="1002"/>
        <v>7.6555310698990043E-5</v>
      </c>
      <c r="EX472" s="240">
        <f t="shared" ca="1" si="1003"/>
        <v>-9.3080208350534413E-5</v>
      </c>
      <c r="EY472" s="240">
        <f t="shared" ca="1" si="1004"/>
        <v>9.3634358374960667E-5</v>
      </c>
      <c r="EZ472" s="240">
        <f t="shared" ca="1" si="1005"/>
        <v>-7.8122679440327034E-5</v>
      </c>
      <c r="FA472" s="240">
        <f t="shared" ca="1" si="1006"/>
        <v>4.9206672997130764E-5</v>
      </c>
      <c r="FB472" s="240">
        <f t="shared" ca="1" si="1007"/>
        <v>-1.1847761559053358E-5</v>
      </c>
      <c r="FC472" s="240">
        <f t="shared" ca="1" si="1008"/>
        <v>-2.7543994596059182E-5</v>
      </c>
      <c r="FD472" s="240">
        <f t="shared" ca="1" si="1009"/>
        <v>6.2209738700578354E-5</v>
      </c>
      <c r="FE472" s="240">
        <f t="shared" ca="1" si="1010"/>
        <v>-8.6201505443610302E-5</v>
      </c>
      <c r="FF472" s="240">
        <f t="shared" ca="1" si="1011"/>
        <v>9.5402775765184017E-5</v>
      </c>
      <c r="FG472" s="240">
        <f t="shared" ca="1" si="1012"/>
        <v>-8.8234791207843948E-5</v>
      </c>
      <c r="FH472" s="240">
        <f t="shared" ca="1" si="1013"/>
        <v>6.5927438064165232E-5</v>
      </c>
      <c r="FI472" s="240">
        <f t="shared" ca="1" si="1014"/>
        <v>-3.2308222885760795E-5</v>
      </c>
      <c r="FJ472" s="240">
        <f t="shared" ca="1" si="1015"/>
        <v>-6.8544529609562653E-6</v>
      </c>
      <c r="FK472" s="240">
        <f t="shared" ca="1" si="1016"/>
        <v>4.4841038419595081E-5</v>
      </c>
      <c r="FL472" s="240">
        <f t="shared" ca="1" si="1017"/>
        <v>-7.5133776597184591E-5</v>
      </c>
      <c r="FM472" s="240">
        <f t="shared" ca="1" si="1018"/>
        <v>9.2535024676395754E-5</v>
      </c>
      <c r="FN472" s="240">
        <f t="shared" ca="1" si="1019"/>
        <v>-9.4059068009671288E-5</v>
      </c>
      <c r="FO472" s="240">
        <f t="shared" ca="1" si="1020"/>
        <v>7.9444410497251405E-5</v>
      </c>
      <c r="FP472" s="240">
        <f t="shared" ca="1" si="1021"/>
        <v>-5.1198642215734348E-5</v>
      </c>
      <c r="FQ472" s="240">
        <f t="shared" ca="1" si="1022"/>
        <v>1.4168185887546042E-5</v>
      </c>
      <c r="FR472" s="240">
        <f t="shared" ca="1" si="1023"/>
        <v>2.5293254697703124E-5</v>
      </c>
      <c r="FS472" s="240">
        <f t="shared" ca="1" si="1024"/>
        <v>-6.0414866283810305E-5</v>
      </c>
      <c r="FT472" s="240">
        <f t="shared" ca="1" si="1025"/>
        <v>8.5170465594668898E-5</v>
      </c>
      <c r="FU472" s="240">
        <f t="shared" ca="1" si="1026"/>
        <v>-9.5312474805105292E-5</v>
      </c>
      <c r="FV472" s="240">
        <f t="shared" ca="1" si="1027"/>
        <v>8.9100723019478649E-5</v>
      </c>
      <c r="FW472" s="240">
        <f t="shared" ca="1" si="1028"/>
        <v>-6.7601025644184874E-5</v>
      </c>
      <c r="FX472" s="240">
        <f t="shared" ca="1" si="1029"/>
        <v>3.4502311259482492E-5</v>
      </c>
      <c r="FY472" s="240">
        <f t="shared" ca="1" si="1030"/>
        <v>4.5163265487117114E-6</v>
      </c>
      <c r="FZ472" s="240">
        <f t="shared" ca="1" si="1031"/>
        <v>-4.2760050841032661E-5</v>
      </c>
      <c r="GA472" s="240">
        <f t="shared" ca="1" si="1032"/>
        <v>7.3666984717789903E-5</v>
      </c>
      <c r="GB472" s="240">
        <f t="shared" ca="1" si="1033"/>
        <v>-9.1934101363498044E-5</v>
      </c>
      <c r="GC472" s="240">
        <f t="shared" ca="1" si="1034"/>
        <v>9.4427119978906986E-5</v>
      </c>
      <c r="GD472" s="240">
        <f t="shared" ca="1" si="1035"/>
        <v>-8.0718287211910107E-5</v>
      </c>
      <c r="GE472" s="240">
        <f t="shared" ca="1" si="1036"/>
        <v>5.3159771286707743E-5</v>
      </c>
      <c r="GF472" s="240">
        <f t="shared" ca="1" si="1037"/>
        <v>-1.6480075830642687E-5</v>
      </c>
      <c r="GG472" s="240">
        <f t="shared" ca="1" si="1038"/>
        <v>-2.3027279088487626E-5</v>
      </c>
      <c r="GH472" s="240">
        <f t="shared" ca="1" si="1039"/>
        <v>5.8583602210654395E-5</v>
      </c>
      <c r="GI472" s="240">
        <f t="shared" ca="1" si="1040"/>
        <v>-8.4088122241982133E-5</v>
      </c>
      <c r="GJ472" s="240">
        <f t="shared" ca="1" si="1041"/>
        <v>9.5164761174167017E-5</v>
      </c>
      <c r="GK472" s="240">
        <f t="shared" ca="1" si="1042"/>
        <v>-8.9912983887257083E-5</v>
      </c>
      <c r="GL472" s="240">
        <f t="shared" ca="1" si="1043"/>
        <v>6.9233892894125397E-5</v>
      </c>
      <c r="GM472" s="240">
        <f t="shared" ca="1" si="1044"/>
        <v>-3.6675616731026E-5</v>
      </c>
      <c r="GN472" s="240">
        <f t="shared" ca="1" si="1045"/>
        <v>-2.1754796702305428E-6</v>
      </c>
      <c r="GO472" s="240">
        <f t="shared" ca="1" si="1046"/>
        <v>4.0653306206744915E-5</v>
      </c>
      <c r="GP472" s="240">
        <f t="shared" ca="1" si="1047"/>
        <v>-7.215581860138724E-5</v>
      </c>
      <c r="GQ472" s="240">
        <f t="shared" ca="1" si="1048"/>
        <v>9.1277800385579388E-5</v>
      </c>
      <c r="GR472" s="240">
        <f t="shared" ca="1" si="1049"/>
        <v>-9.473829258192421E-5</v>
      </c>
      <c r="GS472" s="240">
        <f t="shared" ca="1" si="1050"/>
        <v>8.1943542248606339E-5</v>
      </c>
      <c r="GT472" s="240">
        <f t="shared" ca="1" si="1051"/>
        <v>-5.5088878899234368E-5</v>
      </c>
      <c r="GU472" s="240">
        <f t="shared" ca="1" si="1052"/>
        <v>1.8782038792294E-5</v>
      </c>
      <c r="GV472" s="240">
        <f t="shared" ca="1" si="1053"/>
        <v>2.0747432707399896E-5</v>
      </c>
      <c r="GW472" s="240">
        <f t="shared" ca="1" si="1054"/>
        <v>-5.6717049566108778E-5</v>
      </c>
      <c r="GX472" s="240">
        <f t="shared" ca="1" si="1055"/>
        <v>8.2955127348714264E-5</v>
      </c>
      <c r="GY472" s="240">
        <f t="shared" ca="1" si="1056"/>
        <v>-9.4959723849537083E-5</v>
      </c>
      <c r="GZ472" s="240">
        <f t="shared" ca="1" si="1057"/>
        <v>9.0671084535604875E-5</v>
      </c>
      <c r="HA472" s="240">
        <f t="shared" ca="1" si="1058"/>
        <v>-7.0825056235801064E-5</v>
      </c>
      <c r="HB472" s="240">
        <f t="shared" ca="1" si="1059"/>
        <v>3.8826830182445355E-5</v>
      </c>
      <c r="HC472" s="240">
        <f t="shared" ca="1" si="1060"/>
        <v>-1.6667763586297485E-7</v>
      </c>
      <c r="HD472" s="240">
        <f t="shared" ca="1" si="1061"/>
        <v>-3.8522073540918304E-5</v>
      </c>
      <c r="HE472" s="240">
        <f t="shared" ca="1" si="1062"/>
        <v>7.0601188517935322E-5</v>
      </c>
      <c r="HF472" s="240">
        <f t="shared" ca="1" si="1063"/>
        <v>-9.0566517073802137E-5</v>
      </c>
      <c r="HG472" s="240">
        <f t="shared" ca="1" si="1064"/>
        <v>9.4992398379984384E-5</v>
      </c>
      <c r="HH472" s="240">
        <f t="shared" ca="1" si="1065"/>
        <v>-8.3119437559512902E-5</v>
      </c>
      <c r="HI472" s="240">
        <f t="shared" ca="1" si="1066"/>
        <v>5.6984803031009116E-5</v>
      </c>
      <c r="HJ472" s="240">
        <f t="shared" ca="1" si="1067"/>
        <v>-2.1072688156071871E-5</v>
      </c>
      <c r="HK472" s="240">
        <f t="shared" ca="1" si="1068"/>
        <v>-1.845508884865103E-5</v>
      </c>
      <c r="HL472" s="240">
        <f t="shared" ca="1" si="1069"/>
        <v>5.4816332691687227E-5</v>
      </c>
      <c r="HM472" s="240">
        <f t="shared" ca="1" si="1070"/>
        <v>-8.1772163388620764E-5</v>
      </c>
      <c r="HN472" s="240">
        <f t="shared" ca="1" si="1071"/>
        <v>9.4697486338032351E-5</v>
      </c>
      <c r="HO472" s="240">
        <f t="shared" ca="1" si="1072"/>
        <v>-9.1374568313040274E-5</v>
      </c>
      <c r="HP472" s="240">
        <f t="shared" ca="1" si="1073"/>
        <v>7.2373557211926996E-5</v>
      </c>
      <c r="HQ472" s="240">
        <f t="shared" ca="1" si="1074"/>
        <v>-4.0954655803181597E-5</v>
      </c>
      <c r="HR472" s="240">
        <f t="shared" ca="1" si="1075"/>
        <v>2.5087345415702658E-6</v>
      </c>
      <c r="HS472" s="240">
        <f t="shared" ca="1" si="1076"/>
        <v>3.6367636618433702E-5</v>
      </c>
      <c r="HT472" s="240">
        <f t="shared" ca="1" si="1077"/>
        <v>-6.900403091847601E-5</v>
      </c>
      <c r="HU472" s="240">
        <f t="shared" ca="1" si="1078"/>
        <v>8.9800679878639621E-5</v>
      </c>
      <c r="HV472" s="240">
        <f t="shared" ca="1" si="1079"/>
        <v>-9.5189284309254768E-5</v>
      </c>
      <c r="HW472" s="240">
        <f t="shared" ca="1" si="1080"/>
        <v>8.4245264829274928E-5</v>
      </c>
      <c r="HX472" s="240">
        <f t="shared" ca="1" si="1081"/>
        <v>-5.8846401648245748E-5</v>
      </c>
      <c r="HY472" s="240">
        <f t="shared" ca="1" si="1082"/>
        <v>2.3350644120473679E-5</v>
      </c>
      <c r="HZ472" s="240">
        <f t="shared" ca="1" si="1083"/>
        <v>1.6151628334449326E-5</v>
      </c>
      <c r="IA472" s="240">
        <f t="shared" ca="1" si="1084"/>
        <v>-5.2882596508175794E-5</v>
      </c>
      <c r="IB472" s="240">
        <f t="shared" ca="1" si="1085"/>
        <v>8.0539942934965727E-5</v>
      </c>
      <c r="IC472" s="240">
        <f t="shared" ca="1" si="1086"/>
        <v>-9.437820660172604E-5</v>
      </c>
      <c r="ID472" s="240">
        <f t="shared" ca="1" si="1087"/>
        <v>9.2023011467235971E-5</v>
      </c>
      <c r="IE472" s="240">
        <f t="shared" ca="1" si="1088"/>
        <v>5.7782911188509881E-6</v>
      </c>
      <c r="IF472" s="240">
        <f t="shared" ca="1" si="1089"/>
        <v>4.3057811870665048E-5</v>
      </c>
      <c r="IG472" s="240">
        <f t="shared" ca="1" si="1090"/>
        <v>-4.8492802794081966E-6</v>
      </c>
      <c r="IH472" s="240">
        <f t="shared" ca="1" si="1091"/>
        <v>-3.4191293191513668E-5</v>
      </c>
      <c r="II472" s="240">
        <f t="shared" ca="1" si="1092"/>
        <v>6.736530787101086E-5</v>
      </c>
      <c r="IJ472" s="240">
        <f t="shared" ca="1" si="1093"/>
        <v>-8.8980750111785611E-5</v>
      </c>
      <c r="IK472" s="240">
        <f t="shared" ca="1" si="1094"/>
        <v>9.5328831773013143E-5</v>
      </c>
      <c r="IL472" s="240">
        <f t="shared" ca="1" si="1095"/>
        <v>-8.5320345901632102E-5</v>
      </c>
      <c r="IM472" s="240">
        <f t="shared" ca="1" si="1096"/>
        <v>6.0672553393529648E-5</v>
      </c>
      <c r="IN472" s="240">
        <f t="shared" ca="1" si="1097"/>
        <v>-2.5614534529994075E-5</v>
      </c>
      <c r="IO472" s="240">
        <f t="shared" ca="1" si="1098"/>
        <v>-1.3838438683287191E-5</v>
      </c>
      <c r="IP472" s="240">
        <f t="shared" ca="1" si="1099"/>
        <v>5.09170058259265E-5</v>
      </c>
      <c r="IQ472" s="240">
        <f t="shared" ca="1" si="1100"/>
        <v>-7.9259208231263322E-5</v>
      </c>
      <c r="IR472" s="240">
        <f t="shared" ca="1" si="1101"/>
        <v>9.4002076962789751E-5</v>
      </c>
      <c r="IS472" s="240">
        <f t="shared" ca="1" si="1102"/>
        <v>-9.2616023400288769E-5</v>
      </c>
      <c r="IT472" s="240">
        <f t="shared" ca="1" si="1103"/>
        <v>7.5338867291230291E-5</v>
      </c>
      <c r="IU472" s="240">
        <f t="shared" ca="1" si="1104"/>
        <v>-4.5135031522303235E-5</v>
      </c>
      <c r="IV472" s="240">
        <f t="shared" ca="1" si="1105"/>
        <v>7.1869049921212494E-6</v>
      </c>
      <c r="IW472" s="240">
        <f t="shared" ca="1" si="1106"/>
        <v>3.1994354208080007E-5</v>
      </c>
      <c r="IX472" s="240">
        <f t="shared" ca="1" si="1107"/>
        <v>-6.5686006481035158E-5</v>
      </c>
      <c r="IY472" s="240">
        <f t="shared" ca="1" si="1108"/>
        <v>8.8107221668264949E-5</v>
      </c>
      <c r="IZ472" s="240">
        <f t="shared" ca="1" si="1109"/>
        <v>-9.5410956713086638E-5</v>
      </c>
      <c r="JA472" s="240">
        <f t="shared" ca="1" si="1110"/>
        <v>8.6344033187956234E-5</v>
      </c>
      <c r="JB472" s="240">
        <f t="shared" ca="1" si="1111"/>
        <v>-6.2462158261350584E-5</v>
      </c>
    </row>
    <row r="473" spans="2:262">
      <c r="B473" s="248">
        <v>112</v>
      </c>
      <c r="C473" s="247">
        <f t="shared" si="1112"/>
        <v>2.1875000000000015E-3</v>
      </c>
      <c r="D473" s="244">
        <f t="shared" ca="1" si="855"/>
        <v>29.919394644686729</v>
      </c>
      <c r="E473" s="243">
        <f ca="1">DN361</f>
        <v>-8.0605355313272287E-2</v>
      </c>
      <c r="F473" s="242">
        <v>112</v>
      </c>
      <c r="G473" s="240">
        <f t="shared" ca="1" si="856"/>
        <v>2.1900056625691332E-5</v>
      </c>
      <c r="H473" s="240">
        <f t="shared" ca="1" si="857"/>
        <v>8.2840237276487764E-6</v>
      </c>
      <c r="I473" s="240">
        <f t="shared" ca="1" si="858"/>
        <v>-3.7206936563316412E-5</v>
      </c>
      <c r="J473" s="240">
        <f t="shared" ca="1" si="859"/>
        <v>6.0465430588939021E-5</v>
      </c>
      <c r="K473" s="240">
        <f t="shared" ca="1" si="860"/>
        <v>-7.4518610927888838E-5</v>
      </c>
      <c r="L473" s="240">
        <f t="shared" ca="1" si="861"/>
        <v>7.7227008265957767E-5</v>
      </c>
      <c r="M473" s="240">
        <f t="shared" ca="1" si="862"/>
        <v>-6.8178293660107797E-5</v>
      </c>
      <c r="N473" s="240">
        <f t="shared" ca="1" si="863"/>
        <v>4.8750051882277546E-5</v>
      </c>
      <c r="O473" s="240">
        <f t="shared" ca="1" si="864"/>
        <v>-2.190005662569136E-5</v>
      </c>
      <c r="P473" s="240">
        <f t="shared" ca="1" si="865"/>
        <v>-8.2840237276489119E-6</v>
      </c>
      <c r="Q473" s="240">
        <f t="shared" ca="1" si="866"/>
        <v>3.7206936563316473E-5</v>
      </c>
      <c r="R473" s="240">
        <f t="shared" ca="1" si="867"/>
        <v>-6.0465430588938973E-5</v>
      </c>
      <c r="S473" s="240">
        <f t="shared" ca="1" si="868"/>
        <v>7.4518610927888851E-5</v>
      </c>
      <c r="T473" s="240">
        <f t="shared" ca="1" si="869"/>
        <v>-7.722700826595774E-5</v>
      </c>
      <c r="U473" s="241">
        <f t="shared" ca="1" si="870"/>
        <v>6.8178293660107892E-5</v>
      </c>
      <c r="V473" s="240">
        <f t="shared" ca="1" si="871"/>
        <v>-4.8750051882277499E-5</v>
      </c>
      <c r="W473" s="240">
        <f t="shared" ca="1" si="872"/>
        <v>2.1900056625691031E-5</v>
      </c>
      <c r="X473" s="240">
        <f t="shared" ca="1" si="873"/>
        <v>8.2840237276487019E-6</v>
      </c>
      <c r="Y473" s="240">
        <f t="shared" ca="1" si="874"/>
        <v>-3.7206936563316534E-5</v>
      </c>
      <c r="Z473" s="240">
        <f t="shared" ca="1" si="875"/>
        <v>6.046543058893919E-5</v>
      </c>
      <c r="AA473" s="240">
        <f t="shared" ca="1" si="876"/>
        <v>-7.4518610927888797E-5</v>
      </c>
      <c r="AB473" s="240">
        <f t="shared" ca="1" si="877"/>
        <v>7.7227008265957767E-5</v>
      </c>
      <c r="AC473" s="240">
        <f t="shared" ca="1" si="878"/>
        <v>-6.8178293660107729E-5</v>
      </c>
      <c r="AD473" s="240">
        <f t="shared" ca="1" si="879"/>
        <v>4.8750051882277662E-5</v>
      </c>
      <c r="AE473" s="240">
        <f t="shared" ca="1" si="880"/>
        <v>-2.1900056625690702E-5</v>
      </c>
      <c r="AF473" s="240">
        <f t="shared" ca="1" si="881"/>
        <v>-8.2840237276490475E-6</v>
      </c>
      <c r="AG473" s="240">
        <f t="shared" ca="1" si="882"/>
        <v>3.7206936563316344E-5</v>
      </c>
      <c r="AH473" s="240">
        <f t="shared" ca="1" si="883"/>
        <v>-6.0465430588939407E-5</v>
      </c>
      <c r="AI473" s="240">
        <f t="shared" ca="1" si="884"/>
        <v>7.4518610927888906E-5</v>
      </c>
      <c r="AJ473" s="240">
        <f t="shared" ca="1" si="885"/>
        <v>-7.7227008265957781E-5</v>
      </c>
      <c r="AK473" s="240">
        <f t="shared" ca="1" si="886"/>
        <v>6.8178293660107567E-5</v>
      </c>
      <c r="AL473" s="240">
        <f t="shared" ca="1" si="887"/>
        <v>-4.875005188227739E-5</v>
      </c>
      <c r="AM473" s="240">
        <f t="shared" ca="1" si="888"/>
        <v>2.1900056625691438E-5</v>
      </c>
      <c r="AN473" s="240">
        <f t="shared" ca="1" si="889"/>
        <v>8.2840237276493863E-6</v>
      </c>
      <c r="AO473" s="240">
        <f t="shared" ca="1" si="890"/>
        <v>-3.7206936563316649E-5</v>
      </c>
      <c r="AP473" s="240">
        <f t="shared" ca="1" si="891"/>
        <v>6.0465430588938926E-5</v>
      </c>
      <c r="AQ473" s="240">
        <f t="shared" ca="1" si="892"/>
        <v>-7.4518610927889E-5</v>
      </c>
      <c r="AR473" s="240">
        <f t="shared" ca="1" si="893"/>
        <v>7.722700826595774E-5</v>
      </c>
      <c r="AS473" s="240">
        <f t="shared" ca="1" si="894"/>
        <v>-6.8178293660107933E-5</v>
      </c>
      <c r="AT473" s="240">
        <f t="shared" ca="1" si="895"/>
        <v>4.8750051882277126E-5</v>
      </c>
      <c r="AU473" s="240">
        <f t="shared" ca="1" si="896"/>
        <v>-2.1900056625691112E-5</v>
      </c>
      <c r="AV473" s="240">
        <f t="shared" ca="1" si="897"/>
        <v>-8.2840237276486341E-6</v>
      </c>
      <c r="AW473" s="240">
        <f t="shared" ca="1" si="898"/>
        <v>3.7206936563316954E-5</v>
      </c>
      <c r="AX473" s="240">
        <f t="shared" ca="1" si="899"/>
        <v>-6.0465430588939143E-5</v>
      </c>
      <c r="AY473" s="240">
        <f t="shared" ca="1" si="900"/>
        <v>7.451861092788877E-5</v>
      </c>
      <c r="AZ473" s="240">
        <f t="shared" ca="1" si="901"/>
        <v>-7.7227008265957713E-5</v>
      </c>
      <c r="BA473" s="240">
        <f t="shared" ca="1" si="902"/>
        <v>6.817829366010777E-5</v>
      </c>
      <c r="BB473" s="240">
        <f t="shared" ca="1" si="903"/>
        <v>-4.8750051882277716E-5</v>
      </c>
      <c r="BC473" s="240">
        <f t="shared" ca="1" si="904"/>
        <v>2.1900056625691837E-5</v>
      </c>
      <c r="BD473" s="240">
        <f t="shared" ca="1" si="905"/>
        <v>8.2840237276500639E-6</v>
      </c>
      <c r="BE473" s="240">
        <f t="shared" ca="1" si="906"/>
        <v>-3.7206936563317252E-5</v>
      </c>
      <c r="BF473" s="240">
        <f t="shared" ca="1" si="907"/>
        <v>6.046543058893936E-5</v>
      </c>
      <c r="BG473" s="240">
        <f t="shared" ca="1" si="908"/>
        <v>-7.4518610927888878E-5</v>
      </c>
      <c r="BH473" s="240">
        <f t="shared" ca="1" si="909"/>
        <v>7.7227008265957794E-5</v>
      </c>
      <c r="BI473" s="240">
        <f t="shared" ca="1" si="910"/>
        <v>-6.8178293660108122E-5</v>
      </c>
      <c r="BJ473" s="240">
        <f t="shared" ca="1" si="911"/>
        <v>4.8750051882276591E-5</v>
      </c>
      <c r="BK473" s="240">
        <f t="shared" ca="1" si="912"/>
        <v>-2.1900056625690452E-5</v>
      </c>
      <c r="BL473" s="240">
        <f t="shared" ca="1" si="913"/>
        <v>-8.2840237276493117E-6</v>
      </c>
      <c r="BM473" s="240">
        <f t="shared" ca="1" si="914"/>
        <v>3.7206936563316581E-5</v>
      </c>
      <c r="BN473" s="240">
        <f t="shared" ca="1" si="915"/>
        <v>-6.0465430588938878E-5</v>
      </c>
      <c r="BO473" s="240">
        <f t="shared" ca="1" si="916"/>
        <v>7.4518610927888662E-5</v>
      </c>
      <c r="BP473" s="240">
        <f t="shared" ca="1" si="917"/>
        <v>-7.7227008265957632E-5</v>
      </c>
      <c r="BQ473" s="240">
        <f t="shared" ca="1" si="918"/>
        <v>6.8178293660107431E-5</v>
      </c>
      <c r="BR473" s="240">
        <f t="shared" ca="1" si="919"/>
        <v>-4.8750051882277187E-5</v>
      </c>
      <c r="BS473" s="240">
        <f t="shared" ca="1" si="920"/>
        <v>2.1900056625691183E-5</v>
      </c>
      <c r="BT473" s="240">
        <f t="shared" ca="1" si="921"/>
        <v>8.284023727648546E-6</v>
      </c>
      <c r="BU473" s="240">
        <f t="shared" ca="1" si="922"/>
        <v>-3.7206936563317848E-5</v>
      </c>
      <c r="BV473" s="240">
        <f t="shared" ca="1" si="923"/>
        <v>6.0465430588939787E-5</v>
      </c>
      <c r="BW473" s="240">
        <f t="shared" ca="1" si="924"/>
        <v>-7.4518610927889068E-5</v>
      </c>
      <c r="BX473" s="240">
        <f t="shared" ca="1" si="925"/>
        <v>7.7227008265957713E-5</v>
      </c>
      <c r="BY473" s="240">
        <f t="shared" ca="1" si="926"/>
        <v>-6.8178293660107797E-5</v>
      </c>
      <c r="BZ473" s="240">
        <f t="shared" ca="1" si="927"/>
        <v>4.8750051882277777E-5</v>
      </c>
      <c r="CA473" s="240">
        <f t="shared" ca="1" si="928"/>
        <v>-2.1900056625689798E-5</v>
      </c>
      <c r="CB473" s="240">
        <f t="shared" ca="1" si="929"/>
        <v>-8.2840237276499894E-6</v>
      </c>
      <c r="CC473" s="240">
        <f t="shared" ca="1" si="930"/>
        <v>3.7206936563317184E-5</v>
      </c>
      <c r="CD473" s="240">
        <f t="shared" ca="1" si="931"/>
        <v>-6.0465430588939312E-5</v>
      </c>
      <c r="CE473" s="240">
        <f t="shared" ca="1" si="932"/>
        <v>7.4518610927888851E-5</v>
      </c>
      <c r="CF473" s="240">
        <f t="shared" ca="1" si="933"/>
        <v>-7.7227008265957794E-5</v>
      </c>
      <c r="CG473" s="240">
        <f t="shared" ca="1" si="934"/>
        <v>6.8178293660107106E-5</v>
      </c>
      <c r="CH473" s="240">
        <f t="shared" ca="1" si="935"/>
        <v>-4.8750051882276652E-5</v>
      </c>
      <c r="CI473" s="240">
        <f t="shared" ca="1" si="936"/>
        <v>2.1900056625690526E-5</v>
      </c>
      <c r="CJ473" s="240">
        <f t="shared" ca="1" si="937"/>
        <v>8.2840237276492372E-6</v>
      </c>
      <c r="CK473" s="240">
        <f t="shared" ca="1" si="938"/>
        <v>-3.720693656331652E-5</v>
      </c>
      <c r="CL473" s="240">
        <f t="shared" ca="1" si="939"/>
        <v>6.0465430588938831E-5</v>
      </c>
      <c r="CM473" s="240">
        <f t="shared" ca="1" si="940"/>
        <v>-7.4518610927889258E-5</v>
      </c>
      <c r="CN473" s="240">
        <f t="shared" ca="1" si="941"/>
        <v>7.7227008265957645E-5</v>
      </c>
      <c r="CO473" s="240">
        <f t="shared" ca="1" si="942"/>
        <v>-6.8178293660107472E-5</v>
      </c>
      <c r="CP473" s="240">
        <f t="shared" ca="1" si="943"/>
        <v>4.8750051882277248E-5</v>
      </c>
      <c r="CQ473" s="240">
        <f t="shared" ca="1" si="944"/>
        <v>-2.1900056625691251E-5</v>
      </c>
      <c r="CR473" s="240">
        <f t="shared" ca="1" si="945"/>
        <v>-8.2840237276484715E-6</v>
      </c>
      <c r="CS473" s="240">
        <f t="shared" ca="1" si="946"/>
        <v>3.7206936563317787E-5</v>
      </c>
      <c r="CT473" s="240">
        <f t="shared" ca="1" si="947"/>
        <v>-6.0465430588939739E-5</v>
      </c>
      <c r="CU473" s="240">
        <f t="shared" ca="1" si="948"/>
        <v>7.4518610927889041E-5</v>
      </c>
      <c r="CV473" s="240">
        <f t="shared" ca="1" si="949"/>
        <v>-7.7227008265957727E-5</v>
      </c>
      <c r="CW473" s="240">
        <f t="shared" ca="1" si="950"/>
        <v>6.8178293660107838E-5</v>
      </c>
      <c r="CX473" s="240">
        <f t="shared" ca="1" si="951"/>
        <v>-4.8750051882277838E-5</v>
      </c>
      <c r="CY473" s="240">
        <f t="shared" ca="1" si="952"/>
        <v>2.190005662569198E-5</v>
      </c>
      <c r="CZ473" s="240">
        <f t="shared" ca="1" si="953"/>
        <v>8.2840237276477261E-6</v>
      </c>
      <c r="DA473" s="240">
        <f t="shared" ca="1" si="954"/>
        <v>-3.7206936563319055E-5</v>
      </c>
      <c r="DB473" s="240">
        <f t="shared" ca="1" si="955"/>
        <v>6.0465430588940647E-5</v>
      </c>
      <c r="DC473" s="240">
        <f t="shared" ca="1" si="956"/>
        <v>-7.4518610927889448E-5</v>
      </c>
      <c r="DD473" s="240">
        <f t="shared" ca="1" si="957"/>
        <v>7.7227008265957578E-5</v>
      </c>
      <c r="DE473" s="240">
        <f t="shared" ca="1" si="958"/>
        <v>-6.8178293660107147E-5</v>
      </c>
      <c r="DF473" s="240">
        <f t="shared" ca="1" si="959"/>
        <v>4.8750051882276713E-5</v>
      </c>
      <c r="DG473" s="240">
        <f t="shared" ca="1" si="960"/>
        <v>-2.1900056625690594E-5</v>
      </c>
      <c r="DH473" s="240">
        <f t="shared" ca="1" si="961"/>
        <v>-8.2840237276491559E-6</v>
      </c>
      <c r="DI473" s="240">
        <f t="shared" ca="1" si="962"/>
        <v>3.7206936563316439E-5</v>
      </c>
      <c r="DJ473" s="240">
        <f t="shared" ca="1" si="963"/>
        <v>-6.0465430588938784E-5</v>
      </c>
      <c r="DK473" s="240">
        <f t="shared" ca="1" si="964"/>
        <v>7.4518610927888621E-5</v>
      </c>
      <c r="DL473" s="240">
        <f t="shared" ca="1" si="965"/>
        <v>-7.7227008265957889E-5</v>
      </c>
      <c r="DM473" s="240">
        <f t="shared" ca="1" si="966"/>
        <v>6.8178293660106455E-5</v>
      </c>
      <c r="DN473" s="240">
        <f t="shared" ca="1" si="967"/>
        <v>-4.8750051882275588E-5</v>
      </c>
      <c r="DO473" s="240">
        <f t="shared" ca="1" si="968"/>
        <v>2.1900056625689208E-5</v>
      </c>
      <c r="DP473" s="240">
        <f t="shared" ca="1" si="969"/>
        <v>8.2840237276505992E-6</v>
      </c>
      <c r="DQ473" s="240">
        <f t="shared" ca="1" si="970"/>
        <v>-3.7206936563317726E-5</v>
      </c>
      <c r="DR473" s="240">
        <f t="shared" ca="1" si="971"/>
        <v>6.0465430588939692E-5</v>
      </c>
      <c r="DS473" s="240">
        <f t="shared" ca="1" si="972"/>
        <v>-7.4518610927889028E-5</v>
      </c>
      <c r="DT473" s="240">
        <f t="shared" ca="1" si="973"/>
        <v>7.722700826595774E-5</v>
      </c>
      <c r="DU473" s="240">
        <f t="shared" ca="1" si="974"/>
        <v>-6.8178293660107878E-5</v>
      </c>
      <c r="DV473" s="240">
        <f t="shared" ca="1" si="975"/>
        <v>4.8750051882277899E-5</v>
      </c>
      <c r="DW473" s="240">
        <f t="shared" ca="1" si="976"/>
        <v>-2.1900056625692061E-5</v>
      </c>
      <c r="DX473" s="240">
        <f t="shared" ca="1" si="977"/>
        <v>-8.284023727647638E-6</v>
      </c>
      <c r="DY473" s="240">
        <f t="shared" ca="1" si="978"/>
        <v>3.7206936563318987E-5</v>
      </c>
      <c r="DZ473" s="240">
        <f t="shared" ca="1" si="979"/>
        <v>-6.04654305889406E-5</v>
      </c>
      <c r="EA473" s="240">
        <f t="shared" ca="1" si="980"/>
        <v>7.4518610927889434E-5</v>
      </c>
      <c r="EB473" s="240">
        <f t="shared" ca="1" si="981"/>
        <v>-7.7227008265957578E-5</v>
      </c>
      <c r="EC473" s="240">
        <f t="shared" ca="1" si="982"/>
        <v>6.8178293660107187E-5</v>
      </c>
      <c r="ED473" s="240">
        <f t="shared" ca="1" si="983"/>
        <v>-4.8750051882276774E-5</v>
      </c>
      <c r="EE473" s="240">
        <f t="shared" ca="1" si="984"/>
        <v>2.1900056625690668E-5</v>
      </c>
      <c r="EF473" s="240">
        <f t="shared" ca="1" si="985"/>
        <v>8.2840237276490813E-6</v>
      </c>
      <c r="EG473" s="240">
        <f t="shared" ca="1" si="986"/>
        <v>-3.7206936563316378E-5</v>
      </c>
      <c r="EH473" s="240">
        <f t="shared" ca="1" si="987"/>
        <v>6.0465430588938736E-5</v>
      </c>
      <c r="EI473" s="240">
        <f t="shared" ca="1" si="988"/>
        <v>-7.4518610927888594E-5</v>
      </c>
      <c r="EJ473" s="240">
        <f t="shared" ca="1" si="989"/>
        <v>7.7227008265957428E-5</v>
      </c>
      <c r="EK473" s="240">
        <f t="shared" ca="1" si="990"/>
        <v>-6.8178293660106496E-5</v>
      </c>
      <c r="EL473" s="240">
        <f t="shared" ca="1" si="991"/>
        <v>4.8750051882275642E-5</v>
      </c>
      <c r="EM473" s="240">
        <f t="shared" ca="1" si="992"/>
        <v>-2.1900056625689283E-5</v>
      </c>
      <c r="EN473" s="240">
        <f t="shared" ca="1" si="993"/>
        <v>-8.2840237276505247E-6</v>
      </c>
      <c r="EO473" s="240">
        <f t="shared" ca="1" si="994"/>
        <v>3.7206936563317652E-5</v>
      </c>
      <c r="EP473" s="240">
        <f t="shared" ca="1" si="995"/>
        <v>-6.0465430588939644E-5</v>
      </c>
      <c r="EQ473" s="240">
        <f t="shared" ca="1" si="996"/>
        <v>7.4518610927889014E-5</v>
      </c>
      <c r="ER473" s="240">
        <f t="shared" ca="1" si="997"/>
        <v>-7.722700826595774E-5</v>
      </c>
      <c r="ES473" s="240">
        <f t="shared" ca="1" si="998"/>
        <v>6.8178293660107905E-5</v>
      </c>
      <c r="ET473" s="240">
        <f t="shared" ca="1" si="999"/>
        <v>-4.8750051882277953E-5</v>
      </c>
      <c r="EU473" s="240">
        <f t="shared" ca="1" si="1000"/>
        <v>2.1900056625692132E-5</v>
      </c>
      <c r="EV473" s="240">
        <f t="shared" ca="1" si="1001"/>
        <v>8.2840237276519545E-6</v>
      </c>
      <c r="EW473" s="240">
        <f t="shared" ca="1" si="1002"/>
        <v>-3.7206936563318919E-5</v>
      </c>
      <c r="EX473" s="240">
        <f t="shared" ca="1" si="1003"/>
        <v>6.0465430588940552E-5</v>
      </c>
      <c r="EY473" s="240">
        <f t="shared" ca="1" si="1004"/>
        <v>-7.4518610927889407E-5</v>
      </c>
      <c r="EZ473" s="240">
        <f t="shared" ca="1" si="1005"/>
        <v>7.7227008265957605E-5</v>
      </c>
      <c r="FA473" s="240">
        <f t="shared" ca="1" si="1006"/>
        <v>-6.8178293660107228E-5</v>
      </c>
      <c r="FB473" s="240">
        <f t="shared" ca="1" si="1007"/>
        <v>4.8750051882276828E-5</v>
      </c>
      <c r="FC473" s="240">
        <f t="shared" ca="1" si="1008"/>
        <v>-2.1900056625690746E-5</v>
      </c>
      <c r="FD473" s="240">
        <f t="shared" ca="1" si="1009"/>
        <v>-8.2840237276490068E-6</v>
      </c>
      <c r="FE473" s="240">
        <f t="shared" ca="1" si="1010"/>
        <v>3.7206936563316317E-5</v>
      </c>
      <c r="FF473" s="240">
        <f t="shared" ca="1" si="1011"/>
        <v>-6.0465430588938689E-5</v>
      </c>
      <c r="FG473" s="240">
        <f t="shared" ca="1" si="1012"/>
        <v>7.451861092788858E-5</v>
      </c>
      <c r="FH473" s="240">
        <f t="shared" ca="1" si="1013"/>
        <v>-7.7227008265957442E-5</v>
      </c>
      <c r="FI473" s="240">
        <f t="shared" ca="1" si="1014"/>
        <v>6.8178293660106523E-5</v>
      </c>
      <c r="FJ473" s="240">
        <f t="shared" ca="1" si="1015"/>
        <v>-4.8750051882275703E-5</v>
      </c>
      <c r="FK473" s="240">
        <f t="shared" ca="1" si="1016"/>
        <v>2.1900056625689361E-5</v>
      </c>
      <c r="FL473" s="240">
        <f t="shared" ca="1" si="1017"/>
        <v>8.2840237276504434E-6</v>
      </c>
      <c r="FM473" s="240">
        <f t="shared" ca="1" si="1018"/>
        <v>-3.7206936563317591E-5</v>
      </c>
      <c r="FN473" s="240">
        <f t="shared" ca="1" si="1019"/>
        <v>6.0465430588939597E-5</v>
      </c>
      <c r="FO473" s="240">
        <f t="shared" ca="1" si="1020"/>
        <v>-7.4518610927888987E-5</v>
      </c>
      <c r="FP473" s="240">
        <f t="shared" ca="1" si="1021"/>
        <v>7.722700826595774E-5</v>
      </c>
      <c r="FQ473" s="240">
        <f t="shared" ca="1" si="1022"/>
        <v>-6.8178293660107946E-5</v>
      </c>
      <c r="FR473" s="240">
        <f t="shared" ca="1" si="1023"/>
        <v>4.8750051882278014E-5</v>
      </c>
      <c r="FS473" s="240">
        <f t="shared" ca="1" si="1024"/>
        <v>-2.1900056625687968E-5</v>
      </c>
      <c r="FT473" s="240">
        <f t="shared" ca="1" si="1025"/>
        <v>-8.2840237276518867E-6</v>
      </c>
      <c r="FU473" s="240">
        <f t="shared" ca="1" si="1026"/>
        <v>3.7206936563318851E-5</v>
      </c>
      <c r="FV473" s="240">
        <f t="shared" ca="1" si="1027"/>
        <v>-6.0465430588940505E-5</v>
      </c>
      <c r="FW473" s="240">
        <f t="shared" ca="1" si="1028"/>
        <v>7.4518610927889393E-5</v>
      </c>
      <c r="FX473" s="240">
        <f t="shared" ca="1" si="1029"/>
        <v>-7.7227008265957605E-5</v>
      </c>
      <c r="FY473" s="240">
        <f t="shared" ca="1" si="1030"/>
        <v>6.8178293660107255E-5</v>
      </c>
      <c r="FZ473" s="240">
        <f t="shared" ca="1" si="1031"/>
        <v>-4.8750051882276889E-5</v>
      </c>
      <c r="GA473" s="240">
        <f t="shared" ca="1" si="1032"/>
        <v>2.1900056625690814E-5</v>
      </c>
      <c r="GB473" s="240">
        <f t="shared" ca="1" si="1033"/>
        <v>8.2840237276489323E-6</v>
      </c>
      <c r="GC473" s="240">
        <f t="shared" ca="1" si="1034"/>
        <v>-3.7206936563316249E-5</v>
      </c>
      <c r="GD473" s="240">
        <f t="shared" ca="1" si="1035"/>
        <v>6.0465430588938641E-5</v>
      </c>
      <c r="GE473" s="240">
        <f t="shared" ca="1" si="1036"/>
        <v>-7.45186109278898E-5</v>
      </c>
      <c r="GF473" s="240">
        <f t="shared" ca="1" si="1037"/>
        <v>7.7227008265957442E-5</v>
      </c>
      <c r="GG473" s="240">
        <f t="shared" ca="1" si="1038"/>
        <v>-6.8178293660106564E-5</v>
      </c>
      <c r="GH473" s="240">
        <f t="shared" ca="1" si="1039"/>
        <v>4.8750051882275764E-5</v>
      </c>
      <c r="GI473" s="240">
        <f t="shared" ca="1" si="1040"/>
        <v>-2.1900056625689428E-5</v>
      </c>
      <c r="GJ473" s="240">
        <f t="shared" ca="1" si="1041"/>
        <v>-8.2840237276503688E-6</v>
      </c>
      <c r="GK473" s="240">
        <f t="shared" ca="1" si="1042"/>
        <v>3.7206936563321386E-5</v>
      </c>
      <c r="GL473" s="240">
        <f t="shared" ca="1" si="1043"/>
        <v>-6.0465430588939549E-5</v>
      </c>
      <c r="GM473" s="240">
        <f t="shared" ca="1" si="1044"/>
        <v>7.4518610927890207E-5</v>
      </c>
      <c r="GN473" s="240">
        <f t="shared" ca="1" si="1045"/>
        <v>-7.7227008265957754E-5</v>
      </c>
      <c r="GO473" s="240">
        <f t="shared" ca="1" si="1046"/>
        <v>6.8178293660105873E-5</v>
      </c>
      <c r="GP473" s="240">
        <f t="shared" ca="1" si="1047"/>
        <v>-4.8750051882278075E-5</v>
      </c>
      <c r="GQ473" s="240">
        <f t="shared" ca="1" si="1048"/>
        <v>2.1900056625688043E-5</v>
      </c>
      <c r="GR473" s="240">
        <f t="shared" ca="1" si="1049"/>
        <v>8.2840237276474212E-6</v>
      </c>
      <c r="GS473" s="240">
        <f t="shared" ca="1" si="1050"/>
        <v>-3.7206936563318783E-5</v>
      </c>
      <c r="GT473" s="240">
        <f t="shared" ca="1" si="1051"/>
        <v>6.0465430588937686E-5</v>
      </c>
      <c r="GU473" s="240">
        <f t="shared" ca="1" si="1052"/>
        <v>-7.4518610927889366E-5</v>
      </c>
      <c r="GV473" s="240">
        <f t="shared" ca="1" si="1053"/>
        <v>7.7227008265957144E-5</v>
      </c>
      <c r="GW473" s="240">
        <f t="shared" ca="1" si="1054"/>
        <v>-6.8178293660107296E-5</v>
      </c>
      <c r="GX473" s="240">
        <f t="shared" ca="1" si="1055"/>
        <v>4.8750051882273514E-5</v>
      </c>
      <c r="GY473" s="240">
        <f t="shared" ca="1" si="1056"/>
        <v>-2.1900056625690889E-5</v>
      </c>
      <c r="GZ473" s="240">
        <f t="shared" ca="1" si="1057"/>
        <v>-8.284023727653242E-6</v>
      </c>
      <c r="HA473" s="240">
        <f t="shared" ca="1" si="1058"/>
        <v>3.7206936563316181E-5</v>
      </c>
      <c r="HB473" s="240">
        <f t="shared" ca="1" si="1059"/>
        <v>-6.0465430588941365E-5</v>
      </c>
      <c r="HC473" s="240">
        <f t="shared" ca="1" si="1060"/>
        <v>7.4518610927888526E-5</v>
      </c>
      <c r="HD473" s="240">
        <f t="shared" ca="1" si="1061"/>
        <v>-7.7227008265957456E-5</v>
      </c>
      <c r="HE473" s="240">
        <f t="shared" ca="1" si="1062"/>
        <v>6.8178293660108719E-5</v>
      </c>
      <c r="HF473" s="240">
        <f t="shared" ca="1" si="1063"/>
        <v>-4.8750051882275825E-5</v>
      </c>
      <c r="HG473" s="240">
        <f t="shared" ca="1" si="1064"/>
        <v>2.1900056625693735E-5</v>
      </c>
      <c r="HH473" s="240">
        <f t="shared" ca="1" si="1065"/>
        <v>8.2840237276502943E-6</v>
      </c>
      <c r="HI473" s="240">
        <f t="shared" ca="1" si="1066"/>
        <v>-3.7206936563321331E-5</v>
      </c>
      <c r="HJ473" s="240">
        <f t="shared" ca="1" si="1067"/>
        <v>6.0465430588939502E-5</v>
      </c>
      <c r="HK473" s="240">
        <f t="shared" ca="1" si="1068"/>
        <v>-7.451861092789018E-5</v>
      </c>
      <c r="HL473" s="240">
        <f t="shared" ca="1" si="1069"/>
        <v>7.7227008265957767E-5</v>
      </c>
      <c r="HM473" s="240">
        <f t="shared" ca="1" si="1070"/>
        <v>-6.81782936601059E-5</v>
      </c>
      <c r="HN473" s="240">
        <f t="shared" ca="1" si="1071"/>
        <v>4.8750051882278136E-5</v>
      </c>
      <c r="HO473" s="240">
        <f t="shared" ca="1" si="1072"/>
        <v>-2.1900056625688107E-5</v>
      </c>
      <c r="HP473" s="240">
        <f t="shared" ca="1" si="1073"/>
        <v>-8.2840237276473398E-6</v>
      </c>
      <c r="HQ473" s="240">
        <f t="shared" ca="1" si="1074"/>
        <v>3.7206936563318716E-5</v>
      </c>
      <c r="HR473" s="240">
        <f t="shared" ca="1" si="1075"/>
        <v>-6.0465430588937638E-5</v>
      </c>
      <c r="HS473" s="240">
        <f t="shared" ca="1" si="1076"/>
        <v>7.4518610927889353E-5</v>
      </c>
      <c r="HT473" s="240">
        <f t="shared" ca="1" si="1077"/>
        <v>-7.7227008265957144E-5</v>
      </c>
      <c r="HU473" s="240">
        <f t="shared" ca="1" si="1078"/>
        <v>6.8178293660107323E-5</v>
      </c>
      <c r="HV473" s="240">
        <f t="shared" ca="1" si="1079"/>
        <v>-4.8750051882273569E-5</v>
      </c>
      <c r="HW473" s="240">
        <f t="shared" ca="1" si="1080"/>
        <v>2.1900056625690963E-5</v>
      </c>
      <c r="HX473" s="240">
        <f t="shared" ca="1" si="1081"/>
        <v>8.2840237276531674E-6</v>
      </c>
      <c r="HY473" s="240">
        <f t="shared" ca="1" si="1082"/>
        <v>-3.7206936563316127E-5</v>
      </c>
      <c r="HZ473" s="240">
        <f t="shared" ca="1" si="1083"/>
        <v>6.0465430588941318E-5</v>
      </c>
      <c r="IA473" s="240">
        <f t="shared" ca="1" si="1084"/>
        <v>-7.4518610927888513E-5</v>
      </c>
      <c r="IB473" s="240">
        <f t="shared" ca="1" si="1085"/>
        <v>7.7227008265957469E-5</v>
      </c>
      <c r="IC473" s="240">
        <f t="shared" ca="1" si="1086"/>
        <v>-6.8178293660108759E-5</v>
      </c>
      <c r="ID473" s="240">
        <f t="shared" ca="1" si="1087"/>
        <v>4.8750051882275879E-5</v>
      </c>
      <c r="IE473" s="240">
        <f t="shared" ca="1" si="1088"/>
        <v>-2.1900056625690648E-5</v>
      </c>
      <c r="IF473" s="240">
        <f t="shared" ca="1" si="1089"/>
        <v>-8.2840237276502198E-6</v>
      </c>
      <c r="IG473" s="240">
        <f t="shared" ca="1" si="1090"/>
        <v>3.7206936563321264E-5</v>
      </c>
      <c r="IH473" s="240">
        <f t="shared" ca="1" si="1091"/>
        <v>-6.0465430588939454E-5</v>
      </c>
      <c r="II473" s="240">
        <f t="shared" ca="1" si="1092"/>
        <v>7.4518610927890166E-5</v>
      </c>
      <c r="IJ473" s="240">
        <f t="shared" ca="1" si="1093"/>
        <v>-7.7227008265957767E-5</v>
      </c>
      <c r="IK473" s="240">
        <f t="shared" ca="1" si="1094"/>
        <v>6.817829366010594E-5</v>
      </c>
      <c r="IL473" s="240">
        <f t="shared" ca="1" si="1095"/>
        <v>-4.875005188227819E-5</v>
      </c>
      <c r="IM473" s="240">
        <f t="shared" ca="1" si="1096"/>
        <v>2.1900056625688185E-5</v>
      </c>
      <c r="IN473" s="240">
        <f t="shared" ca="1" si="1097"/>
        <v>8.2840237276472585E-6</v>
      </c>
      <c r="IO473" s="240">
        <f t="shared" ca="1" si="1098"/>
        <v>-3.7206936563318655E-5</v>
      </c>
      <c r="IP473" s="240">
        <f t="shared" ca="1" si="1099"/>
        <v>6.0465430588937591E-5</v>
      </c>
      <c r="IQ473" s="240">
        <f t="shared" ca="1" si="1100"/>
        <v>-7.4518610927889326E-5</v>
      </c>
      <c r="IR473" s="240">
        <f t="shared" ca="1" si="1101"/>
        <v>7.7227008265957144E-5</v>
      </c>
      <c r="IS473" s="240">
        <f t="shared" ca="1" si="1102"/>
        <v>-6.8178293660107363E-5</v>
      </c>
      <c r="IT473" s="240">
        <f t="shared" ca="1" si="1103"/>
        <v>4.875005188227363E-5</v>
      </c>
      <c r="IU473" s="240">
        <f t="shared" ca="1" si="1104"/>
        <v>-2.1900056625691031E-5</v>
      </c>
      <c r="IV473" s="240">
        <f t="shared" ca="1" si="1105"/>
        <v>-8.2840237276530929E-6</v>
      </c>
      <c r="IW473" s="240">
        <f t="shared" ca="1" si="1106"/>
        <v>3.7206936563316046E-5</v>
      </c>
      <c r="IX473" s="240">
        <f t="shared" ca="1" si="1107"/>
        <v>-6.0465430588941271E-5</v>
      </c>
      <c r="IY473" s="240">
        <f t="shared" ca="1" si="1108"/>
        <v>7.4518610927888485E-5</v>
      </c>
      <c r="IZ473" s="240">
        <f t="shared" ca="1" si="1109"/>
        <v>-7.7227008265957469E-5</v>
      </c>
      <c r="JA473" s="240">
        <f t="shared" ca="1" si="1110"/>
        <v>6.8178293660108786E-5</v>
      </c>
      <c r="JB473" s="240">
        <f t="shared" ca="1" si="1111"/>
        <v>-4.875005188227594E-5</v>
      </c>
    </row>
    <row r="474" spans="2:262">
      <c r="B474" s="248">
        <v>113</v>
      </c>
      <c r="C474" s="247">
        <f t="shared" si="1112"/>
        <v>2.2070312500000015E-3</v>
      </c>
      <c r="D474" s="244">
        <f t="shared" ca="1" si="855"/>
        <v>29.919794173055234</v>
      </c>
      <c r="E474" s="243">
        <f ca="1">DO361</f>
        <v>-8.0205826944764816E-2</v>
      </c>
      <c r="F474" s="242">
        <v>113</v>
      </c>
      <c r="G474" s="240">
        <f t="shared" ca="1" si="856"/>
        <v>1.1640767962000541E-5</v>
      </c>
      <c r="H474" s="240">
        <f t="shared" ca="1" si="857"/>
        <v>6.2264972248579102E-6</v>
      </c>
      <c r="I474" s="240">
        <f t="shared" ca="1" si="858"/>
        <v>-2.3259322107514396E-5</v>
      </c>
      <c r="J474" s="240">
        <f t="shared" ca="1" si="859"/>
        <v>3.7175062839319193E-5</v>
      </c>
      <c r="K474" s="240">
        <f t="shared" ca="1" si="860"/>
        <v>-4.6108809743113029E-5</v>
      </c>
      <c r="L474" s="240">
        <f t="shared" ca="1" si="861"/>
        <v>4.8863312067011822E-5</v>
      </c>
      <c r="M474" s="240">
        <f t="shared" ca="1" si="862"/>
        <v>-4.5069426828360211E-5</v>
      </c>
      <c r="N474" s="240">
        <f t="shared" ca="1" si="863"/>
        <v>3.5235589289926708E-5</v>
      </c>
      <c r="O474" s="240">
        <f t="shared" ca="1" si="864"/>
        <v>-2.0679675312039934E-5</v>
      </c>
      <c r="P474" s="240">
        <f t="shared" ca="1" si="865"/>
        <v>3.3523870068208748E-6</v>
      </c>
      <c r="Q474" s="240">
        <f t="shared" ca="1" si="866"/>
        <v>1.4424169439497893E-5</v>
      </c>
      <c r="R474" s="240">
        <f t="shared" ca="1" si="867"/>
        <v>-3.0267679439268302E-5</v>
      </c>
      <c r="S474" s="240">
        <f t="shared" ca="1" si="868"/>
        <v>4.2054884469053174E-5</v>
      </c>
      <c r="T474" s="240">
        <f t="shared" ca="1" si="869"/>
        <v>-4.8206129291638728E-5</v>
      </c>
      <c r="U474" s="241">
        <f t="shared" ca="1" si="870"/>
        <v>4.7897058508537458E-5</v>
      </c>
      <c r="V474" s="240">
        <f t="shared" ca="1" si="871"/>
        <v>-4.1169092056024484E-5</v>
      </c>
      <c r="W474" s="240">
        <f t="shared" ca="1" si="872"/>
        <v>2.8923874337133145E-5</v>
      </c>
      <c r="X474" s="240">
        <f t="shared" ca="1" si="873"/>
        <v>-1.2802440885867794E-5</v>
      </c>
      <c r="Y474" s="240">
        <f t="shared" ca="1" si="874"/>
        <v>-5.0347040290889769E-6</v>
      </c>
      <c r="Z474" s="240">
        <f t="shared" ca="1" si="875"/>
        <v>2.219712609267632E-5</v>
      </c>
      <c r="AA474" s="240">
        <f t="shared" ca="1" si="876"/>
        <v>-3.6384813569498401E-5</v>
      </c>
      <c r="AB474" s="240">
        <f t="shared" ca="1" si="877"/>
        <v>4.5696412001896688E-5</v>
      </c>
      <c r="AC474" s="240">
        <f t="shared" ca="1" si="878"/>
        <v>-4.8884033091211501E-5</v>
      </c>
      <c r="AD474" s="240">
        <f t="shared" ca="1" si="879"/>
        <v>4.5520489702302009E-5</v>
      </c>
      <c r="AE474" s="240">
        <f t="shared" ca="1" si="880"/>
        <v>-3.6056545092146071E-5</v>
      </c>
      <c r="AF474" s="240">
        <f t="shared" ca="1" si="881"/>
        <v>2.1760504141362227E-5</v>
      </c>
      <c r="AG474" s="240">
        <f t="shared" ca="1" si="882"/>
        <v>-4.5482422336634438E-6</v>
      </c>
      <c r="AH474" s="240">
        <f t="shared" ca="1" si="883"/>
        <v>-1.3273549638634824E-5</v>
      </c>
      <c r="AI474" s="240">
        <f t="shared" ca="1" si="884"/>
        <v>2.9316494689306305E-5</v>
      </c>
      <c r="AJ474" s="240">
        <f t="shared" ca="1" si="885"/>
        <v>-4.1430607225764999E-5</v>
      </c>
      <c r="AK474" s="240">
        <f t="shared" ca="1" si="886"/>
        <v>4.7992421696671842E-5</v>
      </c>
      <c r="AL474" s="240">
        <f t="shared" ca="1" si="887"/>
        <v>-4.8122560457504961E-5</v>
      </c>
      <c r="AM474" s="240">
        <f t="shared" ca="1" si="888"/>
        <v>4.1803583040010876E-5</v>
      </c>
      <c r="AN474" s="240">
        <f t="shared" ca="1" si="889"/>
        <v>-2.9882323426135736E-5</v>
      </c>
      <c r="AO474" s="240">
        <f t="shared" ca="1" si="890"/>
        <v>1.395640209805914E-5</v>
      </c>
      <c r="AP474" s="240">
        <f t="shared" ca="1" si="891"/>
        <v>3.8398781158726775E-6</v>
      </c>
      <c r="AQ474" s="240">
        <f t="shared" ca="1" si="892"/>
        <v>-2.1121559359084404E-5</v>
      </c>
      <c r="AR474" s="240">
        <f t="shared" ca="1" si="893"/>
        <v>3.5572647448499217E-5</v>
      </c>
      <c r="AS474" s="240">
        <f t="shared" ca="1" si="894"/>
        <v>-4.5256488450789467E-5</v>
      </c>
      <c r="AT474" s="240">
        <f t="shared" ca="1" si="895"/>
        <v>4.8875308201768762E-5</v>
      </c>
      <c r="AU474" s="240">
        <f t="shared" ca="1" si="896"/>
        <v>-4.5944132735367964E-5</v>
      </c>
      <c r="AV474" s="240">
        <f t="shared" ca="1" si="897"/>
        <v>3.6855781779842874E-5</v>
      </c>
      <c r="AW474" s="240">
        <f t="shared" ca="1" si="898"/>
        <v>-2.2828225256667572E-5</v>
      </c>
      <c r="AX474" s="240">
        <f t="shared" ca="1" si="899"/>
        <v>5.7413577694540107E-6</v>
      </c>
      <c r="AY474" s="240">
        <f t="shared" ca="1" si="900"/>
        <v>1.2114934347799271E-5</v>
      </c>
      <c r="AZ474" s="240">
        <f t="shared" ca="1" si="901"/>
        <v>-2.8347650779158099E-5</v>
      </c>
      <c r="BA474" s="240">
        <f t="shared" ca="1" si="902"/>
        <v>4.0781373733874226E-5</v>
      </c>
      <c r="BB474" s="240">
        <f t="shared" ca="1" si="903"/>
        <v>-4.7749805261427329E-5</v>
      </c>
      <c r="BC474" s="240">
        <f t="shared" ca="1" si="904"/>
        <v>4.8319075175471191E-5</v>
      </c>
      <c r="BD474" s="240">
        <f t="shared" ca="1" si="905"/>
        <v>-4.2412893108711159E-5</v>
      </c>
      <c r="BE474" s="240">
        <f t="shared" ca="1" si="906"/>
        <v>3.0822772520878468E-5</v>
      </c>
      <c r="BF474" s="240">
        <f t="shared" ca="1" si="907"/>
        <v>-1.5101956495490444E-5</v>
      </c>
      <c r="BG474" s="240">
        <f t="shared" ca="1" si="908"/>
        <v>-2.6427392036623511E-6</v>
      </c>
      <c r="BH474" s="240">
        <f t="shared" ca="1" si="909"/>
        <v>2.0033269787919618E-5</v>
      </c>
      <c r="BI474" s="240">
        <f t="shared" ca="1" si="910"/>
        <v>-3.4739053694824019E-5</v>
      </c>
      <c r="BJ474" s="240">
        <f t="shared" ca="1" si="911"/>
        <v>4.4789304083288485E-5</v>
      </c>
      <c r="BK474" s="240">
        <f t="shared" ca="1" si="912"/>
        <v>-4.8837142654230808E-5</v>
      </c>
      <c r="BL474" s="240">
        <f t="shared" ca="1" si="913"/>
        <v>4.6340100740836131E-5</v>
      </c>
      <c r="BM474" s="240">
        <f t="shared" ca="1" si="914"/>
        <v>-3.7632817922721951E-5</v>
      </c>
      <c r="BN474" s="240">
        <f t="shared" ca="1" si="915"/>
        <v>2.3882195502680633E-5</v>
      </c>
      <c r="BO474" s="240">
        <f t="shared" ca="1" si="916"/>
        <v>-6.931014926006769E-6</v>
      </c>
      <c r="BP474" s="240">
        <f t="shared" ca="1" si="917"/>
        <v>-1.0949021473518503E-5</v>
      </c>
      <c r="BQ474" s="240">
        <f t="shared" ca="1" si="918"/>
        <v>2.7361731304167462E-5</v>
      </c>
      <c r="BR474" s="240">
        <f t="shared" ca="1" si="919"/>
        <v>-4.0107575067359943E-5</v>
      </c>
      <c r="BS474" s="240">
        <f t="shared" ca="1" si="920"/>
        <v>4.7478426128973418E-5</v>
      </c>
      <c r="BT474" s="240">
        <f t="shared" ca="1" si="921"/>
        <v>-4.8486484289318456E-5</v>
      </c>
      <c r="BU474" s="240">
        <f t="shared" ca="1" si="922"/>
        <v>4.2996655236522625E-5</v>
      </c>
      <c r="BV474" s="240">
        <f t="shared" ca="1" si="923"/>
        <v>-3.1744655129992328E-5</v>
      </c>
      <c r="BW474" s="240">
        <f t="shared" ca="1" si="924"/>
        <v>1.6238414039027391E-5</v>
      </c>
      <c r="BX474" s="240">
        <f t="shared" ca="1" si="925"/>
        <v>1.444008404173433E-6</v>
      </c>
      <c r="BY474" s="240">
        <f t="shared" ca="1" si="926"/>
        <v>-1.8932912924127425E-5</v>
      </c>
      <c r="BZ474" s="240">
        <f t="shared" ca="1" si="927"/>
        <v>3.3884534434179951E-5</v>
      </c>
      <c r="CA474" s="240">
        <f t="shared" ca="1" si="928"/>
        <v>-4.4295140313787684E-5</v>
      </c>
      <c r="CB474" s="240">
        <f t="shared" ca="1" si="929"/>
        <v>4.8769559438096319E-5</v>
      </c>
      <c r="CC474" s="240">
        <f t="shared" ca="1" si="930"/>
        <v>-4.6708155202385761E-5</v>
      </c>
      <c r="CD474" s="240">
        <f t="shared" ca="1" si="931"/>
        <v>3.8387185463266079E-5</v>
      </c>
      <c r="CE474" s="240">
        <f t="shared" ca="1" si="932"/>
        <v>-2.4921780007135688E-5</v>
      </c>
      <c r="CF474" s="240">
        <f t="shared" ca="1" si="933"/>
        <v>8.1164970983361285E-6</v>
      </c>
      <c r="CG474" s="240">
        <f t="shared" ca="1" si="934"/>
        <v>9.7765133181130447E-6</v>
      </c>
      <c r="CH474" s="240">
        <f t="shared" ca="1" si="935"/>
        <v>-2.6359330145360228E-5</v>
      </c>
      <c r="CI474" s="240">
        <f t="shared" ca="1" si="936"/>
        <v>3.9409617097343916E-5</v>
      </c>
      <c r="CJ474" s="240">
        <f t="shared" ca="1" si="937"/>
        <v>-4.7178447767952139E-5</v>
      </c>
      <c r="CK474" s="240">
        <f t="shared" ca="1" si="938"/>
        <v>4.8624686958056257E-5</v>
      </c>
      <c r="CL474" s="240">
        <f t="shared" ca="1" si="939"/>
        <v>-4.3554517786968117E-5</v>
      </c>
      <c r="CM474" s="240">
        <f t="shared" ca="1" si="940"/>
        <v>3.2647415945864992E-5</v>
      </c>
      <c r="CN474" s="240">
        <f t="shared" ca="1" si="941"/>
        <v>-1.7365090169140642E-5</v>
      </c>
      <c r="CO474" s="240">
        <f t="shared" ca="1" si="942"/>
        <v>-2.4440778801679711E-7</v>
      </c>
      <c r="CP474" s="240">
        <f t="shared" ca="1" si="943"/>
        <v>1.7821151581536952E-5</v>
      </c>
      <c r="CQ474" s="240">
        <f t="shared" ca="1" si="944"/>
        <v>-3.3009604397017089E-5</v>
      </c>
      <c r="CR474" s="240">
        <f t="shared" ca="1" si="945"/>
        <v>4.3774294808063837E-5</v>
      </c>
      <c r="CS474" s="240">
        <f t="shared" ca="1" si="946"/>
        <v>-4.8672599262967615E-5</v>
      </c>
      <c r="CT474" s="240">
        <f t="shared" ca="1" si="947"/>
        <v>4.7048074417771906E-5</v>
      </c>
      <c r="CU474" s="240">
        <f t="shared" ca="1" si="948"/>
        <v>-3.911842999867563E-5</v>
      </c>
      <c r="CV474" s="240">
        <f t="shared" ca="1" si="949"/>
        <v>2.5946352563199831E-5</v>
      </c>
      <c r="CW474" s="240">
        <f t="shared" ca="1" si="950"/>
        <v>-9.2970901963101876E-6</v>
      </c>
      <c r="CX474" s="240">
        <f t="shared" ca="1" si="951"/>
        <v>-8.5981161566535042E-6</v>
      </c>
      <c r="CY474" s="240">
        <f t="shared" ca="1" si="952"/>
        <v>2.5341051111712275E-5</v>
      </c>
      <c r="CZ474" s="240">
        <f t="shared" ca="1" si="953"/>
        <v>-3.8687920247609808E-5</v>
      </c>
      <c r="DA474" s="240">
        <f t="shared" ca="1" si="954"/>
        <v>4.6850050874111226E-5</v>
      </c>
      <c r="DB474" s="240">
        <f t="shared" ca="1" si="955"/>
        <v>-4.8733599933564797E-5</v>
      </c>
      <c r="DC474" s="240">
        <f t="shared" ca="1" si="956"/>
        <v>4.4086144724506452E-5</v>
      </c>
      <c r="DD474" s="240">
        <f t="shared" ca="1" si="957"/>
        <v>-3.3530511179137382E-5</v>
      </c>
      <c r="DE474" s="240">
        <f t="shared" ca="1" si="958"/>
        <v>1.8481306218259837E-5</v>
      </c>
      <c r="DF474" s="240">
        <f t="shared" ca="1" si="959"/>
        <v>-9.5534005025234742E-7</v>
      </c>
      <c r="DG474" s="240">
        <f t="shared" ca="1" si="960"/>
        <v>-1.6698655443609542E-5</v>
      </c>
      <c r="DH474" s="240">
        <f t="shared" ca="1" si="961"/>
        <v>3.2114790608475122E-5</v>
      </c>
      <c r="DI474" s="240">
        <f t="shared" ca="1" si="962"/>
        <v>-4.3227081303973927E-5</v>
      </c>
      <c r="DJ474" s="240">
        <f t="shared" ca="1" si="963"/>
        <v>4.854632053402845E-5</v>
      </c>
      <c r="DK474" s="240">
        <f t="shared" ca="1" si="964"/>
        <v>-4.7359653632369257E-5</v>
      </c>
      <c r="DL474" s="240">
        <f t="shared" ca="1" si="965"/>
        <v>3.9826111054587965E-5</v>
      </c>
      <c r="DM474" s="240">
        <f t="shared" ca="1" si="966"/>
        <v>-2.6955296006677671E-5</v>
      </c>
      <c r="DN474" s="240">
        <f t="shared" ca="1" si="967"/>
        <v>1.0472083074787864E-5</v>
      </c>
      <c r="DO474" s="240">
        <f t="shared" ca="1" si="968"/>
        <v>7.4145398115227324E-6</v>
      </c>
      <c r="DP474" s="240">
        <f t="shared" ca="1" si="969"/>
        <v>-2.4307507576438778E-5</v>
      </c>
      <c r="DQ474" s="240">
        <f t="shared" ca="1" si="970"/>
        <v>3.794291924135137E-5</v>
      </c>
      <c r="DR474" s="240">
        <f t="shared" ca="1" si="971"/>
        <v>-4.6493433261459563E-5</v>
      </c>
      <c r="DS474" s="240">
        <f t="shared" ca="1" si="972"/>
        <v>4.8813157610739816E-5</v>
      </c>
      <c r="DT474" s="240">
        <f t="shared" ca="1" si="973"/>
        <v>-4.4591215816951089E-5</v>
      </c>
      <c r="DU474" s="240">
        <f t="shared" ca="1" si="974"/>
        <v>3.4393408886261039E-5</v>
      </c>
      <c r="DV474" s="240">
        <f t="shared" ca="1" si="975"/>
        <v>-1.9586389819571132E-5</v>
      </c>
      <c r="DW474" s="240">
        <f t="shared" ca="1" si="976"/>
        <v>2.15451242739907E-6</v>
      </c>
      <c r="DX474" s="240">
        <f t="shared" ca="1" si="977"/>
        <v>1.5566100660047161E-5</v>
      </c>
      <c r="DY474" s="240">
        <f t="shared" ca="1" si="978"/>
        <v>-3.1200632070917889E-5</v>
      </c>
      <c r="DZ474" s="240">
        <f t="shared" ca="1" si="979"/>
        <v>4.2653829422470517E-5</v>
      </c>
      <c r="EA474" s="240">
        <f t="shared" ca="1" si="980"/>
        <v>-4.8390799316863772E-5</v>
      </c>
      <c r="EB474" s="240">
        <f t="shared" ca="1" si="981"/>
        <v>4.7642705162510675E-5</v>
      </c>
      <c r="EC474" s="240">
        <f t="shared" ca="1" si="982"/>
        <v>-4.0509802350393619E-5</v>
      </c>
      <c r="ED474" s="240">
        <f t="shared" ca="1" si="983"/>
        <v>2.7948002587762216E-5</v>
      </c>
      <c r="EE474" s="240">
        <f t="shared" ca="1" si="984"/>
        <v>-1.1640767962000411E-5</v>
      </c>
      <c r="EF474" s="240">
        <f t="shared" ca="1" si="985"/>
        <v>-6.2264972248597466E-6</v>
      </c>
      <c r="EG474" s="240">
        <f t="shared" ca="1" si="986"/>
        <v>2.3259322107515067E-5</v>
      </c>
      <c r="EH474" s="240">
        <f t="shared" ca="1" si="987"/>
        <v>-3.7175062839320819E-5</v>
      </c>
      <c r="EI474" s="240">
        <f t="shared" ca="1" si="988"/>
        <v>4.6108809743113517E-5</v>
      </c>
      <c r="EJ474" s="240">
        <f t="shared" ca="1" si="989"/>
        <v>-4.8863312067011809E-5</v>
      </c>
      <c r="EK474" s="240">
        <f t="shared" ca="1" si="990"/>
        <v>4.5069426828359412E-5</v>
      </c>
      <c r="EL474" s="240">
        <f t="shared" ca="1" si="991"/>
        <v>-3.5235589289925997E-5</v>
      </c>
      <c r="EM474" s="240">
        <f t="shared" ca="1" si="992"/>
        <v>2.0679675312039951E-5</v>
      </c>
      <c r="EN474" s="240">
        <f t="shared" ca="1" si="993"/>
        <v>-3.3523870068191638E-6</v>
      </c>
      <c r="EO474" s="240">
        <f t="shared" ca="1" si="994"/>
        <v>-1.4424169439498537E-5</v>
      </c>
      <c r="EP474" s="240">
        <f t="shared" ca="1" si="995"/>
        <v>3.0267679439270064E-5</v>
      </c>
      <c r="EQ474" s="240">
        <f t="shared" ca="1" si="996"/>
        <v>-4.2054884469053784E-5</v>
      </c>
      <c r="ER474" s="240">
        <f t="shared" ca="1" si="997"/>
        <v>4.8206129291638755E-5</v>
      </c>
      <c r="ES474" s="240">
        <f t="shared" ca="1" si="998"/>
        <v>-4.7897058508537078E-5</v>
      </c>
      <c r="ET474" s="240">
        <f t="shared" ca="1" si="999"/>
        <v>4.1169092056024023E-5</v>
      </c>
      <c r="EU474" s="240">
        <f t="shared" ca="1" si="1000"/>
        <v>-2.8923874337131061E-5</v>
      </c>
      <c r="EV474" s="240">
        <f t="shared" ca="1" si="1001"/>
        <v>1.2802440885866302E-5</v>
      </c>
      <c r="EW474" s="240">
        <f t="shared" ca="1" si="1002"/>
        <v>5.034704029089475E-6</v>
      </c>
      <c r="EX474" s="240">
        <f t="shared" ca="1" si="1003"/>
        <v>-2.2197126092678309E-5</v>
      </c>
      <c r="EY474" s="240">
        <f t="shared" ca="1" si="1004"/>
        <v>3.63848135694992E-5</v>
      </c>
      <c r="EZ474" s="240">
        <f t="shared" ca="1" si="1005"/>
        <v>-4.5696412001896749E-5</v>
      </c>
      <c r="FA474" s="240">
        <f t="shared" ca="1" si="1006"/>
        <v>4.8884033091211481E-5</v>
      </c>
      <c r="FB474" s="240">
        <f t="shared" ca="1" si="1007"/>
        <v>-4.5520489702301826E-5</v>
      </c>
      <c r="FC474" s="240">
        <f t="shared" ca="1" si="1008"/>
        <v>3.6056545092144329E-5</v>
      </c>
      <c r="FD474" s="240">
        <f t="shared" ca="1" si="1009"/>
        <v>-2.1760504141361146E-5</v>
      </c>
      <c r="FE474" s="240">
        <f t="shared" ca="1" si="1010"/>
        <v>4.5482422336629457E-6</v>
      </c>
      <c r="FF474" s="240">
        <f t="shared" ca="1" si="1011"/>
        <v>1.3273549638636647E-5</v>
      </c>
      <c r="FG474" s="240">
        <f t="shared" ca="1" si="1012"/>
        <v>-2.9316494689307267E-5</v>
      </c>
      <c r="FH474" s="240">
        <f t="shared" ca="1" si="1013"/>
        <v>4.1430607225764897E-5</v>
      </c>
      <c r="FI474" s="240">
        <f t="shared" ca="1" si="1014"/>
        <v>-4.7992421696672208E-5</v>
      </c>
      <c r="FJ474" s="240">
        <f t="shared" ca="1" si="1015"/>
        <v>4.8122560457504866E-5</v>
      </c>
      <c r="FK474" s="240">
        <f t="shared" ca="1" si="1016"/>
        <v>-4.18035830400099E-5</v>
      </c>
      <c r="FL474" s="240">
        <f t="shared" ca="1" si="1017"/>
        <v>2.9882323426134788E-5</v>
      </c>
      <c r="FM474" s="240">
        <f t="shared" ca="1" si="1018"/>
        <v>-1.3956402098059323E-5</v>
      </c>
      <c r="FN474" s="240">
        <f t="shared" ca="1" si="1019"/>
        <v>-3.8398781158745579E-6</v>
      </c>
      <c r="FO474" s="240">
        <f t="shared" ca="1" si="1020"/>
        <v>2.1121559359084858E-5</v>
      </c>
      <c r="FP474" s="240">
        <f t="shared" ca="1" si="1021"/>
        <v>-3.5572647448500992E-5</v>
      </c>
      <c r="FQ474" s="240">
        <f t="shared" ca="1" si="1022"/>
        <v>4.5256488450789928E-5</v>
      </c>
      <c r="FR474" s="240">
        <f t="shared" ca="1" si="1023"/>
        <v>-4.8875308201768775E-5</v>
      </c>
      <c r="FS474" s="240">
        <f t="shared" ca="1" si="1024"/>
        <v>4.5944132735367313E-5</v>
      </c>
      <c r="FT474" s="240">
        <f t="shared" ca="1" si="1025"/>
        <v>-3.6855781779842088E-5</v>
      </c>
      <c r="FU474" s="240">
        <f t="shared" ca="1" si="1026"/>
        <v>2.2828225256667742E-5</v>
      </c>
      <c r="FV474" s="240">
        <f t="shared" ca="1" si="1027"/>
        <v>-5.7413577694521303E-6</v>
      </c>
      <c r="FW474" s="240">
        <f t="shared" ca="1" si="1028"/>
        <v>-1.2114934347799759E-5</v>
      </c>
      <c r="FX474" s="240">
        <f t="shared" ca="1" si="1029"/>
        <v>2.83476507791602E-5</v>
      </c>
      <c r="FY474" s="240">
        <f t="shared" ca="1" si="1030"/>
        <v>-4.0781373733874883E-5</v>
      </c>
      <c r="FZ474" s="240">
        <f t="shared" ca="1" si="1031"/>
        <v>4.7749805261427288E-5</v>
      </c>
      <c r="GA474" s="240">
        <f t="shared" ca="1" si="1032"/>
        <v>-4.8319075175471015E-5</v>
      </c>
      <c r="GB474" s="240">
        <f t="shared" ca="1" si="1033"/>
        <v>4.2412893108710562E-5</v>
      </c>
      <c r="GC474" s="240">
        <f t="shared" ca="1" si="1034"/>
        <v>-3.0822772520876462E-5</v>
      </c>
      <c r="GD474" s="240">
        <f t="shared" ca="1" si="1035"/>
        <v>1.5101956495489302E-5</v>
      </c>
      <c r="GE474" s="240">
        <f t="shared" ca="1" si="1036"/>
        <v>2.6427392036621614E-6</v>
      </c>
      <c r="GF474" s="240">
        <f t="shared" ca="1" si="1037"/>
        <v>-2.0033269787921979E-5</v>
      </c>
      <c r="GG474" s="240">
        <f t="shared" ca="1" si="1038"/>
        <v>3.4739053694824852E-5</v>
      </c>
      <c r="GH474" s="240">
        <f t="shared" ca="1" si="1039"/>
        <v>-4.478930408328841E-5</v>
      </c>
      <c r="GI474" s="240">
        <f t="shared" ca="1" si="1040"/>
        <v>4.8837142654230741E-5</v>
      </c>
      <c r="GJ474" s="240">
        <f t="shared" ca="1" si="1041"/>
        <v>-4.6340100740834871E-5</v>
      </c>
      <c r="GK474" s="240">
        <f t="shared" ca="1" si="1042"/>
        <v>3.7632817922720298E-5</v>
      </c>
      <c r="GL474" s="240">
        <f t="shared" ca="1" si="1043"/>
        <v>-2.388219550267959E-5</v>
      </c>
      <c r="GM474" s="240">
        <f t="shared" ca="1" si="1044"/>
        <v>6.931014926006952E-6</v>
      </c>
      <c r="GN474" s="240">
        <f t="shared" ca="1" si="1045"/>
        <v>1.0949021473518316E-5</v>
      </c>
      <c r="GO474" s="240">
        <f t="shared" ca="1" si="1046"/>
        <v>-2.7361731304170755E-5</v>
      </c>
      <c r="GP474" s="240">
        <f t="shared" ca="1" si="1047"/>
        <v>4.010757506736142E-5</v>
      </c>
      <c r="GQ474" s="240">
        <f t="shared" ca="1" si="1048"/>
        <v>-4.7478426128973709E-5</v>
      </c>
      <c r="GR474" s="240">
        <f t="shared" ca="1" si="1049"/>
        <v>4.8486484289318476E-5</v>
      </c>
      <c r="GS474" s="240">
        <f t="shared" ca="1" si="1050"/>
        <v>-4.299665523652272E-5</v>
      </c>
      <c r="GT474" s="240">
        <f t="shared" ca="1" si="1051"/>
        <v>3.1744655129989299E-5</v>
      </c>
      <c r="GU474" s="240">
        <f t="shared" ca="1" si="1052"/>
        <v>-1.6238414039024954E-5</v>
      </c>
      <c r="GV474" s="240">
        <f t="shared" ca="1" si="1053"/>
        <v>-1.4440084041746358E-6</v>
      </c>
      <c r="GW474" s="240">
        <f t="shared" ca="1" si="1054"/>
        <v>1.8932912924128527E-5</v>
      </c>
      <c r="GX474" s="240">
        <f t="shared" ca="1" si="1055"/>
        <v>-3.3884534434179809E-5</v>
      </c>
      <c r="GY474" s="240">
        <f t="shared" ca="1" si="1056"/>
        <v>4.4295140313787013E-5</v>
      </c>
      <c r="GZ474" s="240">
        <f t="shared" ca="1" si="1057"/>
        <v>-4.8769559438096495E-5</v>
      </c>
      <c r="HA474" s="240">
        <f t="shared" ca="1" si="1058"/>
        <v>4.6708155202385002E-5</v>
      </c>
      <c r="HB474" s="240">
        <f t="shared" ca="1" si="1059"/>
        <v>-3.8387185463265341E-5</v>
      </c>
      <c r="HC474" s="240">
        <f t="shared" ca="1" si="1060"/>
        <v>2.4921780007135854E-5</v>
      </c>
      <c r="HD474" s="240">
        <f t="shared" ca="1" si="1061"/>
        <v>-8.116497098337687E-6</v>
      </c>
      <c r="HE474" s="240">
        <f t="shared" ca="1" si="1062"/>
        <v>-9.7765133181169445E-6</v>
      </c>
      <c r="HF474" s="240">
        <f t="shared" ca="1" si="1063"/>
        <v>2.6359330145362406E-5</v>
      </c>
      <c r="HG474" s="240">
        <f t="shared" ca="1" si="1064"/>
        <v>-3.9409617097344627E-5</v>
      </c>
      <c r="HH474" s="240">
        <f t="shared" ca="1" si="1065"/>
        <v>4.7178447767952085E-5</v>
      </c>
      <c r="HI474" s="240">
        <f t="shared" ca="1" si="1066"/>
        <v>-4.8624686958056412E-5</v>
      </c>
      <c r="HJ474" s="240">
        <f t="shared" ca="1" si="1067"/>
        <v>4.3554517786966308E-5</v>
      </c>
      <c r="HK474" s="240">
        <f t="shared" ca="1" si="1068"/>
        <v>-3.264741594586306E-5</v>
      </c>
      <c r="HL474" s="240">
        <f t="shared" ca="1" si="1069"/>
        <v>1.7365090169139523E-5</v>
      </c>
      <c r="HM474" s="240">
        <f t="shared" ca="1" si="1070"/>
        <v>2.4440778801660738E-7</v>
      </c>
      <c r="HN474" s="240">
        <f t="shared" ca="1" si="1071"/>
        <v>-1.7821151581536773E-5</v>
      </c>
      <c r="HO474" s="240">
        <f t="shared" ca="1" si="1072"/>
        <v>3.3009604397020017E-5</v>
      </c>
      <c r="HP474" s="240">
        <f t="shared" ca="1" si="1073"/>
        <v>-4.3774294808064989E-5</v>
      </c>
      <c r="HQ474" s="240">
        <f t="shared" ca="1" si="1074"/>
        <v>4.8672599262967724E-5</v>
      </c>
      <c r="HR474" s="240">
        <f t="shared" ca="1" si="1075"/>
        <v>-4.7048074417771574E-5</v>
      </c>
      <c r="HS474" s="240">
        <f t="shared" ca="1" si="1076"/>
        <v>3.9118429998676579E-5</v>
      </c>
      <c r="HT474" s="240">
        <f t="shared" ca="1" si="1077"/>
        <v>-2.594635256320117E-5</v>
      </c>
      <c r="HU474" s="240">
        <f t="shared" ca="1" si="1078"/>
        <v>9.2970901963062879E-6</v>
      </c>
      <c r="HV474" s="240">
        <f t="shared" ca="1" si="1079"/>
        <v>8.5981161566546833E-6</v>
      </c>
      <c r="HW474" s="240">
        <f t="shared" ca="1" si="1080"/>
        <v>-2.5341051111713305E-5</v>
      </c>
      <c r="HX474" s="240">
        <f t="shared" ca="1" si="1081"/>
        <v>3.8687920247608846E-5</v>
      </c>
      <c r="HY474" s="240">
        <f t="shared" ca="1" si="1082"/>
        <v>-4.6850050874110778E-5</v>
      </c>
      <c r="HZ474" s="240">
        <f t="shared" ca="1" si="1083"/>
        <v>4.8733599933564479E-5</v>
      </c>
      <c r="IA474" s="240">
        <f t="shared" ca="1" si="1084"/>
        <v>-4.4086144724505937E-5</v>
      </c>
      <c r="IB474" s="240">
        <f t="shared" ca="1" si="1085"/>
        <v>3.3530511179136508E-5</v>
      </c>
      <c r="IC474" s="240">
        <f t="shared" ca="1" si="1086"/>
        <v>-1.8481306218258725E-5</v>
      </c>
      <c r="ID474" s="240">
        <f t="shared" ca="1" si="1087"/>
        <v>9.5534005025392629E-7</v>
      </c>
      <c r="IE474" s="240">
        <f t="shared" ca="1" si="1088"/>
        <v>-3.2345935245652579E-5</v>
      </c>
      <c r="IF474" s="240">
        <f t="shared" ca="1" si="1089"/>
        <v>-3.211479060847603E-5</v>
      </c>
      <c r="IG474" s="240">
        <f t="shared" ca="1" si="1090"/>
        <v>4.3227081303974483E-5</v>
      </c>
      <c r="IH474" s="240">
        <f t="shared" ca="1" si="1091"/>
        <v>-4.8546320534028592E-5</v>
      </c>
      <c r="II474" s="240">
        <f t="shared" ca="1" si="1092"/>
        <v>4.735965363236965E-5</v>
      </c>
      <c r="IJ474" s="240">
        <f t="shared" ca="1" si="1093"/>
        <v>-3.9826111054585654E-5</v>
      </c>
      <c r="IK474" s="240">
        <f t="shared" ca="1" si="1094"/>
        <v>2.6955296006674354E-5</v>
      </c>
      <c r="IL474" s="240">
        <f t="shared" ca="1" si="1095"/>
        <v>-1.0472083074786695E-5</v>
      </c>
      <c r="IM474" s="240">
        <f t="shared" ca="1" si="1096"/>
        <v>-7.4145398115239149E-6</v>
      </c>
      <c r="IN474" s="240">
        <f t="shared" ca="1" si="1097"/>
        <v>2.43075075764374E-5</v>
      </c>
      <c r="IO474" s="240">
        <f t="shared" ca="1" si="1098"/>
        <v>-3.794291924135387E-5</v>
      </c>
      <c r="IP474" s="240">
        <f t="shared" ca="1" si="1099"/>
        <v>4.6493433261460797E-5</v>
      </c>
      <c r="IQ474" s="240">
        <f t="shared" ca="1" si="1100"/>
        <v>-4.8813157610739748E-5</v>
      </c>
      <c r="IR474" s="240">
        <f t="shared" ca="1" si="1101"/>
        <v>4.4591215816950594E-5</v>
      </c>
      <c r="IS474" s="240">
        <f t="shared" ca="1" si="1102"/>
        <v>-3.4393408886262171E-5</v>
      </c>
      <c r="IT474" s="240">
        <f t="shared" ca="1" si="1103"/>
        <v>1.9586389819572579E-5</v>
      </c>
      <c r="IU474" s="240">
        <f t="shared" ca="1" si="1104"/>
        <v>-2.1545124273950991E-6</v>
      </c>
      <c r="IV474" s="240">
        <f t="shared" ca="1" si="1105"/>
        <v>-1.5566100660048293E-5</v>
      </c>
      <c r="IW474" s="240">
        <f t="shared" ca="1" si="1106"/>
        <v>3.1200632070918811E-5</v>
      </c>
      <c r="IX474" s="240">
        <f t="shared" ca="1" si="1107"/>
        <v>-4.2653829422471107E-5</v>
      </c>
      <c r="IY474" s="240">
        <f t="shared" ca="1" si="1108"/>
        <v>4.8390799316863548E-5</v>
      </c>
      <c r="IZ474" s="240">
        <f t="shared" ca="1" si="1109"/>
        <v>-4.7642705162509794E-5</v>
      </c>
      <c r="JA474" s="240">
        <f t="shared" ca="1" si="1110"/>
        <v>4.0509802350392941E-5</v>
      </c>
      <c r="JB474" s="240">
        <f t="shared" ca="1" si="1111"/>
        <v>-2.7948002587761234E-5</v>
      </c>
    </row>
    <row r="475" spans="2:262">
      <c r="B475" s="248">
        <v>114</v>
      </c>
      <c r="C475" s="247">
        <f t="shared" si="1112"/>
        <v>2.2265625000000015E-3</v>
      </c>
      <c r="D475" s="244">
        <f t="shared" ca="1" si="855"/>
        <v>29.920017289599244</v>
      </c>
      <c r="E475" s="243">
        <f ca="1">DP361</f>
        <v>-7.9982710400756871E-2</v>
      </c>
      <c r="F475" s="242">
        <v>114</v>
      </c>
      <c r="G475" s="240">
        <f t="shared" ca="1" si="856"/>
        <v>2.0952539795260765E-5</v>
      </c>
      <c r="H475" s="240">
        <f t="shared" ca="1" si="857"/>
        <v>9.4749866763920766E-8</v>
      </c>
      <c r="I475" s="240">
        <f t="shared" ca="1" si="858"/>
        <v>-2.1130962144717643E-5</v>
      </c>
      <c r="J475" s="240">
        <f t="shared" ca="1" si="859"/>
        <v>3.9696714131168074E-5</v>
      </c>
      <c r="K475" s="240">
        <f t="shared" ca="1" si="860"/>
        <v>-5.3621449050218851E-5</v>
      </c>
      <c r="L475" s="240">
        <f t="shared" ca="1" si="861"/>
        <v>6.1277200108326437E-5</v>
      </c>
      <c r="M475" s="240">
        <f t="shared" ca="1" si="862"/>
        <v>-6.1768919135835417E-5</v>
      </c>
      <c r="N475" s="240">
        <f t="shared" ca="1" si="863"/>
        <v>5.5039118341905055E-5</v>
      </c>
      <c r="O475" s="240">
        <f t="shared" ca="1" si="864"/>
        <v>-4.1874591319617843E-5</v>
      </c>
      <c r="P475" s="240">
        <f t="shared" ca="1" si="865"/>
        <v>2.3814427535996168E-5</v>
      </c>
      <c r="Q475" s="240">
        <f t="shared" ca="1" si="866"/>
        <v>-2.970074504878748E-6</v>
      </c>
      <c r="R475" s="240">
        <f t="shared" ca="1" si="867"/>
        <v>-1.8221515489555993E-5</v>
      </c>
      <c r="S475" s="240">
        <f t="shared" ca="1" si="868"/>
        <v>3.7282794040543E-5</v>
      </c>
      <c r="T475" s="240">
        <f t="shared" ca="1" si="869"/>
        <v>-5.1985271435071967E-5</v>
      </c>
      <c r="U475" s="241">
        <f t="shared" ca="1" si="870"/>
        <v>6.061005355269806E-5</v>
      </c>
      <c r="V475" s="240">
        <f t="shared" ca="1" si="871"/>
        <v>-6.2148800990863753E-5</v>
      </c>
      <c r="W475" s="240">
        <f t="shared" ca="1" si="872"/>
        <v>5.642161590967887E-5</v>
      </c>
      <c r="X475" s="240">
        <f t="shared" ca="1" si="873"/>
        <v>-4.4098074224724129E-5</v>
      </c>
      <c r="Y475" s="240">
        <f t="shared" ca="1" si="874"/>
        <v>2.6618944234900102E-5</v>
      </c>
      <c r="Z475" s="240">
        <f t="shared" ca="1" si="875"/>
        <v>-6.0277437068914215E-6</v>
      </c>
      <c r="AA475" s="240">
        <f t="shared" ca="1" si="876"/>
        <v>-1.5268171607563846E-5</v>
      </c>
      <c r="AB475" s="240">
        <f t="shared" ca="1" si="877"/>
        <v>3.4779056433487095E-5</v>
      </c>
      <c r="AC475" s="240">
        <f t="shared" ca="1" si="878"/>
        <v>-5.0223856747666325E-5</v>
      </c>
      <c r="AD475" s="240">
        <f t="shared" ca="1" si="879"/>
        <v>5.9796892069247378E-5</v>
      </c>
      <c r="AE475" s="240">
        <f t="shared" ca="1" si="880"/>
        <v>-6.2378960940713061E-5</v>
      </c>
      <c r="AF475" s="240">
        <f t="shared" ca="1" si="881"/>
        <v>5.766818886277613E-5</v>
      </c>
      <c r="AG475" s="240">
        <f t="shared" ca="1" si="882"/>
        <v>-4.6215321006488247E-5</v>
      </c>
      <c r="AH475" s="240">
        <f t="shared" ca="1" si="883"/>
        <v>2.9359333565597799E-5</v>
      </c>
      <c r="AI475" s="240">
        <f t="shared" ca="1" si="884"/>
        <v>-9.0708915463461954E-6</v>
      </c>
      <c r="AJ475" s="240">
        <f t="shared" ca="1" si="885"/>
        <v>-1.2278045362835629E-5</v>
      </c>
      <c r="AK475" s="240">
        <f t="shared" ca="1" si="886"/>
        <v>3.2191533033197005E-5</v>
      </c>
      <c r="AL475" s="240">
        <f t="shared" ca="1" si="887"/>
        <v>-4.8341448390264748E-5</v>
      </c>
      <c r="AM475" s="240">
        <f t="shared" ca="1" si="888"/>
        <v>5.8839674635213E-5</v>
      </c>
      <c r="AN475" s="240">
        <f t="shared" ca="1" si="889"/>
        <v>-6.245884450990453E-5</v>
      </c>
      <c r="AO475" s="240">
        <f t="shared" ca="1" si="890"/>
        <v>5.8775834097766528E-5</v>
      </c>
      <c r="AP475" s="240">
        <f t="shared" ca="1" si="891"/>
        <v>-4.8221231031963124E-5</v>
      </c>
      <c r="AQ475" s="240">
        <f t="shared" ca="1" si="892"/>
        <v>3.2028993690161709E-5</v>
      </c>
      <c r="AR475" s="240">
        <f t="shared" ca="1" si="893"/>
        <v>-1.2092186813550003E-5</v>
      </c>
      <c r="AS475" s="240">
        <f t="shared" ca="1" si="894"/>
        <v>-9.2583402313977174E-6</v>
      </c>
      <c r="AT475" s="240">
        <f t="shared" ca="1" si="895"/>
        <v>2.952645741018542E-5</v>
      </c>
      <c r="AU475" s="240">
        <f t="shared" ca="1" si="896"/>
        <v>-4.6342581249480213E-5</v>
      </c>
      <c r="AV475" s="240">
        <f t="shared" ca="1" si="897"/>
        <v>5.7740707271235291E-5</v>
      </c>
      <c r="AW475" s="240">
        <f t="shared" ca="1" si="898"/>
        <v>-6.2388259251922989E-5</v>
      </c>
      <c r="AX475" s="240">
        <f t="shared" ca="1" si="899"/>
        <v>5.9741883200260088E-5</v>
      </c>
      <c r="AY475" s="240">
        <f t="shared" ca="1" si="900"/>
        <v>-5.011097188820157E-5</v>
      </c>
      <c r="AZ475" s="240">
        <f t="shared" ca="1" si="901"/>
        <v>3.4621493163517523E-5</v>
      </c>
      <c r="BA475" s="240">
        <f t="shared" ca="1" si="902"/>
        <v>-1.5084350943568622E-5</v>
      </c>
      <c r="BB475" s="240">
        <f t="shared" ca="1" si="903"/>
        <v>-6.2163309474075463E-6</v>
      </c>
      <c r="BC475" s="240">
        <f t="shared" ca="1" si="904"/>
        <v>2.6790249965060507E-5</v>
      </c>
      <c r="BD475" s="240">
        <f t="shared" ca="1" si="905"/>
        <v>-4.4232070771335569E-5</v>
      </c>
      <c r="BE475" s="240">
        <f t="shared" ca="1" si="906"/>
        <v>5.6502637485952524E-5</v>
      </c>
      <c r="BF475" s="240">
        <f t="shared" ca="1" si="907"/>
        <v>-6.2167375212837528E-5</v>
      </c>
      <c r="BG475" s="240">
        <f t="shared" ca="1" si="908"/>
        <v>6.0564008873353547E-5</v>
      </c>
      <c r="BH475" s="240">
        <f t="shared" ca="1" si="909"/>
        <v>-5.1879991023958564E-5</v>
      </c>
      <c r="BI475" s="240">
        <f t="shared" ca="1" si="910"/>
        <v>3.7130586427358529E-5</v>
      </c>
      <c r="BJ475" s="240">
        <f t="shared" ca="1" si="911"/>
        <v>-1.8040175550931959E-5</v>
      </c>
      <c r="BK475" s="240">
        <f t="shared" ca="1" si="912"/>
        <v>-3.1593459776787756E-6</v>
      </c>
      <c r="BL475" s="240">
        <f t="shared" ca="1" si="913"/>
        <v>2.3989502461220211E-5</v>
      </c>
      <c r="BM475" s="240">
        <f t="shared" ca="1" si="914"/>
        <v>-4.2015001360430333E-5</v>
      </c>
      <c r="BN475" s="240">
        <f t="shared" ca="1" si="915"/>
        <v>5.5128447897920357E-5</v>
      </c>
      <c r="BO475" s="240">
        <f t="shared" ca="1" si="916"/>
        <v>-6.1796724521645305E-5</v>
      </c>
      <c r="BP475" s="240">
        <f t="shared" ca="1" si="917"/>
        <v>6.1240230544290421E-5</v>
      </c>
      <c r="BQ475" s="240">
        <f t="shared" ca="1" si="918"/>
        <v>-5.3524026717187386E-5</v>
      </c>
      <c r="BR475" s="240">
        <f t="shared" ca="1" si="919"/>
        <v>3.9550228856240747E-5</v>
      </c>
      <c r="BS475" s="240">
        <f t="shared" ca="1" si="920"/>
        <v>-2.0952539795260332E-5</v>
      </c>
      <c r="BT475" s="240">
        <f t="shared" ca="1" si="921"/>
        <v>-9.4749866765519964E-8</v>
      </c>
      <c r="BU475" s="240">
        <f t="shared" ca="1" si="922"/>
        <v>2.1130962144718575E-5</v>
      </c>
      <c r="BV475" s="240">
        <f t="shared" ca="1" si="923"/>
        <v>-3.9696714131168324E-5</v>
      </c>
      <c r="BW475" s="240">
        <f t="shared" ca="1" si="924"/>
        <v>5.3621449050219583E-5</v>
      </c>
      <c r="BX475" s="240">
        <f t="shared" ca="1" si="925"/>
        <v>-6.1277200108326613E-5</v>
      </c>
      <c r="BY475" s="240">
        <f t="shared" ca="1" si="926"/>
        <v>6.1768919135835119E-5</v>
      </c>
      <c r="BZ475" s="240">
        <f t="shared" ca="1" si="927"/>
        <v>-5.5039118341904431E-5</v>
      </c>
      <c r="CA475" s="240">
        <f t="shared" ca="1" si="928"/>
        <v>4.1874591319617362E-5</v>
      </c>
      <c r="CB475" s="240">
        <f t="shared" ca="1" si="929"/>
        <v>-2.3814427535994542E-5</v>
      </c>
      <c r="CC475" s="240">
        <f t="shared" ca="1" si="930"/>
        <v>2.9700745048776468E-6</v>
      </c>
      <c r="CD475" s="240">
        <f t="shared" ca="1" si="931"/>
        <v>1.8221515489556616E-5</v>
      </c>
      <c r="CE475" s="240">
        <f t="shared" ca="1" si="932"/>
        <v>-3.728279404054424E-5</v>
      </c>
      <c r="CF475" s="240">
        <f t="shared" ca="1" si="933"/>
        <v>5.198527143507257E-5</v>
      </c>
      <c r="CG475" s="240">
        <f t="shared" ca="1" si="934"/>
        <v>-6.0610053552698115E-5</v>
      </c>
      <c r="CH475" s="240">
        <f t="shared" ca="1" si="935"/>
        <v>6.2148800990863591E-5</v>
      </c>
      <c r="CI475" s="240">
        <f t="shared" ca="1" si="936"/>
        <v>-5.6421615909678396E-5</v>
      </c>
      <c r="CJ475" s="240">
        <f t="shared" ca="1" si="937"/>
        <v>4.409807422472398E-5</v>
      </c>
      <c r="CK475" s="240">
        <f t="shared" ca="1" si="938"/>
        <v>-2.6618944234898696E-5</v>
      </c>
      <c r="CL475" s="240">
        <f t="shared" ca="1" si="939"/>
        <v>6.0277437068907643E-6</v>
      </c>
      <c r="CM475" s="240">
        <f t="shared" ca="1" si="940"/>
        <v>1.5268171607565781E-5</v>
      </c>
      <c r="CN475" s="240">
        <f t="shared" ca="1" si="941"/>
        <v>-3.4779056433488017E-5</v>
      </c>
      <c r="CO475" s="240">
        <f t="shared" ca="1" si="942"/>
        <v>5.022385674766646E-5</v>
      </c>
      <c r="CP475" s="240">
        <f t="shared" ca="1" si="943"/>
        <v>-5.9796892069247954E-5</v>
      </c>
      <c r="CQ475" s="240">
        <f t="shared" ca="1" si="944"/>
        <v>6.2378960940713007E-5</v>
      </c>
      <c r="CR475" s="240">
        <f t="shared" ca="1" si="945"/>
        <v>-5.7668188862776042E-5</v>
      </c>
      <c r="CS475" s="240">
        <f t="shared" ca="1" si="946"/>
        <v>4.6215321006486912E-5</v>
      </c>
      <c r="CT475" s="240">
        <f t="shared" ca="1" si="947"/>
        <v>-2.9359333565595262E-5</v>
      </c>
      <c r="CU475" s="240">
        <f t="shared" ca="1" si="948"/>
        <v>9.0708915463459819E-6</v>
      </c>
      <c r="CV475" s="240">
        <f t="shared" ca="1" si="949"/>
        <v>1.227804536283671E-5</v>
      </c>
      <c r="CW475" s="240">
        <f t="shared" ca="1" si="950"/>
        <v>-3.2191533033199465E-5</v>
      </c>
      <c r="CX475" s="240">
        <f t="shared" ca="1" si="951"/>
        <v>4.834144839026489E-5</v>
      </c>
      <c r="CY475" s="240">
        <f t="shared" ca="1" si="952"/>
        <v>-5.8839674635213366E-5</v>
      </c>
      <c r="CZ475" s="240">
        <f t="shared" ca="1" si="953"/>
        <v>6.2458844509904516E-5</v>
      </c>
      <c r="DA475" s="240">
        <f t="shared" ca="1" si="954"/>
        <v>-5.8775834097766461E-5</v>
      </c>
      <c r="DB475" s="240">
        <f t="shared" ca="1" si="955"/>
        <v>4.8221231031962426E-5</v>
      </c>
      <c r="DC475" s="240">
        <f t="shared" ca="1" si="956"/>
        <v>-3.2028993690159994E-5</v>
      </c>
      <c r="DD475" s="240">
        <f t="shared" ca="1" si="957"/>
        <v>1.2092186813549797E-5</v>
      </c>
      <c r="DE475" s="240">
        <f t="shared" ca="1" si="958"/>
        <v>9.2583402313988118E-6</v>
      </c>
      <c r="DF475" s="240">
        <f t="shared" ca="1" si="959"/>
        <v>-2.9526457410187172E-5</v>
      </c>
      <c r="DG475" s="240">
        <f t="shared" ca="1" si="960"/>
        <v>4.6342581249480348E-5</v>
      </c>
      <c r="DH475" s="240">
        <f t="shared" ca="1" si="961"/>
        <v>-5.7740707271235718E-5</v>
      </c>
      <c r="DI475" s="240">
        <f t="shared" ca="1" si="962"/>
        <v>6.2388259251923084E-5</v>
      </c>
      <c r="DJ475" s="240">
        <f t="shared" ca="1" si="963"/>
        <v>-5.9741883200260285E-5</v>
      </c>
      <c r="DK475" s="240">
        <f t="shared" ca="1" si="964"/>
        <v>5.0110971888200906E-5</v>
      </c>
      <c r="DL475" s="240">
        <f t="shared" ca="1" si="965"/>
        <v>-3.4621493163516602E-5</v>
      </c>
      <c r="DM475" s="240">
        <f t="shared" ca="1" si="966"/>
        <v>1.5084350943569279E-5</v>
      </c>
      <c r="DN475" s="240">
        <f t="shared" ca="1" si="967"/>
        <v>6.2163309474086407E-6</v>
      </c>
      <c r="DO475" s="240">
        <f t="shared" ca="1" si="968"/>
        <v>-2.67902499650615E-5</v>
      </c>
      <c r="DP475" s="240">
        <f t="shared" ca="1" si="969"/>
        <v>4.4232070771335094E-5</v>
      </c>
      <c r="DQ475" s="240">
        <f t="shared" ca="1" si="970"/>
        <v>-5.6502637485952991E-5</v>
      </c>
      <c r="DR475" s="240">
        <f t="shared" ca="1" si="971"/>
        <v>6.2167375212837623E-5</v>
      </c>
      <c r="DS475" s="240">
        <f t="shared" ca="1" si="972"/>
        <v>-6.056400887335285E-5</v>
      </c>
      <c r="DT475" s="240">
        <f t="shared" ca="1" si="973"/>
        <v>5.1879991023957954E-5</v>
      </c>
      <c r="DU475" s="240">
        <f t="shared" ca="1" si="974"/>
        <v>-3.7130586427357641E-5</v>
      </c>
      <c r="DV475" s="240">
        <f t="shared" ca="1" si="975"/>
        <v>1.8040175550929205E-5</v>
      </c>
      <c r="DW475" s="240">
        <f t="shared" ca="1" si="976"/>
        <v>3.1593459776798699E-6</v>
      </c>
      <c r="DX475" s="240">
        <f t="shared" ca="1" si="977"/>
        <v>-2.3989502461221227E-5</v>
      </c>
      <c r="DY475" s="240">
        <f t="shared" ca="1" si="978"/>
        <v>4.2015001360432461E-5</v>
      </c>
      <c r="DZ475" s="240">
        <f t="shared" ca="1" si="979"/>
        <v>-5.5128447897920038E-5</v>
      </c>
      <c r="EA475" s="240">
        <f t="shared" ca="1" si="980"/>
        <v>6.1796724521645454E-5</v>
      </c>
      <c r="EB475" s="240">
        <f t="shared" ca="1" si="981"/>
        <v>-6.1240230544289852E-5</v>
      </c>
      <c r="EC475" s="240">
        <f t="shared" ca="1" si="982"/>
        <v>5.3524026717187732E-5</v>
      </c>
      <c r="ED475" s="240">
        <f t="shared" ca="1" si="983"/>
        <v>-3.9550228856239893E-5</v>
      </c>
      <c r="EE475" s="240">
        <f t="shared" ca="1" si="984"/>
        <v>2.0952539795257628E-5</v>
      </c>
      <c r="EF475" s="240">
        <f t="shared" ca="1" si="985"/>
        <v>9.4749866764849114E-8</v>
      </c>
      <c r="EG475" s="240">
        <f t="shared" ca="1" si="986"/>
        <v>-2.1130962144719615E-5</v>
      </c>
      <c r="EH475" s="240">
        <f t="shared" ca="1" si="987"/>
        <v>3.9696714131170547E-5</v>
      </c>
      <c r="EI475" s="240">
        <f t="shared" ca="1" si="988"/>
        <v>-5.3621449050219237E-5</v>
      </c>
      <c r="EJ475" s="240">
        <f t="shared" ca="1" si="989"/>
        <v>6.1277200108326817E-5</v>
      </c>
      <c r="EK475" s="240">
        <f t="shared" ca="1" si="990"/>
        <v>-6.1768919135834956E-5</v>
      </c>
      <c r="EL475" s="240">
        <f t="shared" ca="1" si="991"/>
        <v>5.503911834190475E-5</v>
      </c>
      <c r="EM475" s="240">
        <f t="shared" ca="1" si="992"/>
        <v>-4.1874591319616542E-5</v>
      </c>
      <c r="EN475" s="240">
        <f t="shared" ca="1" si="993"/>
        <v>2.3814427535993522E-5</v>
      </c>
      <c r="EO475" s="240">
        <f t="shared" ca="1" si="994"/>
        <v>-2.9700745048783177E-6</v>
      </c>
      <c r="EP475" s="240">
        <f t="shared" ca="1" si="995"/>
        <v>-1.8221515489557677E-5</v>
      </c>
      <c r="EQ475" s="240">
        <f t="shared" ca="1" si="996"/>
        <v>3.7282794040545121E-5</v>
      </c>
      <c r="ER475" s="240">
        <f t="shared" ca="1" si="997"/>
        <v>-5.198527143507417E-5</v>
      </c>
      <c r="ES475" s="240">
        <f t="shared" ca="1" si="998"/>
        <v>6.0610053552698379E-5</v>
      </c>
      <c r="ET475" s="240">
        <f t="shared" ca="1" si="999"/>
        <v>-6.2148800990863496E-5</v>
      </c>
      <c r="EU475" s="240">
        <f t="shared" ca="1" si="1000"/>
        <v>5.6421615909677163E-5</v>
      </c>
      <c r="EV475" s="240">
        <f t="shared" ca="1" si="1001"/>
        <v>-4.40980742247232E-5</v>
      </c>
      <c r="EW475" s="240">
        <f t="shared" ca="1" si="1002"/>
        <v>2.6618944234897697E-5</v>
      </c>
      <c r="EX475" s="240">
        <f t="shared" ca="1" si="1003"/>
        <v>-6.0277437068878979E-6</v>
      </c>
      <c r="EY475" s="240">
        <f t="shared" ca="1" si="1004"/>
        <v>-1.5268171607565127E-5</v>
      </c>
      <c r="EZ475" s="240">
        <f t="shared" ca="1" si="1005"/>
        <v>3.4779056433488925E-5</v>
      </c>
      <c r="FA475" s="240">
        <f t="shared" ca="1" si="1006"/>
        <v>-5.0223856747668161E-5</v>
      </c>
      <c r="FB475" s="240">
        <f t="shared" ca="1" si="1007"/>
        <v>5.9796892069247764E-5</v>
      </c>
      <c r="FC475" s="240">
        <f t="shared" ca="1" si="1008"/>
        <v>-6.2378960940712939E-5</v>
      </c>
      <c r="FD475" s="240">
        <f t="shared" ca="1" si="1009"/>
        <v>5.7668188862774938E-5</v>
      </c>
      <c r="FE475" s="240">
        <f t="shared" ca="1" si="1010"/>
        <v>-4.6215321006487366E-5</v>
      </c>
      <c r="FF475" s="240">
        <f t="shared" ca="1" si="1011"/>
        <v>2.9359333565595855E-5</v>
      </c>
      <c r="FG475" s="240">
        <f t="shared" ca="1" si="1012"/>
        <v>-9.0708915463431359E-6</v>
      </c>
      <c r="FH475" s="240">
        <f t="shared" ca="1" si="1013"/>
        <v>-1.2278045362836056E-5</v>
      </c>
      <c r="FI475" s="240">
        <f t="shared" ca="1" si="1014"/>
        <v>3.2191533033198889E-5</v>
      </c>
      <c r="FJ475" s="240">
        <f t="shared" ca="1" si="1015"/>
        <v>-4.8341448390266706E-5</v>
      </c>
      <c r="FK475" s="240">
        <f t="shared" ca="1" si="1016"/>
        <v>5.8839674635213142E-5</v>
      </c>
      <c r="FL475" s="240">
        <f t="shared" ca="1" si="1017"/>
        <v>-6.2458844509904516E-5</v>
      </c>
      <c r="FM475" s="240">
        <f t="shared" ca="1" si="1018"/>
        <v>5.8775834097765485E-5</v>
      </c>
      <c r="FN475" s="240">
        <f t="shared" ca="1" si="1019"/>
        <v>-4.8221231031962846E-5</v>
      </c>
      <c r="FO475" s="240">
        <f t="shared" ca="1" si="1020"/>
        <v>3.202899369016057E-5</v>
      </c>
      <c r="FP475" s="240">
        <f t="shared" ca="1" si="1021"/>
        <v>-1.2092186813546971E-5</v>
      </c>
      <c r="FQ475" s="240">
        <f t="shared" ca="1" si="1022"/>
        <v>-9.2583402314016578E-6</v>
      </c>
      <c r="FR475" s="240">
        <f t="shared" ca="1" si="1023"/>
        <v>2.9526457410186582E-5</v>
      </c>
      <c r="FS475" s="240">
        <f t="shared" ca="1" si="1024"/>
        <v>-4.6342581249482286E-5</v>
      </c>
      <c r="FT475" s="240">
        <f t="shared" ca="1" si="1025"/>
        <v>5.7740707271236809E-5</v>
      </c>
      <c r="FU475" s="240">
        <f t="shared" ca="1" si="1026"/>
        <v>-6.2388259251923057E-5</v>
      </c>
      <c r="FV475" s="240">
        <f t="shared" ca="1" si="1027"/>
        <v>5.9741883200259451E-5</v>
      </c>
      <c r="FW475" s="240">
        <f t="shared" ca="1" si="1028"/>
        <v>-5.0110971888199185E-5</v>
      </c>
      <c r="FX475" s="240">
        <f t="shared" ca="1" si="1029"/>
        <v>3.4621493163517171E-5</v>
      </c>
      <c r="FY475" s="240">
        <f t="shared" ca="1" si="1030"/>
        <v>-1.5084350943566488E-5</v>
      </c>
      <c r="FZ475" s="240">
        <f t="shared" ca="1" si="1031"/>
        <v>-6.2163309474114969E-6</v>
      </c>
      <c r="GA475" s="240">
        <f t="shared" ca="1" si="1032"/>
        <v>2.679024996506089E-5</v>
      </c>
      <c r="GB475" s="240">
        <f t="shared" ca="1" si="1033"/>
        <v>-4.4232070771337127E-5</v>
      </c>
      <c r="GC475" s="240">
        <f t="shared" ca="1" si="1034"/>
        <v>5.6502637485954211E-5</v>
      </c>
      <c r="GD475" s="240">
        <f t="shared" ca="1" si="1035"/>
        <v>-6.2167375212837569E-5</v>
      </c>
      <c r="GE475" s="240">
        <f t="shared" ca="1" si="1036"/>
        <v>6.0564008873353005E-5</v>
      </c>
      <c r="GF475" s="240">
        <f t="shared" ca="1" si="1037"/>
        <v>-5.1879991023956348E-5</v>
      </c>
      <c r="GG475" s="240">
        <f t="shared" ca="1" si="1038"/>
        <v>3.713058642735533E-5</v>
      </c>
      <c r="GH475" s="240">
        <f t="shared" ca="1" si="1039"/>
        <v>-1.804017555092645E-5</v>
      </c>
      <c r="GI475" s="240">
        <f t="shared" ca="1" si="1040"/>
        <v>-3.1593459776791923E-6</v>
      </c>
      <c r="GJ475" s="240">
        <f t="shared" ca="1" si="1041"/>
        <v>2.3989502461220604E-5</v>
      </c>
      <c r="GK475" s="240">
        <f t="shared" ca="1" si="1042"/>
        <v>-4.2015001360431966E-5</v>
      </c>
      <c r="GL475" s="240">
        <f t="shared" ca="1" si="1043"/>
        <v>5.5128447897921393E-5</v>
      </c>
      <c r="GM475" s="240">
        <f t="shared" ca="1" si="1044"/>
        <v>-6.1796724521645874E-5</v>
      </c>
      <c r="GN475" s="240">
        <f t="shared" ca="1" si="1045"/>
        <v>6.1240230544289283E-5</v>
      </c>
      <c r="GO475" s="240">
        <f t="shared" ca="1" si="1046"/>
        <v>-5.3524026717188084E-5</v>
      </c>
      <c r="GP475" s="240">
        <f t="shared" ca="1" si="1047"/>
        <v>3.9550228856240415E-5</v>
      </c>
      <c r="GQ475" s="240">
        <f t="shared" ca="1" si="1048"/>
        <v>-2.0952539795258251E-5</v>
      </c>
      <c r="GR475" s="240">
        <f t="shared" ca="1" si="1049"/>
        <v>-9.4749866767729026E-8</v>
      </c>
      <c r="GS475" s="240">
        <f t="shared" ca="1" si="1050"/>
        <v>2.1130962144722322E-5</v>
      </c>
      <c r="GT475" s="240">
        <f t="shared" ca="1" si="1051"/>
        <v>-3.969671413117277E-5</v>
      </c>
      <c r="GU475" s="240">
        <f t="shared" ca="1" si="1052"/>
        <v>5.3621449050218891E-5</v>
      </c>
      <c r="GV475" s="240">
        <f t="shared" ca="1" si="1053"/>
        <v>-6.1277200108326708E-5</v>
      </c>
      <c r="GW475" s="240">
        <f t="shared" ca="1" si="1054"/>
        <v>6.1768919135835051E-5</v>
      </c>
      <c r="GX475" s="240">
        <f t="shared" ca="1" si="1055"/>
        <v>-5.5039118341903388E-5</v>
      </c>
      <c r="GY475" s="240">
        <f t="shared" ca="1" si="1056"/>
        <v>4.1874591319614407E-5</v>
      </c>
      <c r="GZ475" s="240">
        <f t="shared" ca="1" si="1057"/>
        <v>-2.3814427535990856E-5</v>
      </c>
      <c r="HA475" s="240">
        <f t="shared" ca="1" si="1058"/>
        <v>2.9700745048789919E-6</v>
      </c>
      <c r="HB475" s="240">
        <f t="shared" ca="1" si="1059"/>
        <v>1.822151548955703E-5</v>
      </c>
      <c r="HC475" s="240">
        <f t="shared" ca="1" si="1060"/>
        <v>-3.7282794040544579E-5</v>
      </c>
      <c r="HD475" s="240">
        <f t="shared" ca="1" si="1061"/>
        <v>5.1985271435073797E-5</v>
      </c>
      <c r="HE475" s="240">
        <f t="shared" ca="1" si="1062"/>
        <v>-6.0610053552699077E-5</v>
      </c>
      <c r="HF475" s="240">
        <f t="shared" ca="1" si="1063"/>
        <v>6.2148800990863198E-5</v>
      </c>
      <c r="HG475" s="240">
        <f t="shared" ca="1" si="1064"/>
        <v>-5.6421615909675929E-5</v>
      </c>
      <c r="HH475" s="240">
        <f t="shared" ca="1" si="1065"/>
        <v>4.4098074224723675E-5</v>
      </c>
      <c r="HI475" s="240">
        <f t="shared" ca="1" si="1066"/>
        <v>-2.6618944234898307E-5</v>
      </c>
      <c r="HJ475" s="240">
        <f t="shared" ca="1" si="1067"/>
        <v>6.0277437068885687E-6</v>
      </c>
      <c r="HK475" s="240">
        <f t="shared" ca="1" si="1068"/>
        <v>1.5268171607567912E-5</v>
      </c>
      <c r="HL475" s="240">
        <f t="shared" ca="1" si="1069"/>
        <v>-3.4779056433491317E-5</v>
      </c>
      <c r="HM475" s="240">
        <f t="shared" ca="1" si="1070"/>
        <v>5.0223856747669875E-5</v>
      </c>
      <c r="HN475" s="240">
        <f t="shared" ca="1" si="1071"/>
        <v>-5.9796892069247567E-5</v>
      </c>
      <c r="HO475" s="240">
        <f t="shared" ca="1" si="1072"/>
        <v>6.2378960940712979E-5</v>
      </c>
      <c r="HP475" s="240">
        <f t="shared" ca="1" si="1073"/>
        <v>-5.7668188862775195E-5</v>
      </c>
      <c r="HQ475" s="240">
        <f t="shared" ca="1" si="1074"/>
        <v>4.6215321006485428E-5</v>
      </c>
      <c r="HR475" s="240">
        <f t="shared" ca="1" si="1075"/>
        <v>-2.9359333565593317E-5</v>
      </c>
      <c r="HS475" s="240">
        <f t="shared" ca="1" si="1076"/>
        <v>9.0708915463402899E-6</v>
      </c>
      <c r="HT475" s="240">
        <f t="shared" ca="1" si="1077"/>
        <v>1.2278045362835389E-5</v>
      </c>
      <c r="HU475" s="240">
        <f t="shared" ca="1" si="1078"/>
        <v>-3.2191533033198313E-5</v>
      </c>
      <c r="HV475" s="240">
        <f t="shared" ca="1" si="1079"/>
        <v>4.8341448390266279E-5</v>
      </c>
      <c r="HW475" s="240">
        <f t="shared" ca="1" si="1080"/>
        <v>-5.8839674635214104E-5</v>
      </c>
      <c r="HX475" s="240">
        <f t="shared" ca="1" si="1081"/>
        <v>6.2458844509904516E-5</v>
      </c>
      <c r="HY475" s="240">
        <f t="shared" ca="1" si="1082"/>
        <v>-5.8775834097764509E-5</v>
      </c>
      <c r="HZ475" s="240">
        <f t="shared" ca="1" si="1083"/>
        <v>4.8221231031963273E-5</v>
      </c>
      <c r="IA475" s="240">
        <f t="shared" ca="1" si="1084"/>
        <v>-3.2028993690161146E-5</v>
      </c>
      <c r="IB475" s="240">
        <f t="shared" ca="1" si="1085"/>
        <v>1.2092186813547632E-5</v>
      </c>
      <c r="IC475" s="240">
        <f t="shared" ca="1" si="1086"/>
        <v>9.2583402314009904E-6</v>
      </c>
      <c r="ID475" s="240">
        <f t="shared" ca="1" si="1087"/>
        <v>-2.9526457410189117E-5</v>
      </c>
      <c r="IE475" s="240">
        <f t="shared" ca="1" si="1088"/>
        <v>-4.7456241583294169E-5</v>
      </c>
      <c r="IF475" s="240">
        <f t="shared" ca="1" si="1089"/>
        <v>-5.7740707271237914E-5</v>
      </c>
      <c r="IG475" s="240">
        <f t="shared" ca="1" si="1090"/>
        <v>6.238825925192303E-5</v>
      </c>
      <c r="IH475" s="240">
        <f t="shared" ca="1" si="1091"/>
        <v>-5.9741883200259648E-5</v>
      </c>
      <c r="II475" s="240">
        <f t="shared" ca="1" si="1092"/>
        <v>5.0110971888199591E-5</v>
      </c>
      <c r="IJ475" s="240">
        <f t="shared" ca="1" si="1093"/>
        <v>-3.4621493163514772E-5</v>
      </c>
      <c r="IK475" s="240">
        <f t="shared" ca="1" si="1094"/>
        <v>1.5084350943563696E-5</v>
      </c>
      <c r="IL475" s="240">
        <f t="shared" ca="1" si="1095"/>
        <v>6.2163309474143666E-6</v>
      </c>
      <c r="IM475" s="240">
        <f t="shared" ca="1" si="1096"/>
        <v>-2.6790249965060291E-5</v>
      </c>
      <c r="IN475" s="240">
        <f t="shared" ca="1" si="1097"/>
        <v>4.4232070771336646E-5</v>
      </c>
      <c r="IO475" s="240">
        <f t="shared" ca="1" si="1098"/>
        <v>-5.6502637485953926E-5</v>
      </c>
      <c r="IP475" s="240">
        <f t="shared" ca="1" si="1099"/>
        <v>6.216737521283784E-5</v>
      </c>
      <c r="IQ475" s="240">
        <f t="shared" ca="1" si="1100"/>
        <v>-6.0564008873352301E-5</v>
      </c>
      <c r="IR475" s="240">
        <f t="shared" ca="1" si="1101"/>
        <v>5.1879991023954749E-5</v>
      </c>
      <c r="IS475" s="240">
        <f t="shared" ca="1" si="1102"/>
        <v>-3.7130586427358725E-5</v>
      </c>
      <c r="IT475" s="240">
        <f t="shared" ca="1" si="1103"/>
        <v>1.8040175550930492E-5</v>
      </c>
      <c r="IU475" s="240">
        <f t="shared" ca="1" si="1104"/>
        <v>3.1593459776820722E-6</v>
      </c>
      <c r="IV475" s="240">
        <f t="shared" ca="1" si="1105"/>
        <v>-2.3989502461223263E-5</v>
      </c>
      <c r="IW475" s="240">
        <f t="shared" ca="1" si="1106"/>
        <v>4.2015001360434094E-5</v>
      </c>
      <c r="IX475" s="240">
        <f t="shared" ca="1" si="1107"/>
        <v>-5.5128447897922749E-5</v>
      </c>
      <c r="IY475" s="240">
        <f t="shared" ca="1" si="1108"/>
        <v>6.1796724521645264E-5</v>
      </c>
      <c r="IZ475" s="240">
        <f t="shared" ca="1" si="1109"/>
        <v>-6.1240230544290123E-5</v>
      </c>
      <c r="JA475" s="240">
        <f t="shared" ca="1" si="1110"/>
        <v>5.3524026717186607E-5</v>
      </c>
      <c r="JB475" s="240">
        <f t="shared" ca="1" si="1111"/>
        <v>-3.9550228856238192E-5</v>
      </c>
    </row>
    <row r="476" spans="2:262">
      <c r="B476" s="248">
        <v>115</v>
      </c>
      <c r="C476" s="247">
        <f t="shared" si="1112"/>
        <v>2.2460937500000016E-3</v>
      </c>
      <c r="D476" s="244">
        <f t="shared" ca="1" si="855"/>
        <v>29.920145508306714</v>
      </c>
      <c r="E476" s="243">
        <f ca="1">DQ361</f>
        <v>-7.9854491693287191E-2</v>
      </c>
      <c r="F476" s="242">
        <v>115</v>
      </c>
      <c r="G476" s="240">
        <f t="shared" ca="1" si="856"/>
        <v>3.4870503831496478E-5</v>
      </c>
      <c r="H476" s="240">
        <f t="shared" ca="1" si="857"/>
        <v>-7.9659353220395347E-6</v>
      </c>
      <c r="I476" s="240">
        <f t="shared" ca="1" si="858"/>
        <v>-1.9742743685380471E-5</v>
      </c>
      <c r="J476" s="240">
        <f t="shared" ca="1" si="859"/>
        <v>4.5458518305027502E-5</v>
      </c>
      <c r="K476" s="240">
        <f t="shared" ca="1" si="860"/>
        <v>-6.6585544671875568E-5</v>
      </c>
      <c r="L476" s="240">
        <f t="shared" ca="1" si="861"/>
        <v>8.0991183867137239E-5</v>
      </c>
      <c r="M476" s="240">
        <f t="shared" ca="1" si="862"/>
        <v>-8.7221278251002274E-5</v>
      </c>
      <c r="N476" s="240">
        <f t="shared" ca="1" si="863"/>
        <v>8.4646939426209175E-5</v>
      </c>
      <c r="O476" s="240">
        <f t="shared" ca="1" si="864"/>
        <v>-7.3528030521272417E-5</v>
      </c>
      <c r="P476" s="240">
        <f t="shared" ca="1" si="865"/>
        <v>5.498693466069709E-5</v>
      </c>
      <c r="Q476" s="240">
        <f t="shared" ca="1" si="866"/>
        <v>-3.0895257528247454E-5</v>
      </c>
      <c r="R476" s="240">
        <f t="shared" ca="1" si="867"/>
        <v>3.6849006788028689E-6</v>
      </c>
      <c r="S476" s="240">
        <f t="shared" ca="1" si="868"/>
        <v>2.3897423453827984E-5</v>
      </c>
      <c r="T476" s="240">
        <f t="shared" ca="1" si="869"/>
        <v>-4.9067454704751617E-5</v>
      </c>
      <c r="U476" s="241">
        <f t="shared" ca="1" si="870"/>
        <v>6.9284438530440649E-5</v>
      </c>
      <c r="V476" s="240">
        <f t="shared" ca="1" si="871"/>
        <v>-8.2507599017687098E-5</v>
      </c>
      <c r="W476" s="240">
        <f t="shared" ca="1" si="872"/>
        <v>8.740214223028777E-5</v>
      </c>
      <c r="X476" s="240">
        <f t="shared" ca="1" si="873"/>
        <v>-8.3473995166030723E-5</v>
      </c>
      <c r="Y476" s="240">
        <f t="shared" ca="1" si="874"/>
        <v>7.11196792833787E-5</v>
      </c>
      <c r="Z476" s="240">
        <f t="shared" ca="1" si="875"/>
        <v>-5.1586284182582723E-5</v>
      </c>
      <c r="AA476" s="240">
        <f t="shared" ca="1" si="876"/>
        <v>2.6845581843507482E-5</v>
      </c>
      <c r="AB476" s="240">
        <f t="shared" ca="1" si="877"/>
        <v>6.0501121292789637E-7</v>
      </c>
      <c r="AC476" s="240">
        <f t="shared" ca="1" si="878"/>
        <v>-2.7994532236007688E-5</v>
      </c>
      <c r="AD476" s="240">
        <f t="shared" ca="1" si="879"/>
        <v>5.2558183308291066E-5</v>
      </c>
      <c r="AE476" s="240">
        <f t="shared" ca="1" si="880"/>
        <v>-7.181642010798611E-5</v>
      </c>
      <c r="AF476" s="240">
        <f t="shared" ca="1" si="881"/>
        <v>8.3825246135391302E-5</v>
      </c>
      <c r="AG476" s="240">
        <f t="shared" ca="1" si="882"/>
        <v>-8.7372446793416964E-5</v>
      </c>
      <c r="AH476" s="240">
        <f t="shared" ca="1" si="883"/>
        <v>8.2099954740039253E-5</v>
      </c>
      <c r="AI476" s="240">
        <f t="shared" ca="1" si="884"/>
        <v>-6.8539994508743168E-5</v>
      </c>
      <c r="AJ476" s="240">
        <f t="shared" ca="1" si="885"/>
        <v>4.8061357827447929E-5</v>
      </c>
      <c r="AK476" s="240">
        <f t="shared" ca="1" si="886"/>
        <v>-2.2731232800711837E-5</v>
      </c>
      <c r="AL476" s="240">
        <f t="shared" ca="1" si="887"/>
        <v>-4.8934655796546112E-6</v>
      </c>
      <c r="AM476" s="240">
        <f t="shared" ca="1" si="888"/>
        <v>3.2024199738000022E-5</v>
      </c>
      <c r="AN476" s="240">
        <f t="shared" ca="1" si="889"/>
        <v>-5.5922294644687674E-5</v>
      </c>
      <c r="AO476" s="240">
        <f t="shared" ca="1" si="890"/>
        <v>7.4175389639115935E-5</v>
      </c>
      <c r="AP476" s="240">
        <f t="shared" ca="1" si="891"/>
        <v>-8.494095089293092E-5</v>
      </c>
      <c r="AQ476" s="240">
        <f t="shared" ca="1" si="892"/>
        <v>8.7132263479298402E-5</v>
      </c>
      <c r="AR476" s="240">
        <f t="shared" ca="1" si="893"/>
        <v>-8.0528128331971906E-5</v>
      </c>
      <c r="AS476" s="240">
        <f t="shared" ca="1" si="894"/>
        <v>6.5795190883941211E-5</v>
      </c>
      <c r="AT476" s="240">
        <f t="shared" ca="1" si="895"/>
        <v>-4.4420647451628523E-5</v>
      </c>
      <c r="AU476" s="240">
        <f t="shared" ca="1" si="896"/>
        <v>1.8562122227077841E-5</v>
      </c>
      <c r="AV476" s="240">
        <f t="shared" ca="1" si="897"/>
        <v>9.1701311591829766E-6</v>
      </c>
      <c r="AW476" s="240">
        <f t="shared" ca="1" si="898"/>
        <v>-3.597671813783488E-5</v>
      </c>
      <c r="AX476" s="240">
        <f t="shared" ca="1" si="899"/>
        <v>5.9151684275069783E-5</v>
      </c>
      <c r="AY476" s="240">
        <f t="shared" ca="1" si="900"/>
        <v>-7.6355664159607692E-5</v>
      </c>
      <c r="AZ476" s="240">
        <f t="shared" ca="1" si="901"/>
        <v>8.5852025459820589E-5</v>
      </c>
      <c r="BA476" s="240">
        <f t="shared" ca="1" si="902"/>
        <v>-8.6682170910573232E-5</v>
      </c>
      <c r="BB476" s="240">
        <f t="shared" ca="1" si="903"/>
        <v>7.8762302609321813E-5</v>
      </c>
      <c r="BC476" s="240">
        <f t="shared" ca="1" si="904"/>
        <v>-6.2891880881321748E-5</v>
      </c>
      <c r="BD476" s="240">
        <f t="shared" ca="1" si="905"/>
        <v>4.0672923845308962E-5</v>
      </c>
      <c r="BE476" s="240">
        <f t="shared" ca="1" si="906"/>
        <v>-1.4348293875148926E-5</v>
      </c>
      <c r="BF476" s="240">
        <f t="shared" ca="1" si="907"/>
        <v>-1.3424705089540247E-5</v>
      </c>
      <c r="BG476" s="240">
        <f t="shared" ca="1" si="908"/>
        <v>3.9842565472487359E-5</v>
      </c>
      <c r="BH476" s="240">
        <f t="shared" ca="1" si="909"/>
        <v>-6.2238572316959445E-5</v>
      </c>
      <c r="BI476" s="240">
        <f t="shared" ca="1" si="910"/>
        <v>7.8351991197173854E-5</v>
      </c>
      <c r="BJ476" s="240">
        <f t="shared" ca="1" si="911"/>
        <v>-8.6556274977628357E-5</v>
      </c>
      <c r="BK476" s="240">
        <f t="shared" ca="1" si="912"/>
        <v>8.6023253399663218E-5</v>
      </c>
      <c r="BL476" s="240">
        <f t="shared" ca="1" si="913"/>
        <v>-7.6806731600923515E-5</v>
      </c>
      <c r="BM476" s="240">
        <f t="shared" ca="1" si="914"/>
        <v>5.9837058828981891E-5</v>
      </c>
      <c r="BN476" s="240">
        <f t="shared" ca="1" si="915"/>
        <v>-3.6827215602919773E-5</v>
      </c>
      <c r="BO476" s="240">
        <f t="shared" ca="1" si="916"/>
        <v>1.0099899226513881E-5</v>
      </c>
      <c r="BP476" s="240">
        <f t="shared" ca="1" si="917"/>
        <v>1.76469377294703E-5</v>
      </c>
      <c r="BQ476" s="240">
        <f t="shared" ca="1" si="918"/>
        <v>-4.3612428577118945E-5</v>
      </c>
      <c r="BR476" s="240">
        <f t="shared" ca="1" si="919"/>
        <v>6.5175522186680695E-5</v>
      </c>
      <c r="BS476" s="240">
        <f t="shared" ca="1" si="920"/>
        <v>-8.0159561425120995E-5</v>
      </c>
      <c r="BT476" s="240">
        <f t="shared" ca="1" si="921"/>
        <v>8.7052002847581037E-5</v>
      </c>
      <c r="BU476" s="240">
        <f t="shared" ca="1" si="922"/>
        <v>-8.5157098336565858E-5</v>
      </c>
      <c r="BV476" s="240">
        <f t="shared" ca="1" si="923"/>
        <v>7.4666126448622236E-5</v>
      </c>
      <c r="BW476" s="240">
        <f t="shared" ca="1" si="924"/>
        <v>-5.6638084060813847E-5</v>
      </c>
      <c r="BX476" s="240">
        <f t="shared" ca="1" si="925"/>
        <v>3.2892787372457777E-5</v>
      </c>
      <c r="BY476" s="240">
        <f t="shared" ca="1" si="926"/>
        <v>-5.8271730359930153E-6</v>
      </c>
      <c r="BZ476" s="240">
        <f t="shared" ca="1" si="927"/>
        <v>-2.1826657350723297E-5</v>
      </c>
      <c r="CA476" s="240">
        <f t="shared" ca="1" si="928"/>
        <v>4.7277225521310748E-5</v>
      </c>
      <c r="CB476" s="240">
        <f t="shared" ca="1" si="929"/>
        <v>-6.7955458514752786E-5</v>
      </c>
      <c r="CC476" s="240">
        <f t="shared" ca="1" si="930"/>
        <v>8.1774020248446779E-5</v>
      </c>
      <c r="CD476" s="240">
        <f t="shared" ca="1" si="931"/>
        <v>-8.7338014817818748E-5</v>
      </c>
      <c r="CE476" s="240">
        <f t="shared" ca="1" si="932"/>
        <v>8.408579236469536E-5</v>
      </c>
      <c r="CF476" s="240">
        <f t="shared" ca="1" si="933"/>
        <v>-7.2345644057727234E-5</v>
      </c>
      <c r="CG476" s="240">
        <f t="shared" ca="1" si="934"/>
        <v>5.3302663187234925E-5</v>
      </c>
      <c r="CH476" s="240">
        <f t="shared" ca="1" si="935"/>
        <v>-2.8879117536149917E-5</v>
      </c>
      <c r="CI476" s="240">
        <f t="shared" ca="1" si="936"/>
        <v>1.5404086752308316E-6</v>
      </c>
      <c r="CJ476" s="240">
        <f t="shared" ca="1" si="937"/>
        <v>2.5953794642626593E-5</v>
      </c>
      <c r="CK476" s="240">
        <f t="shared" ca="1" si="938"/>
        <v>-5.0828127488227869E-5</v>
      </c>
      <c r="CL476" s="240">
        <f t="shared" ca="1" si="939"/>
        <v>7.057168419106921E-5</v>
      </c>
      <c r="CM476" s="240">
        <f t="shared" ca="1" si="940"/>
        <v>-8.319147829443666E-5</v>
      </c>
      <c r="CN476" s="240">
        <f t="shared" ca="1" si="941"/>
        <v>8.7413621860453808E-5</v>
      </c>
      <c r="CO476" s="240">
        <f t="shared" ca="1" si="942"/>
        <v>-8.2811916353972049E-5</v>
      </c>
      <c r="CP476" s="240">
        <f t="shared" ca="1" si="943"/>
        <v>6.9850874673567235E-5</v>
      </c>
      <c r="CQ476" s="240">
        <f t="shared" ca="1" si="944"/>
        <v>-4.9838831529276119E-5</v>
      </c>
      <c r="CR476" s="240">
        <f t="shared" ca="1" si="945"/>
        <v>2.4795875376185559E-5</v>
      </c>
      <c r="CS476" s="240">
        <f t="shared" ca="1" si="946"/>
        <v>2.7500666649538433E-6</v>
      </c>
      <c r="CT476" s="240">
        <f t="shared" ca="1" si="947"/>
        <v>-3.0018406969951916E-5</v>
      </c>
      <c r="CU476" s="240">
        <f t="shared" ca="1" si="948"/>
        <v>5.4256580044005669E-5</v>
      </c>
      <c r="CV476" s="240">
        <f t="shared" ca="1" si="949"/>
        <v>-7.301789649881836E-5</v>
      </c>
      <c r="CW476" s="240">
        <f t="shared" ca="1" si="950"/>
        <v>8.4408520782501578E-5</v>
      </c>
      <c r="CX476" s="240">
        <f t="shared" ca="1" si="951"/>
        <v>-8.7278641831498025E-5</v>
      </c>
      <c r="CY476" s="240">
        <f t="shared" ca="1" si="952"/>
        <v>8.1338539183285584E-5</v>
      </c>
      <c r="CZ476" s="240">
        <f t="shared" ca="1" si="953"/>
        <v>-6.7187828414103068E-5</v>
      </c>
      <c r="DA476" s="240">
        <f t="shared" ca="1" si="954"/>
        <v>4.6254933760795161E-5</v>
      </c>
      <c r="DB476" s="240">
        <f t="shared" ca="1" si="955"/>
        <v>-2.0652897780575405E-5</v>
      </c>
      <c r="DC476" s="240">
        <f t="shared" ca="1" si="956"/>
        <v>-7.0339168536677268E-6</v>
      </c>
      <c r="DD476" s="240">
        <f t="shared" ca="1" si="957"/>
        <v>3.4010702325587025E-5</v>
      </c>
      <c r="DE476" s="240">
        <f t="shared" ca="1" si="958"/>
        <v>-5.7554323746144251E-5</v>
      </c>
      <c r="DF476" s="240">
        <f t="shared" ca="1" si="959"/>
        <v>7.5288202298290832E-5</v>
      </c>
      <c r="DG476" s="240">
        <f t="shared" ca="1" si="960"/>
        <v>-8.5422215750688822E-5</v>
      </c>
      <c r="DH476" s="240">
        <f t="shared" ca="1" si="961"/>
        <v>8.6933399909663872E-5</v>
      </c>
      <c r="DI476" s="240">
        <f t="shared" ca="1" si="962"/>
        <v>-7.9669210347291071E-5</v>
      </c>
      <c r="DJ476" s="240">
        <f t="shared" ca="1" si="963"/>
        <v>6.4362920791030478E-5</v>
      </c>
      <c r="DK476" s="240">
        <f t="shared" ca="1" si="964"/>
        <v>-4.2559603805430673E-5</v>
      </c>
      <c r="DL476" s="240">
        <f t="shared" ca="1" si="965"/>
        <v>1.6460165545231618E-5</v>
      </c>
      <c r="DM476" s="240">
        <f t="shared" ca="1" si="966"/>
        <v>1.1300821720582762E-5</v>
      </c>
      <c r="DN476" s="240">
        <f t="shared" ca="1" si="967"/>
        <v>-3.7921062920329569E-5</v>
      </c>
      <c r="DO476" s="240">
        <f t="shared" ca="1" si="968"/>
        <v>6.0713414041211323E-5</v>
      </c>
      <c r="DP476" s="240">
        <f t="shared" ca="1" si="969"/>
        <v>-7.7377132223956611E-5</v>
      </c>
      <c r="DQ476" s="240">
        <f t="shared" ca="1" si="970"/>
        <v>8.6230121119029282E-5</v>
      </c>
      <c r="DR476" s="240">
        <f t="shared" ca="1" si="971"/>
        <v>-8.6378727812981424E-5</v>
      </c>
      <c r="DS476" s="240">
        <f t="shared" ca="1" si="972"/>
        <v>7.7807951405373384E-5</v>
      </c>
      <c r="DT476" s="240">
        <f t="shared" ca="1" si="973"/>
        <v>-6.1382957254249706E-5</v>
      </c>
      <c r="DU476" s="240">
        <f t="shared" ca="1" si="974"/>
        <v>3.8761744036722279E-5</v>
      </c>
      <c r="DV476" s="240">
        <f t="shared" ca="1" si="975"/>
        <v>-1.2227779329354038E-5</v>
      </c>
      <c r="DW476" s="240">
        <f t="shared" ca="1" si="976"/>
        <v>-1.5540501918132928E-5</v>
      </c>
      <c r="DX476" s="240">
        <f t="shared" ca="1" si="977"/>
        <v>4.1740068353008729E-5</v>
      </c>
      <c r="DY476" s="240">
        <f t="shared" ca="1" si="978"/>
        <v>-6.3726240403989758E-5</v>
      </c>
      <c r="DZ476" s="240">
        <f t="shared" ca="1" si="979"/>
        <v>7.9279653860660925E-5</v>
      </c>
      <c r="EA476" s="240">
        <f t="shared" ca="1" si="980"/>
        <v>-8.6830290572728321E-5</v>
      </c>
      <c r="EB476" s="240">
        <f t="shared" ca="1" si="981"/>
        <v>8.5615961795113834E-5</v>
      </c>
      <c r="EC476" s="240">
        <f t="shared" ca="1" si="982"/>
        <v>-7.5759246293346345E-5</v>
      </c>
      <c r="ED476" s="240">
        <f t="shared" ca="1" si="983"/>
        <v>5.8255116796927907E-5</v>
      </c>
      <c r="EE476" s="240">
        <f t="shared" ca="1" si="984"/>
        <v>-3.4870503831497203E-5</v>
      </c>
      <c r="EF476" s="240">
        <f t="shared" ca="1" si="985"/>
        <v>7.9659353220401581E-6</v>
      </c>
      <c r="EG476" s="240">
        <f t="shared" ca="1" si="986"/>
        <v>1.9742743685380003E-5</v>
      </c>
      <c r="EH476" s="240">
        <f t="shared" ca="1" si="987"/>
        <v>-4.5458518305027231E-5</v>
      </c>
      <c r="EI476" s="240">
        <f t="shared" ca="1" si="988"/>
        <v>6.658554467187546E-5</v>
      </c>
      <c r="EJ476" s="240">
        <f t="shared" ca="1" si="989"/>
        <v>-8.0991183867137239E-5</v>
      </c>
      <c r="EK476" s="240">
        <f t="shared" ca="1" si="990"/>
        <v>8.7221278251002301E-5</v>
      </c>
      <c r="EL476" s="240">
        <f t="shared" ca="1" si="991"/>
        <v>-8.4646939426209121E-5</v>
      </c>
      <c r="EM476" s="240">
        <f t="shared" ca="1" si="992"/>
        <v>7.3528030521272241E-5</v>
      </c>
      <c r="EN476" s="240">
        <f t="shared" ca="1" si="993"/>
        <v>-5.4986934660696615E-5</v>
      </c>
      <c r="EO476" s="240">
        <f t="shared" ca="1" si="994"/>
        <v>3.0895257528246593E-5</v>
      </c>
      <c r="EP476" s="240">
        <f t="shared" ca="1" si="995"/>
        <v>-3.6849006788019541E-6</v>
      </c>
      <c r="EQ476" s="240">
        <f t="shared" ca="1" si="996"/>
        <v>-2.3897423453828871E-5</v>
      </c>
      <c r="ER476" s="240">
        <f t="shared" ca="1" si="997"/>
        <v>4.9067454704752884E-5</v>
      </c>
      <c r="ES476" s="240">
        <f t="shared" ca="1" si="998"/>
        <v>-6.9284438530441597E-5</v>
      </c>
      <c r="ET476" s="240">
        <f t="shared" ca="1" si="999"/>
        <v>8.2507599017687613E-5</v>
      </c>
      <c r="EU476" s="240">
        <f t="shared" ca="1" si="1000"/>
        <v>-8.7402142230287702E-5</v>
      </c>
      <c r="EV476" s="240">
        <f t="shared" ca="1" si="1001"/>
        <v>8.3473995166031753E-5</v>
      </c>
      <c r="EW476" s="240">
        <f t="shared" ca="1" si="1002"/>
        <v>-7.1119679283380326E-5</v>
      </c>
      <c r="EX476" s="240">
        <f t="shared" ca="1" si="1003"/>
        <v>5.1586284182584979E-5</v>
      </c>
      <c r="EY476" s="240">
        <f t="shared" ca="1" si="1004"/>
        <v>-2.6845581843510151E-5</v>
      </c>
      <c r="EZ476" s="240">
        <f t="shared" ca="1" si="1005"/>
        <v>-6.0501121292570764E-7</v>
      </c>
      <c r="FA476" s="240">
        <f t="shared" ca="1" si="1006"/>
        <v>2.7994532236005621E-5</v>
      </c>
      <c r="FB476" s="240">
        <f t="shared" ca="1" si="1007"/>
        <v>-5.2558183308289331E-5</v>
      </c>
      <c r="FC476" s="240">
        <f t="shared" ca="1" si="1008"/>
        <v>7.181642010798485E-5</v>
      </c>
      <c r="FD476" s="240">
        <f t="shared" ca="1" si="1009"/>
        <v>-8.3825246135390679E-5</v>
      </c>
      <c r="FE476" s="240">
        <f t="shared" ca="1" si="1010"/>
        <v>8.7372446793417032E-5</v>
      </c>
      <c r="FF476" s="240">
        <f t="shared" ca="1" si="1011"/>
        <v>-8.2099954740039578E-5</v>
      </c>
      <c r="FG476" s="240">
        <f t="shared" ca="1" si="1012"/>
        <v>6.8539994508743751E-5</v>
      </c>
      <c r="FH476" s="240">
        <f t="shared" ca="1" si="1013"/>
        <v>-4.8061357827448708E-5</v>
      </c>
      <c r="FI476" s="240">
        <f t="shared" ca="1" si="1014"/>
        <v>2.2731232800712742E-5</v>
      </c>
      <c r="FJ476" s="240">
        <f t="shared" ca="1" si="1015"/>
        <v>4.8934655796536761E-6</v>
      </c>
      <c r="FK476" s="240">
        <f t="shared" ca="1" si="1016"/>
        <v>-3.2024199737999141E-5</v>
      </c>
      <c r="FL476" s="240">
        <f t="shared" ca="1" si="1017"/>
        <v>5.5922294644686949E-5</v>
      </c>
      <c r="FM476" s="240">
        <f t="shared" ca="1" si="1018"/>
        <v>-7.417538963911542E-5</v>
      </c>
      <c r="FN476" s="240">
        <f t="shared" ca="1" si="1019"/>
        <v>8.494095089293069E-5</v>
      </c>
      <c r="FO476" s="240">
        <f t="shared" ca="1" si="1020"/>
        <v>-8.7132263479298375E-5</v>
      </c>
      <c r="FP476" s="240">
        <f t="shared" ca="1" si="1021"/>
        <v>8.0528128331971784E-5</v>
      </c>
      <c r="FQ476" s="240">
        <f t="shared" ca="1" si="1022"/>
        <v>-6.5795190883941008E-5</v>
      </c>
      <c r="FR476" s="240">
        <f t="shared" ca="1" si="1023"/>
        <v>4.4420647451628272E-5</v>
      </c>
      <c r="FS476" s="240">
        <f t="shared" ca="1" si="1024"/>
        <v>-1.8562122227077549E-5</v>
      </c>
      <c r="FT476" s="240">
        <f t="shared" ca="1" si="1025"/>
        <v>-9.1701311591832816E-6</v>
      </c>
      <c r="FU476" s="240">
        <f t="shared" ca="1" si="1026"/>
        <v>3.5976718137835151E-5</v>
      </c>
      <c r="FV476" s="240">
        <f t="shared" ca="1" si="1027"/>
        <v>-5.9151684275070928E-5</v>
      </c>
      <c r="FW476" s="240">
        <f t="shared" ca="1" si="1028"/>
        <v>7.6355664159608451E-5</v>
      </c>
      <c r="FX476" s="240">
        <f t="shared" ca="1" si="1029"/>
        <v>-8.5852025459820888E-5</v>
      </c>
      <c r="FY476" s="240">
        <f t="shared" ca="1" si="1030"/>
        <v>8.6682170910573028E-5</v>
      </c>
      <c r="FZ476" s="240">
        <f t="shared" ca="1" si="1031"/>
        <v>-7.8762302609323303E-5</v>
      </c>
      <c r="GA476" s="240">
        <f t="shared" ca="1" si="1032"/>
        <v>6.2891880881324119E-5</v>
      </c>
      <c r="GB476" s="240">
        <f t="shared" ca="1" si="1033"/>
        <v>-4.0672923845311984E-5</v>
      </c>
      <c r="GC476" s="240">
        <f t="shared" ca="1" si="1034"/>
        <v>1.43482938751523E-5</v>
      </c>
      <c r="GD476" s="240">
        <f t="shared" ca="1" si="1035"/>
        <v>1.3424705089536858E-5</v>
      </c>
      <c r="GE476" s="240">
        <f t="shared" ca="1" si="1036"/>
        <v>-3.984256547248431E-5</v>
      </c>
      <c r="GF476" s="240">
        <f t="shared" ca="1" si="1037"/>
        <v>6.2238572316957033E-5</v>
      </c>
      <c r="GG476" s="240">
        <f t="shared" ca="1" si="1038"/>
        <v>-7.8351991197174532E-5</v>
      </c>
      <c r="GH476" s="240">
        <f t="shared" ca="1" si="1039"/>
        <v>8.6556274977628208E-5</v>
      </c>
      <c r="GI476" s="240">
        <f t="shared" ca="1" si="1040"/>
        <v>-8.6023253399662513E-5</v>
      </c>
      <c r="GJ476" s="240">
        <f t="shared" ca="1" si="1041"/>
        <v>7.6806731600923963E-5</v>
      </c>
      <c r="GK476" s="240">
        <f t="shared" ca="1" si="1042"/>
        <v>-5.9837058828978957E-5</v>
      </c>
      <c r="GL476" s="240">
        <f t="shared" ca="1" si="1043"/>
        <v>3.6827215602920627E-5</v>
      </c>
      <c r="GM476" s="240">
        <f t="shared" ca="1" si="1044"/>
        <v>-1.0099899226509877E-5</v>
      </c>
      <c r="GN476" s="240">
        <f t="shared" ca="1" si="1045"/>
        <v>-1.7646937729469379E-5</v>
      </c>
      <c r="GO476" s="240">
        <f t="shared" ca="1" si="1046"/>
        <v>4.3612428577122442E-5</v>
      </c>
      <c r="GP476" s="240">
        <f t="shared" ca="1" si="1047"/>
        <v>-6.5175522186680058E-5</v>
      </c>
      <c r="GQ476" s="240">
        <f t="shared" ca="1" si="1048"/>
        <v>8.0159561425118637E-5</v>
      </c>
      <c r="GR476" s="240">
        <f t="shared" ca="1" si="1049"/>
        <v>-8.7052002847580955E-5</v>
      </c>
      <c r="GS476" s="240">
        <f t="shared" ca="1" si="1050"/>
        <v>8.5157098336567199E-5</v>
      </c>
      <c r="GT476" s="240">
        <f t="shared" ca="1" si="1051"/>
        <v>-7.4666126448622738E-5</v>
      </c>
      <c r="GU476" s="240">
        <f t="shared" ca="1" si="1052"/>
        <v>5.6638084060818347E-5</v>
      </c>
      <c r="GV476" s="240">
        <f t="shared" ca="1" si="1053"/>
        <v>-3.2892787372458651E-5</v>
      </c>
      <c r="GW476" s="240">
        <f t="shared" ca="1" si="1054"/>
        <v>5.8271730359989038E-6</v>
      </c>
      <c r="GX476" s="240">
        <f t="shared" ca="1" si="1055"/>
        <v>2.1826657350722382E-5</v>
      </c>
      <c r="GY476" s="240">
        <f t="shared" ca="1" si="1056"/>
        <v>-4.7277225521307847E-5</v>
      </c>
      <c r="GZ476" s="240">
        <f t="shared" ca="1" si="1057"/>
        <v>6.7955458514753762E-5</v>
      </c>
      <c r="HA476" s="240">
        <f t="shared" ca="1" si="1058"/>
        <v>-8.1774020248445573E-5</v>
      </c>
      <c r="HB476" s="240">
        <f t="shared" ca="1" si="1059"/>
        <v>8.7338014817818816E-5</v>
      </c>
      <c r="HC476" s="240">
        <f t="shared" ca="1" si="1060"/>
        <v>-8.4085792364696309E-5</v>
      </c>
      <c r="HD476" s="240">
        <f t="shared" ca="1" si="1061"/>
        <v>7.2345644057726381E-5</v>
      </c>
      <c r="HE476" s="240">
        <f t="shared" ca="1" si="1062"/>
        <v>-5.3302663187237635E-5</v>
      </c>
      <c r="HF476" s="240">
        <f t="shared" ca="1" si="1063"/>
        <v>2.887911753614847E-5</v>
      </c>
      <c r="HG476" s="240">
        <f t="shared" ca="1" si="1064"/>
        <v>-1.5404086752342672E-6</v>
      </c>
      <c r="HH476" s="240">
        <f t="shared" ca="1" si="1065"/>
        <v>-2.595379464262807E-5</v>
      </c>
      <c r="HI476" s="240">
        <f t="shared" ca="1" si="1066"/>
        <v>5.0828127488225091E-5</v>
      </c>
      <c r="HJ476" s="240">
        <f t="shared" ca="1" si="1067"/>
        <v>-7.0571684191070104E-5</v>
      </c>
      <c r="HK476" s="240">
        <f t="shared" ca="1" si="1068"/>
        <v>8.3191478294435616E-5</v>
      </c>
      <c r="HL476" s="240">
        <f t="shared" ca="1" si="1069"/>
        <v>-8.7413621860453795E-5</v>
      </c>
      <c r="HM476" s="240">
        <f t="shared" ca="1" si="1070"/>
        <v>8.2811916353973134E-5</v>
      </c>
      <c r="HN476" s="240">
        <f t="shared" ca="1" si="1071"/>
        <v>-6.9850874673564809E-5</v>
      </c>
      <c r="HO476" s="240">
        <f t="shared" ca="1" si="1072"/>
        <v>4.9838831529276892E-5</v>
      </c>
      <c r="HP476" s="240">
        <f t="shared" ca="1" si="1073"/>
        <v>-2.47958753761817E-5</v>
      </c>
      <c r="HQ476" s="240">
        <f t="shared" ca="1" si="1074"/>
        <v>-2.7500666649529014E-6</v>
      </c>
      <c r="HR476" s="240">
        <f t="shared" ca="1" si="1075"/>
        <v>3.0018406969955694E-5</v>
      </c>
      <c r="HS476" s="240">
        <f t="shared" ca="1" si="1076"/>
        <v>-5.4256580044004937E-5</v>
      </c>
      <c r="HT476" s="240">
        <f t="shared" ca="1" si="1077"/>
        <v>7.3017896498820583E-5</v>
      </c>
      <c r="HU476" s="240">
        <f t="shared" ca="1" si="1078"/>
        <v>-8.440852078250132E-5</v>
      </c>
      <c r="HV476" s="240">
        <f t="shared" ca="1" si="1079"/>
        <v>8.7278641831498363E-5</v>
      </c>
      <c r="HW476" s="240">
        <f t="shared" ca="1" si="1080"/>
        <v>-8.1338539183285936E-5</v>
      </c>
      <c r="HX476" s="240">
        <f t="shared" ca="1" si="1081"/>
        <v>6.718782841410685E-5</v>
      </c>
      <c r="HY476" s="240">
        <f t="shared" ca="1" si="1082"/>
        <v>-4.6254933760795961E-5</v>
      </c>
      <c r="HZ476" s="240">
        <f t="shared" ca="1" si="1083"/>
        <v>2.0652897780581158E-5</v>
      </c>
      <c r="IA476" s="240">
        <f t="shared" ca="1" si="1084"/>
        <v>7.0339168536667849E-6</v>
      </c>
      <c r="IB476" s="240">
        <f t="shared" ca="1" si="1085"/>
        <v>-3.401070232558157E-5</v>
      </c>
      <c r="IC476" s="240">
        <f t="shared" ca="1" si="1086"/>
        <v>5.7554323746143553E-5</v>
      </c>
      <c r="ID476" s="240">
        <f t="shared" ca="1" si="1087"/>
        <v>-7.5288202298287823E-5</v>
      </c>
      <c r="IE476" s="240">
        <f t="shared" ca="1" si="1088"/>
        <v>-2.9502518502911389E-5</v>
      </c>
      <c r="IF476" s="240">
        <f t="shared" ca="1" si="1089"/>
        <v>-8.6933399909664482E-5</v>
      </c>
      <c r="IG476" s="240">
        <f t="shared" ca="1" si="1090"/>
        <v>7.966921034729145E-5</v>
      </c>
      <c r="IH476" s="240">
        <f t="shared" ca="1" si="1091"/>
        <v>-6.4362920791034489E-5</v>
      </c>
      <c r="II476" s="240">
        <f t="shared" ca="1" si="1092"/>
        <v>4.25596038054315E-5</v>
      </c>
      <c r="IJ476" s="240">
        <f t="shared" ca="1" si="1093"/>
        <v>-1.6460165545237418E-5</v>
      </c>
      <c r="IK476" s="240">
        <f t="shared" ca="1" si="1094"/>
        <v>-1.130082172058182E-5</v>
      </c>
      <c r="IL476" s="240">
        <f t="shared" ca="1" si="1095"/>
        <v>3.7921062920328729E-5</v>
      </c>
      <c r="IM476" s="240">
        <f t="shared" ca="1" si="1096"/>
        <v>-6.071341404121423E-5</v>
      </c>
      <c r="IN476" s="240">
        <f t="shared" ca="1" si="1097"/>
        <v>7.7377132223956151E-5</v>
      </c>
      <c r="IO476" s="240">
        <f t="shared" ca="1" si="1098"/>
        <v>-8.6230121119029946E-5</v>
      </c>
      <c r="IP476" s="240">
        <f t="shared" ca="1" si="1099"/>
        <v>8.6378727812981559E-5</v>
      </c>
      <c r="IQ476" s="240">
        <f t="shared" ca="1" si="1100"/>
        <v>-7.7807951405371541E-5</v>
      </c>
      <c r="IR476" s="240">
        <f t="shared" ca="1" si="1101"/>
        <v>6.138295725425037E-5</v>
      </c>
      <c r="IS476" s="240">
        <f t="shared" ca="1" si="1102"/>
        <v>-3.876174403671866E-5</v>
      </c>
      <c r="IT476" s="240">
        <f t="shared" ca="1" si="1103"/>
        <v>1.2227779329354966E-5</v>
      </c>
      <c r="IU476" s="240">
        <f t="shared" ca="1" si="1104"/>
        <v>1.5540501918136885E-5</v>
      </c>
      <c r="IV476" s="240">
        <f t="shared" ca="1" si="1105"/>
        <v>-4.1740068353007909E-5</v>
      </c>
      <c r="IW476" s="240">
        <f t="shared" ca="1" si="1106"/>
        <v>6.3726240403992523E-5</v>
      </c>
      <c r="IX476" s="240">
        <f t="shared" ca="1" si="1107"/>
        <v>-7.9279653860660532E-5</v>
      </c>
      <c r="IY476" s="240">
        <f t="shared" ca="1" si="1108"/>
        <v>8.6830290572728782E-5</v>
      </c>
      <c r="IZ476" s="240">
        <f t="shared" ca="1" si="1109"/>
        <v>-8.5615961795114024E-5</v>
      </c>
      <c r="JA476" s="240">
        <f t="shared" ca="1" si="1110"/>
        <v>7.5759246293344339E-5</v>
      </c>
      <c r="JB476" s="240">
        <f t="shared" ca="1" si="1111"/>
        <v>-5.8255116796928605E-5</v>
      </c>
    </row>
    <row r="477" spans="2:262">
      <c r="B477" s="248">
        <v>116</v>
      </c>
      <c r="C477" s="247">
        <f t="shared" si="1112"/>
        <v>2.2656250000000016E-3</v>
      </c>
      <c r="D477" s="244">
        <f t="shared" ca="1" si="855"/>
        <v>29.920574741203644</v>
      </c>
      <c r="E477" s="243">
        <f ca="1">DR361</f>
        <v>-7.9425258796356979E-2</v>
      </c>
      <c r="F477" s="242">
        <v>116</v>
      </c>
      <c r="G477" s="240">
        <f t="shared" ca="1" si="856"/>
        <v>2.9357064348225052E-5</v>
      </c>
      <c r="H477" s="240">
        <f t="shared" ca="1" si="857"/>
        <v>-7.7895604834812916E-6</v>
      </c>
      <c r="I477" s="240">
        <f t="shared" ca="1" si="858"/>
        <v>-1.4448775099687255E-5</v>
      </c>
      <c r="J477" s="240">
        <f t="shared" ca="1" si="859"/>
        <v>3.5442791873108973E-5</v>
      </c>
      <c r="K477" s="240">
        <f t="shared" ca="1" si="860"/>
        <v>-5.3384499208992167E-5</v>
      </c>
      <c r="L477" s="240">
        <f t="shared" ca="1" si="861"/>
        <v>6.6728769318788784E-5</v>
      </c>
      <c r="M477" s="240">
        <f t="shared" ca="1" si="862"/>
        <v>-7.4326402620845402E-5</v>
      </c>
      <c r="N477" s="240">
        <f t="shared" ca="1" si="863"/>
        <v>7.5523096036729515E-5</v>
      </c>
      <c r="O477" s="240">
        <f t="shared" ca="1" si="864"/>
        <v>-7.0215791133002199E-5</v>
      </c>
      <c r="P477" s="240">
        <f t="shared" ca="1" si="865"/>
        <v>5.8861549444306097E-5</v>
      </c>
      <c r="Q477" s="240">
        <f t="shared" ca="1" si="866"/>
        <v>-4.2438190640902183E-5</v>
      </c>
      <c r="R477" s="240">
        <f t="shared" ca="1" si="867"/>
        <v>2.2360083355238679E-5</v>
      </c>
      <c r="S477" s="240">
        <f t="shared" ca="1" si="868"/>
        <v>-3.5634070502259973E-7</v>
      </c>
      <c r="T477" s="240">
        <f t="shared" ca="1" si="869"/>
        <v>-2.1678089767439916E-5</v>
      </c>
      <c r="U477" s="241">
        <f t="shared" ca="1" si="870"/>
        <v>4.1845617705196451E-5</v>
      </c>
      <c r="V477" s="240">
        <f t="shared" ca="1" si="871"/>
        <v>-5.8409429144024803E-5</v>
      </c>
      <c r="W477" s="240">
        <f t="shared" ca="1" si="872"/>
        <v>6.9943059764823113E-5</v>
      </c>
      <c r="X477" s="240">
        <f t="shared" ca="1" si="873"/>
        <v>-7.5453241042950774E-5</v>
      </c>
      <c r="Y477" s="240">
        <f t="shared" ca="1" si="874"/>
        <v>7.4465439866626127E-5</v>
      </c>
      <c r="Z477" s="240">
        <f t="shared" ca="1" si="875"/>
        <v>-6.70647250098809E-5</v>
      </c>
      <c r="AA477" s="240">
        <f t="shared" ca="1" si="876"/>
        <v>5.3888441066860914E-5</v>
      </c>
      <c r="AB477" s="240">
        <f t="shared" ca="1" si="877"/>
        <v>-3.607132076333385E-5</v>
      </c>
      <c r="AC477" s="240">
        <f t="shared" ca="1" si="878"/>
        <v>1.5147762536277403E-5</v>
      </c>
      <c r="AD477" s="240">
        <f t="shared" ca="1" si="879"/>
        <v>7.0803108292212348E-6</v>
      </c>
      <c r="AE477" s="240">
        <f t="shared" ca="1" si="880"/>
        <v>-2.8698632580283069E-5</v>
      </c>
      <c r="AF477" s="240">
        <f t="shared" ca="1" si="881"/>
        <v>4.7845447363641567E-5</v>
      </c>
      <c r="AG477" s="240">
        <f t="shared" ca="1" si="882"/>
        <v>-6.2871844346558723E-5</v>
      </c>
      <c r="AH477" s="240">
        <f t="shared" ca="1" si="883"/>
        <v>7.2483760310556637E-5</v>
      </c>
      <c r="AI477" s="240">
        <f t="shared" ca="1" si="884"/>
        <v>-7.5853423506875355E-5</v>
      </c>
      <c r="AJ477" s="240">
        <f t="shared" ca="1" si="885"/>
        <v>7.2690640803656865E-5</v>
      </c>
      <c r="AK477" s="240">
        <f t="shared" ca="1" si="886"/>
        <v>-6.3267788923606282E-5</v>
      </c>
      <c r="AL477" s="240">
        <f t="shared" ca="1" si="887"/>
        <v>4.8396357543523802E-5</v>
      </c>
      <c r="AM477" s="240">
        <f t="shared" ca="1" si="888"/>
        <v>-2.9357064348225126E-5</v>
      </c>
      <c r="AN477" s="240">
        <f t="shared" ca="1" si="889"/>
        <v>7.7895604834814271E-6</v>
      </c>
      <c r="AO477" s="240">
        <f t="shared" ca="1" si="890"/>
        <v>1.4448775099686984E-5</v>
      </c>
      <c r="AP477" s="240">
        <f t="shared" ca="1" si="891"/>
        <v>-3.5442791873108729E-5</v>
      </c>
      <c r="AQ477" s="240">
        <f t="shared" ca="1" si="892"/>
        <v>5.3384499208991977E-5</v>
      </c>
      <c r="AR477" s="240">
        <f t="shared" ca="1" si="893"/>
        <v>-6.6728769318788526E-5</v>
      </c>
      <c r="AS477" s="240">
        <f t="shared" ca="1" si="894"/>
        <v>7.4326402620845293E-5</v>
      </c>
      <c r="AT477" s="240">
        <f t="shared" ca="1" si="895"/>
        <v>-7.5523096036729542E-5</v>
      </c>
      <c r="AU477" s="240">
        <f t="shared" ca="1" si="896"/>
        <v>7.0215791133001996E-5</v>
      </c>
      <c r="AV477" s="240">
        <f t="shared" ca="1" si="897"/>
        <v>-5.8861549444305758E-5</v>
      </c>
      <c r="AW477" s="240">
        <f t="shared" ca="1" si="898"/>
        <v>4.2438190640901966E-5</v>
      </c>
      <c r="AX477" s="240">
        <f t="shared" ca="1" si="899"/>
        <v>-2.2360083355238679E-5</v>
      </c>
      <c r="AY477" s="240">
        <f t="shared" ca="1" si="900"/>
        <v>3.5634070502259973E-7</v>
      </c>
      <c r="AZ477" s="240">
        <f t="shared" ca="1" si="901"/>
        <v>2.1678089767438879E-5</v>
      </c>
      <c r="BA477" s="240">
        <f t="shared" ca="1" si="902"/>
        <v>-4.1845617705196451E-5</v>
      </c>
      <c r="BB477" s="240">
        <f t="shared" ca="1" si="903"/>
        <v>5.8409429144025487E-5</v>
      </c>
      <c r="BC477" s="240">
        <f t="shared" ca="1" si="904"/>
        <v>-6.9943059764823113E-5</v>
      </c>
      <c r="BD477" s="240">
        <f t="shared" ca="1" si="905"/>
        <v>7.5453241042950896E-5</v>
      </c>
      <c r="BE477" s="240">
        <f t="shared" ca="1" si="906"/>
        <v>-7.4465439866626127E-5</v>
      </c>
      <c r="BF477" s="240">
        <f t="shared" ca="1" si="907"/>
        <v>6.7064725009880399E-5</v>
      </c>
      <c r="BG477" s="240">
        <f t="shared" ca="1" si="908"/>
        <v>-5.3888441066861294E-5</v>
      </c>
      <c r="BH477" s="240">
        <f t="shared" ca="1" si="909"/>
        <v>3.6071320763333369E-5</v>
      </c>
      <c r="BI477" s="240">
        <f t="shared" ca="1" si="910"/>
        <v>-1.5147762536277403E-5</v>
      </c>
      <c r="BJ477" s="240">
        <f t="shared" ca="1" si="911"/>
        <v>-7.0803108292212348E-6</v>
      </c>
      <c r="BK477" s="240">
        <f t="shared" ca="1" si="912"/>
        <v>2.8698632580282076E-5</v>
      </c>
      <c r="BL477" s="240">
        <f t="shared" ca="1" si="913"/>
        <v>-4.7845447363641567E-5</v>
      </c>
      <c r="BM477" s="240">
        <f t="shared" ca="1" si="914"/>
        <v>6.2871844346558127E-5</v>
      </c>
      <c r="BN477" s="240">
        <f t="shared" ca="1" si="915"/>
        <v>-7.2483760310556637E-5</v>
      </c>
      <c r="BO477" s="240">
        <f t="shared" ca="1" si="916"/>
        <v>7.5853423506875355E-5</v>
      </c>
      <c r="BP477" s="240">
        <f t="shared" ca="1" si="917"/>
        <v>-7.2690640803656865E-5</v>
      </c>
      <c r="BQ477" s="240">
        <f t="shared" ca="1" si="918"/>
        <v>6.3267788923606879E-5</v>
      </c>
      <c r="BR477" s="240">
        <f t="shared" ca="1" si="919"/>
        <v>-4.8396357543523802E-5</v>
      </c>
      <c r="BS477" s="240">
        <f t="shared" ca="1" si="920"/>
        <v>2.9357064348224127E-5</v>
      </c>
      <c r="BT477" s="240">
        <f t="shared" ca="1" si="921"/>
        <v>-7.7895604834814271E-6</v>
      </c>
      <c r="BU477" s="240">
        <f t="shared" ca="1" si="922"/>
        <v>-1.4448775099688054E-5</v>
      </c>
      <c r="BV477" s="240">
        <f t="shared" ca="1" si="923"/>
        <v>3.5442791873108729E-5</v>
      </c>
      <c r="BW477" s="240">
        <f t="shared" ca="1" si="924"/>
        <v>-5.3384499208992743E-5</v>
      </c>
      <c r="BX477" s="240">
        <f t="shared" ca="1" si="925"/>
        <v>6.6728769318788526E-5</v>
      </c>
      <c r="BY477" s="240">
        <f t="shared" ca="1" si="926"/>
        <v>-7.432640262084551E-5</v>
      </c>
      <c r="BZ477" s="240">
        <f t="shared" ca="1" si="927"/>
        <v>7.5523096036729542E-5</v>
      </c>
      <c r="CA477" s="240">
        <f t="shared" ca="1" si="928"/>
        <v>-7.0215791133001996E-5</v>
      </c>
      <c r="CB477" s="240">
        <f t="shared" ca="1" si="929"/>
        <v>5.8861549444306443E-5</v>
      </c>
      <c r="CC477" s="240">
        <f t="shared" ca="1" si="930"/>
        <v>-4.2438190640901966E-5</v>
      </c>
      <c r="CD477" s="240">
        <f t="shared" ca="1" si="931"/>
        <v>2.2360083355239712E-5</v>
      </c>
      <c r="CE477" s="240">
        <f t="shared" ca="1" si="932"/>
        <v>-3.5634070502259973E-7</v>
      </c>
      <c r="CF477" s="240">
        <f t="shared" ca="1" si="933"/>
        <v>-2.1678089767438879E-5</v>
      </c>
      <c r="CG477" s="240">
        <f t="shared" ca="1" si="934"/>
        <v>4.1845617705196451E-5</v>
      </c>
      <c r="CH477" s="240">
        <f t="shared" ca="1" si="935"/>
        <v>-5.8409429144024118E-5</v>
      </c>
      <c r="CI477" s="240">
        <f t="shared" ca="1" si="936"/>
        <v>6.9943059764823113E-5</v>
      </c>
      <c r="CJ477" s="240">
        <f t="shared" ca="1" si="937"/>
        <v>-7.5453241042950896E-5</v>
      </c>
      <c r="CK477" s="240">
        <f t="shared" ca="1" si="938"/>
        <v>7.4465439866626127E-5</v>
      </c>
      <c r="CL477" s="240">
        <f t="shared" ca="1" si="939"/>
        <v>-6.7064725009880399E-5</v>
      </c>
      <c r="CM477" s="240">
        <f t="shared" ca="1" si="940"/>
        <v>5.3888441066861294E-5</v>
      </c>
      <c r="CN477" s="240">
        <f t="shared" ca="1" si="941"/>
        <v>-3.6071320763333369E-5</v>
      </c>
      <c r="CO477" s="240">
        <f t="shared" ca="1" si="942"/>
        <v>1.5147762536277403E-5</v>
      </c>
      <c r="CP477" s="240">
        <f t="shared" ca="1" si="943"/>
        <v>7.0803108292212348E-6</v>
      </c>
      <c r="CQ477" s="240">
        <f t="shared" ca="1" si="944"/>
        <v>-2.8698632580282076E-5</v>
      </c>
      <c r="CR477" s="240">
        <f t="shared" ca="1" si="945"/>
        <v>4.7845447363641567E-5</v>
      </c>
      <c r="CS477" s="240">
        <f t="shared" ca="1" si="946"/>
        <v>-6.2871844346558127E-5</v>
      </c>
      <c r="CT477" s="240">
        <f t="shared" ca="1" si="947"/>
        <v>7.2483760310556E-5</v>
      </c>
      <c r="CU477" s="240">
        <f t="shared" ca="1" si="948"/>
        <v>-7.5853423506875369E-5</v>
      </c>
      <c r="CV477" s="240">
        <f t="shared" ca="1" si="949"/>
        <v>7.2690640803656865E-5</v>
      </c>
      <c r="CW477" s="240">
        <f t="shared" ca="1" si="950"/>
        <v>-6.3267788923606879E-5</v>
      </c>
      <c r="CX477" s="240">
        <f t="shared" ca="1" si="951"/>
        <v>4.8396357543522142E-5</v>
      </c>
      <c r="CY477" s="240">
        <f t="shared" ca="1" si="952"/>
        <v>-2.9357064348224127E-5</v>
      </c>
      <c r="CZ477" s="240">
        <f t="shared" ca="1" si="953"/>
        <v>7.7895604834814271E-6</v>
      </c>
      <c r="DA477" s="240">
        <f t="shared" ca="1" si="954"/>
        <v>1.4448775099685933E-5</v>
      </c>
      <c r="DB477" s="240">
        <f t="shared" ca="1" si="955"/>
        <v>-3.544279187311064E-5</v>
      </c>
      <c r="DC477" s="240">
        <f t="shared" ca="1" si="956"/>
        <v>5.3384499208992743E-5</v>
      </c>
      <c r="DD477" s="240">
        <f t="shared" ca="1" si="957"/>
        <v>-6.6728769318788526E-5</v>
      </c>
      <c r="DE477" s="240">
        <f t="shared" ca="1" si="958"/>
        <v>7.4326402620845076E-5</v>
      </c>
      <c r="DF477" s="240">
        <f t="shared" ca="1" si="959"/>
        <v>-7.5523096036729352E-5</v>
      </c>
      <c r="DG477" s="240">
        <f t="shared" ca="1" si="960"/>
        <v>7.0215791133001996E-5</v>
      </c>
      <c r="DH477" s="240">
        <f t="shared" ca="1" si="961"/>
        <v>-5.8861549444306443E-5</v>
      </c>
      <c r="DI477" s="240">
        <f t="shared" ca="1" si="962"/>
        <v>4.2438190640903755E-5</v>
      </c>
      <c r="DJ477" s="240">
        <f t="shared" ca="1" si="963"/>
        <v>-2.2360083355237652E-5</v>
      </c>
      <c r="DK477" s="240">
        <f t="shared" ca="1" si="964"/>
        <v>3.5634070502259973E-7</v>
      </c>
      <c r="DL477" s="240">
        <f t="shared" ca="1" si="965"/>
        <v>2.1678089767438879E-5</v>
      </c>
      <c r="DM477" s="240">
        <f t="shared" ca="1" si="966"/>
        <v>-4.1845617705194642E-5</v>
      </c>
      <c r="DN477" s="240">
        <f t="shared" ca="1" si="967"/>
        <v>5.8409429144025494E-5</v>
      </c>
      <c r="DO477" s="240">
        <f t="shared" ca="1" si="968"/>
        <v>-6.9943059764823113E-5</v>
      </c>
      <c r="DP477" s="240">
        <f t="shared" ca="1" si="969"/>
        <v>7.5453241042950666E-5</v>
      </c>
      <c r="DQ477" s="240">
        <f t="shared" ca="1" si="970"/>
        <v>-7.4465439866625721E-5</v>
      </c>
      <c r="DR477" s="240">
        <f t="shared" ca="1" si="971"/>
        <v>6.7064725009880399E-5</v>
      </c>
      <c r="DS477" s="240">
        <f t="shared" ca="1" si="972"/>
        <v>-5.3888441066861294E-5</v>
      </c>
      <c r="DT477" s="240">
        <f t="shared" ca="1" si="973"/>
        <v>3.6071320763335273E-5</v>
      </c>
      <c r="DU477" s="240">
        <f t="shared" ca="1" si="974"/>
        <v>-1.5147762536275296E-5</v>
      </c>
      <c r="DV477" s="240">
        <f t="shared" ca="1" si="975"/>
        <v>-7.0803108292212348E-6</v>
      </c>
      <c r="DW477" s="240">
        <f t="shared" ca="1" si="976"/>
        <v>2.8698632580282076E-5</v>
      </c>
      <c r="DX477" s="240">
        <f t="shared" ca="1" si="977"/>
        <v>-4.7845447363639894E-5</v>
      </c>
      <c r="DY477" s="240">
        <f t="shared" ca="1" si="978"/>
        <v>6.2871844346559333E-5</v>
      </c>
      <c r="DZ477" s="240">
        <f t="shared" ca="1" si="979"/>
        <v>-7.2483760310556637E-5</v>
      </c>
      <c r="EA477" s="240">
        <f t="shared" ca="1" si="980"/>
        <v>7.5853423506875355E-5</v>
      </c>
      <c r="EB477" s="240">
        <f t="shared" ca="1" si="981"/>
        <v>-7.2690640803657489E-5</v>
      </c>
      <c r="EC477" s="240">
        <f t="shared" ca="1" si="982"/>
        <v>6.3267788923605686E-5</v>
      </c>
      <c r="ED477" s="240">
        <f t="shared" ca="1" si="983"/>
        <v>-4.8396357543523802E-5</v>
      </c>
      <c r="EE477" s="240">
        <f t="shared" ca="1" si="984"/>
        <v>2.9357064348226116E-5</v>
      </c>
      <c r="EF477" s="240">
        <f t="shared" ca="1" si="985"/>
        <v>-7.7895604834792858E-6</v>
      </c>
      <c r="EG477" s="240">
        <f t="shared" ca="1" si="986"/>
        <v>-1.4448775099688054E-5</v>
      </c>
      <c r="EH477" s="240">
        <f t="shared" ca="1" si="987"/>
        <v>3.5442791873108729E-5</v>
      </c>
      <c r="EI477" s="240">
        <f t="shared" ca="1" si="988"/>
        <v>-5.3384499208991211E-5</v>
      </c>
      <c r="EJ477" s="240">
        <f t="shared" ca="1" si="989"/>
        <v>6.6728769318789556E-5</v>
      </c>
      <c r="EK477" s="240">
        <f t="shared" ca="1" si="990"/>
        <v>-7.432640262084551E-5</v>
      </c>
      <c r="EL477" s="240">
        <f t="shared" ca="1" si="991"/>
        <v>7.5523096036729542E-5</v>
      </c>
      <c r="EM477" s="240">
        <f t="shared" ca="1" si="992"/>
        <v>-7.0215791133002823E-5</v>
      </c>
      <c r="EN477" s="240">
        <f t="shared" ca="1" si="993"/>
        <v>5.8861549444305081E-5</v>
      </c>
      <c r="EO477" s="240">
        <f t="shared" ca="1" si="994"/>
        <v>-4.2438190640901966E-5</v>
      </c>
      <c r="EP477" s="240">
        <f t="shared" ca="1" si="995"/>
        <v>2.2360083355239712E-5</v>
      </c>
      <c r="EQ477" s="240">
        <f t="shared" ca="1" si="996"/>
        <v>-3.5634070502476136E-7</v>
      </c>
      <c r="ER477" s="240">
        <f t="shared" ca="1" si="997"/>
        <v>-2.1678089767440946E-5</v>
      </c>
      <c r="ES477" s="240">
        <f t="shared" ca="1" si="998"/>
        <v>4.1845617705196451E-5</v>
      </c>
      <c r="ET477" s="240">
        <f t="shared" ca="1" si="999"/>
        <v>-5.8409429144024118E-5</v>
      </c>
      <c r="EU477" s="240">
        <f t="shared" ca="1" si="1000"/>
        <v>6.994305976482394E-5</v>
      </c>
      <c r="EV477" s="240">
        <f t="shared" ca="1" si="1001"/>
        <v>-7.5453241042950896E-5</v>
      </c>
      <c r="EW477" s="240">
        <f t="shared" ca="1" si="1002"/>
        <v>7.4465439866626127E-5</v>
      </c>
      <c r="EX477" s="240">
        <f t="shared" ca="1" si="1003"/>
        <v>-6.7064725009881402E-5</v>
      </c>
      <c r="EY477" s="240">
        <f t="shared" ca="1" si="1004"/>
        <v>5.3888441066859776E-5</v>
      </c>
      <c r="EZ477" s="240">
        <f t="shared" ca="1" si="1005"/>
        <v>-3.6071320763333369E-5</v>
      </c>
      <c r="FA477" s="240">
        <f t="shared" ca="1" si="1006"/>
        <v>1.5147762536277403E-5</v>
      </c>
      <c r="FB477" s="240">
        <f t="shared" ca="1" si="1007"/>
        <v>7.0803108292190868E-6</v>
      </c>
      <c r="FC477" s="240">
        <f t="shared" ca="1" si="1008"/>
        <v>-2.8698632580284069E-5</v>
      </c>
      <c r="FD477" s="240">
        <f t="shared" ca="1" si="1009"/>
        <v>4.7845447363641567E-5</v>
      </c>
      <c r="FE477" s="240">
        <f t="shared" ca="1" si="1010"/>
        <v>-6.2871844346558127E-5</v>
      </c>
      <c r="FF477" s="240">
        <f t="shared" ca="1" si="1011"/>
        <v>7.2483760310556E-5</v>
      </c>
      <c r="FG477" s="240">
        <f t="shared" ca="1" si="1012"/>
        <v>-7.5853423506875369E-5</v>
      </c>
      <c r="FH477" s="240">
        <f t="shared" ca="1" si="1013"/>
        <v>7.2690640803656865E-5</v>
      </c>
      <c r="FI477" s="240">
        <f t="shared" ca="1" si="1014"/>
        <v>-6.3267788923606879E-5</v>
      </c>
      <c r="FJ477" s="240">
        <f t="shared" ca="1" si="1015"/>
        <v>4.8396357543525462E-5</v>
      </c>
      <c r="FK477" s="240">
        <f t="shared" ca="1" si="1016"/>
        <v>-2.9357064348224127E-5</v>
      </c>
      <c r="FL477" s="240">
        <f t="shared" ca="1" si="1017"/>
        <v>7.7895604834814271E-6</v>
      </c>
      <c r="FM477" s="240">
        <f t="shared" ca="1" si="1018"/>
        <v>1.4448775099685933E-5</v>
      </c>
      <c r="FN477" s="240">
        <f t="shared" ca="1" si="1019"/>
        <v>-3.544279187311064E-5</v>
      </c>
      <c r="FO477" s="240">
        <f t="shared" ca="1" si="1020"/>
        <v>5.3384499208992743E-5</v>
      </c>
      <c r="FP477" s="240">
        <f t="shared" ca="1" si="1021"/>
        <v>-6.6728769318788526E-5</v>
      </c>
      <c r="FQ477" s="240">
        <f t="shared" ca="1" si="1022"/>
        <v>7.4326402620845076E-5</v>
      </c>
      <c r="FR477" s="240">
        <f t="shared" ca="1" si="1023"/>
        <v>-7.5523096036729352E-5</v>
      </c>
      <c r="FS477" s="240">
        <f t="shared" ca="1" si="1024"/>
        <v>7.0215791133001996E-5</v>
      </c>
      <c r="FT477" s="240">
        <f t="shared" ca="1" si="1025"/>
        <v>-5.8861549444306443E-5</v>
      </c>
      <c r="FU477" s="240">
        <f t="shared" ca="1" si="1026"/>
        <v>4.2438190640903755E-5</v>
      </c>
      <c r="FV477" s="240">
        <f t="shared" ca="1" si="1027"/>
        <v>-2.2360083355237652E-5</v>
      </c>
      <c r="FW477" s="240">
        <f t="shared" ca="1" si="1028"/>
        <v>3.5634070502259973E-7</v>
      </c>
      <c r="FX477" s="240">
        <f t="shared" ca="1" si="1029"/>
        <v>2.1678089767438879E-5</v>
      </c>
      <c r="FY477" s="240">
        <f t="shared" ca="1" si="1030"/>
        <v>-4.1845617705194642E-5</v>
      </c>
      <c r="FZ477" s="240">
        <f t="shared" ca="1" si="1031"/>
        <v>5.8409429144025494E-5</v>
      </c>
      <c r="GA477" s="240">
        <f t="shared" ca="1" si="1032"/>
        <v>-6.9943059764823113E-5</v>
      </c>
      <c r="GB477" s="240">
        <f t="shared" ca="1" si="1033"/>
        <v>7.5453241042950666E-5</v>
      </c>
      <c r="GC477" s="240">
        <f t="shared" ca="1" si="1034"/>
        <v>-7.4465439866625721E-5</v>
      </c>
      <c r="GD477" s="240">
        <f t="shared" ca="1" si="1035"/>
        <v>6.7064725009880399E-5</v>
      </c>
      <c r="GE477" s="240">
        <f t="shared" ca="1" si="1036"/>
        <v>-5.3888441066861294E-5</v>
      </c>
      <c r="GF477" s="240">
        <f t="shared" ca="1" si="1037"/>
        <v>3.6071320763335273E-5</v>
      </c>
      <c r="GG477" s="240">
        <f t="shared" ca="1" si="1038"/>
        <v>-1.5147762536279517E-5</v>
      </c>
      <c r="GH477" s="240">
        <f t="shared" ca="1" si="1039"/>
        <v>-7.0803108292169455E-6</v>
      </c>
      <c r="GI477" s="240">
        <f t="shared" ca="1" si="1040"/>
        <v>2.8698632580286061E-5</v>
      </c>
      <c r="GJ477" s="240">
        <f t="shared" ca="1" si="1041"/>
        <v>-4.7845447363643234E-5</v>
      </c>
      <c r="GK477" s="240">
        <f t="shared" ca="1" si="1042"/>
        <v>6.2871844346559333E-5</v>
      </c>
      <c r="GL477" s="240">
        <f t="shared" ca="1" si="1043"/>
        <v>-7.2483760310556637E-5</v>
      </c>
      <c r="GM477" s="240">
        <f t="shared" ca="1" si="1044"/>
        <v>7.5853423506875355E-5</v>
      </c>
      <c r="GN477" s="240">
        <f t="shared" ca="1" si="1045"/>
        <v>-7.2690640803657489E-5</v>
      </c>
      <c r="GO477" s="240">
        <f t="shared" ca="1" si="1046"/>
        <v>6.3267788923608058E-5</v>
      </c>
      <c r="GP477" s="240">
        <f t="shared" ca="1" si="1047"/>
        <v>-4.8396357543520482E-5</v>
      </c>
      <c r="GQ477" s="240">
        <f t="shared" ca="1" si="1048"/>
        <v>2.9357064348222138E-5</v>
      </c>
      <c r="GR477" s="240">
        <f t="shared" ca="1" si="1049"/>
        <v>-7.7895604834792858E-6</v>
      </c>
      <c r="GS477" s="240">
        <f t="shared" ca="1" si="1050"/>
        <v>-1.4448775099688054E-5</v>
      </c>
      <c r="GT477" s="240">
        <f t="shared" ca="1" si="1051"/>
        <v>3.5442791873108729E-5</v>
      </c>
      <c r="GU477" s="240">
        <f t="shared" ca="1" si="1052"/>
        <v>-5.3384499208991211E-5</v>
      </c>
      <c r="GV477" s="240">
        <f t="shared" ca="1" si="1053"/>
        <v>6.6728769318787496E-5</v>
      </c>
      <c r="GW477" s="240">
        <f t="shared" ca="1" si="1054"/>
        <v>-7.4326402620844643E-5</v>
      </c>
      <c r="GX477" s="240">
        <f t="shared" ca="1" si="1055"/>
        <v>7.5523096036729149E-5</v>
      </c>
      <c r="GY477" s="240">
        <f t="shared" ca="1" si="1056"/>
        <v>-7.0215791133001183E-5</v>
      </c>
      <c r="GZ477" s="240">
        <f t="shared" ca="1" si="1057"/>
        <v>5.8861549444305081E-5</v>
      </c>
      <c r="HA477" s="240">
        <f t="shared" ca="1" si="1058"/>
        <v>-4.2438190640901966E-5</v>
      </c>
      <c r="HB477" s="240">
        <f t="shared" ca="1" si="1059"/>
        <v>2.2360083355239712E-5</v>
      </c>
      <c r="HC477" s="240">
        <f t="shared" ca="1" si="1060"/>
        <v>-3.5634070502476136E-7</v>
      </c>
      <c r="HD477" s="240">
        <f t="shared" ca="1" si="1061"/>
        <v>-2.1678089767436819E-5</v>
      </c>
      <c r="HE477" s="240">
        <f t="shared" ca="1" si="1062"/>
        <v>4.1845617705192846E-5</v>
      </c>
      <c r="HF477" s="240">
        <f t="shared" ca="1" si="1063"/>
        <v>-5.8409429144026863E-5</v>
      </c>
      <c r="HG477" s="240">
        <f t="shared" ca="1" si="1064"/>
        <v>6.994305976482394E-5</v>
      </c>
      <c r="HH477" s="240">
        <f t="shared" ca="1" si="1065"/>
        <v>-7.5453241042950896E-5</v>
      </c>
      <c r="HI477" s="240">
        <f t="shared" ca="1" si="1066"/>
        <v>7.4465439866626127E-5</v>
      </c>
      <c r="HJ477" s="240">
        <f t="shared" ca="1" si="1067"/>
        <v>-6.7064725009881402E-5</v>
      </c>
      <c r="HK477" s="240">
        <f t="shared" ca="1" si="1068"/>
        <v>5.3888441066862812E-5</v>
      </c>
      <c r="HL477" s="240">
        <f t="shared" ca="1" si="1069"/>
        <v>-3.6071320763337164E-5</v>
      </c>
      <c r="HM477" s="240">
        <f t="shared" ca="1" si="1070"/>
        <v>1.5147762536273181E-5</v>
      </c>
      <c r="HN477" s="240">
        <f t="shared" ca="1" si="1071"/>
        <v>7.0803108292233761E-6</v>
      </c>
      <c r="HO477" s="240">
        <f t="shared" ca="1" si="1072"/>
        <v>-2.8698632580284069E-5</v>
      </c>
      <c r="HP477" s="240">
        <f t="shared" ca="1" si="1073"/>
        <v>4.7845447363641567E-5</v>
      </c>
      <c r="HQ477" s="240">
        <f t="shared" ca="1" si="1074"/>
        <v>-6.2871844346558127E-5</v>
      </c>
      <c r="HR477" s="240">
        <f t="shared" ca="1" si="1075"/>
        <v>7.2483760310556E-5</v>
      </c>
      <c r="HS477" s="240">
        <f t="shared" ca="1" si="1076"/>
        <v>-7.5853423506875342E-5</v>
      </c>
      <c r="HT477" s="240">
        <f t="shared" ca="1" si="1077"/>
        <v>7.2690640803658085E-5</v>
      </c>
      <c r="HU477" s="240">
        <f t="shared" ca="1" si="1078"/>
        <v>-6.3267788923604493E-5</v>
      </c>
      <c r="HV477" s="240">
        <f t="shared" ca="1" si="1079"/>
        <v>4.8396357543522142E-5</v>
      </c>
      <c r="HW477" s="240">
        <f t="shared" ca="1" si="1080"/>
        <v>-2.9357064348224127E-5</v>
      </c>
      <c r="HX477" s="240">
        <f t="shared" ca="1" si="1081"/>
        <v>7.7895604834814271E-6</v>
      </c>
      <c r="HY477" s="240">
        <f t="shared" ca="1" si="1082"/>
        <v>1.4448775099685933E-5</v>
      </c>
      <c r="HZ477" s="240">
        <f t="shared" ca="1" si="1083"/>
        <v>-3.5442791873106825E-5</v>
      </c>
      <c r="IA477" s="240">
        <f t="shared" ca="1" si="1084"/>
        <v>5.338449920898968E-5</v>
      </c>
      <c r="IB477" s="240">
        <f t="shared" ca="1" si="1085"/>
        <v>-6.6728769318790586E-5</v>
      </c>
      <c r="IC477" s="240">
        <f t="shared" ca="1" si="1086"/>
        <v>7.4326402620845944E-5</v>
      </c>
      <c r="ID477" s="240">
        <f t="shared" ca="1" si="1087"/>
        <v>-7.5523096036729352E-5</v>
      </c>
      <c r="IE477" s="240">
        <f t="shared" ca="1" si="1088"/>
        <v>2.5726414546951505E-5</v>
      </c>
      <c r="IF477" s="240">
        <f t="shared" ca="1" si="1089"/>
        <v>-5.8861549444306443E-5</v>
      </c>
      <c r="IG477" s="240">
        <f t="shared" ca="1" si="1090"/>
        <v>4.2438190640903755E-5</v>
      </c>
      <c r="IH477" s="240">
        <f t="shared" ca="1" si="1091"/>
        <v>-2.2360083355241776E-5</v>
      </c>
      <c r="II477" s="240">
        <f t="shared" ca="1" si="1092"/>
        <v>3.5634070502690943E-7</v>
      </c>
      <c r="IJ477" s="240">
        <f t="shared" ca="1" si="1093"/>
        <v>2.1678089767443012E-5</v>
      </c>
      <c r="IK477" s="240">
        <f t="shared" ca="1" si="1094"/>
        <v>-4.1845617705198247E-5</v>
      </c>
      <c r="IL477" s="240">
        <f t="shared" ca="1" si="1095"/>
        <v>5.8409429144025494E-5</v>
      </c>
      <c r="IM477" s="240">
        <f t="shared" ca="1" si="1096"/>
        <v>-6.9943059764823113E-5</v>
      </c>
      <c r="IN477" s="240">
        <f t="shared" ca="1" si="1097"/>
        <v>7.5453241042950666E-5</v>
      </c>
      <c r="IO477" s="240">
        <f t="shared" ca="1" si="1098"/>
        <v>-7.4465439866626534E-5</v>
      </c>
      <c r="IP477" s="240">
        <f t="shared" ca="1" si="1099"/>
        <v>6.7064725009882405E-5</v>
      </c>
      <c r="IQ477" s="240">
        <f t="shared" ca="1" si="1100"/>
        <v>-5.3888441066858258E-5</v>
      </c>
      <c r="IR477" s="240">
        <f t="shared" ca="1" si="1101"/>
        <v>3.6071320763331478E-5</v>
      </c>
      <c r="IS477" s="240">
        <f t="shared" ca="1" si="1102"/>
        <v>-1.5147762536275296E-5</v>
      </c>
      <c r="IT477" s="240">
        <f t="shared" ca="1" si="1103"/>
        <v>-7.0803108292212348E-6</v>
      </c>
      <c r="IU477" s="240">
        <f t="shared" ca="1" si="1104"/>
        <v>2.8698632580282076E-5</v>
      </c>
      <c r="IV477" s="240">
        <f t="shared" ca="1" si="1105"/>
        <v>-4.7845447363639894E-5</v>
      </c>
      <c r="IW477" s="240">
        <f t="shared" ca="1" si="1106"/>
        <v>6.2871844346556921E-5</v>
      </c>
      <c r="IX477" s="240">
        <f t="shared" ca="1" si="1107"/>
        <v>-7.2483760310555363E-5</v>
      </c>
      <c r="IY477" s="240">
        <f t="shared" ca="1" si="1108"/>
        <v>7.5853423506875369E-5</v>
      </c>
      <c r="IZ477" s="240">
        <f t="shared" ca="1" si="1109"/>
        <v>-7.2690640803656242E-5</v>
      </c>
      <c r="JA477" s="240">
        <f t="shared" ca="1" si="1110"/>
        <v>6.3267788923605686E-5</v>
      </c>
      <c r="JB477" s="240">
        <f t="shared" ca="1" si="1111"/>
        <v>-4.8396357543523802E-5</v>
      </c>
    </row>
    <row r="478" spans="2:262">
      <c r="B478" s="248">
        <v>117</v>
      </c>
      <c r="C478" s="247">
        <f t="shared" si="1112"/>
        <v>2.2851562500000016E-3</v>
      </c>
      <c r="D478" s="244">
        <f t="shared" ca="1" si="855"/>
        <v>29.921668386737966</v>
      </c>
      <c r="E478" s="243">
        <f ca="1">DS361</f>
        <v>-7.8331613262032362E-2</v>
      </c>
      <c r="F478" s="242">
        <v>117</v>
      </c>
      <c r="G478" s="240">
        <f t="shared" ca="1" si="856"/>
        <v>1.8787483927180834E-5</v>
      </c>
      <c r="H478" s="240">
        <f t="shared" ca="1" si="857"/>
        <v>-4.7803356972938103E-6</v>
      </c>
      <c r="I478" s="240">
        <f t="shared" ca="1" si="858"/>
        <v>-9.5731376641421755E-6</v>
      </c>
      <c r="J478" s="240">
        <f t="shared" ca="1" si="859"/>
        <v>2.3233057607823994E-5</v>
      </c>
      <c r="K478" s="240">
        <f t="shared" ca="1" si="860"/>
        <v>-3.5209792051192673E-5</v>
      </c>
      <c r="L478" s="240">
        <f t="shared" ca="1" si="861"/>
        <v>4.4635652113324056E-5</v>
      </c>
      <c r="M478" s="240">
        <f t="shared" ca="1" si="862"/>
        <v>-5.0827754324794054E-5</v>
      </c>
      <c r="N478" s="240">
        <f t="shared" ca="1" si="863"/>
        <v>5.3337494079410287E-5</v>
      </c>
      <c r="O478" s="240">
        <f t="shared" ca="1" si="864"/>
        <v>-5.1983046081689171E-5</v>
      </c>
      <c r="P478" s="240">
        <f t="shared" ca="1" si="865"/>
        <v>4.6862537201936594E-5</v>
      </c>
      <c r="Q478" s="240">
        <f t="shared" ca="1" si="866"/>
        <v>-3.8346937393660614E-5</v>
      </c>
      <c r="R478" s="240">
        <f t="shared" ca="1" si="867"/>
        <v>2.7053183711195934E-5</v>
      </c>
      <c r="S478" s="240">
        <f t="shared" ca="1" si="868"/>
        <v>-1.3799484535174954E-5</v>
      </c>
      <c r="T478" s="240">
        <f t="shared" ca="1" si="869"/>
        <v>-4.53957880564422E-7</v>
      </c>
      <c r="U478" s="241">
        <f t="shared" ca="1" si="870"/>
        <v>1.4674512015509383E-5</v>
      </c>
      <c r="V478" s="240">
        <f t="shared" ca="1" si="871"/>
        <v>-2.7831929034986323E-5</v>
      </c>
      <c r="W478" s="240">
        <f t="shared" ca="1" si="872"/>
        <v>3.8972982122164633E-5</v>
      </c>
      <c r="X478" s="240">
        <f t="shared" ca="1" si="873"/>
        <v>-4.7290525729045627E-5</v>
      </c>
      <c r="Y478" s="240">
        <f t="shared" ca="1" si="874"/>
        <v>5.218197155091051E-5</v>
      </c>
      <c r="Z478" s="240">
        <f t="shared" ca="1" si="875"/>
        <v>-5.329294476452649E-5</v>
      </c>
      <c r="AA478" s="240">
        <f t="shared" ca="1" si="876"/>
        <v>5.0542957728707638E-5</v>
      </c>
      <c r="AB478" s="240">
        <f t="shared" ca="1" si="877"/>
        <v>-4.4131241142351531E-5</v>
      </c>
      <c r="AC478" s="240">
        <f t="shared" ca="1" si="878"/>
        <v>3.4522310204983099E-5</v>
      </c>
      <c r="AD478" s="240">
        <f t="shared" ca="1" si="879"/>
        <v>-2.2412311480705501E-5</v>
      </c>
      <c r="AE478" s="240">
        <f t="shared" ca="1" si="880"/>
        <v>8.6785885635295721E-6</v>
      </c>
      <c r="AF478" s="240">
        <f t="shared" ca="1" si="881"/>
        <v>5.6838795958738251E-6</v>
      </c>
      <c r="AG478" s="240">
        <f t="shared" ca="1" si="882"/>
        <v>-1.9634562794262787E-5</v>
      </c>
      <c r="AH478" s="240">
        <f t="shared" ca="1" si="883"/>
        <v>3.2162763771061676E-5</v>
      </c>
      <c r="AI478" s="240">
        <f t="shared" ca="1" si="884"/>
        <v>-4.2360841070501115E-5</v>
      </c>
      <c r="AJ478" s="240">
        <f t="shared" ca="1" si="885"/>
        <v>4.9489965730365604E-5</v>
      </c>
      <c r="AK478" s="240">
        <f t="shared" ca="1" si="886"/>
        <v>-5.3033647865424325E-5</v>
      </c>
      <c r="AL478" s="240">
        <f t="shared" ca="1" si="887"/>
        <v>5.2735155258673257E-5</v>
      </c>
      <c r="AM478" s="240">
        <f t="shared" ca="1" si="888"/>
        <v>-4.8616113063207407E-5</v>
      </c>
      <c r="AN478" s="240">
        <f t="shared" ca="1" si="889"/>
        <v>4.0974937105975478E-5</v>
      </c>
      <c r="AO478" s="240">
        <f t="shared" ca="1" si="890"/>
        <v>-3.0365214297217309E-5</v>
      </c>
      <c r="AP478" s="240">
        <f t="shared" ca="1" si="891"/>
        <v>1.7555596438840144E-5</v>
      </c>
      <c r="AQ478" s="240">
        <f t="shared" ca="1" si="892"/>
        <v>-3.4741130398183074E-6</v>
      </c>
      <c r="AR478" s="240">
        <f t="shared" ca="1" si="893"/>
        <v>-1.0859062443551434E-5</v>
      </c>
      <c r="AS478" s="240">
        <f t="shared" ca="1" si="894"/>
        <v>2.4405521999963614E-5</v>
      </c>
      <c r="AT478" s="240">
        <f t="shared" ca="1" si="895"/>
        <v>-3.6183853510066574E-5</v>
      </c>
      <c r="AU478" s="240">
        <f t="shared" ca="1" si="896"/>
        <v>4.5340741962537413E-5</v>
      </c>
      <c r="AV478" s="240">
        <f t="shared" ca="1" si="897"/>
        <v>-5.1212790307734549E-5</v>
      </c>
      <c r="AW478" s="240">
        <f t="shared" ca="1" si="898"/>
        <v>5.3374581159853173E-5</v>
      </c>
      <c r="AX478" s="240">
        <f t="shared" ca="1" si="899"/>
        <v>-5.1669497379710731E-5</v>
      </c>
      <c r="AY478" s="240">
        <f t="shared" ca="1" si="900"/>
        <v>4.622106865263733E-5</v>
      </c>
      <c r="AZ478" s="240">
        <f t="shared" ca="1" si="901"/>
        <v>-3.7424022026089028E-5</v>
      </c>
      <c r="BA478" s="240">
        <f t="shared" ca="1" si="902"/>
        <v>2.5915684776454675E-5</v>
      </c>
      <c r="BB478" s="240">
        <f t="shared" ca="1" si="903"/>
        <v>-1.2529811406403545E-5</v>
      </c>
      <c r="BC478" s="240">
        <f t="shared" ca="1" si="904"/>
        <v>-1.7638200916097808E-6</v>
      </c>
      <c r="BD478" s="240">
        <f t="shared" ca="1" si="905"/>
        <v>1.59296665837288E-5</v>
      </c>
      <c r="BE478" s="240">
        <f t="shared" ca="1" si="906"/>
        <v>-2.8941442687388713E-5</v>
      </c>
      <c r="BF478" s="240">
        <f t="shared" ca="1" si="907"/>
        <v>3.9856472959662644E-5</v>
      </c>
      <c r="BG478" s="240">
        <f t="shared" ca="1" si="908"/>
        <v>-4.7883986723704014E-5</v>
      </c>
      <c r="BH478" s="240">
        <f t="shared" ca="1" si="909"/>
        <v>5.2442407718681493E-5</v>
      </c>
      <c r="BI478" s="240">
        <f t="shared" ca="1" si="910"/>
        <v>-5.3201488060198614E-5</v>
      </c>
      <c r="BJ478" s="240">
        <f t="shared" ca="1" si="911"/>
        <v>5.0106233995561166E-5</v>
      </c>
      <c r="BK478" s="240">
        <f t="shared" ca="1" si="912"/>
        <v>-4.3380890083936807E-5</v>
      </c>
      <c r="BL478" s="240">
        <f t="shared" ca="1" si="913"/>
        <v>3.3512693156040968E-5</v>
      </c>
      <c r="BM478" s="240">
        <f t="shared" ca="1" si="914"/>
        <v>-2.1216573044341113E-5</v>
      </c>
      <c r="BN478" s="240">
        <f t="shared" ca="1" si="915"/>
        <v>7.3833574406308796E-6</v>
      </c>
      <c r="BO478" s="240">
        <f t="shared" ca="1" si="916"/>
        <v>6.9847666713542804E-6</v>
      </c>
      <c r="BP478" s="240">
        <f t="shared" ca="1" si="917"/>
        <v>-2.0846859326664758E-5</v>
      </c>
      <c r="BQ478" s="240">
        <f t="shared" ca="1" si="918"/>
        <v>3.3198641460733627E-5</v>
      </c>
      <c r="BR478" s="240">
        <f t="shared" ca="1" si="919"/>
        <v>-4.3145252786893768E-5</v>
      </c>
      <c r="BS478" s="240">
        <f t="shared" ca="1" si="920"/>
        <v>4.996608251667088E-5</v>
      </c>
      <c r="BT478" s="240">
        <f t="shared" ca="1" si="921"/>
        <v>-5.3166976075361065E-5</v>
      </c>
      <c r="BU478" s="240">
        <f t="shared" ca="1" si="922"/>
        <v>5.2516035547632746E-5</v>
      </c>
      <c r="BV478" s="240">
        <f t="shared" ca="1" si="923"/>
        <v>-4.8060420187180938E-5</v>
      </c>
      <c r="BW478" s="240">
        <f t="shared" ca="1" si="924"/>
        <v>4.012292982932031E-5</v>
      </c>
      <c r="BX478" s="240">
        <f t="shared" ca="1" si="925"/>
        <v>-2.9278618730997457E-5</v>
      </c>
      <c r="BY478" s="240">
        <f t="shared" ca="1" si="926"/>
        <v>1.6313134115650549E-5</v>
      </c>
      <c r="BZ478" s="240">
        <f t="shared" ca="1" si="927"/>
        <v>-2.1657977065526861E-6</v>
      </c>
      <c r="CA478" s="240">
        <f t="shared" ca="1" si="928"/>
        <v>-1.213844612979027E-5</v>
      </c>
      <c r="CB478" s="240">
        <f t="shared" ca="1" si="929"/>
        <v>2.5563285418231014E-5</v>
      </c>
      <c r="CC478" s="240">
        <f t="shared" ca="1" si="930"/>
        <v>-3.7136119168587018E-5</v>
      </c>
      <c r="CD478" s="240">
        <f t="shared" ca="1" si="931"/>
        <v>4.6018520244192661E-5</v>
      </c>
      <c r="CE478" s="240">
        <f t="shared" ca="1" si="932"/>
        <v>-5.1566977620763593E-5</v>
      </c>
      <c r="CF478" s="240">
        <f t="shared" ca="1" si="933"/>
        <v>5.3379517388409478E-5</v>
      </c>
      <c r="CG478" s="240">
        <f t="shared" ca="1" si="934"/>
        <v>-5.1324824904557644E-5</v>
      </c>
      <c r="CH478" s="240">
        <f t="shared" ca="1" si="935"/>
        <v>4.5551758259899366E-5</v>
      </c>
      <c r="CI478" s="240">
        <f t="shared" ca="1" si="936"/>
        <v>-3.6478563827023927E-5</v>
      </c>
      <c r="CJ478" s="240">
        <f t="shared" ca="1" si="937"/>
        <v>2.4762575202254626E-5</v>
      </c>
      <c r="CK478" s="240">
        <f t="shared" ca="1" si="938"/>
        <v>-1.1252590787761485E-5</v>
      </c>
      <c r="CL478" s="240">
        <f t="shared" ca="1" si="939"/>
        <v>-3.0726198433850579E-6</v>
      </c>
      <c r="CM478" s="240">
        <f t="shared" ca="1" si="940"/>
        <v>1.7175225716448225E-5</v>
      </c>
      <c r="CN478" s="240">
        <f t="shared" ca="1" si="941"/>
        <v>-3.0033523096907734E-5</v>
      </c>
      <c r="CO478" s="240">
        <f t="shared" ca="1" si="942"/>
        <v>4.071595574818025E-5</v>
      </c>
      <c r="CP478" s="240">
        <f t="shared" ca="1" si="943"/>
        <v>-4.844860419525712E-5</v>
      </c>
      <c r="CQ478" s="240">
        <f t="shared" ca="1" si="944"/>
        <v>5.2671254540990537E-5</v>
      </c>
      <c r="CR478" s="240">
        <f t="shared" ca="1" si="945"/>
        <v>-5.3077984768794925E-5</v>
      </c>
      <c r="CS478" s="240">
        <f t="shared" ca="1" si="946"/>
        <v>4.9639328140648785E-5</v>
      </c>
      <c r="CT478" s="240">
        <f t="shared" ca="1" si="947"/>
        <v>-4.2604407999450794E-5</v>
      </c>
      <c r="CU478" s="240">
        <f t="shared" ca="1" si="948"/>
        <v>3.2482889313861964E-5</v>
      </c>
      <c r="CV478" s="240">
        <f t="shared" ca="1" si="949"/>
        <v>-2.0008054537712178E-5</v>
      </c>
      <c r="CW478" s="240">
        <f t="shared" ca="1" si="950"/>
        <v>6.0836788592944714E-6</v>
      </c>
      <c r="CX478" s="240">
        <f t="shared" ca="1" si="951"/>
        <v>8.2814463845676465E-6</v>
      </c>
      <c r="CY478" s="240">
        <f t="shared" ca="1" si="952"/>
        <v>-2.2046598490523306E-5</v>
      </c>
      <c r="CZ478" s="240">
        <f t="shared" ca="1" si="953"/>
        <v>3.4214521530166209E-5</v>
      </c>
      <c r="DA478" s="240">
        <f t="shared" ca="1" si="954"/>
        <v>-4.3903675416312929E-5</v>
      </c>
      <c r="DB478" s="240">
        <f t="shared" ca="1" si="955"/>
        <v>5.0412101603220288E-5</v>
      </c>
      <c r="DC478" s="240">
        <f t="shared" ca="1" si="956"/>
        <v>-5.3268278486951401E-5</v>
      </c>
      <c r="DD478" s="240">
        <f t="shared" ca="1" si="957"/>
        <v>5.2265282140479398E-5</v>
      </c>
      <c r="DE478" s="240">
        <f t="shared" ca="1" si="958"/>
        <v>-4.7475777511127898E-5</v>
      </c>
      <c r="DF478" s="240">
        <f t="shared" ca="1" si="959"/>
        <v>3.924675400003096E-5</v>
      </c>
      <c r="DG478" s="240">
        <f t="shared" ca="1" si="960"/>
        <v>-2.8174386819652761E-5</v>
      </c>
      <c r="DH478" s="240">
        <f t="shared" ca="1" si="961"/>
        <v>1.5060845370456322E-5</v>
      </c>
      <c r="DI478" s="240">
        <f t="shared" ca="1" si="962"/>
        <v>-8.5617777773378773E-7</v>
      </c>
      <c r="DJ478" s="240">
        <f t="shared" ca="1" si="963"/>
        <v>-1.3410518069967729E-5</v>
      </c>
      <c r="DK478" s="240">
        <f t="shared" ca="1" si="964"/>
        <v>2.6705650469235294E-5</v>
      </c>
      <c r="DL478" s="240">
        <f t="shared" ca="1" si="965"/>
        <v>-3.8066015417530328E-5</v>
      </c>
      <c r="DM478" s="240">
        <f t="shared" ca="1" si="966"/>
        <v>4.6668578689994593E-5</v>
      </c>
      <c r="DN478" s="240">
        <f t="shared" ca="1" si="967"/>
        <v>-5.1890102914686965E-5</v>
      </c>
      <c r="DO478" s="240">
        <f t="shared" ca="1" si="968"/>
        <v>5.3352299791679695E-5</v>
      </c>
      <c r="DP478" s="240">
        <f t="shared" ca="1" si="969"/>
        <v>-5.094923627404108E-5</v>
      </c>
      <c r="DQ478" s="240">
        <f t="shared" ca="1" si="970"/>
        <v>4.4855009191274772E-5</v>
      </c>
      <c r="DR478" s="240">
        <f t="shared" ca="1" si="971"/>
        <v>-3.5511132305130785E-5</v>
      </c>
      <c r="DS478" s="240">
        <f t="shared" ca="1" si="972"/>
        <v>2.3594549578683707E-5</v>
      </c>
      <c r="DT478" s="240">
        <f t="shared" ca="1" si="973"/>
        <v>-9.9685920291903507E-6</v>
      </c>
      <c r="DU478" s="240">
        <f t="shared" ca="1" si="974"/>
        <v>-4.3795687638608479E-6</v>
      </c>
      <c r="DV478" s="240">
        <f t="shared" ca="1" si="975"/>
        <v>1.84104391354191E-5</v>
      </c>
      <c r="DW478" s="240">
        <f t="shared" ca="1" si="976"/>
        <v>-3.1107512435137684E-5</v>
      </c>
      <c r="DX478" s="240">
        <f t="shared" ca="1" si="977"/>
        <v>4.1550912767422775E-5</v>
      </c>
      <c r="DY478" s="240">
        <f t="shared" ca="1" si="978"/>
        <v>-4.8984038039253026E-5</v>
      </c>
      <c r="DZ478" s="240">
        <f t="shared" ca="1" si="979"/>
        <v>5.2868374169069381E-5</v>
      </c>
      <c r="EA478" s="240">
        <f t="shared" ca="1" si="980"/>
        <v>-5.2922509284080564E-5</v>
      </c>
      <c r="EB478" s="240">
        <f t="shared" ca="1" si="981"/>
        <v>4.9142521410597951E-5</v>
      </c>
      <c r="EC478" s="240">
        <f t="shared" ca="1" si="982"/>
        <v>-4.1802262612669177E-5</v>
      </c>
      <c r="ED478" s="240">
        <f t="shared" ca="1" si="983"/>
        <v>3.1433518993772534E-5</v>
      </c>
      <c r="EE478" s="240">
        <f t="shared" ca="1" si="984"/>
        <v>-1.8787483927179055E-5</v>
      </c>
      <c r="EF478" s="240">
        <f t="shared" ca="1" si="985"/>
        <v>4.7803356972936206E-6</v>
      </c>
      <c r="EG478" s="240">
        <f t="shared" ca="1" si="986"/>
        <v>9.5731376641436764E-6</v>
      </c>
      <c r="EH478" s="240">
        <f t="shared" ca="1" si="987"/>
        <v>-2.3233057607823831E-5</v>
      </c>
      <c r="EI478" s="240">
        <f t="shared" ca="1" si="988"/>
        <v>3.5209792051193534E-5</v>
      </c>
      <c r="EJ478" s="240">
        <f t="shared" ca="1" si="989"/>
        <v>-4.4635652113323744E-5</v>
      </c>
      <c r="EK478" s="240">
        <f t="shared" ca="1" si="990"/>
        <v>5.0827754324794298E-5</v>
      </c>
      <c r="EL478" s="240">
        <f t="shared" ca="1" si="991"/>
        <v>-5.3337494079410253E-5</v>
      </c>
      <c r="EM478" s="240">
        <f t="shared" ca="1" si="992"/>
        <v>5.1983046081689083E-5</v>
      </c>
      <c r="EN478" s="240">
        <f t="shared" ca="1" si="993"/>
        <v>-4.6862537201935774E-5</v>
      </c>
      <c r="EO478" s="240">
        <f t="shared" ca="1" si="994"/>
        <v>3.8346937393660607E-5</v>
      </c>
      <c r="EP478" s="240">
        <f t="shared" ca="1" si="995"/>
        <v>-2.7053183711194786E-5</v>
      </c>
      <c r="EQ478" s="240">
        <f t="shared" ca="1" si="996"/>
        <v>1.379948453517513E-5</v>
      </c>
      <c r="ER478" s="240">
        <f t="shared" ca="1" si="997"/>
        <v>4.5395788056537745E-7</v>
      </c>
      <c r="ES478" s="240">
        <f t="shared" ca="1" si="998"/>
        <v>-1.4674512015508478E-5</v>
      </c>
      <c r="ET478" s="240">
        <f t="shared" ca="1" si="999"/>
        <v>2.7831929034986811E-5</v>
      </c>
      <c r="EU478" s="240">
        <f t="shared" ca="1" si="1000"/>
        <v>-3.897298212216607E-5</v>
      </c>
      <c r="EV478" s="240">
        <f t="shared" ca="1" si="1001"/>
        <v>4.7290525729045715E-5</v>
      </c>
      <c r="EW478" s="240">
        <f t="shared" ca="1" si="1002"/>
        <v>-5.2181971550910788E-5</v>
      </c>
      <c r="EX478" s="240">
        <f t="shared" ca="1" si="1003"/>
        <v>5.3292944764526503E-5</v>
      </c>
      <c r="EY478" s="240">
        <f t="shared" ca="1" si="1004"/>
        <v>-5.0542957728707211E-5</v>
      </c>
      <c r="EZ478" s="240">
        <f t="shared" ca="1" si="1005"/>
        <v>4.4131241142351843E-5</v>
      </c>
      <c r="FA478" s="240">
        <f t="shared" ca="1" si="1006"/>
        <v>-3.4522310204982658E-5</v>
      </c>
      <c r="FB478" s="240">
        <f t="shared" ca="1" si="1007"/>
        <v>2.2412311480703604E-5</v>
      </c>
      <c r="FC478" s="240">
        <f t="shared" ca="1" si="1008"/>
        <v>-8.6785885635290029E-6</v>
      </c>
      <c r="FD478" s="240">
        <f t="shared" ca="1" si="1009"/>
        <v>-5.6838795958759054E-6</v>
      </c>
      <c r="FE478" s="240">
        <f t="shared" ca="1" si="1010"/>
        <v>1.9634562794262614E-5</v>
      </c>
      <c r="FF478" s="240">
        <f t="shared" ca="1" si="1011"/>
        <v>-3.216276377106274E-5</v>
      </c>
      <c r="FG478" s="240">
        <f t="shared" ca="1" si="1012"/>
        <v>4.2360841070501007E-5</v>
      </c>
      <c r="FH478" s="240">
        <f t="shared" ca="1" si="1013"/>
        <v>-4.948996573036582E-5</v>
      </c>
      <c r="FI478" s="240">
        <f t="shared" ca="1" si="1014"/>
        <v>5.3033647865424223E-5</v>
      </c>
      <c r="FJ478" s="240">
        <f t="shared" ca="1" si="1015"/>
        <v>-5.2735155258673176E-5</v>
      </c>
      <c r="FK478" s="240">
        <f t="shared" ca="1" si="1016"/>
        <v>4.861611306320654E-5</v>
      </c>
      <c r="FL478" s="240">
        <f t="shared" ca="1" si="1017"/>
        <v>-4.0974937105975105E-5</v>
      </c>
      <c r="FM478" s="240">
        <f t="shared" ca="1" si="1018"/>
        <v>3.0365214297216211E-5</v>
      </c>
      <c r="FN478" s="240">
        <f t="shared" ca="1" si="1019"/>
        <v>-1.7555596438840317E-5</v>
      </c>
      <c r="FO478" s="240">
        <f t="shared" ca="1" si="1020"/>
        <v>3.4741130398169759E-6</v>
      </c>
      <c r="FP478" s="240">
        <f t="shared" ca="1" si="1021"/>
        <v>1.0859062443550516E-5</v>
      </c>
      <c r="FQ478" s="240">
        <f t="shared" ca="1" si="1022"/>
        <v>-2.4405521999964115E-5</v>
      </c>
      <c r="FR478" s="240">
        <f t="shared" ca="1" si="1023"/>
        <v>3.6183853510065882E-5</v>
      </c>
      <c r="FS478" s="240">
        <f t="shared" ca="1" si="1024"/>
        <v>-4.5340741962537717E-5</v>
      </c>
      <c r="FT478" s="240">
        <f t="shared" ca="1" si="1025"/>
        <v>5.1212790307735145E-5</v>
      </c>
      <c r="FU478" s="240">
        <f t="shared" ca="1" si="1026"/>
        <v>-5.3374581159853173E-5</v>
      </c>
      <c r="FV478" s="240">
        <f t="shared" ca="1" si="1027"/>
        <v>5.1669497379710399E-5</v>
      </c>
      <c r="FW478" s="240">
        <f t="shared" ca="1" si="1028"/>
        <v>-4.6221068652637805E-5</v>
      </c>
      <c r="FX478" s="240">
        <f t="shared" ca="1" si="1029"/>
        <v>3.7424022026088614E-5</v>
      </c>
      <c r="FY478" s="240">
        <f t="shared" ca="1" si="1030"/>
        <v>-2.5915684776455498E-5</v>
      </c>
      <c r="FZ478" s="240">
        <f t="shared" ca="1" si="1031"/>
        <v>1.2529811406402986E-5</v>
      </c>
      <c r="GA478" s="240">
        <f t="shared" ca="1" si="1032"/>
        <v>1.7638200916118747E-6</v>
      </c>
      <c r="GB478" s="240">
        <f t="shared" ca="1" si="1033"/>
        <v>-1.5929666583729348E-5</v>
      </c>
      <c r="GC478" s="240">
        <f t="shared" ca="1" si="1034"/>
        <v>2.8941442687390475E-5</v>
      </c>
      <c r="GD478" s="240">
        <f t="shared" ca="1" si="1035"/>
        <v>-3.9856472959665043E-5</v>
      </c>
      <c r="GE478" s="240">
        <f t="shared" ca="1" si="1036"/>
        <v>4.7883986723702923E-5</v>
      </c>
      <c r="GF478" s="240">
        <f t="shared" ca="1" si="1037"/>
        <v>-5.2442407718681317E-5</v>
      </c>
      <c r="GG478" s="240">
        <f t="shared" ca="1" si="1038"/>
        <v>5.3201488060198553E-5</v>
      </c>
      <c r="GH478" s="240">
        <f t="shared" ca="1" si="1039"/>
        <v>-5.0106233995560441E-5</v>
      </c>
      <c r="GI478" s="240">
        <f t="shared" ca="1" si="1040"/>
        <v>4.3380890083934706E-5</v>
      </c>
      <c r="GJ478" s="240">
        <f t="shared" ca="1" si="1041"/>
        <v>-3.35126931560417E-5</v>
      </c>
      <c r="GK478" s="240">
        <f t="shared" ca="1" si="1042"/>
        <v>2.1216573044340585E-5</v>
      </c>
      <c r="GL478" s="240">
        <f t="shared" ca="1" si="1043"/>
        <v>-7.383357440630307E-6</v>
      </c>
      <c r="GM478" s="240">
        <f t="shared" ca="1" si="1044"/>
        <v>-6.9847666713563505E-6</v>
      </c>
      <c r="GN478" s="240">
        <f t="shared" ca="1" si="1045"/>
        <v>2.0846859326662494E-5</v>
      </c>
      <c r="GO478" s="240">
        <f t="shared" ca="1" si="1046"/>
        <v>-3.3198641460732895E-5</v>
      </c>
      <c r="GP478" s="240">
        <f t="shared" ca="1" si="1047"/>
        <v>4.3145252786894107E-5</v>
      </c>
      <c r="GQ478" s="240">
        <f t="shared" ca="1" si="1048"/>
        <v>-4.9966082516671612E-5</v>
      </c>
      <c r="GR478" s="240">
        <f t="shared" ca="1" si="1049"/>
        <v>5.3166976075361391E-5</v>
      </c>
      <c r="GS478" s="240">
        <f t="shared" ca="1" si="1050"/>
        <v>-5.2516035547632908E-5</v>
      </c>
      <c r="GT478" s="240">
        <f t="shared" ca="1" si="1051"/>
        <v>4.8060420187180688E-5</v>
      </c>
      <c r="GU478" s="240">
        <f t="shared" ca="1" si="1052"/>
        <v>-4.0122929829319938E-5</v>
      </c>
      <c r="GV478" s="240">
        <f t="shared" ca="1" si="1053"/>
        <v>2.9278618730995709E-5</v>
      </c>
      <c r="GW478" s="240">
        <f t="shared" ca="1" si="1054"/>
        <v>-1.6313134115652887E-5</v>
      </c>
      <c r="GX478" s="240">
        <f t="shared" ca="1" si="1055"/>
        <v>2.165797706553628E-6</v>
      </c>
      <c r="GY478" s="240">
        <f t="shared" ca="1" si="1056"/>
        <v>1.2138446129790833E-5</v>
      </c>
      <c r="GZ478" s="240">
        <f t="shared" ca="1" si="1057"/>
        <v>-2.5563285418232854E-5</v>
      </c>
      <c r="HA478" s="240">
        <f t="shared" ca="1" si="1058"/>
        <v>3.713611916858962E-5</v>
      </c>
      <c r="HB478" s="240">
        <f t="shared" ca="1" si="1059"/>
        <v>-4.6018520244191414E-5</v>
      </c>
      <c r="HC478" s="240">
        <f t="shared" ca="1" si="1060"/>
        <v>5.1566977620763349E-5</v>
      </c>
      <c r="HD478" s="240">
        <f t="shared" ca="1" si="1061"/>
        <v>-5.3379517388409478E-5</v>
      </c>
      <c r="HE478" s="240">
        <f t="shared" ca="1" si="1062"/>
        <v>5.1324824904557068E-5</v>
      </c>
      <c r="HF478" s="240">
        <f t="shared" ca="1" si="1063"/>
        <v>-4.5551758259900647E-5</v>
      </c>
      <c r="HG478" s="240">
        <f t="shared" ca="1" si="1064"/>
        <v>3.6478563827024605E-5</v>
      </c>
      <c r="HH478" s="240">
        <f t="shared" ca="1" si="1065"/>
        <v>-2.4762575202254118E-5</v>
      </c>
      <c r="HI478" s="240">
        <f t="shared" ca="1" si="1066"/>
        <v>1.1252590787759442E-5</v>
      </c>
      <c r="HJ478" s="240">
        <f t="shared" ca="1" si="1067"/>
        <v>3.0726198433886595E-6</v>
      </c>
      <c r="HK478" s="240">
        <f t="shared" ca="1" si="1068"/>
        <v>-1.7175225716445894E-5</v>
      </c>
      <c r="HL478" s="240">
        <f t="shared" ca="1" si="1069"/>
        <v>3.0033523096906962E-5</v>
      </c>
      <c r="HM478" s="240">
        <f t="shared" ca="1" si="1070"/>
        <v>-4.0715955748180622E-5</v>
      </c>
      <c r="HN478" s="240">
        <f t="shared" ca="1" si="1071"/>
        <v>4.8448604195258001E-5</v>
      </c>
      <c r="HO478" s="240">
        <f t="shared" ca="1" si="1072"/>
        <v>-5.2671254540991127E-5</v>
      </c>
      <c r="HP478" s="240">
        <f t="shared" ca="1" si="1073"/>
        <v>5.3077984768795196E-5</v>
      </c>
      <c r="HQ478" s="240">
        <f t="shared" ca="1" si="1074"/>
        <v>-4.9639328140648575E-5</v>
      </c>
      <c r="HR478" s="240">
        <f t="shared" ca="1" si="1075"/>
        <v>4.2604407999450449E-5</v>
      </c>
      <c r="HS478" s="240">
        <f t="shared" ca="1" si="1076"/>
        <v>-3.2482889313859097E-5</v>
      </c>
      <c r="HT478" s="240">
        <f t="shared" ca="1" si="1077"/>
        <v>2.0008054537714458E-5</v>
      </c>
      <c r="HU478" s="240">
        <f t="shared" ca="1" si="1078"/>
        <v>-6.0836788592938988E-6</v>
      </c>
      <c r="HV478" s="240">
        <f t="shared" ca="1" si="1079"/>
        <v>-8.2814463845682157E-6</v>
      </c>
      <c r="HW478" s="240">
        <f t="shared" ca="1" si="1080"/>
        <v>2.2046598490523835E-5</v>
      </c>
      <c r="HX478" s="240">
        <f t="shared" ca="1" si="1081"/>
        <v>-3.421452153016898E-5</v>
      </c>
      <c r="HY478" s="240">
        <f t="shared" ca="1" si="1082"/>
        <v>4.3903675416311526E-5</v>
      </c>
      <c r="HZ478" s="240">
        <f t="shared" ca="1" si="1083"/>
        <v>-5.0412101603220477E-5</v>
      </c>
      <c r="IA478" s="240">
        <f t="shared" ca="1" si="1084"/>
        <v>5.3268278486951434E-5</v>
      </c>
      <c r="IB478" s="240">
        <f t="shared" ca="1" si="1085"/>
        <v>-5.2265282140478666E-5</v>
      </c>
      <c r="IC478" s="240">
        <f t="shared" ca="1" si="1086"/>
        <v>4.7475777511129022E-5</v>
      </c>
      <c r="ID478" s="240">
        <f t="shared" ca="1" si="1087"/>
        <v>-3.9246754000030574E-5</v>
      </c>
      <c r="IE478" s="240">
        <f t="shared" ca="1" si="1088"/>
        <v>5.2614565614274799E-5</v>
      </c>
      <c r="IF478" s="240">
        <f t="shared" ca="1" si="1089"/>
        <v>-1.5060845370455768E-5</v>
      </c>
      <c r="IG478" s="240">
        <f t="shared" ca="1" si="1090"/>
        <v>8.5617777773018276E-7</v>
      </c>
      <c r="IH478" s="240">
        <f t="shared" ca="1" si="1091"/>
        <v>1.3410518069965351E-5</v>
      </c>
      <c r="II478" s="240">
        <f t="shared" ca="1" si="1092"/>
        <v>-2.6705650469235796E-5</v>
      </c>
      <c r="IJ478" s="240">
        <f t="shared" ca="1" si="1093"/>
        <v>3.8066015417530728E-5</v>
      </c>
      <c r="IK478" s="240">
        <f t="shared" ca="1" si="1094"/>
        <v>-4.6668578689996348E-5</v>
      </c>
      <c r="IL478" s="240">
        <f t="shared" ca="1" si="1095"/>
        <v>5.1890102914687812E-5</v>
      </c>
      <c r="IM478" s="240">
        <f t="shared" ca="1" si="1096"/>
        <v>-5.3352299791679776E-5</v>
      </c>
      <c r="IN478" s="240">
        <f t="shared" ca="1" si="1097"/>
        <v>5.0949236274040903E-5</v>
      </c>
      <c r="IO478" s="240">
        <f t="shared" ca="1" si="1098"/>
        <v>-4.4855009191274461E-5</v>
      </c>
      <c r="IP478" s="240">
        <f t="shared" ca="1" si="1099"/>
        <v>3.5511132305128088E-5</v>
      </c>
      <c r="IQ478" s="240">
        <f t="shared" ca="1" si="1100"/>
        <v>-2.359454957868591E-5</v>
      </c>
      <c r="IR478" s="240">
        <f t="shared" ca="1" si="1101"/>
        <v>9.9685920291897883E-6</v>
      </c>
      <c r="IS478" s="240">
        <f t="shared" ca="1" si="1102"/>
        <v>4.3795687638614171E-6</v>
      </c>
      <c r="IT478" s="240">
        <f t="shared" ca="1" si="1103"/>
        <v>-1.8410439135419642E-5</v>
      </c>
      <c r="IU478" s="240">
        <f t="shared" ca="1" si="1104"/>
        <v>3.1107512435140618E-5</v>
      </c>
      <c r="IV478" s="240">
        <f t="shared" ca="1" si="1105"/>
        <v>-4.1550912767421224E-5</v>
      </c>
      <c r="IW478" s="240">
        <f t="shared" ca="1" si="1106"/>
        <v>4.8984038039253256E-5</v>
      </c>
      <c r="IX478" s="240">
        <f t="shared" ca="1" si="1107"/>
        <v>-5.2868374169069463E-5</v>
      </c>
      <c r="IY478" s="240">
        <f t="shared" ca="1" si="1108"/>
        <v>5.292250928408009E-5</v>
      </c>
      <c r="IZ478" s="240">
        <f t="shared" ca="1" si="1109"/>
        <v>-4.9142521410598906E-5</v>
      </c>
      <c r="JA478" s="240">
        <f t="shared" ca="1" si="1110"/>
        <v>4.1802262612668825E-5</v>
      </c>
      <c r="JB478" s="240">
        <f t="shared" ca="1" si="1111"/>
        <v>-3.1433518993772074E-5</v>
      </c>
    </row>
    <row r="479" spans="2:262">
      <c r="B479" s="248">
        <v>118</v>
      </c>
      <c r="C479" s="247">
        <f t="shared" si="1112"/>
        <v>2.3046875000000016E-3</v>
      </c>
      <c r="D479" s="244">
        <f t="shared" ca="1" si="855"/>
        <v>29.922972016251929</v>
      </c>
      <c r="E479" s="243">
        <f ca="1">DT361</f>
        <v>-7.7027983748071197E-2</v>
      </c>
      <c r="F479" s="242">
        <v>118</v>
      </c>
      <c r="G479" s="240">
        <f t="shared" ca="1" si="856"/>
        <v>2.6738801976557836E-5</v>
      </c>
      <c r="H479" s="240">
        <f t="shared" ca="1" si="857"/>
        <v>-1.2604836981766097E-5</v>
      </c>
      <c r="I479" s="240">
        <f t="shared" ca="1" si="858"/>
        <v>-2.2846303490867844E-6</v>
      </c>
      <c r="J479" s="240">
        <f t="shared" ca="1" si="859"/>
        <v>1.7037162662988086E-5</v>
      </c>
      <c r="K479" s="240">
        <f t="shared" ca="1" si="860"/>
        <v>-3.0768530148628462E-5</v>
      </c>
      <c r="L479" s="240">
        <f t="shared" ca="1" si="861"/>
        <v>4.2655709055068096E-5</v>
      </c>
      <c r="M479" s="240">
        <f t="shared" ca="1" si="862"/>
        <v>-5.1986211672550825E-5</v>
      </c>
      <c r="N479" s="240">
        <f t="shared" ca="1" si="863"/>
        <v>5.8200791060054496E-5</v>
      </c>
      <c r="O479" s="240">
        <f t="shared" ca="1" si="864"/>
        <v>-6.0926960905246098E-5</v>
      </c>
      <c r="P479" s="240">
        <f t="shared" ca="1" si="865"/>
        <v>6.0001321420447194E-5</v>
      </c>
      <c r="Q479" s="240">
        <f t="shared" ca="1" si="866"/>
        <v>-5.5479353116364018E-5</v>
      </c>
      <c r="R479" s="240">
        <f t="shared" ca="1" si="867"/>
        <v>4.76320914393313E-5</v>
      </c>
      <c r="S479" s="240">
        <f t="shared" ca="1" si="868"/>
        <v>-3.6929881585979183E-5</v>
      </c>
      <c r="T479" s="240">
        <f t="shared" ca="1" si="869"/>
        <v>2.401418719101568E-5</v>
      </c>
      <c r="U479" s="241">
        <f t="shared" ca="1" si="870"/>
        <v>-9.6591426047194117E-6</v>
      </c>
      <c r="V479" s="240">
        <f t="shared" ca="1" si="871"/>
        <v>-5.2748467797341144E-6</v>
      </c>
      <c r="W479" s="240">
        <f t="shared" ca="1" si="872"/>
        <v>1.9892675069028782E-5</v>
      </c>
      <c r="X479" s="240">
        <f t="shared" ca="1" si="873"/>
        <v>-3.3318186273469585E-5</v>
      </c>
      <c r="Y479" s="240">
        <f t="shared" ca="1" si="874"/>
        <v>4.4746688901017105E-5</v>
      </c>
      <c r="Z479" s="240">
        <f t="shared" ca="1" si="875"/>
        <v>-5.3493187148450428E-5</v>
      </c>
      <c r="AA479" s="240">
        <f t="shared" ca="1" si="876"/>
        <v>5.9033437832946041E-5</v>
      </c>
      <c r="AB479" s="240">
        <f t="shared" ca="1" si="877"/>
        <v>-6.1035372214499458E-5</v>
      </c>
      <c r="AC479" s="240">
        <f t="shared" ca="1" si="878"/>
        <v>5.9378999363906644E-5</v>
      </c>
      <c r="AD479" s="240">
        <f t="shared" ca="1" si="879"/>
        <v>-5.4163598118317505E-5</v>
      </c>
      <c r="AE479" s="240">
        <f t="shared" ca="1" si="880"/>
        <v>4.5701766556567274E-5</v>
      </c>
      <c r="AF479" s="240">
        <f t="shared" ca="1" si="881"/>
        <v>-3.4500685653825944E-5</v>
      </c>
      <c r="AG479" s="240">
        <f t="shared" ca="1" si="882"/>
        <v>2.1231720125135623E-5</v>
      </c>
      <c r="AH479" s="240">
        <f t="shared" ca="1" si="883"/>
        <v>-6.6901785070970894E-6</v>
      </c>
      <c r="AI479" s="240">
        <f t="shared" ca="1" si="884"/>
        <v>-8.2523556424672731E-6</v>
      </c>
      <c r="AJ479" s="240">
        <f t="shared" ca="1" si="885"/>
        <v>2.2700264278435439E-5</v>
      </c>
      <c r="AK479" s="240">
        <f t="shared" ca="1" si="886"/>
        <v>-3.5787575969249638E-5</v>
      </c>
      <c r="AL479" s="240">
        <f t="shared" ca="1" si="887"/>
        <v>4.6729870054056212E-5</v>
      </c>
      <c r="AM479" s="240">
        <f t="shared" ca="1" si="888"/>
        <v>-5.4871292851059182E-5</v>
      </c>
      <c r="AN479" s="240">
        <f t="shared" ca="1" si="889"/>
        <v>5.9723867883379648E-5</v>
      </c>
      <c r="AO479" s="240">
        <f t="shared" ca="1" si="890"/>
        <v>-6.0996743966020879E-5</v>
      </c>
      <c r="AP479" s="240">
        <f t="shared" ca="1" si="891"/>
        <v>5.8613628096912245E-5</v>
      </c>
      <c r="AQ479" s="240">
        <f t="shared" ca="1" si="892"/>
        <v>-5.2717358268232766E-5</v>
      </c>
      <c r="AR479" s="240">
        <f t="shared" ca="1" si="893"/>
        <v>4.3661342115166472E-5</v>
      </c>
      <c r="AS479" s="240">
        <f t="shared" ca="1" si="894"/>
        <v>-3.1988374548029106E-5</v>
      </c>
      <c r="AT479" s="240">
        <f t="shared" ca="1" si="895"/>
        <v>1.8398103985795058E-5</v>
      </c>
      <c r="AU479" s="240">
        <f t="shared" ca="1" si="896"/>
        <v>-3.7050971834603175E-6</v>
      </c>
      <c r="AV479" s="240">
        <f t="shared" ca="1" si="897"/>
        <v>-1.1209983857635882E-5</v>
      </c>
      <c r="AW479" s="240">
        <f t="shared" ca="1" si="898"/>
        <v>2.5453166562887413E-5</v>
      </c>
      <c r="AX479" s="240">
        <f t="shared" ca="1" si="899"/>
        <v>-3.8170750259897634E-5</v>
      </c>
      <c r="AY479" s="240">
        <f t="shared" ca="1" si="900"/>
        <v>4.8600474857081637E-5</v>
      </c>
      <c r="AZ479" s="240">
        <f t="shared" ca="1" si="901"/>
        <v>-5.6117208803032493E-5</v>
      </c>
      <c r="BA479" s="240">
        <f t="shared" ca="1" si="902"/>
        <v>6.0270417904889151E-5</v>
      </c>
      <c r="BB479" s="240">
        <f t="shared" ca="1" si="903"/>
        <v>-6.0811169218644438E-5</v>
      </c>
      <c r="BC479" s="240">
        <f t="shared" ca="1" si="904"/>
        <v>5.7707051465885164E-5</v>
      </c>
      <c r="BD479" s="240">
        <f t="shared" ca="1" si="905"/>
        <v>-5.1144117684584595E-5</v>
      </c>
      <c r="BE479" s="240">
        <f t="shared" ca="1" si="906"/>
        <v>4.1515733676328307E-5</v>
      </c>
      <c r="BF479" s="240">
        <f t="shared" ca="1" si="907"/>
        <v>-2.939900064609612E-5</v>
      </c>
      <c r="BG479" s="240">
        <f t="shared" ca="1" si="908"/>
        <v>1.552016520246996E-5</v>
      </c>
      <c r="BH479" s="240">
        <f t="shared" ca="1" si="909"/>
        <v>-7.1108995618039033E-7</v>
      </c>
      <c r="BI479" s="240">
        <f t="shared" ca="1" si="910"/>
        <v>-1.414060623981452E-5</v>
      </c>
      <c r="BJ479" s="240">
        <f t="shared" ca="1" si="911"/>
        <v>2.8144749939654525E-5</v>
      </c>
      <c r="BK479" s="240">
        <f t="shared" ca="1" si="912"/>
        <v>-4.0461967869807355E-5</v>
      </c>
      <c r="BL479" s="240">
        <f t="shared" ca="1" si="913"/>
        <v>5.0353996859278518E-5</v>
      </c>
      <c r="BM479" s="240">
        <f t="shared" ca="1" si="914"/>
        <v>-5.7227933483711993E-5</v>
      </c>
      <c r="BN479" s="240">
        <f t="shared" ca="1" si="915"/>
        <v>6.0671771210600524E-5</v>
      </c>
      <c r="BO479" s="240">
        <f t="shared" ca="1" si="916"/>
        <v>-6.0479095038190732E-5</v>
      </c>
      <c r="BP479" s="240">
        <f t="shared" ca="1" si="917"/>
        <v>5.6661453493335412E-5</v>
      </c>
      <c r="BQ479" s="240">
        <f t="shared" ca="1" si="918"/>
        <v>-4.9447666441739098E-5</v>
      </c>
      <c r="BR479" s="240">
        <f t="shared" ca="1" si="919"/>
        <v>3.9270110198715701E-5</v>
      </c>
      <c r="BS479" s="240">
        <f t="shared" ca="1" si="920"/>
        <v>-2.6738801976556812E-5</v>
      </c>
      <c r="BT479" s="240">
        <f t="shared" ca="1" si="921"/>
        <v>1.2604836981766199E-5</v>
      </c>
      <c r="BU479" s="240">
        <f t="shared" ca="1" si="922"/>
        <v>2.2846303490872249E-6</v>
      </c>
      <c r="BV479" s="240">
        <f t="shared" ca="1" si="923"/>
        <v>-1.7037162662988927E-5</v>
      </c>
      <c r="BW479" s="240">
        <f t="shared" ca="1" si="924"/>
        <v>3.0768530148629587E-5</v>
      </c>
      <c r="BX479" s="240">
        <f t="shared" ca="1" si="925"/>
        <v>-4.2655709055068251E-5</v>
      </c>
      <c r="BY479" s="240">
        <f t="shared" ca="1" si="926"/>
        <v>5.1986211672551164E-5</v>
      </c>
      <c r="BZ479" s="240">
        <f t="shared" ca="1" si="927"/>
        <v>-5.8200791060054828E-5</v>
      </c>
      <c r="CA479" s="240">
        <f t="shared" ca="1" si="928"/>
        <v>6.0926960905246078E-5</v>
      </c>
      <c r="CB479" s="240">
        <f t="shared" ca="1" si="929"/>
        <v>-6.0001321420447146E-5</v>
      </c>
      <c r="CC479" s="240">
        <f t="shared" ca="1" si="930"/>
        <v>5.5479353116363646E-5</v>
      </c>
      <c r="CD479" s="240">
        <f t="shared" ca="1" si="931"/>
        <v>-4.7632091439330351E-5</v>
      </c>
      <c r="CE479" s="240">
        <f t="shared" ca="1" si="932"/>
        <v>3.6929881585979001E-5</v>
      </c>
      <c r="CF479" s="240">
        <f t="shared" ca="1" si="933"/>
        <v>-2.4014187191015073E-5</v>
      </c>
      <c r="CG479" s="240">
        <f t="shared" ca="1" si="934"/>
        <v>9.6591426047183377E-6</v>
      </c>
      <c r="CH479" s="240">
        <f t="shared" ca="1" si="935"/>
        <v>5.2748467797356357E-6</v>
      </c>
      <c r="CI479" s="240">
        <f t="shared" ca="1" si="936"/>
        <v>-1.9892675069029003E-5</v>
      </c>
      <c r="CJ479" s="240">
        <f t="shared" ca="1" si="937"/>
        <v>3.3318186273470141E-5</v>
      </c>
      <c r="CK479" s="240">
        <f t="shared" ca="1" si="938"/>
        <v>-4.474668890101785E-5</v>
      </c>
      <c r="CL479" s="240">
        <f t="shared" ca="1" si="939"/>
        <v>5.3493187148450326E-5</v>
      </c>
      <c r="CM479" s="240">
        <f t="shared" ca="1" si="940"/>
        <v>-5.9033437832946211E-5</v>
      </c>
      <c r="CN479" s="240">
        <f t="shared" ca="1" si="941"/>
        <v>6.1035372214499471E-5</v>
      </c>
      <c r="CO479" s="240">
        <f t="shared" ca="1" si="942"/>
        <v>-5.9378999363906299E-5</v>
      </c>
      <c r="CP479" s="240">
        <f t="shared" ca="1" si="943"/>
        <v>5.4163598118317193E-5</v>
      </c>
      <c r="CQ479" s="240">
        <f t="shared" ca="1" si="944"/>
        <v>-4.5701766556567986E-5</v>
      </c>
      <c r="CR479" s="240">
        <f t="shared" ca="1" si="945"/>
        <v>3.4500685653826113E-5</v>
      </c>
      <c r="CS479" s="240">
        <f t="shared" ca="1" si="946"/>
        <v>-2.123172012513582E-5</v>
      </c>
      <c r="CT479" s="240">
        <f t="shared" ca="1" si="947"/>
        <v>6.6901785070964389E-6</v>
      </c>
      <c r="CU479" s="240">
        <f t="shared" ca="1" si="948"/>
        <v>8.2523556424679237E-6</v>
      </c>
      <c r="CV479" s="240">
        <f t="shared" ca="1" si="949"/>
        <v>-2.2700264278436862E-5</v>
      </c>
      <c r="CW479" s="240">
        <f t="shared" ca="1" si="950"/>
        <v>3.5787575969250878E-5</v>
      </c>
      <c r="CX479" s="240">
        <f t="shared" ca="1" si="951"/>
        <v>-4.6729870054055521E-5</v>
      </c>
      <c r="CY479" s="240">
        <f t="shared" ca="1" si="952"/>
        <v>5.4871292851059087E-5</v>
      </c>
      <c r="CZ479" s="240">
        <f t="shared" ca="1" si="953"/>
        <v>-5.9723867883379608E-5</v>
      </c>
      <c r="DA479" s="240">
        <f t="shared" ca="1" si="954"/>
        <v>6.0996743966020859E-5</v>
      </c>
      <c r="DB479" s="240">
        <f t="shared" ca="1" si="955"/>
        <v>-5.8613628096912069E-5</v>
      </c>
      <c r="DC479" s="240">
        <f t="shared" ca="1" si="956"/>
        <v>5.2717358268232E-5</v>
      </c>
      <c r="DD479" s="240">
        <f t="shared" ca="1" si="957"/>
        <v>-4.3661342115165408E-5</v>
      </c>
      <c r="DE479" s="240">
        <f t="shared" ca="1" si="958"/>
        <v>3.1988374548027074E-5</v>
      </c>
      <c r="DF479" s="240">
        <f t="shared" ca="1" si="959"/>
        <v>-1.8398103985796081E-5</v>
      </c>
      <c r="DG479" s="240">
        <f t="shared" ca="1" si="960"/>
        <v>3.7050971834605275E-6</v>
      </c>
      <c r="DH479" s="240">
        <f t="shared" ca="1" si="961"/>
        <v>1.1209983857636522E-5</v>
      </c>
      <c r="DI479" s="240">
        <f t="shared" ca="1" si="962"/>
        <v>-2.5453166562888023E-5</v>
      </c>
      <c r="DJ479" s="240">
        <f t="shared" ca="1" si="963"/>
        <v>3.8170750259898826E-5</v>
      </c>
      <c r="DK479" s="240">
        <f t="shared" ca="1" si="964"/>
        <v>-4.8600474857083087E-5</v>
      </c>
      <c r="DL479" s="240">
        <f t="shared" ca="1" si="965"/>
        <v>5.6117208803033428E-5</v>
      </c>
      <c r="DM479" s="240">
        <f t="shared" ca="1" si="966"/>
        <v>-6.0270417904888989E-5</v>
      </c>
      <c r="DN479" s="240">
        <f t="shared" ca="1" si="967"/>
        <v>6.0811169218644371E-5</v>
      </c>
      <c r="DO479" s="240">
        <f t="shared" ca="1" si="968"/>
        <v>-5.7707051465884948E-5</v>
      </c>
      <c r="DP479" s="240">
        <f t="shared" ca="1" si="969"/>
        <v>5.1144117684584236E-5</v>
      </c>
      <c r="DQ479" s="240">
        <f t="shared" ca="1" si="970"/>
        <v>-4.1515733676327819E-5</v>
      </c>
      <c r="DR479" s="240">
        <f t="shared" ca="1" si="971"/>
        <v>2.9399000646094019E-5</v>
      </c>
      <c r="DS479" s="240">
        <f t="shared" ca="1" si="972"/>
        <v>-1.5520165202467646E-5</v>
      </c>
      <c r="DT479" s="240">
        <f t="shared" ca="1" si="973"/>
        <v>7.1108995618146775E-7</v>
      </c>
      <c r="DU479" s="240">
        <f t="shared" ca="1" si="974"/>
        <v>1.4140606239813467E-5</v>
      </c>
      <c r="DV479" s="240">
        <f t="shared" ca="1" si="975"/>
        <v>-2.8144749939655115E-5</v>
      </c>
      <c r="DW479" s="240">
        <f t="shared" ca="1" si="976"/>
        <v>4.046196786980785E-5</v>
      </c>
      <c r="DX479" s="240">
        <f t="shared" ca="1" si="977"/>
        <v>-5.0353996859278897E-5</v>
      </c>
      <c r="DY479" s="240">
        <f t="shared" ca="1" si="978"/>
        <v>5.7227933483712827E-5</v>
      </c>
      <c r="DZ479" s="240">
        <f t="shared" ca="1" si="979"/>
        <v>-6.0671771210600788E-5</v>
      </c>
      <c r="EA479" s="240">
        <f t="shared" ca="1" si="980"/>
        <v>6.0479095038190887E-5</v>
      </c>
      <c r="EB479" s="240">
        <f t="shared" ca="1" si="981"/>
        <v>-5.6661453493335811E-5</v>
      </c>
      <c r="EC479" s="240">
        <f t="shared" ca="1" si="982"/>
        <v>4.9447666441738712E-5</v>
      </c>
      <c r="ED479" s="240">
        <f t="shared" ca="1" si="983"/>
        <v>-3.9270110198715193E-5</v>
      </c>
      <c r="EE479" s="240">
        <f t="shared" ca="1" si="984"/>
        <v>2.6738801976556223E-5</v>
      </c>
      <c r="EF479" s="240">
        <f t="shared" ca="1" si="985"/>
        <v>-1.2604836981763858E-5</v>
      </c>
      <c r="EG479" s="240">
        <f t="shared" ca="1" si="986"/>
        <v>-2.2846303490896135E-6</v>
      </c>
      <c r="EH479" s="240">
        <f t="shared" ca="1" si="987"/>
        <v>1.703716266298789E-5</v>
      </c>
      <c r="EI479" s="240">
        <f t="shared" ca="1" si="988"/>
        <v>-3.0768530148628665E-5</v>
      </c>
      <c r="EJ479" s="240">
        <f t="shared" ca="1" si="989"/>
        <v>4.2655709055068726E-5</v>
      </c>
      <c r="EK479" s="240">
        <f t="shared" ca="1" si="990"/>
        <v>-5.1986211672551516E-5</v>
      </c>
      <c r="EL479" s="240">
        <f t="shared" ca="1" si="991"/>
        <v>5.8200791060055024E-5</v>
      </c>
      <c r="EM479" s="240">
        <f t="shared" ca="1" si="992"/>
        <v>-6.0926960905246234E-5</v>
      </c>
      <c r="EN479" s="240">
        <f t="shared" ca="1" si="993"/>
        <v>6.0001321420446706E-5</v>
      </c>
      <c r="EO479" s="240">
        <f t="shared" ca="1" si="994"/>
        <v>-5.54793531163641E-5</v>
      </c>
      <c r="EP479" s="240">
        <f t="shared" ca="1" si="995"/>
        <v>4.7632091439331022E-5</v>
      </c>
      <c r="EQ479" s="240">
        <f t="shared" ca="1" si="996"/>
        <v>-3.6929881585978479E-5</v>
      </c>
      <c r="ER479" s="240">
        <f t="shared" ca="1" si="997"/>
        <v>2.4014187191014467E-5</v>
      </c>
      <c r="ES479" s="240">
        <f t="shared" ca="1" si="998"/>
        <v>-9.6591426047176838E-6</v>
      </c>
      <c r="ET479" s="240">
        <f t="shared" ca="1" si="999"/>
        <v>-5.2748467797362896E-6</v>
      </c>
      <c r="EU479" s="240">
        <f t="shared" ca="1" si="1000"/>
        <v>1.9892675069031259E-5</v>
      </c>
      <c r="EV479" s="240">
        <f t="shared" ca="1" si="1001"/>
        <v>-3.331818627346924E-5</v>
      </c>
      <c r="EW479" s="240">
        <f t="shared" ca="1" si="1002"/>
        <v>4.4746688901017119E-5</v>
      </c>
      <c r="EX479" s="240">
        <f t="shared" ca="1" si="1003"/>
        <v>-5.3493187148450645E-5</v>
      </c>
      <c r="EY479" s="240">
        <f t="shared" ca="1" si="1004"/>
        <v>5.9033437832946373E-5</v>
      </c>
      <c r="EZ479" s="240">
        <f t="shared" ca="1" si="1005"/>
        <v>-6.1035372214499485E-5</v>
      </c>
      <c r="FA479" s="240">
        <f t="shared" ca="1" si="1006"/>
        <v>5.9378999363906136E-5</v>
      </c>
      <c r="FB479" s="240">
        <f t="shared" ca="1" si="1007"/>
        <v>-5.4163598118316095E-5</v>
      </c>
      <c r="FC479" s="240">
        <f t="shared" ca="1" si="1008"/>
        <v>4.5701766556567552E-5</v>
      </c>
      <c r="FD479" s="240">
        <f t="shared" ca="1" si="1009"/>
        <v>-3.4500685653825571E-5</v>
      </c>
      <c r="FE479" s="240">
        <f t="shared" ca="1" si="1010"/>
        <v>2.1231720125135203E-5</v>
      </c>
      <c r="FF479" s="240">
        <f t="shared" ca="1" si="1011"/>
        <v>-6.6901785070957816E-6</v>
      </c>
      <c r="FG479" s="240">
        <f t="shared" ca="1" si="1012"/>
        <v>-8.2523556424685776E-6</v>
      </c>
      <c r="FH479" s="240">
        <f t="shared" ca="1" si="1013"/>
        <v>2.2700264278437472E-5</v>
      </c>
      <c r="FI479" s="240">
        <f t="shared" ca="1" si="1014"/>
        <v>-3.5787575969251407E-5</v>
      </c>
      <c r="FJ479" s="240">
        <f t="shared" ca="1" si="1015"/>
        <v>4.6729870054058177E-5</v>
      </c>
      <c r="FK479" s="240">
        <f t="shared" ca="1" si="1016"/>
        <v>-5.4871292851059378E-5</v>
      </c>
      <c r="FL479" s="240">
        <f t="shared" ca="1" si="1017"/>
        <v>5.9723867883379736E-5</v>
      </c>
      <c r="FM479" s="240">
        <f t="shared" ca="1" si="1018"/>
        <v>-6.0996743966020838E-5</v>
      </c>
      <c r="FN479" s="240">
        <f t="shared" ca="1" si="1019"/>
        <v>5.8613628096911886E-5</v>
      </c>
      <c r="FO479" s="240">
        <f t="shared" ca="1" si="1020"/>
        <v>-5.2717358268231668E-5</v>
      </c>
      <c r="FP479" s="240">
        <f t="shared" ca="1" si="1021"/>
        <v>4.3661342115164947E-5</v>
      </c>
      <c r="FQ479" s="240">
        <f t="shared" ca="1" si="1022"/>
        <v>-3.1988374548026511E-5</v>
      </c>
      <c r="FR479" s="240">
        <f t="shared" ca="1" si="1023"/>
        <v>1.8398103985795461E-5</v>
      </c>
      <c r="FS479" s="240">
        <f t="shared" ca="1" si="1024"/>
        <v>-3.7050971834598668E-6</v>
      </c>
      <c r="FT479" s="240">
        <f t="shared" ca="1" si="1025"/>
        <v>-1.1209983857637173E-5</v>
      </c>
      <c r="FU479" s="240">
        <f t="shared" ca="1" si="1026"/>
        <v>2.5453166562888612E-5</v>
      </c>
      <c r="FV479" s="240">
        <f t="shared" ca="1" si="1027"/>
        <v>-3.8170750259899334E-5</v>
      </c>
      <c r="FW479" s="240">
        <f t="shared" ca="1" si="1028"/>
        <v>4.860047485708348E-5</v>
      </c>
      <c r="FX479" s="240">
        <f t="shared" ca="1" si="1029"/>
        <v>-5.6117208803033693E-5</v>
      </c>
      <c r="FY479" s="240">
        <f t="shared" ca="1" si="1030"/>
        <v>6.0270417904889083E-5</v>
      </c>
      <c r="FZ479" s="240">
        <f t="shared" ca="1" si="1031"/>
        <v>-6.0811169218644323E-5</v>
      </c>
      <c r="GA479" s="240">
        <f t="shared" ca="1" si="1032"/>
        <v>5.7707051465884731E-5</v>
      </c>
      <c r="GB479" s="240">
        <f t="shared" ca="1" si="1033"/>
        <v>-5.1144117684585767E-5</v>
      </c>
      <c r="GC479" s="240">
        <f t="shared" ca="1" si="1034"/>
        <v>4.1515733676327338E-5</v>
      </c>
      <c r="GD479" s="240">
        <f t="shared" ca="1" si="1035"/>
        <v>-2.9399000646096486E-5</v>
      </c>
      <c r="GE479" s="240">
        <f t="shared" ca="1" si="1036"/>
        <v>1.5520165202467009E-5</v>
      </c>
      <c r="GF479" s="240">
        <f t="shared" ca="1" si="1037"/>
        <v>-7.1108995618080707E-7</v>
      </c>
      <c r="GG479" s="240">
        <f t="shared" ca="1" si="1038"/>
        <v>-1.4140606239817482E-5</v>
      </c>
      <c r="GH479" s="240">
        <f t="shared" ca="1" si="1039"/>
        <v>2.8144749939655704E-5</v>
      </c>
      <c r="GI479" s="240">
        <f t="shared" ca="1" si="1040"/>
        <v>-4.046196786980575E-5</v>
      </c>
      <c r="GJ479" s="240">
        <f t="shared" ca="1" si="1041"/>
        <v>5.0353996859279263E-5</v>
      </c>
      <c r="GK479" s="240">
        <f t="shared" ca="1" si="1042"/>
        <v>-5.7227933483711837E-5</v>
      </c>
      <c r="GL479" s="240">
        <f t="shared" ca="1" si="1043"/>
        <v>6.0671771210600863E-5</v>
      </c>
      <c r="GM479" s="240">
        <f t="shared" ca="1" si="1044"/>
        <v>-6.0479095038190793E-5</v>
      </c>
      <c r="GN479" s="240">
        <f t="shared" ca="1" si="1045"/>
        <v>5.6661453493334273E-5</v>
      </c>
      <c r="GO479" s="240">
        <f t="shared" ca="1" si="1046"/>
        <v>-4.9447666441738325E-5</v>
      </c>
      <c r="GP479" s="240">
        <f t="shared" ca="1" si="1047"/>
        <v>3.9270110198717347E-5</v>
      </c>
      <c r="GQ479" s="240">
        <f t="shared" ca="1" si="1048"/>
        <v>-2.6738801976555633E-5</v>
      </c>
      <c r="GR479" s="240">
        <f t="shared" ca="1" si="1049"/>
        <v>1.2604836981766609E-5</v>
      </c>
      <c r="GS479" s="240">
        <f t="shared" ca="1" si="1050"/>
        <v>2.2846303490902708E-6</v>
      </c>
      <c r="GT479" s="240">
        <f t="shared" ca="1" si="1051"/>
        <v>-1.7037162662988527E-5</v>
      </c>
      <c r="GU479" s="240">
        <f t="shared" ca="1" si="1052"/>
        <v>3.076853014863223E-5</v>
      </c>
      <c r="GV479" s="240">
        <f t="shared" ca="1" si="1053"/>
        <v>-4.2655709055069193E-5</v>
      </c>
      <c r="GW479" s="240">
        <f t="shared" ca="1" si="1054"/>
        <v>5.1986211672553678E-5</v>
      </c>
      <c r="GX479" s="240">
        <f t="shared" ca="1" si="1055"/>
        <v>-5.8200791060055228E-5</v>
      </c>
      <c r="GY479" s="240">
        <f t="shared" ca="1" si="1056"/>
        <v>6.0926960905246058E-5</v>
      </c>
      <c r="GZ479" s="240">
        <f t="shared" ca="1" si="1057"/>
        <v>-6.0001321420446584E-5</v>
      </c>
      <c r="HA479" s="240">
        <f t="shared" ca="1" si="1058"/>
        <v>5.5479353116363822E-5</v>
      </c>
      <c r="HB479" s="240">
        <f t="shared" ca="1" si="1059"/>
        <v>-4.763209143932844E-5</v>
      </c>
      <c r="HC479" s="240">
        <f t="shared" ca="1" si="1060"/>
        <v>3.6929881585977957E-5</v>
      </c>
      <c r="HD479" s="240">
        <f t="shared" ca="1" si="1061"/>
        <v>-2.4014187191010675E-5</v>
      </c>
      <c r="HE479" s="240">
        <f t="shared" ca="1" si="1062"/>
        <v>9.6591426047170299E-6</v>
      </c>
      <c r="HF479" s="240">
        <f t="shared" ca="1" si="1063"/>
        <v>5.2748467797334876E-6</v>
      </c>
      <c r="HG479" s="240">
        <f t="shared" ca="1" si="1064"/>
        <v>-1.9892675069031879E-5</v>
      </c>
      <c r="HH479" s="240">
        <f t="shared" ca="1" si="1065"/>
        <v>3.3318186273469788E-5</v>
      </c>
      <c r="HI479" s="240">
        <f t="shared" ca="1" si="1066"/>
        <v>-4.4746688901019924E-5</v>
      </c>
      <c r="HJ479" s="240">
        <f t="shared" ca="1" si="1067"/>
        <v>5.3493187148450963E-5</v>
      </c>
      <c r="HK479" s="240">
        <f t="shared" ca="1" si="1068"/>
        <v>-5.9033437832947431E-5</v>
      </c>
      <c r="HL479" s="240">
        <f t="shared" ca="1" si="1069"/>
        <v>6.1035372214499485E-5</v>
      </c>
      <c r="HM479" s="240">
        <f t="shared" ca="1" si="1070"/>
        <v>-5.93789993639068E-5</v>
      </c>
      <c r="HN479" s="240">
        <f t="shared" ca="1" si="1071"/>
        <v>5.4163598118315783E-5</v>
      </c>
      <c r="HO479" s="240">
        <f t="shared" ca="1" si="1072"/>
        <v>-4.5701766556567119E-5</v>
      </c>
      <c r="HP479" s="240">
        <f t="shared" ca="1" si="1073"/>
        <v>3.4500685653822169E-5</v>
      </c>
      <c r="HQ479" s="240">
        <f t="shared" ca="1" si="1074"/>
        <v>-2.1231720125134586E-5</v>
      </c>
      <c r="HR479" s="240">
        <f t="shared" ca="1" si="1075"/>
        <v>6.6901785070916854E-6</v>
      </c>
      <c r="HS479" s="240">
        <f t="shared" ca="1" si="1076"/>
        <v>8.2523556424692247E-6</v>
      </c>
      <c r="HT479" s="240">
        <f t="shared" ca="1" si="1077"/>
        <v>-2.2700264278434859E-5</v>
      </c>
      <c r="HU479" s="240">
        <f t="shared" ca="1" si="1078"/>
        <v>3.5787575969251942E-5</v>
      </c>
      <c r="HV479" s="240">
        <f t="shared" ca="1" si="1079"/>
        <v>-4.6729870054056368E-5</v>
      </c>
      <c r="HW479" s="240">
        <f t="shared" ca="1" si="1080"/>
        <v>5.4871292851061188E-5</v>
      </c>
      <c r="HX479" s="240">
        <f t="shared" ca="1" si="1081"/>
        <v>-5.9723867883379872E-5</v>
      </c>
      <c r="HY479" s="240">
        <f t="shared" ca="1" si="1082"/>
        <v>6.0996743966020682E-5</v>
      </c>
      <c r="HZ479" s="240">
        <f t="shared" ca="1" si="1083"/>
        <v>-5.8613628096911696E-5</v>
      </c>
      <c r="IA479" s="240">
        <f t="shared" ca="1" si="1084"/>
        <v>5.2717358268233084E-5</v>
      </c>
      <c r="IB479" s="240">
        <f t="shared" ca="1" si="1085"/>
        <v>-4.3661342115164486E-5</v>
      </c>
      <c r="IC479" s="240">
        <f t="shared" ca="1" si="1086"/>
        <v>3.198837454802891E-5</v>
      </c>
      <c r="ID479" s="240">
        <f t="shared" ca="1" si="1087"/>
        <v>-1.8398103985791524E-5</v>
      </c>
      <c r="IE479" s="240">
        <f t="shared" ca="1" si="1088"/>
        <v>7.687148268383793E-5</v>
      </c>
      <c r="IF479" s="240">
        <f t="shared" ca="1" si="1089"/>
        <v>1.1209983857641228E-5</v>
      </c>
      <c r="IG479" s="240">
        <f t="shared" ca="1" si="1090"/>
        <v>-2.5453166562889212E-5</v>
      </c>
      <c r="IH479" s="240">
        <f t="shared" ca="1" si="1091"/>
        <v>3.8170750259897146E-5</v>
      </c>
      <c r="II479" s="240">
        <f t="shared" ca="1" si="1092"/>
        <v>-4.8600474857083873E-5</v>
      </c>
      <c r="IJ479" s="240">
        <f t="shared" ca="1" si="1093"/>
        <v>5.6117208803032581E-5</v>
      </c>
      <c r="IK479" s="240">
        <f t="shared" ca="1" si="1094"/>
        <v>-6.0270417904889741E-5</v>
      </c>
      <c r="IL479" s="240">
        <f t="shared" ca="1" si="1095"/>
        <v>6.0811169218644276E-5</v>
      </c>
      <c r="IM479" s="240">
        <f t="shared" ca="1" si="1096"/>
        <v>-5.7707051465883389E-5</v>
      </c>
      <c r="IN479" s="240">
        <f t="shared" ca="1" si="1097"/>
        <v>5.1144117684583517E-5</v>
      </c>
      <c r="IO479" s="240">
        <f t="shared" ca="1" si="1098"/>
        <v>-4.1515733676329405E-5</v>
      </c>
      <c r="IP479" s="240">
        <f t="shared" ca="1" si="1099"/>
        <v>2.9399000646092867E-5</v>
      </c>
      <c r="IQ479" s="240">
        <f t="shared" ca="1" si="1100"/>
        <v>-1.5520165202469726E-5</v>
      </c>
      <c r="IR479" s="240">
        <f t="shared" ca="1" si="1101"/>
        <v>7.1108995617668371E-7</v>
      </c>
      <c r="IS479" s="240">
        <f t="shared" ca="1" si="1102"/>
        <v>1.4140606239814751E-5</v>
      </c>
      <c r="IT479" s="240">
        <f t="shared" ca="1" si="1103"/>
        <v>-2.8144749939659364E-5</v>
      </c>
      <c r="IU479" s="240">
        <f t="shared" ca="1" si="1104"/>
        <v>4.0461967869808839E-5</v>
      </c>
      <c r="IV479" s="240">
        <f t="shared" ca="1" si="1105"/>
        <v>-5.0353996859277671E-5</v>
      </c>
      <c r="IW479" s="240">
        <f t="shared" ca="1" si="1106"/>
        <v>5.7227933483713274E-5</v>
      </c>
      <c r="IX479" s="240">
        <f t="shared" ca="1" si="1107"/>
        <v>-6.0671771210600551E-5</v>
      </c>
      <c r="IY479" s="240">
        <f t="shared" ca="1" si="1108"/>
        <v>6.047909503819023E-5</v>
      </c>
      <c r="IZ479" s="240">
        <f t="shared" ca="1" si="1109"/>
        <v>-5.6661453493335324E-5</v>
      </c>
      <c r="JA479" s="240">
        <f t="shared" ca="1" si="1110"/>
        <v>4.9447666441735906E-5</v>
      </c>
      <c r="JB479" s="240">
        <f t="shared" ca="1" si="1111"/>
        <v>-3.927011019871419E-5</v>
      </c>
    </row>
    <row r="480" spans="2:262">
      <c r="B480" s="248">
        <v>119</v>
      </c>
      <c r="C480" s="247">
        <f t="shared" si="1112"/>
        <v>2.3242187500000016E-3</v>
      </c>
      <c r="D480" s="244">
        <f t="shared" ca="1" si="855"/>
        <v>29.924757466209829</v>
      </c>
      <c r="E480" s="243">
        <f ca="1">DU361</f>
        <v>-7.5242533790171109E-2</v>
      </c>
      <c r="F480" s="242">
        <v>119</v>
      </c>
      <c r="G480" s="240">
        <f t="shared" ca="1" si="856"/>
        <v>4.0030292562579124E-5</v>
      </c>
      <c r="H480" s="240">
        <f t="shared" ca="1" si="857"/>
        <v>-2.3897838128593239E-5</v>
      </c>
      <c r="I480" s="240">
        <f t="shared" ca="1" si="858"/>
        <v>6.6040505681896365E-6</v>
      </c>
      <c r="J480" s="240">
        <f t="shared" ca="1" si="859"/>
        <v>1.101066571606366E-5</v>
      </c>
      <c r="K480" s="240">
        <f t="shared" ca="1" si="860"/>
        <v>-2.8090310552800673E-5</v>
      </c>
      <c r="L480" s="240">
        <f t="shared" ca="1" si="861"/>
        <v>4.3804885963559077E-5</v>
      </c>
      <c r="M480" s="240">
        <f t="shared" ca="1" si="862"/>
        <v>-5.7390730528678292E-5</v>
      </c>
      <c r="N480" s="240">
        <f t="shared" ca="1" si="863"/>
        <v>6.8187630079037965E-5</v>
      </c>
      <c r="O480" s="240">
        <f t="shared" ca="1" si="864"/>
        <v>-7.5670901292114901E-5</v>
      </c>
      <c r="P480" s="240">
        <f t="shared" ca="1" si="865"/>
        <v>7.9476889066265618E-5</v>
      </c>
      <c r="Q480" s="240">
        <f t="shared" ca="1" si="866"/>
        <v>-7.942063860946744E-5</v>
      </c>
      <c r="R480" s="240">
        <f t="shared" ca="1" si="867"/>
        <v>7.550488345428957E-5</v>
      </c>
      <c r="S480" s="240">
        <f t="shared" ca="1" si="868"/>
        <v>-6.791991261985497E-5</v>
      </c>
      <c r="T480" s="240">
        <f t="shared" ca="1" si="869"/>
        <v>5.7034323376156537E-5</v>
      </c>
      <c r="U480" s="241">
        <f t="shared" ca="1" si="870"/>
        <v>-4.3377108986989723E-5</v>
      </c>
      <c r="V480" s="240">
        <f t="shared" ca="1" si="871"/>
        <v>2.7611951890882036E-5</v>
      </c>
      <c r="W480" s="240">
        <f t="shared" ca="1" si="872"/>
        <v>-1.0504971561920257E-5</v>
      </c>
      <c r="X480" s="240">
        <f t="shared" ca="1" si="873"/>
        <v>-7.1125056329625176E-6</v>
      </c>
      <c r="Y480" s="240">
        <f t="shared" ca="1" si="874"/>
        <v>2.4384345353905923E-5</v>
      </c>
      <c r="Z480" s="240">
        <f t="shared" ca="1" si="875"/>
        <v>-4.0471209769839139E-5</v>
      </c>
      <c r="AA480" s="240">
        <f t="shared" ca="1" si="876"/>
        <v>5.4591345801430411E-5</v>
      </c>
      <c r="AB480" s="240">
        <f t="shared" ca="1" si="877"/>
        <v>-6.6058574990412295E-5</v>
      </c>
      <c r="AC480" s="240">
        <f t="shared" ca="1" si="878"/>
        <v>7.4315638849479295E-5</v>
      </c>
      <c r="AD480" s="240">
        <f t="shared" ca="1" si="879"/>
        <v>-7.8961279250810103E-5</v>
      </c>
      <c r="AE480" s="240">
        <f t="shared" ca="1" si="880"/>
        <v>7.976973786168549E-5</v>
      </c>
      <c r="AF480" s="240">
        <f t="shared" ca="1" si="881"/>
        <v>-7.6701727037713192E-5</v>
      </c>
      <c r="AG480" s="240">
        <f t="shared" ca="1" si="882"/>
        <v>6.9906339034975364E-5</v>
      </c>
      <c r="AH480" s="240">
        <f t="shared" ca="1" si="883"/>
        <v>-5.9713800761528635E-5</v>
      </c>
      <c r="AI480" s="240">
        <f t="shared" ca="1" si="884"/>
        <v>4.6619426156465011E-5</v>
      </c>
      <c r="AJ480" s="240">
        <f t="shared" ca="1" si="885"/>
        <v>-3.12595460425441E-5</v>
      </c>
      <c r="AK480" s="240">
        <f t="shared" ca="1" si="886"/>
        <v>1.4380585159031488E-5</v>
      </c>
      <c r="AL480" s="240">
        <f t="shared" ca="1" si="887"/>
        <v>3.1972109008102198E-6</v>
      </c>
      <c r="AM480" s="240">
        <f t="shared" ca="1" si="888"/>
        <v>-2.0619636131237343E-5</v>
      </c>
      <c r="AN480" s="240">
        <f t="shared" ca="1" si="889"/>
        <v>3.7040034886924104E-5</v>
      </c>
      <c r="AO480" s="240">
        <f t="shared" ca="1" si="890"/>
        <v>-5.1660445740510159E-5</v>
      </c>
      <c r="AP480" s="240">
        <f t="shared" ca="1" si="891"/>
        <v>6.3770379008586269E-5</v>
      </c>
      <c r="AQ480" s="240">
        <f t="shared" ca="1" si="892"/>
        <v>-7.2781343523574339E-5</v>
      </c>
      <c r="AR480" s="240">
        <f t="shared" ca="1" si="893"/>
        <v>7.8255444797448252E-5</v>
      </c>
      <c r="AS480" s="240">
        <f t="shared" ca="1" si="894"/>
        <v>-7.9926664828390955E-5</v>
      </c>
      <c r="AT480" s="240">
        <f t="shared" ca="1" si="895"/>
        <v>7.7713789442425011E-5</v>
      </c>
      <c r="AU480" s="240">
        <f t="shared" ca="1" si="896"/>
        <v>-7.1724354956288422E-5</v>
      </c>
      <c r="AV480" s="240">
        <f t="shared" ca="1" si="897"/>
        <v>6.2249422370555746E-5</v>
      </c>
      <c r="AW480" s="240">
        <f t="shared" ca="1" si="898"/>
        <v>-4.9749433044949469E-5</v>
      </c>
      <c r="AX480" s="240">
        <f t="shared" ca="1" si="899"/>
        <v>3.4831833209776835E-5</v>
      </c>
      <c r="AY480" s="240">
        <f t="shared" ca="1" si="900"/>
        <v>-1.8221554666903584E-5</v>
      </c>
      <c r="AZ480" s="240">
        <f t="shared" ca="1" si="901"/>
        <v>7.2578619244586607E-7</v>
      </c>
      <c r="BA480" s="240">
        <f t="shared" ca="1" si="902"/>
        <v>1.6805252399061828E-5</v>
      </c>
      <c r="BB480" s="240">
        <f t="shared" ca="1" si="903"/>
        <v>-3.3519627315643091E-5</v>
      </c>
      <c r="BC480" s="240">
        <f t="shared" ca="1" si="904"/>
        <v>4.8605091140879525E-5</v>
      </c>
      <c r="BD480" s="240">
        <f t="shared" ca="1" si="905"/>
        <v>-6.1328554598104481E-5</v>
      </c>
      <c r="BE480" s="240">
        <f t="shared" ca="1" si="906"/>
        <v>7.1071711566228355E-5</v>
      </c>
      <c r="BF480" s="240">
        <f t="shared" ca="1" si="907"/>
        <v>-7.7361086123201676E-5</v>
      </c>
      <c r="BG480" s="240">
        <f t="shared" ca="1" si="908"/>
        <v>7.989104145877585E-5</v>
      </c>
      <c r="BH480" s="240">
        <f t="shared" ca="1" si="909"/>
        <v>-7.853863252144604E-5</v>
      </c>
      <c r="BI480" s="240">
        <f t="shared" ca="1" si="910"/>
        <v>7.3369580624200759E-5</v>
      </c>
      <c r="BJ480" s="240">
        <f t="shared" ca="1" si="911"/>
        <v>-6.4635079668685366E-5</v>
      </c>
      <c r="BK480" s="240">
        <f t="shared" ca="1" si="912"/>
        <v>5.275958919169298E-5</v>
      </c>
      <c r="BL480" s="240">
        <f t="shared" ca="1" si="913"/>
        <v>-3.8320207439899973E-5</v>
      </c>
      <c r="BM480" s="240">
        <f t="shared" ca="1" si="914"/>
        <v>2.2018626853564517E-5</v>
      </c>
      <c r="BN480" s="240">
        <f t="shared" ca="1" si="915"/>
        <v>-4.6470348031907229E-6</v>
      </c>
      <c r="BO480" s="240">
        <f t="shared" ca="1" si="916"/>
        <v>-1.2950383341889593E-5</v>
      </c>
      <c r="BP480" s="240">
        <f t="shared" ca="1" si="917"/>
        <v>2.9918468026185072E-5</v>
      </c>
      <c r="BQ480" s="240">
        <f t="shared" ca="1" si="918"/>
        <v>-4.5432642619389167E-5</v>
      </c>
      <c r="BR480" s="240">
        <f t="shared" ca="1" si="919"/>
        <v>5.8738984327847474E-5</v>
      </c>
      <c r="BS480" s="240">
        <f t="shared" ca="1" si="920"/>
        <v>-6.9190861630572114E-5</v>
      </c>
      <c r="BT480" s="240">
        <f t="shared" ca="1" si="921"/>
        <v>7.6280357816454087E-5</v>
      </c>
      <c r="BU480" s="240">
        <f t="shared" ca="1" si="922"/>
        <v>-7.9662953572657763E-5</v>
      </c>
      <c r="BV480" s="240">
        <f t="shared" ca="1" si="923"/>
        <v>7.9174269155551401E-5</v>
      </c>
      <c r="BW480" s="240">
        <f t="shared" ca="1" si="924"/>
        <v>-7.4838052545972284E-5</v>
      </c>
      <c r="BX480" s="240">
        <f t="shared" ca="1" si="925"/>
        <v>6.6865025398530153E-5</v>
      </c>
      <c r="BY480" s="240">
        <f t="shared" ca="1" si="926"/>
        <v>-5.5642642866880335E-5</v>
      </c>
      <c r="BZ480" s="240">
        <f t="shared" ca="1" si="927"/>
        <v>4.1716264933846622E-5</v>
      </c>
      <c r="CA480" s="240">
        <f t="shared" ca="1" si="928"/>
        <v>-2.5762654239529114E-5</v>
      </c>
      <c r="CB480" s="240">
        <f t="shared" ca="1" si="929"/>
        <v>8.5570883000647761E-6</v>
      </c>
      <c r="CC480" s="240">
        <f t="shared" ca="1" si="930"/>
        <v>9.0643156769271168E-6</v>
      </c>
      <c r="CD480" s="240">
        <f t="shared" ca="1" si="931"/>
        <v>-2.6245232526705807E-5</v>
      </c>
      <c r="CE480" s="240">
        <f t="shared" ca="1" si="932"/>
        <v>4.215074288239737E-5</v>
      </c>
      <c r="CF480" s="240">
        <f t="shared" ca="1" si="933"/>
        <v>-5.6007906699417269E-5</v>
      </c>
      <c r="CG480" s="240">
        <f t="shared" ca="1" si="934"/>
        <v>6.7143324848845283E-5</v>
      </c>
      <c r="CH480" s="240">
        <f t="shared" ca="1" si="935"/>
        <v>-7.5015863446355768E-5</v>
      </c>
      <c r="CI480" s="240">
        <f t="shared" ca="1" si="936"/>
        <v>7.9242950653732449E-5</v>
      </c>
      <c r="CJ480" s="240">
        <f t="shared" ca="1" si="937"/>
        <v>-7.9619168040413843E-5</v>
      </c>
      <c r="CK480" s="240">
        <f t="shared" ca="1" si="938"/>
        <v>7.612623304412219E-5</v>
      </c>
      <c r="CL480" s="240">
        <f t="shared" ca="1" si="939"/>
        <v>-6.8933887425505312E-5</v>
      </c>
      <c r="CM480" s="240">
        <f t="shared" ca="1" si="940"/>
        <v>5.8391648541679884E-5</v>
      </c>
      <c r="CN480" s="240">
        <f t="shared" ca="1" si="941"/>
        <v>-4.5011824291652445E-5</v>
      </c>
      <c r="CO480" s="240">
        <f t="shared" ca="1" si="942"/>
        <v>2.9444617134890843E-5</v>
      </c>
      <c r="CP480" s="240">
        <f t="shared" ca="1" si="943"/>
        <v>-1.2446527021709323E-5</v>
      </c>
      <c r="CQ480" s="240">
        <f t="shared" ca="1" si="944"/>
        <v>-5.1564112815609146E-6</v>
      </c>
      <c r="CR480" s="240">
        <f t="shared" ca="1" si="945"/>
        <v>2.2508769963256702E-5</v>
      </c>
      <c r="CS480" s="240">
        <f t="shared" ca="1" si="946"/>
        <v>-3.87672983138328E-5</v>
      </c>
      <c r="CT480" s="240">
        <f t="shared" ca="1" si="947"/>
        <v>5.3141901118034884E-5</v>
      </c>
      <c r="CU480" s="240">
        <f t="shared" ca="1" si="948"/>
        <v>-6.4934033916497051E-5</v>
      </c>
      <c r="CV480" s="240">
        <f t="shared" ca="1" si="949"/>
        <v>7.3570649290602419E-5</v>
      </c>
      <c r="CW480" s="240">
        <f t="shared" ca="1" si="950"/>
        <v>-7.8632044525819909E-5</v>
      </c>
      <c r="CX480" s="240">
        <f t="shared" ca="1" si="951"/>
        <v>7.9872257375651699E-5</v>
      </c>
      <c r="CY480" s="240">
        <f t="shared" ca="1" si="952"/>
        <v>-7.7231018778998247E-5</v>
      </c>
      <c r="CZ480" s="240">
        <f t="shared" ca="1" si="953"/>
        <v>7.0836681679776954E-5</v>
      </c>
      <c r="DA480" s="240">
        <f t="shared" ca="1" si="954"/>
        <v>-6.0999983620641219E-5</v>
      </c>
      <c r="DB480" s="240">
        <f t="shared" ca="1" si="955"/>
        <v>4.8198946222169616E-5</v>
      </c>
      <c r="DC480" s="240">
        <f t="shared" ca="1" si="956"/>
        <v>-3.3055645368528679E-5</v>
      </c>
      <c r="DD480" s="240">
        <f t="shared" ca="1" si="957"/>
        <v>1.6305980969573805E-5</v>
      </c>
      <c r="DE480" s="240">
        <f t="shared" ca="1" si="958"/>
        <v>1.2360846397668746E-6</v>
      </c>
      <c r="DF480" s="240">
        <f t="shared" ca="1" si="959"/>
        <v>-1.8718081801430697E-5</v>
      </c>
      <c r="DG480" s="240">
        <f t="shared" ca="1" si="960"/>
        <v>3.5290459928015902E-5</v>
      </c>
      <c r="DH480" s="240">
        <f t="shared" ca="1" si="961"/>
        <v>-5.0147872042181866E-5</v>
      </c>
      <c r="DI480" s="240">
        <f t="shared" ca="1" si="962"/>
        <v>6.2568311208893062E-5</v>
      </c>
      <c r="DJ480" s="240">
        <f t="shared" ca="1" si="963"/>
        <v>-7.1948196996679368E-5</v>
      </c>
      <c r="DK480" s="240">
        <f t="shared" ca="1" si="964"/>
        <v>7.7831706915290662E-5</v>
      </c>
      <c r="DL480" s="240">
        <f t="shared" ca="1" si="965"/>
        <v>-7.9932927446888053E-5</v>
      </c>
      <c r="DM480" s="240">
        <f t="shared" ca="1" si="966"/>
        <v>7.8149748224997327E-5</v>
      </c>
      <c r="DN480" s="240">
        <f t="shared" ca="1" si="967"/>
        <v>-7.2568824163319541E-5</v>
      </c>
      <c r="DO480" s="240">
        <f t="shared" ca="1" si="968"/>
        <v>6.3461364396088534E-5</v>
      </c>
      <c r="DP480" s="240">
        <f t="shared" ca="1" si="969"/>
        <v>-5.1269952669510343E-5</v>
      </c>
      <c r="DQ480" s="240">
        <f t="shared" ca="1" si="970"/>
        <v>3.6587039657143225E-5</v>
      </c>
      <c r="DR480" s="240">
        <f t="shared" ca="1" si="971"/>
        <v>-2.0126152381047322E-5</v>
      </c>
      <c r="DS480" s="240">
        <f t="shared" ca="1" si="972"/>
        <v>2.6872198381925887E-6</v>
      </c>
      <c r="DT480" s="240">
        <f t="shared" ca="1" si="973"/>
        <v>1.4882300141034704E-5</v>
      </c>
      <c r="DU480" s="240">
        <f t="shared" ca="1" si="974"/>
        <v>-3.1728603733157331E-5</v>
      </c>
      <c r="DV480" s="240">
        <f t="shared" ca="1" si="975"/>
        <v>4.703303235014098E-5</v>
      </c>
      <c r="DW480" s="240">
        <f t="shared" ca="1" si="976"/>
        <v>-6.0051855959249997E-5</v>
      </c>
      <c r="DX480" s="240">
        <f t="shared" ca="1" si="977"/>
        <v>7.0152415194273495E-5</v>
      </c>
      <c r="DY480" s="240">
        <f t="shared" ca="1" si="978"/>
        <v>-7.6843865905550031E-5</v>
      </c>
      <c r="DZ480" s="240">
        <f t="shared" ca="1" si="979"/>
        <v>7.9801032094607263E-5</v>
      </c>
      <c r="EA480" s="240">
        <f t="shared" ca="1" si="980"/>
        <v>-7.888020808241209E-5</v>
      </c>
      <c r="EB480" s="240">
        <f t="shared" ca="1" si="981"/>
        <v>7.4126141993176455E-5</v>
      </c>
      <c r="EC480" s="240">
        <f t="shared" ca="1" si="982"/>
        <v>-6.5769861186149546E-5</v>
      </c>
      <c r="ED480" s="240">
        <f t="shared" ca="1" si="983"/>
        <v>5.4217445310152705E-5</v>
      </c>
      <c r="EE480" s="240">
        <f t="shared" ca="1" si="984"/>
        <v>-4.0030292562577505E-5</v>
      </c>
      <c r="EF480" s="240">
        <f t="shared" ca="1" si="985"/>
        <v>2.3897838128592131E-5</v>
      </c>
      <c r="EG480" s="240">
        <f t="shared" ca="1" si="986"/>
        <v>-6.6040505681891893E-6</v>
      </c>
      <c r="EH480" s="240">
        <f t="shared" ca="1" si="987"/>
        <v>-1.1010665716067915E-5</v>
      </c>
      <c r="EI480" s="240">
        <f t="shared" ca="1" si="988"/>
        <v>2.809031055280402E-5</v>
      </c>
      <c r="EJ480" s="240">
        <f t="shared" ca="1" si="989"/>
        <v>-4.3804885963561483E-5</v>
      </c>
      <c r="EK480" s="240">
        <f t="shared" ca="1" si="990"/>
        <v>5.7390730528679695E-5</v>
      </c>
      <c r="EL480" s="240">
        <f t="shared" ca="1" si="991"/>
        <v>-6.8187630079038711E-5</v>
      </c>
      <c r="EM480" s="240">
        <f t="shared" ca="1" si="992"/>
        <v>7.5670901292115185E-5</v>
      </c>
      <c r="EN480" s="240">
        <f t="shared" ca="1" si="993"/>
        <v>-7.9476889066266106E-5</v>
      </c>
      <c r="EO480" s="240">
        <f t="shared" ca="1" si="994"/>
        <v>7.9420638609467006E-5</v>
      </c>
      <c r="EP480" s="240">
        <f t="shared" ca="1" si="995"/>
        <v>-7.5504883454288526E-5</v>
      </c>
      <c r="EQ480" s="240">
        <f t="shared" ca="1" si="996"/>
        <v>6.7919912619853601E-5</v>
      </c>
      <c r="ER480" s="240">
        <f t="shared" ca="1" si="997"/>
        <v>-5.7034323376155521E-5</v>
      </c>
      <c r="ES480" s="240">
        <f t="shared" ca="1" si="998"/>
        <v>4.3377108986988991E-5</v>
      </c>
      <c r="ET480" s="240">
        <f t="shared" ca="1" si="999"/>
        <v>-2.7611951890881741E-5</v>
      </c>
      <c r="EU480" s="240">
        <f t="shared" ca="1" si="1000"/>
        <v>1.0504971561916002E-5</v>
      </c>
      <c r="EV480" s="240">
        <f t="shared" ca="1" si="1001"/>
        <v>7.1125056329662242E-6</v>
      </c>
      <c r="EW480" s="240">
        <f t="shared" ca="1" si="1002"/>
        <v>-2.4384345353908376E-5</v>
      </c>
      <c r="EX480" s="240">
        <f t="shared" ca="1" si="1003"/>
        <v>4.0471209769840874E-5</v>
      </c>
      <c r="EY480" s="240">
        <f t="shared" ca="1" si="1004"/>
        <v>-5.4591345801431468E-5</v>
      </c>
      <c r="EZ480" s="240">
        <f t="shared" ca="1" si="1005"/>
        <v>6.6058574990412457E-5</v>
      </c>
      <c r="FA480" s="240">
        <f t="shared" ca="1" si="1006"/>
        <v>-7.4315638849481084E-5</v>
      </c>
      <c r="FB480" s="240">
        <f t="shared" ca="1" si="1007"/>
        <v>7.8961279250810672E-5</v>
      </c>
      <c r="FC480" s="240">
        <f t="shared" ca="1" si="1008"/>
        <v>-7.9769737861685314E-5</v>
      </c>
      <c r="FD480" s="240">
        <f t="shared" ca="1" si="1009"/>
        <v>7.670172703771246E-5</v>
      </c>
      <c r="FE480" s="240">
        <f t="shared" ca="1" si="1010"/>
        <v>-6.990633903497466E-5</v>
      </c>
      <c r="FF480" s="240">
        <f t="shared" ca="1" si="1011"/>
        <v>5.9713800761528431E-5</v>
      </c>
      <c r="FG480" s="240">
        <f t="shared" ca="1" si="1012"/>
        <v>-4.6619426156461067E-5</v>
      </c>
      <c r="FH480" s="240">
        <f t="shared" ca="1" si="1013"/>
        <v>3.1259546042540678E-5</v>
      </c>
      <c r="FI480" s="240">
        <f t="shared" ca="1" si="1014"/>
        <v>-1.4380585159027828E-5</v>
      </c>
      <c r="FJ480" s="240">
        <f t="shared" ca="1" si="1015"/>
        <v>-3.1972109008128016E-6</v>
      </c>
      <c r="FK480" s="240">
        <f t="shared" ca="1" si="1016"/>
        <v>2.061963613123875E-5</v>
      </c>
      <c r="FL480" s="240">
        <f t="shared" ca="1" si="1017"/>
        <v>-3.7040034886925384E-5</v>
      </c>
      <c r="FM480" s="240">
        <f t="shared" ca="1" si="1018"/>
        <v>5.1660445740510396E-5</v>
      </c>
      <c r="FN480" s="240">
        <f t="shared" ca="1" si="1019"/>
        <v>-6.3770379008589196E-5</v>
      </c>
      <c r="FO480" s="240">
        <f t="shared" ca="1" si="1020"/>
        <v>7.2781343523575884E-5</v>
      </c>
      <c r="FP480" s="240">
        <f t="shared" ca="1" si="1021"/>
        <v>-7.8255444797448767E-5</v>
      </c>
      <c r="FQ480" s="240">
        <f t="shared" ca="1" si="1022"/>
        <v>7.9926664828390928E-5</v>
      </c>
      <c r="FR480" s="240">
        <f t="shared" ca="1" si="1023"/>
        <v>-7.7713789442424659E-5</v>
      </c>
      <c r="FS480" s="240">
        <f t="shared" ca="1" si="1024"/>
        <v>7.1724354956288286E-5</v>
      </c>
      <c r="FT480" s="240">
        <f t="shared" ca="1" si="1025"/>
        <v>-6.2249422370552697E-5</v>
      </c>
      <c r="FU480" s="240">
        <f t="shared" ca="1" si="1026"/>
        <v>4.9749433044946548E-5</v>
      </c>
      <c r="FV480" s="240">
        <f t="shared" ca="1" si="1027"/>
        <v>-3.4831833209774504E-5</v>
      </c>
      <c r="FW480" s="240">
        <f t="shared" ca="1" si="1028"/>
        <v>1.8221554666901063E-5</v>
      </c>
      <c r="FX480" s="240">
        <f t="shared" ca="1" si="1029"/>
        <v>-7.2578619244327753E-7</v>
      </c>
      <c r="FY480" s="240">
        <f t="shared" ca="1" si="1030"/>
        <v>-1.6805252399062133E-5</v>
      </c>
      <c r="FZ480" s="240">
        <f t="shared" ca="1" si="1031"/>
        <v>3.3519627315647496E-5</v>
      </c>
      <c r="GA480" s="240">
        <f t="shared" ca="1" si="1032"/>
        <v>-4.8605091140883374E-5</v>
      </c>
      <c r="GB480" s="240">
        <f t="shared" ca="1" si="1033"/>
        <v>6.1328554598106134E-5</v>
      </c>
      <c r="GC480" s="240">
        <f t="shared" ca="1" si="1034"/>
        <v>-7.1071711566229547E-5</v>
      </c>
      <c r="GD480" s="240">
        <f t="shared" ca="1" si="1035"/>
        <v>7.7361086123202327E-5</v>
      </c>
      <c r="GE480" s="240">
        <f t="shared" ca="1" si="1036"/>
        <v>-7.9891041458775877E-5</v>
      </c>
      <c r="GF480" s="240">
        <f t="shared" ca="1" si="1037"/>
        <v>7.8538632521445986E-5</v>
      </c>
      <c r="GG480" s="240">
        <f t="shared" ca="1" si="1038"/>
        <v>-7.3369580624200637E-5</v>
      </c>
      <c r="GH480" s="240">
        <f t="shared" ca="1" si="1039"/>
        <v>6.4635079668686518E-5</v>
      </c>
      <c r="GI480" s="240">
        <f t="shared" ca="1" si="1040"/>
        <v>-5.2759589191694458E-5</v>
      </c>
      <c r="GJ480" s="240">
        <f t="shared" ca="1" si="1041"/>
        <v>3.8320207439893726E-5</v>
      </c>
      <c r="GK480" s="240">
        <f t="shared" ca="1" si="1042"/>
        <v>-2.2018626853557663E-5</v>
      </c>
      <c r="GL480" s="240">
        <f t="shared" ca="1" si="1043"/>
        <v>4.6470348031858779E-6</v>
      </c>
      <c r="GM480" s="240">
        <f t="shared" ca="1" si="1044"/>
        <v>1.2950383341894391E-5</v>
      </c>
      <c r="GN480" s="240">
        <f t="shared" ca="1" si="1045"/>
        <v>-2.9918468026189575E-5</v>
      </c>
      <c r="GO480" s="240">
        <f t="shared" ca="1" si="1046"/>
        <v>4.5432642619391302E-5</v>
      </c>
      <c r="GP480" s="240">
        <f t="shared" ca="1" si="1047"/>
        <v>-5.8738984327849229E-5</v>
      </c>
      <c r="GQ480" s="240">
        <f t="shared" ca="1" si="1048"/>
        <v>6.9190861630573402E-5</v>
      </c>
      <c r="GR480" s="240">
        <f t="shared" ca="1" si="1049"/>
        <v>-7.6280357816454168E-5</v>
      </c>
      <c r="GS480" s="240">
        <f t="shared" ca="1" si="1050"/>
        <v>7.9662953572657791E-5</v>
      </c>
      <c r="GT480" s="240">
        <f t="shared" ca="1" si="1051"/>
        <v>-7.917426915555136E-5</v>
      </c>
      <c r="GU480" s="240">
        <f t="shared" ca="1" si="1052"/>
        <v>7.4838052545972975E-5</v>
      </c>
      <c r="GV480" s="240">
        <f t="shared" ca="1" si="1053"/>
        <v>-6.6865025398531224E-5</v>
      </c>
      <c r="GW480" s="240">
        <f t="shared" ca="1" si="1054"/>
        <v>5.5642642866875212E-5</v>
      </c>
      <c r="GX480" s="240">
        <f t="shared" ca="1" si="1055"/>
        <v>-4.171626493384053E-5</v>
      </c>
      <c r="GY480" s="240">
        <f t="shared" ca="1" si="1056"/>
        <v>2.5762654239524509E-5</v>
      </c>
      <c r="GZ480" s="240">
        <f t="shared" ca="1" si="1057"/>
        <v>-8.5570883000599514E-6</v>
      </c>
      <c r="HA480" s="240">
        <f t="shared" ca="1" si="1058"/>
        <v>-9.0643156769319551E-6</v>
      </c>
      <c r="HB480" s="240">
        <f t="shared" ca="1" si="1059"/>
        <v>2.6245232526708246E-5</v>
      </c>
      <c r="HC480" s="240">
        <f t="shared" ca="1" si="1060"/>
        <v>-4.2150742882399559E-5</v>
      </c>
      <c r="HD480" s="240">
        <f t="shared" ca="1" si="1061"/>
        <v>5.6007906699419112E-5</v>
      </c>
      <c r="HE480" s="240">
        <f t="shared" ca="1" si="1062"/>
        <v>-6.7143324848845459E-5</v>
      </c>
      <c r="HF480" s="240">
        <f t="shared" ca="1" si="1063"/>
        <v>7.501586344635589E-5</v>
      </c>
      <c r="HG480" s="240">
        <f t="shared" ca="1" si="1064"/>
        <v>-7.9242950653732477E-5</v>
      </c>
      <c r="HH480" s="240">
        <f t="shared" ca="1" si="1065"/>
        <v>7.9619168040414006E-5</v>
      </c>
      <c r="HI480" s="240">
        <f t="shared" ca="1" si="1066"/>
        <v>-7.6126233044122786E-5</v>
      </c>
      <c r="HJ480" s="240">
        <f t="shared" ca="1" si="1067"/>
        <v>6.8933887425501707E-5</v>
      </c>
      <c r="HK480" s="240">
        <f t="shared" ca="1" si="1068"/>
        <v>-5.839164854167657E-5</v>
      </c>
      <c r="HL480" s="240">
        <f t="shared" ca="1" si="1069"/>
        <v>4.5011824291648433E-5</v>
      </c>
      <c r="HM480" s="240">
        <f t="shared" ca="1" si="1070"/>
        <v>-2.9444617134886327E-5</v>
      </c>
      <c r="HN480" s="240">
        <f t="shared" ca="1" si="1071"/>
        <v>1.2446527021706762E-5</v>
      </c>
      <c r="HO480" s="240">
        <f t="shared" ca="1" si="1072"/>
        <v>5.1564112815634896E-6</v>
      </c>
      <c r="HP480" s="240">
        <f t="shared" ca="1" si="1073"/>
        <v>-2.2508769963259185E-5</v>
      </c>
      <c r="HQ480" s="240">
        <f t="shared" ca="1" si="1074"/>
        <v>3.8767298313835063E-5</v>
      </c>
      <c r="HR480" s="240">
        <f t="shared" ca="1" si="1075"/>
        <v>-5.3141901118036822E-5</v>
      </c>
      <c r="HS480" s="240">
        <f t="shared" ca="1" si="1076"/>
        <v>6.4934033916495913E-5</v>
      </c>
      <c r="HT480" s="240">
        <f t="shared" ca="1" si="1077"/>
        <v>-7.357064929060166E-5</v>
      </c>
      <c r="HU480" s="240">
        <f t="shared" ca="1" si="1078"/>
        <v>7.8632044525819557E-5</v>
      </c>
      <c r="HV480" s="240">
        <f t="shared" ca="1" si="1079"/>
        <v>-7.9872257375651401E-5</v>
      </c>
      <c r="HW480" s="240">
        <f t="shared" ca="1" si="1080"/>
        <v>7.7231018778996404E-5</v>
      </c>
      <c r="HX480" s="240">
        <f t="shared" ca="1" si="1081"/>
        <v>-7.0836681679773661E-5</v>
      </c>
      <c r="HY480" s="240">
        <f t="shared" ca="1" si="1082"/>
        <v>6.0999983620636611E-5</v>
      </c>
      <c r="HZ480" s="240">
        <f t="shared" ca="1" si="1083"/>
        <v>-4.8198946222167556E-5</v>
      </c>
      <c r="IA480" s="240">
        <f t="shared" ca="1" si="1084"/>
        <v>3.3055645368526314E-5</v>
      </c>
      <c r="IB480" s="240">
        <f t="shared" ca="1" si="1085"/>
        <v>-1.6305980969571267E-5</v>
      </c>
      <c r="IC480" s="240">
        <f t="shared" ca="1" si="1086"/>
        <v>-1.2360846397694631E-6</v>
      </c>
      <c r="ID480" s="240">
        <f t="shared" ca="1" si="1087"/>
        <v>1.8718081801433211E-5</v>
      </c>
      <c r="IE480" s="240">
        <f t="shared" ca="1" si="1088"/>
        <v>6.9138429789257597E-5</v>
      </c>
      <c r="IF480" s="240">
        <f t="shared" ca="1" si="1089"/>
        <v>5.0147872042180348E-5</v>
      </c>
      <c r="IG480" s="240">
        <f t="shared" ca="1" si="1090"/>
        <v>-6.2568311208891842E-5</v>
      </c>
      <c r="IH480" s="240">
        <f t="shared" ca="1" si="1091"/>
        <v>7.1948196996678515E-5</v>
      </c>
      <c r="II480" s="240">
        <f t="shared" ca="1" si="1092"/>
        <v>-7.7831706915292289E-5</v>
      </c>
      <c r="IJ480" s="240">
        <f t="shared" ca="1" si="1093"/>
        <v>7.9932927446888121E-5</v>
      </c>
      <c r="IK480" s="240">
        <f t="shared" ca="1" si="1094"/>
        <v>-7.8149748224995823E-5</v>
      </c>
      <c r="IL480" s="240">
        <f t="shared" ca="1" si="1095"/>
        <v>7.2568824163318457E-5</v>
      </c>
      <c r="IM480" s="240">
        <f t="shared" ca="1" si="1096"/>
        <v>-6.3461364396086962E-5</v>
      </c>
      <c r="IN480" s="240">
        <f t="shared" ca="1" si="1097"/>
        <v>5.1269952669508358E-5</v>
      </c>
      <c r="IO480" s="240">
        <f t="shared" ca="1" si="1098"/>
        <v>-3.6587039657140928E-5</v>
      </c>
      <c r="IP480" s="240">
        <f t="shared" ca="1" si="1099"/>
        <v>2.0126152381044811E-5</v>
      </c>
      <c r="IQ480" s="240">
        <f t="shared" ca="1" si="1100"/>
        <v>-2.6872198381900137E-6</v>
      </c>
      <c r="IR480" s="240">
        <f t="shared" ca="1" si="1101"/>
        <v>-1.4882300141037252E-5</v>
      </c>
      <c r="IS480" s="240">
        <f t="shared" ca="1" si="1102"/>
        <v>3.1728603733155528E-5</v>
      </c>
      <c r="IT480" s="240">
        <f t="shared" ca="1" si="1103"/>
        <v>-4.7033032350139394E-5</v>
      </c>
      <c r="IU480" s="240">
        <f t="shared" ca="1" si="1104"/>
        <v>6.0051855959248703E-5</v>
      </c>
      <c r="IV480" s="240">
        <f t="shared" ca="1" si="1105"/>
        <v>-7.015241519427691E-5</v>
      </c>
      <c r="IW480" s="240">
        <f t="shared" ca="1" si="1106"/>
        <v>7.684386590555201E-5</v>
      </c>
      <c r="IX480" s="240">
        <f t="shared" ca="1" si="1107"/>
        <v>-7.9801032094607683E-5</v>
      </c>
      <c r="IY480" s="240">
        <f t="shared" ca="1" si="1108"/>
        <v>7.8880208082411684E-5</v>
      </c>
      <c r="IZ480" s="240">
        <f t="shared" ca="1" si="1109"/>
        <v>-7.4126141993175493E-5</v>
      </c>
      <c r="JA480" s="240">
        <f t="shared" ca="1" si="1110"/>
        <v>6.5769861186148069E-5</v>
      </c>
      <c r="JB480" s="240">
        <f t="shared" ca="1" si="1111"/>
        <v>-5.42174453101508E-5</v>
      </c>
    </row>
    <row r="481" spans="2:262">
      <c r="B481" s="248">
        <v>120</v>
      </c>
      <c r="C481" s="247">
        <f t="shared" si="1112"/>
        <v>2.3437500000000016E-3</v>
      </c>
      <c r="D481" s="244">
        <f t="shared" ca="1" si="855"/>
        <v>29.925925669251097</v>
      </c>
      <c r="E481" s="243">
        <f ca="1">DV361</f>
        <v>-7.4074330748903711E-2</v>
      </c>
      <c r="F481" s="242">
        <v>120</v>
      </c>
      <c r="G481" s="240">
        <f t="shared" ca="1" si="856"/>
        <v>3.6133075705465654E-5</v>
      </c>
      <c r="H481" s="240">
        <f t="shared" ca="1" si="857"/>
        <v>-2.2800276745168359E-5</v>
      </c>
      <c r="I481" s="240">
        <f t="shared" ca="1" si="858"/>
        <v>8.5912759360966848E-6</v>
      </c>
      <c r="J481" s="240">
        <f t="shared" ca="1" si="859"/>
        <v>5.9478827891560078E-6</v>
      </c>
      <c r="K481" s="240">
        <f t="shared" ca="1" si="860"/>
        <v>-2.025846771443253E-5</v>
      </c>
      <c r="L481" s="240">
        <f t="shared" ca="1" si="861"/>
        <v>3.3790531086523229E-5</v>
      </c>
      <c r="M481" s="240">
        <f t="shared" ca="1" si="862"/>
        <v>-4.6024043298906749E-5</v>
      </c>
      <c r="N481" s="240">
        <f t="shared" ca="1" si="863"/>
        <v>5.6488877337894125E-5</v>
      </c>
      <c r="O481" s="240">
        <f t="shared" ca="1" si="864"/>
        <v>-6.4782875500113627E-5</v>
      </c>
      <c r="P481" s="240">
        <f t="shared" ca="1" si="865"/>
        <v>7.0587304087518912E-5</v>
      </c>
      <c r="Q481" s="240">
        <f t="shared" ca="1" si="866"/>
        <v>-7.3679102164657075E-5</v>
      </c>
      <c r="R481" s="240">
        <f t="shared" ca="1" si="867"/>
        <v>7.393945366532392E-5</v>
      </c>
      <c r="S481" s="240">
        <f t="shared" ca="1" si="868"/>
        <v>-7.1358353427355731E-5</v>
      </c>
      <c r="T481" s="240">
        <f t="shared" ca="1" si="869"/>
        <v>6.6034991685399812E-5</v>
      </c>
      <c r="U481" s="241">
        <f t="shared" ca="1" si="870"/>
        <v>-5.8173942245824185E-5</v>
      </c>
      <c r="V481" s="240">
        <f t="shared" ca="1" si="871"/>
        <v>4.8077300830063897E-5</v>
      </c>
      <c r="W481" s="240">
        <f t="shared" ca="1" si="872"/>
        <v>-3.6133075705465125E-5</v>
      </c>
      <c r="X481" s="240">
        <f t="shared" ca="1" si="873"/>
        <v>2.2800276745168098E-5</v>
      </c>
      <c r="Y481" s="240">
        <f t="shared" ca="1" si="874"/>
        <v>-8.5912759360962917E-6</v>
      </c>
      <c r="Z481" s="240">
        <f t="shared" ca="1" si="875"/>
        <v>-5.9478827891561433E-6</v>
      </c>
      <c r="AA481" s="240">
        <f t="shared" ca="1" si="876"/>
        <v>2.0258467714432913E-5</v>
      </c>
      <c r="AB481" s="240">
        <f t="shared" ca="1" si="877"/>
        <v>-3.3790531086523581E-5</v>
      </c>
      <c r="AC481" s="240">
        <f t="shared" ca="1" si="878"/>
        <v>4.6024043298907271E-5</v>
      </c>
      <c r="AD481" s="240">
        <f t="shared" ca="1" si="879"/>
        <v>-5.6488877337894728E-5</v>
      </c>
      <c r="AE481" s="240">
        <f t="shared" ca="1" si="880"/>
        <v>6.4782875500113695E-5</v>
      </c>
      <c r="AF481" s="240">
        <f t="shared" ca="1" si="881"/>
        <v>-7.0587304087519034E-5</v>
      </c>
      <c r="AG481" s="240">
        <f t="shared" ca="1" si="882"/>
        <v>7.367910216465713E-5</v>
      </c>
      <c r="AH481" s="240">
        <f t="shared" ca="1" si="883"/>
        <v>-7.3939453665323893E-5</v>
      </c>
      <c r="AI481" s="240">
        <f t="shared" ca="1" si="884"/>
        <v>7.1358353427355487E-5</v>
      </c>
      <c r="AJ481" s="240">
        <f t="shared" ca="1" si="885"/>
        <v>-6.6034991685399866E-5</v>
      </c>
      <c r="AK481" s="240">
        <f t="shared" ca="1" si="886"/>
        <v>5.8173942245823941E-5</v>
      </c>
      <c r="AL481" s="240">
        <f t="shared" ca="1" si="887"/>
        <v>-4.8077300830063592E-5</v>
      </c>
      <c r="AM481" s="240">
        <f t="shared" ca="1" si="888"/>
        <v>3.613307570546478E-5</v>
      </c>
      <c r="AN481" s="240">
        <f t="shared" ca="1" si="889"/>
        <v>-2.280027674516722E-5</v>
      </c>
      <c r="AO481" s="240">
        <f t="shared" ca="1" si="890"/>
        <v>8.5912759360964137E-6</v>
      </c>
      <c r="AP481" s="240">
        <f t="shared" ca="1" si="891"/>
        <v>5.9478827891565363E-6</v>
      </c>
      <c r="AQ481" s="240">
        <f t="shared" ca="1" si="892"/>
        <v>-2.0258467714433296E-5</v>
      </c>
      <c r="AR481" s="240">
        <f t="shared" ca="1" si="893"/>
        <v>3.379053108652394E-5</v>
      </c>
      <c r="AS481" s="240">
        <f t="shared" ca="1" si="894"/>
        <v>-4.6024043298907583E-5</v>
      </c>
      <c r="AT481" s="240">
        <f t="shared" ca="1" si="895"/>
        <v>5.6488877337894302E-5</v>
      </c>
      <c r="AU481" s="240">
        <f t="shared" ca="1" si="896"/>
        <v>-6.4782875500113898E-5</v>
      </c>
      <c r="AV481" s="240">
        <f t="shared" ca="1" si="897"/>
        <v>7.0587304087519156E-5</v>
      </c>
      <c r="AW481" s="240">
        <f t="shared" ca="1" si="898"/>
        <v>-7.367910216465717E-5</v>
      </c>
      <c r="AX481" s="240">
        <f t="shared" ca="1" si="899"/>
        <v>7.3939453665323865E-5</v>
      </c>
      <c r="AY481" s="240">
        <f t="shared" ca="1" si="900"/>
        <v>-7.1358353427355379E-5</v>
      </c>
      <c r="AZ481" s="240">
        <f t="shared" ca="1" si="901"/>
        <v>6.6034991685399189E-5</v>
      </c>
      <c r="BA481" s="240">
        <f t="shared" ca="1" si="902"/>
        <v>-5.8173942245823033E-5</v>
      </c>
      <c r="BB481" s="240">
        <f t="shared" ca="1" si="903"/>
        <v>4.8077300830062488E-5</v>
      </c>
      <c r="BC481" s="240">
        <f t="shared" ca="1" si="904"/>
        <v>-3.6133075705465349E-5</v>
      </c>
      <c r="BD481" s="240">
        <f t="shared" ca="1" si="905"/>
        <v>2.2800276745167844E-5</v>
      </c>
      <c r="BE481" s="240">
        <f t="shared" ca="1" si="906"/>
        <v>-8.5912759360960139E-6</v>
      </c>
      <c r="BF481" s="240">
        <f t="shared" ca="1" si="907"/>
        <v>-5.9478827891569429E-6</v>
      </c>
      <c r="BG481" s="240">
        <f t="shared" ca="1" si="908"/>
        <v>2.0258467714433686E-5</v>
      </c>
      <c r="BH481" s="240">
        <f t="shared" ca="1" si="909"/>
        <v>-3.37905310865243E-5</v>
      </c>
      <c r="BI481" s="240">
        <f t="shared" ca="1" si="910"/>
        <v>4.6024043298907894E-5</v>
      </c>
      <c r="BJ481" s="240">
        <f t="shared" ca="1" si="911"/>
        <v>-5.6488877337895243E-5</v>
      </c>
      <c r="BK481" s="240">
        <f t="shared" ca="1" si="912"/>
        <v>6.4782875500114589E-5</v>
      </c>
      <c r="BL481" s="240">
        <f t="shared" ca="1" si="913"/>
        <v>-7.0587304087519603E-5</v>
      </c>
      <c r="BM481" s="240">
        <f t="shared" ca="1" si="914"/>
        <v>7.3679102164657102E-5</v>
      </c>
      <c r="BN481" s="240">
        <f t="shared" ca="1" si="915"/>
        <v>-7.3939453665323906E-5</v>
      </c>
      <c r="BO481" s="240">
        <f t="shared" ca="1" si="916"/>
        <v>7.1358353427355555E-5</v>
      </c>
      <c r="BP481" s="240">
        <f t="shared" ca="1" si="917"/>
        <v>-6.60349916853995E-5</v>
      </c>
      <c r="BQ481" s="240">
        <f t="shared" ca="1" si="918"/>
        <v>5.8173942245823439E-5</v>
      </c>
      <c r="BR481" s="240">
        <f t="shared" ca="1" si="919"/>
        <v>-4.8077300830062982E-5</v>
      </c>
      <c r="BS481" s="240">
        <f t="shared" ca="1" si="920"/>
        <v>3.6133075705464082E-5</v>
      </c>
      <c r="BT481" s="240">
        <f t="shared" ca="1" si="921"/>
        <v>-2.2800276745166455E-5</v>
      </c>
      <c r="BU481" s="240">
        <f t="shared" ca="1" si="922"/>
        <v>8.5912759360945773E-6</v>
      </c>
      <c r="BV481" s="240">
        <f t="shared" ca="1" si="923"/>
        <v>5.9478827891583862E-6</v>
      </c>
      <c r="BW481" s="240">
        <f t="shared" ca="1" si="924"/>
        <v>-2.0258467714435082E-5</v>
      </c>
      <c r="BX481" s="240">
        <f t="shared" ca="1" si="925"/>
        <v>3.3790531086523717E-5</v>
      </c>
      <c r="BY481" s="240">
        <f t="shared" ca="1" si="926"/>
        <v>-4.6024043298907379E-5</v>
      </c>
      <c r="BZ481" s="240">
        <f t="shared" ca="1" si="927"/>
        <v>5.6488877337894823E-5</v>
      </c>
      <c r="CA481" s="240">
        <f t="shared" ca="1" si="928"/>
        <v>-6.4782875500114277E-5</v>
      </c>
      <c r="CB481" s="240">
        <f t="shared" ca="1" si="929"/>
        <v>7.05873040875194E-5</v>
      </c>
      <c r="CC481" s="240">
        <f t="shared" ca="1" si="930"/>
        <v>-7.3679102164657265E-5</v>
      </c>
      <c r="CD481" s="240">
        <f t="shared" ca="1" si="931"/>
        <v>7.3939453665323784E-5</v>
      </c>
      <c r="CE481" s="240">
        <f t="shared" ca="1" si="932"/>
        <v>-7.1358353427355162E-5</v>
      </c>
      <c r="CF481" s="240">
        <f t="shared" ca="1" si="933"/>
        <v>6.6034991685398836E-5</v>
      </c>
      <c r="CG481" s="240">
        <f t="shared" ca="1" si="934"/>
        <v>-5.8173942245822531E-5</v>
      </c>
      <c r="CH481" s="240">
        <f t="shared" ca="1" si="935"/>
        <v>4.8077300830063484E-5</v>
      </c>
      <c r="CI481" s="240">
        <f t="shared" ca="1" si="936"/>
        <v>-3.6133075705464651E-5</v>
      </c>
      <c r="CJ481" s="240">
        <f t="shared" ca="1" si="937"/>
        <v>2.2800276745167085E-5</v>
      </c>
      <c r="CK481" s="240">
        <f t="shared" ca="1" si="938"/>
        <v>-8.5912759360952211E-6</v>
      </c>
      <c r="CL481" s="240">
        <f t="shared" ca="1" si="939"/>
        <v>-5.9478827891577357E-6</v>
      </c>
      <c r="CM481" s="240">
        <f t="shared" ca="1" si="940"/>
        <v>2.0258467714434451E-5</v>
      </c>
      <c r="CN481" s="240">
        <f t="shared" ca="1" si="941"/>
        <v>-3.3790531086525011E-5</v>
      </c>
      <c r="CO481" s="240">
        <f t="shared" ca="1" si="942"/>
        <v>4.6024043298906871E-5</v>
      </c>
      <c r="CP481" s="240">
        <f t="shared" ca="1" si="943"/>
        <v>-5.6488877337895765E-5</v>
      </c>
      <c r="CQ481" s="240">
        <f t="shared" ca="1" si="944"/>
        <v>6.4782875500113952E-5</v>
      </c>
      <c r="CR481" s="240">
        <f t="shared" ca="1" si="945"/>
        <v>-7.0587304087519861E-5</v>
      </c>
      <c r="CS481" s="240">
        <f t="shared" ca="1" si="946"/>
        <v>7.3679102164657184E-5</v>
      </c>
      <c r="CT481" s="240">
        <f t="shared" ca="1" si="947"/>
        <v>-7.3939453665323676E-5</v>
      </c>
      <c r="CU481" s="240">
        <f t="shared" ca="1" si="948"/>
        <v>7.1358353427355338E-5</v>
      </c>
      <c r="CV481" s="240">
        <f t="shared" ca="1" si="949"/>
        <v>-6.6034991685398172E-5</v>
      </c>
      <c r="CW481" s="240">
        <f t="shared" ca="1" si="950"/>
        <v>5.8173942245822944E-5</v>
      </c>
      <c r="CX481" s="240">
        <f t="shared" ca="1" si="951"/>
        <v>-4.8077300830060766E-5</v>
      </c>
      <c r="CY481" s="240">
        <f t="shared" ca="1" si="952"/>
        <v>3.6133075705463384E-5</v>
      </c>
      <c r="CZ481" s="240">
        <f t="shared" ca="1" si="953"/>
        <v>-2.2800276745167708E-5</v>
      </c>
      <c r="DA481" s="240">
        <f t="shared" ca="1" si="954"/>
        <v>8.5912759360937777E-6</v>
      </c>
      <c r="DB481" s="240">
        <f t="shared" ca="1" si="955"/>
        <v>5.9478827891570852E-6</v>
      </c>
      <c r="DC481" s="240">
        <f t="shared" ca="1" si="956"/>
        <v>-2.0258467714435851E-5</v>
      </c>
      <c r="DD481" s="240">
        <f t="shared" ca="1" si="957"/>
        <v>3.3790531086524428E-5</v>
      </c>
      <c r="DE481" s="240">
        <f t="shared" ca="1" si="958"/>
        <v>-4.602404329890967E-5</v>
      </c>
      <c r="DF481" s="240">
        <f t="shared" ca="1" si="959"/>
        <v>5.6488877337895338E-5</v>
      </c>
      <c r="DG481" s="240">
        <f t="shared" ca="1" si="960"/>
        <v>-6.47828755001157E-5</v>
      </c>
      <c r="DH481" s="240">
        <f t="shared" ca="1" si="961"/>
        <v>7.0587304087519644E-5</v>
      </c>
      <c r="DI481" s="240">
        <f t="shared" ca="1" si="962"/>
        <v>-7.3679102164657102E-5</v>
      </c>
      <c r="DJ481" s="240">
        <f t="shared" ca="1" si="963"/>
        <v>7.3939453665323716E-5</v>
      </c>
      <c r="DK481" s="240">
        <f t="shared" ca="1" si="964"/>
        <v>-7.1358353427355528E-5</v>
      </c>
      <c r="DL481" s="240">
        <f t="shared" ca="1" si="965"/>
        <v>6.6034991685398484E-5</v>
      </c>
      <c r="DM481" s="240">
        <f t="shared" ca="1" si="966"/>
        <v>-5.8173942245823344E-5</v>
      </c>
      <c r="DN481" s="240">
        <f t="shared" ca="1" si="967"/>
        <v>4.8077300830061268E-5</v>
      </c>
      <c r="DO481" s="240">
        <f t="shared" ca="1" si="968"/>
        <v>-3.6133075705463953E-5</v>
      </c>
      <c r="DP481" s="240">
        <f t="shared" ca="1" si="969"/>
        <v>2.2800276745164313E-5</v>
      </c>
      <c r="DQ481" s="240">
        <f t="shared" ca="1" si="970"/>
        <v>-8.5912759360944283E-6</v>
      </c>
      <c r="DR481" s="240">
        <f t="shared" ca="1" si="971"/>
        <v>-5.947882789160636E-6</v>
      </c>
      <c r="DS481" s="240">
        <f t="shared" ca="1" si="972"/>
        <v>2.025846771443522E-5</v>
      </c>
      <c r="DT481" s="240">
        <f t="shared" ca="1" si="973"/>
        <v>-3.3790531086523839E-5</v>
      </c>
      <c r="DU481" s="240">
        <f t="shared" ca="1" si="974"/>
        <v>4.6024043298909148E-5</v>
      </c>
      <c r="DV481" s="240">
        <f t="shared" ca="1" si="975"/>
        <v>-5.6488877337894918E-5</v>
      </c>
      <c r="DW481" s="240">
        <f t="shared" ca="1" si="976"/>
        <v>6.4782875500115375E-5</v>
      </c>
      <c r="DX481" s="240">
        <f t="shared" ca="1" si="977"/>
        <v>-7.0587304087519454E-5</v>
      </c>
      <c r="DY481" s="240">
        <f t="shared" ca="1" si="978"/>
        <v>7.3679102164657523E-5</v>
      </c>
      <c r="DZ481" s="240">
        <f t="shared" ca="1" si="979"/>
        <v>-7.3939453665323771E-5</v>
      </c>
      <c r="EA481" s="240">
        <f t="shared" ca="1" si="980"/>
        <v>7.1358353427354538E-5</v>
      </c>
      <c r="EB481" s="240">
        <f t="shared" ca="1" si="981"/>
        <v>-6.6034991685398769E-5</v>
      </c>
      <c r="EC481" s="240">
        <f t="shared" ca="1" si="982"/>
        <v>5.8173942245821142E-5</v>
      </c>
      <c r="ED481" s="240">
        <f t="shared" ca="1" si="983"/>
        <v>-4.8077300830061769E-5</v>
      </c>
      <c r="EE481" s="240">
        <f t="shared" ca="1" si="984"/>
        <v>3.6133075705464522E-5</v>
      </c>
      <c r="EF481" s="240">
        <f t="shared" ca="1" si="985"/>
        <v>-2.2800276745164937E-5</v>
      </c>
      <c r="EG481" s="240">
        <f t="shared" ca="1" si="986"/>
        <v>8.5912759360950788E-6</v>
      </c>
      <c r="EH481" s="240">
        <f t="shared" ca="1" si="987"/>
        <v>5.9478827891599854E-6</v>
      </c>
      <c r="EI481" s="240">
        <f t="shared" ca="1" si="988"/>
        <v>-2.025846771443459E-5</v>
      </c>
      <c r="EJ481" s="240">
        <f t="shared" ca="1" si="989"/>
        <v>3.3790531086527017E-5</v>
      </c>
      <c r="EK481" s="240">
        <f t="shared" ca="1" si="990"/>
        <v>-4.602404329890864E-5</v>
      </c>
      <c r="EL481" s="240">
        <f t="shared" ca="1" si="991"/>
        <v>5.6488877337897222E-5</v>
      </c>
      <c r="EM481" s="240">
        <f t="shared" ca="1" si="992"/>
        <v>-6.4782875500115063E-5</v>
      </c>
      <c r="EN481" s="240">
        <f t="shared" ca="1" si="993"/>
        <v>7.0587304087520538E-5</v>
      </c>
      <c r="EO481" s="240">
        <f t="shared" ca="1" si="994"/>
        <v>-7.3679102164657455E-5</v>
      </c>
      <c r="EP481" s="240">
        <f t="shared" ca="1" si="995"/>
        <v>7.3939453665323838E-5</v>
      </c>
      <c r="EQ481" s="240">
        <f t="shared" ca="1" si="996"/>
        <v>-7.1358353427354728E-5</v>
      </c>
      <c r="ER481" s="240">
        <f t="shared" ca="1" si="997"/>
        <v>6.6034991685399067E-5</v>
      </c>
      <c r="ES481" s="240">
        <f t="shared" ca="1" si="998"/>
        <v>-5.8173942245821542E-5</v>
      </c>
      <c r="ET481" s="240">
        <f t="shared" ca="1" si="999"/>
        <v>4.8077300830062264E-5</v>
      </c>
      <c r="EU481" s="240">
        <f t="shared" ca="1" si="1000"/>
        <v>-3.6133075705461419E-5</v>
      </c>
      <c r="EV481" s="240">
        <f t="shared" ca="1" si="1001"/>
        <v>2.2800276745165557E-5</v>
      </c>
      <c r="EW481" s="240">
        <f t="shared" ca="1" si="1002"/>
        <v>-8.5912759360915416E-6</v>
      </c>
      <c r="EX481" s="240">
        <f t="shared" ca="1" si="1003"/>
        <v>-5.9478827891593281E-6</v>
      </c>
      <c r="EY481" s="240">
        <f t="shared" ca="1" si="1004"/>
        <v>2.0258467714438019E-5</v>
      </c>
      <c r="EZ481" s="240">
        <f t="shared" ca="1" si="1005"/>
        <v>-3.3790531086526427E-5</v>
      </c>
      <c r="FA481" s="240">
        <f t="shared" ca="1" si="1006"/>
        <v>4.6024043298908118E-5</v>
      </c>
      <c r="FB481" s="240">
        <f t="shared" ca="1" si="1007"/>
        <v>-5.6488877337896802E-5</v>
      </c>
      <c r="FC481" s="240">
        <f t="shared" ca="1" si="1008"/>
        <v>6.4782875500114738E-5</v>
      </c>
      <c r="FD481" s="240">
        <f t="shared" ca="1" si="1009"/>
        <v>-7.0587304087520335E-5</v>
      </c>
      <c r="FE481" s="240">
        <f t="shared" ca="1" si="1010"/>
        <v>7.3679102164657373E-5</v>
      </c>
      <c r="FF481" s="240">
        <f t="shared" ca="1" si="1011"/>
        <v>-7.393945366532354E-5</v>
      </c>
      <c r="FG481" s="240">
        <f t="shared" ca="1" si="1012"/>
        <v>7.1358353427354918E-5</v>
      </c>
      <c r="FH481" s="240">
        <f t="shared" ca="1" si="1013"/>
        <v>-6.603499168539744E-5</v>
      </c>
      <c r="FI481" s="240">
        <f t="shared" ca="1" si="1014"/>
        <v>5.8173942245821955E-5</v>
      </c>
      <c r="FJ481" s="240">
        <f t="shared" ca="1" si="1015"/>
        <v>-4.8077300830062765E-5</v>
      </c>
      <c r="FK481" s="240">
        <f t="shared" ca="1" si="1016"/>
        <v>3.6133075705461988E-5</v>
      </c>
      <c r="FL481" s="240">
        <f t="shared" ca="1" si="1017"/>
        <v>-2.280027674516618E-5</v>
      </c>
      <c r="FM481" s="240">
        <f t="shared" ca="1" si="1018"/>
        <v>8.5912759360921853E-6</v>
      </c>
      <c r="FN481" s="240">
        <f t="shared" ca="1" si="1019"/>
        <v>5.9478827891586776E-6</v>
      </c>
      <c r="FO481" s="240">
        <f t="shared" ca="1" si="1020"/>
        <v>-2.0258467714437389E-5</v>
      </c>
      <c r="FP481" s="240">
        <f t="shared" ca="1" si="1021"/>
        <v>3.3790531086525845E-5</v>
      </c>
      <c r="FQ481" s="240">
        <f t="shared" ca="1" si="1022"/>
        <v>-4.6024043298910916E-5</v>
      </c>
      <c r="FR481" s="240">
        <f t="shared" ca="1" si="1023"/>
        <v>5.6488877337896375E-5</v>
      </c>
      <c r="FS481" s="240">
        <f t="shared" ca="1" si="1024"/>
        <v>-6.4782875500116473E-5</v>
      </c>
      <c r="FT481" s="240">
        <f t="shared" ca="1" si="1025"/>
        <v>7.0587304087520145E-5</v>
      </c>
      <c r="FU481" s="240">
        <f t="shared" ca="1" si="1026"/>
        <v>-7.3679102164657292E-5</v>
      </c>
      <c r="FV481" s="240">
        <f t="shared" ca="1" si="1027"/>
        <v>7.3939453665323594E-5</v>
      </c>
      <c r="FW481" s="240">
        <f t="shared" ca="1" si="1028"/>
        <v>-7.135835342735508E-5</v>
      </c>
      <c r="FX481" s="240">
        <f t="shared" ca="1" si="1029"/>
        <v>6.6034991685399663E-5</v>
      </c>
      <c r="FY481" s="240">
        <f t="shared" ca="1" si="1030"/>
        <v>-5.8173942245822355E-5</v>
      </c>
      <c r="FZ481" s="240">
        <f t="shared" ca="1" si="1031"/>
        <v>4.8077300830060048E-5</v>
      </c>
      <c r="GA481" s="240">
        <f t="shared" ca="1" si="1032"/>
        <v>-3.6133075705458878E-5</v>
      </c>
      <c r="GB481" s="240">
        <f t="shared" ca="1" si="1033"/>
        <v>2.2800276745166804E-5</v>
      </c>
      <c r="GC481" s="240">
        <f t="shared" ca="1" si="1034"/>
        <v>-8.5912759360928358E-6</v>
      </c>
      <c r="GD481" s="240">
        <f t="shared" ca="1" si="1035"/>
        <v>-5.9478827891622284E-6</v>
      </c>
      <c r="GE481" s="240">
        <f t="shared" ca="1" si="1036"/>
        <v>2.0258467714440814E-5</v>
      </c>
      <c r="GF481" s="240">
        <f t="shared" ca="1" si="1037"/>
        <v>-3.3790531086525275E-5</v>
      </c>
      <c r="GG481" s="240">
        <f t="shared" ca="1" si="1038"/>
        <v>4.6024043298910401E-5</v>
      </c>
      <c r="GH481" s="240">
        <f t="shared" ca="1" si="1039"/>
        <v>-5.6488877337898686E-5</v>
      </c>
      <c r="GI481" s="240">
        <f t="shared" ca="1" si="1040"/>
        <v>6.4782875500114101E-5</v>
      </c>
      <c r="GJ481" s="240">
        <f t="shared" ca="1" si="1041"/>
        <v>-7.0587304087519942E-5</v>
      </c>
      <c r="GK481" s="240">
        <f t="shared" ca="1" si="1042"/>
        <v>7.3679102164657699E-5</v>
      </c>
      <c r="GL481" s="240">
        <f t="shared" ca="1" si="1043"/>
        <v>-7.3939453665323296E-5</v>
      </c>
      <c r="GM481" s="240">
        <f t="shared" ca="1" si="1044"/>
        <v>7.1358353427355257E-5</v>
      </c>
      <c r="GN481" s="240">
        <f t="shared" ca="1" si="1045"/>
        <v>-6.6034991685398037E-5</v>
      </c>
      <c r="GO481" s="240">
        <f t="shared" ca="1" si="1046"/>
        <v>5.8173942245820146E-5</v>
      </c>
      <c r="GP481" s="240">
        <f t="shared" ca="1" si="1047"/>
        <v>-4.8077300830057338E-5</v>
      </c>
      <c r="GQ481" s="240">
        <f t="shared" ca="1" si="1048"/>
        <v>3.6133075705463126E-5</v>
      </c>
      <c r="GR481" s="240">
        <f t="shared" ca="1" si="1049"/>
        <v>-2.2800276745163419E-5</v>
      </c>
      <c r="GS481" s="240">
        <f t="shared" ca="1" si="1050"/>
        <v>8.5912759360893054E-6</v>
      </c>
      <c r="GT481" s="240">
        <f t="shared" ca="1" si="1051"/>
        <v>5.9478827891573766E-6</v>
      </c>
      <c r="GU481" s="240">
        <f t="shared" ca="1" si="1052"/>
        <v>-2.0258467714436135E-5</v>
      </c>
      <c r="GV481" s="240">
        <f t="shared" ca="1" si="1053"/>
        <v>3.3790531086528433E-5</v>
      </c>
      <c r="GW481" s="240">
        <f t="shared" ca="1" si="1054"/>
        <v>-4.60240432989132E-5</v>
      </c>
      <c r="GX481" s="240">
        <f t="shared" ca="1" si="1055"/>
        <v>5.6488877337895528E-5</v>
      </c>
      <c r="GY481" s="240">
        <f t="shared" ca="1" si="1056"/>
        <v>-6.4782875500115836E-5</v>
      </c>
      <c r="GZ481" s="240">
        <f t="shared" ca="1" si="1057"/>
        <v>7.058730408752104E-5</v>
      </c>
      <c r="HA481" s="240">
        <f t="shared" ca="1" si="1058"/>
        <v>-7.3679102164657157E-5</v>
      </c>
      <c r="HB481" s="240">
        <f t="shared" ca="1" si="1059"/>
        <v>7.3939453665323703E-5</v>
      </c>
      <c r="HC481" s="240">
        <f t="shared" ca="1" si="1060"/>
        <v>-7.1358353427354294E-5</v>
      </c>
      <c r="HD481" s="240">
        <f t="shared" ca="1" si="1061"/>
        <v>6.6034991685396424E-5</v>
      </c>
      <c r="HE481" s="240">
        <f t="shared" ca="1" si="1062"/>
        <v>-5.8173942245823168E-5</v>
      </c>
      <c r="HF481" s="240">
        <f t="shared" ca="1" si="1063"/>
        <v>4.8077300830061044E-5</v>
      </c>
      <c r="HG481" s="240">
        <f t="shared" ca="1" si="1064"/>
        <v>-3.6133075705460016E-5</v>
      </c>
      <c r="HH481" s="240">
        <f t="shared" ca="1" si="1065"/>
        <v>2.2800276745160024E-5</v>
      </c>
      <c r="HI481" s="240">
        <f t="shared" ca="1" si="1066"/>
        <v>-8.5912759360941437E-6</v>
      </c>
      <c r="HJ481" s="240">
        <f t="shared" ca="1" si="1067"/>
        <v>-5.9478827891609273E-6</v>
      </c>
      <c r="HK481" s="240">
        <f t="shared" ca="1" si="1068"/>
        <v>2.0258467714439554E-5</v>
      </c>
      <c r="HL481" s="240">
        <f t="shared" ca="1" si="1069"/>
        <v>-3.3790531086524103E-5</v>
      </c>
      <c r="HM481" s="240">
        <f t="shared" ca="1" si="1070"/>
        <v>4.6024043298909371E-5</v>
      </c>
      <c r="HN481" s="240">
        <f t="shared" ca="1" si="1071"/>
        <v>-5.6488877337897839E-5</v>
      </c>
      <c r="HO481" s="240">
        <f t="shared" ca="1" si="1072"/>
        <v>6.4782875500117571E-5</v>
      </c>
      <c r="HP481" s="240">
        <f t="shared" ca="1" si="1073"/>
        <v>-7.0587304087519535E-5</v>
      </c>
      <c r="HQ481" s="240">
        <f t="shared" ca="1" si="1074"/>
        <v>7.3679102164657563E-5</v>
      </c>
      <c r="HR481" s="240">
        <f t="shared" ca="1" si="1075"/>
        <v>-7.3939453665323405E-5</v>
      </c>
      <c r="HS481" s="240">
        <f t="shared" ca="1" si="1076"/>
        <v>7.1358353427353319E-5</v>
      </c>
      <c r="HT481" s="240">
        <f t="shared" ca="1" si="1077"/>
        <v>-6.6034991685398647E-5</v>
      </c>
      <c r="HU481" s="240">
        <f t="shared" ca="1" si="1078"/>
        <v>5.8173942245820966E-5</v>
      </c>
      <c r="HV481" s="240">
        <f t="shared" ca="1" si="1079"/>
        <v>-4.8077300830058334E-5</v>
      </c>
      <c r="HW481" s="240">
        <f t="shared" ca="1" si="1080"/>
        <v>3.6133075705464271E-5</v>
      </c>
      <c r="HX481" s="240">
        <f t="shared" ca="1" si="1081"/>
        <v>-2.2800276745164655E-5</v>
      </c>
      <c r="HY481" s="240">
        <f t="shared" ca="1" si="1082"/>
        <v>8.5912759360905997E-6</v>
      </c>
      <c r="HZ481" s="240">
        <f t="shared" ca="1" si="1083"/>
        <v>5.9478827891644781E-6</v>
      </c>
      <c r="IA481" s="240">
        <f t="shared" ca="1" si="1084"/>
        <v>-2.0258467714434868E-5</v>
      </c>
      <c r="IB481" s="240">
        <f t="shared" ca="1" si="1085"/>
        <v>3.3790531086527268E-5</v>
      </c>
      <c r="IC481" s="240">
        <f t="shared" ca="1" si="1086"/>
        <v>-4.602404329891217E-5</v>
      </c>
      <c r="ID481" s="240">
        <f t="shared" ca="1" si="1087"/>
        <v>5.6488877337900143E-5</v>
      </c>
      <c r="IE481" s="240">
        <f t="shared" ca="1" si="1088"/>
        <v>1.6410171695696483E-6</v>
      </c>
      <c r="IF481" s="240">
        <f t="shared" ca="1" si="1089"/>
        <v>7.0587304087520633E-5</v>
      </c>
      <c r="IG481" s="240">
        <f t="shared" ca="1" si="1090"/>
        <v>-7.367910216465797E-5</v>
      </c>
      <c r="IH481" s="240">
        <f t="shared" ca="1" si="1091"/>
        <v>7.3939453665323811E-5</v>
      </c>
      <c r="II481" s="240">
        <f t="shared" ca="1" si="1092"/>
        <v>-7.1358353427354647E-5</v>
      </c>
      <c r="IJ481" s="240">
        <f t="shared" ca="1" si="1093"/>
        <v>6.603499168539702E-5</v>
      </c>
      <c r="IK481" s="240">
        <f t="shared" ca="1" si="1094"/>
        <v>-5.817394224581875E-5</v>
      </c>
      <c r="IL481" s="240">
        <f t="shared" ca="1" si="1095"/>
        <v>4.807730083006204E-5</v>
      </c>
      <c r="IM481" s="240">
        <f t="shared" ca="1" si="1096"/>
        <v>-3.6133075705461161E-5</v>
      </c>
      <c r="IN481" s="240">
        <f t="shared" ca="1" si="1097"/>
        <v>2.2800276745161271E-5</v>
      </c>
      <c r="IO481" s="240">
        <f t="shared" ca="1" si="1098"/>
        <v>-8.5912759360870557E-6</v>
      </c>
      <c r="IP481" s="240">
        <f t="shared" ca="1" si="1099"/>
        <v>-5.9478827891596195E-6</v>
      </c>
      <c r="IQ481" s="240">
        <f t="shared" ca="1" si="1100"/>
        <v>2.02584677144383E-5</v>
      </c>
      <c r="IR481" s="240">
        <f t="shared" ca="1" si="1101"/>
        <v>-3.3790531086530452E-5</v>
      </c>
      <c r="IS481" s="240">
        <f t="shared" ca="1" si="1102"/>
        <v>4.6024043298908341E-5</v>
      </c>
      <c r="IT481" s="240">
        <f t="shared" ca="1" si="1103"/>
        <v>-5.6488877337896992E-5</v>
      </c>
      <c r="IU481" s="240">
        <f t="shared" ca="1" si="1104"/>
        <v>6.4782875500116934E-5</v>
      </c>
      <c r="IV481" s="240">
        <f t="shared" ca="1" si="1105"/>
        <v>-7.0587304087521731E-5</v>
      </c>
      <c r="IW481" s="240">
        <f t="shared" ca="1" si="1106"/>
        <v>7.3679102164657401E-5</v>
      </c>
      <c r="IX481" s="240">
        <f t="shared" ca="1" si="1107"/>
        <v>-7.3939453665323513E-5</v>
      </c>
      <c r="IY481" s="240">
        <f t="shared" ca="1" si="1108"/>
        <v>7.1358353427353671E-5</v>
      </c>
      <c r="IZ481" s="240">
        <f t="shared" ca="1" si="1109"/>
        <v>-6.6034991685395394E-5</v>
      </c>
      <c r="JA481" s="240">
        <f t="shared" ca="1" si="1110"/>
        <v>5.8173942245821772E-5</v>
      </c>
      <c r="JB481" s="240">
        <f t="shared" ca="1" si="1111"/>
        <v>-4.807730083005933E-5</v>
      </c>
    </row>
    <row r="482" spans="2:262">
      <c r="B482" s="248">
        <v>121</v>
      </c>
      <c r="C482" s="247">
        <f t="shared" si="1112"/>
        <v>2.3632812500000017E-3</v>
      </c>
      <c r="D482" s="244">
        <f t="shared" ca="1" si="855"/>
        <v>29.92705454311281</v>
      </c>
      <c r="E482" s="243">
        <f ca="1">DW361</f>
        <v>-7.2945456887190993E-2</v>
      </c>
      <c r="F482" s="242">
        <v>121</v>
      </c>
      <c r="G482" s="240">
        <f t="shared" ca="1" si="856"/>
        <v>-5.5514272996545655E-5</v>
      </c>
      <c r="H482" s="240">
        <f t="shared" ca="1" si="857"/>
        <v>4.8310500463227741E-5</v>
      </c>
      <c r="I482" s="240">
        <f t="shared" ca="1" si="858"/>
        <v>-3.9684239001532129E-5</v>
      </c>
      <c r="J482" s="240">
        <f t="shared" ca="1" si="859"/>
        <v>2.9889486423629906E-5</v>
      </c>
      <c r="K482" s="240">
        <f t="shared" ca="1" si="860"/>
        <v>-1.9214646429848546E-5</v>
      </c>
      <c r="L482" s="240">
        <f t="shared" ca="1" si="861"/>
        <v>7.9740366438467452E-6</v>
      </c>
      <c r="M482" s="240">
        <f t="shared" ca="1" si="862"/>
        <v>3.5013663803039735E-6</v>
      </c>
      <c r="N482" s="240">
        <f t="shared" ca="1" si="863"/>
        <v>-1.4873672668498348E-5</v>
      </c>
      <c r="O482" s="240">
        <f t="shared" ca="1" si="864"/>
        <v>2.5808027900661789E-5</v>
      </c>
      <c r="P482" s="240">
        <f t="shared" ca="1" si="865"/>
        <v>-3.598247310084578E-5</v>
      </c>
      <c r="Q482" s="240">
        <f t="shared" ca="1" si="866"/>
        <v>4.5097424627587682E-5</v>
      </c>
      <c r="R482" s="240">
        <f t="shared" ca="1" si="867"/>
        <v>-5.2884495328919554E-5</v>
      </c>
      <c r="S482" s="240">
        <f t="shared" ca="1" si="868"/>
        <v>5.9114397125625967E-5</v>
      </c>
      <c r="T482" s="240">
        <f t="shared" ca="1" si="869"/>
        <v>-6.3603692333441168E-5</v>
      </c>
      <c r="U482" s="241">
        <f t="shared" ca="1" si="870"/>
        <v>6.6220194933422986E-5</v>
      </c>
      <c r="V482" s="240">
        <f t="shared" ca="1" si="871"/>
        <v>-6.6886862751637055E-5</v>
      </c>
      <c r="W482" s="240">
        <f t="shared" ca="1" si="872"/>
        <v>6.5584065944028315E-5</v>
      </c>
      <c r="X482" s="240">
        <f t="shared" ca="1" si="873"/>
        <v>-6.235016499158906E-5</v>
      </c>
      <c r="Y482" s="240">
        <f t="shared" ca="1" si="874"/>
        <v>5.7280381186920421E-5</v>
      </c>
      <c r="Z482" s="240">
        <f t="shared" ca="1" si="875"/>
        <v>-5.052399287038857E-5</v>
      </c>
      <c r="AA482" s="240">
        <f t="shared" ca="1" si="876"/>
        <v>4.2279939971903813E-5</v>
      </c>
      <c r="AB482" s="240">
        <f t="shared" ca="1" si="877"/>
        <v>-3.2790966281338543E-5</v>
      </c>
      <c r="AC482" s="240">
        <f t="shared" ca="1" si="878"/>
        <v>2.2336471926760827E-5</v>
      </c>
      <c r="AD482" s="240">
        <f t="shared" ca="1" si="879"/>
        <v>-1.1224286517232814E-5</v>
      </c>
      <c r="AE482" s="240">
        <f t="shared" ca="1" si="880"/>
        <v>-2.1839481236658032E-7</v>
      </c>
      <c r="AF482" s="240">
        <f t="shared" ca="1" si="881"/>
        <v>1.1654645568909847E-5</v>
      </c>
      <c r="AG482" s="240">
        <f t="shared" ca="1" si="882"/>
        <v>-2.2747728605661851E-5</v>
      </c>
      <c r="AH482" s="240">
        <f t="shared" ca="1" si="883"/>
        <v>3.3171011251670119E-5</v>
      </c>
      <c r="AI482" s="240">
        <f t="shared" ca="1" si="884"/>
        <v>-4.2617582917743306E-5</v>
      </c>
      <c r="AJ482" s="240">
        <f t="shared" ca="1" si="885"/>
        <v>5.0809291991348547E-5</v>
      </c>
      <c r="AK482" s="240">
        <f t="shared" ca="1" si="886"/>
        <v>-5.750493593163111E-5</v>
      </c>
      <c r="AL482" s="240">
        <f t="shared" ca="1" si="887"/>
        <v>6.2507363409540677E-5</v>
      </c>
      <c r="AM482" s="240">
        <f t="shared" ca="1" si="888"/>
        <v>-6.5669279372570892E-5</v>
      </c>
      <c r="AN482" s="240">
        <f t="shared" ca="1" si="889"/>
        <v>6.6897582105634074E-5</v>
      </c>
      <c r="AO482" s="240">
        <f t="shared" ca="1" si="890"/>
        <v>-6.6156104584548644E-5</v>
      </c>
      <c r="AP482" s="240">
        <f t="shared" ca="1" si="891"/>
        <v>6.3466679403766528E-5</v>
      </c>
      <c r="AQ482" s="240">
        <f t="shared" ca="1" si="892"/>
        <v>-5.8908495921847078E-5</v>
      </c>
      <c r="AR482" s="240">
        <f t="shared" ca="1" si="893"/>
        <v>5.2615768553345555E-5</v>
      </c>
      <c r="AS482" s="240">
        <f t="shared" ca="1" si="894"/>
        <v>-4.4773784863597928E-5</v>
      </c>
      <c r="AT482" s="240">
        <f t="shared" ca="1" si="895"/>
        <v>3.5613449829125289E-5</v>
      </c>
      <c r="AU482" s="240">
        <f t="shared" ca="1" si="896"/>
        <v>-2.5404486906356874E-5</v>
      </c>
      <c r="AV482" s="240">
        <f t="shared" ca="1" si="897"/>
        <v>1.4447496101266779E-5</v>
      </c>
      <c r="AW482" s="240">
        <f t="shared" ca="1" si="898"/>
        <v>-3.0651028878022195E-6</v>
      </c>
      <c r="AX482" s="240">
        <f t="shared" ca="1" si="899"/>
        <v>-8.4075414073192208E-6</v>
      </c>
      <c r="AY482" s="240">
        <f t="shared" ca="1" si="900"/>
        <v>1.9632628039985843E-5</v>
      </c>
      <c r="AZ482" s="240">
        <f t="shared" ca="1" si="901"/>
        <v>-3.0279637530951526E-5</v>
      </c>
      <c r="BA482" s="240">
        <f t="shared" ca="1" si="902"/>
        <v>4.0035071717791074E-5</v>
      </c>
      <c r="BB482" s="240">
        <f t="shared" ca="1" si="903"/>
        <v>-4.8611684619001693E-5</v>
      </c>
      <c r="BC482" s="240">
        <f t="shared" ca="1" si="904"/>
        <v>5.5756940310139715E-5</v>
      </c>
      <c r="BD482" s="240">
        <f t="shared" ca="1" si="905"/>
        <v>-6.126044877218801E-5</v>
      </c>
      <c r="BE482" s="240">
        <f t="shared" ca="1" si="906"/>
        <v>6.4960160765760867E-5</v>
      </c>
      <c r="BF482" s="240">
        <f t="shared" ca="1" si="907"/>
        <v>-6.6747139324802458E-5</v>
      </c>
      <c r="BG482" s="240">
        <f t="shared" ca="1" si="908"/>
        <v>6.6568767374534363E-5</v>
      </c>
      <c r="BH482" s="240">
        <f t="shared" ca="1" si="909"/>
        <v>-6.4430297026235901E-5</v>
      </c>
      <c r="BI482" s="240">
        <f t="shared" ca="1" si="910"/>
        <v>6.0394694930322954E-5</v>
      </c>
      <c r="BJ482" s="240">
        <f t="shared" ca="1" si="911"/>
        <v>-5.4580788241260792E-5</v>
      </c>
      <c r="BK482" s="240">
        <f t="shared" ca="1" si="912"/>
        <v>4.7159765785834911E-5</v>
      </c>
      <c r="BL482" s="240">
        <f t="shared" ca="1" si="913"/>
        <v>-3.8350137456904675E-5</v>
      </c>
      <c r="BM482" s="240">
        <f t="shared" ca="1" si="914"/>
        <v>2.8411300251825287E-5</v>
      </c>
      <c r="BN482" s="240">
        <f t="shared" ca="1" si="915"/>
        <v>-1.7635900401742518E-5</v>
      </c>
      <c r="BO482" s="240">
        <f t="shared" ca="1" si="916"/>
        <v>6.3412164866430033E-6</v>
      </c>
      <c r="BP482" s="240">
        <f t="shared" ca="1" si="917"/>
        <v>5.1401827420656491E-6</v>
      </c>
      <c r="BQ482" s="240">
        <f t="shared" ca="1" si="918"/>
        <v>-1.6470230753746396E-5</v>
      </c>
      <c r="BR482" s="240">
        <f t="shared" ca="1" si="919"/>
        <v>2.7315317511238711E-5</v>
      </c>
      <c r="BS482" s="240">
        <f t="shared" ca="1" si="920"/>
        <v>-3.7356112523411005E-5</v>
      </c>
      <c r="BT482" s="240">
        <f t="shared" ca="1" si="921"/>
        <v>4.6296967440527637E-5</v>
      </c>
      <c r="BU482" s="240">
        <f t="shared" ca="1" si="922"/>
        <v>-5.3874621335708923E-5</v>
      </c>
      <c r="BV482" s="240">
        <f t="shared" ca="1" si="923"/>
        <v>5.9865952347961949E-5</v>
      </c>
      <c r="BW482" s="240">
        <f t="shared" ca="1" si="924"/>
        <v>-6.4094547441827533E-5</v>
      </c>
      <c r="BX482" s="240">
        <f t="shared" ca="1" si="925"/>
        <v>6.6435896838978526E-5</v>
      </c>
      <c r="BY482" s="240">
        <f t="shared" ca="1" si="926"/>
        <v>-6.6821060173179593E-5</v>
      </c>
      <c r="BZ482" s="240">
        <f t="shared" ca="1" si="927"/>
        <v>6.5238696419741307E-5</v>
      </c>
      <c r="CA482" s="240">
        <f t="shared" ca="1" si="928"/>
        <v>-6.1735397828761962E-5</v>
      </c>
      <c r="CB482" s="240">
        <f t="shared" ca="1" si="929"/>
        <v>5.6414318029589851E-5</v>
      </c>
      <c r="CC482" s="240">
        <f t="shared" ca="1" si="930"/>
        <v>-4.9432134701587507E-5</v>
      </c>
      <c r="CD482" s="240">
        <f t="shared" ca="1" si="931"/>
        <v>4.0994436244474295E-5</v>
      </c>
      <c r="CE482" s="240">
        <f t="shared" ca="1" si="932"/>
        <v>-3.1349668286452761E-5</v>
      </c>
      <c r="CF482" s="240">
        <f t="shared" ca="1" si="933"/>
        <v>2.0781818273427112E-5</v>
      </c>
      <c r="CG482" s="240">
        <f t="shared" ca="1" si="934"/>
        <v>-9.6020535395443873E-6</v>
      </c>
      <c r="CH482" s="240">
        <f t="shared" ca="1" si="935"/>
        <v>-1.8604409263596083E-6</v>
      </c>
      <c r="CI482" s="240">
        <f t="shared" ca="1" si="936"/>
        <v>1.32681552389975E-5</v>
      </c>
      <c r="CJ482" s="240">
        <f t="shared" ca="1" si="937"/>
        <v>-2.4285192499102096E-5</v>
      </c>
      <c r="CK482" s="240">
        <f t="shared" ca="1" si="938"/>
        <v>3.4587159181954577E-5</v>
      </c>
      <c r="CL482" s="240">
        <f t="shared" ca="1" si="939"/>
        <v>-4.3870716812353958E-5</v>
      </c>
      <c r="CM482" s="240">
        <f t="shared" ca="1" si="940"/>
        <v>5.186251367962199E-5</v>
      </c>
      <c r="CN482" s="240">
        <f t="shared" ca="1" si="941"/>
        <v>-5.8327233600891559E-5</v>
      </c>
      <c r="CO482" s="240">
        <f t="shared" ca="1" si="942"/>
        <v>6.307452473908866E-5</v>
      </c>
      <c r="CP482" s="240">
        <f t="shared" ca="1" si="943"/>
        <v>-6.5964604458571935E-5</v>
      </c>
      <c r="CQ482" s="240">
        <f t="shared" ca="1" si="944"/>
        <v>6.6912375185033878E-5</v>
      </c>
      <c r="CR482" s="240">
        <f t="shared" ca="1" si="945"/>
        <v>-6.5889930079336673E-5</v>
      </c>
      <c r="CS482" s="240">
        <f t="shared" ca="1" si="946"/>
        <v>6.2927374746447851E-5</v>
      </c>
      <c r="CT482" s="240">
        <f t="shared" ca="1" si="947"/>
        <v>-5.8111940784475964E-5</v>
      </c>
      <c r="CU482" s="240">
        <f t="shared" ca="1" si="948"/>
        <v>5.1585417275099038E-5</v>
      </c>
      <c r="CV482" s="240">
        <f t="shared" ca="1" si="949"/>
        <v>-4.3539975844442468E-5</v>
      </c>
      <c r="CW482" s="240">
        <f t="shared" ca="1" si="950"/>
        <v>3.4212512224268193E-5</v>
      </c>
      <c r="CX482" s="240">
        <f t="shared" ca="1" si="951"/>
        <v>-2.3877670924620509E-5</v>
      </c>
      <c r="CY482" s="240">
        <f t="shared" ca="1" si="952"/>
        <v>1.2839758404426554E-5</v>
      </c>
      <c r="CZ482" s="240">
        <f t="shared" ca="1" si="953"/>
        <v>-1.4237828544934091E-6</v>
      </c>
      <c r="DA482" s="240">
        <f t="shared" ca="1" si="954"/>
        <v>-1.0034115576124682E-5</v>
      </c>
      <c r="DB482" s="240">
        <f t="shared" ca="1" si="955"/>
        <v>2.1196562331101722E-5</v>
      </c>
      <c r="DC482" s="240">
        <f t="shared" ca="1" si="956"/>
        <v>-3.1734882344551499E-5</v>
      </c>
      <c r="DD482" s="240">
        <f t="shared" ca="1" si="957"/>
        <v>4.1338777784758396E-5</v>
      </c>
      <c r="DE482" s="240">
        <f t="shared" ca="1" si="958"/>
        <v>-4.9725464685459927E-5</v>
      </c>
      <c r="DF482" s="240">
        <f t="shared" ca="1" si="959"/>
        <v>5.6647999439213371E-5</v>
      </c>
      <c r="DG482" s="240">
        <f t="shared" ca="1" si="960"/>
        <v>-6.1902549981576223E-5</v>
      </c>
      <c r="DH482" s="240">
        <f t="shared" ca="1" si="961"/>
        <v>6.5334397568208371E-5</v>
      </c>
      <c r="DI482" s="240">
        <f t="shared" ca="1" si="962"/>
        <v>-6.6842492424235497E-5</v>
      </c>
      <c r="DJ482" s="240">
        <f t="shared" ca="1" si="963"/>
        <v>6.6382429126094958E-5</v>
      </c>
      <c r="DK482" s="240">
        <f t="shared" ca="1" si="964"/>
        <v>-6.3967754106583825E-5</v>
      </c>
      <c r="DL482" s="240">
        <f t="shared" ca="1" si="965"/>
        <v>5.9669566784005567E-5</v>
      </c>
      <c r="DM482" s="240">
        <f t="shared" ca="1" si="966"/>
        <v>-5.3614426060047125E-5</v>
      </c>
      <c r="DN482" s="240">
        <f t="shared" ca="1" si="967"/>
        <v>4.5980623828951322E-5</v>
      </c>
      <c r="DO482" s="240">
        <f t="shared" ca="1" si="968"/>
        <v>-3.6992935223476509E-5</v>
      </c>
      <c r="DP482" s="240">
        <f t="shared" ca="1" si="969"/>
        <v>2.6916000175116009E-5</v>
      </c>
      <c r="DQ482" s="240">
        <f t="shared" ca="1" si="970"/>
        <v>-1.6046531166684311E-5</v>
      </c>
      <c r="DR482" s="240">
        <f t="shared" ca="1" si="971"/>
        <v>4.7045766177431986E-6</v>
      </c>
      <c r="DS482" s="240">
        <f t="shared" ca="1" si="972"/>
        <v>6.7759028499480207E-6</v>
      </c>
      <c r="DT482" s="240">
        <f t="shared" ca="1" si="973"/>
        <v>-1.8056867787849752E-5</v>
      </c>
      <c r="DU482" s="240">
        <f t="shared" ca="1" si="974"/>
        <v>2.8806153395931298E-5</v>
      </c>
      <c r="DV482" s="240">
        <f t="shared" ca="1" si="975"/>
        <v>-3.870725002062853E-5</v>
      </c>
      <c r="DW482" s="240">
        <f t="shared" ca="1" si="976"/>
        <v>4.7468622691436859E-5</v>
      </c>
      <c r="DX482" s="240">
        <f t="shared" ca="1" si="977"/>
        <v>-5.4832295285109447E-5</v>
      </c>
      <c r="DY482" s="240">
        <f t="shared" ca="1" si="978"/>
        <v>6.0581446559135042E-5</v>
      </c>
      <c r="DZ482" s="240">
        <f t="shared" ca="1" si="979"/>
        <v>-6.4546794391484846E-5</v>
      </c>
      <c r="EA482" s="240">
        <f t="shared" ca="1" si="980"/>
        <v>6.6611580244476493E-5</v>
      </c>
      <c r="EB482" s="240">
        <f t="shared" ca="1" si="981"/>
        <v>-6.6715007086673968E-5</v>
      </c>
      <c r="EC482" s="240">
        <f t="shared" ca="1" si="982"/>
        <v>6.485402954416338E-5</v>
      </c>
      <c r="ED482" s="240">
        <f t="shared" ca="1" si="983"/>
        <v>-6.1083443570717481E-5</v>
      </c>
      <c r="EE482" s="240">
        <f t="shared" ca="1" si="984"/>
        <v>5.5514272996545214E-5</v>
      </c>
      <c r="EF482" s="240">
        <f t="shared" ca="1" si="985"/>
        <v>-4.8310500463229143E-5</v>
      </c>
      <c r="EG482" s="240">
        <f t="shared" ca="1" si="986"/>
        <v>3.9684239001532955E-5</v>
      </c>
      <c r="EH482" s="240">
        <f t="shared" ca="1" si="987"/>
        <v>-2.988948642362998E-5</v>
      </c>
      <c r="EI482" s="240">
        <f t="shared" ca="1" si="988"/>
        <v>1.9214646429847709E-5</v>
      </c>
      <c r="EJ482" s="240">
        <f t="shared" ca="1" si="989"/>
        <v>-7.9740366438485884E-6</v>
      </c>
      <c r="EK482" s="240">
        <f t="shared" ca="1" si="990"/>
        <v>-3.5013663803030655E-6</v>
      </c>
      <c r="EL482" s="240">
        <f t="shared" ca="1" si="991"/>
        <v>1.4873672668498387E-5</v>
      </c>
      <c r="EM482" s="240">
        <f t="shared" ca="1" si="992"/>
        <v>-2.5808027900662704E-5</v>
      </c>
      <c r="EN482" s="240">
        <f t="shared" ca="1" si="993"/>
        <v>3.5982473100844208E-5</v>
      </c>
      <c r="EO482" s="240">
        <f t="shared" ca="1" si="994"/>
        <v>-4.509742462758718E-5</v>
      </c>
      <c r="EP482" s="240">
        <f t="shared" ca="1" si="995"/>
        <v>5.2884495328919724E-5</v>
      </c>
      <c r="EQ482" s="240">
        <f t="shared" ca="1" si="996"/>
        <v>-5.9114397125626549E-5</v>
      </c>
      <c r="ER482" s="240">
        <f t="shared" ca="1" si="997"/>
        <v>6.3603692333440653E-5</v>
      </c>
      <c r="ES482" s="240">
        <f t="shared" ca="1" si="998"/>
        <v>-6.6220194933422892E-5</v>
      </c>
      <c r="ET482" s="240">
        <f t="shared" ca="1" si="999"/>
        <v>6.6886862751637055E-5</v>
      </c>
      <c r="EU482" s="240">
        <f t="shared" ca="1" si="1000"/>
        <v>-6.5584065944028071E-5</v>
      </c>
      <c r="EV482" s="240">
        <f t="shared" ca="1" si="1001"/>
        <v>6.2350164991589643E-5</v>
      </c>
      <c r="EW482" s="240">
        <f t="shared" ca="1" si="1002"/>
        <v>-5.7280381186920767E-5</v>
      </c>
      <c r="EX482" s="240">
        <f t="shared" ca="1" si="1003"/>
        <v>5.0523992870388387E-5</v>
      </c>
      <c r="EY482" s="240">
        <f t="shared" ca="1" si="1004"/>
        <v>-4.2279939971902864E-5</v>
      </c>
      <c r="EZ482" s="240">
        <f t="shared" ca="1" si="1005"/>
        <v>3.2790966281339539E-5</v>
      </c>
      <c r="FA482" s="240">
        <f t="shared" ca="1" si="1006"/>
        <v>-2.2336471926761017E-5</v>
      </c>
      <c r="FB482" s="240">
        <f t="shared" ca="1" si="1007"/>
        <v>1.1224286517232072E-5</v>
      </c>
      <c r="FC482" s="240">
        <f t="shared" ca="1" si="1008"/>
        <v>2.1839481236828455E-7</v>
      </c>
      <c r="FD482" s="240">
        <f t="shared" ca="1" si="1009"/>
        <v>-1.1654645568908717E-5</v>
      </c>
      <c r="FE482" s="240">
        <f t="shared" ca="1" si="1010"/>
        <v>2.2747728605661665E-5</v>
      </c>
      <c r="FF482" s="240">
        <f t="shared" ca="1" si="1011"/>
        <v>-3.3171011251670776E-5</v>
      </c>
      <c r="FG482" s="240">
        <f t="shared" ca="1" si="1012"/>
        <v>4.2617582917744621E-5</v>
      </c>
      <c r="FH482" s="240">
        <f t="shared" ca="1" si="1013"/>
        <v>-5.0809291991347802E-5</v>
      </c>
      <c r="FI482" s="240">
        <f t="shared" ca="1" si="1014"/>
        <v>5.7504935931631008E-5</v>
      </c>
      <c r="FJ482" s="240">
        <f t="shared" ca="1" si="1015"/>
        <v>-6.2507363409540948E-5</v>
      </c>
      <c r="FK482" s="240">
        <f t="shared" ca="1" si="1016"/>
        <v>6.5669279372570499E-5</v>
      </c>
      <c r="FL482" s="240">
        <f t="shared" ca="1" si="1017"/>
        <v>-6.689758210563406E-5</v>
      </c>
      <c r="FM482" s="240">
        <f t="shared" ca="1" si="1018"/>
        <v>6.6156104584548671E-5</v>
      </c>
      <c r="FN482" s="240">
        <f t="shared" ca="1" si="1019"/>
        <v>-6.3466679403766297E-5</v>
      </c>
      <c r="FO482" s="240">
        <f t="shared" ca="1" si="1020"/>
        <v>5.8908495921848074E-5</v>
      </c>
      <c r="FP482" s="240">
        <f t="shared" ca="1" si="1021"/>
        <v>-5.2615768553346266E-5</v>
      </c>
      <c r="FQ482" s="240">
        <f t="shared" ca="1" si="1022"/>
        <v>4.477378486359807E-5</v>
      </c>
      <c r="FR482" s="240">
        <f t="shared" ca="1" si="1023"/>
        <v>-3.5613449829124646E-5</v>
      </c>
      <c r="FS482" s="240">
        <f t="shared" ca="1" si="1024"/>
        <v>2.5404486906358819E-5</v>
      </c>
      <c r="FT482" s="240">
        <f t="shared" ca="1" si="1025"/>
        <v>-1.4447496101267901E-5</v>
      </c>
      <c r="FU482" s="240">
        <f t="shared" ca="1" si="1026"/>
        <v>3.065102887802416E-6</v>
      </c>
      <c r="FV482" s="240">
        <f t="shared" ca="1" si="1027"/>
        <v>8.4075414073209115E-6</v>
      </c>
      <c r="FW482" s="240">
        <f t="shared" ca="1" si="1028"/>
        <v>-1.9632628039983833E-5</v>
      </c>
      <c r="FX482" s="240">
        <f t="shared" ca="1" si="1029"/>
        <v>3.0279637530954744E-5</v>
      </c>
      <c r="FY482" s="240">
        <f t="shared" ca="1" si="1030"/>
        <v>-4.0035071717790918E-5</v>
      </c>
      <c r="FZ482" s="240">
        <f t="shared" ca="1" si="1031"/>
        <v>4.8611684619000257E-5</v>
      </c>
      <c r="GA482" s="240">
        <f t="shared" ca="1" si="1032"/>
        <v>-5.575694031014065E-5</v>
      </c>
      <c r="GB482" s="240">
        <f t="shared" ca="1" si="1033"/>
        <v>6.1260448772187942E-5</v>
      </c>
      <c r="GC482" s="240">
        <f t="shared" ca="1" si="1034"/>
        <v>-6.4960160765759905E-5</v>
      </c>
      <c r="GD482" s="240">
        <f t="shared" ca="1" si="1035"/>
        <v>6.674713932480258E-5</v>
      </c>
      <c r="GE482" s="240">
        <f t="shared" ca="1" si="1036"/>
        <v>-6.6568767374534579E-5</v>
      </c>
      <c r="GF482" s="240">
        <f t="shared" ca="1" si="1037"/>
        <v>6.4430297026234925E-5</v>
      </c>
      <c r="GG482" s="240">
        <f t="shared" ca="1" si="1038"/>
        <v>-6.0394694930323035E-5</v>
      </c>
      <c r="GH482" s="240">
        <f t="shared" ca="1" si="1039"/>
        <v>5.4580788241262005E-5</v>
      </c>
      <c r="GI482" s="240">
        <f t="shared" ca="1" si="1040"/>
        <v>-4.7159765785833698E-5</v>
      </c>
      <c r="GJ482" s="240">
        <f t="shared" ca="1" si="1041"/>
        <v>3.8350137456904837E-5</v>
      </c>
      <c r="GK482" s="240">
        <f t="shared" ca="1" si="1042"/>
        <v>-2.8411300251828909E-5</v>
      </c>
      <c r="GL482" s="240">
        <f t="shared" ca="1" si="1043"/>
        <v>1.7635900401740878E-5</v>
      </c>
      <c r="GM482" s="240">
        <f t="shared" ca="1" si="1044"/>
        <v>-6.3412164866450938E-6</v>
      </c>
      <c r="GN482" s="240">
        <f t="shared" ca="1" si="1045"/>
        <v>-5.1401827420692405E-6</v>
      </c>
      <c r="GO482" s="240">
        <f t="shared" ca="1" si="1046"/>
        <v>1.6470230753746213E-5</v>
      </c>
      <c r="GP482" s="240">
        <f t="shared" ca="1" si="1047"/>
        <v>-2.7315317511236794E-5</v>
      </c>
      <c r="GQ482" s="240">
        <f t="shared" ca="1" si="1048"/>
        <v>3.7356112523414E-5</v>
      </c>
      <c r="GR482" s="240">
        <f t="shared" ca="1" si="1049"/>
        <v>-4.6296967440527488E-5</v>
      </c>
      <c r="GS482" s="240">
        <f t="shared" ca="1" si="1050"/>
        <v>5.3874621335707677E-5</v>
      </c>
      <c r="GT482" s="240">
        <f t="shared" ca="1" si="1051"/>
        <v>-5.9865952347962708E-5</v>
      </c>
      <c r="GU482" s="240">
        <f t="shared" ca="1" si="1052"/>
        <v>6.4094547441827479E-5</v>
      </c>
      <c r="GV482" s="240">
        <f t="shared" ca="1" si="1053"/>
        <v>-6.6435896838978051E-5</v>
      </c>
      <c r="GW482" s="240">
        <f t="shared" ca="1" si="1054"/>
        <v>6.6821060173179512E-5</v>
      </c>
      <c r="GX482" s="240">
        <f t="shared" ca="1" si="1055"/>
        <v>-6.5238696419741768E-5</v>
      </c>
      <c r="GY482" s="240">
        <f t="shared" ca="1" si="1056"/>
        <v>6.1735397828760566E-5</v>
      </c>
      <c r="GZ482" s="240">
        <f t="shared" ca="1" si="1057"/>
        <v>-5.641431802958996E-5</v>
      </c>
      <c r="HA482" s="240">
        <f t="shared" ca="1" si="1058"/>
        <v>4.9432134701588924E-5</v>
      </c>
      <c r="HB482" s="240">
        <f t="shared" ca="1" si="1059"/>
        <v>-4.099443624447294E-5</v>
      </c>
      <c r="HC482" s="240">
        <f t="shared" ca="1" si="1060"/>
        <v>3.1349668286452931E-5</v>
      </c>
      <c r="HD482" s="240">
        <f t="shared" ca="1" si="1061"/>
        <v>-2.0781818273430913E-5</v>
      </c>
      <c r="HE482" s="240">
        <f t="shared" ca="1" si="1062"/>
        <v>9.6020535395427E-6</v>
      </c>
      <c r="HF482" s="240">
        <f t="shared" ca="1" si="1063"/>
        <v>1.8604409263575144E-6</v>
      </c>
      <c r="HG482" s="240">
        <f t="shared" ca="1" si="1064"/>
        <v>-1.326815523900103E-5</v>
      </c>
      <c r="HH482" s="240">
        <f t="shared" ca="1" si="1065"/>
        <v>2.4285192499101913E-5</v>
      </c>
      <c r="HI482" s="240">
        <f t="shared" ca="1" si="1066"/>
        <v>-3.4587159181952781E-5</v>
      </c>
      <c r="HJ482" s="240">
        <f t="shared" ca="1" si="1067"/>
        <v>4.3870716812355246E-5</v>
      </c>
      <c r="HK482" s="240">
        <f t="shared" ca="1" si="1068"/>
        <v>-5.1862513679621868E-5</v>
      </c>
      <c r="HL482" s="240">
        <f t="shared" ca="1" si="1069"/>
        <v>5.8327233600889601E-5</v>
      </c>
      <c r="HM482" s="240">
        <f t="shared" ca="1" si="1070"/>
        <v>-6.3074524739088593E-5</v>
      </c>
      <c r="HN482" s="240">
        <f t="shared" ca="1" si="1071"/>
        <v>6.5964604458571894E-5</v>
      </c>
      <c r="HO482" s="240">
        <f t="shared" ca="1" si="1072"/>
        <v>-6.6912375185033864E-5</v>
      </c>
      <c r="HP482" s="240">
        <f t="shared" ca="1" si="1073"/>
        <v>6.5889930079336714E-5</v>
      </c>
      <c r="HQ482" s="240">
        <f t="shared" ca="1" si="1074"/>
        <v>-6.2927374746449207E-5</v>
      </c>
      <c r="HR482" s="240">
        <f t="shared" ca="1" si="1075"/>
        <v>5.8111940784474168E-5</v>
      </c>
      <c r="HS482" s="240">
        <f t="shared" ca="1" si="1076"/>
        <v>-5.1585417275099166E-5</v>
      </c>
      <c r="HT482" s="240">
        <f t="shared" ca="1" si="1077"/>
        <v>4.353997584444551E-5</v>
      </c>
      <c r="HU482" s="240">
        <f t="shared" ca="1" si="1078"/>
        <v>-3.4212512224268362E-5</v>
      </c>
      <c r="HV482" s="240">
        <f t="shared" ca="1" si="1079"/>
        <v>2.3877670924620702E-5</v>
      </c>
      <c r="HW482" s="240">
        <f t="shared" ca="1" si="1080"/>
        <v>-1.2839758404430484E-5</v>
      </c>
      <c r="HX482" s="240">
        <f t="shared" ca="1" si="1081"/>
        <v>1.4237828544936056E-6</v>
      </c>
      <c r="HY482" s="240">
        <f t="shared" ca="1" si="1082"/>
        <v>1.0034115576124489E-5</v>
      </c>
      <c r="HZ482" s="240">
        <f t="shared" ca="1" si="1083"/>
        <v>-2.1196562331105141E-5</v>
      </c>
      <c r="IA482" s="240">
        <f t="shared" ca="1" si="1084"/>
        <v>3.1734882344551323E-5</v>
      </c>
      <c r="IB482" s="240">
        <f t="shared" ca="1" si="1085"/>
        <v>-4.1338777784755245E-5</v>
      </c>
      <c r="IC482" s="240">
        <f t="shared" ca="1" si="1086"/>
        <v>4.9725464685462339E-5</v>
      </c>
      <c r="ID482" s="240">
        <f t="shared" ca="1" si="1087"/>
        <v>-5.6647999439213269E-5</v>
      </c>
      <c r="IE482" s="240">
        <f t="shared" ca="1" si="1088"/>
        <v>5.7847894528316908E-5</v>
      </c>
      <c r="IF482" s="240">
        <f t="shared" ca="1" si="1089"/>
        <v>-6.5334397568208316E-5</v>
      </c>
      <c r="IG482" s="240">
        <f t="shared" ca="1" si="1090"/>
        <v>6.6842492424235497E-5</v>
      </c>
      <c r="IH482" s="240">
        <f t="shared" ca="1" si="1091"/>
        <v>-6.6382429126094511E-5</v>
      </c>
      <c r="II482" s="240">
        <f t="shared" ca="1" si="1092"/>
        <v>6.3967754106583879E-5</v>
      </c>
      <c r="IJ482" s="240">
        <f t="shared" ca="1" si="1093"/>
        <v>-5.9669566784007369E-5</v>
      </c>
      <c r="IK482" s="240">
        <f t="shared" ca="1" si="1094"/>
        <v>5.3614426060044963E-5</v>
      </c>
      <c r="IL482" s="240">
        <f t="shared" ca="1" si="1095"/>
        <v>-4.5980623828951465E-5</v>
      </c>
      <c r="IM482" s="240">
        <f t="shared" ca="1" si="1096"/>
        <v>3.6992935223479843E-5</v>
      </c>
      <c r="IN482" s="240">
        <f t="shared" ca="1" si="1097"/>
        <v>-2.6916000175116189E-5</v>
      </c>
      <c r="IO482" s="240">
        <f t="shared" ca="1" si="1098"/>
        <v>1.6046531166684501E-5</v>
      </c>
      <c r="IP482" s="240">
        <f t="shared" ca="1" si="1099"/>
        <v>-4.7045766177396004E-6</v>
      </c>
      <c r="IQ482" s="240">
        <f t="shared" ca="1" si="1100"/>
        <v>-6.7759028499478242E-6</v>
      </c>
      <c r="IR482" s="240">
        <f t="shared" ca="1" si="1101"/>
        <v>1.8056867787845903E-5</v>
      </c>
      <c r="IS482" s="240">
        <f t="shared" ca="1" si="1102"/>
        <v>-2.880615339593455E-5</v>
      </c>
      <c r="IT482" s="240">
        <f t="shared" ca="1" si="1103"/>
        <v>3.8707250020628367E-5</v>
      </c>
      <c r="IU482" s="240">
        <f t="shared" ca="1" si="1104"/>
        <v>-4.746862269143404E-5</v>
      </c>
      <c r="IV482" s="240">
        <f t="shared" ca="1" si="1105"/>
        <v>5.4832295285109332E-5</v>
      </c>
      <c r="IW482" s="240">
        <f t="shared" ca="1" si="1106"/>
        <v>-6.0581446559134961E-5</v>
      </c>
      <c r="IX482" s="240">
        <f t="shared" ca="1" si="1107"/>
        <v>6.4546794391485794E-5</v>
      </c>
      <c r="IY482" s="240">
        <f t="shared" ca="1" si="1108"/>
        <v>-6.661158024447648E-5</v>
      </c>
      <c r="IZ482" s="240">
        <f t="shared" ca="1" si="1109"/>
        <v>6.6715007086674279E-5</v>
      </c>
      <c r="JA482" s="240">
        <f t="shared" ca="1" si="1110"/>
        <v>-6.4854029544162485E-5</v>
      </c>
      <c r="JB482" s="240">
        <f t="shared" ca="1" si="1111"/>
        <v>6.1083443570717562E-5</v>
      </c>
    </row>
    <row r="483" spans="2:262">
      <c r="B483" s="248">
        <v>122</v>
      </c>
      <c r="C483" s="247">
        <f t="shared" si="1112"/>
        <v>2.3828125000000017E-3</v>
      </c>
      <c r="D483" s="244">
        <f t="shared" ca="1" si="855"/>
        <v>29.927164388504632</v>
      </c>
      <c r="E483" s="243">
        <f ca="1">DX361</f>
        <v>-7.2835611495366631E-2</v>
      </c>
      <c r="F483" s="242">
        <v>122</v>
      </c>
      <c r="G483" s="240">
        <f t="shared" ca="1" si="856"/>
        <v>3.9254170437811881E-5</v>
      </c>
      <c r="H483" s="240">
        <f t="shared" ca="1" si="857"/>
        <v>-2.9730895476856669E-5</v>
      </c>
      <c r="I483" s="240">
        <f t="shared" ca="1" si="858"/>
        <v>1.9564036414037636E-5</v>
      </c>
      <c r="J483" s="240">
        <f t="shared" ca="1" si="859"/>
        <v>-8.9736750448666611E-6</v>
      </c>
      <c r="K483" s="240">
        <f t="shared" ca="1" si="860"/>
        <v>-1.8109392891591249E-6</v>
      </c>
      <c r="L483" s="240">
        <f t="shared" ca="1" si="861"/>
        <v>1.2556352256483849E-5</v>
      </c>
      <c r="M483" s="240">
        <f t="shared" ca="1" si="862"/>
        <v>-2.3029958116754798E-5</v>
      </c>
      <c r="N483" s="240">
        <f t="shared" ca="1" si="863"/>
        <v>3.3005034932649601E-5</v>
      </c>
      <c r="O483" s="240">
        <f t="shared" ca="1" si="864"/>
        <v>-4.2265652415133192E-5</v>
      </c>
      <c r="P483" s="240">
        <f t="shared" ca="1" si="865"/>
        <v>5.061134616212214E-5</v>
      </c>
      <c r="Q483" s="240">
        <f t="shared" ca="1" si="866"/>
        <v>-5.7861457107401613E-5</v>
      </c>
      <c r="R483" s="240">
        <f t="shared" ca="1" si="867"/>
        <v>6.3859042243830951E-5</v>
      </c>
      <c r="S483" s="240">
        <f t="shared" ca="1" si="868"/>
        <v>-6.8474271965490542E-5</v>
      </c>
      <c r="T483" s="240">
        <f t="shared" ca="1" si="869"/>
        <v>7.1607240486575444E-5</v>
      </c>
      <c r="U483" s="241">
        <f t="shared" ca="1" si="870"/>
        <v>-7.319012849994847E-5</v>
      </c>
      <c r="V483" s="240">
        <f t="shared" ca="1" si="871"/>
        <v>7.3188671260330244E-5</v>
      </c>
      <c r="W483" s="240">
        <f t="shared" ca="1" si="872"/>
        <v>-7.160290031255786E-5</v>
      </c>
      <c r="X483" s="240">
        <f t="shared" ca="1" si="873"/>
        <v>6.8467142808733812E-5</v>
      </c>
      <c r="Y483" s="240">
        <f t="shared" ca="1" si="874"/>
        <v>-6.3849278429049447E-5</v>
      </c>
      <c r="Z483" s="240">
        <f t="shared" ca="1" si="875"/>
        <v>5.7849269991699619E-5</v>
      </c>
      <c r="AA483" s="240">
        <f t="shared" ca="1" si="876"/>
        <v>-5.0596999559749744E-5</v>
      </c>
      <c r="AB483" s="240">
        <f t="shared" ca="1" si="877"/>
        <v>4.2249456886706787E-5</v>
      </c>
      <c r="AC483" s="240">
        <f t="shared" ca="1" si="878"/>
        <v>-3.2987341062449172E-5</v>
      </c>
      <c r="AD483" s="240">
        <f t="shared" ca="1" si="879"/>
        <v>2.3011148923636854E-5</v>
      </c>
      <c r="AE483" s="240">
        <f t="shared" ca="1" si="880"/>
        <v>-1.2536834902676694E-5</v>
      </c>
      <c r="AF483" s="240">
        <f t="shared" ca="1" si="881"/>
        <v>1.7911362664319323E-6</v>
      </c>
      <c r="AG483" s="240">
        <f t="shared" ca="1" si="882"/>
        <v>8.993335060875719E-6</v>
      </c>
      <c r="AH483" s="240">
        <f t="shared" ca="1" si="883"/>
        <v>-1.9583127843353835E-5</v>
      </c>
      <c r="AI483" s="240">
        <f t="shared" ca="1" si="884"/>
        <v>2.9749005047690977E-5</v>
      </c>
      <c r="AJ483" s="240">
        <f t="shared" ca="1" si="885"/>
        <v>-3.9270906132644431E-5</v>
      </c>
      <c r="AK483" s="240">
        <f t="shared" ca="1" si="886"/>
        <v>4.7942710695196489E-5</v>
      </c>
      <c r="AL483" s="240">
        <f t="shared" ca="1" si="887"/>
        <v>-5.5576700354806895E-5</v>
      </c>
      <c r="AM483" s="240">
        <f t="shared" ca="1" si="888"/>
        <v>6.2007622289456121E-5</v>
      </c>
      <c r="AN483" s="240">
        <f t="shared" ca="1" si="889"/>
        <v>-6.709626646019028E-5</v>
      </c>
      <c r="AO483" s="240">
        <f t="shared" ca="1" si="890"/>
        <v>7.0732479088059941E-5</v>
      </c>
      <c r="AP483" s="240">
        <f t="shared" ca="1" si="891"/>
        <v>-7.2837547150777859E-5</v>
      </c>
      <c r="AQ483" s="240">
        <f t="shared" ca="1" si="892"/>
        <v>7.3365902281943076E-5</v>
      </c>
      <c r="AR483" s="240">
        <f t="shared" ca="1" si="893"/>
        <v>-7.2306107188561394E-5</v>
      </c>
      <c r="AS483" s="240">
        <f t="shared" ca="1" si="894"/>
        <v>6.9681103233898032E-5</v>
      </c>
      <c r="AT483" s="240">
        <f t="shared" ca="1" si="895"/>
        <v>-6.5547713826244372E-5</v>
      </c>
      <c r="AU483" s="240">
        <f t="shared" ca="1" si="896"/>
        <v>5.9995414363731272E-5</v>
      </c>
      <c r="AV483" s="240">
        <f t="shared" ca="1" si="897"/>
        <v>-5.3144395362168126E-5</v>
      </c>
      <c r="AW483" s="240">
        <f t="shared" ca="1" si="898"/>
        <v>4.5142960693346105E-5</v>
      </c>
      <c r="AX483" s="240">
        <f t="shared" ca="1" si="899"/>
        <v>-3.6164317254073958E-5</v>
      </c>
      <c r="AY483" s="240">
        <f t="shared" ca="1" si="900"/>
        <v>2.6402825559939952E-5</v>
      </c>
      <c r="AZ483" s="240">
        <f t="shared" ca="1" si="901"/>
        <v>-1.6069792427108505E-5</v>
      </c>
      <c r="BA483" s="240">
        <f t="shared" ca="1" si="902"/>
        <v>5.3888968178713724E-6</v>
      </c>
      <c r="BB483" s="240">
        <f t="shared" ca="1" si="903"/>
        <v>5.4086521333838672E-6</v>
      </c>
      <c r="BC483" s="240">
        <f t="shared" ca="1" si="904"/>
        <v>-1.6089120099699813E-5</v>
      </c>
      <c r="BD483" s="240">
        <f t="shared" ca="1" si="905"/>
        <v>2.6421307203866681E-5</v>
      </c>
      <c r="BE483" s="240">
        <f t="shared" ca="1" si="906"/>
        <v>-3.6181552797556555E-5</v>
      </c>
      <c r="BF483" s="240">
        <f t="shared" ca="1" si="907"/>
        <v>4.5158577038920231E-5</v>
      </c>
      <c r="BG483" s="240">
        <f t="shared" ca="1" si="908"/>
        <v>-5.3158054463113091E-5</v>
      </c>
      <c r="BH483" s="240">
        <f t="shared" ca="1" si="909"/>
        <v>6.0006820541759709E-5</v>
      </c>
      <c r="BI483" s="240">
        <f t="shared" ca="1" si="910"/>
        <v>-6.5556620172048543E-5</v>
      </c>
      <c r="BJ483" s="240">
        <f t="shared" ca="1" si="911"/>
        <v>6.968731695198782E-5</v>
      </c>
      <c r="BK483" s="240">
        <f t="shared" ca="1" si="912"/>
        <v>-7.2309493770705152E-5</v>
      </c>
      <c r="BL483" s="240">
        <f t="shared" ca="1" si="913"/>
        <v>7.3366388418864647E-5</v>
      </c>
      <c r="BM483" s="240">
        <f t="shared" ca="1" si="914"/>
        <v>-7.2835122319080662E-5</v>
      </c>
      <c r="BN483" s="240">
        <f t="shared" ca="1" si="915"/>
        <v>7.0727195778027676E-5</v>
      </c>
      <c r="BO483" s="240">
        <f t="shared" ca="1" si="916"/>
        <v>-6.7088239039529794E-5</v>
      </c>
      <c r="BP483" s="240">
        <f t="shared" ca="1" si="917"/>
        <v>6.1997024527582462E-5</v>
      </c>
      <c r="BQ483" s="240">
        <f t="shared" ca="1" si="918"/>
        <v>-5.5563761661260141E-5</v>
      </c>
      <c r="BR483" s="240">
        <f t="shared" ca="1" si="919"/>
        <v>4.7927711153617985E-5</v>
      </c>
      <c r="BS483" s="240">
        <f t="shared" ca="1" si="920"/>
        <v>-3.9254170437811773E-5</v>
      </c>
      <c r="BT483" s="240">
        <f t="shared" ca="1" si="921"/>
        <v>2.9730895476856703E-5</v>
      </c>
      <c r="BU483" s="240">
        <f t="shared" ca="1" si="922"/>
        <v>-1.9564036414037856E-5</v>
      </c>
      <c r="BV483" s="240">
        <f t="shared" ca="1" si="923"/>
        <v>8.973675044867027E-6</v>
      </c>
      <c r="BW483" s="240">
        <f t="shared" ca="1" si="924"/>
        <v>1.810939289158637E-6</v>
      </c>
      <c r="BX483" s="240">
        <f t="shared" ca="1" si="925"/>
        <v>-1.25563522564831E-5</v>
      </c>
      <c r="BY483" s="240">
        <f t="shared" ca="1" si="926"/>
        <v>2.3029958116756072E-5</v>
      </c>
      <c r="BZ483" s="240">
        <f t="shared" ca="1" si="927"/>
        <v>-3.3005034932650549E-5</v>
      </c>
      <c r="CA483" s="240">
        <f t="shared" ca="1" si="928"/>
        <v>4.2265652415133856E-5</v>
      </c>
      <c r="CB483" s="240">
        <f t="shared" ca="1" si="929"/>
        <v>-5.0611346162122723E-5</v>
      </c>
      <c r="CC483" s="240">
        <f t="shared" ca="1" si="930"/>
        <v>5.7861457107402115E-5</v>
      </c>
      <c r="CD483" s="240">
        <f t="shared" ca="1" si="931"/>
        <v>-6.38590422438311E-5</v>
      </c>
      <c r="CE483" s="240">
        <f t="shared" ca="1" si="932"/>
        <v>6.8474271965490651E-5</v>
      </c>
      <c r="CF483" s="240">
        <f t="shared" ca="1" si="933"/>
        <v>-7.1607240486575512E-5</v>
      </c>
      <c r="CG483" s="240">
        <f t="shared" ca="1" si="934"/>
        <v>7.3190128499948457E-5</v>
      </c>
      <c r="CH483" s="240">
        <f t="shared" ca="1" si="935"/>
        <v>-7.3188671260330271E-5</v>
      </c>
      <c r="CI483" s="240">
        <f t="shared" ca="1" si="936"/>
        <v>7.16029003125579E-5</v>
      </c>
      <c r="CJ483" s="240">
        <f t="shared" ca="1" si="937"/>
        <v>-6.8467142808734084E-5</v>
      </c>
      <c r="CK483" s="240">
        <f t="shared" ca="1" si="938"/>
        <v>6.38492784290498E-5</v>
      </c>
      <c r="CL483" s="240">
        <f t="shared" ca="1" si="939"/>
        <v>-5.7849269991698799E-5</v>
      </c>
      <c r="CM483" s="240">
        <f t="shared" ca="1" si="940"/>
        <v>5.0596999559749161E-5</v>
      </c>
      <c r="CN483" s="240">
        <f t="shared" ca="1" si="941"/>
        <v>-4.2249456886707404E-5</v>
      </c>
      <c r="CO483" s="240">
        <f t="shared" ca="1" si="942"/>
        <v>3.2987341062450778E-5</v>
      </c>
      <c r="CP483" s="240">
        <f t="shared" ca="1" si="943"/>
        <v>-2.3011148923638555E-5</v>
      </c>
      <c r="CQ483" s="240">
        <f t="shared" ca="1" si="944"/>
        <v>1.253683490267847E-5</v>
      </c>
      <c r="CR483" s="240">
        <f t="shared" ca="1" si="945"/>
        <v>-1.7911362664295606E-6</v>
      </c>
      <c r="CS483" s="240">
        <f t="shared" ca="1" si="946"/>
        <v>-8.993335060878084E-6</v>
      </c>
      <c r="CT483" s="240">
        <f t="shared" ca="1" si="947"/>
        <v>1.9583127843356119E-5</v>
      </c>
      <c r="CU483" s="240">
        <f t="shared" ca="1" si="948"/>
        <v>-2.97490050476922E-5</v>
      </c>
      <c r="CV483" s="240">
        <f t="shared" ca="1" si="949"/>
        <v>3.9270906132645549E-5</v>
      </c>
      <c r="CW483" s="240">
        <f t="shared" ca="1" si="950"/>
        <v>-4.7942710695197499E-5</v>
      </c>
      <c r="CX483" s="240">
        <f t="shared" ca="1" si="951"/>
        <v>5.5576700354807762E-5</v>
      </c>
      <c r="CY483" s="240">
        <f t="shared" ca="1" si="952"/>
        <v>-6.2007622289456839E-5</v>
      </c>
      <c r="CZ483" s="240">
        <f t="shared" ca="1" si="953"/>
        <v>6.7096266460190822E-5</v>
      </c>
      <c r="DA483" s="240">
        <f t="shared" ca="1" si="954"/>
        <v>-7.0732479088060293E-5</v>
      </c>
      <c r="DB483" s="240">
        <f t="shared" ca="1" si="955"/>
        <v>7.2837547150777899E-5</v>
      </c>
      <c r="DC483" s="240">
        <f t="shared" ca="1" si="956"/>
        <v>-7.3365902281943062E-5</v>
      </c>
      <c r="DD483" s="240">
        <f t="shared" ca="1" si="957"/>
        <v>7.230610718856134E-5</v>
      </c>
      <c r="DE483" s="240">
        <f t="shared" ca="1" si="958"/>
        <v>-6.9681103233897937E-5</v>
      </c>
      <c r="DF483" s="240">
        <f t="shared" ca="1" si="959"/>
        <v>6.554771382624425E-5</v>
      </c>
      <c r="DG483" s="240">
        <f t="shared" ca="1" si="960"/>
        <v>-5.9995414363731109E-5</v>
      </c>
      <c r="DH483" s="240">
        <f t="shared" ca="1" si="961"/>
        <v>5.3144395362168647E-5</v>
      </c>
      <c r="DI483" s="240">
        <f t="shared" ca="1" si="962"/>
        <v>-4.5142960693345882E-5</v>
      </c>
      <c r="DJ483" s="240">
        <f t="shared" ca="1" si="963"/>
        <v>3.6164317254073701E-5</v>
      </c>
      <c r="DK483" s="240">
        <f t="shared" ca="1" si="964"/>
        <v>-2.6402825559941632E-5</v>
      </c>
      <c r="DL483" s="240">
        <f t="shared" ca="1" si="965"/>
        <v>1.606979242711026E-5</v>
      </c>
      <c r="DM483" s="240">
        <f t="shared" ca="1" si="966"/>
        <v>-5.3888968178731681E-6</v>
      </c>
      <c r="DN483" s="240">
        <f t="shared" ca="1" si="967"/>
        <v>-5.4086521333820647E-6</v>
      </c>
      <c r="DO483" s="240">
        <f t="shared" ca="1" si="968"/>
        <v>1.6089120099698064E-5</v>
      </c>
      <c r="DP483" s="240">
        <f t="shared" ca="1" si="969"/>
        <v>-2.6421307203865011E-5</v>
      </c>
      <c r="DQ483" s="240">
        <f t="shared" ca="1" si="970"/>
        <v>3.6181552797554989E-5</v>
      </c>
      <c r="DR483" s="240">
        <f t="shared" ca="1" si="971"/>
        <v>-4.5158577038922101E-5</v>
      </c>
      <c r="DS483" s="240">
        <f t="shared" ca="1" si="972"/>
        <v>5.3158054463114725E-5</v>
      </c>
      <c r="DT483" s="240">
        <f t="shared" ca="1" si="973"/>
        <v>-6.0006820541761085E-5</v>
      </c>
      <c r="DU483" s="240">
        <f t="shared" ca="1" si="974"/>
        <v>6.5556620172049613E-5</v>
      </c>
      <c r="DV483" s="240">
        <f t="shared" ca="1" si="975"/>
        <v>-6.9687316951988566E-5</v>
      </c>
      <c r="DW483" s="240">
        <f t="shared" ca="1" si="976"/>
        <v>7.2309493770705545E-5</v>
      </c>
      <c r="DX483" s="240">
        <f t="shared" ca="1" si="977"/>
        <v>-7.336638841886466E-5</v>
      </c>
      <c r="DY483" s="240">
        <f t="shared" ca="1" si="978"/>
        <v>7.2835122319080635E-5</v>
      </c>
      <c r="DZ483" s="240">
        <f t="shared" ca="1" si="979"/>
        <v>-7.0727195778027595E-5</v>
      </c>
      <c r="EA483" s="240">
        <f t="shared" ca="1" si="980"/>
        <v>6.7088239039529685E-5</v>
      </c>
      <c r="EB483" s="240">
        <f t="shared" ca="1" si="981"/>
        <v>-6.1997024527582313E-5</v>
      </c>
      <c r="EC483" s="240">
        <f t="shared" ca="1" si="982"/>
        <v>5.5563761661259951E-5</v>
      </c>
      <c r="ED483" s="240">
        <f t="shared" ca="1" si="983"/>
        <v>-4.7927711153617769E-5</v>
      </c>
      <c r="EE483" s="240">
        <f t="shared" ca="1" si="984"/>
        <v>3.9254170437811529E-5</v>
      </c>
      <c r="EF483" s="240">
        <f t="shared" ca="1" si="985"/>
        <v>-2.9730895476856442E-5</v>
      </c>
      <c r="EG483" s="240">
        <f t="shared" ca="1" si="986"/>
        <v>1.9564036414037578E-5</v>
      </c>
      <c r="EH483" s="240">
        <f t="shared" ca="1" si="987"/>
        <v>-8.9736750448667356E-6</v>
      </c>
      <c r="EI483" s="240">
        <f t="shared" ca="1" si="988"/>
        <v>-1.8109392891589216E-6</v>
      </c>
      <c r="EJ483" s="240">
        <f t="shared" ca="1" si="989"/>
        <v>1.2556352256483378E-5</v>
      </c>
      <c r="EK483" s="240">
        <f t="shared" ca="1" si="990"/>
        <v>-2.3029958116754361E-5</v>
      </c>
      <c r="EL483" s="240">
        <f t="shared" ca="1" si="991"/>
        <v>3.300503493264895E-5</v>
      </c>
      <c r="EM483" s="240">
        <f t="shared" ca="1" si="992"/>
        <v>-4.2265652415132392E-5</v>
      </c>
      <c r="EN483" s="240">
        <f t="shared" ca="1" si="993"/>
        <v>5.0611346162121422E-5</v>
      </c>
      <c r="EO483" s="240">
        <f t="shared" ca="1" si="994"/>
        <v>-5.786145710740101E-5</v>
      </c>
      <c r="EP483" s="240">
        <f t="shared" ca="1" si="995"/>
        <v>6.3859042243830205E-5</v>
      </c>
      <c r="EQ483" s="240">
        <f t="shared" ca="1" si="996"/>
        <v>-6.8474271965491504E-5</v>
      </c>
      <c r="ER483" s="240">
        <f t="shared" ca="1" si="997"/>
        <v>7.1607240486576041E-5</v>
      </c>
      <c r="ES483" s="240">
        <f t="shared" ca="1" si="998"/>
        <v>-7.3190128499948633E-5</v>
      </c>
      <c r="ET483" s="240">
        <f t="shared" ca="1" si="999"/>
        <v>7.3188671260330081E-5</v>
      </c>
      <c r="EU483" s="240">
        <f t="shared" ca="1" si="1000"/>
        <v>-7.1602900312557372E-5</v>
      </c>
      <c r="EV483" s="240">
        <f t="shared" ca="1" si="1001"/>
        <v>6.846714280873323E-5</v>
      </c>
      <c r="EW483" s="240">
        <f t="shared" ca="1" si="1002"/>
        <v>-6.3849278429048634E-5</v>
      </c>
      <c r="EX483" s="240">
        <f t="shared" ca="1" si="1003"/>
        <v>5.7849269991698616E-5</v>
      </c>
      <c r="EY483" s="240">
        <f t="shared" ca="1" si="1004"/>
        <v>-5.0596999559748951E-5</v>
      </c>
      <c r="EZ483" s="240">
        <f t="shared" ca="1" si="1005"/>
        <v>4.2249456886705466E-5</v>
      </c>
      <c r="FA483" s="240">
        <f t="shared" ca="1" si="1006"/>
        <v>-3.2987341062448657E-5</v>
      </c>
      <c r="FB483" s="240">
        <f t="shared" ca="1" si="1007"/>
        <v>2.3011148923636308E-5</v>
      </c>
      <c r="FC483" s="240">
        <f t="shared" ca="1" si="1008"/>
        <v>-1.2536834902676125E-5</v>
      </c>
      <c r="FD483" s="240">
        <f t="shared" ca="1" si="1009"/>
        <v>1.7911362664313563E-6</v>
      </c>
      <c r="FE483" s="240">
        <f t="shared" ca="1" si="1010"/>
        <v>8.993335060876295E-6</v>
      </c>
      <c r="FF483" s="240">
        <f t="shared" ca="1" si="1011"/>
        <v>-1.9583127843354381E-5</v>
      </c>
      <c r="FG483" s="240">
        <f t="shared" ca="1" si="1012"/>
        <v>2.974900504769056E-5</v>
      </c>
      <c r="FH483" s="240">
        <f t="shared" ca="1" si="1013"/>
        <v>-3.9270906132644025E-5</v>
      </c>
      <c r="FI483" s="240">
        <f t="shared" ca="1" si="1014"/>
        <v>4.7942710695196144E-5</v>
      </c>
      <c r="FJ483" s="240">
        <f t="shared" ca="1" si="1015"/>
        <v>-5.557670035480659E-5</v>
      </c>
      <c r="FK483" s="240">
        <f t="shared" ca="1" si="1016"/>
        <v>6.2007622289455864E-5</v>
      </c>
      <c r="FL483" s="240">
        <f t="shared" ca="1" si="1017"/>
        <v>-6.709626646019009E-5</v>
      </c>
      <c r="FM483" s="240">
        <f t="shared" ca="1" si="1018"/>
        <v>7.0732479088059819E-5</v>
      </c>
      <c r="FN483" s="240">
        <f t="shared" ca="1" si="1019"/>
        <v>-7.2837547150777669E-5</v>
      </c>
      <c r="FO483" s="240">
        <f t="shared" ca="1" si="1020"/>
        <v>7.3365902281943103E-5</v>
      </c>
      <c r="FP483" s="240">
        <f t="shared" ca="1" si="1021"/>
        <v>-7.2306107188561665E-5</v>
      </c>
      <c r="FQ483" s="240">
        <f t="shared" ca="1" si="1022"/>
        <v>6.9681103233897192E-5</v>
      </c>
      <c r="FR483" s="240">
        <f t="shared" ca="1" si="1023"/>
        <v>-6.5547713826243179E-5</v>
      </c>
      <c r="FS483" s="240">
        <f t="shared" ca="1" si="1024"/>
        <v>5.9995414363729741E-5</v>
      </c>
      <c r="FT483" s="240">
        <f t="shared" ca="1" si="1025"/>
        <v>-5.3144395362167007E-5</v>
      </c>
      <c r="FU483" s="240">
        <f t="shared" ca="1" si="1026"/>
        <v>4.5142960693347291E-5</v>
      </c>
      <c r="FV483" s="240">
        <f t="shared" ca="1" si="1027"/>
        <v>-3.6164317254075266E-5</v>
      </c>
      <c r="FW483" s="240">
        <f t="shared" ca="1" si="1028"/>
        <v>2.6402825559943306E-5</v>
      </c>
      <c r="FX483" s="240">
        <f t="shared" ca="1" si="1029"/>
        <v>-1.6069792427112015E-5</v>
      </c>
      <c r="FY483" s="240">
        <f t="shared" ca="1" si="1030"/>
        <v>5.3888968178749571E-6</v>
      </c>
      <c r="FZ483" s="240">
        <f t="shared" ca="1" si="1031"/>
        <v>5.4086521333802757E-6</v>
      </c>
      <c r="GA483" s="240">
        <f t="shared" ca="1" si="1032"/>
        <v>-1.6089120099696303E-5</v>
      </c>
      <c r="GB483" s="240">
        <f t="shared" ca="1" si="1033"/>
        <v>2.6421307203863327E-5</v>
      </c>
      <c r="GC483" s="240">
        <f t="shared" ca="1" si="1034"/>
        <v>-3.6181552797553417E-5</v>
      </c>
      <c r="GD483" s="240">
        <f t="shared" ca="1" si="1035"/>
        <v>4.5158577038923971E-5</v>
      </c>
      <c r="GE483" s="240">
        <f t="shared" ca="1" si="1036"/>
        <v>-5.3158054463116364E-5</v>
      </c>
      <c r="GF483" s="240">
        <f t="shared" ca="1" si="1037"/>
        <v>6.000682054176244E-5</v>
      </c>
      <c r="GG483" s="240">
        <f t="shared" ca="1" si="1038"/>
        <v>-6.5556620172050684E-5</v>
      </c>
      <c r="GH483" s="240">
        <f t="shared" ca="1" si="1039"/>
        <v>6.9687316951989311E-5</v>
      </c>
      <c r="GI483" s="240">
        <f t="shared" ca="1" si="1040"/>
        <v>-7.2309493770705965E-5</v>
      </c>
      <c r="GJ483" s="240">
        <f t="shared" ca="1" si="1041"/>
        <v>7.3366388418864714E-5</v>
      </c>
      <c r="GK483" s="240">
        <f t="shared" ca="1" si="1042"/>
        <v>-7.2835122319080337E-5</v>
      </c>
      <c r="GL483" s="240">
        <f t="shared" ca="1" si="1043"/>
        <v>7.0727195778026958E-5</v>
      </c>
      <c r="GM483" s="240">
        <f t="shared" ca="1" si="1044"/>
        <v>-6.7088239039528723E-5</v>
      </c>
      <c r="GN483" s="240">
        <f t="shared" ca="1" si="1045"/>
        <v>6.1997024527581039E-5</v>
      </c>
      <c r="GO483" s="240">
        <f t="shared" ca="1" si="1046"/>
        <v>-5.5563761661258406E-5</v>
      </c>
      <c r="GP483" s="240">
        <f t="shared" ca="1" si="1047"/>
        <v>4.7927711153615966E-5</v>
      </c>
      <c r="GQ483" s="240">
        <f t="shared" ca="1" si="1048"/>
        <v>-3.9254170437809523E-5</v>
      </c>
      <c r="GR483" s="240">
        <f t="shared" ca="1" si="1049"/>
        <v>2.9730895476854274E-5</v>
      </c>
      <c r="GS483" s="240">
        <f t="shared" ca="1" si="1050"/>
        <v>-1.9564036414035291E-5</v>
      </c>
      <c r="GT483" s="240">
        <f t="shared" ca="1" si="1051"/>
        <v>8.9736750448643775E-6</v>
      </c>
      <c r="GU483" s="240">
        <f t="shared" ca="1" si="1052"/>
        <v>1.8109392891613001E-6</v>
      </c>
      <c r="GV483" s="240">
        <f t="shared" ca="1" si="1053"/>
        <v>-1.2556352256485723E-5</v>
      </c>
      <c r="GW483" s="240">
        <f t="shared" ca="1" si="1054"/>
        <v>2.3029958116756614E-5</v>
      </c>
      <c r="GX483" s="240">
        <f t="shared" ca="1" si="1055"/>
        <v>-3.3005034932651064E-5</v>
      </c>
      <c r="GY483" s="240">
        <f t="shared" ca="1" si="1056"/>
        <v>4.226565241513433E-5</v>
      </c>
      <c r="GZ483" s="240">
        <f t="shared" ca="1" si="1057"/>
        <v>-5.0611346162123136E-5</v>
      </c>
      <c r="HA483" s="240">
        <f t="shared" ca="1" si="1058"/>
        <v>5.7861457107402467E-5</v>
      </c>
      <c r="HB483" s="240">
        <f t="shared" ca="1" si="1059"/>
        <v>-6.3859042243831371E-5</v>
      </c>
      <c r="HC483" s="240">
        <f t="shared" ca="1" si="1060"/>
        <v>6.8474271965490854E-5</v>
      </c>
      <c r="HD483" s="240">
        <f t="shared" ca="1" si="1061"/>
        <v>-7.1607240486575634E-5</v>
      </c>
      <c r="HE483" s="240">
        <f t="shared" ca="1" si="1062"/>
        <v>7.3190128499948497E-5</v>
      </c>
      <c r="HF483" s="240">
        <f t="shared" ca="1" si="1063"/>
        <v>-7.3188671260330216E-5</v>
      </c>
      <c r="HG483" s="240">
        <f t="shared" ca="1" si="1064"/>
        <v>7.1602900312557778E-5</v>
      </c>
      <c r="HH483" s="240">
        <f t="shared" ca="1" si="1065"/>
        <v>-6.846714280873388E-5</v>
      </c>
      <c r="HI483" s="240">
        <f t="shared" ca="1" si="1066"/>
        <v>6.3849278429049529E-5</v>
      </c>
      <c r="HJ483" s="240">
        <f t="shared" ca="1" si="1067"/>
        <v>-5.7849269991699734E-5</v>
      </c>
      <c r="HK483" s="240">
        <f t="shared" ca="1" si="1068"/>
        <v>5.0596999559750259E-5</v>
      </c>
      <c r="HL483" s="240">
        <f t="shared" ca="1" si="1069"/>
        <v>-4.2249456886706936E-5</v>
      </c>
      <c r="HM483" s="240">
        <f t="shared" ca="1" si="1070"/>
        <v>3.2987341062450263E-5</v>
      </c>
      <c r="HN483" s="240">
        <f t="shared" ca="1" si="1071"/>
        <v>-2.3011148923638013E-5</v>
      </c>
      <c r="HO483" s="240">
        <f t="shared" ca="1" si="1072"/>
        <v>1.2536834902677897E-5</v>
      </c>
      <c r="HP483" s="240">
        <f t="shared" ca="1" si="1073"/>
        <v>-1.7911362664331588E-6</v>
      </c>
      <c r="HQ483" s="240">
        <f t="shared" ca="1" si="1074"/>
        <v>-8.9933350608744993E-6</v>
      </c>
      <c r="HR483" s="240">
        <f t="shared" ca="1" si="1075"/>
        <v>1.9583127843352656E-5</v>
      </c>
      <c r="HS483" s="240">
        <f t="shared" ca="1" si="1076"/>
        <v>-2.9749005047688917E-5</v>
      </c>
      <c r="HT483" s="240">
        <f t="shared" ca="1" si="1077"/>
        <v>3.9270906132642507E-5</v>
      </c>
      <c r="HU483" s="240">
        <f t="shared" ca="1" si="1078"/>
        <v>-4.7942710695194775E-5</v>
      </c>
      <c r="HV483" s="240">
        <f t="shared" ca="1" si="1079"/>
        <v>5.5576700354805418E-5</v>
      </c>
      <c r="HW483" s="240">
        <f t="shared" ca="1" si="1080"/>
        <v>-6.2007622289454915E-5</v>
      </c>
      <c r="HX483" s="240">
        <f t="shared" ca="1" si="1081"/>
        <v>6.7096266460189358E-5</v>
      </c>
      <c r="HY483" s="240">
        <f t="shared" ca="1" si="1082"/>
        <v>-7.0732479088059331E-5</v>
      </c>
      <c r="HZ483" s="240">
        <f t="shared" ca="1" si="1083"/>
        <v>7.2837547150777452E-5</v>
      </c>
      <c r="IA483" s="240">
        <f t="shared" ca="1" si="1084"/>
        <v>-7.3365902281943157E-5</v>
      </c>
      <c r="IB483" s="240">
        <f t="shared" ca="1" si="1085"/>
        <v>7.2306107188561963E-5</v>
      </c>
      <c r="IC483" s="240">
        <f t="shared" ca="1" si="1086"/>
        <v>-6.9681103233896447E-5</v>
      </c>
      <c r="ID483" s="240">
        <f t="shared" ca="1" si="1087"/>
        <v>6.5547713826242108E-5</v>
      </c>
      <c r="IE483" s="240">
        <f t="shared" ca="1" si="1088"/>
        <v>-1.0146654420541712E-4</v>
      </c>
      <c r="IF483" s="240">
        <f t="shared" ca="1" si="1089"/>
        <v>5.3144395362165368E-5</v>
      </c>
      <c r="IG483" s="240">
        <f t="shared" ca="1" si="1090"/>
        <v>-4.5142960693342134E-5</v>
      </c>
      <c r="IH483" s="240">
        <f t="shared" ca="1" si="1091"/>
        <v>3.6164317254069581E-5</v>
      </c>
      <c r="II483" s="240">
        <f t="shared" ca="1" si="1092"/>
        <v>-2.6402825559937204E-5</v>
      </c>
      <c r="IJ483" s="240">
        <f t="shared" ca="1" si="1093"/>
        <v>1.6069792427105625E-5</v>
      </c>
      <c r="IK483" s="240">
        <f t="shared" ca="1" si="1094"/>
        <v>-5.3888968178684315E-6</v>
      </c>
      <c r="IL483" s="240">
        <f t="shared" ca="1" si="1095"/>
        <v>-5.4086521333868013E-6</v>
      </c>
      <c r="IM483" s="240">
        <f t="shared" ca="1" si="1096"/>
        <v>1.6089120099702689E-5</v>
      </c>
      <c r="IN483" s="240">
        <f t="shared" ca="1" si="1097"/>
        <v>-2.6421307203869436E-5</v>
      </c>
      <c r="IO483" s="240">
        <f t="shared" ca="1" si="1098"/>
        <v>3.6181552797559123E-5</v>
      </c>
      <c r="IP483" s="240">
        <f t="shared" ca="1" si="1099"/>
        <v>-4.5158577038922555E-5</v>
      </c>
      <c r="IQ483" s="240">
        <f t="shared" ca="1" si="1100"/>
        <v>5.3158054463115124E-5</v>
      </c>
      <c r="IR483" s="240">
        <f t="shared" ca="1" si="1101"/>
        <v>-6.000682054176141E-5</v>
      </c>
      <c r="IS483" s="240">
        <f t="shared" ca="1" si="1102"/>
        <v>6.5556620172049871E-5</v>
      </c>
      <c r="IT483" s="240">
        <f t="shared" ca="1" si="1103"/>
        <v>-6.9687316951988742E-5</v>
      </c>
      <c r="IU483" s="240">
        <f t="shared" ca="1" si="1104"/>
        <v>7.2309493770705653E-5</v>
      </c>
      <c r="IV483" s="240">
        <f t="shared" ca="1" si="1105"/>
        <v>-7.3366388418864674E-5</v>
      </c>
      <c r="IW483" s="240">
        <f t="shared" ca="1" si="1106"/>
        <v>7.2835122319080567E-5</v>
      </c>
      <c r="IX483" s="240">
        <f t="shared" ca="1" si="1107"/>
        <v>-7.0727195778027446E-5</v>
      </c>
      <c r="IY483" s="240">
        <f t="shared" ca="1" si="1108"/>
        <v>6.7088239039529441E-5</v>
      </c>
      <c r="IZ483" s="240">
        <f t="shared" ca="1" si="1109"/>
        <v>-6.1997024527582001E-5</v>
      </c>
      <c r="JA483" s="240">
        <f t="shared" ca="1" si="1110"/>
        <v>5.5563761661259572E-5</v>
      </c>
      <c r="JB483" s="240">
        <f t="shared" ca="1" si="1111"/>
        <v>-4.7927711153617328E-5</v>
      </c>
    </row>
    <row r="484" spans="2:262">
      <c r="B484" s="248">
        <v>123</v>
      </c>
      <c r="C484" s="247">
        <f t="shared" si="1112"/>
        <v>2.4023437500000017E-3</v>
      </c>
      <c r="D484" s="244">
        <f t="shared" ca="1" si="855"/>
        <v>29.927466709300855</v>
      </c>
      <c r="E484" s="243">
        <f ca="1">DY361</f>
        <v>-7.2533290699143216E-2</v>
      </c>
      <c r="F484" s="242">
        <v>123</v>
      </c>
      <c r="G484" s="240">
        <f t="shared" ca="1" si="856"/>
        <v>4.6454353290887606E-5</v>
      </c>
      <c r="H484" s="240">
        <f t="shared" ca="1" si="857"/>
        <v>-3.8398122650873569E-5</v>
      </c>
      <c r="I484" s="240">
        <f t="shared" ca="1" si="858"/>
        <v>2.9764348505118784E-5</v>
      </c>
      <c r="J484" s="240">
        <f t="shared" ca="1" si="859"/>
        <v>-2.0682890853114577E-5</v>
      </c>
      <c r="K484" s="240">
        <f t="shared" ca="1" si="860"/>
        <v>1.1290343270991359E-5</v>
      </c>
      <c r="L484" s="240">
        <f t="shared" ca="1" si="861"/>
        <v>-1.7279784169919085E-6</v>
      </c>
      <c r="M484" s="240">
        <f t="shared" ca="1" si="862"/>
        <v>-7.8603768408061416E-6</v>
      </c>
      <c r="N484" s="240">
        <f t="shared" ca="1" si="863"/>
        <v>1.7330504714459142E-5</v>
      </c>
      <c r="O484" s="240">
        <f t="shared" ca="1" si="864"/>
        <v>-2.6539965665928183E-5</v>
      </c>
      <c r="P484" s="240">
        <f t="shared" ca="1" si="865"/>
        <v>3.5350240830313406E-5</v>
      </c>
      <c r="Q484" s="240">
        <f t="shared" ca="1" si="866"/>
        <v>-4.3628815468515322E-5</v>
      </c>
      <c r="R484" s="240">
        <f t="shared" ca="1" si="867"/>
        <v>5.1251172112256333E-5</v>
      </c>
      <c r="S484" s="240">
        <f t="shared" ca="1" si="868"/>
        <v>-5.8102663422706196E-5</v>
      </c>
      <c r="T484" s="240">
        <f t="shared" ca="1" si="869"/>
        <v>6.4080236593169504E-5</v>
      </c>
      <c r="U484" s="241">
        <f t="shared" ca="1" si="870"/>
        <v>-6.9093983359221712E-5</v>
      </c>
      <c r="V484" s="240">
        <f t="shared" ca="1" si="871"/>
        <v>7.3068492302693537E-5</v>
      </c>
      <c r="W484" s="240">
        <f t="shared" ca="1" si="872"/>
        <v>-7.5943983109591633E-5</v>
      </c>
      <c r="X484" s="240">
        <f t="shared" ca="1" si="873"/>
        <v>7.7677205721665962E-5</v>
      </c>
      <c r="Y484" s="240">
        <f t="shared" ca="1" si="874"/>
        <v>-7.824209085754302E-5</v>
      </c>
      <c r="Z484" s="240">
        <f t="shared" ca="1" si="875"/>
        <v>7.7630142118982544E-5</v>
      </c>
      <c r="AA484" s="240">
        <f t="shared" ca="1" si="876"/>
        <v>-7.5850563784616106E-5</v>
      </c>
      <c r="AB484" s="240">
        <f t="shared" ca="1" si="877"/>
        <v>7.2930122369028262E-5</v>
      </c>
      <c r="AC484" s="240">
        <f t="shared" ca="1" si="878"/>
        <v>-6.8912744029464524E-5</v>
      </c>
      <c r="AD484" s="240">
        <f t="shared" ca="1" si="879"/>
        <v>6.3858853875537792E-5</v>
      </c>
      <c r="AE484" s="240">
        <f t="shared" ca="1" si="880"/>
        <v>-5.7844467119336339E-5</v>
      </c>
      <c r="AF484" s="240">
        <f t="shared" ca="1" si="881"/>
        <v>5.0960045735881547E-5</v>
      </c>
      <c r="AG484" s="240">
        <f t="shared" ca="1" si="882"/>
        <v>-4.3309137830817108E-5</v>
      </c>
      <c r="AH484" s="240">
        <f t="shared" ca="1" si="883"/>
        <v>3.5006820180519011E-5</v>
      </c>
      <c r="AI484" s="240">
        <f t="shared" ca="1" si="884"/>
        <v>-2.6177967370268332E-5</v>
      </c>
      <c r="AJ484" s="240">
        <f t="shared" ca="1" si="885"/>
        <v>1.695537356424927E-5</v>
      </c>
      <c r="AK484" s="240">
        <f t="shared" ca="1" si="886"/>
        <v>-7.4777551577173603E-6</v>
      </c>
      <c r="AL484" s="240">
        <f t="shared" ca="1" si="887"/>
        <v>-2.1123356466993138E-6</v>
      </c>
      <c r="AM484" s="240">
        <f t="shared" ca="1" si="888"/>
        <v>1.167065495682217E-5</v>
      </c>
      <c r="AN484" s="240">
        <f t="shared" ca="1" si="889"/>
        <v>-2.1053436753319755E-5</v>
      </c>
      <c r="AO484" s="240">
        <f t="shared" ca="1" si="890"/>
        <v>3.0119555264453097E-5</v>
      </c>
      <c r="AP484" s="240">
        <f t="shared" ca="1" si="891"/>
        <v>-3.8732647629049341E-5</v>
      </c>
      <c r="AQ484" s="240">
        <f t="shared" ca="1" si="892"/>
        <v>4.6763164920857284E-5</v>
      </c>
      <c r="AR484" s="240">
        <f t="shared" ca="1" si="893"/>
        <v>-5.4090320684980055E-5</v>
      </c>
      <c r="AS484" s="240">
        <f t="shared" ca="1" si="894"/>
        <v>6.0603907678590752E-5</v>
      </c>
      <c r="AT484" s="240">
        <f t="shared" ca="1" si="895"/>
        <v>-6.6205955490442471E-5</v>
      </c>
      <c r="AU484" s="240">
        <f t="shared" ca="1" si="896"/>
        <v>7.0812204107043128E-5</v>
      </c>
      <c r="AV484" s="240">
        <f t="shared" ca="1" si="897"/>
        <v>-7.4353371261691662E-5</v>
      </c>
      <c r="AW484" s="240">
        <f t="shared" ca="1" si="898"/>
        <v>7.6776194504254864E-5</v>
      </c>
      <c r="AX484" s="240">
        <f t="shared" ca="1" si="899"/>
        <v>-7.8044232317993958E-5</v>
      </c>
      <c r="AY484" s="240">
        <f t="shared" ca="1" si="900"/>
        <v>7.813841223389756E-5</v>
      </c>
      <c r="AZ484" s="240">
        <f t="shared" ca="1" si="901"/>
        <v>-7.7057317698367604E-5</v>
      </c>
      <c r="BA484" s="240">
        <f t="shared" ca="1" si="902"/>
        <v>7.4817209379503914E-5</v>
      </c>
      <c r="BB484" s="240">
        <f t="shared" ca="1" si="903"/>
        <v>-7.1451780591521696E-5</v>
      </c>
      <c r="BC484" s="240">
        <f t="shared" ca="1" si="904"/>
        <v>6.7011650515940444E-5</v>
      </c>
      <c r="BD484" s="240">
        <f t="shared" ca="1" si="905"/>
        <v>-6.156360284198211E-5</v>
      </c>
      <c r="BE484" s="240">
        <f t="shared" ca="1" si="906"/>
        <v>5.5189581277721448E-5</v>
      </c>
      <c r="BF484" s="240">
        <f t="shared" ca="1" si="907"/>
        <v>-4.7985457040437697E-5</v>
      </c>
      <c r="BG484" s="240">
        <f t="shared" ca="1" si="908"/>
        <v>4.005958686427845E-5</v>
      </c>
      <c r="BH484" s="240">
        <f t="shared" ca="1" si="909"/>
        <v>-3.1531183214115584E-5</v>
      </c>
      <c r="BI484" s="240">
        <f t="shared" ca="1" si="910"/>
        <v>2.2528521219103741E-5</v>
      </c>
      <c r="BJ484" s="240">
        <f t="shared" ca="1" si="911"/>
        <v>-1.3187009295350867E-5</v>
      </c>
      <c r="BK484" s="240">
        <f t="shared" ca="1" si="912"/>
        <v>3.6471524772958253E-6</v>
      </c>
      <c r="BL484" s="240">
        <f t="shared" ca="1" si="913"/>
        <v>5.947560908798889E-6</v>
      </c>
      <c r="BM484" s="240">
        <f t="shared" ca="1" si="914"/>
        <v>-1.5452817442820207E-5</v>
      </c>
      <c r="BN484" s="240">
        <f t="shared" ca="1" si="915"/>
        <v>2.4725649218977021E-5</v>
      </c>
      <c r="BO484" s="240">
        <f t="shared" ca="1" si="916"/>
        <v>-3.3626584216184462E-5</v>
      </c>
      <c r="BP484" s="240">
        <f t="shared" ca="1" si="917"/>
        <v>4.2021744087069056E-5</v>
      </c>
      <c r="BQ484" s="240">
        <f t="shared" ca="1" si="918"/>
        <v>-4.9784857812934519E-5</v>
      </c>
      <c r="BR484" s="240">
        <f t="shared" ca="1" si="919"/>
        <v>5.6799160937421101E-5</v>
      </c>
      <c r="BS484" s="240">
        <f t="shared" ca="1" si="920"/>
        <v>-6.2959151812603197E-5</v>
      </c>
      <c r="BT484" s="240">
        <f t="shared" ca="1" si="921"/>
        <v>6.8172178441981566E-5</v>
      </c>
      <c r="BU484" s="240">
        <f t="shared" ca="1" si="922"/>
        <v>-7.2359832052754105E-5</v>
      </c>
      <c r="BV484" s="240">
        <f t="shared" ca="1" si="923"/>
        <v>7.5459126436734696E-5</v>
      </c>
      <c r="BW484" s="240">
        <f t="shared" ca="1" si="924"/>
        <v>-7.7423445321556737E-5</v>
      </c>
      <c r="BX484" s="240">
        <f t="shared" ca="1" si="925"/>
        <v>7.8223243522800313E-5</v>
      </c>
      <c r="BY484" s="240">
        <f t="shared" ca="1" si="926"/>
        <v>-7.7846491331063901E-5</v>
      </c>
      <c r="BZ484" s="240">
        <f t="shared" ca="1" si="927"/>
        <v>7.6298855449993618E-5</v>
      </c>
      <c r="CA484" s="240">
        <f t="shared" ca="1" si="928"/>
        <v>-7.3603613763783537E-5</v>
      </c>
      <c r="CB484" s="240">
        <f t="shared" ca="1" si="929"/>
        <v>6.9801305216132388E-5</v>
      </c>
      <c r="CC484" s="240">
        <f t="shared" ca="1" si="930"/>
        <v>-6.4949120066796692E-5</v>
      </c>
      <c r="CD484" s="240">
        <f t="shared" ca="1" si="931"/>
        <v>5.9120039696846704E-5</v>
      </c>
      <c r="CE484" s="240">
        <f t="shared" ca="1" si="932"/>
        <v>-5.2401738900770527E-5</v>
      </c>
      <c r="CF484" s="240">
        <f t="shared" ca="1" si="933"/>
        <v>4.4895267175954689E-5</v>
      </c>
      <c r="CG484" s="240">
        <f t="shared" ca="1" si="934"/>
        <v>-3.6713528844180225E-5</v>
      </c>
      <c r="CH484" s="240">
        <f t="shared" ca="1" si="935"/>
        <v>2.7979584865541832E-5</v>
      </c>
      <c r="CI484" s="240">
        <f t="shared" ca="1" si="936"/>
        <v>-1.8824801887058004E-5</v>
      </c>
      <c r="CJ484" s="240">
        <f t="shared" ca="1" si="937"/>
        <v>9.386876366016534E-6</v>
      </c>
      <c r="CK484" s="240">
        <f t="shared" ca="1" si="938"/>
        <v>1.922365128985816E-7</v>
      </c>
      <c r="CL484" s="240">
        <f t="shared" ca="1" si="939"/>
        <v>-9.7684579757232411E-6</v>
      </c>
      <c r="CM484" s="240">
        <f t="shared" ca="1" si="940"/>
        <v>1.9197752738091513E-5</v>
      </c>
      <c r="CN484" s="240">
        <f t="shared" ca="1" si="941"/>
        <v>-2.8338295429956783E-5</v>
      </c>
      <c r="CO484" s="240">
        <f t="shared" ca="1" si="942"/>
        <v>3.7052603781197128E-5</v>
      </c>
      <c r="CP484" s="240">
        <f t="shared" ca="1" si="943"/>
        <v>-4.5209606482912875E-5</v>
      </c>
      <c r="CQ484" s="240">
        <f t="shared" ca="1" si="944"/>
        <v>5.2686614621903553E-5</v>
      </c>
      <c r="CR484" s="240">
        <f t="shared" ca="1" si="945"/>
        <v>-5.9371167036144225E-5</v>
      </c>
      <c r="CS484" s="240">
        <f t="shared" ca="1" si="946"/>
        <v>6.5162721835328568E-5</v>
      </c>
      <c r="CT484" s="240">
        <f t="shared" ca="1" si="947"/>
        <v>-6.9974168644477362E-5</v>
      </c>
      <c r="CU484" s="240">
        <f t="shared" ca="1" si="948"/>
        <v>7.3733138825076848E-5</v>
      </c>
      <c r="CV484" s="240">
        <f t="shared" ca="1" si="949"/>
        <v>-7.6383093966752636E-5</v>
      </c>
      <c r="CW484" s="240">
        <f t="shared" ca="1" si="950"/>
        <v>7.7884176277586388E-5</v>
      </c>
      <c r="CX484" s="240">
        <f t="shared" ca="1" si="951"/>
        <v>-7.821380808241338E-5</v>
      </c>
      <c r="CY484" s="240">
        <f t="shared" ca="1" si="952"/>
        <v>7.7367031412066233E-5</v>
      </c>
      <c r="CZ484" s="240">
        <f t="shared" ca="1" si="953"/>
        <v>-7.5356582575849623E-5</v>
      </c>
      <c r="DA484" s="240">
        <f t="shared" ca="1" si="954"/>
        <v>7.2212700595591109E-5</v>
      </c>
      <c r="DB484" s="240">
        <f t="shared" ca="1" si="955"/>
        <v>-6.7982672382605025E-5</v>
      </c>
      <c r="DC484" s="240">
        <f t="shared" ca="1" si="956"/>
        <v>6.2730121498539735E-5</v>
      </c>
      <c r="DD484" s="240">
        <f t="shared" ca="1" si="957"/>
        <v>-5.6534051197777759E-5</v>
      </c>
      <c r="DE484" s="240">
        <f t="shared" ca="1" si="958"/>
        <v>4.9487656144957305E-5</v>
      </c>
      <c r="DF484" s="240">
        <f t="shared" ca="1" si="959"/>
        <v>-4.1696920680481989E-5</v>
      </c>
      <c r="DG484" s="240">
        <f t="shared" ca="1" si="960"/>
        <v>3.3279024717371072E-5</v>
      </c>
      <c r="DH484" s="240">
        <f t="shared" ca="1" si="961"/>
        <v>-2.4360581246304746E-5</v>
      </c>
      <c r="DI484" s="240">
        <f t="shared" ca="1" si="962"/>
        <v>1.5075731958406264E-5</v>
      </c>
      <c r="DJ484" s="240">
        <f t="shared" ca="1" si="963"/>
        <v>-5.5641296293232223E-6</v>
      </c>
      <c r="DK484" s="240">
        <f t="shared" ca="1" si="964"/>
        <v>-4.0311623884954753E-6</v>
      </c>
      <c r="DL484" s="240">
        <f t="shared" ca="1" si="965"/>
        <v>1.356582197177043E-5</v>
      </c>
      <c r="DM484" s="240">
        <f t="shared" ca="1" si="966"/>
        <v>-2.2896438965487927E-5</v>
      </c>
      <c r="DN484" s="240">
        <f t="shared" ca="1" si="967"/>
        <v>3.1882672205104192E-5</v>
      </c>
      <c r="DO484" s="240">
        <f t="shared" ca="1" si="968"/>
        <v>-4.0389360378278044E-5</v>
      </c>
      <c r="DP484" s="240">
        <f t="shared" ca="1" si="969"/>
        <v>4.828855497684193E-5</v>
      </c>
      <c r="DQ484" s="240">
        <f t="shared" ca="1" si="970"/>
        <v>-5.5461444761445917E-5</v>
      </c>
      <c r="DR484" s="240">
        <f t="shared" ca="1" si="971"/>
        <v>6.1800142793178646E-5</v>
      </c>
      <c r="DS484" s="240">
        <f t="shared" ca="1" si="972"/>
        <v>-6.7209309153569891E-5</v>
      </c>
      <c r="DT484" s="240">
        <f t="shared" ca="1" si="973"/>
        <v>7.1607584945695201E-5</v>
      </c>
      <c r="DU484" s="240">
        <f t="shared" ca="1" si="974"/>
        <v>-7.4928816007710484E-5</v>
      </c>
      <c r="DV484" s="240">
        <f t="shared" ca="1" si="975"/>
        <v>7.7123047933034901E-5</v>
      </c>
      <c r="DW484" s="240">
        <f t="shared" ca="1" si="976"/>
        <v>-7.8157277431115032E-5</v>
      </c>
      <c r="DX484" s="240">
        <f t="shared" ca="1" si="977"/>
        <v>7.8015948727635343E-5</v>
      </c>
      <c r="DY484" s="240">
        <f t="shared" ca="1" si="978"/>
        <v>-7.6701187537846007E-5</v>
      </c>
      <c r="DZ484" s="240">
        <f t="shared" ca="1" si="979"/>
        <v>7.4232769093823177E-5</v>
      </c>
      <c r="EA484" s="240">
        <f t="shared" ca="1" si="980"/>
        <v>-7.0647820706577476E-5</v>
      </c>
      <c r="EB484" s="240">
        <f t="shared" ca="1" si="981"/>
        <v>6.6000263336731386E-5</v>
      </c>
      <c r="EC484" s="240">
        <f t="shared" ca="1" si="982"/>
        <v>-6.0360000573082954E-5</v>
      </c>
      <c r="ED484" s="240">
        <f t="shared" ca="1" si="983"/>
        <v>5.3811867217573743E-5</v>
      </c>
      <c r="EE484" s="240">
        <f t="shared" ca="1" si="984"/>
        <v>-4.6454353290887633E-5</v>
      </c>
      <c r="EF484" s="240">
        <f t="shared" ca="1" si="985"/>
        <v>3.8398122650871021E-5</v>
      </c>
      <c r="EG484" s="240">
        <f t="shared" ca="1" si="986"/>
        <v>-2.9764348505117439E-5</v>
      </c>
      <c r="EH484" s="240">
        <f t="shared" ca="1" si="987"/>
        <v>2.0682890853114641E-5</v>
      </c>
      <c r="EI484" s="240">
        <f t="shared" ca="1" si="988"/>
        <v>-1.1290343270988541E-5</v>
      </c>
      <c r="EJ484" s="240">
        <f t="shared" ca="1" si="989"/>
        <v>1.7279784169904448E-6</v>
      </c>
      <c r="EK484" s="240">
        <f t="shared" ca="1" si="990"/>
        <v>7.8603768408059315E-6</v>
      </c>
      <c r="EL484" s="240">
        <f t="shared" ca="1" si="991"/>
        <v>-1.733050471446192E-5</v>
      </c>
      <c r="EM484" s="240">
        <f t="shared" ca="1" si="992"/>
        <v>2.6539965665929552E-5</v>
      </c>
      <c r="EN484" s="240">
        <f t="shared" ca="1" si="993"/>
        <v>-3.5350240830313217E-5</v>
      </c>
      <c r="EO484" s="240">
        <f t="shared" ca="1" si="994"/>
        <v>4.3628815468517463E-5</v>
      </c>
      <c r="EP484" s="240">
        <f t="shared" ca="1" si="995"/>
        <v>-5.1251172112257431E-5</v>
      </c>
      <c r="EQ484" s="240">
        <f t="shared" ca="1" si="996"/>
        <v>5.810266342270606E-5</v>
      </c>
      <c r="ER484" s="240">
        <f t="shared" ca="1" si="997"/>
        <v>-6.4080236593170981E-5</v>
      </c>
      <c r="ES484" s="240">
        <f t="shared" ca="1" si="998"/>
        <v>6.9093983359222404E-5</v>
      </c>
      <c r="ET484" s="240">
        <f t="shared" ca="1" si="999"/>
        <v>-7.3068492302693456E-5</v>
      </c>
      <c r="EU484" s="240">
        <f t="shared" ca="1" si="1000"/>
        <v>7.5943983109592243E-5</v>
      </c>
      <c r="EV484" s="240">
        <f t="shared" ca="1" si="1001"/>
        <v>-7.7677205721666138E-5</v>
      </c>
      <c r="EW484" s="240">
        <f t="shared" ca="1" si="1002"/>
        <v>7.824209085754302E-5</v>
      </c>
      <c r="EX484" s="240">
        <f t="shared" ca="1" si="1003"/>
        <v>-7.7630142118982232E-5</v>
      </c>
      <c r="EY484" s="240">
        <f t="shared" ca="1" si="1004"/>
        <v>7.5850563784615754E-5</v>
      </c>
      <c r="EZ484" s="240">
        <f t="shared" ca="1" si="1005"/>
        <v>-7.2930122369028533E-5</v>
      </c>
      <c r="FA484" s="240">
        <f t="shared" ca="1" si="1006"/>
        <v>6.8912744029463318E-5</v>
      </c>
      <c r="FB484" s="240">
        <f t="shared" ca="1" si="1007"/>
        <v>-6.3858853875536952E-5</v>
      </c>
      <c r="FC484" s="240">
        <f t="shared" ca="1" si="1008"/>
        <v>5.784446711933686E-5</v>
      </c>
      <c r="FD484" s="240">
        <f t="shared" ca="1" si="1009"/>
        <v>-5.0960045735879602E-5</v>
      </c>
      <c r="FE484" s="240">
        <f t="shared" ca="1" si="1010"/>
        <v>4.3309137830815901E-5</v>
      </c>
      <c r="FF484" s="240">
        <f t="shared" ca="1" si="1011"/>
        <v>-3.5006820180519689E-5</v>
      </c>
      <c r="FG484" s="240">
        <f t="shared" ca="1" si="1012"/>
        <v>2.617796737026591E-5</v>
      </c>
      <c r="FH484" s="240">
        <f t="shared" ca="1" si="1013"/>
        <v>-1.6955373564247853E-5</v>
      </c>
      <c r="FI484" s="240">
        <f t="shared" ca="1" si="1014"/>
        <v>7.4777551577181328E-6</v>
      </c>
      <c r="FJ484" s="240">
        <f t="shared" ca="1" si="1015"/>
        <v>2.112335646701882E-6</v>
      </c>
      <c r="FK484" s="240">
        <f t="shared" ca="1" si="1016"/>
        <v>-1.1670654956823607E-5</v>
      </c>
      <c r="FL484" s="240">
        <f t="shared" ca="1" si="1017"/>
        <v>2.1053436753319017E-5</v>
      </c>
      <c r="FM484" s="240">
        <f t="shared" ca="1" si="1018"/>
        <v>-3.0119555264455459E-5</v>
      </c>
      <c r="FN484" s="240">
        <f t="shared" ca="1" si="1019"/>
        <v>3.8732647629050608E-5</v>
      </c>
      <c r="FO484" s="240">
        <f t="shared" ca="1" si="1020"/>
        <v>-4.6763164920856668E-5</v>
      </c>
      <c r="FP484" s="240">
        <f t="shared" ca="1" si="1021"/>
        <v>5.4090320684981911E-5</v>
      </c>
      <c r="FQ484" s="240">
        <f t="shared" ca="1" si="1022"/>
        <v>-6.0603907678591667E-5</v>
      </c>
      <c r="FR484" s="240">
        <f t="shared" ca="1" si="1023"/>
        <v>6.6205955490442064E-5</v>
      </c>
      <c r="FS484" s="240">
        <f t="shared" ca="1" si="1024"/>
        <v>-7.0812204107044213E-5</v>
      </c>
      <c r="FT484" s="240">
        <f t="shared" ca="1" si="1025"/>
        <v>7.4353371261693505E-5</v>
      </c>
      <c r="FU484" s="240">
        <f t="shared" ca="1" si="1026"/>
        <v>-7.6776194504254714E-5</v>
      </c>
      <c r="FV484" s="240">
        <f t="shared" ca="1" si="1027"/>
        <v>7.8044232317994066E-5</v>
      </c>
      <c r="FW484" s="240">
        <f t="shared" ca="1" si="1028"/>
        <v>-7.8138412233897249E-5</v>
      </c>
      <c r="FX484" s="240">
        <f t="shared" ca="1" si="1029"/>
        <v>7.705731769836774E-5</v>
      </c>
      <c r="FY484" s="240">
        <f t="shared" ca="1" si="1030"/>
        <v>-7.4817209379503494E-5</v>
      </c>
      <c r="FZ484" s="240">
        <f t="shared" ca="1" si="1031"/>
        <v>7.1451780591519283E-5</v>
      </c>
      <c r="GA484" s="240">
        <f t="shared" ca="1" si="1032"/>
        <v>-6.7011650515940837E-5</v>
      </c>
      <c r="GB484" s="240">
        <f t="shared" ca="1" si="1033"/>
        <v>6.1563602841981216E-5</v>
      </c>
      <c r="GC484" s="240">
        <f t="shared" ca="1" si="1034"/>
        <v>-5.5189581277717261E-5</v>
      </c>
      <c r="GD484" s="240">
        <f t="shared" ca="1" si="1035"/>
        <v>4.7985457040438301E-5</v>
      </c>
      <c r="GE484" s="240">
        <f t="shared" ca="1" si="1036"/>
        <v>-4.0059586864277197E-5</v>
      </c>
      <c r="GF484" s="240">
        <f t="shared" ca="1" si="1037"/>
        <v>3.1531183214110177E-5</v>
      </c>
      <c r="GG484" s="240">
        <f t="shared" ca="1" si="1038"/>
        <v>-2.2528521219104479E-5</v>
      </c>
      <c r="GH484" s="240">
        <f t="shared" ca="1" si="1039"/>
        <v>1.3187009295349424E-5</v>
      </c>
      <c r="GI484" s="240">
        <f t="shared" ca="1" si="1040"/>
        <v>-3.6471524772899232E-6</v>
      </c>
      <c r="GJ484" s="240">
        <f t="shared" ca="1" si="1041"/>
        <v>-5.9475609087981232E-6</v>
      </c>
      <c r="GK484" s="240">
        <f t="shared" ca="1" si="1042"/>
        <v>1.5452817442821637E-5</v>
      </c>
      <c r="GL484" s="240">
        <f t="shared" ca="1" si="1043"/>
        <v>-2.4725649218982628E-5</v>
      </c>
      <c r="GM484" s="240">
        <f t="shared" ca="1" si="1044"/>
        <v>3.3626584216183764E-5</v>
      </c>
      <c r="GN484" s="240">
        <f t="shared" ca="1" si="1045"/>
        <v>-4.2021744087070289E-5</v>
      </c>
      <c r="GO484" s="240">
        <f t="shared" ca="1" si="1046"/>
        <v>4.9784857812939072E-5</v>
      </c>
      <c r="GP484" s="240">
        <f t="shared" ca="1" si="1047"/>
        <v>-5.6799160937420572E-5</v>
      </c>
      <c r="GQ484" s="240">
        <f t="shared" ca="1" si="1048"/>
        <v>6.2959151812604064E-5</v>
      </c>
      <c r="GR484" s="240">
        <f t="shared" ca="1" si="1049"/>
        <v>-6.8172178441984452E-5</v>
      </c>
      <c r="GS484" s="240">
        <f t="shared" ca="1" si="1050"/>
        <v>7.2359832052753821E-5</v>
      </c>
      <c r="GT484" s="240">
        <f t="shared" ca="1" si="1051"/>
        <v>-7.5459126436735075E-5</v>
      </c>
      <c r="GU484" s="240">
        <f t="shared" ca="1" si="1052"/>
        <v>7.7423445321557591E-5</v>
      </c>
      <c r="GV484" s="240">
        <f t="shared" ca="1" si="1053"/>
        <v>-7.82232435228003E-5</v>
      </c>
      <c r="GW484" s="240">
        <f t="shared" ca="1" si="1054"/>
        <v>7.7846491331063752E-5</v>
      </c>
      <c r="GX484" s="240">
        <f t="shared" ca="1" si="1055"/>
        <v>-7.6298855449992317E-5</v>
      </c>
      <c r="GY484" s="240">
        <f t="shared" ca="1" si="1056"/>
        <v>7.3603613763783795E-5</v>
      </c>
      <c r="GZ484" s="240">
        <f t="shared" ca="1" si="1057"/>
        <v>-6.9801305216131724E-5</v>
      </c>
      <c r="HA484" s="240">
        <f t="shared" ca="1" si="1058"/>
        <v>6.4949120066793399E-5</v>
      </c>
      <c r="HB484" s="240">
        <f t="shared" ca="1" si="1059"/>
        <v>-5.9120039696847212E-5</v>
      </c>
      <c r="HC484" s="240">
        <f t="shared" ca="1" si="1060"/>
        <v>5.2401738900769443E-5</v>
      </c>
      <c r="HD484" s="240">
        <f t="shared" ca="1" si="1061"/>
        <v>-4.4895267175949851E-5</v>
      </c>
      <c r="HE484" s="240">
        <f t="shared" ca="1" si="1062"/>
        <v>3.6713528844180903E-5</v>
      </c>
      <c r="HF484" s="240">
        <f t="shared" ca="1" si="1063"/>
        <v>-2.7979584865540463E-5</v>
      </c>
      <c r="HG484" s="240">
        <f t="shared" ca="1" si="1064"/>
        <v>1.8824801887052268E-5</v>
      </c>
      <c r="HH484" s="240">
        <f t="shared" ca="1" si="1065"/>
        <v>-9.3868763660172997E-6</v>
      </c>
      <c r="HI484" s="240">
        <f t="shared" ca="1" si="1066"/>
        <v>-1.922365129000385E-7</v>
      </c>
      <c r="HJ484" s="240">
        <f t="shared" ca="1" si="1067"/>
        <v>9.7684579757291093E-6</v>
      </c>
      <c r="HK484" s="240">
        <f t="shared" ca="1" si="1068"/>
        <v>-1.9197752738088616E-5</v>
      </c>
      <c r="HL484" s="240">
        <f t="shared" ca="1" si="1069"/>
        <v>2.8338295429958141E-5</v>
      </c>
      <c r="HM484" s="240">
        <f t="shared" ca="1" si="1070"/>
        <v>-3.7052603781202332E-5</v>
      </c>
      <c r="HN484" s="240">
        <f t="shared" ca="1" si="1071"/>
        <v>4.5209606482910435E-5</v>
      </c>
      <c r="HO484" s="240">
        <f t="shared" ca="1" si="1072"/>
        <v>-5.268661462190463E-5</v>
      </c>
      <c r="HP484" s="240">
        <f t="shared" ca="1" si="1073"/>
        <v>5.9371167036148068E-5</v>
      </c>
      <c r="HQ484" s="240">
        <f t="shared" ca="1" si="1074"/>
        <v>-6.5162721835326914E-5</v>
      </c>
      <c r="HR484" s="240">
        <f t="shared" ca="1" si="1075"/>
        <v>6.9974168644478026E-5</v>
      </c>
      <c r="HS484" s="240">
        <f t="shared" ca="1" si="1076"/>
        <v>-7.3733138825078827E-5</v>
      </c>
      <c r="HT484" s="240">
        <f t="shared" ca="1" si="1077"/>
        <v>7.6383093966751986E-5</v>
      </c>
      <c r="HU484" s="240">
        <f t="shared" ca="1" si="1078"/>
        <v>-7.788417627758651E-5</v>
      </c>
      <c r="HV484" s="240">
        <f t="shared" ca="1" si="1079"/>
        <v>7.8213808082413218E-5</v>
      </c>
      <c r="HW484" s="240">
        <f t="shared" ca="1" si="1080"/>
        <v>-7.7367031412066666E-5</v>
      </c>
      <c r="HX484" s="240">
        <f t="shared" ca="1" si="1081"/>
        <v>7.535658257584923E-5</v>
      </c>
      <c r="HY484" s="240">
        <f t="shared" ca="1" si="1082"/>
        <v>-7.2212700595588832E-5</v>
      </c>
      <c r="HZ484" s="240">
        <f t="shared" ca="1" si="1083"/>
        <v>6.7982672382606502E-5</v>
      </c>
      <c r="IA484" s="240">
        <f t="shared" ca="1" si="1084"/>
        <v>-6.2730121498538854E-5</v>
      </c>
      <c r="IB484" s="240">
        <f t="shared" ca="1" si="1085"/>
        <v>5.6534051197773673E-5</v>
      </c>
      <c r="IC484" s="240">
        <f t="shared" ca="1" si="1086"/>
        <v>-4.9487656144959623E-5</v>
      </c>
      <c r="ID484" s="240">
        <f t="shared" ca="1" si="1087"/>
        <v>4.1696920680480763E-5</v>
      </c>
      <c r="IE484" s="240">
        <f t="shared" ca="1" si="1088"/>
        <v>-9.5873299990619512E-5</v>
      </c>
      <c r="IF484" s="240">
        <f t="shared" ca="1" si="1089"/>
        <v>2.4360581246307593E-5</v>
      </c>
      <c r="IG484" s="240">
        <f t="shared" ca="1" si="1090"/>
        <v>-1.5075731958404841E-5</v>
      </c>
      <c r="IH484" s="240">
        <f t="shared" ca="1" si="1091"/>
        <v>5.5641296293173269E-6</v>
      </c>
      <c r="II484" s="240">
        <f t="shared" ca="1" si="1092"/>
        <v>4.0311623884924937E-6</v>
      </c>
      <c r="IJ484" s="240">
        <f t="shared" ca="1" si="1093"/>
        <v>-1.3565821971771866E-5</v>
      </c>
      <c r="IK484" s="240">
        <f t="shared" ca="1" si="1094"/>
        <v>2.2896438965493572E-5</v>
      </c>
      <c r="IL484" s="240">
        <f t="shared" ca="1" si="1095"/>
        <v>-3.1882672205101461E-5</v>
      </c>
      <c r="IM484" s="240">
        <f t="shared" ca="1" si="1096"/>
        <v>4.038936037827929E-5</v>
      </c>
      <c r="IN484" s="240">
        <f t="shared" ca="1" si="1097"/>
        <v>-4.8288554976846579E-5</v>
      </c>
      <c r="IO484" s="240">
        <f t="shared" ca="1" si="1098"/>
        <v>5.5461444761443816E-5</v>
      </c>
      <c r="IP484" s="240">
        <f t="shared" ca="1" si="1099"/>
        <v>-6.1800142793179541E-5</v>
      </c>
      <c r="IQ484" s="240">
        <f t="shared" ca="1" si="1100"/>
        <v>6.7209309153572913E-5</v>
      </c>
      <c r="IR484" s="240">
        <f t="shared" ca="1" si="1101"/>
        <v>-7.1607584945693995E-5</v>
      </c>
      <c r="IS484" s="240">
        <f t="shared" ca="1" si="1102"/>
        <v>7.4928816007710904E-5</v>
      </c>
      <c r="IT484" s="240">
        <f t="shared" ca="1" si="1103"/>
        <v>-7.7123047933035891E-5</v>
      </c>
      <c r="IU484" s="240">
        <f t="shared" ca="1" si="1104"/>
        <v>7.8157277431114896E-5</v>
      </c>
      <c r="IV484" s="240">
        <f t="shared" ca="1" si="1105"/>
        <v>-7.8015948727635235E-5</v>
      </c>
      <c r="IW484" s="240">
        <f t="shared" ca="1" si="1106"/>
        <v>7.6701187537844855E-5</v>
      </c>
      <c r="IX484" s="240">
        <f t="shared" ca="1" si="1107"/>
        <v>-7.4232769093824126E-5</v>
      </c>
      <c r="IY484" s="240">
        <f t="shared" ca="1" si="1108"/>
        <v>7.0647820706576852E-5</v>
      </c>
      <c r="IZ484" s="240">
        <f t="shared" ca="1" si="1109"/>
        <v>-6.6000263336728215E-5</v>
      </c>
      <c r="JA484" s="240">
        <f t="shared" ca="1" si="1110"/>
        <v>6.0360000573084858E-5</v>
      </c>
      <c r="JB484" s="240">
        <f t="shared" ca="1" si="1111"/>
        <v>-5.3811867217572686E-5</v>
      </c>
    </row>
    <row r="485" spans="2:262">
      <c r="B485" s="248">
        <v>124</v>
      </c>
      <c r="C485" s="247">
        <f t="shared" si="1112"/>
        <v>2.4218750000000017E-3</v>
      </c>
      <c r="D485" s="244">
        <f t="shared" ca="1" si="855"/>
        <v>29.927311705506806</v>
      </c>
      <c r="E485" s="243">
        <f ca="1">DZ361</f>
        <v>-7.268829449319536E-2</v>
      </c>
      <c r="F485" s="242">
        <v>124</v>
      </c>
      <c r="G485" s="240">
        <f t="shared" ca="1" si="856"/>
        <v>4.2194201793561234E-5</v>
      </c>
      <c r="H485" s="240">
        <f t="shared" ca="1" si="857"/>
        <v>-3.6196831972724509E-5</v>
      </c>
      <c r="I485" s="240">
        <f t="shared" ca="1" si="858"/>
        <v>2.9850866872789294E-5</v>
      </c>
      <c r="J485" s="240">
        <f t="shared" ca="1" si="859"/>
        <v>-2.3217421606725448E-5</v>
      </c>
      <c r="K485" s="240">
        <f t="shared" ca="1" si="860"/>
        <v>1.6360379878655153E-5</v>
      </c>
      <c r="L485" s="240">
        <f t="shared" ca="1" si="861"/>
        <v>-9.3457787488599052E-6</v>
      </c>
      <c r="M485" s="240">
        <f t="shared" ca="1" si="862"/>
        <v>2.2411726607909053E-6</v>
      </c>
      <c r="N485" s="240">
        <f t="shared" ca="1" si="863"/>
        <v>4.885017145151101E-6</v>
      </c>
      <c r="O485" s="240">
        <f t="shared" ca="1" si="864"/>
        <v>-1.1964161565563302E-5</v>
      </c>
      <c r="P485" s="240">
        <f t="shared" ca="1" si="865"/>
        <v>1.8928084569823128E-5</v>
      </c>
      <c r="Q485" s="240">
        <f t="shared" ca="1" si="866"/>
        <v>-2.5709719772532257E-5</v>
      </c>
      <c r="R485" s="240">
        <f t="shared" ca="1" si="867"/>
        <v>3.2243756319469207E-5</v>
      </c>
      <c r="S485" s="240">
        <f t="shared" ca="1" si="868"/>
        <v>-3.8467267866819515E-5</v>
      </c>
      <c r="T485" s="240">
        <f t="shared" ca="1" si="869"/>
        <v>4.4320318596264702E-5</v>
      </c>
      <c r="U485" s="241">
        <f t="shared" ca="1" si="870"/>
        <v>-4.9746540429677241E-5</v>
      </c>
      <c r="V485" s="240">
        <f t="shared" ca="1" si="871"/>
        <v>5.4693675884526779E-5</v>
      </c>
      <c r="W485" s="240">
        <f t="shared" ca="1" si="872"/>
        <v>-5.9114081342003774E-5</v>
      </c>
      <c r="X485" s="240">
        <f t="shared" ca="1" si="873"/>
        <v>6.2965185881113295E-5</v>
      </c>
      <c r="Y485" s="240">
        <f t="shared" ca="1" si="874"/>
        <v>-6.6209901259915848E-5</v>
      </c>
      <c r="Z485" s="240">
        <f t="shared" ca="1" si="875"/>
        <v>6.8816979095571708E-5</v>
      </c>
      <c r="AA485" s="240">
        <f t="shared" ca="1" si="876"/>
        <v>-7.0761311803349777E-5</v>
      </c>
      <c r="AB485" s="240">
        <f t="shared" ca="1" si="877"/>
        <v>7.2024174396393865E-5</v>
      </c>
      <c r="AC485" s="240">
        <f t="shared" ca="1" si="878"/>
        <v>-7.2593404817581828E-5</v>
      </c>
      <c r="AD485" s="240">
        <f t="shared" ca="1" si="879"/>
        <v>7.2463521066784786E-5</v>
      </c>
      <c r="AE485" s="240">
        <f t="shared" ca="1" si="880"/>
        <v>-7.1635773995524669E-5</v>
      </c>
      <c r="AF485" s="240">
        <f t="shared" ca="1" si="881"/>
        <v>7.0118135260589982E-5</v>
      </c>
      <c r="AG485" s="240">
        <f t="shared" ca="1" si="882"/>
        <v>-6.7925220552624366E-5</v>
      </c>
      <c r="AH485" s="240">
        <f t="shared" ca="1" si="883"/>
        <v>6.5078148839033996E-5</v>
      </c>
      <c r="AI485" s="240">
        <f t="shared" ca="1" si="884"/>
        <v>-6.1604338976789294E-5</v>
      </c>
      <c r="AJ485" s="240">
        <f t="shared" ca="1" si="885"/>
        <v>5.7537245653840282E-5</v>
      </c>
      <c r="AK485" s="240">
        <f t="shared" ca="1" si="886"/>
        <v>-5.2916037202187524E-5</v>
      </c>
      <c r="AL485" s="240">
        <f t="shared" ca="1" si="887"/>
        <v>4.7785218385428601E-5</v>
      </c>
      <c r="AM485" s="240">
        <f t="shared" ca="1" si="888"/>
        <v>-4.2194201793560407E-5</v>
      </c>
      <c r="AN485" s="240">
        <f t="shared" ca="1" si="889"/>
        <v>3.6196831972724102E-5</v>
      </c>
      <c r="AO485" s="240">
        <f t="shared" ca="1" si="890"/>
        <v>-2.9850866872788454E-5</v>
      </c>
      <c r="AP485" s="240">
        <f t="shared" ca="1" si="891"/>
        <v>2.3217421606725062E-5</v>
      </c>
      <c r="AQ485" s="240">
        <f t="shared" ca="1" si="892"/>
        <v>-1.6360379878654255E-5</v>
      </c>
      <c r="AR485" s="240">
        <f t="shared" ca="1" si="893"/>
        <v>9.3457787488596274E-6</v>
      </c>
      <c r="AS485" s="240">
        <f t="shared" ca="1" si="894"/>
        <v>-2.2411726607901193E-6</v>
      </c>
      <c r="AT485" s="240">
        <f t="shared" ca="1" si="895"/>
        <v>-4.8850171451513721E-6</v>
      </c>
      <c r="AU485" s="240">
        <f t="shared" ca="1" si="896"/>
        <v>1.1964161565564078E-5</v>
      </c>
      <c r="AV485" s="240">
        <f t="shared" ca="1" si="897"/>
        <v>-1.8928084569823396E-5</v>
      </c>
      <c r="AW485" s="240">
        <f t="shared" ca="1" si="898"/>
        <v>2.5709719772531793E-5</v>
      </c>
      <c r="AX485" s="240">
        <f t="shared" ca="1" si="899"/>
        <v>-3.2243756319470149E-5</v>
      </c>
      <c r="AY485" s="240">
        <f t="shared" ca="1" si="900"/>
        <v>3.8467267866819962E-5</v>
      </c>
      <c r="AZ485" s="240">
        <f t="shared" ca="1" si="901"/>
        <v>-4.4320318596264722E-5</v>
      </c>
      <c r="BA485" s="240">
        <f t="shared" ca="1" si="902"/>
        <v>4.9746540429676881E-5</v>
      </c>
      <c r="BB485" s="240">
        <f t="shared" ca="1" si="903"/>
        <v>-5.469367588452747E-5</v>
      </c>
      <c r="BC485" s="240">
        <f t="shared" ca="1" si="904"/>
        <v>5.9114081342004086E-5</v>
      </c>
      <c r="BD485" s="240">
        <f t="shared" ca="1" si="905"/>
        <v>-6.2965185881113308E-5</v>
      </c>
      <c r="BE485" s="240">
        <f t="shared" ca="1" si="906"/>
        <v>6.6209901259916499E-5</v>
      </c>
      <c r="BF485" s="240">
        <f t="shared" ca="1" si="907"/>
        <v>-6.8816979095572033E-5</v>
      </c>
      <c r="BG485" s="240">
        <f t="shared" ca="1" si="908"/>
        <v>7.0761311803349899E-5</v>
      </c>
      <c r="BH485" s="240">
        <f t="shared" ca="1" si="909"/>
        <v>-7.2024174396393797E-5</v>
      </c>
      <c r="BI485" s="240">
        <f t="shared" ca="1" si="910"/>
        <v>7.2593404817581869E-5</v>
      </c>
      <c r="BJ485" s="240">
        <f t="shared" ca="1" si="911"/>
        <v>-7.2463521066784759E-5</v>
      </c>
      <c r="BK485" s="240">
        <f t="shared" ca="1" si="912"/>
        <v>7.1635773995524561E-5</v>
      </c>
      <c r="BL485" s="240">
        <f t="shared" ca="1" si="913"/>
        <v>-7.0118135260590118E-5</v>
      </c>
      <c r="BM485" s="240">
        <f t="shared" ca="1" si="914"/>
        <v>6.7925220552623823E-5</v>
      </c>
      <c r="BN485" s="240">
        <f t="shared" ca="1" si="915"/>
        <v>-6.5078148839033765E-5</v>
      </c>
      <c r="BO485" s="240">
        <f t="shared" ca="1" si="916"/>
        <v>6.1604338976789009E-5</v>
      </c>
      <c r="BP485" s="240">
        <f t="shared" ca="1" si="917"/>
        <v>-5.7537245653840587E-5</v>
      </c>
      <c r="BQ485" s="240">
        <f t="shared" ca="1" si="918"/>
        <v>5.2916037202186454E-5</v>
      </c>
      <c r="BR485" s="240">
        <f t="shared" ca="1" si="919"/>
        <v>-4.7785218385428194E-5</v>
      </c>
      <c r="BS485" s="240">
        <f t="shared" ca="1" si="920"/>
        <v>4.2194201793560814E-5</v>
      </c>
      <c r="BT485" s="240">
        <f t="shared" ca="1" si="921"/>
        <v>-3.6196831972722747E-5</v>
      </c>
      <c r="BU485" s="240">
        <f t="shared" ca="1" si="922"/>
        <v>2.9850866872787969E-5</v>
      </c>
      <c r="BV485" s="240">
        <f t="shared" ca="1" si="923"/>
        <v>-2.3217421606724557E-5</v>
      </c>
      <c r="BW485" s="240">
        <f t="shared" ca="1" si="924"/>
        <v>1.6360379878654743E-5</v>
      </c>
      <c r="BX485" s="240">
        <f t="shared" ca="1" si="925"/>
        <v>-9.345778748858079E-6</v>
      </c>
      <c r="BY485" s="240">
        <f t="shared" ca="1" si="926"/>
        <v>2.241172660789584E-6</v>
      </c>
      <c r="BZ485" s="240">
        <f t="shared" ca="1" si="927"/>
        <v>4.8850171451519074E-6</v>
      </c>
      <c r="CA485" s="240">
        <f t="shared" ca="1" si="928"/>
        <v>-1.1964161565563587E-5</v>
      </c>
      <c r="CB485" s="240">
        <f t="shared" ca="1" si="929"/>
        <v>1.8928084569824907E-5</v>
      </c>
      <c r="CC485" s="240">
        <f t="shared" ca="1" si="930"/>
        <v>-2.570971977253326E-5</v>
      </c>
      <c r="CD485" s="240">
        <f t="shared" ca="1" si="931"/>
        <v>3.2243756319469709E-5</v>
      </c>
      <c r="CE485" s="240">
        <f t="shared" ca="1" si="932"/>
        <v>-3.8467267866819542E-5</v>
      </c>
      <c r="CF485" s="240">
        <f t="shared" ca="1" si="933"/>
        <v>4.4320318596265962E-5</v>
      </c>
      <c r="CG485" s="240">
        <f t="shared" ca="1" si="934"/>
        <v>-4.9746540429678027E-5</v>
      </c>
      <c r="CH485" s="240">
        <f t="shared" ca="1" si="935"/>
        <v>5.4693675884527138E-5</v>
      </c>
      <c r="CI485" s="240">
        <f t="shared" ca="1" si="936"/>
        <v>-5.9114081342004994E-5</v>
      </c>
      <c r="CJ485" s="240">
        <f t="shared" ca="1" si="937"/>
        <v>6.2965185881114094E-5</v>
      </c>
      <c r="CK485" s="240">
        <f t="shared" ca="1" si="938"/>
        <v>-6.6209901259916296E-5</v>
      </c>
      <c r="CL485" s="240">
        <f t="shared" ca="1" si="939"/>
        <v>6.8816979095571884E-5</v>
      </c>
      <c r="CM485" s="240">
        <f t="shared" ca="1" si="940"/>
        <v>-7.0761311803350252E-5</v>
      </c>
      <c r="CN485" s="240">
        <f t="shared" ca="1" si="941"/>
        <v>7.2024174396393729E-5</v>
      </c>
      <c r="CO485" s="240">
        <f t="shared" ca="1" si="942"/>
        <v>-7.2593404817581855E-5</v>
      </c>
      <c r="CP485" s="240">
        <f t="shared" ca="1" si="943"/>
        <v>7.2463521066784651E-5</v>
      </c>
      <c r="CQ485" s="240">
        <f t="shared" ca="1" si="944"/>
        <v>-7.1635773995524642E-5</v>
      </c>
      <c r="CR485" s="240">
        <f t="shared" ca="1" si="945"/>
        <v>7.0118135260589711E-5</v>
      </c>
      <c r="CS485" s="240">
        <f t="shared" ca="1" si="946"/>
        <v>-6.7925220552623268E-5</v>
      </c>
      <c r="CT485" s="240">
        <f t="shared" ca="1" si="947"/>
        <v>6.5078148839033982E-5</v>
      </c>
      <c r="CU485" s="240">
        <f t="shared" ca="1" si="948"/>
        <v>-6.1604338976788169E-5</v>
      </c>
      <c r="CV485" s="240">
        <f t="shared" ca="1" si="949"/>
        <v>5.7537245653840899E-5</v>
      </c>
      <c r="CW485" s="240">
        <f t="shared" ca="1" si="950"/>
        <v>-5.2916037202186792E-5</v>
      </c>
      <c r="CX485" s="240">
        <f t="shared" ca="1" si="951"/>
        <v>4.7785218385427015E-5</v>
      </c>
      <c r="CY485" s="240">
        <f t="shared" ca="1" si="952"/>
        <v>-4.2194201793561214E-5</v>
      </c>
      <c r="CZ485" s="240">
        <f t="shared" ca="1" si="953"/>
        <v>3.6196831972723181E-5</v>
      </c>
      <c r="DA485" s="240">
        <f t="shared" ca="1" si="954"/>
        <v>-2.9850866872786543E-5</v>
      </c>
      <c r="DB485" s="240">
        <f t="shared" ca="1" si="955"/>
        <v>2.3217421606725031E-5</v>
      </c>
      <c r="DC485" s="240">
        <f t="shared" ca="1" si="956"/>
        <v>-1.6360379878653215E-5</v>
      </c>
      <c r="DD485" s="240">
        <f t="shared" ca="1" si="957"/>
        <v>9.3457787488565205E-6</v>
      </c>
      <c r="DE485" s="240">
        <f t="shared" ca="1" si="958"/>
        <v>-2.2411726607900718E-6</v>
      </c>
      <c r="DF485" s="240">
        <f t="shared" ca="1" si="959"/>
        <v>-4.8850171451534727E-6</v>
      </c>
      <c r="DG485" s="240">
        <f t="shared" ca="1" si="960"/>
        <v>1.1964161565563099E-5</v>
      </c>
      <c r="DH485" s="240">
        <f t="shared" ca="1" si="961"/>
        <v>-1.8928084569824433E-5</v>
      </c>
      <c r="DI485" s="240">
        <f t="shared" ca="1" si="962"/>
        <v>2.570971977253472E-5</v>
      </c>
      <c r="DJ485" s="240">
        <f t="shared" ca="1" si="963"/>
        <v>-3.2243756319469248E-5</v>
      </c>
      <c r="DK485" s="240">
        <f t="shared" ca="1" si="964"/>
        <v>3.846726786682087E-5</v>
      </c>
      <c r="DL485" s="240">
        <f t="shared" ca="1" si="965"/>
        <v>-4.4320318596267202E-5</v>
      </c>
      <c r="DM485" s="240">
        <f t="shared" ca="1" si="966"/>
        <v>4.9746540429677661E-5</v>
      </c>
      <c r="DN485" s="240">
        <f t="shared" ca="1" si="967"/>
        <v>-5.4693675884528175E-5</v>
      </c>
      <c r="DO485" s="240">
        <f t="shared" ca="1" si="968"/>
        <v>5.9114081342005902E-5</v>
      </c>
      <c r="DP485" s="240">
        <f t="shared" ca="1" si="969"/>
        <v>-6.2965185881113837E-5</v>
      </c>
      <c r="DQ485" s="240">
        <f t="shared" ca="1" si="970"/>
        <v>6.6209901259916933E-5</v>
      </c>
      <c r="DR485" s="240">
        <f t="shared" ca="1" si="971"/>
        <v>-6.8816979095571721E-5</v>
      </c>
      <c r="DS485" s="240">
        <f t="shared" ca="1" si="972"/>
        <v>7.0761311803350143E-5</v>
      </c>
      <c r="DT485" s="240">
        <f t="shared" ca="1" si="973"/>
        <v>-7.2024174396394204E-5</v>
      </c>
      <c r="DU485" s="240">
        <f t="shared" ca="1" si="974"/>
        <v>7.2593404817581842E-5</v>
      </c>
      <c r="DV485" s="240">
        <f t="shared" ca="1" si="975"/>
        <v>-7.2463521066784678E-5</v>
      </c>
      <c r="DW485" s="240">
        <f t="shared" ca="1" si="976"/>
        <v>7.1635773995524046E-5</v>
      </c>
      <c r="DX485" s="240">
        <f t="shared" ca="1" si="977"/>
        <v>-7.0118135260589833E-5</v>
      </c>
      <c r="DY485" s="240">
        <f t="shared" ca="1" si="978"/>
        <v>6.792522055262343E-5</v>
      </c>
      <c r="DZ485" s="240">
        <f t="shared" ca="1" si="979"/>
        <v>-6.5078148839034199E-5</v>
      </c>
      <c r="EA485" s="240">
        <f t="shared" ca="1" si="980"/>
        <v>6.160433897678844E-5</v>
      </c>
      <c r="EB485" s="240">
        <f t="shared" ca="1" si="981"/>
        <v>-5.7537245653838676E-5</v>
      </c>
      <c r="EC485" s="240">
        <f t="shared" ca="1" si="982"/>
        <v>5.2916037202187131E-5</v>
      </c>
      <c r="ED485" s="240">
        <f t="shared" ca="1" si="983"/>
        <v>-4.7785218385427395E-5</v>
      </c>
      <c r="EE485" s="240">
        <f t="shared" ca="1" si="984"/>
        <v>4.2194201793558266E-5</v>
      </c>
      <c r="EF485" s="240">
        <f t="shared" ca="1" si="985"/>
        <v>-3.6196831972723614E-5</v>
      </c>
      <c r="EG485" s="240">
        <f t="shared" ca="1" si="986"/>
        <v>2.9850866872787E-5</v>
      </c>
      <c r="EH485" s="240">
        <f t="shared" ca="1" si="987"/>
        <v>-2.3217421606721592E-5</v>
      </c>
      <c r="EI485" s="240">
        <f t="shared" ca="1" si="988"/>
        <v>1.6360379878653703E-5</v>
      </c>
      <c r="EJ485" s="240">
        <f t="shared" ca="1" si="989"/>
        <v>-9.3457787488570186E-6</v>
      </c>
      <c r="EK485" s="240">
        <f t="shared" ca="1" si="990"/>
        <v>2.2411726607905733E-6</v>
      </c>
      <c r="EL485" s="240">
        <f t="shared" ca="1" si="991"/>
        <v>4.8850171451529848E-6</v>
      </c>
      <c r="EM485" s="240">
        <f t="shared" ca="1" si="992"/>
        <v>-1.196416156556668E-5</v>
      </c>
      <c r="EN485" s="240">
        <f t="shared" ca="1" si="993"/>
        <v>1.8928084569823941E-5</v>
      </c>
      <c r="EO485" s="240">
        <f t="shared" ca="1" si="994"/>
        <v>-2.5709719772534256E-5</v>
      </c>
      <c r="EP485" s="240">
        <f t="shared" ca="1" si="995"/>
        <v>3.2243756319472514E-5</v>
      </c>
      <c r="EQ485" s="240">
        <f t="shared" ca="1" si="996"/>
        <v>-3.8467267866820443E-5</v>
      </c>
      <c r="ER485" s="240">
        <f t="shared" ca="1" si="997"/>
        <v>4.4320318596266809E-5</v>
      </c>
      <c r="ES485" s="240">
        <f t="shared" ca="1" si="998"/>
        <v>-4.9746540429677295E-5</v>
      </c>
      <c r="ET485" s="240">
        <f t="shared" ca="1" si="999"/>
        <v>5.4693675884527843E-5</v>
      </c>
      <c r="EU485" s="240">
        <f t="shared" ca="1" si="1000"/>
        <v>-5.9114081342005611E-5</v>
      </c>
      <c r="EV485" s="240">
        <f t="shared" ca="1" si="1001"/>
        <v>6.2965185881113593E-5</v>
      </c>
      <c r="EW485" s="240">
        <f t="shared" ca="1" si="1002"/>
        <v>-6.6209901259916729E-5</v>
      </c>
      <c r="EX485" s="240">
        <f t="shared" ca="1" si="1003"/>
        <v>6.8816979095572887E-5</v>
      </c>
      <c r="EY485" s="240">
        <f t="shared" ca="1" si="1004"/>
        <v>-7.0761311803350021E-5</v>
      </c>
      <c r="EZ485" s="240">
        <f t="shared" ca="1" si="1005"/>
        <v>7.2024174396394136E-5</v>
      </c>
      <c r="FA485" s="240">
        <f t="shared" ca="1" si="1006"/>
        <v>-7.259340481758195E-5</v>
      </c>
      <c r="FB485" s="240">
        <f t="shared" ca="1" si="1007"/>
        <v>7.2463521066784718E-5</v>
      </c>
      <c r="FC485" s="240">
        <f t="shared" ca="1" si="1008"/>
        <v>-7.1635773995524127E-5</v>
      </c>
      <c r="FD485" s="240">
        <f t="shared" ca="1" si="1009"/>
        <v>7.0118135260589969E-5</v>
      </c>
      <c r="FE485" s="240">
        <f t="shared" ca="1" si="1010"/>
        <v>-6.792522055262362E-5</v>
      </c>
      <c r="FF485" s="240">
        <f t="shared" ca="1" si="1011"/>
        <v>6.50781488390326E-5</v>
      </c>
      <c r="FG485" s="240">
        <f t="shared" ca="1" si="1012"/>
        <v>-6.1604338976788698E-5</v>
      </c>
      <c r="FH485" s="240">
        <f t="shared" ca="1" si="1013"/>
        <v>5.7537245653838988E-5</v>
      </c>
      <c r="FI485" s="240">
        <f t="shared" ca="1" si="1014"/>
        <v>-5.2916037202184644E-5</v>
      </c>
      <c r="FJ485" s="240">
        <f t="shared" ca="1" si="1015"/>
        <v>4.7785218385427767E-5</v>
      </c>
      <c r="FK485" s="240">
        <f t="shared" ca="1" si="1016"/>
        <v>-4.2194201793558666E-5</v>
      </c>
      <c r="FL485" s="240">
        <f t="shared" ca="1" si="1017"/>
        <v>3.6196831972720463E-5</v>
      </c>
      <c r="FM485" s="240">
        <f t="shared" ca="1" si="1018"/>
        <v>-2.9850866872787454E-5</v>
      </c>
      <c r="FN485" s="240">
        <f t="shared" ca="1" si="1019"/>
        <v>2.321742160672206E-5</v>
      </c>
      <c r="FO485" s="240">
        <f t="shared" ca="1" si="1020"/>
        <v>-1.6360379878654191E-5</v>
      </c>
      <c r="FP485" s="240">
        <f t="shared" ca="1" si="1021"/>
        <v>9.3457787488575132E-6</v>
      </c>
      <c r="FQ485" s="240">
        <f t="shared" ca="1" si="1022"/>
        <v>-2.241172660786948E-6</v>
      </c>
      <c r="FR485" s="240">
        <f t="shared" ca="1" si="1023"/>
        <v>-4.8850171451524766E-6</v>
      </c>
      <c r="FS485" s="240">
        <f t="shared" ca="1" si="1024"/>
        <v>1.1964161565562116E-5</v>
      </c>
      <c r="FT485" s="240">
        <f t="shared" ca="1" si="1025"/>
        <v>-1.8928084569827448E-5</v>
      </c>
      <c r="FU485" s="240">
        <f t="shared" ca="1" si="1026"/>
        <v>2.5709719772533792E-5</v>
      </c>
      <c r="FV485" s="240">
        <f t="shared" ca="1" si="1027"/>
        <v>-3.2243756319468367E-5</v>
      </c>
      <c r="FW485" s="240">
        <f t="shared" ca="1" si="1028"/>
        <v>3.846726786682352E-5</v>
      </c>
      <c r="FX485" s="240">
        <f t="shared" ca="1" si="1029"/>
        <v>-4.432031859626641E-5</v>
      </c>
      <c r="FY485" s="240">
        <f t="shared" ca="1" si="1030"/>
        <v>4.9746540429676936E-5</v>
      </c>
      <c r="FZ485" s="240">
        <f t="shared" ca="1" si="1031"/>
        <v>-5.4693675884530235E-5</v>
      </c>
      <c r="GA485" s="240">
        <f t="shared" ca="1" si="1032"/>
        <v>5.9114081342005319E-5</v>
      </c>
      <c r="GB485" s="240">
        <f t="shared" ca="1" si="1033"/>
        <v>-6.2965185881113349E-5</v>
      </c>
      <c r="GC485" s="240">
        <f t="shared" ca="1" si="1034"/>
        <v>6.620990125991822E-5</v>
      </c>
      <c r="GD485" s="240">
        <f t="shared" ca="1" si="1035"/>
        <v>-6.8816979095572724E-5</v>
      </c>
      <c r="GE485" s="240">
        <f t="shared" ca="1" si="1036"/>
        <v>7.0761311803349913E-5</v>
      </c>
      <c r="GF485" s="240">
        <f t="shared" ca="1" si="1037"/>
        <v>-7.2024174396394597E-5</v>
      </c>
      <c r="GG485" s="240">
        <f t="shared" ca="1" si="1038"/>
        <v>7.2593404817581936E-5</v>
      </c>
      <c r="GH485" s="240">
        <f t="shared" ca="1" si="1039"/>
        <v>-7.2463521066784759E-5</v>
      </c>
      <c r="GI485" s="240">
        <f t="shared" ca="1" si="1040"/>
        <v>7.1635773995523531E-5</v>
      </c>
      <c r="GJ485" s="240">
        <f t="shared" ca="1" si="1041"/>
        <v>-7.011813526058902E-5</v>
      </c>
      <c r="GK485" s="240">
        <f t="shared" ca="1" si="1042"/>
        <v>6.7925220552623796E-5</v>
      </c>
      <c r="GL485" s="240">
        <f t="shared" ca="1" si="1043"/>
        <v>-6.5078148839034646E-5</v>
      </c>
      <c r="GM485" s="240">
        <f t="shared" ca="1" si="1044"/>
        <v>6.1604338976786787E-5</v>
      </c>
      <c r="GN485" s="240">
        <f t="shared" ca="1" si="1045"/>
        <v>-5.7537245653839286E-5</v>
      </c>
      <c r="GO485" s="240">
        <f t="shared" ca="1" si="1046"/>
        <v>5.2916037202187816E-5</v>
      </c>
      <c r="GP485" s="240">
        <f t="shared" ca="1" si="1047"/>
        <v>-4.7785218385425036E-5</v>
      </c>
      <c r="GQ485" s="240">
        <f t="shared" ca="1" si="1048"/>
        <v>4.2194201793559072E-5</v>
      </c>
      <c r="GR485" s="240">
        <f t="shared" ca="1" si="1049"/>
        <v>-3.6196831972724475E-5</v>
      </c>
      <c r="GS485" s="240">
        <f t="shared" ca="1" si="1050"/>
        <v>2.9850866872784144E-5</v>
      </c>
      <c r="GT485" s="240">
        <f t="shared" ca="1" si="1051"/>
        <v>-2.3217421606722534E-5</v>
      </c>
      <c r="GU485" s="240">
        <f t="shared" ca="1" si="1052"/>
        <v>1.6360379878654679E-5</v>
      </c>
      <c r="GV485" s="240">
        <f t="shared" ca="1" si="1053"/>
        <v>-9.3457787488539116E-6</v>
      </c>
      <c r="GW485" s="240">
        <f t="shared" ca="1" si="1054"/>
        <v>2.2411726607874494E-6</v>
      </c>
      <c r="GX485" s="240">
        <f t="shared" ca="1" si="1055"/>
        <v>4.8850171451519887E-6</v>
      </c>
      <c r="GY485" s="240">
        <f t="shared" ca="1" si="1056"/>
        <v>-1.196416156556977E-5</v>
      </c>
      <c r="GZ485" s="240">
        <f t="shared" ca="1" si="1057"/>
        <v>1.892808456982697E-5</v>
      </c>
      <c r="HA485" s="240">
        <f t="shared" ca="1" si="1058"/>
        <v>-2.5709719772533324E-5</v>
      </c>
      <c r="HB485" s="240">
        <f t="shared" ca="1" si="1059"/>
        <v>3.2243756319475313E-5</v>
      </c>
      <c r="HC485" s="240">
        <f t="shared" ca="1" si="1060"/>
        <v>-3.8467267866823099E-5</v>
      </c>
      <c r="HD485" s="240">
        <f t="shared" ca="1" si="1061"/>
        <v>4.4320318596266017E-5</v>
      </c>
      <c r="HE485" s="240">
        <f t="shared" ca="1" si="1062"/>
        <v>-4.974654042967657E-5</v>
      </c>
      <c r="HF485" s="240">
        <f t="shared" ca="1" si="1063"/>
        <v>5.4693675884529903E-5</v>
      </c>
      <c r="HG485" s="240">
        <f t="shared" ca="1" si="1064"/>
        <v>-5.9114081342005035E-5</v>
      </c>
      <c r="HH485" s="240">
        <f t="shared" ca="1" si="1065"/>
        <v>6.2965185881113091E-5</v>
      </c>
      <c r="HI485" s="240">
        <f t="shared" ca="1" si="1066"/>
        <v>-6.6209901259918017E-5</v>
      </c>
      <c r="HJ485" s="240">
        <f t="shared" ca="1" si="1067"/>
        <v>6.8816979095572562E-5</v>
      </c>
      <c r="HK485" s="240">
        <f t="shared" ca="1" si="1068"/>
        <v>-7.0761311803349804E-5</v>
      </c>
      <c r="HL485" s="240">
        <f t="shared" ca="1" si="1069"/>
        <v>7.2024174396394543E-5</v>
      </c>
      <c r="HM485" s="240">
        <f t="shared" ca="1" si="1070"/>
        <v>-7.2593404817581923E-5</v>
      </c>
      <c r="HN485" s="240">
        <f t="shared" ca="1" si="1071"/>
        <v>7.2463521066784786E-5</v>
      </c>
      <c r="HO485" s="240">
        <f t="shared" ca="1" si="1072"/>
        <v>-7.1635773995523612E-5</v>
      </c>
      <c r="HP485" s="240">
        <f t="shared" ca="1" si="1073"/>
        <v>7.0118135260589142E-5</v>
      </c>
      <c r="HQ485" s="240">
        <f t="shared" ca="1" si="1074"/>
        <v>-6.7925220552623973E-5</v>
      </c>
      <c r="HR485" s="240">
        <f t="shared" ca="1" si="1075"/>
        <v>6.5078148839031204E-5</v>
      </c>
      <c r="HS485" s="240">
        <f t="shared" ca="1" si="1076"/>
        <v>-6.1604338976787044E-5</v>
      </c>
      <c r="HT485" s="240">
        <f t="shared" ca="1" si="1077"/>
        <v>5.7537245653839591E-5</v>
      </c>
      <c r="HU485" s="240">
        <f t="shared" ca="1" si="1078"/>
        <v>-5.2916037202182503E-5</v>
      </c>
      <c r="HV485" s="240">
        <f t="shared" ca="1" si="1079"/>
        <v>4.7785218385425409E-5</v>
      </c>
      <c r="HW485" s="240">
        <f t="shared" ca="1" si="1080"/>
        <v>-4.2194201793559479E-5</v>
      </c>
      <c r="HX485" s="240">
        <f t="shared" ca="1" si="1081"/>
        <v>3.6196831972717746E-5</v>
      </c>
      <c r="HY485" s="240">
        <f t="shared" ca="1" si="1082"/>
        <v>-2.9850866872784595E-5</v>
      </c>
      <c r="HZ485" s="240">
        <f t="shared" ca="1" si="1083"/>
        <v>2.3217421606723012E-5</v>
      </c>
      <c r="IA485" s="240">
        <f t="shared" ca="1" si="1084"/>
        <v>-1.6360379878655156E-5</v>
      </c>
      <c r="IB485" s="240">
        <f t="shared" ca="1" si="1085"/>
        <v>9.3457787488544063E-6</v>
      </c>
      <c r="IC485" s="240">
        <f t="shared" ca="1" si="1086"/>
        <v>-2.2411726607879509E-6</v>
      </c>
      <c r="ID485" s="240">
        <f t="shared" ca="1" si="1087"/>
        <v>-4.8850171451514873E-6</v>
      </c>
      <c r="IE485" s="240">
        <f t="shared" ca="1" si="1088"/>
        <v>-3.5675539330313807E-5</v>
      </c>
      <c r="IF485" s="240">
        <f t="shared" ca="1" si="1089"/>
        <v>-1.8928084569826489E-5</v>
      </c>
      <c r="IG485" s="240">
        <f t="shared" ca="1" si="1090"/>
        <v>2.5709719772532853E-5</v>
      </c>
      <c r="IH485" s="240">
        <f t="shared" ca="1" si="1091"/>
        <v>-3.2243756319474872E-5</v>
      </c>
      <c r="II485" s="240">
        <f t="shared" ca="1" si="1092"/>
        <v>3.8467267866822679E-5</v>
      </c>
      <c r="IJ485" s="240">
        <f t="shared" ca="1" si="1093"/>
        <v>-4.4320318596265617E-5</v>
      </c>
      <c r="IK485" s="240">
        <f t="shared" ca="1" si="1094"/>
        <v>4.9746540429682228E-5</v>
      </c>
      <c r="IL485" s="240">
        <f t="shared" ca="1" si="1095"/>
        <v>-5.4693675884529577E-5</v>
      </c>
      <c r="IM485" s="240">
        <f t="shared" ca="1" si="1096"/>
        <v>5.9114081342004743E-5</v>
      </c>
      <c r="IN485" s="240">
        <f t="shared" ca="1" si="1097"/>
        <v>-6.2965185881116967E-5</v>
      </c>
      <c r="IO485" s="240">
        <f t="shared" ca="1" si="1098"/>
        <v>6.6209901259917813E-5</v>
      </c>
      <c r="IP485" s="240">
        <f t="shared" ca="1" si="1099"/>
        <v>-6.8816979095572413E-5</v>
      </c>
      <c r="IQ485" s="240">
        <f t="shared" ca="1" si="1100"/>
        <v>7.0761311803351553E-5</v>
      </c>
      <c r="IR485" s="240">
        <f t="shared" ca="1" si="1101"/>
        <v>-7.2024174396394475E-5</v>
      </c>
      <c r="IS485" s="240">
        <f t="shared" ca="1" si="1102"/>
        <v>7.2593404817581909E-5</v>
      </c>
      <c r="IT485" s="240">
        <f t="shared" ca="1" si="1103"/>
        <v>-7.2463521066784813E-5</v>
      </c>
      <c r="IU485" s="240">
        <f t="shared" ca="1" si="1104"/>
        <v>7.1635773995523693E-5</v>
      </c>
      <c r="IV485" s="240">
        <f t="shared" ca="1" si="1105"/>
        <v>-7.0118135260589291E-5</v>
      </c>
      <c r="IW485" s="240">
        <f t="shared" ca="1" si="1106"/>
        <v>6.7925220552624149E-5</v>
      </c>
      <c r="IX485" s="240">
        <f t="shared" ca="1" si="1107"/>
        <v>-6.5078148839031434E-5</v>
      </c>
      <c r="IY485" s="240">
        <f t="shared" ca="1" si="1108"/>
        <v>6.1604338976787315E-5</v>
      </c>
      <c r="IZ485" s="240">
        <f t="shared" ca="1" si="1109"/>
        <v>-5.7537245653839889E-5</v>
      </c>
      <c r="JA485" s="240">
        <f t="shared" ca="1" si="1110"/>
        <v>5.2916037202182842E-5</v>
      </c>
      <c r="JB485" s="240">
        <f t="shared" ca="1" si="1111"/>
        <v>-4.7785218385425782E-5</v>
      </c>
    </row>
    <row r="486" spans="2:262">
      <c r="B486" s="248">
        <v>125</v>
      </c>
      <c r="C486" s="247">
        <f t="shared" si="1112"/>
        <v>2.4414062500000017E-3</v>
      </c>
      <c r="D486" s="244">
        <f t="shared" ca="1" si="855"/>
        <v>29.928029321685599</v>
      </c>
      <c r="E486" s="243">
        <f ca="1">EA361</f>
        <v>-7.1970678314399072E-2</v>
      </c>
      <c r="F486" s="242">
        <v>125</v>
      </c>
      <c r="G486" s="240">
        <f t="shared" ca="1" si="856"/>
        <v>4.9366653544909218E-5</v>
      </c>
      <c r="H486" s="240">
        <f t="shared" ca="1" si="857"/>
        <v>-4.4843403026075977E-5</v>
      </c>
      <c r="I486" s="240">
        <f t="shared" ca="1" si="858"/>
        <v>4.0077142220894556E-5</v>
      </c>
      <c r="J486" s="240">
        <f t="shared" ca="1" si="859"/>
        <v>-3.5093699909629451E-5</v>
      </c>
      <c r="K486" s="240">
        <f t="shared" ca="1" si="860"/>
        <v>2.9920081797943979E-5</v>
      </c>
      <c r="L486" s="240">
        <f t="shared" ca="1" si="861"/>
        <v>-2.4584324170641306E-5</v>
      </c>
      <c r="M486" s="240">
        <f t="shared" ca="1" si="862"/>
        <v>1.9115341960607555E-5</v>
      </c>
      <c r="N486" s="240">
        <f t="shared" ca="1" si="863"/>
        <v>-1.3542772056285968E-5</v>
      </c>
      <c r="O486" s="240">
        <f t="shared" ca="1" si="864"/>
        <v>7.8968126968101174E-6</v>
      </c>
      <c r="P486" s="240">
        <f t="shared" ca="1" si="865"/>
        <v>-2.2080598251297167E-6</v>
      </c>
      <c r="Q486" s="240">
        <f t="shared" ca="1" si="866"/>
        <v>-3.4926587140551575E-6</v>
      </c>
      <c r="R486" s="240">
        <f t="shared" ca="1" si="867"/>
        <v>9.1744502330551878E-6</v>
      </c>
      <c r="S486" s="240">
        <f t="shared" ca="1" si="868"/>
        <v>-1.4806524611344438E-5</v>
      </c>
      <c r="T486" s="240">
        <f t="shared" ca="1" si="869"/>
        <v>2.035836114988819E-5</v>
      </c>
      <c r="U486" s="241">
        <f t="shared" ca="1" si="870"/>
        <v>-2.5799873965459486E-5</v>
      </c>
      <c r="V486" s="240">
        <f t="shared" ca="1" si="871"/>
        <v>3.110157502864277E-5</v>
      </c>
      <c r="W486" s="240">
        <f t="shared" ca="1" si="872"/>
        <v>-3.6234733962023922E-5</v>
      </c>
      <c r="X486" s="240">
        <f t="shared" ca="1" si="873"/>
        <v>4.1171533732593071E-5</v>
      </c>
      <c r="Y486" s="240">
        <f t="shared" ca="1" si="874"/>
        <v>-4.58852213946553E-5</v>
      </c>
      <c r="Z486" s="240">
        <f t="shared" ca="1" si="875"/>
        <v>5.0350253066364553E-5</v>
      </c>
      <c r="AA486" s="240">
        <f t="shared" ca="1" si="876"/>
        <v>-5.4542432354228923E-5</v>
      </c>
      <c r="AB486" s="240">
        <f t="shared" ca="1" si="877"/>
        <v>5.8439041475466894E-5</v>
      </c>
      <c r="AC486" s="240">
        <f t="shared" ca="1" si="878"/>
        <v>-6.2018964367637627E-5</v>
      </c>
      <c r="AD486" s="240">
        <f t="shared" ca="1" si="879"/>
        <v>6.5262801118413984E-5</v>
      </c>
      <c r="AE486" s="240">
        <f t="shared" ca="1" si="880"/>
        <v>-6.8152973095390203E-5</v>
      </c>
      <c r="AF486" s="240">
        <f t="shared" ca="1" si="881"/>
        <v>7.0673818206210364E-5</v>
      </c>
      <c r="AG486" s="240">
        <f t="shared" ca="1" si="882"/>
        <v>-7.2811675772805896E-5</v>
      </c>
      <c r="AH486" s="240">
        <f t="shared" ca="1" si="883"/>
        <v>7.455496055979466E-5</v>
      </c>
      <c r="AI486" s="240">
        <f t="shared" ca="1" si="884"/>
        <v>-7.5894225555872782E-5</v>
      </c>
      <c r="AJ486" s="240">
        <f t="shared" ca="1" si="885"/>
        <v>7.6822213167989056E-5</v>
      </c>
      <c r="AK486" s="240">
        <f t="shared" ca="1" si="886"/>
        <v>-7.7333894550870105E-5</v>
      </c>
      <c r="AL486" s="240">
        <f t="shared" ca="1" si="887"/>
        <v>7.7426496858768877E-5</v>
      </c>
      <c r="AM486" s="240">
        <f t="shared" ca="1" si="888"/>
        <v>-7.7099518271755415E-5</v>
      </c>
      <c r="AN486" s="240">
        <f t="shared" ca="1" si="889"/>
        <v>7.6354730715123224E-5</v>
      </c>
      <c r="AO486" s="240">
        <f t="shared" ca="1" si="890"/>
        <v>-7.5196170257171727E-5</v>
      </c>
      <c r="AP486" s="240">
        <f t="shared" ca="1" si="891"/>
        <v>7.3630115237403399E-5</v>
      </c>
      <c r="AQ486" s="240">
        <f t="shared" ca="1" si="892"/>
        <v>-7.1665052243657479E-5</v>
      </c>
      <c r="AR486" s="240">
        <f t="shared" ca="1" si="893"/>
        <v>6.9311630122555765E-5</v>
      </c>
      <c r="AS486" s="240">
        <f t="shared" ca="1" si="894"/>
        <v>-6.6582602272478262E-5</v>
      </c>
      <c r="AT486" s="240">
        <f t="shared" ca="1" si="895"/>
        <v>6.3492757531795086E-5</v>
      </c>
      <c r="AU486" s="240">
        <f t="shared" ca="1" si="896"/>
        <v>-6.0058840036868923E-5</v>
      </c>
      <c r="AV486" s="240">
        <f t="shared" ca="1" si="897"/>
        <v>5.6299458484127065E-5</v>
      </c>
      <c r="AW486" s="240">
        <f t="shared" ca="1" si="898"/>
        <v>-5.2234985287927122E-5</v>
      </c>
      <c r="AX486" s="240">
        <f t="shared" ca="1" si="899"/>
        <v>4.788744618067592E-5</v>
      </c>
      <c r="AY486" s="240">
        <f t="shared" ca="1" si="900"/>
        <v>-4.3280400853477818E-5</v>
      </c>
      <c r="AZ486" s="240">
        <f t="shared" ca="1" si="901"/>
        <v>3.8438815284127386E-5</v>
      </c>
      <c r="BA486" s="240">
        <f t="shared" ca="1" si="902"/>
        <v>-3.3388926444314588E-5</v>
      </c>
      <c r="BB486" s="240">
        <f t="shared" ca="1" si="903"/>
        <v>2.8158100119194057E-5</v>
      </c>
      <c r="BC486" s="240">
        <f t="shared" ca="1" si="904"/>
        <v>-2.2774682609836036E-5</v>
      </c>
      <c r="BD486" s="240">
        <f t="shared" ca="1" si="905"/>
        <v>1.7267847122157146E-5</v>
      </c>
      <c r="BE486" s="240">
        <f t="shared" ca="1" si="906"/>
        <v>-1.1667435674791757E-5</v>
      </c>
      <c r="BF486" s="240">
        <f t="shared" ca="1" si="907"/>
        <v>6.0037973826074828E-6</v>
      </c>
      <c r="BG486" s="240">
        <f t="shared" ca="1" si="908"/>
        <v>-3.0762399222212595E-7</v>
      </c>
      <c r="BH486" s="240">
        <f t="shared" ca="1" si="909"/>
        <v>-5.390216439228242E-6</v>
      </c>
      <c r="BI486" s="240">
        <f t="shared" ca="1" si="910"/>
        <v>1.1058846820774156E-5</v>
      </c>
      <c r="BJ486" s="240">
        <f t="shared" ca="1" si="911"/>
        <v>-1.6667548353230836E-5</v>
      </c>
      <c r="BK486" s="240">
        <f t="shared" ca="1" si="912"/>
        <v>2.2185926997041288E-5</v>
      </c>
      <c r="BL486" s="240">
        <f t="shared" ca="1" si="913"/>
        <v>-2.7584078180207932E-5</v>
      </c>
      <c r="BM486" s="240">
        <f t="shared" ca="1" si="914"/>
        <v>3.2832748853759222E-5</v>
      </c>
      <c r="BN486" s="240">
        <f t="shared" ca="1" si="915"/>
        <v>-3.790349601655659E-5</v>
      </c>
      <c r="BO486" s="240">
        <f t="shared" ca="1" si="916"/>
        <v>4.276884085038021E-5</v>
      </c>
      <c r="BP486" s="240">
        <f t="shared" ca="1" si="917"/>
        <v>-4.7402417630033093E-5</v>
      </c>
      <c r="BQ486" s="240">
        <f t="shared" ca="1" si="918"/>
        <v>5.1779116601479164E-5</v>
      </c>
      <c r="BR486" s="240">
        <f t="shared" ca="1" si="919"/>
        <v>-5.587522005378348E-5</v>
      </c>
      <c r="BS486" s="240">
        <f t="shared" ca="1" si="920"/>
        <v>5.966853084744088E-5</v>
      </c>
      <c r="BT486" s="240">
        <f t="shared" ca="1" si="921"/>
        <v>-6.3138492702598139E-5</v>
      </c>
      <c r="BU486" s="240">
        <f t="shared" ca="1" si="922"/>
        <v>6.6266301595315567E-5</v>
      </c>
      <c r="BV486" s="240">
        <f t="shared" ca="1" si="923"/>
        <v>-6.9035007658200983E-5</v>
      </c>
      <c r="BW486" s="240">
        <f t="shared" ca="1" si="924"/>
        <v>7.1429607033213812E-5</v>
      </c>
      <c r="BX486" s="240">
        <f t="shared" ca="1" si="925"/>
        <v>-7.3437123178865337E-5</v>
      </c>
      <c r="BY486" s="240">
        <f t="shared" ca="1" si="926"/>
        <v>7.5046677191225811E-5</v>
      </c>
      <c r="BZ486" s="240">
        <f t="shared" ca="1" si="927"/>
        <v>-7.6249546757646287E-5</v>
      </c>
      <c r="CA486" s="240">
        <f t="shared" ca="1" si="928"/>
        <v>7.703921342372656E-5</v>
      </c>
      <c r="CB486" s="240">
        <f t="shared" ca="1" si="929"/>
        <v>-7.7411397917384354E-5</v>
      </c>
      <c r="CC486" s="240">
        <f t="shared" ca="1" si="930"/>
        <v>7.7364083338601577E-5</v>
      </c>
      <c r="CD486" s="240">
        <f t="shared" ca="1" si="931"/>
        <v>-7.6897526089180106E-5</v>
      </c>
      <c r="CE486" s="240">
        <f t="shared" ca="1" si="932"/>
        <v>7.6014254483278208E-5</v>
      </c>
      <c r="CF486" s="240">
        <f t="shared" ca="1" si="933"/>
        <v>-7.4719055046257253E-5</v>
      </c>
      <c r="CG486" s="240">
        <f t="shared" ca="1" si="934"/>
        <v>7.3018946576085917E-5</v>
      </c>
      <c r="CH486" s="240">
        <f t="shared" ca="1" si="935"/>
        <v>-7.0923142107865919E-5</v>
      </c>
      <c r="CI486" s="240">
        <f t="shared" ca="1" si="936"/>
        <v>6.8442998987596523E-5</v>
      </c>
      <c r="CJ486" s="240">
        <f t="shared" ca="1" si="937"/>
        <v>-6.5591957325733757E-5</v>
      </c>
      <c r="CK486" s="240">
        <f t="shared" ca="1" si="938"/>
        <v>6.2385467164062758E-5</v>
      </c>
      <c r="CL486" s="240">
        <f t="shared" ca="1" si="939"/>
        <v>-5.8840904750589361E-5</v>
      </c>
      <c r="CM486" s="240">
        <f t="shared" ca="1" si="940"/>
        <v>5.4977478376142361E-5</v>
      </c>
      <c r="CN486" s="240">
        <f t="shared" ca="1" si="941"/>
        <v>-5.0816124282982271E-5</v>
      </c>
      <c r="CO486" s="240">
        <f t="shared" ca="1" si="942"/>
        <v>4.6379393209490539E-5</v>
      </c>
      <c r="CP486" s="240">
        <f t="shared" ca="1" si="943"/>
        <v>-4.1691328185764424E-5</v>
      </c>
      <c r="CQ486" s="240">
        <f t="shared" ca="1" si="944"/>
        <v>3.6777334242353742E-5</v>
      </c>
      <c r="CR486" s="240">
        <f t="shared" ca="1" si="945"/>
        <v>-3.1664040738199137E-5</v>
      </c>
      <c r="CS486" s="240">
        <f t="shared" ca="1" si="946"/>
        <v>2.6379157053828787E-5</v>
      </c>
      <c r="CT486" s="240">
        <f t="shared" ca="1" si="947"/>
        <v>-2.0951322431824441E-5</v>
      </c>
      <c r="CU486" s="240">
        <f t="shared" ca="1" si="948"/>
        <v>1.5409950778288881E-5</v>
      </c>
      <c r="CV486" s="240">
        <f t="shared" ca="1" si="949"/>
        <v>-9.7850712663230316E-6</v>
      </c>
      <c r="CW486" s="240">
        <f t="shared" ca="1" si="950"/>
        <v>4.1071656053607504E-6</v>
      </c>
      <c r="CX486" s="240">
        <f t="shared" ca="1" si="951"/>
        <v>1.5929971418725519E-6</v>
      </c>
      <c r="CY486" s="240">
        <f t="shared" ca="1" si="952"/>
        <v>-7.2845272995726107E-6</v>
      </c>
      <c r="CZ486" s="240">
        <f t="shared" ca="1" si="953"/>
        <v>1.2936581972685754E-5</v>
      </c>
      <c r="DA486" s="240">
        <f t="shared" ca="1" si="954"/>
        <v>-1.8518532187229552E-5</v>
      </c>
      <c r="DB486" s="240">
        <f t="shared" ca="1" si="955"/>
        <v>2.4000128871356607E-5</v>
      </c>
      <c r="DC486" s="240">
        <f t="shared" ca="1" si="956"/>
        <v>-2.935166677769572E-5</v>
      </c>
      <c r="DD486" s="240">
        <f t="shared" ca="1" si="957"/>
        <v>3.4544145458661195E-5</v>
      </c>
      <c r="DE486" s="240">
        <f t="shared" ca="1" si="958"/>
        <v>-3.9549426422390898E-5</v>
      </c>
      <c r="DF486" s="240">
        <f t="shared" ca="1" si="959"/>
        <v>4.4340385617671745E-5</v>
      </c>
      <c r="DG486" s="240">
        <f t="shared" ca="1" si="960"/>
        <v>-4.889106042152323E-5</v>
      </c>
      <c r="DH486" s="240">
        <f t="shared" ca="1" si="961"/>
        <v>5.3176790332900897E-5</v>
      </c>
      <c r="DI486" s="240">
        <f t="shared" ca="1" si="962"/>
        <v>-5.7174350610085166E-5</v>
      </c>
      <c r="DJ486" s="240">
        <f t="shared" ca="1" si="963"/>
        <v>6.0862078127581032E-5</v>
      </c>
      <c r="DK486" s="240">
        <f t="shared" ca="1" si="964"/>
        <v>-6.4219988770453619E-5</v>
      </c>
      <c r="DL486" s="240">
        <f t="shared" ca="1" si="965"/>
        <v>6.7229885729991023E-5</v>
      </c>
      <c r="DM486" s="240">
        <f t="shared" ca="1" si="966"/>
        <v>-6.9875458113784149E-5</v>
      </c>
      <c r="DN486" s="240">
        <f t="shared" ca="1" si="967"/>
        <v>7.2142369335865902E-5</v>
      </c>
      <c r="DO486" s="240">
        <f t="shared" ca="1" si="968"/>
        <v>-7.4018334807912685E-5</v>
      </c>
      <c r="DP486" s="240">
        <f t="shared" ca="1" si="969"/>
        <v>7.5493188510492932E-5</v>
      </c>
      <c r="DQ486" s="240">
        <f t="shared" ca="1" si="970"/>
        <v>-7.655893808360714E-5</v>
      </c>
      <c r="DR486" s="240">
        <f t="shared" ca="1" si="971"/>
        <v>7.7209808137979291E-5</v>
      </c>
      <c r="DS486" s="240">
        <f t="shared" ca="1" si="972"/>
        <v>-7.7442271552391652E-5</v>
      </c>
      <c r="DT486" s="240">
        <f t="shared" ca="1" si="973"/>
        <v>7.7255068587460288E-5</v>
      </c>
      <c r="DU486" s="240">
        <f t="shared" ca="1" si="974"/>
        <v>-7.6649213712271896E-5</v>
      </c>
      <c r="DV486" s="240">
        <f t="shared" ca="1" si="975"/>
        <v>7.5627990106887997E-5</v>
      </c>
      <c r="DW486" s="240">
        <f t="shared" ca="1" si="976"/>
        <v>-7.4196931870508905E-5</v>
      </c>
      <c r="DX486" s="240">
        <f t="shared" ca="1" si="977"/>
        <v>7.2363794031705999E-5</v>
      </c>
      <c r="DY486" s="240">
        <f t="shared" ca="1" si="978"/>
        <v>-7.0138510523256562E-5</v>
      </c>
      <c r="DZ486" s="240">
        <f t="shared" ca="1" si="979"/>
        <v>6.7533140349297253E-5</v>
      </c>
      <c r="EA486" s="240">
        <f t="shared" ca="1" si="980"/>
        <v>-6.4561802236536866E-5</v>
      </c>
      <c r="EB486" s="240">
        <f t="shared" ca="1" si="981"/>
        <v>6.1240598123652986E-5</v>
      </c>
      <c r="EC486" s="240">
        <f t="shared" ca="1" si="982"/>
        <v>-5.7587525903491155E-5</v>
      </c>
      <c r="ED486" s="240">
        <f t="shared" ca="1" si="983"/>
        <v>5.362238189092416E-5</v>
      </c>
      <c r="EE486" s="240">
        <f t="shared" ca="1" si="984"/>
        <v>-4.9366653544906576E-5</v>
      </c>
      <c r="EF486" s="240">
        <f t="shared" ca="1" si="985"/>
        <v>4.4843403026072934E-5</v>
      </c>
      <c r="EG486" s="240">
        <f t="shared" ca="1" si="986"/>
        <v>-4.0077142220891073E-5</v>
      </c>
      <c r="EH486" s="240">
        <f t="shared" ca="1" si="987"/>
        <v>3.5093699909625575E-5</v>
      </c>
      <c r="EI486" s="240">
        <f t="shared" ca="1" si="988"/>
        <v>-2.992008179793971E-5</v>
      </c>
      <c r="EJ486" s="240">
        <f t="shared" ca="1" si="989"/>
        <v>2.4584324170636536E-5</v>
      </c>
      <c r="EK486" s="240">
        <f t="shared" ca="1" si="990"/>
        <v>-1.9115341960602408E-5</v>
      </c>
      <c r="EL486" s="240">
        <f t="shared" ca="1" si="991"/>
        <v>1.3542772056284803E-5</v>
      </c>
      <c r="EM486" s="240">
        <f t="shared" ca="1" si="992"/>
        <v>-7.8968126968086673E-6</v>
      </c>
      <c r="EN486" s="240">
        <f t="shared" ca="1" si="993"/>
        <v>2.2080598251279752E-6</v>
      </c>
      <c r="EO486" s="240">
        <f t="shared" ca="1" si="994"/>
        <v>3.4926587140571633E-6</v>
      </c>
      <c r="EP486" s="240">
        <f t="shared" ca="1" si="995"/>
        <v>-9.1744502330577289E-6</v>
      </c>
      <c r="EQ486" s="240">
        <f t="shared" ca="1" si="996"/>
        <v>1.4806524611346945E-5</v>
      </c>
      <c r="ER486" s="240">
        <f t="shared" ca="1" si="997"/>
        <v>-2.0358361149891189E-5</v>
      </c>
      <c r="ES486" s="240">
        <f t="shared" ca="1" si="998"/>
        <v>2.579987396546241E-5</v>
      </c>
      <c r="ET486" s="240">
        <f t="shared" ca="1" si="999"/>
        <v>-3.1101575028646118E-5</v>
      </c>
      <c r="EU486" s="240">
        <f t="shared" ca="1" si="1000"/>
        <v>3.6234733962027649E-5</v>
      </c>
      <c r="EV486" s="240">
        <f t="shared" ca="1" si="1001"/>
        <v>-4.1171533732596642E-5</v>
      </c>
      <c r="EW486" s="240">
        <f t="shared" ca="1" si="1002"/>
        <v>4.5885221394659135E-5</v>
      </c>
      <c r="EX486" s="240">
        <f t="shared" ca="1" si="1003"/>
        <v>-5.0350253066368165E-5</v>
      </c>
      <c r="EY486" s="240">
        <f t="shared" ca="1" si="1004"/>
        <v>5.4542432354232691E-5</v>
      </c>
      <c r="EZ486" s="240">
        <f t="shared" ca="1" si="1005"/>
        <v>-5.8439041475467484E-5</v>
      </c>
      <c r="FA486" s="240">
        <f t="shared" ca="1" si="1006"/>
        <v>6.2018964367638183E-5</v>
      </c>
      <c r="FB486" s="240">
        <f t="shared" ca="1" si="1007"/>
        <v>-6.5262801118415068E-5</v>
      </c>
      <c r="FC486" s="240">
        <f t="shared" ca="1" si="1008"/>
        <v>6.8152973095391166E-5</v>
      </c>
      <c r="FD486" s="240">
        <f t="shared" ca="1" si="1009"/>
        <v>-7.0673818206211191E-5</v>
      </c>
      <c r="FE486" s="240">
        <f t="shared" ca="1" si="1010"/>
        <v>7.2811675772806953E-5</v>
      </c>
      <c r="FF486" s="240">
        <f t="shared" ca="1" si="1011"/>
        <v>-7.45549605597955E-5</v>
      </c>
      <c r="FG486" s="240">
        <f t="shared" ca="1" si="1012"/>
        <v>7.5894225555873392E-5</v>
      </c>
      <c r="FH486" s="240">
        <f t="shared" ca="1" si="1013"/>
        <v>-7.6822213167989449E-5</v>
      </c>
      <c r="FI486" s="240">
        <f t="shared" ca="1" si="1014"/>
        <v>7.7333894550870322E-5</v>
      </c>
      <c r="FJ486" s="240">
        <f t="shared" ca="1" si="1015"/>
        <v>-7.7426496858768782E-5</v>
      </c>
      <c r="FK486" s="240">
        <f t="shared" ca="1" si="1016"/>
        <v>7.7099518271755009E-5</v>
      </c>
      <c r="FL486" s="240">
        <f t="shared" ca="1" si="1017"/>
        <v>-7.6354730715122329E-5</v>
      </c>
      <c r="FM486" s="240">
        <f t="shared" ca="1" si="1018"/>
        <v>7.5196170257170453E-5</v>
      </c>
      <c r="FN486" s="240">
        <f t="shared" ca="1" si="1019"/>
        <v>-7.3630115237403114E-5</v>
      </c>
      <c r="FO486" s="240">
        <f t="shared" ca="1" si="1020"/>
        <v>7.166505224365714E-5</v>
      </c>
      <c r="FP486" s="240">
        <f t="shared" ca="1" si="1021"/>
        <v>-6.931163012255487E-5</v>
      </c>
      <c r="FQ486" s="240">
        <f t="shared" ca="1" si="1022"/>
        <v>6.6582602272477245E-5</v>
      </c>
      <c r="FR486" s="240">
        <f t="shared" ca="1" si="1023"/>
        <v>-6.3492757531793934E-5</v>
      </c>
      <c r="FS486" s="240">
        <f t="shared" ca="1" si="1024"/>
        <v>6.0058840036866951E-5</v>
      </c>
      <c r="FT486" s="240">
        <f t="shared" ca="1" si="1025"/>
        <v>-5.6299458484124924E-5</v>
      </c>
      <c r="FU486" s="240">
        <f t="shared" ca="1" si="1026"/>
        <v>5.2234985287924831E-5</v>
      </c>
      <c r="FV486" s="240">
        <f t="shared" ca="1" si="1027"/>
        <v>-4.7887446180673467E-5</v>
      </c>
      <c r="FW486" s="240">
        <f t="shared" ca="1" si="1028"/>
        <v>4.3280400853475236E-5</v>
      </c>
      <c r="FX486" s="240">
        <f t="shared" ca="1" si="1029"/>
        <v>-3.8438815284124683E-5</v>
      </c>
      <c r="FY486" s="240">
        <f t="shared" ca="1" si="1030"/>
        <v>3.338892644430979E-5</v>
      </c>
      <c r="FZ486" s="240">
        <f t="shared" ca="1" si="1031"/>
        <v>-2.8158100119189107E-5</v>
      </c>
      <c r="GA486" s="240">
        <f t="shared" ca="1" si="1032"/>
        <v>2.2774682609830957E-5</v>
      </c>
      <c r="GB486" s="240">
        <f t="shared" ca="1" si="1033"/>
        <v>-1.7267847122151959E-5</v>
      </c>
      <c r="GC486" s="240">
        <f t="shared" ca="1" si="1034"/>
        <v>1.1667435674786512E-5</v>
      </c>
      <c r="GD486" s="240">
        <f t="shared" ca="1" si="1035"/>
        <v>-6.0037973826021905E-6</v>
      </c>
      <c r="GE486" s="240">
        <f t="shared" ca="1" si="1036"/>
        <v>3.0762399221681336E-7</v>
      </c>
      <c r="GF486" s="240">
        <f t="shared" ca="1" si="1037"/>
        <v>5.3902164392357433E-6</v>
      </c>
      <c r="GG486" s="240">
        <f t="shared" ca="1" si="1038"/>
        <v>-1.1058846820781603E-5</v>
      </c>
      <c r="GH486" s="240">
        <f t="shared" ca="1" si="1039"/>
        <v>1.6667548353238174E-5</v>
      </c>
      <c r="GI486" s="240">
        <f t="shared" ca="1" si="1040"/>
        <v>-2.2185926997040051E-5</v>
      </c>
      <c r="GJ486" s="240">
        <f t="shared" ca="1" si="1041"/>
        <v>2.7584078180206729E-5</v>
      </c>
      <c r="GK486" s="240">
        <f t="shared" ca="1" si="1042"/>
        <v>-3.2832748853758056E-5</v>
      </c>
      <c r="GL486" s="240">
        <f t="shared" ca="1" si="1043"/>
        <v>3.7903496016555472E-5</v>
      </c>
      <c r="GM486" s="240">
        <f t="shared" ca="1" si="1044"/>
        <v>-4.2768840850380963E-5</v>
      </c>
      <c r="GN486" s="240">
        <f t="shared" ca="1" si="1045"/>
        <v>4.7402417630033811E-5</v>
      </c>
      <c r="GO486" s="240">
        <f t="shared" ca="1" si="1046"/>
        <v>-5.1779116601479835E-5</v>
      </c>
      <c r="GP486" s="240">
        <f t="shared" ca="1" si="1047"/>
        <v>5.587522005378411E-5</v>
      </c>
      <c r="GQ486" s="240">
        <f t="shared" ca="1" si="1048"/>
        <v>-5.9668530847441456E-5</v>
      </c>
      <c r="GR486" s="240">
        <f t="shared" ca="1" si="1049"/>
        <v>6.3138492702598654E-5</v>
      </c>
      <c r="GS486" s="240">
        <f t="shared" ca="1" si="1050"/>
        <v>-6.6266301595316042E-5</v>
      </c>
      <c r="GT486" s="240">
        <f t="shared" ca="1" si="1051"/>
        <v>6.9035007658202406E-5</v>
      </c>
      <c r="GU486" s="240">
        <f t="shared" ca="1" si="1052"/>
        <v>-7.1429607033215005E-5</v>
      </c>
      <c r="GV486" s="240">
        <f t="shared" ca="1" si="1053"/>
        <v>7.3437123178866326E-5</v>
      </c>
      <c r="GW486" s="240">
        <f t="shared" ca="1" si="1054"/>
        <v>-7.504667719122657E-5</v>
      </c>
      <c r="GX486" s="240">
        <f t="shared" ca="1" si="1055"/>
        <v>7.6249546757646829E-5</v>
      </c>
      <c r="GY486" s="240">
        <f t="shared" ca="1" si="1056"/>
        <v>-7.7039213423726871E-5</v>
      </c>
      <c r="GZ486" s="240">
        <f t="shared" ca="1" si="1057"/>
        <v>7.7411397917384435E-5</v>
      </c>
      <c r="HA486" s="240">
        <f t="shared" ca="1" si="1058"/>
        <v>-7.7364083338601346E-5</v>
      </c>
      <c r="HB486" s="240">
        <f t="shared" ca="1" si="1059"/>
        <v>7.6897526089179469E-5</v>
      </c>
      <c r="HC486" s="240">
        <f t="shared" ca="1" si="1060"/>
        <v>-7.6014254483277192E-5</v>
      </c>
      <c r="HD486" s="240">
        <f t="shared" ca="1" si="1061"/>
        <v>7.4719055046255857E-5</v>
      </c>
      <c r="HE486" s="240">
        <f t="shared" ca="1" si="1062"/>
        <v>-7.3018946576084142E-5</v>
      </c>
      <c r="HF486" s="240">
        <f t="shared" ca="1" si="1063"/>
        <v>7.0923142107863778E-5</v>
      </c>
      <c r="HG486" s="240">
        <f t="shared" ca="1" si="1064"/>
        <v>-6.8442998987594043E-5</v>
      </c>
      <c r="HH486" s="240">
        <f t="shared" ca="1" si="1065"/>
        <v>6.5591957325729759E-5</v>
      </c>
      <c r="HI486" s="240">
        <f t="shared" ca="1" si="1066"/>
        <v>-6.2385467164058299E-5</v>
      </c>
      <c r="HJ486" s="240">
        <f t="shared" ca="1" si="1067"/>
        <v>5.8840904750584475E-5</v>
      </c>
      <c r="HK486" s="240">
        <f t="shared" ca="1" si="1068"/>
        <v>-5.4977478376137069E-5</v>
      </c>
      <c r="HL486" s="240">
        <f t="shared" ca="1" si="1069"/>
        <v>5.081612428298324E-5</v>
      </c>
      <c r="HM486" s="240">
        <f t="shared" ca="1" si="1070"/>
        <v>-4.6379393209491569E-5</v>
      </c>
      <c r="HN486" s="240">
        <f t="shared" ca="1" si="1071"/>
        <v>4.1691328185765515E-5</v>
      </c>
      <c r="HO486" s="240">
        <f t="shared" ca="1" si="1072"/>
        <v>-3.6777334242354873E-5</v>
      </c>
      <c r="HP486" s="240">
        <f t="shared" ca="1" si="1073"/>
        <v>3.1664040738200316E-5</v>
      </c>
      <c r="HQ486" s="240">
        <f t="shared" ca="1" si="1074"/>
        <v>-2.6379157053829996E-5</v>
      </c>
      <c r="HR486" s="240">
        <f t="shared" ca="1" si="1075"/>
        <v>2.0951322431825681E-5</v>
      </c>
      <c r="HS486" s="240">
        <f t="shared" ca="1" si="1076"/>
        <v>-1.5409950778285839E-5</v>
      </c>
      <c r="HT486" s="240">
        <f t="shared" ca="1" si="1077"/>
        <v>9.7850712663199484E-6</v>
      </c>
      <c r="HU486" s="240">
        <f t="shared" ca="1" si="1078"/>
        <v>-4.1071656053576536E-6</v>
      </c>
      <c r="HV486" s="240">
        <f t="shared" ca="1" si="1079"/>
        <v>-1.5929971418756622E-6</v>
      </c>
      <c r="HW486" s="240">
        <f t="shared" ca="1" si="1080"/>
        <v>7.2845272995757075E-6</v>
      </c>
      <c r="HX486" s="240">
        <f t="shared" ca="1" si="1081"/>
        <v>-1.2936581972688817E-5</v>
      </c>
      <c r="HY486" s="240">
        <f t="shared" ca="1" si="1082"/>
        <v>1.8518532187232574E-5</v>
      </c>
      <c r="HZ486" s="240">
        <f t="shared" ca="1" si="1083"/>
        <v>-2.4000128871359561E-5</v>
      </c>
      <c r="IA486" s="240">
        <f t="shared" ca="1" si="1084"/>
        <v>2.9351666777698604E-5</v>
      </c>
      <c r="IB486" s="240">
        <f t="shared" ca="1" si="1085"/>
        <v>-3.4544145458663974E-5</v>
      </c>
      <c r="IC486" s="240">
        <f t="shared" ca="1" si="1086"/>
        <v>3.9549426422393581E-5</v>
      </c>
      <c r="ID486" s="240">
        <f t="shared" ca="1" si="1087"/>
        <v>-4.4340385617674293E-5</v>
      </c>
      <c r="IE486" s="240">
        <f t="shared" ca="1" si="1088"/>
        <v>2.9932224360145646E-5</v>
      </c>
      <c r="IF486" s="240">
        <f t="shared" ca="1" si="1089"/>
        <v>-5.3176790332903167E-5</v>
      </c>
      <c r="IG486" s="240">
        <f t="shared" ca="1" si="1090"/>
        <v>5.7174350610090235E-5</v>
      </c>
      <c r="IH486" s="240">
        <f t="shared" ca="1" si="1091"/>
        <v>-6.0862078127585674E-5</v>
      </c>
      <c r="II486" s="240">
        <f t="shared" ca="1" si="1092"/>
        <v>6.421998877045782E-5</v>
      </c>
      <c r="IJ486" s="240">
        <f t="shared" ca="1" si="1093"/>
        <v>-6.722988572999475E-5</v>
      </c>
      <c r="IK486" s="240">
        <f t="shared" ca="1" si="1094"/>
        <v>6.9875458113787388E-5</v>
      </c>
      <c r="IL486" s="240">
        <f t="shared" ca="1" si="1095"/>
        <v>-7.2142369335868626E-5</v>
      </c>
      <c r="IM486" s="240">
        <f t="shared" ca="1" si="1096"/>
        <v>7.4018334807914894E-5</v>
      </c>
      <c r="IN486" s="240">
        <f t="shared" ca="1" si="1097"/>
        <v>-7.5493188510492634E-5</v>
      </c>
      <c r="IO486" s="240">
        <f t="shared" ca="1" si="1098"/>
        <v>7.655893808360695E-5</v>
      </c>
      <c r="IP486" s="240">
        <f t="shared" ca="1" si="1099"/>
        <v>-7.7209808137979183E-5</v>
      </c>
      <c r="IQ486" s="240">
        <f t="shared" ca="1" si="1100"/>
        <v>7.7442271552391652E-5</v>
      </c>
      <c r="IR486" s="240">
        <f t="shared" ca="1" si="1101"/>
        <v>-7.7255068587460369E-5</v>
      </c>
      <c r="IS486" s="240">
        <f t="shared" ca="1" si="1102"/>
        <v>7.6649213712272086E-5</v>
      </c>
      <c r="IT486" s="240">
        <f t="shared" ca="1" si="1103"/>
        <v>-7.5627990106888281E-5</v>
      </c>
      <c r="IU486" s="240">
        <f t="shared" ca="1" si="1104"/>
        <v>7.4196931870508011E-5</v>
      </c>
      <c r="IV486" s="240">
        <f t="shared" ca="1" si="1105"/>
        <v>-7.2363794031704887E-5</v>
      </c>
      <c r="IW486" s="240">
        <f t="shared" ca="1" si="1106"/>
        <v>7.0138510523255233E-5</v>
      </c>
      <c r="IX486" s="240">
        <f t="shared" ca="1" si="1107"/>
        <v>-6.7533140349295722E-5</v>
      </c>
      <c r="IY486" s="240">
        <f t="shared" ca="1" si="1108"/>
        <v>6.4561802236535158E-5</v>
      </c>
      <c r="IZ486" s="240">
        <f t="shared" ca="1" si="1109"/>
        <v>-6.1240598123651088E-5</v>
      </c>
      <c r="JA486" s="240">
        <f t="shared" ca="1" si="1110"/>
        <v>5.7587525903489068E-5</v>
      </c>
      <c r="JB486" s="240">
        <f t="shared" ca="1" si="1111"/>
        <v>-5.362238189092191E-5</v>
      </c>
    </row>
    <row r="487" spans="2:262">
      <c r="B487" s="248">
        <v>126</v>
      </c>
      <c r="C487" s="247">
        <f t="shared" si="1112"/>
        <v>2.4609375000000018E-3</v>
      </c>
      <c r="D487" s="244">
        <f t="shared" ca="1" si="855"/>
        <v>29.928824299026445</v>
      </c>
      <c r="E487" s="243">
        <f ca="1">EB361</f>
        <v>-7.1175700973553871E-2</v>
      </c>
      <c r="F487" s="242">
        <v>126</v>
      </c>
      <c r="G487" s="240">
        <f t="shared" ca="1" si="856"/>
        <v>4.4950247042280534E-5</v>
      </c>
      <c r="H487" s="240">
        <f t="shared" ca="1" si="857"/>
        <v>-4.214283530979457E-5</v>
      </c>
      <c r="I487" s="240">
        <f t="shared" ca="1" si="858"/>
        <v>3.9233897795770902E-5</v>
      </c>
      <c r="J487" s="240">
        <f t="shared" ca="1" si="859"/>
        <v>-3.6230442385473635E-5</v>
      </c>
      <c r="K487" s="240">
        <f t="shared" ca="1" si="860"/>
        <v>3.3139704666057814E-5</v>
      </c>
      <c r="L487" s="240">
        <f t="shared" ca="1" si="861"/>
        <v>-2.9969130495406152E-5</v>
      </c>
      <c r="M487" s="240">
        <f t="shared" ca="1" si="862"/>
        <v>2.6726358064405364E-5</v>
      </c>
      <c r="N487" s="240">
        <f t="shared" ca="1" si="863"/>
        <v>-2.3419199495874695E-5</v>
      </c>
      <c r="O487" s="240">
        <f t="shared" ca="1" si="864"/>
        <v>2.0055622024478864E-5</v>
      </c>
      <c r="P487" s="240">
        <f t="shared" ca="1" si="865"/>
        <v>-1.6643728802961275E-5</v>
      </c>
      <c r="Q487" s="240">
        <f t="shared" ca="1" si="866"/>
        <v>1.31917393809389E-5</v>
      </c>
      <c r="R487" s="240">
        <f t="shared" ca="1" si="867"/>
        <v>-9.7079699032876861E-6</v>
      </c>
      <c r="S487" s="240">
        <f t="shared" ca="1" si="868"/>
        <v>6.2008130758217127E-6</v>
      </c>
      <c r="T487" s="240">
        <f t="shared" ca="1" si="869"/>
        <v>-2.6787179465295082E-6</v>
      </c>
      <c r="U487" s="241">
        <f t="shared" ca="1" si="870"/>
        <v>-8.4983044892436728E-7</v>
      </c>
      <c r="V487" s="240">
        <f t="shared" ca="1" si="871"/>
        <v>4.3763315283904339E-6</v>
      </c>
      <c r="W487" s="240">
        <f t="shared" ca="1" si="872"/>
        <v>-7.8922896418832366E-6</v>
      </c>
      <c r="X487" s="240">
        <f t="shared" ca="1" si="873"/>
        <v>1.1389234538345805E-5</v>
      </c>
      <c r="Y487" s="240">
        <f t="shared" ca="1" si="874"/>
        <v>-1.4858741771225883E-5</v>
      </c>
      <c r="Z487" s="240">
        <f t="shared" ca="1" si="875"/>
        <v>1.8292452993707504E-5</v>
      </c>
      <c r="AA487" s="240">
        <f t="shared" ca="1" si="876"/>
        <v>-2.1682096094697141E-5</v>
      </c>
      <c r="AB487" s="240">
        <f t="shared" ca="1" si="877"/>
        <v>2.5019505127067821E-5</v>
      </c>
      <c r="AC487" s="240">
        <f t="shared" ca="1" si="878"/>
        <v>-2.8296639980137567E-5</v>
      </c>
      <c r="AD487" s="240">
        <f t="shared" ca="1" si="879"/>
        <v>3.1505605749002218E-5</v>
      </c>
      <c r="AE487" s="240">
        <f t="shared" ca="1" si="880"/>
        <v>-3.463867175405237E-5</v>
      </c>
      <c r="AF487" s="240">
        <f t="shared" ca="1" si="881"/>
        <v>3.7688290164857686E-5</v>
      </c>
      <c r="AG487" s="240">
        <f t="shared" ca="1" si="882"/>
        <v>-4.0647114183551522E-5</v>
      </c>
      <c r="AH487" s="240">
        <f t="shared" ca="1" si="883"/>
        <v>4.3508015743909632E-5</v>
      </c>
      <c r="AI487" s="240">
        <f t="shared" ca="1" si="884"/>
        <v>-4.6264102683489407E-5</v>
      </c>
      <c r="AJ487" s="240">
        <f t="shared" ca="1" si="885"/>
        <v>4.890873534744785E-5</v>
      </c>
      <c r="AK487" s="240">
        <f t="shared" ca="1" si="886"/>
        <v>-5.1435542584055008E-5</v>
      </c>
      <c r="AL487" s="240">
        <f t="shared" ca="1" si="887"/>
        <v>5.3838437093355734E-5</v>
      </c>
      <c r="AM487" s="240">
        <f t="shared" ca="1" si="888"/>
        <v>-5.6111630092008414E-5</v>
      </c>
      <c r="AN487" s="240">
        <f t="shared" ca="1" si="889"/>
        <v>5.8249645258971096E-5</v>
      </c>
      <c r="AO487" s="240">
        <f t="shared" ca="1" si="890"/>
        <v>-6.0247331928438566E-5</v>
      </c>
      <c r="AP487" s="240">
        <f t="shared" ca="1" si="891"/>
        <v>6.2099877498247394E-5</v>
      </c>
      <c r="AQ487" s="240">
        <f t="shared" ca="1" si="892"/>
        <v>-6.3802819023855596E-5</v>
      </c>
      <c r="AR487" s="240">
        <f t="shared" ca="1" si="893"/>
        <v>6.5352053969968909E-5</v>
      </c>
      <c r="AS487" s="240">
        <f t="shared" ca="1" si="894"/>
        <v>-6.6743850093904688E-5</v>
      </c>
      <c r="AT487" s="240">
        <f t="shared" ca="1" si="895"/>
        <v>6.7974854436893414E-5</v>
      </c>
      <c r="AU487" s="240">
        <f t="shared" ca="1" si="896"/>
        <v>-6.9042101401649603E-5</v>
      </c>
      <c r="AV487" s="240">
        <f t="shared" ca="1" si="897"/>
        <v>6.9943019896755106E-5</v>
      </c>
      <c r="AW487" s="240">
        <f t="shared" ca="1" si="898"/>
        <v>-7.0675439530644787E-5</v>
      </c>
      <c r="AX487" s="240">
        <f t="shared" ca="1" si="899"/>
        <v>7.123759584026738E-5</v>
      </c>
      <c r="AY487" s="240">
        <f t="shared" ca="1" si="900"/>
        <v>-7.1628134541834568E-5</v>
      </c>
      <c r="AZ487" s="240">
        <f t="shared" ca="1" si="901"/>
        <v>7.184611479340669E-5</v>
      </c>
      <c r="BA487" s="240">
        <f t="shared" ca="1" si="902"/>
        <v>-7.1891011461465139E-5</v>
      </c>
      <c r="BB487" s="240">
        <f t="shared" ca="1" si="903"/>
        <v>7.1762716386004021E-5</v>
      </c>
      <c r="BC487" s="240">
        <f t="shared" ca="1" si="904"/>
        <v>-7.1461538641097504E-5</v>
      </c>
      <c r="BD487" s="240">
        <f t="shared" ca="1" si="905"/>
        <v>7.0988203790312823E-5</v>
      </c>
      <c r="BE487" s="240">
        <f t="shared" ca="1" si="906"/>
        <v>-7.0343852138765313E-5</v>
      </c>
      <c r="BF487" s="240">
        <f t="shared" ca="1" si="907"/>
        <v>6.9530035986021312E-5</v>
      </c>
      <c r="BG487" s="240">
        <f t="shared" ca="1" si="908"/>
        <v>-6.8548715886475623E-5</v>
      </c>
      <c r="BH487" s="240">
        <f t="shared" ca="1" si="909"/>
        <v>6.7402255926200387E-5</v>
      </c>
      <c r="BI487" s="240">
        <f t="shared" ca="1" si="910"/>
        <v>-6.6093418027659287E-5</v>
      </c>
      <c r="BJ487" s="240">
        <f t="shared" ca="1" si="911"/>
        <v>6.4625355295989934E-5</v>
      </c>
      <c r="BK487" s="240">
        <f t="shared" ca="1" si="912"/>
        <v>-6.3001604422899049E-5</v>
      </c>
      <c r="BL487" s="240">
        <f t="shared" ca="1" si="913"/>
        <v>6.1226077166465559E-5</v>
      </c>
      <c r="BM487" s="240">
        <f t="shared" ca="1" si="914"/>
        <v>-5.9303050927365987E-5</v>
      </c>
      <c r="BN487" s="240">
        <f t="shared" ca="1" si="915"/>
        <v>5.7237158444249753E-5</v>
      </c>
      <c r="BO487" s="240">
        <f t="shared" ca="1" si="916"/>
        <v>-5.5033376633057099E-5</v>
      </c>
      <c r="BP487" s="240">
        <f t="shared" ca="1" si="917"/>
        <v>5.2697014597202232E-5</v>
      </c>
      <c r="BQ487" s="240">
        <f t="shared" ca="1" si="918"/>
        <v>-5.0233700837467966E-5</v>
      </c>
      <c r="BR487" s="240">
        <f t="shared" ca="1" si="919"/>
        <v>4.7649369692465155E-5</v>
      </c>
      <c r="BS487" s="240">
        <f t="shared" ca="1" si="920"/>
        <v>-4.4950247042281402E-5</v>
      </c>
      <c r="BT487" s="240">
        <f t="shared" ca="1" si="921"/>
        <v>4.2142835309794536E-5</v>
      </c>
      <c r="BU487" s="240">
        <f t="shared" ca="1" si="922"/>
        <v>-3.9233897795771613E-5</v>
      </c>
      <c r="BV487" s="240">
        <f t="shared" ca="1" si="923"/>
        <v>3.6230442385473384E-5</v>
      </c>
      <c r="BW487" s="240">
        <f t="shared" ca="1" si="924"/>
        <v>-3.3139704666058342E-5</v>
      </c>
      <c r="BX487" s="240">
        <f t="shared" ca="1" si="925"/>
        <v>2.9969130495405647E-5</v>
      </c>
      <c r="BY487" s="240">
        <f t="shared" ca="1" si="926"/>
        <v>-2.672635806440556E-5</v>
      </c>
      <c r="BZ487" s="240">
        <f t="shared" ca="1" si="927"/>
        <v>2.3419199495873933E-5</v>
      </c>
      <c r="CA487" s="240">
        <f t="shared" ca="1" si="928"/>
        <v>-2.0055622024479064E-5</v>
      </c>
      <c r="CB487" s="240">
        <f t="shared" ca="1" si="929"/>
        <v>1.6643728802962234E-5</v>
      </c>
      <c r="CC487" s="240">
        <f t="shared" ca="1" si="930"/>
        <v>-1.3191739380938605E-5</v>
      </c>
      <c r="CD487" s="240">
        <f t="shared" ca="1" si="931"/>
        <v>9.7079699032883976E-6</v>
      </c>
      <c r="CE487" s="240">
        <f t="shared" ca="1" si="932"/>
        <v>-6.2008130758214078E-6</v>
      </c>
      <c r="CF487" s="240">
        <f t="shared" ca="1" si="933"/>
        <v>2.678717946529725E-6</v>
      </c>
      <c r="CG487" s="240">
        <f t="shared" ca="1" si="934"/>
        <v>8.4983044892517366E-7</v>
      </c>
      <c r="CH487" s="240">
        <f t="shared" ca="1" si="935"/>
        <v>-4.3763315283902238E-6</v>
      </c>
      <c r="CI487" s="240">
        <f t="shared" ca="1" si="936"/>
        <v>7.8922896418820101E-6</v>
      </c>
      <c r="CJ487" s="240">
        <f t="shared" ca="1" si="937"/>
        <v>-1.1389234538345592E-5</v>
      </c>
      <c r="CK487" s="240">
        <f t="shared" ca="1" si="938"/>
        <v>1.4858741771225178E-5</v>
      </c>
      <c r="CL487" s="240">
        <f t="shared" ca="1" si="939"/>
        <v>-1.8292452993705816E-5</v>
      </c>
      <c r="CM487" s="240">
        <f t="shared" ca="1" si="940"/>
        <v>2.1682096094698889E-5</v>
      </c>
      <c r="CN487" s="240">
        <f t="shared" ca="1" si="941"/>
        <v>-2.5019505127068583E-5</v>
      </c>
      <c r="CO487" s="240">
        <f t="shared" ca="1" si="942"/>
        <v>2.8296639980137381E-5</v>
      </c>
      <c r="CP487" s="240">
        <f t="shared" ca="1" si="943"/>
        <v>-3.1505605749001107E-5</v>
      </c>
      <c r="CQ487" s="240">
        <f t="shared" ca="1" si="944"/>
        <v>3.4638671754050392E-5</v>
      </c>
      <c r="CR487" s="240">
        <f t="shared" ca="1" si="945"/>
        <v>-3.7688290164858377E-5</v>
      </c>
      <c r="CS487" s="240">
        <f t="shared" ca="1" si="946"/>
        <v>4.0647114183551346E-5</v>
      </c>
      <c r="CT487" s="240">
        <f t="shared" ca="1" si="947"/>
        <v>-4.3508015743909463E-5</v>
      </c>
      <c r="CU487" s="240">
        <f t="shared" ca="1" si="948"/>
        <v>4.6264102683488465E-5</v>
      </c>
      <c r="CV487" s="240">
        <f t="shared" ca="1" si="949"/>
        <v>-4.8908735347449192E-5</v>
      </c>
      <c r="CW487" s="240">
        <f t="shared" ca="1" si="950"/>
        <v>5.1435542584055571E-5</v>
      </c>
      <c r="CX487" s="240">
        <f t="shared" ca="1" si="951"/>
        <v>-5.3838437093355591E-5</v>
      </c>
      <c r="CY487" s="240">
        <f t="shared" ca="1" si="952"/>
        <v>5.6111630092007635E-5</v>
      </c>
      <c r="CZ487" s="240">
        <f t="shared" ca="1" si="953"/>
        <v>-5.8249645258969782E-5</v>
      </c>
      <c r="DA487" s="240">
        <f t="shared" ca="1" si="954"/>
        <v>6.0247331928439007E-5</v>
      </c>
      <c r="DB487" s="240">
        <f t="shared" ca="1" si="955"/>
        <v>-6.2099877498247285E-5</v>
      </c>
      <c r="DC487" s="240">
        <f t="shared" ca="1" si="956"/>
        <v>6.3802819023855501E-5</v>
      </c>
      <c r="DD487" s="240">
        <f t="shared" ca="1" si="957"/>
        <v>-6.5352053969968394E-5</v>
      </c>
      <c r="DE487" s="240">
        <f t="shared" ca="1" si="958"/>
        <v>6.6743850093905365E-5</v>
      </c>
      <c r="DF487" s="240">
        <f t="shared" ca="1" si="959"/>
        <v>-6.7974854436893685E-5</v>
      </c>
      <c r="DG487" s="240">
        <f t="shared" ca="1" si="960"/>
        <v>6.9042101401649549E-5</v>
      </c>
      <c r="DH487" s="240">
        <f t="shared" ca="1" si="961"/>
        <v>-6.9943019896755051E-5</v>
      </c>
      <c r="DI487" s="240">
        <f t="shared" ca="1" si="962"/>
        <v>7.067543953064438E-5</v>
      </c>
      <c r="DJ487" s="240">
        <f t="shared" ca="1" si="963"/>
        <v>-7.1237595840267624E-5</v>
      </c>
      <c r="DK487" s="240">
        <f t="shared" ca="1" si="964"/>
        <v>7.1628134541834555E-5</v>
      </c>
      <c r="DL487" s="240">
        <f t="shared" ca="1" si="965"/>
        <v>-7.184611479340669E-5</v>
      </c>
      <c r="DM487" s="240">
        <f t="shared" ca="1" si="966"/>
        <v>7.1891011461465166E-5</v>
      </c>
      <c r="DN487" s="240">
        <f t="shared" ca="1" si="967"/>
        <v>-7.1762716386004156E-5</v>
      </c>
      <c r="DO487" s="240">
        <f t="shared" ca="1" si="968"/>
        <v>7.1461538641097314E-5</v>
      </c>
      <c r="DP487" s="240">
        <f t="shared" ca="1" si="969"/>
        <v>-7.0988203790312877E-5</v>
      </c>
      <c r="DQ487" s="240">
        <f t="shared" ca="1" si="970"/>
        <v>7.0343852138765353E-5</v>
      </c>
      <c r="DR487" s="240">
        <f t="shared" ca="1" si="971"/>
        <v>-6.9530035986021895E-5</v>
      </c>
      <c r="DS487" s="240">
        <f t="shared" ca="1" si="972"/>
        <v>6.8548715886475068E-5</v>
      </c>
      <c r="DT487" s="240">
        <f t="shared" ca="1" si="973"/>
        <v>-6.7402255926200469E-5</v>
      </c>
      <c r="DU487" s="240">
        <f t="shared" ca="1" si="974"/>
        <v>6.6093418027659369E-5</v>
      </c>
      <c r="DV487" s="240">
        <f t="shared" ca="1" si="975"/>
        <v>-6.4625355295990015E-5</v>
      </c>
      <c r="DW487" s="240">
        <f t="shared" ca="1" si="976"/>
        <v>6.3001604422900133E-5</v>
      </c>
      <c r="DX487" s="240">
        <f t="shared" ca="1" si="977"/>
        <v>-6.1226077166464597E-5</v>
      </c>
      <c r="DY487" s="240">
        <f t="shared" ca="1" si="978"/>
        <v>5.9303050927366109E-5</v>
      </c>
      <c r="DZ487" s="240">
        <f t="shared" ca="1" si="979"/>
        <v>-5.7237158444249882E-5</v>
      </c>
      <c r="EA487" s="240">
        <f t="shared" ca="1" si="980"/>
        <v>5.5033376633058549E-5</v>
      </c>
      <c r="EB487" s="240">
        <f t="shared" ca="1" si="981"/>
        <v>-5.2697014597200985E-5</v>
      </c>
      <c r="EC487" s="240">
        <f t="shared" ca="1" si="982"/>
        <v>5.0233700837468116E-5</v>
      </c>
      <c r="ED487" s="240">
        <f t="shared" ca="1" si="983"/>
        <v>-4.7649369692465318E-5</v>
      </c>
      <c r="EE487" s="240">
        <f t="shared" ca="1" si="984"/>
        <v>4.4950247042281558E-5</v>
      </c>
      <c r="EF487" s="240">
        <f t="shared" ca="1" si="985"/>
        <v>-4.2142835309796366E-5</v>
      </c>
      <c r="EG487" s="240">
        <f t="shared" ca="1" si="986"/>
        <v>3.9233897795770082E-5</v>
      </c>
      <c r="EH487" s="240">
        <f t="shared" ca="1" si="987"/>
        <v>-3.623044238547356E-5</v>
      </c>
      <c r="EI487" s="240">
        <f t="shared" ca="1" si="988"/>
        <v>3.3139704666058525E-5</v>
      </c>
      <c r="EJ487" s="240">
        <f t="shared" ca="1" si="989"/>
        <v>-2.9969130495407697E-5</v>
      </c>
      <c r="EK487" s="240">
        <f t="shared" ca="1" si="990"/>
        <v>2.6726358064403863E-5</v>
      </c>
      <c r="EL487" s="240">
        <f t="shared" ca="1" si="991"/>
        <v>-2.3419199495874133E-5</v>
      </c>
      <c r="EM487" s="240">
        <f t="shared" ca="1" si="992"/>
        <v>2.0055622024479264E-5</v>
      </c>
      <c r="EN487" s="240">
        <f t="shared" ca="1" si="993"/>
        <v>-1.6643728802962434E-5</v>
      </c>
      <c r="EO487" s="240">
        <f t="shared" ca="1" si="994"/>
        <v>1.3191739380940818E-5</v>
      </c>
      <c r="EP487" s="240">
        <f t="shared" ca="1" si="995"/>
        <v>-9.707969903286585E-6</v>
      </c>
      <c r="EQ487" s="240">
        <f t="shared" ca="1" si="996"/>
        <v>6.2008130758216246E-6</v>
      </c>
      <c r="ER487" s="240">
        <f t="shared" ca="1" si="997"/>
        <v>-2.6787179465299283E-6</v>
      </c>
      <c r="ES487" s="240">
        <f t="shared" ca="1" si="998"/>
        <v>-8.4983044892292394E-7</v>
      </c>
      <c r="ET487" s="240">
        <f t="shared" ca="1" si="999"/>
        <v>4.3763315283920466E-6</v>
      </c>
      <c r="EU487" s="240">
        <f t="shared" ca="1" si="1000"/>
        <v>-7.892289641883833E-6</v>
      </c>
      <c r="EV487" s="240">
        <f t="shared" ca="1" si="1001"/>
        <v>1.1389234538345392E-5</v>
      </c>
      <c r="EW487" s="240">
        <f t="shared" ca="1" si="1002"/>
        <v>-1.4858741771224972E-5</v>
      </c>
      <c r="EX487" s="240">
        <f t="shared" ca="1" si="1003"/>
        <v>1.8292452993705613E-5</v>
      </c>
      <c r="EY487" s="240">
        <f t="shared" ca="1" si="1004"/>
        <v>-2.1682096094698686E-5</v>
      </c>
      <c r="EZ487" s="240">
        <f t="shared" ca="1" si="1005"/>
        <v>2.5019505127068386E-5</v>
      </c>
      <c r="FA487" s="240">
        <f t="shared" ca="1" si="1006"/>
        <v>-2.8296639980137178E-5</v>
      </c>
      <c r="FB487" s="240">
        <f t="shared" ca="1" si="1007"/>
        <v>3.1505605749000917E-5</v>
      </c>
      <c r="FC487" s="240">
        <f t="shared" ca="1" si="1008"/>
        <v>-3.4638671754050215E-5</v>
      </c>
      <c r="FD487" s="240">
        <f t="shared" ca="1" si="1009"/>
        <v>3.7688290164858201E-5</v>
      </c>
      <c r="FE487" s="240">
        <f t="shared" ca="1" si="1010"/>
        <v>-4.064711418355117E-5</v>
      </c>
      <c r="FF487" s="240">
        <f t="shared" ca="1" si="1011"/>
        <v>4.35080157439093E-5</v>
      </c>
      <c r="FG487" s="240">
        <f t="shared" ca="1" si="1012"/>
        <v>-4.6264102683488302E-5</v>
      </c>
      <c r="FH487" s="240">
        <f t="shared" ca="1" si="1013"/>
        <v>4.8908735347449029E-5</v>
      </c>
      <c r="FI487" s="240">
        <f t="shared" ca="1" si="1014"/>
        <v>-5.1435542584055422E-5</v>
      </c>
      <c r="FJ487" s="240">
        <f t="shared" ca="1" si="1015"/>
        <v>5.3838437093355449E-5</v>
      </c>
      <c r="FK487" s="240">
        <f t="shared" ca="1" si="1016"/>
        <v>-5.6111630092007513E-5</v>
      </c>
      <c r="FL487" s="240">
        <f t="shared" ca="1" si="1017"/>
        <v>5.8249645258969653E-5</v>
      </c>
      <c r="FM487" s="240">
        <f t="shared" ca="1" si="1018"/>
        <v>-6.0247331928438898E-5</v>
      </c>
      <c r="FN487" s="240">
        <f t="shared" ca="1" si="1019"/>
        <v>6.2099877498247177E-5</v>
      </c>
      <c r="FO487" s="240">
        <f t="shared" ca="1" si="1020"/>
        <v>-6.3802819023855392E-5</v>
      </c>
      <c r="FP487" s="240">
        <f t="shared" ca="1" si="1021"/>
        <v>6.5352053969968313E-5</v>
      </c>
      <c r="FQ487" s="240">
        <f t="shared" ca="1" si="1022"/>
        <v>-6.6743850093905284E-5</v>
      </c>
      <c r="FR487" s="240">
        <f t="shared" ca="1" si="1023"/>
        <v>6.7974854436892289E-5</v>
      </c>
      <c r="FS487" s="240">
        <f t="shared" ca="1" si="1024"/>
        <v>-6.9042101401649482E-5</v>
      </c>
      <c r="FT487" s="240">
        <f t="shared" ca="1" si="1025"/>
        <v>6.9943019896755959E-5</v>
      </c>
      <c r="FU487" s="240">
        <f t="shared" ca="1" si="1026"/>
        <v>-7.0675439530644326E-5</v>
      </c>
      <c r="FV487" s="240">
        <f t="shared" ca="1" si="1027"/>
        <v>7.1237595840267597E-5</v>
      </c>
      <c r="FW487" s="240">
        <f t="shared" ca="1" si="1028"/>
        <v>-7.1628134541834175E-5</v>
      </c>
      <c r="FX487" s="240">
        <f t="shared" ca="1" si="1029"/>
        <v>7.1846114793406676E-5</v>
      </c>
      <c r="FY487" s="240">
        <f t="shared" ca="1" si="1030"/>
        <v>-7.1891011461465112E-5</v>
      </c>
      <c r="FZ487" s="240">
        <f t="shared" ca="1" si="1031"/>
        <v>7.1762716386004156E-5</v>
      </c>
      <c r="GA487" s="240">
        <f t="shared" ca="1" si="1032"/>
        <v>-7.1461538641097327E-5</v>
      </c>
      <c r="GB487" s="240">
        <f t="shared" ca="1" si="1033"/>
        <v>7.0988203790313555E-5</v>
      </c>
      <c r="GC487" s="240">
        <f t="shared" ca="1" si="1034"/>
        <v>-7.0343852138765394E-5</v>
      </c>
      <c r="GD487" s="240">
        <f t="shared" ca="1" si="1035"/>
        <v>6.9530035986020906E-5</v>
      </c>
      <c r="GE487" s="240">
        <f t="shared" ca="1" si="1036"/>
        <v>-6.8548715886476369E-5</v>
      </c>
      <c r="GF487" s="240">
        <f t="shared" ca="1" si="1037"/>
        <v>6.740225592620055E-5</v>
      </c>
      <c r="GG487" s="240">
        <f t="shared" ca="1" si="1038"/>
        <v>-6.6093418027657851E-5</v>
      </c>
      <c r="GH487" s="240">
        <f t="shared" ca="1" si="1039"/>
        <v>6.4625355295990124E-5</v>
      </c>
      <c r="GI487" s="240">
        <f t="shared" ca="1" si="1040"/>
        <v>-6.3001604422898276E-5</v>
      </c>
      <c r="GJ487" s="240">
        <f t="shared" ca="1" si="1041"/>
        <v>6.122607716646686E-5</v>
      </c>
      <c r="GK487" s="240">
        <f t="shared" ca="1" si="1042"/>
        <v>-5.9303050927366224E-5</v>
      </c>
      <c r="GL487" s="240">
        <f t="shared" ca="1" si="1043"/>
        <v>5.723715844424753E-5</v>
      </c>
      <c r="GM487" s="240">
        <f t="shared" ca="1" si="1044"/>
        <v>-5.5033376633058684E-5</v>
      </c>
      <c r="GN487" s="240">
        <f t="shared" ca="1" si="1045"/>
        <v>5.2697014597201127E-5</v>
      </c>
      <c r="GO487" s="240">
        <f t="shared" ca="1" si="1046"/>
        <v>-5.0233700837471192E-5</v>
      </c>
      <c r="GP487" s="240">
        <f t="shared" ca="1" si="1047"/>
        <v>4.7649369692465474E-5</v>
      </c>
      <c r="GQ487" s="240">
        <f t="shared" ca="1" si="1048"/>
        <v>-4.4950247042278535E-5</v>
      </c>
      <c r="GR487" s="240">
        <f t="shared" ca="1" si="1049"/>
        <v>4.2142835309796529E-5</v>
      </c>
      <c r="GS487" s="240">
        <f t="shared" ca="1" si="1050"/>
        <v>-3.9233897795770258E-5</v>
      </c>
      <c r="GT487" s="240">
        <f t="shared" ca="1" si="1051"/>
        <v>3.6230442385477267E-5</v>
      </c>
      <c r="GU487" s="240">
        <f t="shared" ca="1" si="1052"/>
        <v>-3.3139704666058722E-5</v>
      </c>
      <c r="GV487" s="240">
        <f t="shared" ca="1" si="1053"/>
        <v>2.996913049540417E-5</v>
      </c>
      <c r="GW487" s="240">
        <f t="shared" ca="1" si="1054"/>
        <v>-2.6726358064407847E-5</v>
      </c>
      <c r="GX487" s="240">
        <f t="shared" ca="1" si="1055"/>
        <v>2.3419199495874336E-5</v>
      </c>
      <c r="GY487" s="240">
        <f t="shared" ca="1" si="1056"/>
        <v>-2.0055622024483394E-5</v>
      </c>
      <c r="GZ487" s="240">
        <f t="shared" ca="1" si="1057"/>
        <v>1.6643728802962637E-5</v>
      </c>
      <c r="HA487" s="240">
        <f t="shared" ca="1" si="1058"/>
        <v>-1.3191739380937009E-5</v>
      </c>
      <c r="HB487" s="240">
        <f t="shared" ca="1" si="1059"/>
        <v>9.7079699032908438E-6</v>
      </c>
      <c r="HC487" s="240">
        <f t="shared" ca="1" si="1060"/>
        <v>-6.2008130758218347E-6</v>
      </c>
      <c r="HD487" s="240">
        <f t="shared" ca="1" si="1061"/>
        <v>2.6787179465260591E-6</v>
      </c>
      <c r="HE487" s="240">
        <f t="shared" ca="1" si="1062"/>
        <v>8.498304489227071E-7</v>
      </c>
      <c r="HF487" s="240">
        <f t="shared" ca="1" si="1063"/>
        <v>-4.3763315283918433E-6</v>
      </c>
      <c r="HG487" s="240">
        <f t="shared" ca="1" si="1064"/>
        <v>7.8922896418795639E-6</v>
      </c>
      <c r="HH487" s="240">
        <f t="shared" ca="1" si="1065"/>
        <v>-1.1389234538345179E-5</v>
      </c>
      <c r="HI487" s="240">
        <f t="shared" ca="1" si="1066"/>
        <v>1.4858741771228763E-5</v>
      </c>
      <c r="HJ487" s="240">
        <f t="shared" ca="1" si="1067"/>
        <v>-1.8292452993705406E-5</v>
      </c>
      <c r="HK487" s="240">
        <f t="shared" ca="1" si="1068"/>
        <v>2.1682096094698483E-5</v>
      </c>
      <c r="HL487" s="240">
        <f t="shared" ca="1" si="1069"/>
        <v>-2.5019505127064358E-5</v>
      </c>
      <c r="HM487" s="240">
        <f t="shared" ca="1" si="1070"/>
        <v>2.8296639980136985E-5</v>
      </c>
      <c r="HN487" s="240">
        <f t="shared" ca="1" si="1071"/>
        <v>-3.1505605749004407E-5</v>
      </c>
      <c r="HO487" s="240">
        <f t="shared" ca="1" si="1072"/>
        <v>3.4638671754050026E-5</v>
      </c>
      <c r="HP487" s="240">
        <f t="shared" ca="1" si="1073"/>
        <v>-3.7688290164858025E-5</v>
      </c>
      <c r="HQ487" s="240">
        <f t="shared" ca="1" si="1074"/>
        <v>4.0647114183547626E-5</v>
      </c>
      <c r="HR487" s="240">
        <f t="shared" ca="1" si="1075"/>
        <v>-4.3508015743909131E-5</v>
      </c>
      <c r="HS487" s="240">
        <f t="shared" ca="1" si="1076"/>
        <v>4.6264102683491277E-5</v>
      </c>
      <c r="HT487" s="240">
        <f t="shared" ca="1" si="1077"/>
        <v>-4.8908735347445885E-5</v>
      </c>
      <c r="HU487" s="240">
        <f t="shared" ca="1" si="1078"/>
        <v>5.1435542584055279E-5</v>
      </c>
      <c r="HV487" s="240">
        <f t="shared" ca="1" si="1079"/>
        <v>-5.3838437093352603E-5</v>
      </c>
      <c r="HW487" s="240">
        <f t="shared" ca="1" si="1080"/>
        <v>5.6111630092007377E-5</v>
      </c>
      <c r="HX487" s="240">
        <f t="shared" ca="1" si="1081"/>
        <v>-5.8249645258971923E-5</v>
      </c>
      <c r="HY487" s="240">
        <f t="shared" ca="1" si="1082"/>
        <v>6.0247331928436547E-5</v>
      </c>
      <c r="HZ487" s="240">
        <f t="shared" ca="1" si="1083"/>
        <v>-6.2099877498247069E-5</v>
      </c>
      <c r="IA487" s="240">
        <f t="shared" ca="1" si="1084"/>
        <v>6.3802819023857181E-5</v>
      </c>
      <c r="IB487" s="240">
        <f t="shared" ca="1" si="1085"/>
        <v>-6.5352053969968218E-5</v>
      </c>
      <c r="IC487" s="240">
        <f t="shared" ca="1" si="1086"/>
        <v>6.6743850093905216E-5</v>
      </c>
      <c r="ID487" s="240">
        <f t="shared" ca="1" si="1087"/>
        <v>-6.7974854436892221E-5</v>
      </c>
      <c r="IE487" s="240">
        <f t="shared" ca="1" si="1088"/>
        <v>7.4146317048787334E-5</v>
      </c>
      <c r="IF487" s="240">
        <f t="shared" ca="1" si="1089"/>
        <v>-6.9943019896755905E-5</v>
      </c>
      <c r="IG487" s="240">
        <f t="shared" ca="1" si="1090"/>
        <v>7.0675439530644299E-5</v>
      </c>
      <c r="IH487" s="240">
        <f t="shared" ca="1" si="1091"/>
        <v>-7.123759584026757E-5</v>
      </c>
      <c r="II487" s="240">
        <f t="shared" ca="1" si="1092"/>
        <v>7.1628134541834175E-5</v>
      </c>
      <c r="IJ487" s="240">
        <f t="shared" ca="1" si="1093"/>
        <v>-7.1846114793406663E-5</v>
      </c>
      <c r="IK487" s="240">
        <f t="shared" ca="1" si="1094"/>
        <v>7.1891011461465112E-5</v>
      </c>
      <c r="IL487" s="240">
        <f t="shared" ca="1" si="1095"/>
        <v>-7.176271638600417E-5</v>
      </c>
      <c r="IM487" s="240">
        <f t="shared" ca="1" si="1096"/>
        <v>7.1461538641097355E-5</v>
      </c>
      <c r="IN487" s="240">
        <f t="shared" ca="1" si="1097"/>
        <v>-7.0988203790313582E-5</v>
      </c>
      <c r="IO487" s="240">
        <f t="shared" ca="1" si="1098"/>
        <v>7.0343852138765448E-5</v>
      </c>
      <c r="IP487" s="240">
        <f t="shared" ca="1" si="1099"/>
        <v>-6.953003598602096E-5</v>
      </c>
      <c r="IQ487" s="240">
        <f t="shared" ca="1" si="1100"/>
        <v>6.8548715886476423E-5</v>
      </c>
      <c r="IR487" s="240">
        <f t="shared" ca="1" si="1101"/>
        <v>-6.7402255926200618E-5</v>
      </c>
      <c r="IS487" s="240">
        <f t="shared" ca="1" si="1102"/>
        <v>6.6093418027657932E-5</v>
      </c>
      <c r="IT487" s="240">
        <f t="shared" ca="1" si="1103"/>
        <v>-6.4625355295990219E-5</v>
      </c>
      <c r="IU487" s="240">
        <f t="shared" ca="1" si="1104"/>
        <v>6.3001604422898371E-5</v>
      </c>
      <c r="IV487" s="240">
        <f t="shared" ca="1" si="1105"/>
        <v>-6.1226077166466969E-5</v>
      </c>
      <c r="IW487" s="240">
        <f t="shared" ca="1" si="1106"/>
        <v>5.9303050927366353E-5</v>
      </c>
      <c r="IX487" s="240">
        <f t="shared" ca="1" si="1107"/>
        <v>-5.7237158444247659E-5</v>
      </c>
      <c r="IY487" s="240">
        <f t="shared" ca="1" si="1108"/>
        <v>5.503337663305882E-5</v>
      </c>
      <c r="IZ487" s="240">
        <f t="shared" ca="1" si="1109"/>
        <v>-5.2697014597201269E-5</v>
      </c>
      <c r="JA487" s="240">
        <f t="shared" ca="1" si="1110"/>
        <v>5.0233700837471348E-5</v>
      </c>
      <c r="JB487" s="240">
        <f t="shared" ca="1" si="1111"/>
        <v>-4.764936969246563E-5</v>
      </c>
    </row>
    <row r="488" spans="2:262">
      <c r="B488" s="248">
        <v>127</v>
      </c>
      <c r="C488" s="247">
        <f t="shared" si="1112"/>
        <v>2.4804687500000018E-3</v>
      </c>
      <c r="D488" s="244">
        <f t="shared" ca="1" si="855"/>
        <v>29.930434708315079</v>
      </c>
      <c r="E488" s="243">
        <f ca="1">EC361</f>
        <v>-6.9565291684921926E-2</v>
      </c>
      <c r="F488" s="242">
        <v>127</v>
      </c>
      <c r="G488" s="240">
        <f t="shared" ca="1" si="856"/>
        <v>5.207567519064314E-5</v>
      </c>
      <c r="H488" s="240">
        <f t="shared" ca="1" si="857"/>
        <v>-5.067893376786396E-5</v>
      </c>
      <c r="I488" s="240">
        <f t="shared" ca="1" si="858"/>
        <v>4.9251665250390351E-5</v>
      </c>
      <c r="J488" s="240">
        <f t="shared" ca="1" si="859"/>
        <v>-4.77947293714084E-5</v>
      </c>
      <c r="K488" s="240">
        <f t="shared" ca="1" si="860"/>
        <v>4.6309003734613157E-5</v>
      </c>
      <c r="L488" s="240">
        <f t="shared" ca="1" si="861"/>
        <v>-4.4795383285573141E-5</v>
      </c>
      <c r="M488" s="240">
        <f t="shared" ca="1" si="862"/>
        <v>4.3254779772649381E-5</v>
      </c>
      <c r="N488" s="240">
        <f t="shared" ca="1" si="863"/>
        <v>-4.1688121197790984E-5</v>
      </c>
      <c r="O488" s="240">
        <f t="shared" ca="1" si="864"/>
        <v>4.0096351257542289E-5</v>
      </c>
      <c r="P488" s="240">
        <f t="shared" ca="1" si="865"/>
        <v>-3.8480428774595186E-5</v>
      </c>
      <c r="Q488" s="240">
        <f t="shared" ca="1" si="866"/>
        <v>3.6841327120230191E-5</v>
      </c>
      <c r="R488" s="240">
        <f t="shared" ca="1" si="867"/>
        <v>-3.5180033627993428E-5</v>
      </c>
      <c r="S488" s="240">
        <f t="shared" ca="1" si="868"/>
        <v>3.349754899896583E-5</v>
      </c>
      <c r="T488" s="240">
        <f t="shared" ca="1" si="869"/>
        <v>-3.1794886698975299E-5</v>
      </c>
      <c r="U488" s="241">
        <f t="shared" ca="1" si="870"/>
        <v>3.0073072348124682E-5</v>
      </c>
      <c r="V488" s="240">
        <f t="shared" ca="1" si="871"/>
        <v>-2.8333143102996163E-5</v>
      </c>
      <c r="W488" s="240">
        <f t="shared" ca="1" si="872"/>
        <v>2.657614703190687E-5</v>
      </c>
      <c r="X488" s="240">
        <f t="shared" ca="1" si="873"/>
        <v>-2.480314248359169E-5</v>
      </c>
      <c r="Y488" s="240">
        <f t="shared" ca="1" si="874"/>
        <v>2.3015197449693639E-5</v>
      </c>
      <c r="Z488" s="240">
        <f t="shared" ca="1" si="875"/>
        <v>-2.1213388921445557E-5</v>
      </c>
      <c r="AA488" s="240">
        <f t="shared" ca="1" si="876"/>
        <v>1.9398802240930892E-5</v>
      </c>
      <c r="AB488" s="240">
        <f t="shared" ca="1" si="877"/>
        <v>-1.757253044731423E-5</v>
      </c>
      <c r="AC488" s="240">
        <f t="shared" ca="1" si="878"/>
        <v>1.5735673618435338E-5</v>
      </c>
      <c r="AD488" s="240">
        <f t="shared" ca="1" si="879"/>
        <v>-1.3889338208162379E-5</v>
      </c>
      <c r="AE488" s="240">
        <f t="shared" ca="1" si="880"/>
        <v>1.2034636379909693E-5</v>
      </c>
      <c r="AF488" s="240">
        <f t="shared" ca="1" si="881"/>
        <v>-1.0172685336705779E-5</v>
      </c>
      <c r="AG488" s="240">
        <f t="shared" ca="1" si="882"/>
        <v>8.3046066482362439E-6</v>
      </c>
      <c r="AH488" s="240">
        <f t="shared" ca="1" si="883"/>
        <v>-6.4315255752510583E-6</v>
      </c>
      <c r="AI488" s="240">
        <f t="shared" ca="1" si="884"/>
        <v>4.554570391749577E-6</v>
      </c>
      <c r="AJ488" s="240">
        <f t="shared" ca="1" si="885"/>
        <v>-2.6748717053504486E-6</v>
      </c>
      <c r="AK488" s="240">
        <f t="shared" ca="1" si="886"/>
        <v>7.9356177625592312E-7</v>
      </c>
      <c r="AL488" s="240">
        <f t="shared" ca="1" si="887"/>
        <v>1.0882261647794368E-6</v>
      </c>
      <c r="AM488" s="240">
        <f t="shared" ca="1" si="888"/>
        <v>-2.9693585990645373E-6</v>
      </c>
      <c r="AN488" s="240">
        <f t="shared" ca="1" si="889"/>
        <v>4.8487024027610141E-6</v>
      </c>
      <c r="AO488" s="240">
        <f t="shared" ca="1" si="890"/>
        <v>-6.7251255294347345E-6</v>
      </c>
      <c r="AP488" s="240">
        <f t="shared" ca="1" si="891"/>
        <v>8.5974976919581675E-6</v>
      </c>
      <c r="AQ488" s="240">
        <f t="shared" ca="1" si="892"/>
        <v>-1.0464691043353115E-5</v>
      </c>
      <c r="AR488" s="240">
        <f t="shared" ca="1" si="893"/>
        <v>1.232558085616355E-5</v>
      </c>
      <c r="AS488" s="240">
        <f t="shared" ca="1" si="894"/>
        <v>-1.4179046199949378E-5</v>
      </c>
      <c r="AT488" s="240">
        <f t="shared" ca="1" si="895"/>
        <v>1.6023970616493048E-5</v>
      </c>
      <c r="AU488" s="240">
        <f t="shared" ca="1" si="896"/>
        <v>-1.7859242792313248E-5</v>
      </c>
      <c r="AV488" s="240">
        <f t="shared" ca="1" si="897"/>
        <v>1.968375722807335E-5</v>
      </c>
      <c r="AW488" s="240">
        <f t="shared" ca="1" si="898"/>
        <v>-2.1496414904503419E-5</v>
      </c>
      <c r="AX488" s="240">
        <f t="shared" ca="1" si="899"/>
        <v>2.3296123944397726E-5</v>
      </c>
      <c r="AY488" s="240">
        <f t="shared" ca="1" si="900"/>
        <v>-2.5081800270326117E-5</v>
      </c>
      <c r="AZ488" s="240">
        <f t="shared" ca="1" si="901"/>
        <v>2.6852368257640588E-5</v>
      </c>
      <c r="BA488" s="240">
        <f t="shared" ca="1" si="902"/>
        <v>-2.8606761382391379E-5</v>
      </c>
      <c r="BB488" s="240">
        <f t="shared" ca="1" si="903"/>
        <v>3.0343922863763115E-5</v>
      </c>
      <c r="BC488" s="240">
        <f t="shared" ca="1" si="904"/>
        <v>-3.2062806300632075E-5</v>
      </c>
      <c r="BD488" s="240">
        <f t="shared" ca="1" si="905"/>
        <v>3.3762376301891068E-5</v>
      </c>
      <c r="BE488" s="240">
        <f t="shared" ca="1" si="906"/>
        <v>-3.5441609110122375E-5</v>
      </c>
      <c r="BF488" s="240">
        <f t="shared" ca="1" si="907"/>
        <v>3.7099493218272856E-5</v>
      </c>
      <c r="BG488" s="240">
        <f t="shared" ca="1" si="908"/>
        <v>-3.8735029978948083E-5</v>
      </c>
      <c r="BH488" s="240">
        <f t="shared" ca="1" si="909"/>
        <v>4.0347234205960031E-5</v>
      </c>
      <c r="BI488" s="240">
        <f t="shared" ca="1" si="910"/>
        <v>-4.1935134767766585E-5</v>
      </c>
      <c r="BJ488" s="240">
        <f t="shared" ca="1" si="911"/>
        <v>4.3497775172444714E-5</v>
      </c>
      <c r="BK488" s="240">
        <f t="shared" ca="1" si="912"/>
        <v>-4.5034214143845549E-5</v>
      </c>
      <c r="BL488" s="240">
        <f t="shared" ca="1" si="913"/>
        <v>4.654352618858386E-5</v>
      </c>
      <c r="BM488" s="240">
        <f t="shared" ca="1" si="914"/>
        <v>-4.802480215352071E-5</v>
      </c>
      <c r="BN488" s="240">
        <f t="shared" ca="1" si="915"/>
        <v>4.9477149773403302E-5</v>
      </c>
      <c r="BO488" s="240">
        <f t="shared" ca="1" si="916"/>
        <v>-5.0899694208332185E-5</v>
      </c>
      <c r="BP488" s="240">
        <f t="shared" ca="1" si="917"/>
        <v>5.2291578570732127E-5</v>
      </c>
      <c r="BQ488" s="240">
        <f t="shared" ca="1" si="918"/>
        <v>-5.3651964441509129E-5</v>
      </c>
      <c r="BR488" s="240">
        <f t="shared" ca="1" si="919"/>
        <v>5.498003237508273E-5</v>
      </c>
      <c r="BS488" s="240">
        <f t="shared" ca="1" si="920"/>
        <v>-5.6274982392989416E-5</v>
      </c>
      <c r="BT488" s="240">
        <f t="shared" ca="1" si="921"/>
        <v>5.75360344657597E-5</v>
      </c>
      <c r="BU488" s="240">
        <f t="shared" ca="1" si="922"/>
        <v>-5.87624289827787E-5</v>
      </c>
      <c r="BV488" s="240">
        <f t="shared" ca="1" si="923"/>
        <v>5.9953427209847224E-5</v>
      </c>
      <c r="BW488" s="240">
        <f t="shared" ca="1" si="924"/>
        <v>-6.1108311734167585E-5</v>
      </c>
      <c r="BX488" s="240">
        <f t="shared" ca="1" si="925"/>
        <v>6.222638689648624E-5</v>
      </c>
      <c r="BY488" s="240">
        <f t="shared" ca="1" si="926"/>
        <v>-6.3306979210132907E-5</v>
      </c>
      <c r="BZ488" s="240">
        <f t="shared" ca="1" si="927"/>
        <v>6.4349437766703845E-5</v>
      </c>
      <c r="CA488" s="240">
        <f t="shared" ca="1" si="928"/>
        <v>-6.5353134628144566E-5</v>
      </c>
      <c r="CB488" s="240">
        <f t="shared" ca="1" si="929"/>
        <v>6.6317465204996401E-5</v>
      </c>
      <c r="CC488" s="240">
        <f t="shared" ca="1" si="930"/>
        <v>-6.7241848620578501E-5</v>
      </c>
      <c r="CD488" s="240">
        <f t="shared" ca="1" si="931"/>
        <v>6.8125728060886226E-5</v>
      </c>
      <c r="CE488" s="240">
        <f t="shared" ca="1" si="932"/>
        <v>-6.8968571109995119E-5</v>
      </c>
      <c r="CF488" s="240">
        <f t="shared" ca="1" si="933"/>
        <v>6.9769870070768351E-5</v>
      </c>
      <c r="CG488" s="240">
        <f t="shared" ca="1" si="934"/>
        <v>-7.0529142270674437E-5</v>
      </c>
      <c r="CH488" s="240">
        <f t="shared" ca="1" si="935"/>
        <v>7.1245930352531152E-5</v>
      </c>
      <c r="CI488" s="240">
        <f t="shared" ca="1" si="936"/>
        <v>-7.1919802550001187E-5</v>
      </c>
      <c r="CJ488" s="240">
        <f t="shared" ca="1" si="937"/>
        <v>7.2550352947668936E-5</v>
      </c>
      <c r="CK488" s="240">
        <f t="shared" ca="1" si="938"/>
        <v>-7.3137201725553445E-5</v>
      </c>
      <c r="CL488" s="240">
        <f t="shared" ca="1" si="939"/>
        <v>7.3679995387893987E-5</v>
      </c>
      <c r="CM488" s="240">
        <f t="shared" ca="1" si="940"/>
        <v>-7.4178406976086559E-5</v>
      </c>
      <c r="CN488" s="240">
        <f t="shared" ca="1" si="941"/>
        <v>7.4632136265624936E-5</v>
      </c>
      <c r="CO488" s="240">
        <f t="shared" ca="1" si="942"/>
        <v>-7.5040909946953222E-5</v>
      </c>
      <c r="CP488" s="240">
        <f t="shared" ca="1" si="943"/>
        <v>7.5404481790088915E-5</v>
      </c>
      <c r="CQ488" s="240">
        <f t="shared" ca="1" si="944"/>
        <v>-7.5722632792950246E-5</v>
      </c>
      <c r="CR488" s="240">
        <f t="shared" ca="1" si="945"/>
        <v>7.5995171313268035E-5</v>
      </c>
      <c r="CS488" s="240">
        <f t="shared" ca="1" si="946"/>
        <v>-7.6221933184029766E-5</v>
      </c>
      <c r="CT488" s="240">
        <f t="shared" ca="1" si="947"/>
        <v>7.6402781812362643E-5</v>
      </c>
      <c r="CU488" s="240">
        <f t="shared" ca="1" si="948"/>
        <v>-7.6537608261816135E-5</v>
      </c>
      <c r="CV488" s="240">
        <f t="shared" ca="1" si="949"/>
        <v>7.6626331317977957E-5</v>
      </c>
      <c r="CW488" s="240">
        <f t="shared" ca="1" si="950"/>
        <v>-7.6668897537397071E-5</v>
      </c>
      <c r="CX488" s="240">
        <f t="shared" ca="1" si="951"/>
        <v>7.6665281279774278E-5</v>
      </c>
      <c r="CY488" s="240">
        <f t="shared" ca="1" si="952"/>
        <v>-7.6615484723408124E-5</v>
      </c>
      <c r="CZ488" s="240">
        <f t="shared" ca="1" si="953"/>
        <v>7.651953786388195E-5</v>
      </c>
      <c r="DA488" s="240">
        <f t="shared" ca="1" si="954"/>
        <v>-7.6377498495996629E-5</v>
      </c>
      <c r="DB488" s="240">
        <f t="shared" ca="1" si="955"/>
        <v>7.6189452178955573E-5</v>
      </c>
      <c r="DC488" s="240">
        <f t="shared" ca="1" si="956"/>
        <v>-7.5955512184829515E-5</v>
      </c>
      <c r="DD488" s="240">
        <f t="shared" ca="1" si="957"/>
        <v>7.5675819430322272E-5</v>
      </c>
      <c r="DE488" s="240">
        <f t="shared" ca="1" si="958"/>
        <v>-7.5350542391892049E-5</v>
      </c>
      <c r="DF488" s="240">
        <f t="shared" ca="1" si="959"/>
        <v>7.4979877004262399E-5</v>
      </c>
      <c r="DG488" s="240">
        <f t="shared" ca="1" si="960"/>
        <v>-7.4564046542404492E-5</v>
      </c>
      <c r="DH488" s="240">
        <f t="shared" ca="1" si="961"/>
        <v>7.4103301487037706E-5</v>
      </c>
      <c r="DI488" s="240">
        <f t="shared" ca="1" si="962"/>
        <v>-7.3597919373757172E-5</v>
      </c>
      <c r="DJ488" s="240">
        <f t="shared" ca="1" si="963"/>
        <v>7.3048204625848122E-5</v>
      </c>
      <c r="DK488" s="240">
        <f t="shared" ca="1" si="964"/>
        <v>-7.2454488370922093E-5</v>
      </c>
      <c r="DL488" s="240">
        <f t="shared" ca="1" si="965"/>
        <v>7.1817128241447823E-5</v>
      </c>
      <c r="DM488" s="240">
        <f t="shared" ca="1" si="966"/>
        <v>-7.1136508159337828E-5</v>
      </c>
      <c r="DN488" s="240">
        <f t="shared" ca="1" si="967"/>
        <v>7.0413038104676388E-5</v>
      </c>
      <c r="DO488" s="240">
        <f t="shared" ca="1" si="968"/>
        <v>-6.9647153868775488E-5</v>
      </c>
      <c r="DP488" s="240">
        <f t="shared" ca="1" si="969"/>
        <v>6.8839316791657071E-5</v>
      </c>
      <c r="DQ488" s="240">
        <f t="shared" ca="1" si="970"/>
        <v>-6.7990013484173106E-5</v>
      </c>
      <c r="DR488" s="240">
        <f t="shared" ca="1" si="971"/>
        <v>6.7099755534874629E-5</v>
      </c>
      <c r="DS488" s="240">
        <f t="shared" ca="1" si="972"/>
        <v>-6.6169079201865521E-5</v>
      </c>
      <c r="DT488" s="240">
        <f t="shared" ca="1" si="973"/>
        <v>6.5198545089764241E-5</v>
      </c>
      <c r="DU488" s="240">
        <f t="shared" ca="1" si="974"/>
        <v>-6.4188737812033816E-5</v>
      </c>
      <c r="DV488" s="240">
        <f t="shared" ca="1" si="975"/>
        <v>6.3140265638814543E-5</v>
      </c>
      <c r="DW488" s="240">
        <f t="shared" ca="1" si="976"/>
        <v>-6.2053760130543508E-5</v>
      </c>
      <c r="DX488" s="240">
        <f t="shared" ca="1" si="977"/>
        <v>6.0929875757506843E-5</v>
      </c>
      <c r="DY488" s="240">
        <f t="shared" ca="1" si="978"/>
        <v>-5.976928950563129E-5</v>
      </c>
      <c r="DZ488" s="240">
        <f t="shared" ca="1" si="979"/>
        <v>5.8572700468672514E-5</v>
      </c>
      <c r="EA488" s="240">
        <f t="shared" ca="1" si="980"/>
        <v>-5.7340829427128558E-5</v>
      </c>
      <c r="EB488" s="240">
        <f t="shared" ca="1" si="981"/>
        <v>5.6074418414046526E-5</v>
      </c>
      <c r="EC488" s="240">
        <f t="shared" ca="1" si="982"/>
        <v>-5.4774230268072399E-5</v>
      </c>
      <c r="ED488" s="240">
        <f t="shared" ca="1" si="983"/>
        <v>5.3441048173922126E-5</v>
      </c>
      <c r="EE488" s="240">
        <f t="shared" ca="1" si="984"/>
        <v>-5.2075675190641318E-5</v>
      </c>
      <c r="EF488" s="240">
        <f t="shared" ca="1" si="985"/>
        <v>5.0678933767863777E-5</v>
      </c>
      <c r="EG488" s="240">
        <f t="shared" ca="1" si="986"/>
        <v>-4.925166525038861E-5</v>
      </c>
      <c r="EH488" s="240">
        <f t="shared" ca="1" si="987"/>
        <v>4.7794729371408319E-5</v>
      </c>
      <c r="EI488" s="240">
        <f t="shared" ca="1" si="988"/>
        <v>-4.6309003734611341E-5</v>
      </c>
      <c r="EJ488" s="240">
        <f t="shared" ca="1" si="989"/>
        <v>4.4795383285573277E-5</v>
      </c>
      <c r="EK488" s="240">
        <f t="shared" ca="1" si="990"/>
        <v>-4.3254779772647727E-5</v>
      </c>
      <c r="EL488" s="240">
        <f t="shared" ca="1" si="991"/>
        <v>4.1688121197791127E-5</v>
      </c>
      <c r="EM488" s="240">
        <f t="shared" ca="1" si="992"/>
        <v>-4.0096351257540568E-5</v>
      </c>
      <c r="EN488" s="240">
        <f t="shared" ca="1" si="993"/>
        <v>3.8480428774595335E-5</v>
      </c>
      <c r="EO488" s="240">
        <f t="shared" ca="1" si="994"/>
        <v>-3.6841327120228429E-5</v>
      </c>
      <c r="EP488" s="240">
        <f t="shared" ca="1" si="995"/>
        <v>3.5180033627994065E-5</v>
      </c>
      <c r="EQ488" s="240">
        <f t="shared" ca="1" si="996"/>
        <v>-3.3497548998964516E-5</v>
      </c>
      <c r="ER488" s="240">
        <f t="shared" ca="1" si="997"/>
        <v>3.1794886698975936E-5</v>
      </c>
      <c r="ES488" s="240">
        <f t="shared" ca="1" si="998"/>
        <v>-3.0073072348123337E-5</v>
      </c>
      <c r="ET488" s="240">
        <f t="shared" ca="1" si="999"/>
        <v>2.8333143102996827E-5</v>
      </c>
      <c r="EU488" s="240">
        <f t="shared" ca="1" si="1000"/>
        <v>-2.6576147031905495E-5</v>
      </c>
      <c r="EV488" s="240">
        <f t="shared" ca="1" si="1001"/>
        <v>2.4803142483592368E-5</v>
      </c>
      <c r="EW488" s="240">
        <f t="shared" ca="1" si="1002"/>
        <v>-2.3015197449692239E-5</v>
      </c>
      <c r="EX488" s="240">
        <f t="shared" ca="1" si="1003"/>
        <v>2.1213388921446238E-5</v>
      </c>
      <c r="EY488" s="240">
        <f t="shared" ca="1" si="1004"/>
        <v>-1.9398802240929472E-5</v>
      </c>
      <c r="EZ488" s="240">
        <f t="shared" ca="1" si="1005"/>
        <v>1.7572530447314922E-5</v>
      </c>
      <c r="FA488" s="240">
        <f t="shared" ca="1" si="1006"/>
        <v>-1.5735673618433912E-5</v>
      </c>
      <c r="FB488" s="240">
        <f t="shared" ca="1" si="1007"/>
        <v>1.3889338208164154E-5</v>
      </c>
      <c r="FC488" s="240">
        <f t="shared" ca="1" si="1008"/>
        <v>-1.2034636379909313E-5</v>
      </c>
      <c r="FD488" s="240">
        <f t="shared" ca="1" si="1009"/>
        <v>1.0172685336707574E-5</v>
      </c>
      <c r="FE488" s="240">
        <f t="shared" ca="1" si="1010"/>
        <v>-8.304606648235878E-6</v>
      </c>
      <c r="FF488" s="240">
        <f t="shared" ca="1" si="1011"/>
        <v>6.431525575252854E-6</v>
      </c>
      <c r="FG488" s="240">
        <f t="shared" ca="1" si="1012"/>
        <v>-4.5545703917491975E-6</v>
      </c>
      <c r="FH488" s="240">
        <f t="shared" ca="1" si="1013"/>
        <v>2.6748717053522579E-6</v>
      </c>
      <c r="FI488" s="240">
        <f t="shared" ca="1" si="1014"/>
        <v>-7.9356177625555043E-7</v>
      </c>
      <c r="FJ488" s="240">
        <f t="shared" ca="1" si="1015"/>
        <v>-1.0882261647776343E-6</v>
      </c>
      <c r="FK488" s="240">
        <f t="shared" ca="1" si="1016"/>
        <v>2.96935859906491E-6</v>
      </c>
      <c r="FL488" s="240">
        <f t="shared" ca="1" si="1017"/>
        <v>-4.8487024027635687E-6</v>
      </c>
      <c r="FM488" s="240">
        <f t="shared" ca="1" si="1018"/>
        <v>6.725125529435114E-6</v>
      </c>
      <c r="FN488" s="240">
        <f t="shared" ca="1" si="1019"/>
        <v>-8.5974976919607086E-6</v>
      </c>
      <c r="FO488" s="240">
        <f t="shared" ca="1" si="1020"/>
        <v>1.0464691043357811E-5</v>
      </c>
      <c r="FP488" s="240">
        <f t="shared" ca="1" si="1021"/>
        <v>-1.2325580856166071E-5</v>
      </c>
      <c r="FQ488" s="240">
        <f t="shared" ca="1" si="1022"/>
        <v>1.4179046199949751E-5</v>
      </c>
      <c r="FR488" s="240">
        <f t="shared" ca="1" si="1023"/>
        <v>-1.6023970616491279E-5</v>
      </c>
      <c r="FS488" s="240">
        <f t="shared" ca="1" si="1024"/>
        <v>1.7859242792316796E-5</v>
      </c>
      <c r="FT488" s="240">
        <f t="shared" ca="1" si="1025"/>
        <v>-1.9683757228075824E-5</v>
      </c>
      <c r="FU488" s="240">
        <f t="shared" ca="1" si="1026"/>
        <v>2.1496414904503775E-5</v>
      </c>
      <c r="FV488" s="240">
        <f t="shared" ca="1" si="1027"/>
        <v>-2.3296123944396012E-5</v>
      </c>
      <c r="FW488" s="240">
        <f t="shared" ca="1" si="1028"/>
        <v>2.508180027033059E-5</v>
      </c>
      <c r="FX488" s="240">
        <f t="shared" ca="1" si="1029"/>
        <v>-2.685236825764298E-5</v>
      </c>
      <c r="FY488" s="240">
        <f t="shared" ca="1" si="1030"/>
        <v>2.8606761382391725E-5</v>
      </c>
      <c r="FZ488" s="240">
        <f t="shared" ca="1" si="1031"/>
        <v>-3.0343922863759462E-5</v>
      </c>
      <c r="GA488" s="240">
        <f t="shared" ca="1" si="1032"/>
        <v>3.2062806300634392E-5</v>
      </c>
      <c r="GB488" s="240">
        <f t="shared" ca="1" si="1033"/>
        <v>-3.3762376301891401E-5</v>
      </c>
      <c r="GC488" s="240">
        <f t="shared" ca="1" si="1034"/>
        <v>3.5441609110120776E-5</v>
      </c>
      <c r="GD488" s="240">
        <f t="shared" ca="1" si="1035"/>
        <v>-3.7099493218269386E-5</v>
      </c>
      <c r="GE488" s="240">
        <f t="shared" ca="1" si="1036"/>
        <v>3.8735029978950286E-5</v>
      </c>
      <c r="GF488" s="240">
        <f t="shared" ca="1" si="1037"/>
        <v>-4.0347234205960356E-5</v>
      </c>
      <c r="GG488" s="240">
        <f t="shared" ca="1" si="1038"/>
        <v>4.1935134767765074E-5</v>
      </c>
      <c r="GH488" s="240">
        <f t="shared" ca="1" si="1039"/>
        <v>-4.3497775172441434E-5</v>
      </c>
      <c r="GI488" s="240">
        <f t="shared" ca="1" si="1040"/>
        <v>4.5034214143847616E-5</v>
      </c>
      <c r="GJ488" s="240">
        <f t="shared" ca="1" si="1041"/>
        <v>-4.6543526188584151E-5</v>
      </c>
      <c r="GK488" s="240">
        <f t="shared" ca="1" si="1042"/>
        <v>4.8024802153519301E-5</v>
      </c>
      <c r="GL488" s="240">
        <f t="shared" ca="1" si="1043"/>
        <v>-4.9477149773400253E-5</v>
      </c>
      <c r="GM488" s="240">
        <f t="shared" ca="1" si="1044"/>
        <v>5.0899694208334089E-5</v>
      </c>
      <c r="GN488" s="240">
        <f t="shared" ca="1" si="1045"/>
        <v>-5.2291578570732398E-5</v>
      </c>
      <c r="GO488" s="240">
        <f t="shared" ca="1" si="1046"/>
        <v>5.3651964441507835E-5</v>
      </c>
      <c r="GP488" s="240">
        <f t="shared" ca="1" si="1047"/>
        <v>-5.498003237508603E-5</v>
      </c>
      <c r="GQ488" s="240">
        <f t="shared" ca="1" si="1048"/>
        <v>5.6274982392991151E-5</v>
      </c>
      <c r="GR488" s="240">
        <f t="shared" ca="1" si="1049"/>
        <v>-5.7536034465759944E-5</v>
      </c>
      <c r="GS488" s="240">
        <f t="shared" ca="1" si="1050"/>
        <v>5.8762428982777541E-5</v>
      </c>
      <c r="GT488" s="240">
        <f t="shared" ca="1" si="1051"/>
        <v>-5.9953427209850185E-5</v>
      </c>
      <c r="GU488" s="240">
        <f t="shared" ca="1" si="1052"/>
        <v>6.110831173416913E-5</v>
      </c>
      <c r="GV488" s="240">
        <f t="shared" ca="1" si="1053"/>
        <v>-6.2226386896486457E-5</v>
      </c>
      <c r="GW488" s="240">
        <f t="shared" ca="1" si="1054"/>
        <v>6.3306979210131904E-5</v>
      </c>
      <c r="GX488" s="240">
        <f t="shared" ca="1" si="1055"/>
        <v>-6.4349437766706406E-5</v>
      </c>
      <c r="GY488" s="240">
        <f t="shared" ca="1" si="1056"/>
        <v>6.5353134628145894E-5</v>
      </c>
      <c r="GZ488" s="240">
        <f t="shared" ca="1" si="1057"/>
        <v>-6.631746520499659E-5</v>
      </c>
      <c r="HA488" s="240">
        <f t="shared" ca="1" si="1058"/>
        <v>6.724184862057762E-5</v>
      </c>
      <c r="HB488" s="240">
        <f t="shared" ca="1" si="1059"/>
        <v>-6.8125728060888395E-5</v>
      </c>
      <c r="HC488" s="240">
        <f t="shared" ca="1" si="1060"/>
        <v>6.8968571109996244E-5</v>
      </c>
      <c r="HD488" s="240">
        <f t="shared" ca="1" si="1061"/>
        <v>-6.9769870070768514E-5</v>
      </c>
      <c r="HE488" s="240">
        <f t="shared" ca="1" si="1062"/>
        <v>7.0529142270673719E-5</v>
      </c>
      <c r="HF488" s="240">
        <f t="shared" ca="1" si="1063"/>
        <v>-7.1245930352532901E-5</v>
      </c>
      <c r="HG488" s="240">
        <f t="shared" ca="1" si="1064"/>
        <v>7.1919802550001309E-5</v>
      </c>
      <c r="HH488" s="240">
        <f t="shared" ca="1" si="1065"/>
        <v>-7.2550352947668354E-5</v>
      </c>
      <c r="HI488" s="240">
        <f t="shared" ca="1" si="1066"/>
        <v>7.3137201725552252E-5</v>
      </c>
      <c r="HJ488" s="240">
        <f t="shared" ca="1" si="1067"/>
        <v>-7.3679995387895288E-5</v>
      </c>
      <c r="HK488" s="240">
        <f t="shared" ca="1" si="1068"/>
        <v>7.4178406976086654E-5</v>
      </c>
      <c r="HL488" s="240">
        <f t="shared" ca="1" si="1069"/>
        <v>-7.4632136265625018E-5</v>
      </c>
      <c r="HM488" s="240">
        <f t="shared" ca="1" si="1070"/>
        <v>7.5040909946952396E-5</v>
      </c>
      <c r="HN488" s="240">
        <f t="shared" ca="1" si="1071"/>
        <v>-7.5404481790089769E-5</v>
      </c>
      <c r="HO488" s="240">
        <f t="shared" ca="1" si="1072"/>
        <v>7.5722632792950314E-5</v>
      </c>
      <c r="HP488" s="240">
        <f t="shared" ca="1" si="1073"/>
        <v>-7.5995171313268076E-5</v>
      </c>
      <c r="HQ488" s="240">
        <f t="shared" ca="1" si="1074"/>
        <v>7.6221933184029332E-5</v>
      </c>
      <c r="HR488" s="240">
        <f t="shared" ca="1" si="1075"/>
        <v>-7.6402781812363036E-5</v>
      </c>
      <c r="HS488" s="240">
        <f t="shared" ca="1" si="1076"/>
        <v>7.6537608261816148E-5</v>
      </c>
      <c r="HT488" s="240">
        <f t="shared" ca="1" si="1077"/>
        <v>-7.6626331317977984E-5</v>
      </c>
      <c r="HU488" s="240">
        <f t="shared" ca="1" si="1078"/>
        <v>7.666889753739703E-5</v>
      </c>
      <c r="HV488" s="240">
        <f t="shared" ca="1" si="1079"/>
        <v>-7.6665281279774278E-5</v>
      </c>
      <c r="HW488" s="240">
        <f t="shared" ca="1" si="1080"/>
        <v>7.6615484723408124E-5</v>
      </c>
      <c r="HX488" s="240">
        <f t="shared" ca="1" si="1081"/>
        <v>-7.6519537863882194E-5</v>
      </c>
      <c r="HY488" s="240">
        <f t="shared" ca="1" si="1082"/>
        <v>7.6377498495996222E-5</v>
      </c>
      <c r="HZ488" s="240">
        <f t="shared" ca="1" si="1083"/>
        <v>-7.6189452178955532E-5</v>
      </c>
      <c r="IA488" s="240">
        <f t="shared" ca="1" si="1084"/>
        <v>7.5955512184829475E-5</v>
      </c>
      <c r="IB488" s="240">
        <f t="shared" ca="1" si="1085"/>
        <v>-7.5675819430322922E-5</v>
      </c>
      <c r="IC488" s="240">
        <f t="shared" ca="1" si="1086"/>
        <v>7.5350542391891182E-5</v>
      </c>
      <c r="ID488" s="240">
        <f t="shared" ca="1" si="1087"/>
        <v>-7.4979877004262318E-5</v>
      </c>
      <c r="IE488" s="240">
        <f t="shared" ca="1" si="1088"/>
        <v>8.4968988148652303E-5</v>
      </c>
      <c r="IF488" s="240">
        <f t="shared" ca="1" si="1089"/>
        <v>-7.4103301487038736E-5</v>
      </c>
      <c r="IG488" s="240">
        <f t="shared" ca="1" si="1090"/>
        <v>7.3597919373755843E-5</v>
      </c>
      <c r="IH488" s="240">
        <f t="shared" ca="1" si="1091"/>
        <v>-7.3048204625848014E-5</v>
      </c>
      <c r="II488" s="240">
        <f t="shared" ca="1" si="1092"/>
        <v>7.2454488370921971E-5</v>
      </c>
      <c r="IJ488" s="240">
        <f t="shared" ca="1" si="1093"/>
        <v>-7.1817128241449219E-5</v>
      </c>
      <c r="IK488" s="240">
        <f t="shared" ca="1" si="1094"/>
        <v>7.1136508159336053E-5</v>
      </c>
      <c r="IL488" s="240">
        <f t="shared" ca="1" si="1095"/>
        <v>-7.0413038104676239E-5</v>
      </c>
      <c r="IM488" s="240">
        <f t="shared" ca="1" si="1096"/>
        <v>6.9647153868775339E-5</v>
      </c>
      <c r="IN488" s="240">
        <f t="shared" ca="1" si="1097"/>
        <v>-6.8839316791658819E-5</v>
      </c>
      <c r="IO488" s="240">
        <f t="shared" ca="1" si="1098"/>
        <v>6.7990013484170911E-5</v>
      </c>
      <c r="IP488" s="240">
        <f t="shared" ca="1" si="1099"/>
        <v>-6.7099755534874453E-5</v>
      </c>
      <c r="IQ488" s="240">
        <f t="shared" ca="1" si="1100"/>
        <v>6.6169079201865318E-5</v>
      </c>
      <c r="IR488" s="240">
        <f t="shared" ca="1" si="1101"/>
        <v>-6.5198545089766342E-5</v>
      </c>
      <c r="IS488" s="240">
        <f t="shared" ca="1" si="1102"/>
        <v>6.4188737812031227E-5</v>
      </c>
      <c r="IT488" s="240">
        <f t="shared" ca="1" si="1103"/>
        <v>-6.3140265638814326E-5</v>
      </c>
      <c r="IU488" s="240">
        <f t="shared" ca="1" si="1104"/>
        <v>6.2053760130543291E-5</v>
      </c>
      <c r="IV488" s="240">
        <f t="shared" ca="1" si="1105"/>
        <v>-6.0929875757509255E-5</v>
      </c>
      <c r="IW488" s="240">
        <f t="shared" ca="1" si="1106"/>
        <v>5.9769289505628329E-5</v>
      </c>
      <c r="IX488" s="240">
        <f t="shared" ca="1" si="1107"/>
        <v>-5.8572700468672263E-5</v>
      </c>
      <c r="IY488" s="240">
        <f t="shared" ca="1" si="1108"/>
        <v>5.7340829427128301E-5</v>
      </c>
      <c r="IZ488" s="240">
        <f t="shared" ca="1" si="1109"/>
        <v>-5.6074418414049243E-5</v>
      </c>
      <c r="JA488" s="240">
        <f t="shared" ca="1" si="1110"/>
        <v>5.4774230268069079E-5</v>
      </c>
      <c r="JB488" s="240">
        <f t="shared" ca="1" si="1111"/>
        <v>-5.3441048173921855E-5</v>
      </c>
    </row>
    <row r="489" spans="2:262">
      <c r="B489" s="248">
        <v>128</v>
      </c>
      <c r="C489" s="247">
        <f t="shared" si="1112"/>
        <v>2.5000000000000018E-3</v>
      </c>
      <c r="D489" s="244">
        <f t="shared" ca="1" si="855"/>
        <v>29.931797888191955</v>
      </c>
      <c r="E489" s="243">
        <f ca="1">ED361</f>
        <v>-6.8202111808046362E-2</v>
      </c>
      <c r="F489" s="242">
        <v>128</v>
      </c>
      <c r="G489" s="240">
        <f t="shared" ca="1" si="856"/>
        <v>4.7519747738210396E-5</v>
      </c>
      <c r="H489" s="240">
        <f t="shared" ca="1" si="857"/>
        <v>-4.751974773821039E-5</v>
      </c>
      <c r="I489" s="240">
        <f t="shared" ca="1" si="858"/>
        <v>4.7519747738210383E-5</v>
      </c>
      <c r="J489" s="240">
        <f t="shared" ca="1" si="859"/>
        <v>-4.7519747738210376E-5</v>
      </c>
      <c r="K489" s="240">
        <f t="shared" ca="1" si="860"/>
        <v>4.7519747738210369E-5</v>
      </c>
      <c r="L489" s="240">
        <f t="shared" ca="1" si="861"/>
        <v>-4.7519747738210363E-5</v>
      </c>
      <c r="M489" s="240">
        <f t="shared" ca="1" si="862"/>
        <v>4.7519747738210356E-5</v>
      </c>
      <c r="N489" s="240">
        <f t="shared" ca="1" si="863"/>
        <v>-4.7519747738210349E-5</v>
      </c>
      <c r="O489" s="240">
        <f t="shared" ca="1" si="864"/>
        <v>4.7519747738210342E-5</v>
      </c>
      <c r="P489" s="240">
        <f t="shared" ca="1" si="865"/>
        <v>-4.7519747738210335E-5</v>
      </c>
      <c r="Q489" s="240">
        <f t="shared" ca="1" si="866"/>
        <v>4.7519747738210146E-5</v>
      </c>
      <c r="R489" s="240">
        <f t="shared" ca="1" si="867"/>
        <v>-4.7519747738210322E-5</v>
      </c>
      <c r="S489" s="240">
        <f t="shared" ca="1" si="868"/>
        <v>4.7519747738210505E-5</v>
      </c>
      <c r="T489" s="240">
        <f t="shared" ca="1" si="869"/>
        <v>-4.7519747738210315E-5</v>
      </c>
      <c r="U489" s="241">
        <f t="shared" ca="1" si="870"/>
        <v>4.7519747738210119E-5</v>
      </c>
      <c r="V489" s="240">
        <f t="shared" ca="1" si="871"/>
        <v>-4.7519747738210302E-5</v>
      </c>
      <c r="W489" s="240">
        <f t="shared" ca="1" si="872"/>
        <v>4.7519747738210478E-5</v>
      </c>
      <c r="X489" s="240">
        <f t="shared" ca="1" si="873"/>
        <v>-4.7519747738210288E-5</v>
      </c>
      <c r="Y489" s="240">
        <f t="shared" ca="1" si="874"/>
        <v>4.7519747738210092E-5</v>
      </c>
      <c r="Z489" s="240">
        <f t="shared" ca="1" si="875"/>
        <v>-4.7519747738210274E-5</v>
      </c>
      <c r="AA489" s="240">
        <f t="shared" ca="1" si="876"/>
        <v>4.7519747738210457E-5</v>
      </c>
      <c r="AB489" s="240">
        <f t="shared" ca="1" si="877"/>
        <v>-4.7519747738209881E-5</v>
      </c>
      <c r="AC489" s="240">
        <f t="shared" ca="1" si="878"/>
        <v>4.7519747738210064E-5</v>
      </c>
      <c r="AD489" s="240">
        <f t="shared" ca="1" si="879"/>
        <v>-4.7519747738210247E-5</v>
      </c>
      <c r="AE489" s="240">
        <f t="shared" ca="1" si="880"/>
        <v>4.751974773821043E-5</v>
      </c>
      <c r="AF489" s="240">
        <f t="shared" ca="1" si="881"/>
        <v>-4.7519747738210613E-5</v>
      </c>
      <c r="AG489" s="240">
        <f t="shared" ca="1" si="882"/>
        <v>4.7519747738210037E-5</v>
      </c>
      <c r="AH489" s="240">
        <f t="shared" ca="1" si="883"/>
        <v>-4.751974773821022E-5</v>
      </c>
      <c r="AI489" s="240">
        <f t="shared" ca="1" si="884"/>
        <v>4.7519747738210403E-5</v>
      </c>
      <c r="AJ489" s="240">
        <f t="shared" ca="1" si="885"/>
        <v>-4.7519747738209834E-5</v>
      </c>
      <c r="AK489" s="240">
        <f t="shared" ca="1" si="886"/>
        <v>4.751974773821001E-5</v>
      </c>
      <c r="AL489" s="240">
        <f t="shared" ca="1" si="887"/>
        <v>-4.7519747738210193E-5</v>
      </c>
      <c r="AM489" s="240">
        <f t="shared" ca="1" si="888"/>
        <v>4.7519747738210376E-5</v>
      </c>
      <c r="AN489" s="240">
        <f t="shared" ca="1" si="889"/>
        <v>-4.7519747738210559E-5</v>
      </c>
      <c r="AO489" s="240">
        <f t="shared" ca="1" si="890"/>
        <v>4.751974773820999E-5</v>
      </c>
      <c r="AP489" s="240">
        <f t="shared" ca="1" si="891"/>
        <v>-4.7519747738210166E-5</v>
      </c>
      <c r="AQ489" s="240">
        <f t="shared" ca="1" si="892"/>
        <v>4.7519747738210349E-5</v>
      </c>
      <c r="AR489" s="240">
        <f t="shared" ca="1" si="893"/>
        <v>-4.751974773820978E-5</v>
      </c>
      <c r="AS489" s="240">
        <f t="shared" ca="1" si="894"/>
        <v>4.7519747738209963E-5</v>
      </c>
      <c r="AT489" s="240">
        <f t="shared" ca="1" si="895"/>
        <v>-4.7519747738210146E-5</v>
      </c>
      <c r="AU489" s="240">
        <f t="shared" ca="1" si="896"/>
        <v>4.751974773820957E-5</v>
      </c>
      <c r="AV489" s="240">
        <f t="shared" ca="1" si="897"/>
        <v>-4.7519747738210505E-5</v>
      </c>
      <c r="AW489" s="240">
        <f t="shared" ca="1" si="898"/>
        <v>4.7519747738209936E-5</v>
      </c>
      <c r="AX489" s="240">
        <f t="shared" ca="1" si="899"/>
        <v>-4.7519747738209366E-5</v>
      </c>
      <c r="AY489" s="240">
        <f t="shared" ca="1" si="900"/>
        <v>4.7519747738210302E-5</v>
      </c>
      <c r="AZ489" s="240">
        <f t="shared" ca="1" si="901"/>
        <v>-4.7519747738209726E-5</v>
      </c>
      <c r="BA489" s="240">
        <f t="shared" ca="1" si="902"/>
        <v>4.7519747738210661E-5</v>
      </c>
      <c r="BB489" s="240">
        <f t="shared" ca="1" si="903"/>
        <v>-4.7519747738210092E-5</v>
      </c>
      <c r="BC489" s="240">
        <f t="shared" ca="1" si="904"/>
        <v>4.7519747738209522E-5</v>
      </c>
      <c r="BD489" s="240">
        <f t="shared" ca="1" si="905"/>
        <v>-4.7519747738210457E-5</v>
      </c>
      <c r="BE489" s="240">
        <f t="shared" ca="1" si="906"/>
        <v>4.7519747738209881E-5</v>
      </c>
      <c r="BF489" s="240">
        <f t="shared" ca="1" si="907"/>
        <v>-4.7519747738210817E-5</v>
      </c>
      <c r="BG489" s="240">
        <f t="shared" ca="1" si="908"/>
        <v>4.7519747738210247E-5</v>
      </c>
      <c r="BH489" s="240">
        <f t="shared" ca="1" si="909"/>
        <v>-4.7519747738209678E-5</v>
      </c>
      <c r="BI489" s="240">
        <f t="shared" ca="1" si="910"/>
        <v>4.7519747738210613E-5</v>
      </c>
      <c r="BJ489" s="240">
        <f t="shared" ca="1" si="911"/>
        <v>-4.7519747738210037E-5</v>
      </c>
      <c r="BK489" s="240">
        <f t="shared" ca="1" si="912"/>
        <v>4.7519747738209468E-5</v>
      </c>
      <c r="BL489" s="240">
        <f t="shared" ca="1" si="913"/>
        <v>-4.7519747738210403E-5</v>
      </c>
      <c r="BM489" s="240">
        <f t="shared" ca="1" si="914"/>
        <v>4.7519747738209834E-5</v>
      </c>
      <c r="BN489" s="240">
        <f t="shared" ca="1" si="915"/>
        <v>-4.7519747738209258E-5</v>
      </c>
      <c r="BO489" s="240">
        <f t="shared" ca="1" si="916"/>
        <v>4.7519747738210193E-5</v>
      </c>
      <c r="BP489" s="240">
        <f t="shared" ca="1" si="917"/>
        <v>-4.7519747738209624E-5</v>
      </c>
      <c r="BQ489" s="240">
        <f t="shared" ca="1" si="918"/>
        <v>4.7519747738210559E-5</v>
      </c>
      <c r="BR489" s="240">
        <f t="shared" ca="1" si="919"/>
        <v>-4.751974773820999E-5</v>
      </c>
      <c r="BS489" s="240">
        <f t="shared" ca="1" si="920"/>
        <v>4.7519747738209414E-5</v>
      </c>
      <c r="BT489" s="240">
        <f t="shared" ca="1" si="921"/>
        <v>-4.7519747738210349E-5</v>
      </c>
      <c r="BU489" s="240">
        <f t="shared" ca="1" si="922"/>
        <v>4.751974773820978E-5</v>
      </c>
      <c r="BV489" s="240">
        <f t="shared" ca="1" si="923"/>
        <v>-4.7519747738210715E-5</v>
      </c>
      <c r="BW489" s="240">
        <f t="shared" ca="1" si="924"/>
        <v>4.7519747738210146E-5</v>
      </c>
      <c r="BX489" s="240">
        <f t="shared" ca="1" si="925"/>
        <v>-4.751974773820957E-5</v>
      </c>
      <c r="BY489" s="240">
        <f t="shared" ca="1" si="926"/>
        <v>4.7519747738210505E-5</v>
      </c>
      <c r="BZ489" s="240">
        <f t="shared" ca="1" si="927"/>
        <v>-4.7519747738209936E-5</v>
      </c>
      <c r="CA489" s="240">
        <f t="shared" ca="1" si="928"/>
        <v>4.7519747738209366E-5</v>
      </c>
      <c r="CB489" s="240">
        <f t="shared" ca="1" si="929"/>
        <v>-4.7519747738210302E-5</v>
      </c>
      <c r="CC489" s="240">
        <f t="shared" ca="1" si="930"/>
        <v>4.7519747738209726E-5</v>
      </c>
      <c r="CD489" s="240">
        <f t="shared" ca="1" si="931"/>
        <v>-4.7519747738209156E-5</v>
      </c>
      <c r="CE489" s="240">
        <f t="shared" ca="1" si="932"/>
        <v>4.7519747738210092E-5</v>
      </c>
      <c r="CF489" s="240">
        <f t="shared" ca="1" si="933"/>
        <v>-4.7519747738209522E-5</v>
      </c>
      <c r="CG489" s="240">
        <f t="shared" ca="1" si="934"/>
        <v>4.7519747738210457E-5</v>
      </c>
      <c r="CH489" s="240">
        <f t="shared" ca="1" si="935"/>
        <v>-4.7519747738209881E-5</v>
      </c>
      <c r="CI489" s="240">
        <f t="shared" ca="1" si="936"/>
        <v>4.7519747738209312E-5</v>
      </c>
      <c r="CJ489" s="240">
        <f t="shared" ca="1" si="937"/>
        <v>-4.7519747738208743E-5</v>
      </c>
      <c r="CK489" s="240">
        <f t="shared" ca="1" si="938"/>
        <v>4.7519747738211182E-5</v>
      </c>
      <c r="CL489" s="240">
        <f t="shared" ca="1" si="939"/>
        <v>-4.7519747738210613E-5</v>
      </c>
      <c r="CM489" s="240">
        <f t="shared" ca="1" si="940"/>
        <v>4.7519747738210037E-5</v>
      </c>
      <c r="CN489" s="240">
        <f t="shared" ca="1" si="941"/>
        <v>-4.7519747738209468E-5</v>
      </c>
      <c r="CO489" s="240">
        <f t="shared" ca="1" si="942"/>
        <v>4.7519747738208899E-5</v>
      </c>
      <c r="CP489" s="240">
        <f t="shared" ca="1" si="943"/>
        <v>-4.7519747738208323E-5</v>
      </c>
      <c r="CQ489" s="240">
        <f t="shared" ca="1" si="944"/>
        <v>4.7519747738210769E-5</v>
      </c>
      <c r="CR489" s="240">
        <f t="shared" ca="1" si="945"/>
        <v>-4.7519747738210193E-5</v>
      </c>
      <c r="CS489" s="240">
        <f t="shared" ca="1" si="946"/>
        <v>4.7519747738209624E-5</v>
      </c>
      <c r="CT489" s="240">
        <f t="shared" ca="1" si="947"/>
        <v>-4.7519747738209055E-5</v>
      </c>
      <c r="CU489" s="240">
        <f t="shared" ca="1" si="948"/>
        <v>4.7519747738208479E-5</v>
      </c>
      <c r="CV489" s="240">
        <f t="shared" ca="1" si="949"/>
        <v>-4.7519747738210925E-5</v>
      </c>
      <c r="CW489" s="240">
        <f t="shared" ca="1" si="950"/>
        <v>4.7519747738210349E-5</v>
      </c>
      <c r="CX489" s="240">
        <f t="shared" ca="1" si="951"/>
        <v>-4.751974773820978E-5</v>
      </c>
      <c r="CY489" s="240">
        <f t="shared" ca="1" si="952"/>
        <v>4.7519747738209211E-5</v>
      </c>
      <c r="CZ489" s="240">
        <f t="shared" ca="1" si="953"/>
        <v>-4.7519747738208635E-5</v>
      </c>
      <c r="DA489" s="240">
        <f t="shared" ca="1" si="954"/>
        <v>4.7519747738211081E-5</v>
      </c>
      <c r="DB489" s="240">
        <f t="shared" ca="1" si="955"/>
        <v>-4.7519747738210505E-5</v>
      </c>
      <c r="DC489" s="240">
        <f t="shared" ca="1" si="956"/>
        <v>4.7519747738209936E-5</v>
      </c>
      <c r="DD489" s="240">
        <f t="shared" ca="1" si="957"/>
        <v>-4.7519747738209366E-5</v>
      </c>
      <c r="DE489" s="240">
        <f t="shared" ca="1" si="958"/>
        <v>4.751974773820879E-5</v>
      </c>
      <c r="DF489" s="240">
        <f t="shared" ca="1" si="959"/>
        <v>-4.7519747738211237E-5</v>
      </c>
      <c r="DG489" s="240">
        <f t="shared" ca="1" si="960"/>
        <v>4.7519747738210661E-5</v>
      </c>
      <c r="DH489" s="240">
        <f t="shared" ca="1" si="961"/>
        <v>-4.7519747738210092E-5</v>
      </c>
      <c r="DI489" s="240">
        <f t="shared" ca="1" si="962"/>
        <v>4.7519747738209522E-5</v>
      </c>
      <c r="DJ489" s="240">
        <f t="shared" ca="1" si="963"/>
        <v>-4.7519747738208946E-5</v>
      </c>
      <c r="DK489" s="240">
        <f t="shared" ca="1" si="964"/>
        <v>4.7519747738208377E-5</v>
      </c>
      <c r="DL489" s="240">
        <f t="shared" ca="1" si="965"/>
        <v>-4.7519747738210817E-5</v>
      </c>
      <c r="DM489" s="240">
        <f t="shared" ca="1" si="966"/>
        <v>4.7519747738210247E-5</v>
      </c>
      <c r="DN489" s="240">
        <f t="shared" ca="1" si="967"/>
        <v>-4.7519747738209678E-5</v>
      </c>
      <c r="DO489" s="240">
        <f t="shared" ca="1" si="968"/>
        <v>4.7519747738209102E-5</v>
      </c>
      <c r="DP489" s="240">
        <f t="shared" ca="1" si="969"/>
        <v>-4.7519747738208533E-5</v>
      </c>
      <c r="DQ489" s="240">
        <f t="shared" ca="1" si="970"/>
        <v>4.7519747738210972E-5</v>
      </c>
      <c r="DR489" s="240">
        <f t="shared" ca="1" si="971"/>
        <v>-4.7519747738210403E-5</v>
      </c>
      <c r="DS489" s="240">
        <f t="shared" ca="1" si="972"/>
        <v>4.7519747738209834E-5</v>
      </c>
      <c r="DT489" s="240">
        <f t="shared" ca="1" si="973"/>
        <v>-4.7519747738209258E-5</v>
      </c>
      <c r="DU489" s="240">
        <f t="shared" ca="1" si="974"/>
        <v>4.7519747738208689E-5</v>
      </c>
      <c r="DV489" s="240">
        <f t="shared" ca="1" si="975"/>
        <v>-4.751974773820812E-5</v>
      </c>
      <c r="DW489" s="240">
        <f t="shared" ca="1" si="976"/>
        <v>4.7519747738210559E-5</v>
      </c>
      <c r="DX489" s="240">
        <f t="shared" ca="1" si="977"/>
        <v>-4.751974773820999E-5</v>
      </c>
      <c r="DY489" s="240">
        <f t="shared" ca="1" si="978"/>
        <v>4.7519747738209414E-5</v>
      </c>
      <c r="DZ489" s="240">
        <f t="shared" ca="1" si="979"/>
        <v>-4.7519747738208845E-5</v>
      </c>
      <c r="EA489" s="240">
        <f t="shared" ca="1" si="980"/>
        <v>4.7519747738208275E-5</v>
      </c>
      <c r="EB489" s="240">
        <f t="shared" ca="1" si="981"/>
        <v>-4.7519747738210715E-5</v>
      </c>
      <c r="EC489" s="240">
        <f t="shared" ca="1" si="982"/>
        <v>4.7519747738210146E-5</v>
      </c>
      <c r="ED489" s="240">
        <f t="shared" ca="1" si="983"/>
        <v>-4.751974773820957E-5</v>
      </c>
      <c r="EE489" s="240">
        <f t="shared" ca="1" si="984"/>
        <v>4.7519747738209001E-5</v>
      </c>
      <c r="EF489" s="240">
        <f t="shared" ca="1" si="985"/>
        <v>-4.7519747738208431E-5</v>
      </c>
      <c r="EG489" s="240">
        <f t="shared" ca="1" si="986"/>
        <v>4.7519747738210871E-5</v>
      </c>
      <c r="EH489" s="240">
        <f t="shared" ca="1" si="987"/>
        <v>-4.7519747738210302E-5</v>
      </c>
      <c r="EI489" s="240">
        <f t="shared" ca="1" si="988"/>
        <v>4.7519747738209726E-5</v>
      </c>
      <c r="EJ489" s="240">
        <f t="shared" ca="1" si="989"/>
        <v>-4.7519747738209156E-5</v>
      </c>
      <c r="EK489" s="240">
        <f t="shared" ca="1" si="990"/>
        <v>4.7519747738208587E-5</v>
      </c>
      <c r="EL489" s="240">
        <f t="shared" ca="1" si="991"/>
        <v>-4.7519747738211027E-5</v>
      </c>
      <c r="EM489" s="240">
        <f t="shared" ca="1" si="992"/>
        <v>4.7519747738210457E-5</v>
      </c>
      <c r="EN489" s="240">
        <f t="shared" ca="1" si="993"/>
        <v>-4.7519747738209881E-5</v>
      </c>
      <c r="EO489" s="240">
        <f t="shared" ca="1" si="994"/>
        <v>4.7519747738209312E-5</v>
      </c>
      <c r="EP489" s="240">
        <f t="shared" ca="1" si="995"/>
        <v>-4.7519747738208743E-5</v>
      </c>
      <c r="EQ489" s="240">
        <f t="shared" ca="1" si="996"/>
        <v>4.7519747738208167E-5</v>
      </c>
      <c r="ER489" s="240">
        <f t="shared" ca="1" si="997"/>
        <v>-4.7519747738210613E-5</v>
      </c>
      <c r="ES489" s="240">
        <f t="shared" ca="1" si="998"/>
        <v>4.7519747738210037E-5</v>
      </c>
      <c r="ET489" s="240">
        <f t="shared" ca="1" si="999"/>
        <v>-4.7519747738209468E-5</v>
      </c>
      <c r="EU489" s="240">
        <f t="shared" ca="1" si="1000"/>
        <v>4.7519747738208899E-5</v>
      </c>
      <c r="EV489" s="240">
        <f t="shared" ca="1" si="1001"/>
        <v>-4.7519747738208323E-5</v>
      </c>
      <c r="EW489" s="240">
        <f t="shared" ca="1" si="1002"/>
        <v>4.7519747738210769E-5</v>
      </c>
      <c r="EX489" s="240">
        <f t="shared" ca="1" si="1003"/>
        <v>-4.7519747738210193E-5</v>
      </c>
      <c r="EY489" s="240">
        <f t="shared" ca="1" si="1004"/>
        <v>4.7519747738209624E-5</v>
      </c>
      <c r="EZ489" s="240">
        <f t="shared" ca="1" si="1005"/>
        <v>-4.7519747738209055E-5</v>
      </c>
      <c r="FA489" s="240">
        <f t="shared" ca="1" si="1006"/>
        <v>4.7519747738208479E-5</v>
      </c>
      <c r="FB489" s="240">
        <f t="shared" ca="1" si="1007"/>
        <v>-4.751974773820791E-5</v>
      </c>
      <c r="FC489" s="240">
        <f t="shared" ca="1" si="1008"/>
        <v>4.7519747738210349E-5</v>
      </c>
      <c r="FD489" s="240">
        <f t="shared" ca="1" si="1009"/>
        <v>-4.751974773820978E-5</v>
      </c>
      <c r="FE489" s="240">
        <f t="shared" ca="1" si="1010"/>
        <v>4.7519747738209211E-5</v>
      </c>
      <c r="FF489" s="240">
        <f t="shared" ca="1" si="1011"/>
        <v>-4.7519747738208635E-5</v>
      </c>
      <c r="FG489" s="240">
        <f t="shared" ca="1" si="1012"/>
        <v>4.7519747738208065E-5</v>
      </c>
      <c r="FH489" s="240">
        <f t="shared" ca="1" si="1013"/>
        <v>-4.7519747738210505E-5</v>
      </c>
      <c r="FI489" s="240">
        <f t="shared" ca="1" si="1014"/>
        <v>4.7519747738209936E-5</v>
      </c>
      <c r="FJ489" s="240">
        <f t="shared" ca="1" si="1015"/>
        <v>-4.7519747738209366E-5</v>
      </c>
      <c r="FK489" s="240">
        <f t="shared" ca="1" si="1016"/>
        <v>4.751974773820879E-5</v>
      </c>
      <c r="FL489" s="240">
        <f t="shared" ca="1" si="1017"/>
        <v>-4.7519747738208221E-5</v>
      </c>
      <c r="FM489" s="240">
        <f t="shared" ca="1" si="1018"/>
        <v>4.7519747738207652E-5</v>
      </c>
      <c r="FN489" s="240">
        <f t="shared" ca="1" si="1019"/>
        <v>-4.7519747738207076E-5</v>
      </c>
      <c r="FO489" s="240">
        <f t="shared" ca="1" si="1020"/>
        <v>4.7519747738206507E-5</v>
      </c>
      <c r="FP489" s="240">
        <f t="shared" ca="1" si="1021"/>
        <v>-4.7519747738211962E-5</v>
      </c>
      <c r="FQ489" s="240">
        <f t="shared" ca="1" si="1022"/>
        <v>4.7519747738211393E-5</v>
      </c>
      <c r="FR489" s="240">
        <f t="shared" ca="1" si="1023"/>
        <v>-4.7519747738210817E-5</v>
      </c>
      <c r="FS489" s="240">
        <f t="shared" ca="1" si="1024"/>
        <v>4.7519747738210247E-5</v>
      </c>
      <c r="FT489" s="240">
        <f t="shared" ca="1" si="1025"/>
        <v>-4.7519747738209678E-5</v>
      </c>
      <c r="FU489" s="240">
        <f t="shared" ca="1" si="1026"/>
        <v>4.7519747738209102E-5</v>
      </c>
      <c r="FV489" s="240">
        <f t="shared" ca="1" si="1027"/>
        <v>-4.7519747738208533E-5</v>
      </c>
      <c r="FW489" s="240">
        <f t="shared" ca="1" si="1028"/>
        <v>4.7519747738207964E-5</v>
      </c>
      <c r="FX489" s="240">
        <f t="shared" ca="1" si="1029"/>
        <v>-4.7519747738207388E-5</v>
      </c>
      <c r="FY489" s="240">
        <f t="shared" ca="1" si="1030"/>
        <v>4.7519747738206819E-5</v>
      </c>
      <c r="FZ489" s="240">
        <f t="shared" ca="1" si="1031"/>
        <v>-4.7519747738206249E-5</v>
      </c>
      <c r="GA489" s="240">
        <f t="shared" ca="1" si="1032"/>
        <v>4.7519747738211704E-5</v>
      </c>
      <c r="GB489" s="240">
        <f t="shared" ca="1" si="1033"/>
        <v>-4.7519747738211128E-5</v>
      </c>
      <c r="GC489" s="240">
        <f t="shared" ca="1" si="1034"/>
        <v>4.7519747738210559E-5</v>
      </c>
      <c r="GD489" s="240">
        <f t="shared" ca="1" si="1035"/>
        <v>-4.751974773820999E-5</v>
      </c>
      <c r="GE489" s="240">
        <f t="shared" ca="1" si="1036"/>
        <v>4.7519747738209414E-5</v>
      </c>
      <c r="GF489" s="240">
        <f t="shared" ca="1" si="1037"/>
        <v>-4.7519747738208845E-5</v>
      </c>
      <c r="GG489" s="240">
        <f t="shared" ca="1" si="1038"/>
        <v>4.7519747738208275E-5</v>
      </c>
      <c r="GH489" s="240">
        <f t="shared" ca="1" si="1039"/>
        <v>-4.7519747738207699E-5</v>
      </c>
      <c r="GI489" s="240">
        <f t="shared" ca="1" si="1040"/>
        <v>4.751974773820713E-5</v>
      </c>
      <c r="GJ489" s="240">
        <f t="shared" ca="1" si="1041"/>
        <v>-4.7519747738206561E-5</v>
      </c>
      <c r="GK489" s="240">
        <f t="shared" ca="1" si="1042"/>
        <v>4.7519747738212016E-5</v>
      </c>
      <c r="GL489" s="240">
        <f t="shared" ca="1" si="1043"/>
        <v>-4.751974773821144E-5</v>
      </c>
      <c r="GM489" s="240">
        <f t="shared" ca="1" si="1044"/>
        <v>4.7519747738210871E-5</v>
      </c>
      <c r="GN489" s="240">
        <f t="shared" ca="1" si="1045"/>
        <v>-4.7519747738210302E-5</v>
      </c>
      <c r="GO489" s="240">
        <f t="shared" ca="1" si="1046"/>
        <v>4.7519747738209726E-5</v>
      </c>
      <c r="GP489" s="240">
        <f t="shared" ca="1" si="1047"/>
        <v>-4.7519747738209156E-5</v>
      </c>
      <c r="GQ489" s="240">
        <f t="shared" ca="1" si="1048"/>
        <v>4.7519747738208587E-5</v>
      </c>
      <c r="GR489" s="240">
        <f t="shared" ca="1" si="1049"/>
        <v>-4.7519747738208011E-5</v>
      </c>
      <c r="GS489" s="240">
        <f t="shared" ca="1" si="1050"/>
        <v>4.7519747738207442E-5</v>
      </c>
      <c r="GT489" s="240">
        <f t="shared" ca="1" si="1051"/>
        <v>-4.7519747738206873E-5</v>
      </c>
      <c r="GU489" s="240">
        <f t="shared" ca="1" si="1052"/>
        <v>4.7519747738206297E-5</v>
      </c>
      <c r="GV489" s="240">
        <f t="shared" ca="1" si="1053"/>
        <v>-4.7519747738211752E-5</v>
      </c>
      <c r="GW489" s="240">
        <f t="shared" ca="1" si="1054"/>
        <v>4.7519747738211182E-5</v>
      </c>
      <c r="GX489" s="240">
        <f t="shared" ca="1" si="1055"/>
        <v>-4.7519747738210613E-5</v>
      </c>
      <c r="GY489" s="240">
        <f t="shared" ca="1" si="1056"/>
        <v>4.7519747738210037E-5</v>
      </c>
      <c r="GZ489" s="240">
        <f t="shared" ca="1" si="1057"/>
        <v>-4.7519747738209468E-5</v>
      </c>
      <c r="HA489" s="240">
        <f t="shared" ca="1" si="1058"/>
        <v>4.7519747738208899E-5</v>
      </c>
      <c r="HB489" s="240">
        <f t="shared" ca="1" si="1059"/>
        <v>-4.7519747738208323E-5</v>
      </c>
      <c r="HC489" s="240">
        <f t="shared" ca="1" si="1060"/>
        <v>4.7519747738207754E-5</v>
      </c>
      <c r="HD489" s="240">
        <f t="shared" ca="1" si="1061"/>
        <v>-4.7519747738207184E-5</v>
      </c>
      <c r="HE489" s="240">
        <f t="shared" ca="1" si="1062"/>
        <v>4.7519747738206609E-5</v>
      </c>
      <c r="HF489" s="240">
        <f t="shared" ca="1" si="1063"/>
        <v>-4.7519747738212063E-5</v>
      </c>
      <c r="HG489" s="240">
        <f t="shared" ca="1" si="1064"/>
        <v>4.7519747738211494E-5</v>
      </c>
      <c r="HH489" s="240">
        <f t="shared" ca="1" si="1065"/>
        <v>-4.7519747738210925E-5</v>
      </c>
      <c r="HI489" s="240">
        <f t="shared" ca="1" si="1066"/>
        <v>4.7519747738210349E-5</v>
      </c>
      <c r="HJ489" s="240">
        <f t="shared" ca="1" si="1067"/>
        <v>-4.751974773820978E-5</v>
      </c>
      <c r="HK489" s="240">
        <f t="shared" ca="1" si="1068"/>
        <v>4.7519747738209211E-5</v>
      </c>
      <c r="HL489" s="240">
        <f t="shared" ca="1" si="1069"/>
        <v>-4.7519747738208635E-5</v>
      </c>
      <c r="HM489" s="240">
        <f t="shared" ca="1" si="1070"/>
        <v>4.7519747738208065E-5</v>
      </c>
      <c r="HN489" s="240">
        <f t="shared" ca="1" si="1071"/>
        <v>-4.7519747738207496E-5</v>
      </c>
      <c r="HO489" s="240">
        <f t="shared" ca="1" si="1072"/>
        <v>4.751974773820692E-5</v>
      </c>
      <c r="HP489" s="240">
        <f t="shared" ca="1" si="1073"/>
        <v>-4.7519747738206351E-5</v>
      </c>
      <c r="HQ489" s="240">
        <f t="shared" ca="1" si="1074"/>
        <v>4.7519747738211806E-5</v>
      </c>
      <c r="HR489" s="240">
        <f t="shared" ca="1" si="1075"/>
        <v>-4.7519747738211237E-5</v>
      </c>
      <c r="HS489" s="240">
        <f t="shared" ca="1" si="1076"/>
        <v>4.7519747738210661E-5</v>
      </c>
      <c r="HT489" s="240">
        <f t="shared" ca="1" si="1077"/>
        <v>-4.7519747738210092E-5</v>
      </c>
      <c r="HU489" s="240">
        <f t="shared" ca="1" si="1078"/>
        <v>4.7519747738209522E-5</v>
      </c>
      <c r="HV489" s="240">
        <f t="shared" ca="1" si="1079"/>
        <v>-4.7519747738208946E-5</v>
      </c>
      <c r="HW489" s="240">
        <f t="shared" ca="1" si="1080"/>
        <v>4.7519747738208377E-5</v>
      </c>
      <c r="HX489" s="240">
        <f t="shared" ca="1" si="1081"/>
        <v>-4.7519747738207808E-5</v>
      </c>
      <c r="HY489" s="240">
        <f t="shared" ca="1" si="1082"/>
        <v>4.7519747738207232E-5</v>
      </c>
      <c r="HZ489" s="240">
        <f t="shared" ca="1" si="1083"/>
        <v>-4.7519747738206663E-5</v>
      </c>
      <c r="IA489" s="240">
        <f t="shared" ca="1" si="1084"/>
        <v>4.7519747738206094E-5</v>
      </c>
      <c r="IB489" s="240">
        <f t="shared" ca="1" si="1085"/>
        <v>-4.7519747738211548E-5</v>
      </c>
      <c r="IC489" s="240">
        <f t="shared" ca="1" si="1086"/>
        <v>4.7519747738210972E-5</v>
      </c>
      <c r="ID489" s="240">
        <f t="shared" ca="1" si="1087"/>
        <v>-4.7519747738210403E-5</v>
      </c>
      <c r="IE489" s="240">
        <f t="shared" ca="1" si="1088"/>
        <v>4.7519747738209522E-5</v>
      </c>
      <c r="IF489" s="240">
        <f t="shared" ca="1" si="1089"/>
        <v>-4.7519747738209258E-5</v>
      </c>
      <c r="IG489" s="240">
        <f t="shared" ca="1" si="1090"/>
        <v>4.7519747738208689E-5</v>
      </c>
      <c r="IH489" s="240">
        <f t="shared" ca="1" si="1091"/>
        <v>-4.751974773820812E-5</v>
      </c>
      <c r="II489" s="240">
        <f t="shared" ca="1" si="1092"/>
        <v>4.7519747738207544E-5</v>
      </c>
      <c r="IJ489" s="240">
        <f t="shared" ca="1" si="1093"/>
        <v>-4.7519747738206974E-5</v>
      </c>
      <c r="IK489" s="240">
        <f t="shared" ca="1" si="1094"/>
        <v>4.7519747738206405E-5</v>
      </c>
      <c r="IL489" s="240">
        <f t="shared" ca="1" si="1095"/>
        <v>-4.7519747738205829E-5</v>
      </c>
      <c r="IM489" s="240">
        <f t="shared" ca="1" si="1096"/>
        <v>4.7519747738211284E-5</v>
      </c>
      <c r="IN489" s="240">
        <f t="shared" ca="1" si="1097"/>
        <v>-4.7519747738210715E-5</v>
      </c>
      <c r="IO489" s="240">
        <f t="shared" ca="1" si="1098"/>
        <v>4.7519747738210146E-5</v>
      </c>
      <c r="IP489" s="240">
        <f t="shared" ca="1" si="1099"/>
        <v>-4.751974773820957E-5</v>
      </c>
      <c r="IQ489" s="240">
        <f t="shared" ca="1" si="1100"/>
        <v>4.7519747738209001E-5</v>
      </c>
      <c r="IR489" s="240">
        <f t="shared" ca="1" si="1101"/>
        <v>-4.7519747738208431E-5</v>
      </c>
      <c r="IS489" s="240">
        <f t="shared" ca="1" si="1102"/>
        <v>4.7519747738207855E-5</v>
      </c>
      <c r="IT489" s="240">
        <f t="shared" ca="1" si="1103"/>
        <v>-4.7519747738207286E-5</v>
      </c>
      <c r="IU489" s="240">
        <f t="shared" ca="1" si="1104"/>
        <v>4.7519747738206717E-5</v>
      </c>
      <c r="IV489" s="240">
        <f t="shared" ca="1" si="1105"/>
        <v>-4.7519747738206141E-5</v>
      </c>
      <c r="IW489" s="240">
        <f t="shared" ca="1" si="1106"/>
        <v>4.7519747738211596E-5</v>
      </c>
      <c r="IX489" s="240">
        <f t="shared" ca="1" si="1107"/>
        <v>-4.7519747738211027E-5</v>
      </c>
      <c r="IY489" s="240">
        <f t="shared" ca="1" si="1108"/>
        <v>4.7519747738210457E-5</v>
      </c>
      <c r="IZ489" s="240">
        <f t="shared" ca="1" si="1109"/>
        <v>-4.7519747738209881E-5</v>
      </c>
      <c r="JA489" s="240">
        <f t="shared" ca="1" si="1110"/>
        <v>4.7519747738209312E-5</v>
      </c>
      <c r="JB489" s="240">
        <f t="shared" ca="1" si="1111"/>
        <v>-4.7519747738208743E-5</v>
      </c>
    </row>
    <row r="490" spans="2:262">
      <c r="B490" s="248">
        <v>129</v>
      </c>
      <c r="C490" s="247">
        <f t="shared" si="1112"/>
        <v>2.5195312500000018E-3</v>
      </c>
      <c r="D490" s="244">
        <f t="shared" ref="D490:D553" ca="1" si="1113">Vo_set2+E490</f>
        <v>29.933150008687413</v>
      </c>
      <c r="E490" s="243">
        <f ca="1">EE361</f>
        <v>-6.6849991312588009E-2</v>
      </c>
      <c r="F490" s="242">
        <v>129</v>
      </c>
      <c r="G490" s="240">
        <f t="shared" ref="G490:G553" ca="1" si="1114">2*IMREAL(K229)*COS(2*PI()*B229*1/Nt_load2)-2*IMAGINARY(K229)*SIN(2*PI()*B229*1/Nt_load2)</f>
        <v>5.4579317651647879E-5</v>
      </c>
      <c r="H490" s="240">
        <f t="shared" ref="H490:H553" ca="1" si="1115">2*IMREAL(K229)*COS(2*PI()*B229*2/Nt_load2)-2*IMAGINARY(K229)*SIN(2*PI()*B229*2/Nt_load2)</f>
        <v>-5.5858379912578535E-5</v>
      </c>
      <c r="I490" s="240">
        <f t="shared" ref="I490:I553" ca="1" si="1116">2*IMREAL(K229)*COS(2*PI()*B229*3/Nt_load2)-2*IMAGINARY(K229)*SIN(2*PI()*B229*3/Nt_load2)</f>
        <v>5.7103795174129252E-5</v>
      </c>
      <c r="J490" s="240">
        <f t="shared" ref="J490:J553" ca="1" si="1117">2*IMREAL(K229)*COS(2*PI()*B229*4/Nt_load2)-2*IMAGINARY(K229)*SIN(2*PI()*B229*4/Nt_load2)</f>
        <v>-5.8314813244715423E-5</v>
      </c>
      <c r="K490" s="240">
        <f t="shared" ref="K490:K553" ca="1" si="1118">2*IMREAL(K229)*COS(2*PI()*B229*5/Nt_load2)-2*IMAGINARY(K229)*SIN(2*PI()*B229*5/Nt_load2)</f>
        <v>5.9490704652334293E-5</v>
      </c>
      <c r="L490" s="240">
        <f t="shared" ref="L490:L553" ca="1" si="1119">2*IMREAL(K229)*COS(2*PI()*B229*6/Nt_load2)-2*IMAGINARY(K229)*SIN(2*PI()*B229*6/Nt_load2)</f>
        <v>-6.0630761083971494E-5</v>
      </c>
      <c r="M490" s="240">
        <f t="shared" ref="M490:M553" ca="1" si="1120">2*IMREAL(K229)*COS(2*PI()*B229*7/Nt_load2)-2*IMAGINARY(K229)*SIN(2*PI()*B229*7/Nt_load2)</f>
        <v>6.1734295812261719E-5</v>
      </c>
      <c r="N490" s="240">
        <f t="shared" ref="N490:N553" ca="1" si="1121">2*IMREAL(K229)*COS(2*PI()*B229*8/Nt_load2)-2*IMAGINARY(K229)*SIN(2*PI()*B229*8/Nt_load2)</f>
        <v>-6.2800644109148662E-5</v>
      </c>
      <c r="O490" s="240">
        <f t="shared" ref="O490:O553" ca="1" si="1122">2*IMREAL(K229)*COS(2*PI()*B229*9/Nt_load2)-2*IMAGINARY(K229)*SIN(2*PI()*B229*9/Nt_load2)</f>
        <v>6.3829163646291574E-5</v>
      </c>
      <c r="P490" s="240">
        <f t="shared" ref="P490:P553" ca="1" si="1123">2*IMREAL(K229)*COS(2*PI()*B229*10/Nt_load2)-2*IMAGINARY(K229)*SIN(2*PI()*B229*10/Nt_load2)</f>
        <v>-6.4819234881980135E-5</v>
      </c>
      <c r="Q490" s="240">
        <f t="shared" ref="Q490:Q553" ca="1" si="1124">2*IMREAL(K229)*COS(2*PI()*B229*11/Nt_load2)-2*IMAGINARY(K229)*SIN(2*PI()*B229*11/Nt_load2)</f>
        <v>6.5770261434323085E-5</v>
      </c>
      <c r="R490" s="240">
        <f t="shared" ref="R490:R553" ca="1" si="1125">2*IMREAL(K229)*COS(2*PI()*B229*12/Nt_load2)-2*IMAGINARY(K229)*SIN(2*PI()*B229*12/Nt_load2)</f>
        <v>-6.6681670440486759E-5</v>
      </c>
      <c r="S490" s="240">
        <f t="shared" ref="S490:S553" ca="1" si="1126">2*IMREAL(K229)*COS(2*PI()*B229*13/Nt_load2)-2*IMAGINARY(K229)*SIN(2*PI()*B229*13/Nt_load2)</f>
        <v>6.7552912901765053E-5</v>
      </c>
      <c r="T490" s="240">
        <f t="shared" ref="T490:T553" ca="1" si="1127">2*IMREAL(K229)*COS(2*PI()*B229*14/Nt_load2)-2*IMAGINARY(K229)*SIN(2*PI()*B229*14/Nt_load2)</f>
        <v>-6.8383464014277453E-5</v>
      </c>
      <c r="U490" s="241">
        <f t="shared" ref="U490:U553" ca="1" si="1128">2*IMREAL(K229)*COS(2*PI()*B229*15/Nt_load2)-2*IMAGINARY(K229)*SIN(2*PI()*B229*15/Nt_load2)</f>
        <v>6.9172823485090076E-5</v>
      </c>
      <c r="V490" s="240">
        <f t="shared" ref="V490:V553" ca="1" si="1129">2*IMREAL(K229)*COS(2*PI()*B229*16/Nt_load2)-2*IMAGINARY(K229)*SIN(2*PI()*B229*16/Nt_load2)</f>
        <v>-6.992051583357374E-5</v>
      </c>
      <c r="W490" s="240">
        <f t="shared" ref="W490:W553" ca="1" si="1130">2*IMREAL(K229)*COS(2*PI()*B229*17/Nt_load2)-2*IMAGINARY(K229)*SIN(2*PI()*B229*17/Nt_load2)</f>
        <v>7.0626090677815758E-5</v>
      </c>
      <c r="X490" s="240">
        <f t="shared" ref="X490:X553" ca="1" si="1131">2*IMREAL(K229)*COS(2*PI()*B229*18/Nt_load2)-2*IMAGINARY(K229)*SIN(2*PI()*B229*18/Nt_load2)</f>
        <v>-7.1289123005913087E-5</v>
      </c>
      <c r="Y490" s="240">
        <f t="shared" ref="Y490:Y553" ca="1" si="1132">2*IMREAL(K229)*COS(2*PI()*B229*19/Nt_load2)-2*IMAGINARY(K229)*SIN(2*PI()*B229*19/Nt_load2)</f>
        <v>7.1909213431983667E-5</v>
      </c>
      <c r="Z490" s="240">
        <f t="shared" ref="Z490:Z553" ca="1" si="1133">2*IMREAL(K229)*COS(2*PI()*B229*20/Nt_load2)-2*IMAGINARY(K229)*SIN(2*PI()*B229*20/Nt_load2)</f>
        <v>-7.2485988436741495E-5</v>
      </c>
      <c r="AA490" s="240">
        <f t="shared" ref="AA490:AA553" ca="1" si="1134">2*IMREAL(K229)*COS(2*PI()*B229*21/Nt_load2)-2*IMAGINARY(K229)*SIN(2*PI()*B229*21/Nt_load2)</f>
        <v>7.301910059249088E-5</v>
      </c>
      <c r="AB490" s="240">
        <f t="shared" ref="AB490:AB553" ca="1" si="1135">2*IMREAL(K229)*COS(2*PI()*B229*22/Nt_load2)-2*IMAGINARY(K229)*SIN(2*PI()*B229*22/Nt_load2)</f>
        <v>-7.3508228772403082E-5</v>
      </c>
      <c r="AC490" s="240">
        <f t="shared" ref="AC490:AC553" ca="1" si="1136">2*IMREAL(K229)*COS(2*PI()*B229*23/Nt_load2)-2*IMAGINARY(K229)*SIN(2*PI()*B229*23/Nt_load2)</f>
        <v>7.3953078343952773E-5</v>
      </c>
      <c r="AD490" s="240">
        <f t="shared" ref="AD490:AD553" ca="1" si="1137">2*IMREAL(K229)*COS(2*PI()*B229*24/Nt_load2)-2*IMAGINARY(K229)*SIN(2*PI()*B229*24/Nt_load2)</f>
        <v>-7.4353381346391759E-5</v>
      </c>
      <c r="AE490" s="240">
        <f t="shared" ref="AE490:AE553" ca="1" si="1138">2*IMREAL(K229)*COS(2*PI()*B229*25/Nt_load2)-2*IMAGINARY(K229)*SIN(2*PI()*B229*25/Nt_load2)</f>
        <v>7.4708896652159467E-5</v>
      </c>
      <c r="AF490" s="240">
        <f t="shared" ref="AF490:AF553" ca="1" si="1139">2*IMREAL(K229)*COS(2*PI()*B229*26/Nt_load2)-2*IMAGINARY(K229)*SIN(2*PI()*B229*26/Nt_load2)</f>
        <v>-7.5019410112129703E-5</v>
      </c>
      <c r="AG490" s="240">
        <f t="shared" ref="AG490:AG553" ca="1" si="1140">2*IMREAL(K229)*COS(2*PI()*B229*27/Nt_load2)-2*IMAGINARY(K229)*SIN(2*PI()*B229*27/Nt_load2)</f>
        <v>7.5284734684604636E-5</v>
      </c>
      <c r="AH490" s="240">
        <f t="shared" ref="AH490:AH553" ca="1" si="1141">2*IMREAL(K229)*COS(2*PI()*B229*28/Nt_load2)-2*IMAGINARY(K229)*SIN(2*PI()*B229*28/Nt_load2)</f>
        <v>-7.5504710547983259E-5</v>
      </c>
      <c r="AI490" s="240">
        <f t="shared" ref="AI490:AI553" ca="1" si="1142">2*IMREAL(K229)*COS(2*PI()*B229*29/Nt_load2)-2*IMAGINARY(K229)*SIN(2*PI()*B229*29/Nt_load2)</f>
        <v>7.5679205197030637E-5</v>
      </c>
      <c r="AJ490" s="240">
        <f t="shared" ref="AJ490:AJ553" ca="1" si="1143">2*IMREAL(K229)*COS(2*PI()*B229*30/Nt_load2)-2*IMAGINARY(K229)*SIN(2*PI()*B229*30/Nt_load2)</f>
        <v>-7.5808113522695195E-5</v>
      </c>
      <c r="AK490" s="240">
        <f t="shared" ref="AK490:AK553" ca="1" si="1144">2*IMREAL(K229)*COS(2*PI()*B229*31/Nt_load2)-2*IMAGINARY(K229)*SIN(2*PI()*B229*31/Nt_load2)</f>
        <v>7.589135787542154E-5</v>
      </c>
      <c r="AL490" s="240">
        <f t="shared" ref="AL490:AL553" ca="1" si="1145">2*IMREAL(K229)*COS(2*PI()*B229*32/Nt_load2)-2*IMAGINARY(K229)*SIN(2*PI()*B229*32/Nt_load2)</f>
        <v>-7.5928888111924424E-5</v>
      </c>
      <c r="AM490" s="240">
        <f t="shared" ref="AM490:AM553" ca="1" si="1146">2*IMREAL(K229)*COS(2*PI()*B229*33/Nt_load2)-2*IMAGINARY(K229)*SIN(2*PI()*B229*33/Nt_load2)</f>
        <v>7.5920681625392676E-5</v>
      </c>
      <c r="AN490" s="240">
        <f t="shared" ref="AN490:AN553" ca="1" si="1147">2*IMREAL(K229)*COS(2*PI()*B229*34/Nt_load2)-2*IMAGINARY(K229)*SIN(2*PI()*B229*34/Nt_load2)</f>
        <v>-7.586674335910693E-5</v>
      </c>
      <c r="AO490" s="240">
        <f t="shared" ref="AO490:AO553" ca="1" si="1148">2*IMREAL(K229)*COS(2*PI()*B229*35/Nt_load2)-2*IMAGINARY(K229)*SIN(2*PI()*B229*35/Nt_load2)</f>
        <v>7.5767105803461879E-5</v>
      </c>
      <c r="AP490" s="240">
        <f t="shared" ref="AP490:AP553" ca="1" si="1149">2*IMREAL(K229)*COS(2*PI()*B229*36/Nt_load2)-2*IMAGINARY(K229)*SIN(2*PI()*B229*36/Nt_load2)</f>
        <v>-7.5621828976395476E-5</v>
      </c>
      <c r="AQ490" s="240">
        <f t="shared" ref="AQ490:AQ553" ca="1" si="1150">2*IMREAL(K229)*COS(2*PI()*B229*37/Nt_load2)-2*IMAGINARY(K229)*SIN(2*PI()*B229*37/Nt_load2)</f>
        <v>7.5431000387235915E-5</v>
      </c>
      <c r="AR490" s="240">
        <f t="shared" ref="AR490:AR553" ca="1" si="1151">2*IMREAL(K229)*COS(2*PI()*B229*38/Nt_load2)-2*IMAGINARY(K229)*SIN(2*PI()*B229*38/Nt_load2)</f>
        <v>-7.5194734983989955E-5</v>
      </c>
      <c r="AS490" s="240">
        <f t="shared" ref="AS490:AS553" ca="1" si="1152">2*IMREAL(K229)*COS(2*PI()*B229*39/Nt_load2)-2*IMAGINARY(K229)*SIN(2*PI()*B229*39/Nt_load2)</f>
        <v>7.4913175084101777E-5</v>
      </c>
      <c r="AT490" s="240">
        <f t="shared" ref="AT490:AT553" ca="1" si="1153">2*IMREAL(K229)*COS(2*PI()*B229*40/Nt_load2)-2*IMAGINARY(K229)*SIN(2*PI()*B229*40/Nt_load2)</f>
        <v>-7.4586490288727132E-5</v>
      </c>
      <c r="AU490" s="240">
        <f t="shared" ref="AU490:AU553" ca="1" si="1154">2*IMREAL(K229)*COS(2*PI()*B229*41/Nt_load2)-2*IMAGINARY(K229)*SIN(2*PI()*B229*41/Nt_load2)</f>
        <v>7.421487738057087E-5</v>
      </c>
      <c r="AV490" s="240">
        <f t="shared" ref="AV490:AV553" ca="1" si="1155">2*IMREAL(K229)*COS(2*PI()*B229*42/Nt_load2)-2*IMAGINARY(K229)*SIN(2*PI()*B229*42/Nt_load2)</f>
        <v>-7.3798560205353542E-5</v>
      </c>
      <c r="AW490" s="240">
        <f t="shared" ref="AW490:AW553" ca="1" si="1156">2*IMREAL(K229)*COS(2*PI()*B229*43/Nt_load2)-2*IMAGINARY(K229)*SIN(2*PI()*B229*43/Nt_load2)</f>
        <v>7.333778953697438E-5</v>
      </c>
      <c r="AX490" s="240">
        <f t="shared" ref="AX490:AX553" ca="1" si="1157">2*IMREAL(K229)*COS(2*PI()*B229*44/Nt_load2)-2*IMAGINARY(K229)*SIN(2*PI()*B229*44/Nt_load2)</f>
        <v>-7.283284292645533E-5</v>
      </c>
      <c r="AY490" s="240">
        <f t="shared" ref="AY490:AY553" ca="1" si="1158">2*IMREAL(K229)*COS(2*PI()*B229*45/Nt_load2)-2*IMAGINARY(K229)*SIN(2*PI()*B229*45/Nt_load2)</f>
        <v>7.2284024534752215E-5</v>
      </c>
      <c r="AZ490" s="240">
        <f t="shared" ref="AZ490:AZ553" ca="1" si="1159">2*IMREAL(K229)*COS(2*PI()*B229*46/Nt_load2)-2*IMAGINARY(K229)*SIN(2*PI()*B229*46/Nt_load2)</f>
        <v>-7.1691664949543102E-5</v>
      </c>
      <c r="BA490" s="240">
        <f t="shared" ref="BA490:BA553" ca="1" si="1160">2*IMREAL(K229)*COS(2*PI()*B229*47/Nt_load2)-2*IMAGINARY(K229)*SIN(2*PI()*B229*47/Nt_load2)</f>
        <v>7.1056120986092393E-5</v>
      </c>
      <c r="BB490" s="240">
        <f t="shared" ref="BB490:BB553" ca="1" si="1161">2*IMREAL(K229)*COS(2*PI()*B229*48/Nt_load2)-2*IMAGINARY(K229)*SIN(2*PI()*B229*48/Nt_load2)</f>
        <v>-7.0377775472319138E-5</v>
      </c>
      <c r="BC490" s="240">
        <f t="shared" ref="BC490:BC553" ca="1" si="1162">2*IMREAL(K229)*COS(2*PI()*B229*49/Nt_load2)-2*IMAGINARY(K229)*SIN(2*PI()*B229*49/Nt_load2)</f>
        <v>6.9657037018196709E-5</v>
      </c>
      <c r="BD490" s="240">
        <f t="shared" ref="BD490:BD553" ca="1" si="1163">2*IMREAL(K229)*COS(2*PI()*B229*50/Nt_load2)-2*IMAGINARY(K229)*SIN(2*PI()*B229*50/Nt_load2)</f>
        <v>-6.8894339769618075E-5</v>
      </c>
      <c r="BE490" s="240">
        <f t="shared" ref="BE490:BE553" ca="1" si="1164">2*IMREAL(K229)*COS(2*PI()*B229*51/Nt_load2)-2*IMAGINARY(K229)*SIN(2*PI()*B229*51/Nt_load2)</f>
        <v>6.8090143146887498E-5</v>
      </c>
      <c r="BF490" s="240">
        <f t="shared" ref="BF490:BF553" ca="1" si="1165">2*IMREAL(K229)*COS(2*PI()*B229*52/Nt_load2)-2*IMAGINARY(K229)*SIN(2*PI()*B229*52/Nt_load2)</f>
        <v>-6.7244931567979652E-5</v>
      </c>
      <c r="BG490" s="240">
        <f t="shared" ref="BG490:BG553" ca="1" si="1166">2*IMREAL(K229)*COS(2*PI()*B229*53/Nt_load2)-2*IMAGINARY(K229)*SIN(2*PI()*B229*53/Nt_load2)</f>
        <v>6.635921415674623E-5</v>
      </c>
      <c r="BH490" s="240">
        <f t="shared" ref="BH490:BH553" ca="1" si="1167">2*IMREAL(K229)*COS(2*PI()*B229*54/Nt_load2)-2*IMAGINARY(K229)*SIN(2*PI()*B229*54/Nt_load2)</f>
        <v>-6.5433524436234601E-5</v>
      </c>
      <c r="BI490" s="240">
        <f t="shared" ref="BI490:BI553" ca="1" si="1168">2*IMREAL(K229)*COS(2*PI()*B229*55/Nt_load2)-2*IMAGINARY(K229)*SIN(2*PI()*B229*55/Nt_load2)</f>
        <v>6.4468420007319648E-5</v>
      </c>
      <c r="BJ490" s="240">
        <f t="shared" ref="BJ490:BJ553" ca="1" si="1169">2*IMREAL(K229)*COS(2*PI()*B229*56/Nt_load2)-2*IMAGINARY(K229)*SIN(2*PI()*B229*56/Nt_load2)</f>
        <v>-6.3464482212821744E-5</v>
      </c>
      <c r="BK490" s="240">
        <f t="shared" ref="BK490:BK553" ca="1" si="1170">2*IMREAL(K229)*COS(2*PI()*B229*57/Nt_load2)-2*IMAGINARY(K229)*SIN(2*PI()*B229*57/Nt_load2)</f>
        <v>6.2422315787328679E-5</v>
      </c>
      <c r="BL490" s="240">
        <f t="shared" ref="BL490:BL553" ca="1" si="1171">2*IMREAL(K229)*COS(2*PI()*B229*58/Nt_load2)-2*IMAGINARY(K229)*SIN(2*PI()*B229*58/Nt_load2)</f>
        <v>-6.1342548492927289E-5</v>
      </c>
      <c r="BM490" s="240">
        <f t="shared" ref="BM490:BM553" ca="1" si="1172">2*IMREAL(K229)*COS(2*PI()*B229*59/Nt_load2)-2*IMAGINARY(K229)*SIN(2*PI()*B229*59/Nt_load2)</f>
        <v>6.0225830741058139E-5</v>
      </c>
      <c r="BN490" s="240">
        <f t="shared" ref="BN490:BN553" ca="1" si="1173">2*IMREAL(K229)*COS(2*PI()*B229*60/Nt_load2)-2*IMAGINARY(K229)*SIN(2*PI()*B229*60/Nt_load2)</f>
        <v>-5.9072835200739426E-5</v>
      </c>
      <c r="BO490" s="240">
        <f t="shared" ref="BO490:BO553" ca="1" si="1174">2*IMREAL(K229)*COS(2*PI()*B229*61/Nt_load2)-2*IMAGINARY(K229)*SIN(2*PI()*B229*61/Nt_load2)</f>
        <v>5.7884256393371354E-5</v>
      </c>
      <c r="BP490" s="240">
        <f t="shared" ref="BP490:BP553" ca="1" si="1175">2*IMREAL(K229)*COS(2*PI()*B229*62/Nt_load2)-2*IMAGINARY(K229)*SIN(2*PI()*B229*62/Nt_load2)</f>
        <v>-5.6660810274385094E-5</v>
      </c>
      <c r="BQ490" s="240">
        <f t="shared" ref="BQ490:BQ553" ca="1" si="1176">2*IMREAL(K229)*COS(2*PI()*B229*63/Nt_load2)-2*IMAGINARY(K229)*SIN(2*PI()*B229*63/Nt_load2)</f>
        <v>5.5403233801972287E-5</v>
      </c>
      <c r="BR490" s="240">
        <f t="shared" ref="BR490:BR553" ca="1" si="1177">2*IMREAL(K229)*COS(2*PI()*B229*64/Nt_load2)-2*IMAGINARY(K229)*SIN(2*PI()*B229*64/Nt_load2)</f>
        <v>-5.4112284493177503E-5</v>
      </c>
      <c r="BS490" s="240">
        <f t="shared" ref="BS490:BS553" ca="1" si="1178">2*IMREAL(K229)*COS(2*PI()*B229*65/Nt_load2)-2*IMAGINARY(K229)*SIN(2*PI()*B229*65/Nt_load2)</f>
        <v>5.2788739967592656E-5</v>
      </c>
      <c r="BT490" s="240">
        <f t="shared" ref="BT490:BT553" ca="1" si="1179">2*IMREAL(K229)*COS(2*PI()*B229*66/Nt_load2)-2*IMAGINARY(K229)*SIN(2*PI()*B229*66/Nt_load2)</f>
        <v>-5.1433397478949447E-5</v>
      </c>
      <c r="BU490" s="240">
        <f t="shared" ref="BU490:BU553" ca="1" si="1180">2*IMREAL(K229)*COS(2*PI()*B229*67/Nt_load2)-2*IMAGINARY(K229)*SIN(2*PI()*B229*67/Nt_load2)</f>
        <v>5.004707343488513E-5</v>
      </c>
      <c r="BV490" s="240">
        <f t="shared" ref="BV490:BV553" ca="1" si="1181">2*IMREAL(K229)*COS(2*PI()*B229*68/Nt_load2)-2*IMAGINARY(K229)*SIN(2*PI()*B229*68/Nt_load2)</f>
        <v>-4.8630602905162644E-5</v>
      </c>
      <c r="BW490" s="240">
        <f t="shared" ref="BW490:BW553" ca="1" si="1182">2*IMREAL(K229)*COS(2*PI()*B229*69/Nt_load2)-2*IMAGINARY(K229)*SIN(2*PI()*B229*69/Nt_load2)</f>
        <v>4.7184839118665436E-5</v>
      </c>
      <c r="BX490" s="240">
        <f t="shared" ref="BX490:BX553" ca="1" si="1183">2*IMREAL(K229)*COS(2*PI()*B229*70/Nt_load2)-2*IMAGINARY(K229)*SIN(2*PI()*B229*70/Nt_load2)</f>
        <v>-4.5710652949437914E-5</v>
      </c>
      <c r="BY490" s="240">
        <f t="shared" ref="BY490:BY553" ca="1" si="1184">2*IMREAL(K229)*COS(2*PI()*B229*71/Nt_load2)-2*IMAGINARY(K229)*SIN(2*PI()*B229*71/Nt_load2)</f>
        <v>4.4208932392106788E-5</v>
      </c>
      <c r="BZ490" s="240">
        <f t="shared" ref="BZ490:BZ553" ca="1" si="1185">2*IMREAL(K229)*COS(2*PI()*B229*72/Nt_load2)-2*IMAGINARY(K229)*SIN(2*PI()*B229*72/Nt_load2)</f>
        <v>-4.2680582026979392E-5</v>
      </c>
      <c r="CA490" s="240">
        <f t="shared" ref="CA490:CA553" ca="1" si="1186">2*IMREAL(K229)*COS(2*PI()*B229*73/Nt_load2)-2*IMAGINARY(K229)*SIN(2*PI()*B229*73/Nt_load2)</f>
        <v>4.1126522475168678E-5</v>
      </c>
      <c r="CB490" s="240">
        <f t="shared" ref="CB490:CB553" ca="1" si="1187">2*IMREAL(K229)*COS(2*PI()*B229*74/Nt_load2)-2*IMAGINARY(K229)*SIN(2*PI()*B229*74/Nt_load2)</f>
        <v>-3.9547689844038642E-5</v>
      </c>
      <c r="CC490" s="240">
        <f t="shared" ref="CC490:CC553" ca="1" si="1188">2*IMREAL(K229)*COS(2*PI()*B229*75/Nt_load2)-2*IMAGINARY(K229)*SIN(2*PI()*B229*75/Nt_load2)</f>
        <v>3.7945035163329906E-5</v>
      </c>
      <c r="CD490" s="240">
        <f t="shared" ref="CD490:CD553" ca="1" si="1189">2*IMREAL(K229)*COS(2*PI()*B229*76/Nt_load2)-2*IMAGINARY(K229)*SIN(2*PI()*B229*76/Nt_load2)</f>
        <v>-3.6319523812296919E-5</v>
      </c>
      <c r="CE490" s="240">
        <f t="shared" ref="CE490:CE553" ca="1" si="1190">2*IMREAL(K229)*COS(2*PI()*B229*77/Nt_load2)-2*IMAGINARY(K229)*SIN(2*PI()*B229*77/Nt_load2)</f>
        <v>3.4672134938191998E-5</v>
      </c>
      <c r="CF490" s="240">
        <f t="shared" ref="CF490:CF553" ca="1" si="1191">2*IMREAL(K229)*COS(2*PI()*B229*78/Nt_load2)-2*IMAGINARY(K229)*SIN(2*PI()*B229*78/Nt_load2)</f>
        <v>-3.300386086647493E-5</v>
      </c>
      <c r="CG490" s="240">
        <f t="shared" ref="CG490:CG553" ca="1" si="1192">2*IMREAL(K229)*COS(2*PI()*B229*79/Nt_load2)-2*IMAGINARY(K229)*SIN(2*PI()*B229*79/Nt_load2)</f>
        <v>3.1315706503065734E-5</v>
      </c>
      <c r="CH490" s="240">
        <f t="shared" ref="CH490:CH553" ca="1" si="1193">2*IMREAL(K229)*COS(2*PI()*B229*80/Nt_load2)-2*IMAGINARY(K229)*SIN(2*PI()*B229*80/Nt_load2)</f>
        <v>-2.9608688729030762E-5</v>
      </c>
      <c r="CI490" s="240">
        <f t="shared" ref="CI490:CI553" ca="1" si="1194">2*IMREAL(K229)*COS(2*PI()*B229*81/Nt_load2)-2*IMAGINARY(K229)*SIN(2*PI()*B229*81/Nt_load2)</f>
        <v>2.7883835788043623E-5</v>
      </c>
      <c r="CJ490" s="240">
        <f t="shared" ref="CJ490:CJ553" ca="1" si="1195">2*IMREAL(K229)*COS(2*PI()*B229*82/Nt_load2)-2*IMAGINARY(K229)*SIN(2*PI()*B229*82/Nt_load2)</f>
        <v>-2.6142186667021536E-5</v>
      </c>
      <c r="CK490" s="240">
        <f t="shared" ref="CK490:CK553" ca="1" si="1196">2*IMREAL(K229)*COS(2*PI()*B229*83/Nt_load2)-2*IMAGINARY(K229)*SIN(2*PI()*B229*83/Nt_load2)</f>
        <v>2.4384790470270548E-5</v>
      </c>
      <c r="CL490" s="240">
        <f t="shared" ref="CL490:CL553" ca="1" si="1197">2*IMREAL(K229)*COS(2*PI()*B229*84/Nt_load2)-2*IMAGINARY(K229)*SIN(2*PI()*B229*84/Nt_load2)</f>
        <v>-2.2612705787546309E-5</v>
      </c>
      <c r="CM490" s="240">
        <f t="shared" ref="CM490:CM553" ca="1" si="1198">2*IMREAL(K229)*COS(2*PI()*B229*85/Nt_load2)-2*IMAGINARY(K229)*SIN(2*PI()*B229*85/Nt_load2)</f>
        <v>2.082700005639918E-5</v>
      </c>
      <c r="CN490" s="240">
        <f t="shared" ref="CN490:CN553" ca="1" si="1199">2*IMREAL(K229)*COS(2*PI()*B229*86/Nt_load2)-2*IMAGINARY(K229)*SIN(2*PI()*B229*86/Nt_load2)</f>
        <v>-1.902874891918975E-5</v>
      </c>
      <c r="CO490" s="240">
        <f t="shared" ref="CO490:CO553" ca="1" si="1200">2*IMREAL(K229)*COS(2*PI()*B229*87/Nt_load2)-2*IMAGINARY(K229)*SIN(2*PI()*B229*87/Nt_load2)</f>
        <v>1.7219035575166364E-5</v>
      </c>
      <c r="CP490" s="240">
        <f t="shared" ref="CP490:CP553" ca="1" si="1201">2*IMREAL(K229)*COS(2*PI()*B229*88/Nt_load2)-2*IMAGINARY(K229)*SIN(2*PI()*B229*88/Nt_load2)</f>
        <v>-1.5398950127969517E-5</v>
      </c>
      <c r="CQ490" s="240">
        <f t="shared" ref="CQ490:CQ553" ca="1" si="1202">2*IMREAL(K229)*COS(2*PI()*B229*89/Nt_load2)-2*IMAGINARY(K229)*SIN(2*PI()*B229*89/Nt_load2)</f>
        <v>1.3569588929019414E-5</v>
      </c>
      <c r="CR490" s="240">
        <f t="shared" ref="CR490:CR553" ca="1" si="1203">2*IMREAL(K229)*COS(2*PI()*B229*90/Nt_load2)-2*IMAGINARY(K229)*SIN(2*PI()*B229*90/Nt_load2)</f>
        <v>-1.173205391709807E-5</v>
      </c>
      <c r="CS490" s="240">
        <f t="shared" ref="CS490:CS553" ca="1" si="1204">2*IMREAL(K229)*COS(2*PI()*B229*91/Nt_load2)-2*IMAGINARY(K229)*SIN(2*PI()*B229*91/Nt_load2)</f>
        <v>9.8874519545868149E-6</v>
      </c>
      <c r="CT490" s="240">
        <f t="shared" ref="CT490:CT553" ca="1" si="1205">2*IMREAL(K229)*COS(2*PI()*B229*92/Nt_load2)-2*IMAGINARY(K229)*SIN(2*PI()*B229*92/Nt_load2)</f>
        <v>-8.0368941607337661E-6</v>
      </c>
      <c r="CU490" s="240">
        <f t="shared" ref="CU490:CU553" ca="1" si="1206">2*IMREAL(K229)*COS(2*PI()*B229*93/Nt_load2)-2*IMAGINARY(K229)*SIN(2*PI()*B229*93/Nt_load2)</f>
        <v>6.1814952423571069E-6</v>
      </c>
      <c r="CV490" s="240">
        <f t="shared" ref="CV490:CV553" ca="1" si="1207">2*IMREAL(K229)*COS(2*PI()*B229*94/Nt_load2)-2*IMAGINARY(K229)*SIN(2*PI()*B229*94/Nt_load2)</f>
        <v>-4.322372822387461E-6</v>
      </c>
      <c r="CW490" s="240">
        <f t="shared" ref="CW490:CW553" ca="1" si="1208">2*IMREAL(K229)*COS(2*PI()*B229*95/Nt_load2)-2*IMAGINARY(K229)*SIN(2*PI()*B229*95/Nt_load2)</f>
        <v>2.4606467666535192E-6</v>
      </c>
      <c r="CX490" s="240">
        <f t="shared" ref="CX490:CX553" ca="1" si="1209">2*IMREAL(K229)*COS(2*PI()*B229*96/Nt_load2)-2*IMAGINARY(K229)*SIN(2*PI()*B229*96/Nt_load2)</f>
        <v>-5.974385093168651E-7</v>
      </c>
      <c r="CY490" s="240">
        <f t="shared" ref="CY490:CY553" ca="1" si="1210">2*IMREAL(K229)*COS(2*PI()*B229*97/Nt_load2)-2*IMAGINARY(K229)*SIN(2*PI()*B229*97/Nt_load2)</f>
        <v>-1.2661296226338251E-6</v>
      </c>
      <c r="CZ490" s="240">
        <f t="shared" ref="CZ490:CZ553" ca="1" si="1211">2*IMREAL(K229)*COS(2*PI()*B229*98/Nt_load2)-2*IMAGINARY(K229)*SIN(2*PI()*B229*98/Nt_load2)</f>
        <v>3.1289350854477949E-6</v>
      </c>
      <c r="DA490" s="240">
        <f t="shared" ref="DA490:DA553" ca="1" si="1212">2*IMREAL(K229)*COS(2*PI()*B229*99/Nt_load2)-2*IMAGINARY(K229)*SIN(2*PI()*B229*99/Nt_load2)</f>
        <v>-4.9898557947647071E-6</v>
      </c>
      <c r="DB490" s="240">
        <f t="shared" ref="DB490:DB553" ca="1" si="1213">2*IMREAL(K229)*COS(2*PI()*B229*100/Nt_load2)-2*IMAGINARY(K229)*SIN(2*PI()*B229*100/Nt_load2)</f>
        <v>6.8477708015335733E-6</v>
      </c>
      <c r="DC490" s="240">
        <f t="shared" ref="DC490:DC553" ca="1" si="1214">2*IMREAL(K229)*COS(2*PI()*B229*101/Nt_load2)-2*IMAGINARY(K229)*SIN(2*PI()*B229*101/Nt_load2)</f>
        <v>-8.7015609672262334E-6</v>
      </c>
      <c r="DD490" s="240">
        <f t="shared" ref="DD490:DD553" ca="1" si="1215">2*IMREAL(K229)*COS(2*PI()*B229*102/Nt_load2)-2*IMAGINARY(K229)*SIN(2*PI()*B229*102/Nt_load2)</f>
        <v>1.0550109637964572E-5</v>
      </c>
      <c r="DE490" s="240">
        <f t="shared" ref="DE490:DE553" ca="1" si="1216">2*IMREAL(K229)*COS(2*PI()*B229*103/Nt_load2)-2*IMAGINARY(K229)*SIN(2*PI()*B229*103/Nt_load2)</f>
        <v>-1.2392303317150997E-5</v>
      </c>
      <c r="DF490" s="240">
        <f t="shared" ref="DF490:DF553" ca="1" si="1217">2*IMREAL(K229)*COS(2*PI()*B229*104/Nt_load2)-2*IMAGINARY(K229)*SIN(2*PI()*B229*104/Nt_load2)</f>
        <v>1.4227032336197225E-5</v>
      </c>
      <c r="DG490" s="240">
        <f t="shared" ref="DG490:DG553" ca="1" si="1218">2*IMREAL(K229)*COS(2*PI()*B229*105/Nt_load2)-2*IMAGINARY(K229)*SIN(2*PI()*B229*105/Nt_load2)</f>
        <v>-1.6053191522947143E-5</v>
      </c>
      <c r="DH490" s="240">
        <f t="shared" ref="DH490:DH553" ca="1" si="1219">2*IMREAL(K229)*COS(2*PI()*B229*106/Nt_load2)-2*IMAGINARY(K229)*SIN(2*PI()*B229*106/Nt_load2)</f>
        <v>1.7869680867386923E-5</v>
      </c>
      <c r="DI490" s="240">
        <f t="shared" ref="DI490:DI553" ca="1" si="1220">2*IMREAL(K229)*COS(2*PI()*B229*107/Nt_load2)-2*IMAGINARY(K229)*SIN(2*PI()*B229*107/Nt_load2)</f>
        <v>-1.9675406184266808E-5</v>
      </c>
      <c r="DJ490" s="240">
        <f t="shared" ref="DJ490:DJ553" ca="1" si="1221">2*IMREAL(K229)*COS(2*PI()*B229*108/Nt_load2)-2*IMAGINARY(K229)*SIN(2*PI()*B229*108/Nt_load2)</f>
        <v>2.1469279772172115E-5</v>
      </c>
      <c r="DK490" s="240">
        <f t="shared" ref="DK490:DK553" ca="1" si="1222">2*IMREAL(K229)*COS(2*PI()*B229*109/Nt_load2)-2*IMAGINARY(K229)*SIN(2*PI()*B229*109/Nt_load2)</f>
        <v>-2.3250221068730731E-5</v>
      </c>
      <c r="DL490" s="240">
        <f t="shared" ref="DL490:DL553" ca="1" si="1223">2*IMREAL(K229)*COS(2*PI()*B229*110/Nt_load2)-2*IMAGINARY(K229)*SIN(2*PI()*B229*110/Nt_load2)</f>
        <v>2.5017157301499298E-5</v>
      </c>
      <c r="DM490" s="240">
        <f t="shared" ref="DM490:DM553" ca="1" si="1224">2*IMREAL(K229)*COS(2*PI()*B229*111/Nt_load2)-2*IMAGINARY(K229)*SIN(2*PI()*B229*111/Nt_load2)</f>
        <v>-2.6769024134161206E-5</v>
      </c>
      <c r="DN490" s="240">
        <f t="shared" ref="DN490:DN553" ca="1" si="1225">2*IMREAL(K229)*COS(2*PI()*B229*112/Nt_load2)-2*IMAGINARY(K229)*SIN(2*PI()*B229*112/Nt_load2)</f>
        <v>2.8504766307642965E-5</v>
      </c>
      <c r="DO490" s="240">
        <f t="shared" ref="DO490:DO553" ca="1" si="1226">2*IMREAL(K229)*COS(2*PI()*B229*113/Nt_load2)-2*IMAGINARY(K229)*SIN(2*PI()*B229*113/Nt_load2)</f>
        <v>-3.0223338275762862E-5</v>
      </c>
      <c r="DP490" s="240">
        <f t="shared" ref="DP490:DP553" ca="1" si="1227">2*IMREAL(K229)*COS(2*PI()*B229*114/Nt_load2)-2*IMAGINARY(K229)*SIN(2*PI()*B229*114/Nt_load2)</f>
        <v>3.1923704835028835E-5</v>
      </c>
      <c r="DQ490" s="240">
        <f t="shared" ref="DQ490:DQ553" ca="1" si="1228">2*IMREAL(K229)*COS(2*PI()*B229*115/Nt_load2)-2*IMAGINARY(K229)*SIN(2*PI()*B229*115/Nt_load2)</f>
        <v>-3.3604841748202518E-5</v>
      </c>
      <c r="DR490" s="240">
        <f t="shared" ref="DR490:DR553" ca="1" si="1229">2*IMREAL(K229)*COS(2*PI()*B229*116/Nt_load2)-2*IMAGINARY(K229)*SIN(2*PI()*B229*116/Nt_load2)</f>
        <v>3.5265736361276955E-5</v>
      </c>
      <c r="DS490" s="240">
        <f t="shared" ref="DS490:DS553" ca="1" si="1230">2*IMREAL(K229)*COS(2*PI()*B229*117/Nt_load2)-2*IMAGINARY(K229)*SIN(2*PI()*B229*117/Nt_load2)</f>
        <v>-3.6905388213438169E-5</v>
      </c>
      <c r="DT490" s="240">
        <f t="shared" ref="DT490:DT553" ca="1" si="1231">2*IMREAL(K229)*COS(2*PI()*B229*118/Nt_load2)-2*IMAGINARY(K229)*SIN(2*PI()*B229*118/Nt_load2)</f>
        <v>3.8522809639720943E-5</v>
      </c>
      <c r="DU490" s="240">
        <f t="shared" ref="DU490:DU553" ca="1" si="1232">2*IMREAL(K229)*COS(2*PI()*B229*119/Nt_load2)-2*IMAGINARY(K229)*SIN(2*PI()*B229*119/Nt_load2)</f>
        <v>-4.0117026365937376E-5</v>
      </c>
      <c r="DV490" s="240">
        <f t="shared" ref="DV490:DV553" ca="1" si="1233">2*IMREAL(K229)*COS(2*PI()*B229*120/Nt_load2)-2*IMAGINARY(K229)*SIN(2*PI()*B229*120/Nt_load2)</f>
        <v>4.1687078095543191E-5</v>
      </c>
      <c r="DW490" s="240">
        <f t="shared" ref="DW490:DW553" ca="1" si="1234">2*IMREAL(K229)*COS(2*PI()*B229*121/Nt_load2)-2*IMAGINARY(K229)*SIN(2*PI()*B229*121/Nt_load2)</f>
        <v>-4.3232019088084495E-5</v>
      </c>
      <c r="DX490" s="240">
        <f t="shared" ref="DX490:DX553" ca="1" si="1235">2*IMREAL(K229)*COS(2*PI()*B229*122/Nt_load2)-2*IMAGINARY(K229)*SIN(2*PI()*B229*122/Nt_load2)</f>
        <v>4.4750918728876426E-5</v>
      </c>
      <c r="DY490" s="240">
        <f t="shared" ref="DY490:DY553" ca="1" si="1236">2*IMREAL(K229)*COS(2*PI()*B229*123/Nt_load2)-2*IMAGINARY(K229)*SIN(2*PI()*B229*123/Nt_load2)</f>
        <v>-4.6242862089570712E-5</v>
      </c>
      <c r="DZ490" s="240">
        <f t="shared" ref="DZ490:DZ553" ca="1" si="1237">2*IMREAL(K229)*COS(2*PI()*B229*124/Nt_load2)-2*IMAGINARY(K229)*SIN(2*PI()*B229*124/Nt_load2)</f>
        <v>4.7706950479270844E-5</v>
      </c>
      <c r="EA490" s="240">
        <f t="shared" ref="EA490:EA553" ca="1" si="1238">2*IMREAL(K229)*COS(2*PI()*B229*125/Nt_load2)-2*IMAGINARY(K229)*SIN(2*PI()*B229*125/Nt_load2)</f>
        <v>-4.9142301985883468E-5</v>
      </c>
      <c r="EB490" s="240">
        <f t="shared" ref="EB490:EB553" ca="1" si="1239">2*IMREAL(K229)*COS(2*PI()*B229*126/Nt_load2)-2*IMAGINARY(K229)*SIN(2*PI()*B229*126/Nt_load2)</f>
        <v>5.0548052007328793E-5</v>
      </c>
      <c r="EC490" s="240">
        <f t="shared" ref="EC490:EC553" ca="1" si="1240">2*IMREAL(K229)*COS(2*PI()*B229*127/Nt_load2)-2*IMAGINARY(K229)*SIN(2*PI()*B229*127/Nt_load2)</f>
        <v>-5.1923353772358295E-5</v>
      </c>
      <c r="ED490" s="240">
        <f t="shared" ref="ED490:ED553" ca="1" si="1241">2*IMREAL(K229)*COS(2*PI()*B229*128/Nt_load2)-2*IMAGINARY(K229)*SIN(2*PI()*B229*128/Nt_load2)</f>
        <v>5.3267378850614573E-5</v>
      </c>
      <c r="EE490" s="240">
        <f t="shared" ref="EE490:EE553" ca="1" si="1242">2*IMREAL(K229)*COS(2*PI()*B229*129/Nt_load2)-2*IMAGINARY(K229)*SIN(2*PI()*B229*129/Nt_load2)</f>
        <v>-5.4579317651646801E-5</v>
      </c>
      <c r="EF490" s="240">
        <f t="shared" ref="EF490:EF553" ca="1" si="1243">2*IMREAL(K229)*COS(2*PI()*B229*130/Nt_load2)-2*IMAGINARY(K229)*SIN(2*PI()*B229*130/Nt_load2)</f>
        <v>5.585837991257781E-5</v>
      </c>
      <c r="EG490" s="240">
        <f t="shared" ref="EG490:EG553" ca="1" si="1244">2*IMREAL(K229)*COS(2*PI()*B229*131/Nt_load2)-2*IMAGINARY(K229)*SIN(2*PI()*B229*131/Nt_load2)</f>
        <v>-5.7103795174128818E-5</v>
      </c>
      <c r="EH490" s="240">
        <f t="shared" ref="EH490:EH553" ca="1" si="1245">2*IMREAL(K229)*COS(2*PI()*B229*132/Nt_load2)-2*IMAGINARY(K229)*SIN(2*PI()*B229*132/Nt_load2)</f>
        <v>5.8314813244715342E-5</v>
      </c>
      <c r="EI490" s="240">
        <f t="shared" ref="EI490:EI553" ca="1" si="1246">2*IMREAL(K229)*COS(2*PI()*B229*133/Nt_load2)-2*IMAGINARY(K229)*SIN(2*PI()*B229*133/Nt_load2)</f>
        <v>-5.9490704652331874E-5</v>
      </c>
      <c r="EJ490" s="240">
        <f t="shared" ref="EJ490:EJ553" ca="1" si="1247">2*IMREAL(K229)*COS(2*PI()*B229*134/Nt_load2)-2*IMAGINARY(K229)*SIN(2*PI()*B229*134/Nt_load2)</f>
        <v>6.0630761083969306E-5</v>
      </c>
      <c r="EK490" s="240">
        <f t="shared" ref="EK490:EK553" ca="1" si="1248">2*IMREAL(K229)*COS(2*PI()*B229*135/Nt_load2)-2*IMAGINARY(K229)*SIN(2*PI()*B229*135/Nt_load2)</f>
        <v>-6.173429581225993E-5</v>
      </c>
      <c r="EL490" s="240">
        <f t="shared" ref="EL490:EL553" ca="1" si="1249">2*IMREAL(K229)*COS(2*PI()*B229*136/Nt_load2)-2*IMAGINARY(K229)*SIN(2*PI()*B229*136/Nt_load2)</f>
        <v>6.2800644109147226E-5</v>
      </c>
      <c r="EM490" s="240">
        <f t="shared" ref="EM490:EM553" ca="1" si="1250">2*IMREAL(K229)*COS(2*PI()*B229*137/Nt_load2)-2*IMAGINARY(K229)*SIN(2*PI()*B229*137/Nt_load2)</f>
        <v>-6.382916364629049E-5</v>
      </c>
      <c r="EN490" s="240">
        <f t="shared" ref="EN490:EN553" ca="1" si="1251">2*IMREAL(K229)*COS(2*PI()*B229*138/Nt_load2)-2*IMAGINARY(K229)*SIN(2*PI()*B229*138/Nt_load2)</f>
        <v>6.4819234881979362E-5</v>
      </c>
      <c r="EO490" s="240">
        <f t="shared" ref="EO490:EO553" ca="1" si="1252">2*IMREAL(K229)*COS(2*PI()*B229*139/Nt_load2)-2*IMAGINARY(K229)*SIN(2*PI()*B229*139/Nt_load2)</f>
        <v>-6.5770261434322625E-5</v>
      </c>
      <c r="EP490" s="240">
        <f t="shared" ref="EP490:EP553" ca="1" si="1253">2*IMREAL(K229)*COS(2*PI()*B229*140/Nt_load2)-2*IMAGINARY(K229)*SIN(2*PI()*B229*140/Nt_load2)</f>
        <v>6.6681670440486311E-5</v>
      </c>
      <c r="EQ490" s="240">
        <f t="shared" ref="EQ490:EQ553" ca="1" si="1254">2*IMREAL(K229)*COS(2*PI()*B229*141/Nt_load2)-2*IMAGINARY(K229)*SIN(2*PI()*B229*141/Nt_load2)</f>
        <v>-6.755291290176489E-5</v>
      </c>
      <c r="ER490" s="240">
        <f t="shared" ref="ER490:ER553" ca="1" si="1255">2*IMREAL(K229)*COS(2*PI()*B229*142/Nt_load2)-2*IMAGINARY(K229)*SIN(2*PI()*B229*142/Nt_load2)</f>
        <v>6.8383464014275637E-5</v>
      </c>
      <c r="ES490" s="240">
        <f t="shared" ref="ES490:ES553" ca="1" si="1256">2*IMREAL(K229)*COS(2*PI()*B229*143/Nt_load2)-2*IMAGINARY(K229)*SIN(2*PI()*B229*143/Nt_load2)</f>
        <v>-6.9172823485088572E-5</v>
      </c>
      <c r="ET490" s="240">
        <f t="shared" ref="ET490:ET553" ca="1" si="1257">2*IMREAL(K229)*COS(2*PI()*B229*144/Nt_load2)-2*IMAGINARY(K229)*SIN(2*PI()*B229*144/Nt_load2)</f>
        <v>6.9920515833572533E-5</v>
      </c>
      <c r="EU490" s="240">
        <f t="shared" ref="EU490:EU553" ca="1" si="1258">2*IMREAL(K229)*COS(2*PI()*B229*145/Nt_load2)-2*IMAGINARY(K229)*SIN(2*PI()*B229*145/Nt_load2)</f>
        <v>-7.062609067781481E-5</v>
      </c>
      <c r="EV490" s="240">
        <f t="shared" ref="EV490:EV553" ca="1" si="1259">2*IMREAL(K229)*COS(2*PI()*B229*146/Nt_load2)-2*IMAGINARY(K229)*SIN(2*PI()*B229*146/Nt_load2)</f>
        <v>7.1289123005912396E-5</v>
      </c>
      <c r="EW490" s="240">
        <f t="shared" ref="EW490:EW553" ca="1" si="1260">2*IMREAL(K229)*COS(2*PI()*B229*147/Nt_load2)-2*IMAGINARY(K229)*SIN(2*PI()*B229*147/Nt_load2)</f>
        <v>-7.1909213431983193E-5</v>
      </c>
      <c r="EX490" s="240">
        <f t="shared" ref="EX490:EX553" ca="1" si="1261">2*IMREAL(K229)*COS(2*PI()*B229*148/Nt_load2)-2*IMAGINARY(K229)*SIN(2*PI()*B229*148/Nt_load2)</f>
        <v>7.248598843674121E-5</v>
      </c>
      <c r="EY490" s="240">
        <f t="shared" ref="EY490:EY553" ca="1" si="1262">2*IMREAL(K229)*COS(2*PI()*B229*149/Nt_load2)-2*IMAGINARY(K229)*SIN(2*PI()*B229*149/Nt_load2)</f>
        <v>-7.3019100592490623E-5</v>
      </c>
      <c r="EZ490" s="240">
        <f t="shared" ref="EZ490:EZ553" ca="1" si="1263">2*IMREAL(K229)*COS(2*PI()*B229*150/Nt_load2)-2*IMAGINARY(K229)*SIN(2*PI()*B229*150/Nt_load2)</f>
        <v>7.3508228772403109E-5</v>
      </c>
      <c r="FA490" s="240">
        <f t="shared" ref="FA490:FA553" ca="1" si="1264">2*IMREAL(K229)*COS(2*PI()*B229*151/Nt_load2)-2*IMAGINARY(K229)*SIN(2*PI()*B229*151/Nt_load2)</f>
        <v>-7.3953078343951824E-5</v>
      </c>
      <c r="FB490" s="240">
        <f t="shared" ref="FB490:FB553" ca="1" si="1265">2*IMREAL(K229)*COS(2*PI()*B229*152/Nt_load2)-2*IMAGINARY(K229)*SIN(2*PI()*B229*152/Nt_load2)</f>
        <v>7.4353381346390919E-5</v>
      </c>
      <c r="FC490" s="240">
        <f t="shared" ref="FC490:FC553" ca="1" si="1266">2*IMREAL(K229)*COS(2*PI()*B229*153/Nt_load2)-2*IMAGINARY(K229)*SIN(2*PI()*B229*153/Nt_load2)</f>
        <v>-7.4708896652158924E-5</v>
      </c>
      <c r="FD490" s="240">
        <f t="shared" ref="FD490:FD553" ca="1" si="1267">2*IMREAL(K229)*COS(2*PI()*B229*154/Nt_load2)-2*IMAGINARY(K229)*SIN(2*PI()*B229*154/Nt_load2)</f>
        <v>7.5019410112129215E-5</v>
      </c>
      <c r="FE490" s="240">
        <f t="shared" ref="FE490:FE553" ca="1" si="1268">2*IMREAL(K229)*COS(2*PI()*B229*155/Nt_load2)-2*IMAGINARY(K229)*SIN(2*PI()*B229*155/Nt_load2)</f>
        <v>-7.5284734684604365E-5</v>
      </c>
      <c r="FF490" s="240">
        <f t="shared" ref="FF490:FF553" ca="1" si="1269">2*IMREAL(K229)*COS(2*PI()*B229*156/Nt_load2)-2*IMAGINARY(K229)*SIN(2*PI()*B229*156/Nt_load2)</f>
        <v>7.5504710547983055E-5</v>
      </c>
      <c r="FG490" s="240">
        <f t="shared" ref="FG490:FG553" ca="1" si="1270">2*IMREAL(K229)*COS(2*PI()*B229*157/Nt_load2)-2*IMAGINARY(K229)*SIN(2*PI()*B229*157/Nt_load2)</f>
        <v>-7.5679205197030569E-5</v>
      </c>
      <c r="FH490" s="240">
        <f t="shared" ref="FH490:FH553" ca="1" si="1271">2*IMREAL(K229)*COS(2*PI()*B229*158/Nt_load2)-2*IMAGINARY(K229)*SIN(2*PI()*B229*158/Nt_load2)</f>
        <v>7.580811352269514E-5</v>
      </c>
      <c r="FI490" s="240">
        <f t="shared" ref="FI490:FI553" ca="1" si="1272">2*IMREAL(K229)*COS(2*PI()*B229*159/Nt_load2)-2*IMAGINARY(K229)*SIN(2*PI()*B229*159/Nt_load2)</f>
        <v>-7.589135787542154E-5</v>
      </c>
      <c r="FJ490" s="240">
        <f t="shared" ref="FJ490:FJ553" ca="1" si="1273">2*IMREAL(K229)*COS(2*PI()*B229*160/Nt_load2)-2*IMAGINARY(K229)*SIN(2*PI()*B229*160/Nt_load2)</f>
        <v>7.5928888111924397E-5</v>
      </c>
      <c r="FK490" s="240">
        <f t="shared" ref="FK490:FK553" ca="1" si="1274">2*IMREAL(K229)*COS(2*PI()*B229*161/Nt_load2)-2*IMAGINARY(K229)*SIN(2*PI()*B229*161/Nt_load2)</f>
        <v>-7.5920681625392731E-5</v>
      </c>
      <c r="FL490" s="240">
        <f t="shared" ref="FL490:FL553" ca="1" si="1275">2*IMREAL(K229)*COS(2*PI()*B229*162/Nt_load2)-2*IMAGINARY(K229)*SIN(2*PI()*B229*162/Nt_load2)</f>
        <v>7.5866743359107066E-5</v>
      </c>
      <c r="FM490" s="240">
        <f t="shared" ref="FM490:FM553" ca="1" si="1276">2*IMREAL(K229)*COS(2*PI()*B229*163/Nt_load2)-2*IMAGINARY(K229)*SIN(2*PI()*B229*163/Nt_load2)</f>
        <v>-7.5767105803461798E-5</v>
      </c>
      <c r="FN490" s="240">
        <f t="shared" ref="FN490:FN553" ca="1" si="1277">2*IMREAL(K229)*COS(2*PI()*B229*164/Nt_load2)-2*IMAGINARY(K229)*SIN(2*PI()*B229*164/Nt_load2)</f>
        <v>7.5621828976395666E-5</v>
      </c>
      <c r="FO490" s="240">
        <f t="shared" ref="FO490:FO553" ca="1" si="1278">2*IMREAL(K229)*COS(2*PI()*B229*165/Nt_load2)-2*IMAGINARY(K229)*SIN(2*PI()*B229*165/Nt_load2)</f>
        <v>-7.5431000387236619E-5</v>
      </c>
      <c r="FP490" s="240">
        <f t="shared" ref="FP490:FP553" ca="1" si="1279">2*IMREAL(K229)*COS(2*PI()*B229*166/Nt_load2)-2*IMAGINARY(K229)*SIN(2*PI()*B229*166/Nt_load2)</f>
        <v>7.5194734983990091E-5</v>
      </c>
      <c r="FQ490" s="240">
        <f t="shared" ref="FQ490:FQ553" ca="1" si="1280">2*IMREAL(K229)*COS(2*PI()*B229*167/Nt_load2)-2*IMAGINARY(K229)*SIN(2*PI()*B229*167/Nt_load2)</f>
        <v>-7.4913175084102617E-5</v>
      </c>
      <c r="FR490" s="240">
        <f t="shared" ref="FR490:FR553" ca="1" si="1281">2*IMREAL(K229)*COS(2*PI()*B229*168/Nt_load2)-2*IMAGINARY(K229)*SIN(2*PI()*B229*168/Nt_load2)</f>
        <v>7.4586490288727105E-5</v>
      </c>
      <c r="FS490" s="240">
        <f t="shared" ref="FS490:FS553" ca="1" si="1282">2*IMREAL(K229)*COS(2*PI()*B229*169/Nt_load2)-2*IMAGINARY(K229)*SIN(2*PI()*B229*169/Nt_load2)</f>
        <v>-7.4214877380571751E-5</v>
      </c>
      <c r="FT490" s="240">
        <f t="shared" ref="FT490:FT553" ca="1" si="1283">2*IMREAL(K229)*COS(2*PI()*B229*170/Nt_load2)-2*IMAGINARY(K229)*SIN(2*PI()*B229*170/Nt_load2)</f>
        <v>7.3798560205353501E-5</v>
      </c>
      <c r="FU490" s="240">
        <f t="shared" ref="FU490:FU553" ca="1" si="1284">2*IMREAL(K229)*COS(2*PI()*B229*171/Nt_load2)-2*IMAGINARY(K229)*SIN(2*PI()*B229*171/Nt_load2)</f>
        <v>-7.3337789536975477E-5</v>
      </c>
      <c r="FV490" s="240">
        <f t="shared" ref="FV490:FV553" ca="1" si="1285">2*IMREAL(K229)*COS(2*PI()*B229*172/Nt_load2)-2*IMAGINARY(K229)*SIN(2*PI()*B229*172/Nt_load2)</f>
        <v>7.283284292645468E-5</v>
      </c>
      <c r="FW490" s="240">
        <f t="shared" ref="FW490:FW553" ca="1" si="1286">2*IMREAL(K229)*COS(2*PI()*B229*173/Nt_load2)-2*IMAGINARY(K229)*SIN(2*PI()*B229*173/Nt_load2)</f>
        <v>-7.2284024534752825E-5</v>
      </c>
      <c r="FX490" s="240">
        <f t="shared" ref="FX490:FX553" ca="1" si="1287">2*IMREAL(K229)*COS(2*PI()*B229*174/Nt_load2)-2*IMAGINARY(K229)*SIN(2*PI()*B229*174/Nt_load2)</f>
        <v>7.1691664949545189E-5</v>
      </c>
      <c r="FY490" s="240">
        <f t="shared" ref="FY490:FY553" ca="1" si="1288">2*IMREAL(K229)*COS(2*PI()*B229*175/Nt_load2)-2*IMAGINARY(K229)*SIN(2*PI()*B229*175/Nt_load2)</f>
        <v>-7.1056120986093111E-5</v>
      </c>
      <c r="FZ490" s="240">
        <f t="shared" ref="FZ490:FZ553" ca="1" si="1289">2*IMREAL(K229)*COS(2*PI()*B229*176/Nt_load2)-2*IMAGINARY(K229)*SIN(2*PI()*B229*176/Nt_load2)</f>
        <v>7.037777547232151E-5</v>
      </c>
      <c r="GA490" s="240">
        <f t="shared" ref="GA490:GA553" ca="1" si="1290">2*IMREAL(K229)*COS(2*PI()*B229*177/Nt_load2)-2*IMAGINARY(K229)*SIN(2*PI()*B229*177/Nt_load2)</f>
        <v>-6.9657037018196655E-5</v>
      </c>
      <c r="GB490" s="240">
        <f t="shared" ref="GB490:GB553" ca="1" si="1291">2*IMREAL(K229)*COS(2*PI()*B229*178/Nt_load2)-2*IMAGINARY(K229)*SIN(2*PI()*B229*178/Nt_load2)</f>
        <v>6.8894339769619823E-5</v>
      </c>
      <c r="GC490" s="240">
        <f t="shared" ref="GC490:GC553" ca="1" si="1292">2*IMREAL(K229)*COS(2*PI()*B229*179/Nt_load2)-2*IMAGINARY(K229)*SIN(2*PI()*B229*179/Nt_load2)</f>
        <v>-6.8090143146887417E-5</v>
      </c>
      <c r="GD490" s="240">
        <f t="shared" ref="GD490:GD553" ca="1" si="1293">2*IMREAL(K229)*COS(2*PI()*B229*180/Nt_load2)-2*IMAGINARY(K229)*SIN(2*PI()*B229*180/Nt_load2)</f>
        <v>6.7244931567981577E-5</v>
      </c>
      <c r="GE490" s="240">
        <f t="shared" ref="GE490:GE553" ca="1" si="1294">2*IMREAL(K229)*COS(2*PI()*B229*181/Nt_load2)-2*IMAGINARY(K229)*SIN(2*PI()*B229*181/Nt_load2)</f>
        <v>-6.6359214156745105E-5</v>
      </c>
      <c r="GF490" s="240">
        <f t="shared" ref="GF490:GF553" ca="1" si="1295">2*IMREAL(K229)*COS(2*PI()*B229*182/Nt_load2)-2*IMAGINARY(K229)*SIN(2*PI()*B229*182/Nt_load2)</f>
        <v>6.5433524436235631E-5</v>
      </c>
      <c r="GG490" s="240">
        <f t="shared" ref="GG490:GG553" ca="1" si="1296">2*IMREAL(K229)*COS(2*PI()*B229*183/Nt_load2)-2*IMAGINARY(K229)*SIN(2*PI()*B229*183/Nt_load2)</f>
        <v>-6.4468420007322995E-5</v>
      </c>
      <c r="GH490" s="240">
        <f t="shared" ref="GH490:GH553" ca="1" si="1297">2*IMREAL(K229)*COS(2*PI()*B229*184/Nt_load2)-2*IMAGINARY(K229)*SIN(2*PI()*B229*184/Nt_load2)</f>
        <v>6.3464482212822855E-5</v>
      </c>
      <c r="GI490" s="240">
        <f t="shared" ref="GI490:GI553" ca="1" si="1298">2*IMREAL(K229)*COS(2*PI()*B229*185/Nt_load2)-2*IMAGINARY(K229)*SIN(2*PI()*B229*185/Nt_load2)</f>
        <v>-6.2422315787332271E-5</v>
      </c>
      <c r="GJ490" s="240">
        <f t="shared" ref="GJ490:GJ553" ca="1" si="1299">2*IMREAL(K229)*COS(2*PI()*B229*186/Nt_load2)-2*IMAGINARY(K229)*SIN(2*PI()*B229*186/Nt_load2)</f>
        <v>6.1342548492927194E-5</v>
      </c>
      <c r="GK490" s="240">
        <f t="shared" ref="GK490:GK553" ca="1" si="1300">2*IMREAL(K229)*COS(2*PI()*B229*187/Nt_load2)-2*IMAGINARY(K229)*SIN(2*PI()*B229*187/Nt_load2)</f>
        <v>-6.0225830741060673E-5</v>
      </c>
      <c r="GL490" s="240">
        <f t="shared" ref="GL490:GL553" ca="1" si="1301">2*IMREAL(K229)*COS(2*PI()*B229*188/Nt_load2)-2*IMAGINARY(K229)*SIN(2*PI()*B229*188/Nt_load2)</f>
        <v>5.9072835200739338E-5</v>
      </c>
      <c r="GM490" s="240">
        <f t="shared" ref="GM490:GM553" ca="1" si="1302">2*IMREAL(K229)*COS(2*PI()*B229*189/Nt_load2)-2*IMAGINARY(K229)*SIN(2*PI()*B229*189/Nt_load2)</f>
        <v>-5.7884256393374051E-5</v>
      </c>
      <c r="GN490" s="240">
        <f t="shared" ref="GN490:GN553" ca="1" si="1303">2*IMREAL(K229)*COS(2*PI()*B229*190/Nt_load2)-2*IMAGINARY(K229)*SIN(2*PI()*B229*190/Nt_load2)</f>
        <v>5.6660810274383555E-5</v>
      </c>
      <c r="GO490" s="240">
        <f t="shared" ref="GO490:GO553" ca="1" si="1304">2*IMREAL(K229)*COS(2*PI()*B229*191/Nt_load2)-2*IMAGINARY(K229)*SIN(2*PI()*B229*191/Nt_load2)</f>
        <v>-5.5403233801973663E-5</v>
      </c>
      <c r="GP490" s="240">
        <f t="shared" ref="GP490:GP553" ca="1" si="1305">2*IMREAL(K229)*COS(2*PI()*B229*192/Nt_load2)-2*IMAGINARY(K229)*SIN(2*PI()*B229*192/Nt_load2)</f>
        <v>5.4112284493175884E-5</v>
      </c>
      <c r="GQ490" s="240">
        <f t="shared" ref="GQ490:GQ553" ca="1" si="1306">2*IMREAL(K229)*COS(2*PI()*B229*193/Nt_load2)-2*IMAGINARY(K229)*SIN(2*PI()*B229*193/Nt_load2)</f>
        <v>-5.2788739967594099E-5</v>
      </c>
      <c r="GR490" s="240">
        <f t="shared" ref="GR490:GR553" ca="1" si="1307">2*IMREAL(K229)*COS(2*PI()*B229*194/Nt_load2)-2*IMAGINARY(K229)*SIN(2*PI()*B229*194/Nt_load2)</f>
        <v>5.1433397478954095E-5</v>
      </c>
      <c r="GS490" s="240">
        <f t="shared" ref="GS490:GS553" ca="1" si="1308">2*IMREAL(K229)*COS(2*PI()*B229*195/Nt_load2)-2*IMAGINARY(K229)*SIN(2*PI()*B229*195/Nt_load2)</f>
        <v>-5.0047073434885008E-5</v>
      </c>
      <c r="GT490" s="240">
        <f t="shared" ref="GT490:GT553" ca="1" si="1309">2*IMREAL(K229)*COS(2*PI()*B229*196/Nt_load2)-2*IMAGINARY(K229)*SIN(2*PI()*B229*196/Nt_load2)</f>
        <v>4.8630602905165842E-5</v>
      </c>
      <c r="GU490" s="240">
        <f t="shared" ref="GU490:GU553" ca="1" si="1310">2*IMREAL(K229)*COS(2*PI()*B229*197/Nt_load2)-2*IMAGINARY(K229)*SIN(2*PI()*B229*197/Nt_load2)</f>
        <v>-4.7184839118665321E-5</v>
      </c>
      <c r="GV490" s="240">
        <f t="shared" ref="GV490:GV553" ca="1" si="1311">2*IMREAL(K229)*COS(2*PI()*B229*198/Nt_load2)-2*IMAGINARY(K229)*SIN(2*PI()*B229*198/Nt_load2)</f>
        <v>4.5710652949441241E-5</v>
      </c>
      <c r="GW490" s="240">
        <f t="shared" ref="GW490:GW553" ca="1" si="1312">2*IMREAL(K229)*COS(2*PI()*B229*199/Nt_load2)-2*IMAGINARY(K229)*SIN(2*PI()*B229*199/Nt_load2)</f>
        <v>-4.4208932392104925E-5</v>
      </c>
      <c r="GX490" s="240">
        <f t="shared" ref="GX490:GX553" ca="1" si="1313">2*IMREAL(K229)*COS(2*PI()*B229*200/Nt_load2)-2*IMAGINARY(K229)*SIN(2*PI()*B229*200/Nt_load2)</f>
        <v>4.2680582026981052E-5</v>
      </c>
      <c r="GY490" s="240">
        <f t="shared" ref="GY490:GY553" ca="1" si="1314">2*IMREAL(K229)*COS(2*PI()*B229*201/Nt_load2)-2*IMAGINARY(K229)*SIN(2*PI()*B229*201/Nt_load2)</f>
        <v>-4.112652247516674E-5</v>
      </c>
      <c r="GZ490" s="240">
        <f t="shared" ref="GZ490:GZ553" ca="1" si="1315">2*IMREAL(K229)*COS(2*PI()*B229*202/Nt_load2)-2*IMAGINARY(K229)*SIN(2*PI()*B229*202/Nt_load2)</f>
        <v>3.954768984404035E-5</v>
      </c>
      <c r="HA490" s="240">
        <f t="shared" ref="HA490:HA553" ca="1" si="1316">2*IMREAL(K229)*COS(2*PI()*B229*203/Nt_load2)-2*IMAGINARY(K229)*SIN(2*PI()*B229*203/Nt_load2)</f>
        <v>-3.7945035163335382E-5</v>
      </c>
      <c r="HB490" s="240">
        <f t="shared" ref="HB490:HB553" ca="1" si="1317">2*IMREAL(K229)*COS(2*PI()*B229*204/Nt_load2)-2*IMAGINARY(K229)*SIN(2*PI()*B229*204/Nt_load2)</f>
        <v>3.631952381229679E-5</v>
      </c>
      <c r="HC490" s="240">
        <f t="shared" ref="HC490:HC553" ca="1" si="1318">2*IMREAL(K229)*COS(2*PI()*B229*205/Nt_load2)-2*IMAGINARY(K229)*SIN(2*PI()*B229*205/Nt_load2)</f>
        <v>-3.4672134938195718E-5</v>
      </c>
      <c r="HD490" s="240">
        <f t="shared" ref="HD490:HD553" ca="1" si="1319">2*IMREAL(K229)*COS(2*PI()*B229*206/Nt_load2)-2*IMAGINARY(K229)*SIN(2*PI()*B229*206/Nt_load2)</f>
        <v>3.3003860866474794E-5</v>
      </c>
      <c r="HE490" s="240">
        <f t="shared" ref="HE490:HE553" ca="1" si="1320">2*IMREAL(K229)*COS(2*PI()*B229*207/Nt_load2)-2*IMAGINARY(K229)*SIN(2*PI()*B229*207/Nt_load2)</f>
        <v>-3.1315706503069529E-5</v>
      </c>
      <c r="HF490" s="240">
        <f t="shared" ref="HF490:HF553" ca="1" si="1321">2*IMREAL(K229)*COS(2*PI()*B229*208/Nt_load2)-2*IMAGINARY(K229)*SIN(2*PI()*B229*208/Nt_load2)</f>
        <v>2.9608688729028634E-5</v>
      </c>
      <c r="HG490" s="240">
        <f t="shared" ref="HG490:HG553" ca="1" si="1322">2*IMREAL(K229)*COS(2*PI()*B229*209/Nt_load2)-2*IMAGINARY(K229)*SIN(2*PI()*B229*209/Nt_load2)</f>
        <v>-2.7883835788045496E-5</v>
      </c>
      <c r="HH490" s="240">
        <f t="shared" ref="HH490:HH553" ca="1" si="1323">2*IMREAL(K229)*COS(2*PI()*B229*210/Nt_load2)-2*IMAGINARY(K229)*SIN(2*PI()*B229*210/Nt_load2)</f>
        <v>2.6142186667019368E-5</v>
      </c>
      <c r="HI490" s="240">
        <f t="shared" ref="HI490:HI553" ca="1" si="1324">2*IMREAL(K229)*COS(2*PI()*B229*211/Nt_load2)-2*IMAGINARY(K229)*SIN(2*PI()*B229*211/Nt_load2)</f>
        <v>-2.4384790470272455E-5</v>
      </c>
      <c r="HJ490" s="240">
        <f t="shared" ref="HJ490:HJ553" ca="1" si="1325">2*IMREAL(K229)*COS(2*PI()*B229*212/Nt_load2)-2*IMAGINARY(K229)*SIN(2*PI()*B229*212/Nt_load2)</f>
        <v>2.2612705787552344E-5</v>
      </c>
      <c r="HK490" s="240">
        <f t="shared" ref="HK490:HK553" ca="1" si="1326">2*IMREAL(K229)*COS(2*PI()*B229*213/Nt_load2)-2*IMAGINARY(K229)*SIN(2*PI()*B229*213/Nt_load2)</f>
        <v>-2.0827000056401111E-5</v>
      </c>
      <c r="HL490" s="240">
        <f t="shared" ref="HL490:HL553" ca="1" si="1327">2*IMREAL(K229)*COS(2*PI()*B229*214/Nt_load2)-2*IMAGINARY(K229)*SIN(2*PI()*B229*214/Nt_load2)</f>
        <v>1.9028748919195879E-5</v>
      </c>
      <c r="HM490" s="240">
        <f t="shared" ref="HM490:HM553" ca="1" si="1328">2*IMREAL(K229)*COS(2*PI()*B229*215/Nt_load2)-2*IMAGINARY(K229)*SIN(2*PI()*B229*215/Nt_load2)</f>
        <v>-1.7219035575164124E-5</v>
      </c>
      <c r="HN490" s="240">
        <f t="shared" ref="HN490:HN553" ca="1" si="1329">2*IMREAL(K229)*COS(2*PI()*B229*216/Nt_load2)-2*IMAGINARY(K229)*SIN(2*PI()*B229*216/Nt_load2)</f>
        <v>1.5398950127971489E-5</v>
      </c>
      <c r="HO490" s="240">
        <f t="shared" ref="HO490:HO553" ca="1" si="1330">2*IMREAL(K229)*COS(2*PI()*B229*217/Nt_load2)-2*IMAGINARY(K229)*SIN(2*PI()*B229*217/Nt_load2)</f>
        <v>-1.3569588929017138E-5</v>
      </c>
      <c r="HP490" s="240">
        <f t="shared" ref="HP490:HP553" ca="1" si="1331">2*IMREAL(K229)*COS(2*PI()*B229*218/Nt_load2)-2*IMAGINARY(K229)*SIN(2*PI()*B229*218/Nt_load2)</f>
        <v>1.1732053917100055E-5</v>
      </c>
      <c r="HQ490" s="240">
        <f t="shared" ref="HQ490:HQ553" ca="1" si="1332">2*IMREAL(K229)*COS(2*PI()*B229*219/Nt_load2)-2*IMAGINARY(K229)*SIN(2*PI()*B229*219/Nt_load2)</f>
        <v>-9.8874519545845381E-6</v>
      </c>
      <c r="HR490" s="240">
        <f t="shared" ref="HR490:HR553" ca="1" si="1333">2*IMREAL(K229)*COS(2*PI()*B229*220/Nt_load2)-2*IMAGINARY(K229)*SIN(2*PI()*B229*220/Nt_load2)</f>
        <v>8.0368941607357651E-6</v>
      </c>
      <c r="HS490" s="240">
        <f t="shared" ref="HS490:HS553" ca="1" si="1334">2*IMREAL(K229)*COS(2*PI()*B229*221/Nt_load2)-2*IMAGINARY(K229)*SIN(2*PI()*B229*221/Nt_load2)</f>
        <v>-6.1814952423634224E-6</v>
      </c>
      <c r="HT490" s="240">
        <f t="shared" ref="HT490:HT553" ca="1" si="1335">2*IMREAL(K229)*COS(2*PI()*B229*222/Nt_load2)-2*IMAGINARY(K229)*SIN(2*PI()*B229*222/Nt_load2)</f>
        <v>4.3223728223894668E-6</v>
      </c>
      <c r="HU490" s="240">
        <f t="shared" ref="HU490:HU553" ca="1" si="1336">2*IMREAL(K229)*COS(2*PI()*B229*223/Nt_load2)-2*IMAGINARY(K229)*SIN(2*PI()*B229*223/Nt_load2)</f>
        <v>-2.4606467666598482E-6</v>
      </c>
      <c r="HV490" s="240">
        <f t="shared" ref="HV490:HV553" ca="1" si="1337">2*IMREAL(K229)*COS(2*PI()*B229*224/Nt_load2)-2*IMAGINARY(K229)*SIN(2*PI()*B229*224/Nt_load2)</f>
        <v>5.974385093188641E-7</v>
      </c>
      <c r="HW490" s="240">
        <f t="shared" ref="HW490:HW553" ca="1" si="1338">2*IMREAL(K229)*COS(2*PI()*B229*225/Nt_load2)-2*IMAGINARY(K229)*SIN(2*PI()*B229*225/Nt_load2)</f>
        <v>1.2661296226318194E-6</v>
      </c>
      <c r="HX490" s="240">
        <f t="shared" ref="HX490:HX553" ca="1" si="1339">2*IMREAL(K229)*COS(2*PI()*B229*226/Nt_load2)-2*IMAGINARY(K229)*SIN(2*PI()*B229*226/Nt_load2)</f>
        <v>-3.128935085450092E-6</v>
      </c>
      <c r="HY490" s="240">
        <f t="shared" ref="HY490:HY553" ca="1" si="1340">2*IMREAL(K229)*COS(2*PI()*B229*227/Nt_load2)-2*IMAGINARY(K229)*SIN(2*PI()*B229*227/Nt_load2)</f>
        <v>4.9898557947627013E-6</v>
      </c>
      <c r="HZ490" s="240">
        <f t="shared" ref="HZ490:HZ553" ca="1" si="1341">2*IMREAL(K229)*COS(2*PI()*B229*228/Nt_load2)-2*IMAGINARY(K229)*SIN(2*PI()*B229*228/Nt_load2)</f>
        <v>-6.8477708015358773E-6</v>
      </c>
      <c r="IA490" s="240">
        <f t="shared" ref="IA490:IA553" ca="1" si="1342">2*IMREAL(K229)*COS(2*PI()*B229*229/Nt_load2)-2*IMAGINARY(K229)*SIN(2*PI()*B229*229/Nt_load2)</f>
        <v>8.701560967224248E-6</v>
      </c>
      <c r="IB490" s="240">
        <f t="shared" ref="IB490:IB553" ca="1" si="1343">2*IMREAL(K229)*COS(2*PI()*B229*230/Nt_load2)-2*IMAGINARY(K229)*SIN(2*PI()*B229*230/Nt_load2)</f>
        <v>-1.0550109637958304E-5</v>
      </c>
      <c r="IC490" s="240">
        <f t="shared" ref="IC490:IC553" ca="1" si="1344">2*IMREAL(K229)*COS(2*PI()*B229*231/Nt_load2)-2*IMAGINARY(K229)*SIN(2*PI()*B229*231/Nt_load2)</f>
        <v>1.2392303317149012E-5</v>
      </c>
      <c r="ID490" s="240">
        <f t="shared" ref="ID490:ID553" ca="1" si="1345">2*IMREAL(K229)*COS(2*PI()*B229*232/Nt_load2)-2*IMAGINARY(K229)*SIN(2*PI()*B229*232/Nt_load2)</f>
        <v>-1.4227032336191011E-5</v>
      </c>
      <c r="IE490" s="240">
        <f t="shared" ref="IE490:IE553" ca="1" si="1346">2*IMREAL(K229)*COS(2*PI()*B229*233/Nt_load2)-2*IMAGINARY(K229)*SIN(2*PI()*B229*223/Nt_load2)</f>
        <v>5.8124707374229709E-6</v>
      </c>
      <c r="IF490" s="240">
        <f t="shared" ref="IF490:IF553" ca="1" si="1347">2*IMREAL(K229)*COS(2*PI()*B229*234/Nt_load2)-2*IMAGINARY(K229)*SIN(2*PI()*B229*234/Nt_load2)</f>
        <v>-1.7869680867384972E-5</v>
      </c>
      <c r="IG490" s="240">
        <f t="shared" ref="IG490:IG553" ca="1" si="1348">2*IMREAL(K229)*COS(2*PI()*B229*235/Nt_load2)-2*IMAGINARY(K229)*SIN(2*PI()*B229*235/Nt_load2)</f>
        <v>1.967540618426903E-5</v>
      </c>
      <c r="IH490" s="240">
        <f t="shared" ref="IH490:IH553" ca="1" si="1349">2*IMREAL(K229)*COS(2*PI()*B229*236/Nt_load2)-2*IMAGINARY(K229)*SIN(2*PI()*B229*236/Nt_load2)</f>
        <v>-2.1469279772170177E-5</v>
      </c>
      <c r="II490" s="240">
        <f t="shared" ref="II490:II553" ca="1" si="1350">2*IMREAL(K229)*COS(2*PI()*B229*237/Nt_load2)-2*IMAGINARY(K229)*SIN(2*PI()*B229*237/Nt_load2)</f>
        <v>2.325022106873293E-5</v>
      </c>
      <c r="IJ490" s="240">
        <f t="shared" ref="IJ490:IJ553" ca="1" si="1351">2*IMREAL(K229)*COS(2*PI()*B229*238/Nt_load2)-2*IMAGINARY(K229)*SIN(2*PI()*B229*238/Nt_load2)</f>
        <v>-2.5017157301497401E-5</v>
      </c>
      <c r="IK490" s="240">
        <f t="shared" ref="IK490:IK553" ca="1" si="1352">2*IMREAL(K229)*COS(2*PI()*B229*239/Nt_load2)-2*IMAGINARY(K229)*SIN(2*PI()*B229*239/Nt_load2)</f>
        <v>2.676902413415529E-5</v>
      </c>
      <c r="IL490" s="240">
        <f t="shared" ref="IL490:IL553" ca="1" si="1353">2*IMREAL(K229)*COS(2*PI()*B229*240/Nt_load2)-2*IMAGINARY(K229)*SIN(2*PI()*B229*240/Nt_load2)</f>
        <v>-2.8504766307641102E-5</v>
      </c>
      <c r="IM490" s="240">
        <f t="shared" ref="IM490:IM553" ca="1" si="1354">2*IMREAL(K229)*COS(2*PI()*B229*241/Nt_load2)-2*IMAGINARY(K229)*SIN(2*PI()*B229*241/Nt_load2)</f>
        <v>3.0223338275757058E-5</v>
      </c>
      <c r="IN490" s="240">
        <f t="shared" ref="IN490:IN553" ca="1" si="1355">2*IMREAL(K229)*COS(2*PI()*B229*242/Nt_load2)-2*IMAGINARY(K229)*SIN(2*PI()*B229*242/Nt_load2)</f>
        <v>-3.1923704835027012E-5</v>
      </c>
      <c r="IO490" s="240">
        <f t="shared" ref="IO490:IO553" ca="1" si="1356">2*IMREAL(K229)*COS(2*PI()*B229*243/Nt_load2)-2*IMAGINARY(K229)*SIN(2*PI()*B229*243/Nt_load2)</f>
        <v>3.3604841748200715E-5</v>
      </c>
      <c r="IP490" s="240">
        <f t="shared" ref="IP490:IP553" ca="1" si="1357">2*IMREAL(K229)*COS(2*PI()*B229*244/Nt_load2)-2*IMAGINARY(K229)*SIN(2*PI()*B229*244/Nt_load2)</f>
        <v>-3.5265736361279002E-5</v>
      </c>
      <c r="IQ490" s="240">
        <f t="shared" ref="IQ490:IQ553" ca="1" si="1358">2*IMREAL(K229)*COS(2*PI()*B229*245/Nt_load2)-2*IMAGINARY(K229)*SIN(2*PI()*B229*245/Nt_load2)</f>
        <v>3.690538821343642E-5</v>
      </c>
      <c r="IR490" s="240">
        <f t="shared" ref="IR490:IR553" ca="1" si="1359">2*IMREAL(K229)*COS(2*PI()*B229*246/Nt_load2)-2*IMAGINARY(K229)*SIN(2*PI()*B229*246/Nt_load2)</f>
        <v>-3.8522809639722942E-5</v>
      </c>
      <c r="IS490" s="240">
        <f t="shared" ref="IS490:IS553" ca="1" si="1360">2*IMREAL(K229)*COS(2*PI()*B229*247/Nt_load2)-2*IMAGINARY(K229)*SIN(2*PI()*B229*247/Nt_load2)</f>
        <v>4.0117026365935675E-5</v>
      </c>
      <c r="IT490" s="240">
        <f t="shared" ref="IT490:IT553" ca="1" si="1361">2*IMREAL(K229)*COS(2*PI()*B229*248/Nt_load2)-2*IMAGINARY(K229)*SIN(2*PI()*B229*248/Nt_load2)</f>
        <v>-4.1687078095537913E-5</v>
      </c>
      <c r="IU490" s="240">
        <f t="shared" ref="IU490:IU553" ca="1" si="1362">2*IMREAL(K229)*COS(2*PI()*B229*249/Nt_load2)-2*IMAGINARY(K229)*SIN(2*PI()*B229*249/Nt_load2)</f>
        <v>4.3232019088082835E-5</v>
      </c>
      <c r="IV490" s="240">
        <f t="shared" ref="IV490:IV553" ca="1" si="1363">2*IMREAL(K229)*COS(2*PI()*B229*250/Nt_load2)-2*IMAGINARY(K229)*SIN(2*PI()*B229*250/Nt_load2)</f>
        <v>-4.4750918728871317E-5</v>
      </c>
      <c r="IW490" s="240">
        <f t="shared" ref="IW490:IW553" ca="1" si="1364">2*IMREAL(K229)*COS(2*PI()*B229*251/Nt_load2)-2*IMAGINARY(K229)*SIN(2*PI()*B229*251/Nt_load2)</f>
        <v>4.6242862089569113E-5</v>
      </c>
      <c r="IX490" s="240">
        <f t="shared" ref="IX490:IX553" ca="1" si="1365">2*IMREAL(K229)*COS(2*PI()*B229*252/Nt_load2)-2*IMAGINARY(K229)*SIN(2*PI()*B229*252/Nt_load2)</f>
        <v>-4.7706950479269286E-5</v>
      </c>
      <c r="IY490" s="240">
        <f t="shared" ref="IY490:IY553" ca="1" si="1366">2*IMREAL(K229)*COS(2*PI()*B229*253/Nt_load2)-2*IMAGINARY(K229)*SIN(2*PI()*B229*253/Nt_load2)</f>
        <v>4.9142301985885217E-5</v>
      </c>
      <c r="IZ490" s="240">
        <f t="shared" ref="IZ490:IZ553" ca="1" si="1367">2*IMREAL(K229)*COS(2*PI()*B229*254/Nt_load2)-2*IMAGINARY(K229)*SIN(2*PI()*B229*254/Nt_load2)</f>
        <v>-5.0548052007327289E-5</v>
      </c>
      <c r="JA490" s="240">
        <f t="shared" ref="JA490:JA553" ca="1" si="1368">2*IMREAL(K229)*COS(2*PI()*B229*255/Nt_load2)-2*IMAGINARY(K229)*SIN(2*PI()*B229*255/Nt_load2)</f>
        <v>5.1923353772359983E-5</v>
      </c>
      <c r="JB490" s="240">
        <f t="shared" ref="JB490:JB553" ca="1" si="1369">2*IMREAL(K229)*COS(2*PI()*B229*256/Nt_load2)-2*IMAGINARY(K229)*SIN(2*PI()*B229*256/Nt_load2)</f>
        <v>-5.3267378850613136E-5</v>
      </c>
    </row>
    <row r="491" spans="2:262">
      <c r="B491" s="248">
        <v>130</v>
      </c>
      <c r="C491" s="247">
        <f t="shared" ref="C491:C554" si="1370">C490+Div_Nt_load2</f>
        <v>2.5390625000000018E-3</v>
      </c>
      <c r="D491" s="244">
        <f t="shared" ca="1" si="1113"/>
        <v>29.933798895158503</v>
      </c>
      <c r="E491" s="243">
        <f ca="1">EF361</f>
        <v>-6.6201104841497868E-2</v>
      </c>
      <c r="F491" s="242">
        <v>130</v>
      </c>
      <c r="G491" s="240">
        <f t="shared" ca="1" si="1114"/>
        <v>4.9900516653273156E-5</v>
      </c>
      <c r="H491" s="240">
        <f t="shared" ca="1" si="1115"/>
        <v>-5.2284851181788128E-5</v>
      </c>
      <c r="I491" s="240">
        <f t="shared" ca="1" si="1116"/>
        <v>5.4543226924194092E-5</v>
      </c>
      <c r="J491" s="240">
        <f t="shared" ca="1" si="1117"/>
        <v>-5.6670203255517226E-5</v>
      </c>
      <c r="K491" s="240">
        <f t="shared" ca="1" si="1118"/>
        <v>5.8660656103474262E-5</v>
      </c>
      <c r="L491" s="240">
        <f t="shared" ca="1" si="1119"/>
        <v>-6.0509790292811389E-5</v>
      </c>
      <c r="M491" s="240">
        <f t="shared" ca="1" si="1120"/>
        <v>6.2213151097301401E-5</v>
      </c>
      <c r="N491" s="240">
        <f t="shared" ca="1" si="1121"/>
        <v>-6.3766634971569681E-5</v>
      </c>
      <c r="O491" s="240">
        <f t="shared" ca="1" si="1122"/>
        <v>6.5166499436893879E-5</v>
      </c>
      <c r="P491" s="240">
        <f t="shared" ca="1" si="1123"/>
        <v>-6.640937209716327E-5</v>
      </c>
      <c r="Q491" s="240">
        <f t="shared" ca="1" si="1124"/>
        <v>6.7492258763276618E-5</v>
      </c>
      <c r="R491" s="240">
        <f t="shared" ca="1" si="1125"/>
        <v>-6.841255066640563E-5</v>
      </c>
      <c r="S491" s="240">
        <f t="shared" ca="1" si="1126"/>
        <v>6.9168030742747526E-5</v>
      </c>
      <c r="T491" s="240">
        <f t="shared" ca="1" si="1127"/>
        <v>-6.9756878974626104E-5</v>
      </c>
      <c r="U491" s="241">
        <f t="shared" ca="1" si="1128"/>
        <v>7.0177676775073932E-5</v>
      </c>
      <c r="V491" s="240">
        <f t="shared" ca="1" si="1129"/>
        <v>-7.042941040533206E-5</v>
      </c>
      <c r="W491" s="240">
        <f t="shared" ca="1" si="1130"/>
        <v>7.0511473417035977E-5</v>
      </c>
      <c r="X491" s="240">
        <f t="shared" ca="1" si="1131"/>
        <v>-7.0423668113202579E-5</v>
      </c>
      <c r="Y491" s="240">
        <f t="shared" ca="1" si="1132"/>
        <v>7.0166206024499712E-5</v>
      </c>
      <c r="Z491" s="240">
        <f t="shared" ca="1" si="1133"/>
        <v>-6.9739707399649997E-5</v>
      </c>
      <c r="AA491" s="240">
        <f t="shared" ca="1" si="1134"/>
        <v>6.9145199711197588E-5</v>
      </c>
      <c r="AB491" s="240">
        <f t="shared" ca="1" si="1135"/>
        <v>-6.8384115180236823E-5</v>
      </c>
      <c r="AC491" s="240">
        <f t="shared" ca="1" si="1136"/>
        <v>6.7458287326065532E-5</v>
      </c>
      <c r="AD491" s="240">
        <f t="shared" ca="1" si="1137"/>
        <v>-6.6369946549077902E-5</v>
      </c>
      <c r="AE491" s="240">
        <f t="shared" ca="1" si="1138"/>
        <v>6.5121714757532866E-5</v>
      </c>
      <c r="AF491" s="240">
        <f t="shared" ca="1" si="1139"/>
        <v>-6.3716599051147972E-5</v>
      </c>
      <c r="AG491" s="240">
        <f t="shared" ca="1" si="1140"/>
        <v>6.2157984476734354E-5</v>
      </c>
      <c r="AH491" s="240">
        <f t="shared" ca="1" si="1141"/>
        <v>-6.0449625873319883E-5</v>
      </c>
      <c r="AI491" s="240">
        <f t="shared" ca="1" si="1142"/>
        <v>5.8595638826414176E-5</v>
      </c>
      <c r="AJ491" s="240">
        <f t="shared" ca="1" si="1143"/>
        <v>-5.6600489753204381E-5</v>
      </c>
      <c r="AK491" s="240">
        <f t="shared" ca="1" si="1144"/>
        <v>5.4468985142561129E-5</v>
      </c>
      <c r="AL491" s="240">
        <f t="shared" ca="1" si="1145"/>
        <v>-5.2206259975790442E-5</v>
      </c>
      <c r="AM491" s="240">
        <f t="shared" ca="1" si="1146"/>
        <v>4.9817765356009791E-5</v>
      </c>
      <c r="AN491" s="240">
        <f t="shared" ca="1" si="1147"/>
        <v>-4.730925537596492E-5</v>
      </c>
      <c r="AO491" s="240">
        <f t="shared" ca="1" si="1148"/>
        <v>4.4686773255918706E-5</v>
      </c>
      <c r="AP491" s="240">
        <f t="shared" ca="1" si="1149"/>
        <v>-4.1956636784999143E-5</v>
      </c>
      <c r="AQ491" s="240">
        <f t="shared" ca="1" si="1150"/>
        <v>3.9125423101097976E-5</v>
      </c>
      <c r="AR491" s="240">
        <f t="shared" ca="1" si="1151"/>
        <v>-3.6199952845963952E-5</v>
      </c>
      <c r="AS491" s="240">
        <f t="shared" ca="1" si="1152"/>
        <v>3.3187273733681758E-5</v>
      </c>
      <c r="AT491" s="240">
        <f t="shared" ca="1" si="1153"/>
        <v>-3.0094643572114129E-5</v>
      </c>
      <c r="AU491" s="240">
        <f t="shared" ca="1" si="1154"/>
        <v>2.6929512778200922E-5</v>
      </c>
      <c r="AV491" s="240">
        <f t="shared" ca="1" si="1155"/>
        <v>-2.3699506429259207E-5</v>
      </c>
      <c r="AW491" s="240">
        <f t="shared" ca="1" si="1156"/>
        <v>2.0412405893497826E-5</v>
      </c>
      <c r="AX491" s="240">
        <f t="shared" ca="1" si="1157"/>
        <v>-1.7076130084023421E-5</v>
      </c>
      <c r="AY491" s="240">
        <f t="shared" ca="1" si="1158"/>
        <v>1.3698716381484271E-5</v>
      </c>
      <c r="AZ491" s="240">
        <f t="shared" ca="1" si="1159"/>
        <v>-1.0288301271314296E-5</v>
      </c>
      <c r="BA491" s="240">
        <f t="shared" ca="1" si="1160"/>
        <v>6.8531007422349449E-6</v>
      </c>
      <c r="BB491" s="240">
        <f t="shared" ca="1" si="1161"/>
        <v>-3.4013904932068246E-6</v>
      </c>
      <c r="BC491" s="240">
        <f t="shared" ca="1" si="1162"/>
        <v>-5.851400344605986E-8</v>
      </c>
      <c r="BD491" s="240">
        <f t="shared" ca="1" si="1163"/>
        <v>3.5182775347394147E-6</v>
      </c>
      <c r="BE491" s="240">
        <f t="shared" ca="1" si="1164"/>
        <v>-6.9695652272888631E-6</v>
      </c>
      <c r="BF491" s="240">
        <f t="shared" ca="1" si="1165"/>
        <v>1.0404062626741962E-5</v>
      </c>
      <c r="BG491" s="240">
        <f t="shared" ca="1" si="1166"/>
        <v>-1.3813495728038979E-5</v>
      </c>
      <c r="BH491" s="240">
        <f t="shared" ca="1" si="1167"/>
        <v>1.7189650908207841E-5</v>
      </c>
      <c r="BI491" s="240">
        <f t="shared" ca="1" si="1168"/>
        <v>-2.0524394713703236E-5</v>
      </c>
      <c r="BJ491" s="240">
        <f t="shared" ca="1" si="1169"/>
        <v>2.3809693454608676E-5</v>
      </c>
      <c r="BK491" s="240">
        <f t="shared" ca="1" si="1170"/>
        <v>-2.7037632558500983E-5</v>
      </c>
      <c r="BL491" s="240">
        <f t="shared" ca="1" si="1171"/>
        <v>3.020043563734109E-5</v>
      </c>
      <c r="BM491" s="240">
        <f t="shared" ca="1" si="1172"/>
        <v>-3.3290483221485105E-5</v>
      </c>
      <c r="BN491" s="240">
        <f t="shared" ca="1" si="1173"/>
        <v>3.6300331115646635E-5</v>
      </c>
      <c r="BO491" s="240">
        <f t="shared" ca="1" si="1174"/>
        <v>-3.9222728332617102E-5</v>
      </c>
      <c r="BP491" s="240">
        <f t="shared" ca="1" si="1175"/>
        <v>4.2050634561530673E-5</v>
      </c>
      <c r="BQ491" s="240">
        <f t="shared" ca="1" si="1176"/>
        <v>-4.4777237128583298E-5</v>
      </c>
      <c r="BR491" s="240">
        <f t="shared" ca="1" si="1177"/>
        <v>4.7395967409370428E-5</v>
      </c>
      <c r="BS491" s="240">
        <f t="shared" ca="1" si="1178"/>
        <v>-4.9900516653271963E-5</v>
      </c>
      <c r="BT491" s="240">
        <f t="shared" ca="1" si="1179"/>
        <v>5.2284851181786746E-5</v>
      </c>
      <c r="BU491" s="240">
        <f t="shared" ca="1" si="1180"/>
        <v>-5.4543226924193814E-5</v>
      </c>
      <c r="BV491" s="240">
        <f t="shared" ca="1" si="1181"/>
        <v>5.6670203255516745E-5</v>
      </c>
      <c r="BW491" s="240">
        <f t="shared" ca="1" si="1182"/>
        <v>-5.8660656103473604E-5</v>
      </c>
      <c r="BX491" s="240">
        <f t="shared" ca="1" si="1183"/>
        <v>6.050979029281059E-5</v>
      </c>
      <c r="BY491" s="240">
        <f t="shared" ca="1" si="1184"/>
        <v>-6.2213151097300547E-5</v>
      </c>
      <c r="BZ491" s="240">
        <f t="shared" ca="1" si="1185"/>
        <v>6.3766634971569559E-5</v>
      </c>
      <c r="CA491" s="240">
        <f t="shared" ca="1" si="1186"/>
        <v>-6.5166499436893568E-5</v>
      </c>
      <c r="CB491" s="240">
        <f t="shared" ca="1" si="1187"/>
        <v>6.6409372097162917E-5</v>
      </c>
      <c r="CC491" s="240">
        <f t="shared" ca="1" si="1188"/>
        <v>-6.7492258763276238E-5</v>
      </c>
      <c r="CD491" s="240">
        <f t="shared" ca="1" si="1189"/>
        <v>6.8412550666405197E-5</v>
      </c>
      <c r="CE491" s="240">
        <f t="shared" ca="1" si="1190"/>
        <v>-6.9168030742747092E-5</v>
      </c>
      <c r="CF491" s="240">
        <f t="shared" ca="1" si="1191"/>
        <v>6.9756878974626049E-5</v>
      </c>
      <c r="CG491" s="240">
        <f t="shared" ca="1" si="1192"/>
        <v>-7.0177676775073851E-5</v>
      </c>
      <c r="CH491" s="240">
        <f t="shared" ca="1" si="1193"/>
        <v>7.0429410405331992E-5</v>
      </c>
      <c r="CI491" s="240">
        <f t="shared" ca="1" si="1194"/>
        <v>-7.0511473417035964E-5</v>
      </c>
      <c r="CJ491" s="240">
        <f t="shared" ca="1" si="1195"/>
        <v>7.0423668113202593E-5</v>
      </c>
      <c r="CK491" s="240">
        <f t="shared" ca="1" si="1196"/>
        <v>-7.0166206024499942E-5</v>
      </c>
      <c r="CL491" s="240">
        <f t="shared" ca="1" si="1197"/>
        <v>6.9739707399650119E-5</v>
      </c>
      <c r="CM491" s="240">
        <f t="shared" ca="1" si="1198"/>
        <v>-6.9145199711198238E-5</v>
      </c>
      <c r="CN491" s="240">
        <f t="shared" ca="1" si="1199"/>
        <v>6.8384115180237135E-5</v>
      </c>
      <c r="CO491" s="240">
        <f t="shared" ca="1" si="1200"/>
        <v>-6.7458287326065626E-5</v>
      </c>
      <c r="CP491" s="240">
        <f t="shared" ca="1" si="1201"/>
        <v>6.6369946549078688E-5</v>
      </c>
      <c r="CQ491" s="240">
        <f t="shared" ca="1" si="1202"/>
        <v>-6.5121714757532988E-5</v>
      </c>
      <c r="CR491" s="240">
        <f t="shared" ca="1" si="1203"/>
        <v>6.3716599051149395E-5</v>
      </c>
      <c r="CS491" s="240">
        <f t="shared" ca="1" si="1204"/>
        <v>-6.2157984476734977E-5</v>
      </c>
      <c r="CT491" s="240">
        <f t="shared" ca="1" si="1205"/>
        <v>6.044962587331953E-5</v>
      </c>
      <c r="CU491" s="240">
        <f t="shared" ca="1" si="1206"/>
        <v>-5.8595638826415456E-5</v>
      </c>
      <c r="CV491" s="240">
        <f t="shared" ca="1" si="1207"/>
        <v>5.6600489753204564E-5</v>
      </c>
      <c r="CW491" s="240">
        <f t="shared" ca="1" si="1208"/>
        <v>-5.4468985142563237E-5</v>
      </c>
      <c r="CX491" s="240">
        <f t="shared" ca="1" si="1209"/>
        <v>5.2206259975791323E-5</v>
      </c>
      <c r="CY491" s="240">
        <f t="shared" ca="1" si="1210"/>
        <v>-4.981776535600931E-5</v>
      </c>
      <c r="CZ491" s="240">
        <f t="shared" ca="1" si="1211"/>
        <v>4.7309255375966634E-5</v>
      </c>
      <c r="DA491" s="240">
        <f t="shared" ca="1" si="1212"/>
        <v>-4.4686773255918943E-5</v>
      </c>
      <c r="DB491" s="240">
        <f t="shared" ca="1" si="1213"/>
        <v>4.1956636785001813E-5</v>
      </c>
      <c r="DC491" s="240">
        <f t="shared" ca="1" si="1214"/>
        <v>-3.9125423101099067E-5</v>
      </c>
      <c r="DD491" s="240">
        <f t="shared" ca="1" si="1215"/>
        <v>3.6199952845963356E-5</v>
      </c>
      <c r="DE491" s="240">
        <f t="shared" ca="1" si="1216"/>
        <v>-3.3187273733683797E-5</v>
      </c>
      <c r="DF491" s="240">
        <f t="shared" ca="1" si="1217"/>
        <v>3.009464357211441E-5</v>
      </c>
      <c r="DG491" s="240">
        <f t="shared" ca="1" si="1218"/>
        <v>-2.6929512778203992E-5</v>
      </c>
      <c r="DH491" s="240">
        <f t="shared" ca="1" si="1219"/>
        <v>2.3699506429260443E-5</v>
      </c>
      <c r="DI491" s="240">
        <f t="shared" ca="1" si="1220"/>
        <v>-2.0412405893497161E-5</v>
      </c>
      <c r="DJ491" s="240">
        <f t="shared" ca="1" si="1221"/>
        <v>1.7076130084024695E-5</v>
      </c>
      <c r="DK491" s="240">
        <f t="shared" ca="1" si="1222"/>
        <v>-1.3698716381483587E-5</v>
      </c>
      <c r="DL491" s="240">
        <f t="shared" ca="1" si="1223"/>
        <v>1.0288301271317576E-5</v>
      </c>
      <c r="DM491" s="240">
        <f t="shared" ca="1" si="1224"/>
        <v>-6.853100742236246E-6</v>
      </c>
      <c r="DN491" s="240">
        <f t="shared" ca="1" si="1225"/>
        <v>3.4013904932101314E-6</v>
      </c>
      <c r="DO491" s="240">
        <f t="shared" ca="1" si="1226"/>
        <v>5.8514003444745265E-8</v>
      </c>
      <c r="DP491" s="240">
        <f t="shared" ca="1" si="1227"/>
        <v>-3.5182775347401059E-6</v>
      </c>
      <c r="DQ491" s="240">
        <f t="shared" ca="1" si="1228"/>
        <v>6.9695652272855631E-6</v>
      </c>
      <c r="DR491" s="240">
        <f t="shared" ca="1" si="1229"/>
        <v>-1.0404062626740667E-5</v>
      </c>
      <c r="DS491" s="240">
        <f t="shared" ca="1" si="1230"/>
        <v>1.3813495728035737E-5</v>
      </c>
      <c r="DT491" s="240">
        <f t="shared" ca="1" si="1231"/>
        <v>-1.7189650908206567E-5</v>
      </c>
      <c r="DU491" s="240">
        <f t="shared" ca="1" si="1232"/>
        <v>2.05243947137039E-5</v>
      </c>
      <c r="DV491" s="240">
        <f t="shared" ca="1" si="1233"/>
        <v>-2.3809693454607449E-5</v>
      </c>
      <c r="DW491" s="240">
        <f t="shared" ca="1" si="1234"/>
        <v>2.7037632558499781E-5</v>
      </c>
      <c r="DX491" s="240">
        <f t="shared" ca="1" si="1235"/>
        <v>-3.0200435637338095E-5</v>
      </c>
      <c r="DY491" s="240">
        <f t="shared" ca="1" si="1236"/>
        <v>3.3290483221483946E-5</v>
      </c>
      <c r="DZ491" s="240">
        <f t="shared" ca="1" si="1237"/>
        <v>-3.6300331115647218E-5</v>
      </c>
      <c r="EA491" s="240">
        <f t="shared" ca="1" si="1238"/>
        <v>3.9222728332616018E-5</v>
      </c>
      <c r="EB491" s="240">
        <f t="shared" ca="1" si="1239"/>
        <v>-4.205063456152963E-5</v>
      </c>
      <c r="EC491" s="240">
        <f t="shared" ca="1" si="1240"/>
        <v>4.4777237128580736E-5</v>
      </c>
      <c r="ED491" s="240">
        <f t="shared" ca="1" si="1241"/>
        <v>-4.7395967409369453E-5</v>
      </c>
      <c r="EE491" s="240">
        <f t="shared" ca="1" si="1242"/>
        <v>4.9900516653272444E-5</v>
      </c>
      <c r="EF491" s="240">
        <f t="shared" ca="1" si="1243"/>
        <v>-5.2284851181785858E-5</v>
      </c>
      <c r="EG491" s="240">
        <f t="shared" ca="1" si="1244"/>
        <v>5.4543226924192981E-5</v>
      </c>
      <c r="EH491" s="240">
        <f t="shared" ca="1" si="1245"/>
        <v>-5.6670203255514766E-5</v>
      </c>
      <c r="EI491" s="240">
        <f t="shared" ca="1" si="1246"/>
        <v>5.8660656103472873E-5</v>
      </c>
      <c r="EJ491" s="240">
        <f t="shared" ca="1" si="1247"/>
        <v>-6.0509790292810942E-5</v>
      </c>
      <c r="EK491" s="240">
        <f t="shared" ca="1" si="1248"/>
        <v>6.2213151097299937E-5</v>
      </c>
      <c r="EL491" s="240">
        <f t="shared" ca="1" si="1249"/>
        <v>-6.376663497156899E-5</v>
      </c>
      <c r="EM491" s="240">
        <f t="shared" ca="1" si="1250"/>
        <v>6.5166499436892307E-5</v>
      </c>
      <c r="EN491" s="240">
        <f t="shared" ca="1" si="1251"/>
        <v>-6.6409372097162484E-5</v>
      </c>
      <c r="EO491" s="240">
        <f t="shared" ca="1" si="1252"/>
        <v>6.7492258763276442E-5</v>
      </c>
      <c r="EP491" s="240">
        <f t="shared" ca="1" si="1253"/>
        <v>-6.8412550666404872E-5</v>
      </c>
      <c r="EQ491" s="240">
        <f t="shared" ca="1" si="1254"/>
        <v>6.9168030742747214E-5</v>
      </c>
      <c r="ER491" s="240">
        <f t="shared" ca="1" si="1255"/>
        <v>-6.9756878974625589E-5</v>
      </c>
      <c r="ES491" s="240">
        <f t="shared" ca="1" si="1256"/>
        <v>7.0177676775073716E-5</v>
      </c>
      <c r="ET491" s="240">
        <f t="shared" ca="1" si="1257"/>
        <v>-7.0429410405332032E-5</v>
      </c>
      <c r="EU491" s="240">
        <f t="shared" ca="1" si="1258"/>
        <v>7.0511473417035977E-5</v>
      </c>
      <c r="EV491" s="240">
        <f t="shared" ca="1" si="1259"/>
        <v>-7.0423668113202661E-5</v>
      </c>
      <c r="EW491" s="240">
        <f t="shared" ca="1" si="1260"/>
        <v>7.0166206024500064E-5</v>
      </c>
      <c r="EX491" s="240">
        <f t="shared" ca="1" si="1261"/>
        <v>-6.9739707399650309E-5</v>
      </c>
      <c r="EY491" s="240">
        <f t="shared" ca="1" si="1262"/>
        <v>6.9145199711198496E-5</v>
      </c>
      <c r="EZ491" s="240">
        <f t="shared" ca="1" si="1263"/>
        <v>-6.838411518023746E-5</v>
      </c>
      <c r="FA491" s="240">
        <f t="shared" ca="1" si="1264"/>
        <v>6.7458287326066006E-5</v>
      </c>
      <c r="FB491" s="240">
        <f t="shared" ca="1" si="1265"/>
        <v>-6.6369946549079136E-5</v>
      </c>
      <c r="FC491" s="240">
        <f t="shared" ca="1" si="1266"/>
        <v>6.512171475753349E-5</v>
      </c>
      <c r="FD491" s="240">
        <f t="shared" ca="1" si="1267"/>
        <v>-6.3716599051149951E-5</v>
      </c>
      <c r="FE491" s="240">
        <f t="shared" ca="1" si="1268"/>
        <v>6.2157984476735587E-5</v>
      </c>
      <c r="FF491" s="240">
        <f t="shared" ca="1" si="1269"/>
        <v>-6.0449625873320201E-5</v>
      </c>
      <c r="FG491" s="240">
        <f t="shared" ca="1" si="1270"/>
        <v>5.8595638826416195E-5</v>
      </c>
      <c r="FH491" s="240">
        <f t="shared" ca="1" si="1271"/>
        <v>-5.6600489753205344E-5</v>
      </c>
      <c r="FI491" s="240">
        <f t="shared" ca="1" si="1272"/>
        <v>5.446898514256407E-5</v>
      </c>
      <c r="FJ491" s="240">
        <f t="shared" ca="1" si="1273"/>
        <v>-5.2206259975792211E-5</v>
      </c>
      <c r="FK491" s="240">
        <f t="shared" ca="1" si="1274"/>
        <v>4.9817765356013078E-5</v>
      </c>
      <c r="FL491" s="240">
        <f t="shared" ca="1" si="1275"/>
        <v>-4.730925537596761E-5</v>
      </c>
      <c r="FM491" s="240">
        <f t="shared" ca="1" si="1276"/>
        <v>4.4686773255919966E-5</v>
      </c>
      <c r="FN491" s="240">
        <f t="shared" ca="1" si="1277"/>
        <v>-4.1956636784999652E-5</v>
      </c>
      <c r="FO491" s="240">
        <f t="shared" ca="1" si="1278"/>
        <v>3.9125423101103492E-5</v>
      </c>
      <c r="FP491" s="240">
        <f t="shared" ca="1" si="1279"/>
        <v>-3.619995284596793E-5</v>
      </c>
      <c r="FQ491" s="240">
        <f t="shared" ca="1" si="1280"/>
        <v>3.3187273733684956E-5</v>
      </c>
      <c r="FR491" s="240">
        <f t="shared" ca="1" si="1281"/>
        <v>-3.0094643572115603E-5</v>
      </c>
      <c r="FS491" s="240">
        <f t="shared" ca="1" si="1282"/>
        <v>2.6929512778201498E-5</v>
      </c>
      <c r="FT491" s="240">
        <f t="shared" ca="1" si="1283"/>
        <v>-2.3699506429265454E-5</v>
      </c>
      <c r="FU491" s="240">
        <f t="shared" ca="1" si="1284"/>
        <v>2.0412405893502254E-5</v>
      </c>
      <c r="FV491" s="240">
        <f t="shared" ca="1" si="1285"/>
        <v>-1.7076130084025966E-5</v>
      </c>
      <c r="FW491" s="240">
        <f t="shared" ca="1" si="1286"/>
        <v>1.3698716381484881E-5</v>
      </c>
      <c r="FX491" s="240">
        <f t="shared" ca="1" si="1287"/>
        <v>-1.0288301271314916E-5</v>
      </c>
      <c r="FY491" s="240">
        <f t="shared" ca="1" si="1288"/>
        <v>6.853100742241545E-6</v>
      </c>
      <c r="FZ491" s="240">
        <f t="shared" ca="1" si="1289"/>
        <v>-3.401390493211446E-6</v>
      </c>
      <c r="GA491" s="240">
        <f t="shared" ca="1" si="1290"/>
        <v>-5.8514003443437446E-8</v>
      </c>
      <c r="GB491" s="240">
        <f t="shared" ca="1" si="1291"/>
        <v>3.5182775347387913E-6</v>
      </c>
      <c r="GC491" s="240">
        <f t="shared" ca="1" si="1292"/>
        <v>-6.9695652272882465E-6</v>
      </c>
      <c r="GD491" s="240">
        <f t="shared" ca="1" si="1293"/>
        <v>1.0404062626735399E-5</v>
      </c>
      <c r="GE491" s="240">
        <f t="shared" ca="1" si="1294"/>
        <v>-1.3813495728034443E-5</v>
      </c>
      <c r="GF491" s="240">
        <f t="shared" ca="1" si="1295"/>
        <v>1.7189650908205296E-5</v>
      </c>
      <c r="GG491" s="240">
        <f t="shared" ca="1" si="1296"/>
        <v>-2.0524394713702643E-5</v>
      </c>
      <c r="GH491" s="240">
        <f t="shared" ca="1" si="1297"/>
        <v>2.3809693454609983E-5</v>
      </c>
      <c r="GI491" s="240">
        <f t="shared" ca="1" si="1298"/>
        <v>-2.7037632558494864E-5</v>
      </c>
      <c r="GJ491" s="240">
        <f t="shared" ca="1" si="1299"/>
        <v>3.0200435637336909E-5</v>
      </c>
      <c r="GK491" s="240">
        <f t="shared" ca="1" si="1300"/>
        <v>-3.3290483221482794E-5</v>
      </c>
      <c r="GL491" s="240">
        <f t="shared" ca="1" si="1301"/>
        <v>3.6300331115646106E-5</v>
      </c>
      <c r="GM491" s="240">
        <f t="shared" ca="1" si="1302"/>
        <v>-3.9222728332618254E-5</v>
      </c>
      <c r="GN491" s="240">
        <f t="shared" ca="1" si="1303"/>
        <v>4.2050634561525354E-5</v>
      </c>
      <c r="GO491" s="240">
        <f t="shared" ca="1" si="1304"/>
        <v>-4.477723712857972E-5</v>
      </c>
      <c r="GP491" s="240">
        <f t="shared" ca="1" si="1305"/>
        <v>4.7395967409368484E-5</v>
      </c>
      <c r="GQ491" s="240">
        <f t="shared" ca="1" si="1306"/>
        <v>-4.9900516653271523E-5</v>
      </c>
      <c r="GR491" s="240">
        <f t="shared" ca="1" si="1307"/>
        <v>5.2284851181787667E-5</v>
      </c>
      <c r="GS491" s="240">
        <f t="shared" ca="1" si="1308"/>
        <v>-5.4543226924189606E-5</v>
      </c>
      <c r="GT491" s="240">
        <f t="shared" ca="1" si="1309"/>
        <v>5.6670203255513994E-5</v>
      </c>
      <c r="GU491" s="240">
        <f t="shared" ca="1" si="1310"/>
        <v>-5.8660656103472148E-5</v>
      </c>
      <c r="GV491" s="240">
        <f t="shared" ca="1" si="1311"/>
        <v>6.0509790292810264E-5</v>
      </c>
      <c r="GW491" s="240">
        <f t="shared" ca="1" si="1312"/>
        <v>-6.2213151097301197E-5</v>
      </c>
      <c r="GX491" s="240">
        <f t="shared" ca="1" si="1313"/>
        <v>6.3766634971566726E-5</v>
      </c>
      <c r="GY491" s="240">
        <f t="shared" ca="1" si="1314"/>
        <v>-6.5166499436891792E-5</v>
      </c>
      <c r="GZ491" s="240">
        <f t="shared" ca="1" si="1315"/>
        <v>6.6409372097162036E-5</v>
      </c>
      <c r="HA491" s="240">
        <f t="shared" ca="1" si="1316"/>
        <v>-6.7492258763276062E-5</v>
      </c>
      <c r="HB491" s="240">
        <f t="shared" ca="1" si="1317"/>
        <v>6.8412550666405522E-5</v>
      </c>
      <c r="HC491" s="240">
        <f t="shared" ca="1" si="1318"/>
        <v>-6.9168030742746184E-5</v>
      </c>
      <c r="HD491" s="240">
        <f t="shared" ca="1" si="1319"/>
        <v>6.9756878974625385E-5</v>
      </c>
      <c r="HE491" s="240">
        <f t="shared" ca="1" si="1320"/>
        <v>-7.017767677507358E-5</v>
      </c>
      <c r="HF491" s="240">
        <f t="shared" ca="1" si="1321"/>
        <v>7.0429410405331965E-5</v>
      </c>
      <c r="HG491" s="240">
        <f t="shared" ca="1" si="1322"/>
        <v>-7.0511473417035977E-5</v>
      </c>
      <c r="HH491" s="240">
        <f t="shared" ca="1" si="1323"/>
        <v>7.0423668113202918E-5</v>
      </c>
      <c r="HI491" s="240">
        <f t="shared" ca="1" si="1324"/>
        <v>-7.01662060245002E-5</v>
      </c>
      <c r="HJ491" s="240">
        <f t="shared" ca="1" si="1325"/>
        <v>6.9739707399650499E-5</v>
      </c>
      <c r="HK491" s="240">
        <f t="shared" ca="1" si="1326"/>
        <v>-6.9145199711197967E-5</v>
      </c>
      <c r="HL491" s="240">
        <f t="shared" ca="1" si="1327"/>
        <v>6.8384115180236809E-5</v>
      </c>
      <c r="HM491" s="240">
        <f t="shared" ca="1" si="1328"/>
        <v>-6.7458287326067551E-5</v>
      </c>
      <c r="HN491" s="240">
        <f t="shared" ca="1" si="1329"/>
        <v>6.6369946549079583E-5</v>
      </c>
      <c r="HO491" s="240">
        <f t="shared" ca="1" si="1330"/>
        <v>-6.5121714757533991E-5</v>
      </c>
      <c r="HP491" s="240">
        <f t="shared" ca="1" si="1331"/>
        <v>6.3716599051148813E-5</v>
      </c>
      <c r="HQ491" s="240">
        <f t="shared" ca="1" si="1332"/>
        <v>-6.2157984476734313E-5</v>
      </c>
      <c r="HR491" s="240">
        <f t="shared" ca="1" si="1333"/>
        <v>6.0449625873322946E-5</v>
      </c>
      <c r="HS491" s="240">
        <f t="shared" ca="1" si="1334"/>
        <v>-5.859563882641692E-5</v>
      </c>
      <c r="HT491" s="240">
        <f t="shared" ca="1" si="1335"/>
        <v>5.660048975320613E-5</v>
      </c>
      <c r="HU491" s="240">
        <f t="shared" ca="1" si="1336"/>
        <v>-5.4468985142562356E-5</v>
      </c>
      <c r="HV491" s="240">
        <f t="shared" ca="1" si="1337"/>
        <v>5.2206259975795782E-5</v>
      </c>
      <c r="HW491" s="240">
        <f t="shared" ca="1" si="1338"/>
        <v>-4.9817765356014006E-5</v>
      </c>
      <c r="HX491" s="240">
        <f t="shared" ca="1" si="1339"/>
        <v>4.7309255375968586E-5</v>
      </c>
      <c r="HY491" s="240">
        <f t="shared" ca="1" si="1340"/>
        <v>-4.4686773255920976E-5</v>
      </c>
      <c r="HZ491" s="240">
        <f t="shared" ca="1" si="1341"/>
        <v>4.1956636785000702E-5</v>
      </c>
      <c r="IA491" s="240">
        <f t="shared" ca="1" si="1342"/>
        <v>-3.912542310110459E-5</v>
      </c>
      <c r="IB491" s="240">
        <f t="shared" ca="1" si="1343"/>
        <v>3.6199952845969048E-5</v>
      </c>
      <c r="IC491" s="240">
        <f t="shared" ca="1" si="1344"/>
        <v>-3.3187273733686115E-5</v>
      </c>
      <c r="ID491" s="240">
        <f t="shared" ca="1" si="1345"/>
        <v>3.0094643572116785E-5</v>
      </c>
      <c r="IE491" s="240">
        <f t="shared" ca="1" si="1346"/>
        <v>-3.187898797535384E-5</v>
      </c>
      <c r="IF491" s="240">
        <f t="shared" ca="1" si="1347"/>
        <v>2.3699506429266688E-5</v>
      </c>
      <c r="IG491" s="240">
        <f t="shared" ca="1" si="1348"/>
        <v>-2.0412405893503514E-5</v>
      </c>
      <c r="IH491" s="240">
        <f t="shared" ca="1" si="1349"/>
        <v>1.707613008402724E-5</v>
      </c>
      <c r="II491" s="240">
        <f t="shared" ca="1" si="1350"/>
        <v>-1.3698716381486162E-5</v>
      </c>
      <c r="IJ491" s="240">
        <f t="shared" ca="1" si="1351"/>
        <v>1.028830127131621E-5</v>
      </c>
      <c r="IK491" s="240">
        <f t="shared" ca="1" si="1352"/>
        <v>-6.8531007422428528E-6</v>
      </c>
      <c r="IL491" s="240">
        <f t="shared" ca="1" si="1353"/>
        <v>3.4013904932127538E-6</v>
      </c>
      <c r="IM491" s="240">
        <f t="shared" ca="1" si="1354"/>
        <v>5.8514003442116074E-8</v>
      </c>
      <c r="IN491" s="240">
        <f t="shared" ca="1" si="1355"/>
        <v>-3.5182775347374835E-6</v>
      </c>
      <c r="IO491" s="240">
        <f t="shared" ca="1" si="1356"/>
        <v>6.9695652272869387E-6</v>
      </c>
      <c r="IP491" s="240">
        <f t="shared" ca="1" si="1357"/>
        <v>-1.0404062626734101E-5</v>
      </c>
      <c r="IQ491" s="240">
        <f t="shared" ca="1" si="1358"/>
        <v>1.3813495728033155E-5</v>
      </c>
      <c r="IR491" s="240">
        <f t="shared" ca="1" si="1359"/>
        <v>-1.7189650908204019E-5</v>
      </c>
      <c r="IS491" s="240">
        <f t="shared" ca="1" si="1360"/>
        <v>2.0524394713701386E-5</v>
      </c>
      <c r="IT491" s="240">
        <f t="shared" ca="1" si="1361"/>
        <v>-2.3809693454608747E-5</v>
      </c>
      <c r="IU491" s="240">
        <f t="shared" ca="1" si="1362"/>
        <v>2.7037632558493652E-5</v>
      </c>
      <c r="IV491" s="240">
        <f t="shared" ca="1" si="1363"/>
        <v>-3.020043563733572E-5</v>
      </c>
      <c r="IW491" s="240">
        <f t="shared" ca="1" si="1364"/>
        <v>3.3290483221481629E-5</v>
      </c>
      <c r="IX491" s="240">
        <f t="shared" ca="1" si="1365"/>
        <v>-3.6300331115644975E-5</v>
      </c>
      <c r="IY491" s="240">
        <f t="shared" ca="1" si="1366"/>
        <v>3.9222728332617163E-5</v>
      </c>
      <c r="IZ491" s="240">
        <f t="shared" ca="1" si="1367"/>
        <v>-4.2050634561524297E-5</v>
      </c>
      <c r="JA491" s="240">
        <f t="shared" ca="1" si="1368"/>
        <v>4.4777237128578704E-5</v>
      </c>
      <c r="JB491" s="240">
        <f t="shared" ca="1" si="1369"/>
        <v>-4.7395967409367508E-5</v>
      </c>
    </row>
    <row r="492" spans="2:262">
      <c r="B492" s="248">
        <v>131</v>
      </c>
      <c r="C492" s="247">
        <f t="shared" si="1370"/>
        <v>2.5585937500000018E-3</v>
      </c>
      <c r="D492" s="244">
        <f t="shared" ca="1" si="1113"/>
        <v>29.934041646984447</v>
      </c>
      <c r="E492" s="243">
        <f ca="1">EG361</f>
        <v>-6.5958353015553819E-2</v>
      </c>
      <c r="F492" s="242">
        <v>131</v>
      </c>
      <c r="G492" s="240">
        <f t="shared" ca="1" si="1114"/>
        <v>3.7546889003690442E-5</v>
      </c>
      <c r="H492" s="240">
        <f t="shared" ca="1" si="1115"/>
        <v>-4.0383839905019269E-5</v>
      </c>
      <c r="I492" s="240">
        <f t="shared" ca="1" si="1116"/>
        <v>4.3001947278941096E-5</v>
      </c>
      <c r="J492" s="240">
        <f t="shared" ca="1" si="1117"/>
        <v>-4.5387023374757023E-5</v>
      </c>
      <c r="K492" s="240">
        <f t="shared" ca="1" si="1118"/>
        <v>4.7526143258454482E-5</v>
      </c>
      <c r="L492" s="240">
        <f t="shared" ca="1" si="1119"/>
        <v>-4.9407714854044879E-5</v>
      </c>
      <c r="M492" s="240">
        <f t="shared" ca="1" si="1120"/>
        <v>5.1021541762027362E-5</v>
      </c>
      <c r="N492" s="240">
        <f t="shared" ca="1" si="1121"/>
        <v>-5.235887851456138E-5</v>
      </c>
      <c r="O492" s="240">
        <f t="shared" ca="1" si="1122"/>
        <v>5.3412477967914599E-5</v>
      </c>
      <c r="P492" s="240">
        <f t="shared" ca="1" si="1123"/>
        <v>-5.4176630575362641E-5</v>
      </c>
      <c r="Q492" s="240">
        <f t="shared" ca="1" si="1124"/>
        <v>5.4647195327717658E-5</v>
      </c>
      <c r="R492" s="240">
        <f t="shared" ca="1" si="1125"/>
        <v>-5.4821622193815576E-5</v>
      </c>
      <c r="S492" s="240">
        <f t="shared" ca="1" si="1126"/>
        <v>5.4698965939356262E-5</v>
      </c>
      <c r="T492" s="240">
        <f t="shared" ca="1" si="1127"/>
        <v>-5.4279891249209897E-5</v>
      </c>
      <c r="U492" s="241">
        <f t="shared" ca="1" si="1128"/>
        <v>5.3566669125432032E-5</v>
      </c>
      <c r="V492" s="240">
        <f t="shared" ca="1" si="1129"/>
        <v>-5.2563164580507003E-5</v>
      </c>
      <c r="W492" s="240">
        <f t="shared" ca="1" si="1130"/>
        <v>5.1274815692509953E-5</v>
      </c>
      <c r="X492" s="240">
        <f t="shared" ca="1" si="1131"/>
        <v>-4.9708604135690698E-5</v>
      </c>
      <c r="Y492" s="240">
        <f t="shared" ca="1" si="1132"/>
        <v>4.7873017346176626E-5</v>
      </c>
      <c r="Z492" s="240">
        <f t="shared" ca="1" si="1133"/>
        <v>-4.5778002527820009E-5</v>
      </c>
      <c r="AA492" s="240">
        <f t="shared" ca="1" si="1134"/>
        <v>4.3434912747438623E-5</v>
      </c>
      <c r="AB492" s="240">
        <f t="shared" ca="1" si="1135"/>
        <v>-4.0856445411564697E-5</v>
      </c>
      <c r="AC492" s="240">
        <f t="shared" ca="1" si="1136"/>
        <v>3.8056573458096062E-5</v>
      </c>
      <c r="AD492" s="240">
        <f t="shared" ca="1" si="1137"/>
        <v>-3.5050469635736805E-5</v>
      </c>
      <c r="AE492" s="240">
        <f t="shared" ca="1" si="1138"/>
        <v>3.1854424281556994E-5</v>
      </c>
      <c r="AF492" s="240">
        <f t="shared" ca="1" si="1139"/>
        <v>-2.848575704224402E-5</v>
      </c>
      <c r="AG492" s="240">
        <f t="shared" ca="1" si="1140"/>
        <v>2.4962723017439155E-5</v>
      </c>
      <c r="AH492" s="240">
        <f t="shared" ca="1" si="1141"/>
        <v>-2.1304413833767084E-5</v>
      </c>
      <c r="AI492" s="240">
        <f t="shared" ca="1" si="1142"/>
        <v>1.7530654185659626E-5</v>
      </c>
      <c r="AJ492" s="240">
        <f t="shared" ca="1" si="1143"/>
        <v>-1.3661894403617517E-5</v>
      </c>
      <c r="AK492" s="240">
        <f t="shared" ca="1" si="1144"/>
        <v>9.7190996321006379E-6</v>
      </c>
      <c r="AL492" s="240">
        <f t="shared" ca="1" si="1145"/>
        <v>-5.7236362175891564E-6</v>
      </c>
      <c r="AM492" s="240">
        <f t="shared" ca="1" si="1146"/>
        <v>1.6971559225037267E-6</v>
      </c>
      <c r="AN492" s="240">
        <f t="shared" ca="1" si="1147"/>
        <v>2.3385214075717887E-6</v>
      </c>
      <c r="AO492" s="240">
        <f t="shared" ca="1" si="1148"/>
        <v>-6.3615260875248236E-6</v>
      </c>
      <c r="AP492" s="240">
        <f t="shared" ca="1" si="1149"/>
        <v>1.0350057106429504E-5</v>
      </c>
      <c r="AQ492" s="240">
        <f t="shared" ca="1" si="1150"/>
        <v>-1.4282500269118381E-5</v>
      </c>
      <c r="AR492" s="240">
        <f t="shared" ca="1" si="1151"/>
        <v>1.8137545325375676E-5</v>
      </c>
      <c r="AS492" s="240">
        <f t="shared" ca="1" si="1152"/>
        <v>-2.1894301452031053E-5</v>
      </c>
      <c r="AT492" s="240">
        <f t="shared" ca="1" si="1153"/>
        <v>2.5532410462136812E-5</v>
      </c>
      <c r="AU492" s="240">
        <f t="shared" ca="1" si="1154"/>
        <v>-2.9032157127754722E-5</v>
      </c>
      <c r="AV492" s="240">
        <f t="shared" ca="1" si="1155"/>
        <v>3.2374576018475138E-5</v>
      </c>
      <c r="AW492" s="240">
        <f t="shared" ca="1" si="1156"/>
        <v>-3.5541554276732121E-5</v>
      </c>
      <c r="AX492" s="240">
        <f t="shared" ca="1" si="1157"/>
        <v>3.8515929772951318E-5</v>
      </c>
      <c r="AY492" s="240">
        <f t="shared" ca="1" si="1158"/>
        <v>-4.1281584108608764E-5</v>
      </c>
      <c r="AZ492" s="240">
        <f t="shared" ca="1" si="1159"/>
        <v>4.3823529963238106E-5</v>
      </c>
      <c r="BA492" s="240">
        <f t="shared" ca="1" si="1160"/>
        <v>-4.6127992312011153E-5</v>
      </c>
      <c r="BB492" s="240">
        <f t="shared" ca="1" si="1161"/>
        <v>4.8182483073794508E-5</v>
      </c>
      <c r="BC492" s="240">
        <f t="shared" ca="1" si="1162"/>
        <v>-4.9975868785145179E-5</v>
      </c>
      <c r="BD492" s="240">
        <f t="shared" ca="1" si="1163"/>
        <v>5.1498430933508347E-5</v>
      </c>
      <c r="BE492" s="240">
        <f t="shared" ca="1" si="1164"/>
        <v>-5.2741918622684433E-5</v>
      </c>
      <c r="BF492" s="240">
        <f t="shared" ca="1" si="1165"/>
        <v>5.3699593285146111E-5</v>
      </c>
      <c r="BG492" s="240">
        <f t="shared" ca="1" si="1166"/>
        <v>-5.4366265198921865E-5</v>
      </c>
      <c r="BH492" s="240">
        <f t="shared" ca="1" si="1167"/>
        <v>5.4738321611149242E-5</v>
      </c>
      <c r="BI492" s="240">
        <f t="shared" ca="1" si="1168"/>
        <v>-5.4813746315894154E-5</v>
      </c>
      <c r="BJ492" s="240">
        <f t="shared" ca="1" si="1169"/>
        <v>5.4592130580146707E-5</v>
      </c>
      <c r="BK492" s="240">
        <f t="shared" ca="1" si="1170"/>
        <v>-5.4074675358780128E-5</v>
      </c>
      <c r="BL492" s="240">
        <f t="shared" ca="1" si="1171"/>
        <v>5.3264184786473073E-5</v>
      </c>
      <c r="BM492" s="240">
        <f t="shared" ca="1" si="1172"/>
        <v>-5.2165050981859277E-5</v>
      </c>
      <c r="BN492" s="240">
        <f t="shared" ca="1" si="1173"/>
        <v>5.0783230246258032E-5</v>
      </c>
      <c r="BO492" s="240">
        <f t="shared" ca="1" si="1174"/>
        <v>-4.9126210785960826E-5</v>
      </c>
      <c r="BP492" s="240">
        <f t="shared" ca="1" si="1175"/>
        <v>4.7202972132990236E-5</v>
      </c>
      <c r="BQ492" s="240">
        <f t="shared" ca="1" si="1176"/>
        <v>-4.5023936484242637E-5</v>
      </c>
      <c r="BR492" s="240">
        <f t="shared" ca="1" si="1177"/>
        <v>4.2600912222694252E-5</v>
      </c>
      <c r="BS492" s="240">
        <f t="shared" ca="1" si="1178"/>
        <v>-3.9947029926756381E-5</v>
      </c>
      <c r="BT492" s="240">
        <f t="shared" ca="1" si="1179"/>
        <v>3.707667121453119E-5</v>
      </c>
      <c r="BU492" s="240">
        <f t="shared" ca="1" si="1180"/>
        <v>-3.4005390808573407E-5</v>
      </c>
      <c r="BV492" s="240">
        <f t="shared" ca="1" si="1181"/>
        <v>3.0749832243509059E-5</v>
      </c>
      <c r="BW492" s="240">
        <f t="shared" ca="1" si="1182"/>
        <v>-2.7327637673269844E-5</v>
      </c>
      <c r="BX492" s="240">
        <f t="shared" ca="1" si="1183"/>
        <v>2.3757352266741022E-5</v>
      </c>
      <c r="BY492" s="240">
        <f t="shared" ca="1" si="1184"/>
        <v>-2.0058323709880905E-5</v>
      </c>
      <c r="BZ492" s="240">
        <f t="shared" ca="1" si="1185"/>
        <v>1.6250597358929796E-5</v>
      </c>
      <c r="CA492" s="240">
        <f t="shared" ca="1" si="1186"/>
        <v>-1.2354807612897816E-5</v>
      </c>
      <c r="CB492" s="240">
        <f t="shared" ca="1" si="1187"/>
        <v>8.3920660939571339E-6</v>
      </c>
      <c r="CC492" s="240">
        <f t="shared" ca="1" si="1188"/>
        <v>-4.3838472417426971E-6</v>
      </c>
      <c r="CD492" s="240">
        <f t="shared" ca="1" si="1189"/>
        <v>3.5187194149880133E-7</v>
      </c>
      <c r="CE492" s="240">
        <f t="shared" ca="1" si="1190"/>
        <v>3.6820101832847435E-6</v>
      </c>
      <c r="CF492" s="240">
        <f t="shared" ca="1" si="1191"/>
        <v>-7.6959391758660444E-6</v>
      </c>
      <c r="CG492" s="240">
        <f t="shared" ca="1" si="1192"/>
        <v>1.1668163207255467E-5</v>
      </c>
      <c r="CH492" s="240">
        <f t="shared" ca="1" si="1193"/>
        <v>-1.5577156451264579E-5</v>
      </c>
      <c r="CI492" s="240">
        <f t="shared" ca="1" si="1194"/>
        <v>1.9401735734821604E-5</v>
      </c>
      <c r="CJ492" s="240">
        <f t="shared" ca="1" si="1195"/>
        <v>-2.3121175331411476E-5</v>
      </c>
      <c r="CK492" s="240">
        <f t="shared" ca="1" si="1196"/>
        <v>2.6715319275601299E-5</v>
      </c>
      <c r="CL492" s="240">
        <f t="shared" ca="1" si="1197"/>
        <v>-3.0164690589954055E-5</v>
      </c>
      <c r="CM492" s="240">
        <f t="shared" ca="1" si="1198"/>
        <v>3.3450596832449402E-5</v>
      </c>
      <c r="CN492" s="240">
        <f t="shared" ca="1" si="1199"/>
        <v>-3.6555231392462447E-5</v>
      </c>
      <c r="CO492" s="240">
        <f t="shared" ca="1" si="1200"/>
        <v>3.9461769986320994E-5</v>
      </c>
      <c r="CP492" s="240">
        <f t="shared" ca="1" si="1201"/>
        <v>-4.2154461829550314E-5</v>
      </c>
      <c r="CQ492" s="240">
        <f t="shared" ca="1" si="1202"/>
        <v>4.4618714991752421E-5</v>
      </c>
      <c r="CR492" s="240">
        <f t="shared" ca="1" si="1203"/>
        <v>-4.6841175471531972E-5</v>
      </c>
      <c r="CS492" s="240">
        <f t="shared" ca="1" si="1204"/>
        <v>4.8809799562990686E-5</v>
      </c>
      <c r="CT492" s="240">
        <f t="shared" ca="1" si="1205"/>
        <v>-5.0513919121607168E-5</v>
      </c>
      <c r="CU492" s="240">
        <f t="shared" ca="1" si="1206"/>
        <v>5.1944299375845507E-5</v>
      </c>
      <c r="CV492" s="240">
        <f t="shared" ca="1" si="1207"/>
        <v>-5.3093188971176883E-5</v>
      </c>
      <c r="CW492" s="240">
        <f t="shared" ca="1" si="1208"/>
        <v>5.3954361975339614E-5</v>
      </c>
      <c r="CX492" s="240">
        <f t="shared" ca="1" si="1209"/>
        <v>-5.4523151617210858E-5</v>
      </c>
      <c r="CY492" s="240">
        <f t="shared" ca="1" si="1210"/>
        <v>5.4796475576439986E-5</v>
      </c>
      <c r="CZ492" s="240">
        <f t="shared" ca="1" si="1211"/>
        <v>-5.4772852686810018E-5</v>
      </c>
      <c r="DA492" s="240">
        <f t="shared" ca="1" si="1212"/>
        <v>5.445241096280693E-5</v>
      </c>
      <c r="DB492" s="240">
        <f t="shared" ca="1" si="1213"/>
        <v>-5.3836886905896981E-5</v>
      </c>
      <c r="DC492" s="240">
        <f t="shared" ca="1" si="1214"/>
        <v>5.2929616094274407E-5</v>
      </c>
      <c r="DD492" s="240">
        <f t="shared" ca="1" si="1215"/>
        <v>-5.1735515107077095E-5</v>
      </c>
      <c r="DE492" s="240">
        <f t="shared" ca="1" si="1216"/>
        <v>5.02610548810141E-5</v>
      </c>
      <c r="DF492" s="240">
        <f t="shared" ca="1" si="1217"/>
        <v>-4.8514225643800109E-5</v>
      </c>
      <c r="DG492" s="240">
        <f t="shared" ca="1" si="1218"/>
        <v>4.6504493614424143E-5</v>
      </c>
      <c r="DH492" s="240">
        <f t="shared" ca="1" si="1219"/>
        <v>-4.4242749704880588E-5</v>
      </c>
      <c r="DI492" s="240">
        <f t="shared" ca="1" si="1220"/>
        <v>4.1741250501376626E-5</v>
      </c>
      <c r="DJ492" s="240">
        <f t="shared" ca="1" si="1221"/>
        <v>-3.9013551844836375E-5</v>
      </c>
      <c r="DK492" s="240">
        <f t="shared" ca="1" si="1222"/>
        <v>3.6074435370612724E-5</v>
      </c>
      <c r="DL492" s="240">
        <f t="shared" ca="1" si="1223"/>
        <v>-3.2939828405529745E-5</v>
      </c>
      <c r="DM492" s="240">
        <f t="shared" ca="1" si="1224"/>
        <v>2.9626717656326602E-5</v>
      </c>
      <c r="DN492" s="240">
        <f t="shared" ca="1" si="1225"/>
        <v>-2.6153057157207487E-5</v>
      </c>
      <c r="DO492" s="240">
        <f t="shared" ca="1" si="1226"/>
        <v>2.2537670975384138E-5</v>
      </c>
      <c r="DP492" s="240">
        <f t="shared" ca="1" si="1227"/>
        <v>-1.880015120181946E-5</v>
      </c>
      <c r="DQ492" s="240">
        <f t="shared" ca="1" si="1228"/>
        <v>1.4960751780000664E-5</v>
      </c>
      <c r="DR492" s="240">
        <f t="shared" ca="1" si="1229"/>
        <v>-1.1040278748047362E-5</v>
      </c>
      <c r="DS492" s="240">
        <f t="shared" ca="1" si="1230"/>
        <v>7.0599774889966544E-6</v>
      </c>
      <c r="DT492" s="240">
        <f t="shared" ca="1" si="1231"/>
        <v>-3.0414176002412016E-6</v>
      </c>
      <c r="DU492" s="240">
        <f t="shared" ca="1" si="1232"/>
        <v>-9.9362399400634312E-7</v>
      </c>
      <c r="DV492" s="240">
        <f t="shared" ca="1" si="1233"/>
        <v>5.0232810537432863E-6</v>
      </c>
      <c r="DW492" s="240">
        <f t="shared" ca="1" si="1234"/>
        <v>-9.0257165182166556E-6</v>
      </c>
      <c r="DX492" s="240">
        <f t="shared" ca="1" si="1235"/>
        <v>1.2979240842866116E-5</v>
      </c>
      <c r="DY492" s="240">
        <f t="shared" ca="1" si="1236"/>
        <v>-1.6862429536832686E-5</v>
      </c>
      <c r="DZ492" s="240">
        <f t="shared" ca="1" si="1237"/>
        <v>2.0654239264137029E-5</v>
      </c>
      <c r="EA492" s="240">
        <f t="shared" ca="1" si="1238"/>
        <v>-2.43341218793287E-5</v>
      </c>
      <c r="EB492" s="240">
        <f t="shared" ca="1" si="1239"/>
        <v>2.7882135779684291E-5</v>
      </c>
      <c r="EC492" s="240">
        <f t="shared" ca="1" si="1240"/>
        <v>-3.1279053970471114E-5</v>
      </c>
      <c r="ED492" s="240">
        <f t="shared" ca="1" si="1241"/>
        <v>3.4506468257690175E-5</v>
      </c>
      <c r="EE492" s="240">
        <f t="shared" ca="1" si="1242"/>
        <v>-3.754688900369011E-5</v>
      </c>
      <c r="EF492" s="240">
        <f t="shared" ca="1" si="1243"/>
        <v>4.0383839905020421E-5</v>
      </c>
      <c r="EG492" s="240">
        <f t="shared" ca="1" si="1244"/>
        <v>-4.3001947278941578E-5</v>
      </c>
      <c r="EH492" s="240">
        <f t="shared" ca="1" si="1245"/>
        <v>4.5387023374756914E-5</v>
      </c>
      <c r="EI492" s="240">
        <f t="shared" ca="1" si="1246"/>
        <v>-4.7526143258455505E-5</v>
      </c>
      <c r="EJ492" s="240">
        <f t="shared" ca="1" si="1247"/>
        <v>4.9407714854045339E-5</v>
      </c>
      <c r="EK492" s="240">
        <f t="shared" ca="1" si="1248"/>
        <v>-5.1021541762027395E-5</v>
      </c>
      <c r="EL492" s="240">
        <f t="shared" ca="1" si="1249"/>
        <v>5.2358878514561122E-5</v>
      </c>
      <c r="EM492" s="240">
        <f t="shared" ca="1" si="1250"/>
        <v>-5.3412477967914877E-5</v>
      </c>
      <c r="EN492" s="240">
        <f t="shared" ca="1" si="1251"/>
        <v>5.4176630575362709E-5</v>
      </c>
      <c r="EO492" s="240">
        <f t="shared" ca="1" si="1252"/>
        <v>-5.4647195327717603E-5</v>
      </c>
      <c r="EP492" s="240">
        <f t="shared" ca="1" si="1253"/>
        <v>5.4821622193815589E-5</v>
      </c>
      <c r="EQ492" s="240">
        <f t="shared" ca="1" si="1254"/>
        <v>-5.4698965939356235E-5</v>
      </c>
      <c r="ER492" s="240">
        <f t="shared" ca="1" si="1255"/>
        <v>5.4279891249209938E-5</v>
      </c>
      <c r="ES492" s="240">
        <f t="shared" ca="1" si="1256"/>
        <v>-5.3566669125431687E-5</v>
      </c>
      <c r="ET492" s="240">
        <f t="shared" ca="1" si="1257"/>
        <v>5.2563164580506753E-5</v>
      </c>
      <c r="EU492" s="240">
        <f t="shared" ca="1" si="1258"/>
        <v>-5.1274815692509913E-5</v>
      </c>
      <c r="EV492" s="240">
        <f t="shared" ca="1" si="1259"/>
        <v>4.9708604135691152E-5</v>
      </c>
      <c r="EW492" s="240">
        <f t="shared" ca="1" si="1260"/>
        <v>-4.7873017346176003E-5</v>
      </c>
      <c r="EX492" s="240">
        <f t="shared" ca="1" si="1261"/>
        <v>4.5778002527819745E-5</v>
      </c>
      <c r="EY492" s="240">
        <f t="shared" ca="1" si="1262"/>
        <v>-4.343491274743928E-5</v>
      </c>
      <c r="EZ492" s="240">
        <f t="shared" ca="1" si="1263"/>
        <v>4.0856445411563857E-5</v>
      </c>
      <c r="FA492" s="240">
        <f t="shared" ca="1" si="1264"/>
        <v>-3.805657345809571E-5</v>
      </c>
      <c r="FB492" s="240">
        <f t="shared" ca="1" si="1265"/>
        <v>3.5050469635737036E-5</v>
      </c>
      <c r="FC492" s="240">
        <f t="shared" ca="1" si="1266"/>
        <v>-3.1854424281555334E-5</v>
      </c>
      <c r="FD492" s="240">
        <f t="shared" ca="1" si="1267"/>
        <v>2.8485757042243607E-5</v>
      </c>
      <c r="FE492" s="240">
        <f t="shared" ca="1" si="1268"/>
        <v>-2.4962723017439423E-5</v>
      </c>
      <c r="FF492" s="240">
        <f t="shared" ca="1" si="1269"/>
        <v>2.1304413833765207E-5</v>
      </c>
      <c r="FG492" s="240">
        <f t="shared" ca="1" si="1270"/>
        <v>-1.7530654185658427E-5</v>
      </c>
      <c r="FH492" s="240">
        <f t="shared" ca="1" si="1271"/>
        <v>1.3661894403617802E-5</v>
      </c>
      <c r="FI492" s="240">
        <f t="shared" ca="1" si="1272"/>
        <v>-9.719099632101695E-6</v>
      </c>
      <c r="FJ492" s="240">
        <f t="shared" ca="1" si="1273"/>
        <v>5.723636217591003E-6</v>
      </c>
      <c r="FK492" s="240">
        <f t="shared" ca="1" si="1274"/>
        <v>-1.6971559225001285E-6</v>
      </c>
      <c r="FL492" s="240">
        <f t="shared" ca="1" si="1275"/>
        <v>-2.3385214075746043E-6</v>
      </c>
      <c r="FM492" s="240">
        <f t="shared" ca="1" si="1276"/>
        <v>6.3615260875260772E-6</v>
      </c>
      <c r="FN492" s="240">
        <f t="shared" ca="1" si="1277"/>
        <v>-1.0350057106429975E-5</v>
      </c>
      <c r="FO492" s="240">
        <f t="shared" ca="1" si="1278"/>
        <v>1.4282500269118096E-5</v>
      </c>
      <c r="FP492" s="240">
        <f t="shared" ca="1" si="1279"/>
        <v>-1.8137545325374666E-5</v>
      </c>
      <c r="FQ492" s="240">
        <f t="shared" ca="1" si="1280"/>
        <v>2.1894301452028633E-5</v>
      </c>
      <c r="FR492" s="240">
        <f t="shared" ca="1" si="1281"/>
        <v>-2.5532410462140004E-5</v>
      </c>
      <c r="FS492" s="240">
        <f t="shared" ca="1" si="1282"/>
        <v>2.9032157127756453E-5</v>
      </c>
      <c r="FT492" s="240">
        <f t="shared" ca="1" si="1283"/>
        <v>-3.2374576018475524E-5</v>
      </c>
      <c r="FU492" s="240">
        <f t="shared" ca="1" si="1284"/>
        <v>3.554155427673248E-5</v>
      </c>
      <c r="FV492" s="240">
        <f t="shared" ca="1" si="1285"/>
        <v>-3.8515929772950552E-5</v>
      </c>
      <c r="FW492" s="240">
        <f t="shared" ca="1" si="1286"/>
        <v>4.128158410860806E-5</v>
      </c>
      <c r="FX492" s="240">
        <f t="shared" ca="1" si="1287"/>
        <v>-4.3823529963240268E-5</v>
      </c>
      <c r="FY492" s="240">
        <f t="shared" ca="1" si="1288"/>
        <v>4.6127992312012265E-5</v>
      </c>
      <c r="FZ492" s="240">
        <f t="shared" ca="1" si="1289"/>
        <v>-4.8182483073795484E-5</v>
      </c>
      <c r="GA492" s="240">
        <f t="shared" ca="1" si="1290"/>
        <v>4.9975868785145382E-5</v>
      </c>
      <c r="GB492" s="240">
        <f t="shared" ca="1" si="1291"/>
        <v>-5.1498430933508516E-5</v>
      </c>
      <c r="GC492" s="240">
        <f t="shared" ca="1" si="1292"/>
        <v>5.2741918622684142E-5</v>
      </c>
      <c r="GD492" s="240">
        <f t="shared" ca="1" si="1293"/>
        <v>-5.3699593285145582E-5</v>
      </c>
      <c r="GE492" s="240">
        <f t="shared" ca="1" si="1294"/>
        <v>5.4366265198922326E-5</v>
      </c>
      <c r="GF492" s="240">
        <f t="shared" ca="1" si="1295"/>
        <v>-5.4738321611149364E-5</v>
      </c>
      <c r="GG492" s="240">
        <f t="shared" ca="1" si="1296"/>
        <v>5.481374631589414E-5</v>
      </c>
      <c r="GH492" s="240">
        <f t="shared" ca="1" si="1297"/>
        <v>-5.4592130580146659E-5</v>
      </c>
      <c r="GI492" s="240">
        <f t="shared" ca="1" si="1298"/>
        <v>5.4074675358780304E-5</v>
      </c>
      <c r="GJ492" s="240">
        <f t="shared" ca="1" si="1299"/>
        <v>-5.3264184786473324E-5</v>
      </c>
      <c r="GK492" s="240">
        <f t="shared" ca="1" si="1300"/>
        <v>5.216505098186009E-5</v>
      </c>
      <c r="GL492" s="240">
        <f t="shared" ca="1" si="1301"/>
        <v>-5.0783230246257266E-5</v>
      </c>
      <c r="GM492" s="240">
        <f t="shared" ca="1" si="1302"/>
        <v>4.9126210785959925E-5</v>
      </c>
      <c r="GN492" s="240">
        <f t="shared" ca="1" si="1303"/>
        <v>-4.7202972132989992E-5</v>
      </c>
      <c r="GO492" s="240">
        <f t="shared" ca="1" si="1304"/>
        <v>4.5023936484242352E-5</v>
      </c>
      <c r="GP492" s="240">
        <f t="shared" ca="1" si="1305"/>
        <v>-4.2600912222694923E-5</v>
      </c>
      <c r="GQ492" s="240">
        <f t="shared" ca="1" si="1306"/>
        <v>3.994702992675819E-5</v>
      </c>
      <c r="GR492" s="240">
        <f t="shared" ca="1" si="1307"/>
        <v>-3.707667121452854E-5</v>
      </c>
      <c r="GS492" s="240">
        <f t="shared" ca="1" si="1308"/>
        <v>3.4005390808571808E-5</v>
      </c>
      <c r="GT492" s="240">
        <f t="shared" ca="1" si="1309"/>
        <v>-3.0749832243507365E-5</v>
      </c>
      <c r="GU492" s="240">
        <f t="shared" ca="1" si="1310"/>
        <v>2.7327637673269431E-5</v>
      </c>
      <c r="GV492" s="240">
        <f t="shared" ca="1" si="1311"/>
        <v>-2.3757352266741991E-5</v>
      </c>
      <c r="GW492" s="240">
        <f t="shared" ca="1" si="1312"/>
        <v>2.0058323709881905E-5</v>
      </c>
      <c r="GX492" s="240">
        <f t="shared" ca="1" si="1313"/>
        <v>-1.625059735893231E-5</v>
      </c>
      <c r="GY492" s="240">
        <f t="shared" ca="1" si="1314"/>
        <v>1.2354807612894309E-5</v>
      </c>
      <c r="GZ492" s="240">
        <f t="shared" ca="1" si="1315"/>
        <v>-8.3920660939551214E-6</v>
      </c>
      <c r="HA492" s="240">
        <f t="shared" ca="1" si="1316"/>
        <v>4.3838472417422194E-6</v>
      </c>
      <c r="HB492" s="240">
        <f t="shared" ca="1" si="1317"/>
        <v>-3.5187194149832022E-7</v>
      </c>
      <c r="HC492" s="240">
        <f t="shared" ca="1" si="1318"/>
        <v>-3.6820101832836627E-6</v>
      </c>
      <c r="HD492" s="240">
        <f t="shared" ca="1" si="1319"/>
        <v>7.6959391758634389E-6</v>
      </c>
      <c r="HE492" s="240">
        <f t="shared" ca="1" si="1320"/>
        <v>-1.1668163207258991E-5</v>
      </c>
      <c r="HF492" s="240">
        <f t="shared" ca="1" si="1321"/>
        <v>1.5577156451268031E-5</v>
      </c>
      <c r="HG492" s="240">
        <f t="shared" ca="1" si="1322"/>
        <v>-1.9401735734822058E-5</v>
      </c>
      <c r="HH492" s="240">
        <f t="shared" ca="1" si="1323"/>
        <v>2.3121175331411917E-5</v>
      </c>
      <c r="HI492" s="240">
        <f t="shared" ca="1" si="1324"/>
        <v>-2.6715319275601716E-5</v>
      </c>
      <c r="HJ492" s="240">
        <f t="shared" ca="1" si="1325"/>
        <v>3.0164690589951857E-5</v>
      </c>
      <c r="HK492" s="240">
        <f t="shared" ca="1" si="1326"/>
        <v>-3.3450596832447315E-5</v>
      </c>
      <c r="HL492" s="240">
        <f t="shared" ca="1" si="1327"/>
        <v>3.655523139246513E-5</v>
      </c>
      <c r="HM492" s="240">
        <f t="shared" ca="1" si="1328"/>
        <v>-3.9461769986321326E-5</v>
      </c>
      <c r="HN492" s="240">
        <f t="shared" ca="1" si="1329"/>
        <v>4.2154461829550625E-5</v>
      </c>
      <c r="HO492" s="240">
        <f t="shared" ca="1" si="1330"/>
        <v>-4.4618714991752692E-5</v>
      </c>
      <c r="HP492" s="240">
        <f t="shared" ca="1" si="1331"/>
        <v>4.6841175471532223E-5</v>
      </c>
      <c r="HQ492" s="240">
        <f t="shared" ca="1" si="1332"/>
        <v>-4.8809799562989487E-5</v>
      </c>
      <c r="HR492" s="240">
        <f t="shared" ca="1" si="1333"/>
        <v>5.0513919121608571E-5</v>
      </c>
      <c r="HS492" s="240">
        <f t="shared" ca="1" si="1334"/>
        <v>-5.1944299375846659E-5</v>
      </c>
      <c r="HT492" s="240">
        <f t="shared" ca="1" si="1335"/>
        <v>5.3093188971176999E-5</v>
      </c>
      <c r="HU492" s="240">
        <f t="shared" ca="1" si="1336"/>
        <v>-5.3954361975339695E-5</v>
      </c>
      <c r="HV492" s="240">
        <f t="shared" ca="1" si="1337"/>
        <v>5.4523151617210905E-5</v>
      </c>
      <c r="HW492" s="240">
        <f t="shared" ca="1" si="1338"/>
        <v>-5.4796475576439905E-5</v>
      </c>
      <c r="HX492" s="240">
        <f t="shared" ca="1" si="1339"/>
        <v>5.4772852686810127E-5</v>
      </c>
      <c r="HY492" s="240">
        <f t="shared" ca="1" si="1340"/>
        <v>-5.4452410962806496E-5</v>
      </c>
      <c r="HZ492" s="240">
        <f t="shared" ca="1" si="1341"/>
        <v>5.3836886905896304E-5</v>
      </c>
      <c r="IA492" s="240">
        <f t="shared" ca="1" si="1342"/>
        <v>-5.2929616094274278E-5</v>
      </c>
      <c r="IB492" s="240">
        <f t="shared" ca="1" si="1343"/>
        <v>5.1735515107076925E-5</v>
      </c>
      <c r="IC492" s="240">
        <f t="shared" ca="1" si="1344"/>
        <v>-5.0261054881013903E-5</v>
      </c>
      <c r="ID492" s="240">
        <f t="shared" ca="1" si="1345"/>
        <v>4.8514225643801343E-5</v>
      </c>
      <c r="IE492" s="240">
        <f t="shared" ca="1" si="1346"/>
        <v>-3.2049719027087705E-5</v>
      </c>
      <c r="IF492" s="240">
        <f t="shared" ca="1" si="1347"/>
        <v>4.424274970487846E-5</v>
      </c>
      <c r="IG492" s="240">
        <f t="shared" ca="1" si="1348"/>
        <v>-4.1741250501376314E-5</v>
      </c>
      <c r="IH492" s="240">
        <f t="shared" ca="1" si="1349"/>
        <v>3.9013551844836036E-5</v>
      </c>
      <c r="II492" s="240">
        <f t="shared" ca="1" si="1350"/>
        <v>-3.6074435370612365E-5</v>
      </c>
      <c r="IJ492" s="240">
        <f t="shared" ca="1" si="1351"/>
        <v>3.2939828405531846E-5</v>
      </c>
      <c r="IK492" s="240">
        <f t="shared" ca="1" si="1352"/>
        <v>-2.9626717656328821E-5</v>
      </c>
      <c r="IL492" s="240">
        <f t="shared" ca="1" si="1353"/>
        <v>2.6153057157204322E-5</v>
      </c>
      <c r="IM492" s="240">
        <f t="shared" ca="1" si="1354"/>
        <v>-2.2537670975380855E-5</v>
      </c>
      <c r="IN492" s="240">
        <f t="shared" ca="1" si="1355"/>
        <v>1.8800151201819002E-5</v>
      </c>
      <c r="IO492" s="240">
        <f t="shared" ca="1" si="1356"/>
        <v>-1.49607517800002E-5</v>
      </c>
      <c r="IP492" s="240">
        <f t="shared" ca="1" si="1357"/>
        <v>1.1040278748046888E-5</v>
      </c>
      <c r="IQ492" s="240">
        <f t="shared" ca="1" si="1358"/>
        <v>-7.0599774889992632E-6</v>
      </c>
      <c r="IR492" s="240">
        <f t="shared" ca="1" si="1359"/>
        <v>3.0414176002438241E-6</v>
      </c>
      <c r="IS492" s="240">
        <f t="shared" ca="1" si="1360"/>
        <v>9.9362399400993793E-7</v>
      </c>
      <c r="IT492" s="240">
        <f t="shared" ca="1" si="1361"/>
        <v>-5.0232810537437674E-6</v>
      </c>
      <c r="IU492" s="240">
        <f t="shared" ca="1" si="1362"/>
        <v>9.0257165182171333E-6</v>
      </c>
      <c r="IV492" s="240">
        <f t="shared" ca="1" si="1363"/>
        <v>-1.2979240842866587E-5</v>
      </c>
      <c r="IW492" s="240">
        <f t="shared" ca="1" si="1364"/>
        <v>1.6862429536833154E-5</v>
      </c>
      <c r="IX492" s="240">
        <f t="shared" ca="1" si="1365"/>
        <v>-2.065423926413459E-5</v>
      </c>
      <c r="IY492" s="240">
        <f t="shared" ca="1" si="1366"/>
        <v>2.4334121879331932E-5</v>
      </c>
      <c r="IZ492" s="240">
        <f t="shared" ca="1" si="1367"/>
        <v>-2.7882135779687392E-5</v>
      </c>
      <c r="JA492" s="240">
        <f t="shared" ca="1" si="1368"/>
        <v>3.1279053970471507E-5</v>
      </c>
      <c r="JB492" s="240">
        <f t="shared" ca="1" si="1369"/>
        <v>-3.4506468257690555E-5</v>
      </c>
    </row>
    <row r="493" spans="2:262">
      <c r="B493" s="248">
        <v>132</v>
      </c>
      <c r="C493" s="247">
        <f t="shared" si="1370"/>
        <v>2.5781250000000019E-3</v>
      </c>
      <c r="D493" s="244">
        <f t="shared" ca="1" si="1113"/>
        <v>29.934010347057736</v>
      </c>
      <c r="E493" s="243">
        <f ca="1">EH361</f>
        <v>-6.5989652942264013E-2</v>
      </c>
      <c r="F493" s="242">
        <v>132</v>
      </c>
      <c r="G493" s="240">
        <f t="shared" ca="1" si="1114"/>
        <v>4.2403225057303814E-5</v>
      </c>
      <c r="H493" s="240">
        <f t="shared" ca="1" si="1115"/>
        <v>-4.5911145670679886E-5</v>
      </c>
      <c r="I493" s="240">
        <f t="shared" ca="1" si="1116"/>
        <v>4.8976916853662158E-5</v>
      </c>
      <c r="J493" s="240">
        <f t="shared" ca="1" si="1117"/>
        <v>-5.1571013553837467E-5</v>
      </c>
      <c r="K493" s="240">
        <f t="shared" ca="1" si="1118"/>
        <v>5.3668453201905679E-5</v>
      </c>
      <c r="L493" s="240">
        <f t="shared" ca="1" si="1119"/>
        <v>-5.5249036307478683E-5</v>
      </c>
      <c r="M493" s="240">
        <f t="shared" ca="1" si="1120"/>
        <v>5.6297540991215238E-5</v>
      </c>
      <c r="N493" s="240">
        <f t="shared" ca="1" si="1121"/>
        <v>-5.6803869579839991E-5</v>
      </c>
      <c r="O493" s="240">
        <f t="shared" ca="1" si="1122"/>
        <v>5.676314585225713E-5</v>
      </c>
      <c r="P493" s="240">
        <f t="shared" ca="1" si="1123"/>
        <v>-5.6175762000225102E-5</v>
      </c>
      <c r="Q493" s="240">
        <f t="shared" ca="1" si="1124"/>
        <v>5.5047374851335685E-5</v>
      </c>
      <c r="R493" s="240">
        <f t="shared" ca="1" si="1125"/>
        <v>-5.3388851390671849E-5</v>
      </c>
      <c r="S493" s="240">
        <f t="shared" ca="1" si="1126"/>
        <v>5.1216164105800914E-5</v>
      </c>
      <c r="T493" s="240">
        <f t="shared" ca="1" si="1127"/>
        <v>-4.8550237162987892E-5</v>
      </c>
      <c r="U493" s="241">
        <f t="shared" ca="1" si="1128"/>
        <v>4.5416744896035967E-5</v>
      </c>
      <c r="V493" s="240">
        <f t="shared" ca="1" si="1129"/>
        <v>-4.1845864548417004E-5</v>
      </c>
      <c r="W493" s="240">
        <f t="shared" ca="1" si="1130"/>
        <v>3.7871985649920342E-5</v>
      </c>
      <c r="X493" s="240">
        <f t="shared" ca="1" si="1131"/>
        <v>-3.3533378826681673E-5</v>
      </c>
      <c r="Y493" s="240">
        <f t="shared" ca="1" si="1132"/>
        <v>2.8871827234132535E-5</v>
      </c>
      <c r="Z493" s="240">
        <f t="shared" ca="1" si="1133"/>
        <v>-2.3932224162372116E-5</v>
      </c>
      <c r="AA493" s="240">
        <f t="shared" ca="1" si="1134"/>
        <v>1.8762140689243886E-5</v>
      </c>
      <c r="AB493" s="240">
        <f t="shared" ca="1" si="1135"/>
        <v>-1.3411367544848856E-5</v>
      </c>
      <c r="AC493" s="240">
        <f t="shared" ca="1" si="1136"/>
        <v>7.9314355995976818E-6</v>
      </c>
      <c r="AD493" s="240">
        <f t="shared" ca="1" si="1137"/>
        <v>-2.3751195937586363E-6</v>
      </c>
      <c r="AE493" s="240">
        <f t="shared" ca="1" si="1138"/>
        <v>-3.2040701121407383E-6</v>
      </c>
      <c r="AF493" s="240">
        <f t="shared" ca="1" si="1139"/>
        <v>8.7524028713373141E-6</v>
      </c>
      <c r="AG493" s="240">
        <f t="shared" ca="1" si="1140"/>
        <v>-1.4216445206332809E-5</v>
      </c>
      <c r="AH493" s="240">
        <f t="shared" ca="1" si="1141"/>
        <v>1.9543575402491861E-5</v>
      </c>
      <c r="AI493" s="240">
        <f t="shared" ca="1" si="1142"/>
        <v>-2.4682490283919846E-5</v>
      </c>
      <c r="AJ493" s="240">
        <f t="shared" ca="1" si="1143"/>
        <v>2.9583699291091997E-5</v>
      </c>
      <c r="AK493" s="240">
        <f t="shared" ca="1" si="1144"/>
        <v>-3.4200001101995866E-5</v>
      </c>
      <c r="AL493" s="240">
        <f t="shared" ca="1" si="1145"/>
        <v>3.848693820666518E-5</v>
      </c>
      <c r="AM493" s="240">
        <f t="shared" ca="1" si="1146"/>
        <v>-4.240322505730378E-5</v>
      </c>
      <c r="AN493" s="240">
        <f t="shared" ca="1" si="1147"/>
        <v>4.5911145670679845E-5</v>
      </c>
      <c r="AO493" s="240">
        <f t="shared" ca="1" si="1148"/>
        <v>-4.897691685366209E-5</v>
      </c>
      <c r="AP493" s="240">
        <f t="shared" ca="1" si="1149"/>
        <v>5.1571013553837412E-5</v>
      </c>
      <c r="AQ493" s="240">
        <f t="shared" ca="1" si="1150"/>
        <v>-5.3668453201905605E-5</v>
      </c>
      <c r="AR493" s="240">
        <f t="shared" ca="1" si="1151"/>
        <v>5.5249036307478629E-5</v>
      </c>
      <c r="AS493" s="240">
        <f t="shared" ca="1" si="1152"/>
        <v>-5.6297540991215197E-5</v>
      </c>
      <c r="AT493" s="240">
        <f t="shared" ca="1" si="1153"/>
        <v>5.6803869579840018E-5</v>
      </c>
      <c r="AU493" s="240">
        <f t="shared" ca="1" si="1154"/>
        <v>-5.6763145852257089E-5</v>
      </c>
      <c r="AV493" s="240">
        <f t="shared" ca="1" si="1155"/>
        <v>5.6175762000225041E-5</v>
      </c>
      <c r="AW493" s="240">
        <f t="shared" ca="1" si="1156"/>
        <v>-5.504737485133559E-5</v>
      </c>
      <c r="AX493" s="240">
        <f t="shared" ca="1" si="1157"/>
        <v>5.3388851390671713E-5</v>
      </c>
      <c r="AY493" s="240">
        <f t="shared" ca="1" si="1158"/>
        <v>-5.1216164105800752E-5</v>
      </c>
      <c r="AZ493" s="240">
        <f t="shared" ca="1" si="1159"/>
        <v>4.8550237162987695E-5</v>
      </c>
      <c r="BA493" s="240">
        <f t="shared" ca="1" si="1160"/>
        <v>-4.5416744896035743E-5</v>
      </c>
      <c r="BB493" s="240">
        <f t="shared" ca="1" si="1161"/>
        <v>4.1845864548416754E-5</v>
      </c>
      <c r="BC493" s="240">
        <f t="shared" ca="1" si="1162"/>
        <v>-3.7871985649920064E-5</v>
      </c>
      <c r="BD493" s="240">
        <f t="shared" ca="1" si="1163"/>
        <v>3.3533378826681374E-5</v>
      </c>
      <c r="BE493" s="240">
        <f t="shared" ca="1" si="1164"/>
        <v>-2.887182723413221E-5</v>
      </c>
      <c r="BF493" s="240">
        <f t="shared" ca="1" si="1165"/>
        <v>2.3932224162372137E-5</v>
      </c>
      <c r="BG493" s="240">
        <f t="shared" ca="1" si="1166"/>
        <v>-1.876214068924392E-5</v>
      </c>
      <c r="BH493" s="240">
        <f t="shared" ca="1" si="1167"/>
        <v>1.3411367544848893E-5</v>
      </c>
      <c r="BI493" s="240">
        <f t="shared" ca="1" si="1168"/>
        <v>-7.9314355995977089E-6</v>
      </c>
      <c r="BJ493" s="240">
        <f t="shared" ca="1" si="1169"/>
        <v>2.3751195937586634E-6</v>
      </c>
      <c r="BK493" s="240">
        <f t="shared" ca="1" si="1170"/>
        <v>3.2040701121407078E-6</v>
      </c>
      <c r="BL493" s="240">
        <f t="shared" ca="1" si="1171"/>
        <v>-8.7524028713372904E-6</v>
      </c>
      <c r="BM493" s="240">
        <f t="shared" ca="1" si="1172"/>
        <v>1.4216445206332786E-5</v>
      </c>
      <c r="BN493" s="240">
        <f t="shared" ca="1" si="1173"/>
        <v>-1.9543575402491824E-5</v>
      </c>
      <c r="BO493" s="240">
        <f t="shared" ca="1" si="1174"/>
        <v>2.4682490283919819E-5</v>
      </c>
      <c r="BP493" s="240">
        <f t="shared" ca="1" si="1175"/>
        <v>-2.9583699291091969E-5</v>
      </c>
      <c r="BQ493" s="240">
        <f t="shared" ca="1" si="1176"/>
        <v>3.4200001101995839E-5</v>
      </c>
      <c r="BR493" s="240">
        <f t="shared" ca="1" si="1177"/>
        <v>-3.848693820666516E-5</v>
      </c>
      <c r="BS493" s="240">
        <f t="shared" ca="1" si="1178"/>
        <v>4.240322505730376E-5</v>
      </c>
      <c r="BT493" s="240">
        <f t="shared" ca="1" si="1179"/>
        <v>-4.5911145670679825E-5</v>
      </c>
      <c r="BU493" s="240">
        <f t="shared" ca="1" si="1180"/>
        <v>4.8976916853662084E-5</v>
      </c>
      <c r="BV493" s="240">
        <f t="shared" ca="1" si="1181"/>
        <v>-5.1571013553837406E-5</v>
      </c>
      <c r="BW493" s="240">
        <f t="shared" ca="1" si="1182"/>
        <v>5.3668453201905598E-5</v>
      </c>
      <c r="BX493" s="240">
        <f t="shared" ca="1" si="1183"/>
        <v>-5.5249036307478622E-5</v>
      </c>
      <c r="BY493" s="240">
        <f t="shared" ca="1" si="1184"/>
        <v>5.6297540991215197E-5</v>
      </c>
      <c r="BZ493" s="240">
        <f t="shared" ca="1" si="1185"/>
        <v>-5.6803869579839984E-5</v>
      </c>
      <c r="CA493" s="240">
        <f t="shared" ca="1" si="1186"/>
        <v>5.6763145852257143E-5</v>
      </c>
      <c r="CB493" s="240">
        <f t="shared" ca="1" si="1187"/>
        <v>-5.617576200022517E-5</v>
      </c>
      <c r="CC493" s="240">
        <f t="shared" ca="1" si="1188"/>
        <v>5.50473748513358E-5</v>
      </c>
      <c r="CD493" s="240">
        <f t="shared" ca="1" si="1189"/>
        <v>-5.3388851390672004E-5</v>
      </c>
      <c r="CE493" s="240">
        <f t="shared" ca="1" si="1190"/>
        <v>5.1216164105801118E-5</v>
      </c>
      <c r="CF493" s="240">
        <f t="shared" ca="1" si="1191"/>
        <v>-4.8550237162988129E-5</v>
      </c>
      <c r="CG493" s="240">
        <f t="shared" ca="1" si="1192"/>
        <v>4.5416744896036245E-5</v>
      </c>
      <c r="CH493" s="240">
        <f t="shared" ca="1" si="1193"/>
        <v>-4.1845864548416225E-5</v>
      </c>
      <c r="CI493" s="240">
        <f t="shared" ca="1" si="1194"/>
        <v>3.7871985649919475E-5</v>
      </c>
      <c r="CJ493" s="240">
        <f t="shared" ca="1" si="1195"/>
        <v>-3.3533378826680744E-5</v>
      </c>
      <c r="CK493" s="240">
        <f t="shared" ca="1" si="1196"/>
        <v>2.8871827234131532E-5</v>
      </c>
      <c r="CL493" s="240">
        <f t="shared" ca="1" si="1197"/>
        <v>-2.3932224162371432E-5</v>
      </c>
      <c r="CM493" s="240">
        <f t="shared" ca="1" si="1198"/>
        <v>1.8762140689243181E-5</v>
      </c>
      <c r="CN493" s="240">
        <f t="shared" ca="1" si="1199"/>
        <v>-1.3411367544848127E-5</v>
      </c>
      <c r="CO493" s="240">
        <f t="shared" ca="1" si="1200"/>
        <v>7.931435599596933E-6</v>
      </c>
      <c r="CP493" s="240">
        <f t="shared" ca="1" si="1201"/>
        <v>-2.3751195937578876E-6</v>
      </c>
      <c r="CQ493" s="240">
        <f t="shared" ca="1" si="1202"/>
        <v>-3.2040701121414905E-6</v>
      </c>
      <c r="CR493" s="240">
        <f t="shared" ca="1" si="1203"/>
        <v>8.7524028713380595E-6</v>
      </c>
      <c r="CS493" s="240">
        <f t="shared" ca="1" si="1204"/>
        <v>-1.4216445206333541E-5</v>
      </c>
      <c r="CT493" s="240">
        <f t="shared" ca="1" si="1205"/>
        <v>1.9543575402492559E-5</v>
      </c>
      <c r="CU493" s="240">
        <f t="shared" ca="1" si="1206"/>
        <v>-2.4682490283920516E-5</v>
      </c>
      <c r="CV493" s="240">
        <f t="shared" ca="1" si="1207"/>
        <v>2.9583699291092633E-5</v>
      </c>
      <c r="CW493" s="240">
        <f t="shared" ca="1" si="1208"/>
        <v>-3.4200001101996462E-5</v>
      </c>
      <c r="CX493" s="240">
        <f t="shared" ca="1" si="1209"/>
        <v>3.8486938206665736E-5</v>
      </c>
      <c r="CY493" s="240">
        <f t="shared" ca="1" si="1210"/>
        <v>-4.2403225057304282E-5</v>
      </c>
      <c r="CZ493" s="240">
        <f t="shared" ca="1" si="1211"/>
        <v>4.5911145670680286E-5</v>
      </c>
      <c r="DA493" s="240">
        <f t="shared" ca="1" si="1212"/>
        <v>-4.8976916853662483E-5</v>
      </c>
      <c r="DB493" s="240">
        <f t="shared" ca="1" si="1213"/>
        <v>5.1571013553837731E-5</v>
      </c>
      <c r="DC493" s="240">
        <f t="shared" ca="1" si="1214"/>
        <v>-5.3668453201905849E-5</v>
      </c>
      <c r="DD493" s="240">
        <f t="shared" ca="1" si="1215"/>
        <v>5.5249036307478805E-5</v>
      </c>
      <c r="DE493" s="240">
        <f t="shared" ca="1" si="1216"/>
        <v>-5.6297540991215306E-5</v>
      </c>
      <c r="DF493" s="240">
        <f t="shared" ca="1" si="1217"/>
        <v>5.6803869579840011E-5</v>
      </c>
      <c r="DG493" s="240">
        <f t="shared" ca="1" si="1218"/>
        <v>-5.6763145852257096E-5</v>
      </c>
      <c r="DH493" s="240">
        <f t="shared" ca="1" si="1219"/>
        <v>5.6175762000225048E-5</v>
      </c>
      <c r="DI493" s="240">
        <f t="shared" ca="1" si="1220"/>
        <v>-5.5047374851335603E-5</v>
      </c>
      <c r="DJ493" s="240">
        <f t="shared" ca="1" si="1221"/>
        <v>5.3388851390671733E-5</v>
      </c>
      <c r="DK493" s="240">
        <f t="shared" ca="1" si="1222"/>
        <v>-5.1216164105800772E-5</v>
      </c>
      <c r="DL493" s="240">
        <f t="shared" ca="1" si="1223"/>
        <v>4.8550237162987722E-5</v>
      </c>
      <c r="DM493" s="240">
        <f t="shared" ca="1" si="1224"/>
        <v>-4.5416744896035777E-5</v>
      </c>
      <c r="DN493" s="240">
        <f t="shared" ca="1" si="1225"/>
        <v>4.1845864548416788E-5</v>
      </c>
      <c r="DO493" s="240">
        <f t="shared" ca="1" si="1226"/>
        <v>-3.7871985649920098E-5</v>
      </c>
      <c r="DP493" s="240">
        <f t="shared" ca="1" si="1227"/>
        <v>3.3533378826681415E-5</v>
      </c>
      <c r="DQ493" s="240">
        <f t="shared" ca="1" si="1228"/>
        <v>-2.8871827234132257E-5</v>
      </c>
      <c r="DR493" s="240">
        <f t="shared" ca="1" si="1229"/>
        <v>2.3932224162372184E-5</v>
      </c>
      <c r="DS493" s="240">
        <f t="shared" ca="1" si="1230"/>
        <v>-1.8762140689243974E-5</v>
      </c>
      <c r="DT493" s="240">
        <f t="shared" ca="1" si="1231"/>
        <v>1.3411367544848944E-5</v>
      </c>
      <c r="DU493" s="240">
        <f t="shared" ca="1" si="1232"/>
        <v>-7.9314355995977665E-6</v>
      </c>
      <c r="DV493" s="240">
        <f t="shared" ca="1" si="1233"/>
        <v>2.3751195937587244E-6</v>
      </c>
      <c r="DW493" s="240">
        <f t="shared" ca="1" si="1234"/>
        <v>3.204070112140657E-6</v>
      </c>
      <c r="DX493" s="240">
        <f t="shared" ca="1" si="1235"/>
        <v>-8.7524028713372362E-6</v>
      </c>
      <c r="DY493" s="240">
        <f t="shared" ca="1" si="1236"/>
        <v>1.4216445206332728E-5</v>
      </c>
      <c r="DZ493" s="240">
        <f t="shared" ca="1" si="1237"/>
        <v>-1.9543575402491773E-5</v>
      </c>
      <c r="EA493" s="240">
        <f t="shared" ca="1" si="1238"/>
        <v>2.4682490283919764E-5</v>
      </c>
      <c r="EB493" s="240">
        <f t="shared" ca="1" si="1239"/>
        <v>-2.9583699291091922E-5</v>
      </c>
      <c r="EC493" s="240">
        <f t="shared" ca="1" si="1240"/>
        <v>3.4200001101995791E-5</v>
      </c>
      <c r="ED493" s="240">
        <f t="shared" ca="1" si="1241"/>
        <v>-3.8486938206665119E-5</v>
      </c>
      <c r="EE493" s="240">
        <f t="shared" ca="1" si="1242"/>
        <v>4.240322505730372E-5</v>
      </c>
      <c r="EF493" s="240">
        <f t="shared" ca="1" si="1243"/>
        <v>-4.5911145670679791E-5</v>
      </c>
      <c r="EG493" s="240">
        <f t="shared" ca="1" si="1244"/>
        <v>4.8976916853662057E-5</v>
      </c>
      <c r="EH493" s="240">
        <f t="shared" ca="1" si="1245"/>
        <v>-5.1571013553837385E-5</v>
      </c>
      <c r="EI493" s="240">
        <f t="shared" ca="1" si="1246"/>
        <v>5.3668453201905578E-5</v>
      </c>
      <c r="EJ493" s="240">
        <f t="shared" ca="1" si="1247"/>
        <v>-5.5249036307478609E-5</v>
      </c>
      <c r="EK493" s="240">
        <f t="shared" ca="1" si="1248"/>
        <v>5.6297540991215191E-5</v>
      </c>
      <c r="EL493" s="240">
        <f t="shared" ca="1" si="1249"/>
        <v>-5.6803869579839977E-5</v>
      </c>
      <c r="EM493" s="240">
        <f t="shared" ca="1" si="1250"/>
        <v>5.676314585225715E-5</v>
      </c>
      <c r="EN493" s="240">
        <f t="shared" ca="1" si="1251"/>
        <v>-5.6175762000225176E-5</v>
      </c>
      <c r="EO493" s="240">
        <f t="shared" ca="1" si="1252"/>
        <v>5.5047374851335813E-5</v>
      </c>
      <c r="EP493" s="240">
        <f t="shared" ca="1" si="1253"/>
        <v>-5.3388851390672018E-5</v>
      </c>
      <c r="EQ493" s="240">
        <f t="shared" ca="1" si="1254"/>
        <v>5.1216164105801138E-5</v>
      </c>
      <c r="ER493" s="240">
        <f t="shared" ca="1" si="1255"/>
        <v>-4.8550237162988156E-5</v>
      </c>
      <c r="ES493" s="240">
        <f t="shared" ca="1" si="1256"/>
        <v>4.5416744896036279E-5</v>
      </c>
      <c r="ET493" s="240">
        <f t="shared" ca="1" si="1257"/>
        <v>-4.1845864548417357E-5</v>
      </c>
      <c r="EU493" s="240">
        <f t="shared" ca="1" si="1258"/>
        <v>3.7871985649920728E-5</v>
      </c>
      <c r="EV493" s="240">
        <f t="shared" ca="1" si="1259"/>
        <v>-3.3533378826682086E-5</v>
      </c>
      <c r="EW493" s="240">
        <f t="shared" ca="1" si="1260"/>
        <v>2.8871827234132975E-5</v>
      </c>
      <c r="EX493" s="240">
        <f t="shared" ca="1" si="1261"/>
        <v>-2.3932224162372946E-5</v>
      </c>
      <c r="EY493" s="240">
        <f t="shared" ca="1" si="1262"/>
        <v>1.8762140689244757E-5</v>
      </c>
      <c r="EZ493" s="240">
        <f t="shared" ca="1" si="1263"/>
        <v>-1.341136754484975E-5</v>
      </c>
      <c r="FA493" s="240">
        <f t="shared" ca="1" si="1264"/>
        <v>7.9314355995985864E-6</v>
      </c>
      <c r="FB493" s="240">
        <f t="shared" ca="1" si="1265"/>
        <v>-2.3751195937595545E-6</v>
      </c>
      <c r="FC493" s="240">
        <f t="shared" ca="1" si="1266"/>
        <v>-3.2040701121398201E-6</v>
      </c>
      <c r="FD493" s="240">
        <f t="shared" ca="1" si="1267"/>
        <v>8.7524028713364027E-6</v>
      </c>
      <c r="FE493" s="240">
        <f t="shared" ca="1" si="1268"/>
        <v>-1.4216445206331922E-5</v>
      </c>
      <c r="FF493" s="240">
        <f t="shared" ca="1" si="1269"/>
        <v>1.9543575402490987E-5</v>
      </c>
      <c r="FG493" s="240">
        <f t="shared" ca="1" si="1270"/>
        <v>-2.4682490283919012E-5</v>
      </c>
      <c r="FH493" s="240">
        <f t="shared" ca="1" si="1271"/>
        <v>2.958369929109121E-5</v>
      </c>
      <c r="FI493" s="240">
        <f t="shared" ca="1" si="1272"/>
        <v>-3.4200001101995127E-5</v>
      </c>
      <c r="FJ493" s="240">
        <f t="shared" ca="1" si="1273"/>
        <v>3.8486938206666881E-5</v>
      </c>
      <c r="FK493" s="240">
        <f t="shared" ca="1" si="1274"/>
        <v>-4.2403225057303164E-5</v>
      </c>
      <c r="FL493" s="240">
        <f t="shared" ca="1" si="1275"/>
        <v>4.5911145670681201E-5</v>
      </c>
      <c r="FM493" s="240">
        <f t="shared" ca="1" si="1276"/>
        <v>-4.897691685366163E-5</v>
      </c>
      <c r="FN493" s="240">
        <f t="shared" ca="1" si="1277"/>
        <v>5.1571013553838388E-5</v>
      </c>
      <c r="FO493" s="240">
        <f t="shared" ca="1" si="1278"/>
        <v>-5.36684532019053E-5</v>
      </c>
      <c r="FP493" s="240">
        <f t="shared" ca="1" si="1279"/>
        <v>5.5249036307479178E-5</v>
      </c>
      <c r="FQ493" s="240">
        <f t="shared" ca="1" si="1280"/>
        <v>-5.6297540991215075E-5</v>
      </c>
      <c r="FR493" s="240">
        <f t="shared" ca="1" si="1281"/>
        <v>5.6803869579840079E-5</v>
      </c>
      <c r="FS493" s="240">
        <f t="shared" ca="1" si="1282"/>
        <v>-5.6763145852257191E-5</v>
      </c>
      <c r="FT493" s="240">
        <f t="shared" ca="1" si="1283"/>
        <v>5.617576200022481E-5</v>
      </c>
      <c r="FU493" s="240">
        <f t="shared" ca="1" si="1284"/>
        <v>-5.5047374851336023E-5</v>
      </c>
      <c r="FV493" s="240">
        <f t="shared" ca="1" si="1285"/>
        <v>5.3388851390671198E-5</v>
      </c>
      <c r="FW493" s="240">
        <f t="shared" ca="1" si="1286"/>
        <v>-5.1216164105801497E-5</v>
      </c>
      <c r="FX493" s="240">
        <f t="shared" ca="1" si="1287"/>
        <v>4.8550237162986909E-5</v>
      </c>
      <c r="FY493" s="240">
        <f t="shared" ca="1" si="1288"/>
        <v>-4.541674489603678E-5</v>
      </c>
      <c r="FZ493" s="240">
        <f t="shared" ca="1" si="1289"/>
        <v>4.1845864548415737E-5</v>
      </c>
      <c r="GA493" s="240">
        <f t="shared" ca="1" si="1290"/>
        <v>-3.7871985649921352E-5</v>
      </c>
      <c r="GB493" s="240">
        <f t="shared" ca="1" si="1291"/>
        <v>3.3533378826680161E-5</v>
      </c>
      <c r="GC493" s="240">
        <f t="shared" ca="1" si="1292"/>
        <v>-2.8871827234133701E-5</v>
      </c>
      <c r="GD493" s="240">
        <f t="shared" ca="1" si="1293"/>
        <v>2.3932224162370768E-5</v>
      </c>
      <c r="GE493" s="240">
        <f t="shared" ca="1" si="1294"/>
        <v>-1.8762140689245553E-5</v>
      </c>
      <c r="GF493" s="240">
        <f t="shared" ca="1" si="1295"/>
        <v>1.3411367544847426E-5</v>
      </c>
      <c r="GG493" s="240">
        <f t="shared" ca="1" si="1296"/>
        <v>-7.9314355995994165E-6</v>
      </c>
      <c r="GH493" s="240">
        <f t="shared" ca="1" si="1297"/>
        <v>2.3751195937571659E-6</v>
      </c>
      <c r="GI493" s="240">
        <f t="shared" ca="1" si="1298"/>
        <v>3.2040701121389866E-6</v>
      </c>
      <c r="GJ493" s="240">
        <f t="shared" ca="1" si="1299"/>
        <v>-8.752402871338771E-6</v>
      </c>
      <c r="GK493" s="240">
        <f t="shared" ca="1" si="1300"/>
        <v>1.4216445206331108E-5</v>
      </c>
      <c r="GL493" s="240">
        <f t="shared" ca="1" si="1301"/>
        <v>-1.9543575402493243E-5</v>
      </c>
      <c r="GM493" s="240">
        <f t="shared" ca="1" si="1302"/>
        <v>2.468249028391826E-5</v>
      </c>
      <c r="GN493" s="240">
        <f t="shared" ca="1" si="1303"/>
        <v>-2.958369929109326E-5</v>
      </c>
      <c r="GO493" s="240">
        <f t="shared" ca="1" si="1304"/>
        <v>3.4200001101994463E-5</v>
      </c>
      <c r="GP493" s="240">
        <f t="shared" ca="1" si="1305"/>
        <v>-3.8486938206666264E-5</v>
      </c>
      <c r="GQ493" s="240">
        <f t="shared" ca="1" si="1306"/>
        <v>4.2403225057302608E-5</v>
      </c>
      <c r="GR493" s="240">
        <f t="shared" ca="1" si="1307"/>
        <v>-4.5911145670680713E-5</v>
      </c>
      <c r="GS493" s="240">
        <f t="shared" ca="1" si="1308"/>
        <v>4.8976916853661203E-5</v>
      </c>
      <c r="GT493" s="240">
        <f t="shared" ca="1" si="1309"/>
        <v>-5.1571013553838036E-5</v>
      </c>
      <c r="GU493" s="240">
        <f t="shared" ca="1" si="1310"/>
        <v>5.3668453201905029E-5</v>
      </c>
      <c r="GV493" s="240">
        <f t="shared" ca="1" si="1311"/>
        <v>-5.5249036307478981E-5</v>
      </c>
      <c r="GW493" s="240">
        <f t="shared" ca="1" si="1312"/>
        <v>5.6297540991214954E-5</v>
      </c>
      <c r="GX493" s="240">
        <f t="shared" ca="1" si="1313"/>
        <v>-5.6803869579840038E-5</v>
      </c>
      <c r="GY493" s="240">
        <f t="shared" ca="1" si="1314"/>
        <v>5.6763145852257238E-5</v>
      </c>
      <c r="GZ493" s="240">
        <f t="shared" ca="1" si="1315"/>
        <v>-5.6175762000224939E-5</v>
      </c>
      <c r="HA493" s="240">
        <f t="shared" ca="1" si="1316"/>
        <v>5.5047374851336227E-5</v>
      </c>
      <c r="HB493" s="240">
        <f t="shared" ca="1" si="1317"/>
        <v>-5.3388851390671489E-5</v>
      </c>
      <c r="HC493" s="240">
        <f t="shared" ca="1" si="1318"/>
        <v>5.1216164105801863E-5</v>
      </c>
      <c r="HD493" s="240">
        <f t="shared" ca="1" si="1319"/>
        <v>-4.8550237162987343E-5</v>
      </c>
      <c r="HE493" s="240">
        <f t="shared" ca="1" si="1320"/>
        <v>4.5416744896037282E-5</v>
      </c>
      <c r="HF493" s="240">
        <f t="shared" ca="1" si="1321"/>
        <v>-4.18458645484163E-5</v>
      </c>
      <c r="HG493" s="240">
        <f t="shared" ca="1" si="1322"/>
        <v>3.7871985649921975E-5</v>
      </c>
      <c r="HH493" s="240">
        <f t="shared" ca="1" si="1323"/>
        <v>-3.3533378826680832E-5</v>
      </c>
      <c r="HI493" s="240">
        <f t="shared" ca="1" si="1324"/>
        <v>2.8871827234134419E-5</v>
      </c>
      <c r="HJ493" s="240">
        <f t="shared" ca="1" si="1325"/>
        <v>-2.393222416237153E-5</v>
      </c>
      <c r="HK493" s="240">
        <f t="shared" ca="1" si="1326"/>
        <v>1.8762140689246336E-5</v>
      </c>
      <c r="HL493" s="240">
        <f t="shared" ca="1" si="1327"/>
        <v>-1.3411367544848236E-5</v>
      </c>
      <c r="HM493" s="240">
        <f t="shared" ca="1" si="1328"/>
        <v>7.9314355996002432E-6</v>
      </c>
      <c r="HN493" s="240">
        <f t="shared" ca="1" si="1329"/>
        <v>-2.3751195937579994E-6</v>
      </c>
      <c r="HO493" s="240">
        <f t="shared" ca="1" si="1330"/>
        <v>-3.2040701121381565E-6</v>
      </c>
      <c r="HP493" s="240">
        <f t="shared" ca="1" si="1331"/>
        <v>8.7524028713379477E-6</v>
      </c>
      <c r="HQ493" s="240">
        <f t="shared" ca="1" si="1332"/>
        <v>-1.4216445206330302E-5</v>
      </c>
      <c r="HR493" s="240">
        <f t="shared" ca="1" si="1333"/>
        <v>1.9543575402492457E-5</v>
      </c>
      <c r="HS493" s="240">
        <f t="shared" ca="1" si="1334"/>
        <v>-2.4682490283917511E-5</v>
      </c>
      <c r="HT493" s="240">
        <f t="shared" ca="1" si="1335"/>
        <v>2.9583699291092542E-5</v>
      </c>
      <c r="HU493" s="240">
        <f t="shared" ca="1" si="1336"/>
        <v>-3.4200001101993792E-5</v>
      </c>
      <c r="HV493" s="240">
        <f t="shared" ca="1" si="1337"/>
        <v>3.8486938206665654E-5</v>
      </c>
      <c r="HW493" s="240">
        <f t="shared" ca="1" si="1338"/>
        <v>-4.2403225057302053E-5</v>
      </c>
      <c r="HX493" s="240">
        <f t="shared" ca="1" si="1339"/>
        <v>4.5911145670680218E-5</v>
      </c>
      <c r="HY493" s="240">
        <f t="shared" ca="1" si="1340"/>
        <v>-4.8976916853660776E-5</v>
      </c>
      <c r="HZ493" s="240">
        <f t="shared" ca="1" si="1341"/>
        <v>5.1571013553837683E-5</v>
      </c>
      <c r="IA493" s="240">
        <f t="shared" ca="1" si="1342"/>
        <v>-5.3668453201904751E-5</v>
      </c>
      <c r="IB493" s="240">
        <f t="shared" ca="1" si="1343"/>
        <v>5.5249036307478785E-5</v>
      </c>
      <c r="IC493" s="240">
        <f t="shared" ca="1" si="1344"/>
        <v>-5.6297540991214845E-5</v>
      </c>
      <c r="ID493" s="240">
        <f t="shared" ca="1" si="1345"/>
        <v>5.6803869579840011E-5</v>
      </c>
      <c r="IE493" s="240">
        <f t="shared" ca="1" si="1346"/>
        <v>-2.0314243148675242E-5</v>
      </c>
      <c r="IF493" s="240">
        <f t="shared" ca="1" si="1347"/>
        <v>5.6175762000225068E-5</v>
      </c>
      <c r="IG493" s="240">
        <f t="shared" ca="1" si="1348"/>
        <v>-5.5047374851336444E-5</v>
      </c>
      <c r="IH493" s="240">
        <f t="shared" ca="1" si="1349"/>
        <v>5.3388851390671774E-5</v>
      </c>
      <c r="II493" s="240">
        <f t="shared" ca="1" si="1350"/>
        <v>-5.1216164105802229E-5</v>
      </c>
      <c r="IJ493" s="240">
        <f t="shared" ca="1" si="1351"/>
        <v>4.8550237162987776E-5</v>
      </c>
      <c r="IK493" s="240">
        <f t="shared" ca="1" si="1352"/>
        <v>-4.5416744896037783E-5</v>
      </c>
      <c r="IL493" s="240">
        <f t="shared" ca="1" si="1353"/>
        <v>4.1845864548416869E-5</v>
      </c>
      <c r="IM493" s="240">
        <f t="shared" ca="1" si="1354"/>
        <v>-3.7871985649922598E-5</v>
      </c>
      <c r="IN493" s="240">
        <f t="shared" ca="1" si="1355"/>
        <v>3.353337882668151E-5</v>
      </c>
      <c r="IO493" s="240">
        <f t="shared" ca="1" si="1356"/>
        <v>-2.8871827234135144E-5</v>
      </c>
      <c r="IP493" s="240">
        <f t="shared" ca="1" si="1357"/>
        <v>2.3932224162372293E-5</v>
      </c>
      <c r="IQ493" s="240">
        <f t="shared" ca="1" si="1358"/>
        <v>-1.8762140689247129E-5</v>
      </c>
      <c r="IR493" s="240">
        <f t="shared" ca="1" si="1359"/>
        <v>1.3411367544849056E-5</v>
      </c>
      <c r="IS493" s="240">
        <f t="shared" ca="1" si="1360"/>
        <v>-7.9314355996010699E-6</v>
      </c>
      <c r="IT493" s="240">
        <f t="shared" ca="1" si="1361"/>
        <v>2.3751195937588328E-6</v>
      </c>
      <c r="IU493" s="240">
        <f t="shared" ca="1" si="1362"/>
        <v>3.2040701121373197E-6</v>
      </c>
      <c r="IV493" s="240">
        <f t="shared" ca="1" si="1363"/>
        <v>-8.7524028713371176E-6</v>
      </c>
      <c r="IW493" s="240">
        <f t="shared" ca="1" si="1364"/>
        <v>1.4216445206329496E-5</v>
      </c>
      <c r="IX493" s="240">
        <f t="shared" ca="1" si="1365"/>
        <v>-1.9543575402491671E-5</v>
      </c>
      <c r="IY493" s="240">
        <f t="shared" ca="1" si="1366"/>
        <v>2.4682490283916756E-5</v>
      </c>
      <c r="IZ493" s="240">
        <f t="shared" ca="1" si="1367"/>
        <v>-2.9583699291091827E-5</v>
      </c>
      <c r="JA493" s="240">
        <f t="shared" ca="1" si="1368"/>
        <v>3.4200001101993122E-5</v>
      </c>
      <c r="JB493" s="240">
        <f t="shared" ca="1" si="1369"/>
        <v>-3.8486938206665038E-5</v>
      </c>
    </row>
    <row r="494" spans="2:262">
      <c r="B494" s="248">
        <v>133</v>
      </c>
      <c r="C494" s="247">
        <f t="shared" si="1370"/>
        <v>2.5976562500000019E-3</v>
      </c>
      <c r="D494" s="244">
        <f t="shared" ca="1" si="1113"/>
        <v>29.934026348586041</v>
      </c>
      <c r="E494" s="243">
        <f ca="1">EI361</f>
        <v>-6.5973651413959278E-2</v>
      </c>
      <c r="F494" s="242">
        <v>133</v>
      </c>
      <c r="G494" s="240">
        <f t="shared" ca="1" si="1114"/>
        <v>5.5080351086130079E-5</v>
      </c>
      <c r="H494" s="240">
        <f t="shared" ca="1" si="1115"/>
        <v>-5.9843866730289464E-5</v>
      </c>
      <c r="I494" s="240">
        <f t="shared" ca="1" si="1116"/>
        <v>6.3707274915999733E-5</v>
      </c>
      <c r="J494" s="240">
        <f t="shared" ca="1" si="1117"/>
        <v>-6.6612466388077537E-5</v>
      </c>
      <c r="K494" s="240">
        <f t="shared" ca="1" si="1118"/>
        <v>6.8515744362623071E-5</v>
      </c>
      <c r="L494" s="240">
        <f t="shared" ca="1" si="1119"/>
        <v>-6.9388481767323118E-5</v>
      </c>
      <c r="M494" s="240">
        <f t="shared" ca="1" si="1120"/>
        <v>6.9217551819264787E-5</v>
      </c>
      <c r="N494" s="240">
        <f t="shared" ca="1" si="1121"/>
        <v>-6.8005525463968897E-5</v>
      </c>
      <c r="O494" s="240">
        <f t="shared" ca="1" si="1122"/>
        <v>6.5770632705976399E-5</v>
      </c>
      <c r="P494" s="240">
        <f t="shared" ca="1" si="1123"/>
        <v>-6.254648841261132E-5</v>
      </c>
      <c r="Q494" s="240">
        <f t="shared" ca="1" si="1124"/>
        <v>5.8381586715087737E-5</v>
      </c>
      <c r="R494" s="240">
        <f t="shared" ca="1" si="1125"/>
        <v>-5.333857161163799E-5</v>
      </c>
      <c r="S494" s="240">
        <f t="shared" ca="1" si="1126"/>
        <v>4.7493294743468843E-5</v>
      </c>
      <c r="T494" s="240">
        <f t="shared" ca="1" si="1127"/>
        <v>-4.0933674515476618E-5</v>
      </c>
      <c r="U494" s="241">
        <f t="shared" ca="1" si="1128"/>
        <v>3.3758373721602185E-5</v>
      </c>
      <c r="V494" s="240">
        <f t="shared" ca="1" si="1129"/>
        <v>-2.6075315564573086E-5</v>
      </c>
      <c r="W494" s="240">
        <f t="shared" ca="1" si="1130"/>
        <v>1.8000060390481783E-5</v>
      </c>
      <c r="X494" s="240">
        <f t="shared" ca="1" si="1131"/>
        <v>-9.6540675536154719E-6</v>
      </c>
      <c r="Y494" s="240">
        <f t="shared" ca="1" si="1132"/>
        <v>1.1628685547113073E-6</v>
      </c>
      <c r="Z494" s="240">
        <f t="shared" ca="1" si="1133"/>
        <v>7.3458210696567547E-6</v>
      </c>
      <c r="AA494" s="240">
        <f t="shared" ca="1" si="1134"/>
        <v>-1.5744022707627988E-5</v>
      </c>
      <c r="AB494" s="240">
        <f t="shared" ca="1" si="1135"/>
        <v>2.3905419589499517E-5</v>
      </c>
      <c r="AC494" s="240">
        <f t="shared" ca="1" si="1136"/>
        <v>-3.170725670951786E-5</v>
      </c>
      <c r="AD494" s="240">
        <f t="shared" ca="1" si="1137"/>
        <v>3.903218717542961E-5</v>
      </c>
      <c r="AE494" s="240">
        <f t="shared" ca="1" si="1138"/>
        <v>-4.5770037214962358E-5</v>
      </c>
      <c r="AF494" s="240">
        <f t="shared" ca="1" si="1139"/>
        <v>5.1819463291913323E-5</v>
      </c>
      <c r="AG494" s="240">
        <f t="shared" ca="1" si="1140"/>
        <v>-5.7089476407263745E-5</v>
      </c>
      <c r="AH494" s="240">
        <f t="shared" ca="1" si="1141"/>
        <v>6.1500810658416972E-5</v>
      </c>
      <c r="AI494" s="240">
        <f t="shared" ca="1" si="1142"/>
        <v>-6.4987115472153994E-5</v>
      </c>
      <c r="AJ494" s="240">
        <f t="shared" ca="1" si="1143"/>
        <v>6.7495953579015491E-5</v>
      </c>
      <c r="AK494" s="240">
        <f t="shared" ca="1" si="1144"/>
        <v>-6.8989589718640836E-5</v>
      </c>
      <c r="AL494" s="240">
        <f t="shared" ca="1" si="1145"/>
        <v>6.9445558213209675E-5</v>
      </c>
      <c r="AM494" s="240">
        <f t="shared" ca="1" si="1146"/>
        <v>-6.8857000872147049E-5</v>
      </c>
      <c r="AN494" s="240">
        <f t="shared" ca="1" si="1147"/>
        <v>6.723277014569324E-5</v>
      </c>
      <c r="AO494" s="240">
        <f t="shared" ca="1" si="1148"/>
        <v>-6.4597295975812264E-5</v>
      </c>
      <c r="AP494" s="240">
        <f t="shared" ca="1" si="1149"/>
        <v>6.0990218347125744E-5</v>
      </c>
      <c r="AQ494" s="240">
        <f t="shared" ca="1" si="1150"/>
        <v>-5.6465791064645466E-5</v>
      </c>
      <c r="AR494" s="240">
        <f t="shared" ca="1" si="1151"/>
        <v>5.1092065726048883E-5</v>
      </c>
      <c r="AS494" s="240">
        <f t="shared" ca="1" si="1152"/>
        <v>-4.4949868162305913E-5</v>
      </c>
      <c r="AT494" s="240">
        <f t="shared" ca="1" si="1153"/>
        <v>3.8131582741948573E-5</v>
      </c>
      <c r="AU494" s="240">
        <f t="shared" ca="1" si="1154"/>
        <v>-3.0739762824177596E-5</v>
      </c>
      <c r="AV494" s="240">
        <f t="shared" ca="1" si="1155"/>
        <v>2.2885588260878674E-5</v>
      </c>
      <c r="AW494" s="240">
        <f t="shared" ca="1" si="1156"/>
        <v>-1.4687193148173372E-5</v>
      </c>
      <c r="AX494" s="240">
        <f t="shared" ca="1" si="1157"/>
        <v>6.2678889796403549E-6</v>
      </c>
      <c r="AY494" s="240">
        <f t="shared" ca="1" si="1158"/>
        <v>2.245690073311749E-6</v>
      </c>
      <c r="AZ494" s="240">
        <f t="shared" ca="1" si="1159"/>
        <v>-1.0725491857267124E-5</v>
      </c>
      <c r="BA494" s="240">
        <f t="shared" ca="1" si="1160"/>
        <v>1.9043972260375654E-5</v>
      </c>
      <c r="BB494" s="240">
        <f t="shared" ca="1" si="1161"/>
        <v>-2.7076013594507715E-5</v>
      </c>
      <c r="BC494" s="240">
        <f t="shared" ca="1" si="1162"/>
        <v>3.4700806481756868E-5</v>
      </c>
      <c r="BD494" s="240">
        <f t="shared" ca="1" si="1163"/>
        <v>-4.180366693991848E-5</v>
      </c>
      <c r="BE494" s="240">
        <f t="shared" ca="1" si="1164"/>
        <v>4.8277761336344227E-5</v>
      </c>
      <c r="BF494" s="240">
        <f t="shared" ca="1" si="1165"/>
        <v>-5.4025713265205103E-5</v>
      </c>
      <c r="BG494" s="240">
        <f t="shared" ca="1" si="1166"/>
        <v>5.8961068179284159E-5</v>
      </c>
      <c r="BH494" s="240">
        <f t="shared" ca="1" si="1167"/>
        <v>-6.3009593746833403E-5</v>
      </c>
      <c r="BI494" s="240">
        <f t="shared" ca="1" si="1168"/>
        <v>6.6110396374936998E-5</v>
      </c>
      <c r="BJ494" s="240">
        <f t="shared" ca="1" si="1169"/>
        <v>-6.82168371058346E-5</v>
      </c>
      <c r="BK494" s="240">
        <f t="shared" ca="1" si="1170"/>
        <v>6.929723311025206E-5</v>
      </c>
      <c r="BL494" s="240">
        <f t="shared" ca="1" si="1171"/>
        <v>-6.9335334226648174E-5</v>
      </c>
      <c r="BM494" s="240">
        <f t="shared" ca="1" si="1172"/>
        <v>6.8330567378767373E-5</v>
      </c>
      <c r="BN494" s="240">
        <f t="shared" ca="1" si="1173"/>
        <v>-6.6298045195241817E-5</v>
      </c>
      <c r="BO494" s="240">
        <f t="shared" ca="1" si="1174"/>
        <v>6.3268338701587669E-5</v>
      </c>
      <c r="BP494" s="240">
        <f t="shared" ca="1" si="1175"/>
        <v>-5.928701750352954E-5</v>
      </c>
      <c r="BQ494" s="240">
        <f t="shared" ca="1" si="1176"/>
        <v>5.4413964377708416E-5</v>
      </c>
      <c r="BR494" s="240">
        <f t="shared" ca="1" si="1177"/>
        <v>-4.8722474578989319E-5</v>
      </c>
      <c r="BS494" s="240">
        <f t="shared" ca="1" si="1178"/>
        <v>4.2298153411597316E-5</v>
      </c>
      <c r="BT494" s="240">
        <f t="shared" ca="1" si="1179"/>
        <v>-3.5237628645662993E-5</v>
      </c>
      <c r="BU494" s="240">
        <f t="shared" ca="1" si="1180"/>
        <v>2.7647097145623914E-5</v>
      </c>
      <c r="BV494" s="240">
        <f t="shared" ca="1" si="1181"/>
        <v>-1.9640727570523491E-5</v>
      </c>
      <c r="BW494" s="240">
        <f t="shared" ca="1" si="1182"/>
        <v>1.1338943171124364E-5</v>
      </c>
      <c r="BX494" s="240">
        <f t="shared" ca="1" si="1183"/>
        <v>-2.8666105121120318E-6</v>
      </c>
      <c r="BY494" s="240">
        <f t="shared" ca="1" si="1184"/>
        <v>-5.648838637248978E-6</v>
      </c>
      <c r="BZ494" s="240">
        <f t="shared" ca="1" si="1185"/>
        <v>1.4079323995552194E-5</v>
      </c>
      <c r="CA494" s="240">
        <f t="shared" ca="1" si="1186"/>
        <v>-2.229804321589312E-5</v>
      </c>
      <c r="CB494" s="240">
        <f t="shared" ca="1" si="1187"/>
        <v>3.018137911118899E-5</v>
      </c>
      <c r="CC494" s="240">
        <f t="shared" ca="1" si="1188"/>
        <v>-3.7610758971748785E-5</v>
      </c>
      <c r="CD494" s="240">
        <f t="shared" ca="1" si="1189"/>
        <v>4.4474438009180319E-5</v>
      </c>
      <c r="CE494" s="240">
        <f t="shared" ca="1" si="1190"/>
        <v>-5.0669180102032272E-5</v>
      </c>
      <c r="CF494" s="240">
        <f t="shared" ca="1" si="1191"/>
        <v>5.6101810563147408E-5</v>
      </c>
      <c r="CG494" s="240">
        <f t="shared" ca="1" si="1192"/>
        <v>-6.069061757368161E-5</v>
      </c>
      <c r="CH494" s="240">
        <f t="shared" ca="1" si="1193"/>
        <v>6.4366581204925143E-5</v>
      </c>
      <c r="CI494" s="240">
        <f t="shared" ca="1" si="1194"/>
        <v>-6.7074411542266494E-5</v>
      </c>
      <c r="CJ494" s="240">
        <f t="shared" ca="1" si="1195"/>
        <v>6.8773380296976026E-5</v>
      </c>
      <c r="CK494" s="240">
        <f t="shared" ca="1" si="1196"/>
        <v>-6.943793339757995E-5</v>
      </c>
      <c r="CL494" s="240">
        <f t="shared" ca="1" si="1197"/>
        <v>6.9058075346876459E-5</v>
      </c>
      <c r="CM494" s="240">
        <f t="shared" ca="1" si="1198"/>
        <v>-6.7639519563521852E-5</v>
      </c>
      <c r="CN494" s="240">
        <f t="shared" ca="1" si="1199"/>
        <v>6.5203602446891872E-5</v>
      </c>
      <c r="CO494" s="240">
        <f t="shared" ca="1" si="1200"/>
        <v>-6.1786962457778996E-5</v>
      </c>
      <c r="CP494" s="240">
        <f t="shared" ca="1" si="1201"/>
        <v>5.7440989041836812E-5</v>
      </c>
      <c r="CQ494" s="240">
        <f t="shared" ca="1" si="1202"/>
        <v>-5.2231049684486968E-5</v>
      </c>
      <c r="CR494" s="240">
        <f t="shared" ca="1" si="1203"/>
        <v>4.6235506723084222E-5</v>
      </c>
      <c r="CS494" s="240">
        <f t="shared" ca="1" si="1204"/>
        <v>-3.9544538704437151E-5</v>
      </c>
      <c r="CT494" s="240">
        <f t="shared" ca="1" si="1205"/>
        <v>3.2258784015520035E-5</v>
      </c>
      <c r="CU494" s="240">
        <f t="shared" ca="1" si="1206"/>
        <v>-2.4487827188446728E-5</v>
      </c>
      <c r="CV494" s="240">
        <f t="shared" ca="1" si="1207"/>
        <v>1.6348550647126363E-5</v>
      </c>
      <c r="CW494" s="240">
        <f t="shared" ca="1" si="1208"/>
        <v>-7.9633766868000296E-6</v>
      </c>
      <c r="CX494" s="240">
        <f t="shared" ca="1" si="1209"/>
        <v>-5.4157387122343015E-7</v>
      </c>
      <c r="CY494" s="240">
        <f t="shared" ca="1" si="1210"/>
        <v>9.0383786541292416E-6</v>
      </c>
      <c r="CZ494" s="240">
        <f t="shared" ca="1" si="1211"/>
        <v>-1.7399237809130753E-5</v>
      </c>
      <c r="DA494" s="240">
        <f t="shared" ca="1" si="1212"/>
        <v>2.5498396232223748E-5</v>
      </c>
      <c r="DB494" s="240">
        <f t="shared" ca="1" si="1213"/>
        <v>-3.321403504201482E-5</v>
      </c>
      <c r="DC494" s="240">
        <f t="shared" ca="1" si="1214"/>
        <v>4.0430103849064348E-5</v>
      </c>
      <c r="DD494" s="240">
        <f t="shared" ca="1" si="1215"/>
        <v>-4.7038066261778819E-5</v>
      </c>
      <c r="DE494" s="240">
        <f t="shared" ca="1" si="1216"/>
        <v>5.2938532374759945E-5</v>
      </c>
      <c r="DF494" s="240">
        <f t="shared" ca="1" si="1217"/>
        <v>-5.8042753685504866E-5</v>
      </c>
      <c r="DG494" s="240">
        <f t="shared" ca="1" si="1218"/>
        <v>6.2273957954474688E-5</v>
      </c>
      <c r="DH494" s="240">
        <f t="shared" ca="1" si="1219"/>
        <v>-6.5568503931046922E-5</v>
      </c>
      <c r="DI494" s="240">
        <f t="shared" ca="1" si="1220"/>
        <v>6.7876838577165063E-5</v>
      </c>
      <c r="DJ494" s="240">
        <f t="shared" ca="1" si="1221"/>
        <v>-6.9164242391145909E-5</v>
      </c>
      <c r="DK494" s="240">
        <f t="shared" ca="1" si="1222"/>
        <v>6.9411351621308503E-5</v>
      </c>
      <c r="DL494" s="240">
        <f t="shared" ca="1" si="1223"/>
        <v>-6.8614449514821542E-5</v>
      </c>
      <c r="DM494" s="240">
        <f t="shared" ca="1" si="1224"/>
        <v>6.6785522221124747E-5</v>
      </c>
      <c r="DN494" s="240">
        <f t="shared" ca="1" si="1225"/>
        <v>-6.3952078509085572E-5</v>
      </c>
      <c r="DO494" s="240">
        <f t="shared" ca="1" si="1226"/>
        <v>6.0156736009511792E-5</v>
      </c>
      <c r="DP494" s="240">
        <f t="shared" ca="1" si="1227"/>
        <v>-5.54565802063081E-5</v>
      </c>
      <c r="DQ494" s="240">
        <f t="shared" ca="1" si="1228"/>
        <v>4.9922305817673378E-5</v>
      </c>
      <c r="DR494" s="240">
        <f t="shared" ca="1" si="1229"/>
        <v>-4.3637153481732663E-5</v>
      </c>
      <c r="DS494" s="240">
        <f t="shared" ca="1" si="1230"/>
        <v>3.6695657739848725E-5</v>
      </c>
      <c r="DT494" s="240">
        <f t="shared" ca="1" si="1231"/>
        <v>-2.9202225149144424E-5</v>
      </c>
      <c r="DU494" s="240">
        <f t="shared" ca="1" si="1232"/>
        <v>2.1269563910690352E-5</v>
      </c>
      <c r="DV494" s="240">
        <f t="shared" ca="1" si="1233"/>
        <v>-1.3016988633258333E-5</v>
      </c>
      <c r="DW494" s="240">
        <f t="shared" ca="1" si="1234"/>
        <v>4.5686257305316942E-6</v>
      </c>
      <c r="DX494" s="240">
        <f t="shared" ca="1" si="1235"/>
        <v>3.9484535556707736E-6</v>
      </c>
      <c r="DY494" s="240">
        <f t="shared" ca="1" si="1236"/>
        <v>-1.2406144425161307E-5</v>
      </c>
      <c r="DZ494" s="240">
        <f t="shared" ca="1" si="1237"/>
        <v>2.0677235334830062E-5</v>
      </c>
      <c r="EA494" s="240">
        <f t="shared" ca="1" si="1238"/>
        <v>-2.8637321378638891E-5</v>
      </c>
      <c r="EB494" s="240">
        <f t="shared" ca="1" si="1239"/>
        <v>3.6166675453220244E-5</v>
      </c>
      <c r="EC494" s="240">
        <f t="shared" ca="1" si="1240"/>
        <v>-4.3152049064947115E-5</v>
      </c>
      <c r="ED494" s="240">
        <f t="shared" ca="1" si="1241"/>
        <v>4.9488375692701779E-5</v>
      </c>
      <c r="EE494" s="240">
        <f t="shared" ca="1" si="1242"/>
        <v>-5.5080351086130235E-5</v>
      </c>
      <c r="EF494" s="240">
        <f t="shared" ca="1" si="1243"/>
        <v>5.984386673028817E-5</v>
      </c>
      <c r="EG494" s="240">
        <f t="shared" ca="1" si="1244"/>
        <v>-6.3707274915999177E-5</v>
      </c>
      <c r="EH494" s="240">
        <f t="shared" ca="1" si="1245"/>
        <v>6.6612466388077455E-5</v>
      </c>
      <c r="EI494" s="240">
        <f t="shared" ca="1" si="1246"/>
        <v>-6.8515744362623206E-5</v>
      </c>
      <c r="EJ494" s="240">
        <f t="shared" ca="1" si="1247"/>
        <v>6.9388481767323037E-5</v>
      </c>
      <c r="EK494" s="240">
        <f t="shared" ca="1" si="1248"/>
        <v>-6.9217551819264868E-5</v>
      </c>
      <c r="EL494" s="240">
        <f t="shared" ca="1" si="1249"/>
        <v>6.8005525463968829E-5</v>
      </c>
      <c r="EM494" s="240">
        <f t="shared" ca="1" si="1250"/>
        <v>-6.5770632705977158E-5</v>
      </c>
      <c r="EN494" s="240">
        <f t="shared" ca="1" si="1251"/>
        <v>6.2546488412611916E-5</v>
      </c>
      <c r="EO494" s="240">
        <f t="shared" ca="1" si="1252"/>
        <v>-5.8381586715087947E-5</v>
      </c>
      <c r="EP494" s="240">
        <f t="shared" ca="1" si="1253"/>
        <v>5.3338571611637292E-5</v>
      </c>
      <c r="EQ494" s="240">
        <f t="shared" ca="1" si="1254"/>
        <v>-4.7493294743470205E-5</v>
      </c>
      <c r="ER494" s="240">
        <f t="shared" ca="1" si="1255"/>
        <v>4.0933674515477336E-5</v>
      </c>
      <c r="ES494" s="240">
        <f t="shared" ca="1" si="1256"/>
        <v>-3.3758373721601664E-5</v>
      </c>
      <c r="ET494" s="240">
        <f t="shared" ca="1" si="1257"/>
        <v>2.6075315564575274E-5</v>
      </c>
      <c r="EU494" s="240">
        <f t="shared" ca="1" si="1258"/>
        <v>-1.8000060390483115E-5</v>
      </c>
      <c r="EV494" s="240">
        <f t="shared" ca="1" si="1259"/>
        <v>9.6540675536153669E-6</v>
      </c>
      <c r="EW494" s="240">
        <f t="shared" ca="1" si="1260"/>
        <v>-1.1628685547102231E-6</v>
      </c>
      <c r="EX494" s="240">
        <f t="shared" ca="1" si="1261"/>
        <v>-7.3458210696548913E-6</v>
      </c>
      <c r="EY494" s="240">
        <f t="shared" ca="1" si="1262"/>
        <v>1.5744022707627117E-5</v>
      </c>
      <c r="EZ494" s="240">
        <f t="shared" ca="1" si="1263"/>
        <v>-2.3905419589499608E-5</v>
      </c>
      <c r="FA494" s="240">
        <f t="shared" ca="1" si="1264"/>
        <v>3.1707256709516193E-5</v>
      </c>
      <c r="FB494" s="240">
        <f t="shared" ca="1" si="1265"/>
        <v>-3.9032187175428878E-5</v>
      </c>
      <c r="FC494" s="240">
        <f t="shared" ca="1" si="1266"/>
        <v>4.5770037214962439E-5</v>
      </c>
      <c r="FD494" s="240">
        <f t="shared" ca="1" si="1267"/>
        <v>-5.1819463291911412E-5</v>
      </c>
      <c r="FE494" s="240">
        <f t="shared" ca="1" si="1268"/>
        <v>5.7089476407262688E-5</v>
      </c>
      <c r="FF494" s="240">
        <f t="shared" ca="1" si="1269"/>
        <v>-6.1500810658416565E-5</v>
      </c>
      <c r="FG494" s="240">
        <f t="shared" ca="1" si="1270"/>
        <v>6.4987115472152991E-5</v>
      </c>
      <c r="FH494" s="240">
        <f t="shared" ca="1" si="1271"/>
        <v>-6.7495953579015057E-5</v>
      </c>
      <c r="FI494" s="240">
        <f t="shared" ca="1" si="1272"/>
        <v>6.8989589718640727E-5</v>
      </c>
      <c r="FJ494" s="240">
        <f t="shared" ca="1" si="1273"/>
        <v>-6.9445558213209675E-5</v>
      </c>
      <c r="FK494" s="240">
        <f t="shared" ca="1" si="1274"/>
        <v>6.8857000872146913E-5</v>
      </c>
      <c r="FL494" s="240">
        <f t="shared" ca="1" si="1275"/>
        <v>-6.7232770145692725E-5</v>
      </c>
      <c r="FM494" s="240">
        <f t="shared" ca="1" si="1276"/>
        <v>6.4597295975814039E-5</v>
      </c>
      <c r="FN494" s="240">
        <f t="shared" ca="1" si="1277"/>
        <v>-6.0990218347127106E-5</v>
      </c>
      <c r="FO494" s="240">
        <f t="shared" ca="1" si="1278"/>
        <v>5.646579106464655E-5</v>
      </c>
      <c r="FP494" s="240">
        <f t="shared" ca="1" si="1279"/>
        <v>-5.1092065726049479E-5</v>
      </c>
      <c r="FQ494" s="240">
        <f t="shared" ca="1" si="1280"/>
        <v>4.4949868162305831E-5</v>
      </c>
      <c r="FR494" s="240">
        <f t="shared" ca="1" si="1281"/>
        <v>-3.8131582741947665E-5</v>
      </c>
      <c r="FS494" s="240">
        <f t="shared" ca="1" si="1282"/>
        <v>3.0739762824174851E-5</v>
      </c>
      <c r="FT494" s="240">
        <f t="shared" ca="1" si="1283"/>
        <v>-2.2885588260883238E-5</v>
      </c>
      <c r="FU494" s="240">
        <f t="shared" ca="1" si="1284"/>
        <v>1.4687193148176174E-5</v>
      </c>
      <c r="FV494" s="240">
        <f t="shared" ca="1" si="1285"/>
        <v>-6.2678889796432009E-6</v>
      </c>
      <c r="FW494" s="240">
        <f t="shared" ca="1" si="1286"/>
        <v>-2.2456900733108681E-6</v>
      </c>
      <c r="FX494" s="240">
        <f t="shared" ca="1" si="1287"/>
        <v>1.0725491857268208E-5</v>
      </c>
      <c r="FY494" s="240">
        <f t="shared" ca="1" si="1288"/>
        <v>-1.9043972260376701E-5</v>
      </c>
      <c r="FZ494" s="240">
        <f t="shared" ca="1" si="1289"/>
        <v>2.707601359451054E-5</v>
      </c>
      <c r="GA494" s="240">
        <f t="shared" ca="1" si="1290"/>
        <v>-3.4700806481752687E-5</v>
      </c>
      <c r="GB494" s="240">
        <f t="shared" ca="1" si="1291"/>
        <v>4.1803666939916203E-5</v>
      </c>
      <c r="GC494" s="240">
        <f t="shared" ca="1" si="1292"/>
        <v>-4.8277761336342167E-5</v>
      </c>
      <c r="GD494" s="240">
        <f t="shared" ca="1" si="1293"/>
        <v>5.4025713265204548E-5</v>
      </c>
      <c r="GE494" s="240">
        <f t="shared" ca="1" si="1294"/>
        <v>-5.8961068179284735E-5</v>
      </c>
      <c r="GF494" s="240">
        <f t="shared" ca="1" si="1295"/>
        <v>6.3009593746833864E-5</v>
      </c>
      <c r="GG494" s="240">
        <f t="shared" ca="1" si="1296"/>
        <v>-6.6110396374937947E-5</v>
      </c>
      <c r="GH494" s="240">
        <f t="shared" ca="1" si="1297"/>
        <v>6.8216837105833692E-5</v>
      </c>
      <c r="GI494" s="240">
        <f t="shared" ca="1" si="1298"/>
        <v>-6.929723311025187E-5</v>
      </c>
      <c r="GJ494" s="240">
        <f t="shared" ca="1" si="1299"/>
        <v>6.9335334226648229E-5</v>
      </c>
      <c r="GK494" s="240">
        <f t="shared" ca="1" si="1300"/>
        <v>-6.8330567378767522E-5</v>
      </c>
      <c r="GL494" s="240">
        <f t="shared" ca="1" si="1301"/>
        <v>6.6298045195241492E-5</v>
      </c>
      <c r="GM494" s="240">
        <f t="shared" ca="1" si="1302"/>
        <v>-6.3268338701587222E-5</v>
      </c>
      <c r="GN494" s="240">
        <f t="shared" ca="1" si="1303"/>
        <v>5.9287017503527941E-5</v>
      </c>
      <c r="GO494" s="240">
        <f t="shared" ca="1" si="1304"/>
        <v>-5.4413964377711418E-5</v>
      </c>
      <c r="GP494" s="240">
        <f t="shared" ca="1" si="1305"/>
        <v>4.8722474578991352E-5</v>
      </c>
      <c r="GQ494" s="240">
        <f t="shared" ca="1" si="1306"/>
        <v>-4.2298153411598028E-5</v>
      </c>
      <c r="GR494" s="240">
        <f t="shared" ca="1" si="1307"/>
        <v>3.5237628645663766E-5</v>
      </c>
      <c r="GS494" s="240">
        <f t="shared" ca="1" si="1308"/>
        <v>-2.7647097145622921E-5</v>
      </c>
      <c r="GT494" s="240">
        <f t="shared" ca="1" si="1309"/>
        <v>1.9640727570522447E-5</v>
      </c>
      <c r="GU494" s="240">
        <f t="shared" ca="1" si="1310"/>
        <v>-1.1338943171121345E-5</v>
      </c>
      <c r="GV494" s="240">
        <f t="shared" ca="1" si="1311"/>
        <v>2.8666105121168565E-6</v>
      </c>
      <c r="GW494" s="240">
        <f t="shared" ca="1" si="1312"/>
        <v>5.6488386372461252E-6</v>
      </c>
      <c r="GX494" s="240">
        <f t="shared" ca="1" si="1313"/>
        <v>-1.4079323995551327E-5</v>
      </c>
      <c r="GY494" s="240">
        <f t="shared" ca="1" si="1314"/>
        <v>2.2298043215892279E-5</v>
      </c>
      <c r="GZ494" s="240">
        <f t="shared" ca="1" si="1315"/>
        <v>-3.0181379111189969E-5</v>
      </c>
      <c r="HA494" s="240">
        <f t="shared" ca="1" si="1316"/>
        <v>3.76107589717497E-5</v>
      </c>
      <c r="HB494" s="240">
        <f t="shared" ca="1" si="1317"/>
        <v>-4.4474438009182677E-5</v>
      </c>
      <c r="HC494" s="240">
        <f t="shared" ca="1" si="1318"/>
        <v>5.0669180102030321E-5</v>
      </c>
      <c r="HD494" s="240">
        <f t="shared" ca="1" si="1319"/>
        <v>-5.6101810563145728E-5</v>
      </c>
      <c r="HE494" s="240">
        <f t="shared" ca="1" si="1320"/>
        <v>6.0690617573681183E-5</v>
      </c>
      <c r="HF494" s="240">
        <f t="shared" ca="1" si="1321"/>
        <v>-6.4366581204924818E-5</v>
      </c>
      <c r="HG494" s="240">
        <f t="shared" ca="1" si="1322"/>
        <v>6.7074411542266264E-5</v>
      </c>
      <c r="HH494" s="240">
        <f t="shared" ca="1" si="1323"/>
        <v>-6.8773380296976446E-5</v>
      </c>
      <c r="HI494" s="240">
        <f t="shared" ca="1" si="1324"/>
        <v>6.9437933397580005E-5</v>
      </c>
      <c r="HJ494" s="240">
        <f t="shared" ca="1" si="1325"/>
        <v>-6.9058075346876974E-5</v>
      </c>
      <c r="HK494" s="240">
        <f t="shared" ca="1" si="1326"/>
        <v>6.7639519563522069E-5</v>
      </c>
      <c r="HL494" s="240">
        <f t="shared" ca="1" si="1327"/>
        <v>-6.5203602446892183E-5</v>
      </c>
      <c r="HM494" s="240">
        <f t="shared" ca="1" si="1328"/>
        <v>6.1786962457779403E-5</v>
      </c>
      <c r="HN494" s="240">
        <f t="shared" ca="1" si="1329"/>
        <v>-5.7440989041837306E-5</v>
      </c>
      <c r="HO494" s="240">
        <f t="shared" ca="1" si="1330"/>
        <v>5.2231049684484956E-5</v>
      </c>
      <c r="HP494" s="240">
        <f t="shared" ca="1" si="1331"/>
        <v>-4.6235506723087827E-5</v>
      </c>
      <c r="HQ494" s="240">
        <f t="shared" ca="1" si="1332"/>
        <v>3.9544538704441122E-5</v>
      </c>
      <c r="HR494" s="240">
        <f t="shared" ca="1" si="1333"/>
        <v>-3.2258784015520815E-5</v>
      </c>
      <c r="HS494" s="240">
        <f t="shared" ca="1" si="1334"/>
        <v>2.4487827188447558E-5</v>
      </c>
      <c r="HT494" s="240">
        <f t="shared" ca="1" si="1335"/>
        <v>-1.6348550647127227E-5</v>
      </c>
      <c r="HU494" s="240">
        <f t="shared" ca="1" si="1336"/>
        <v>7.9633766868009037E-6</v>
      </c>
      <c r="HV494" s="240">
        <f t="shared" ca="1" si="1337"/>
        <v>5.4157387122648625E-7</v>
      </c>
      <c r="HW494" s="240">
        <f t="shared" ca="1" si="1338"/>
        <v>-9.0383786541244474E-6</v>
      </c>
      <c r="HX494" s="240">
        <f t="shared" ca="1" si="1339"/>
        <v>1.7399237809126077E-5</v>
      </c>
      <c r="HY494" s="240">
        <f t="shared" ca="1" si="1340"/>
        <v>-2.5498396232222924E-5</v>
      </c>
      <c r="HZ494" s="240">
        <f t="shared" ca="1" si="1341"/>
        <v>3.321403504201404E-5</v>
      </c>
      <c r="IA494" s="240">
        <f t="shared" ca="1" si="1342"/>
        <v>-4.043010384906363E-5</v>
      </c>
      <c r="IB494" s="240">
        <f t="shared" ca="1" si="1343"/>
        <v>4.7038066261778168E-5</v>
      </c>
      <c r="IC494" s="240">
        <f t="shared" ca="1" si="1344"/>
        <v>-5.293853237476193E-5</v>
      </c>
      <c r="ID494" s="240">
        <f t="shared" ca="1" si="1345"/>
        <v>5.8042753685502217E-5</v>
      </c>
      <c r="IE494" s="240">
        <f t="shared" ca="1" si="1346"/>
        <v>-8.5804185525233177E-6</v>
      </c>
      <c r="IF494" s="240">
        <f t="shared" ca="1" si="1347"/>
        <v>6.5568503931046624E-5</v>
      </c>
      <c r="IG494" s="240">
        <f t="shared" ca="1" si="1348"/>
        <v>-6.7876838577164873E-5</v>
      </c>
      <c r="IH494" s="240">
        <f t="shared" ca="1" si="1349"/>
        <v>6.9164242391145828E-5</v>
      </c>
      <c r="II494" s="240">
        <f t="shared" ca="1" si="1350"/>
        <v>-6.9411351621308394E-5</v>
      </c>
      <c r="IJ494" s="240">
        <f t="shared" ca="1" si="1351"/>
        <v>6.8614449514821068E-5</v>
      </c>
      <c r="IK494" s="240">
        <f t="shared" ca="1" si="1352"/>
        <v>-6.6785522221126062E-5</v>
      </c>
      <c r="IL494" s="240">
        <f t="shared" ca="1" si="1353"/>
        <v>6.3952078509087456E-5</v>
      </c>
      <c r="IM494" s="240">
        <f t="shared" ca="1" si="1354"/>
        <v>-6.0156736009512232E-5</v>
      </c>
      <c r="IN494" s="240">
        <f t="shared" ca="1" si="1355"/>
        <v>5.5456580206308636E-5</v>
      </c>
      <c r="IO494" s="240">
        <f t="shared" ca="1" si="1356"/>
        <v>-4.9922305817673987E-5</v>
      </c>
      <c r="IP494" s="240">
        <f t="shared" ca="1" si="1357"/>
        <v>4.3637153481730284E-5</v>
      </c>
      <c r="IQ494" s="240">
        <f t="shared" ca="1" si="1358"/>
        <v>-3.6695657739846129E-5</v>
      </c>
      <c r="IR494" s="240">
        <f t="shared" ca="1" si="1359"/>
        <v>2.9202225149148805E-5</v>
      </c>
      <c r="IS494" s="240">
        <f t="shared" ca="1" si="1360"/>
        <v>-2.126956391069496E-5</v>
      </c>
      <c r="IT494" s="240">
        <f t="shared" ca="1" si="1361"/>
        <v>1.3016988633259194E-5</v>
      </c>
      <c r="IU494" s="240">
        <f t="shared" ca="1" si="1362"/>
        <v>-4.5686257305325751E-6</v>
      </c>
      <c r="IV494" s="240">
        <f t="shared" ca="1" si="1363"/>
        <v>-3.9484535556698927E-6</v>
      </c>
      <c r="IW494" s="240">
        <f t="shared" ca="1" si="1364"/>
        <v>1.2406144425164319E-5</v>
      </c>
      <c r="IX494" s="240">
        <f t="shared" ca="1" si="1365"/>
        <v>-2.0677235334832979E-5</v>
      </c>
      <c r="IY494" s="240">
        <f t="shared" ca="1" si="1366"/>
        <v>2.863732137863449E-5</v>
      </c>
      <c r="IZ494" s="240">
        <f t="shared" ca="1" si="1367"/>
        <v>-3.6166675453216124E-5</v>
      </c>
      <c r="JA494" s="240">
        <f t="shared" ca="1" si="1368"/>
        <v>4.3152049064946424E-5</v>
      </c>
      <c r="JB494" s="240">
        <f t="shared" ca="1" si="1369"/>
        <v>-4.9488375692701163E-5</v>
      </c>
    </row>
    <row r="495" spans="2:262">
      <c r="B495" s="248">
        <v>134</v>
      </c>
      <c r="C495" s="247">
        <f t="shared" si="1370"/>
        <v>2.6171875000000019E-3</v>
      </c>
      <c r="D495" s="244">
        <f t="shared" ca="1" si="1113"/>
        <v>29.934618253281119</v>
      </c>
      <c r="E495" s="243">
        <f ca="1">EJ361</f>
        <v>-6.5381746718881154E-2</v>
      </c>
      <c r="F495" s="242">
        <v>134</v>
      </c>
      <c r="G495" s="240">
        <f t="shared" ca="1" si="1114"/>
        <v>5.4091531997671936E-5</v>
      </c>
      <c r="H495" s="240">
        <f t="shared" ca="1" si="1115"/>
        <v>-5.9844642983652404E-5</v>
      </c>
      <c r="I495" s="240">
        <f t="shared" ca="1" si="1116"/>
        <v>6.4302298175643283E-5</v>
      </c>
      <c r="J495" s="240">
        <f t="shared" ca="1" si="1117"/>
        <v>-6.7368002800542644E-5</v>
      </c>
      <c r="K495" s="240">
        <f t="shared" ca="1" si="1118"/>
        <v>6.8975393611433441E-5</v>
      </c>
      <c r="L495" s="240">
        <f t="shared" ca="1" si="1119"/>
        <v>-6.9089675451466909E-5</v>
      </c>
      <c r="M495" s="240">
        <f t="shared" ca="1" si="1120"/>
        <v>6.7708374463929492E-5</v>
      </c>
      <c r="N495" s="240">
        <f t="shared" ca="1" si="1121"/>
        <v>-6.4861391643769595E-5</v>
      </c>
      <c r="O495" s="240">
        <f t="shared" ca="1" si="1122"/>
        <v>6.0610355571356102E-5</v>
      </c>
      <c r="P495" s="240">
        <f t="shared" ca="1" si="1123"/>
        <v>-5.5047288339827441E-5</v>
      </c>
      <c r="Q495" s="240">
        <f t="shared" ca="1" si="1124"/>
        <v>4.8292613554674912E-5</v>
      </c>
      <c r="R495" s="240">
        <f t="shared" ca="1" si="1125"/>
        <v>-4.0492549526354615E-5</v>
      </c>
      <c r="S495" s="240">
        <f t="shared" ca="1" si="1126"/>
        <v>3.1815944085436461E-5</v>
      </c>
      <c r="T495" s="240">
        <f t="shared" ca="1" si="1127"/>
        <v>-2.2450619536978719E-5</v>
      </c>
      <c r="U495" s="241">
        <f t="shared" ca="1" si="1128"/>
        <v>1.259930687483455E-5</v>
      </c>
      <c r="V495" s="240">
        <f t="shared" ca="1" si="1129"/>
        <v>-2.4752572678699705E-6</v>
      </c>
      <c r="W495" s="240">
        <f t="shared" ca="1" si="1130"/>
        <v>-7.7023741838413911E-6</v>
      </c>
      <c r="X495" s="240">
        <f t="shared" ca="1" si="1131"/>
        <v>1.7713272495100568E-5</v>
      </c>
      <c r="Y495" s="240">
        <f t="shared" ca="1" si="1132"/>
        <v>-2.7340731949675582E-5</v>
      </c>
      <c r="Z495" s="240">
        <f t="shared" ca="1" si="1133"/>
        <v>3.6376347124624806E-5</v>
      </c>
      <c r="AA495" s="240">
        <f t="shared" ca="1" si="1134"/>
        <v>-4.4624524238332329E-5</v>
      </c>
      <c r="AB495" s="240">
        <f t="shared" ca="1" si="1135"/>
        <v>5.190671516519919E-5</v>
      </c>
      <c r="AC495" s="240">
        <f t="shared" ca="1" si="1136"/>
        <v>-5.8065282463363755E-5</v>
      </c>
      <c r="AD495" s="240">
        <f t="shared" ca="1" si="1137"/>
        <v>6.2966911749259458E-5</v>
      </c>
      <c r="AE495" s="240">
        <f t="shared" ca="1" si="1138"/>
        <v>-6.6505497551421546E-5</v>
      </c>
      <c r="AF495" s="240">
        <f t="shared" ca="1" si="1139"/>
        <v>6.8604440173513764E-5</v>
      </c>
      <c r="AG495" s="240">
        <f t="shared" ca="1" si="1140"/>
        <v>-6.9218303846426251E-5</v>
      </c>
      <c r="AH495" s="240">
        <f t="shared" ca="1" si="1141"/>
        <v>6.8333800275465712E-5</v>
      </c>
      <c r="AI495" s="240">
        <f t="shared" ca="1" si="1142"/>
        <v>-6.5970076291804763E-5</v>
      </c>
      <c r="AJ495" s="240">
        <f t="shared" ca="1" si="1143"/>
        <v>6.2178299381409745E-5</v>
      </c>
      <c r="AK495" s="240">
        <f t="shared" ca="1" si="1144"/>
        <v>-5.7040550063492086E-5</v>
      </c>
      <c r="AL495" s="240">
        <f t="shared" ca="1" si="1145"/>
        <v>5.0668045095142677E-5</v>
      </c>
      <c r="AM495" s="240">
        <f t="shared" ca="1" si="1146"/>
        <v>-4.3198729964410588E-5</v>
      </c>
      <c r="AN495" s="240">
        <f t="shared" ca="1" si="1147"/>
        <v>3.4794292787071463E-5</v>
      </c>
      <c r="AO495" s="240">
        <f t="shared" ca="1" si="1148"/>
        <v>-2.56366642472048E-5</v>
      </c>
      <c r="AP495" s="240">
        <f t="shared" ca="1" si="1149"/>
        <v>1.5924079347306342E-5</v>
      </c>
      <c r="AQ495" s="240">
        <f t="shared" ca="1" si="1150"/>
        <v>-5.8667862191376331E-6</v>
      </c>
      <c r="AR495" s="240">
        <f t="shared" ca="1" si="1151"/>
        <v>-4.3175051133952289E-6</v>
      </c>
      <c r="AS495" s="240">
        <f t="shared" ca="1" si="1152"/>
        <v>1.4408335498783447E-5</v>
      </c>
      <c r="AT495" s="240">
        <f t="shared" ca="1" si="1153"/>
        <v>-2.4187268932782287E-5</v>
      </c>
      <c r="AU495" s="240">
        <f t="shared" ca="1" si="1154"/>
        <v>3.3442621038234818E-5</v>
      </c>
      <c r="AV495" s="240">
        <f t="shared" ca="1" si="1155"/>
        <v>-4.1974041392569421E-5</v>
      </c>
      <c r="AW495" s="240">
        <f t="shared" ca="1" si="1156"/>
        <v>4.9596850509403279E-5</v>
      </c>
      <c r="AX495" s="240">
        <f t="shared" ca="1" si="1157"/>
        <v>-5.6146037591702369E-5</v>
      </c>
      <c r="AY495" s="240">
        <f t="shared" ca="1" si="1158"/>
        <v>6.1479832517221108E-5</v>
      </c>
      <c r="AZ495" s="240">
        <f t="shared" ca="1" si="1159"/>
        <v>-6.5482774733505601E-5</v>
      </c>
      <c r="BA495" s="240">
        <f t="shared" ca="1" si="1160"/>
        <v>6.8068212630176825E-5</v>
      </c>
      <c r="BB495" s="240">
        <f t="shared" ca="1" si="1161"/>
        <v>-6.9180179284612192E-5</v>
      </c>
      <c r="BC495" s="240">
        <f t="shared" ca="1" si="1162"/>
        <v>6.8794603976804123E-5</v>
      </c>
      <c r="BD495" s="240">
        <f t="shared" ca="1" si="1163"/>
        <v>-6.6919833247756899E-5</v>
      </c>
      <c r="BE495" s="240">
        <f t="shared" ca="1" si="1164"/>
        <v>6.3596450222078144E-5</v>
      </c>
      <c r="BF495" s="240">
        <f t="shared" ca="1" si="1165"/>
        <v>-5.8896396105891346E-5</v>
      </c>
      <c r="BG495" s="240">
        <f t="shared" ca="1" si="1166"/>
        <v>5.2921412876979632E-5</v>
      </c>
      <c r="BH495" s="240">
        <f t="shared" ca="1" si="1167"/>
        <v>-4.5800840878220443E-5</v>
      </c>
      <c r="BI495" s="240">
        <f t="shared" ca="1" si="1168"/>
        <v>3.7688818989761041E-5</v>
      </c>
      <c r="BJ495" s="240">
        <f t="shared" ca="1" si="1169"/>
        <v>-2.8760947987753681E-5</v>
      </c>
      <c r="BK495" s="240">
        <f t="shared" ca="1" si="1170"/>
        <v>1.9210489317846811E-5</v>
      </c>
      <c r="BL495" s="240">
        <f t="shared" ca="1" si="1171"/>
        <v>-9.2441815685331255E-6</v>
      </c>
      <c r="BM495" s="240">
        <f t="shared" ca="1" si="1172"/>
        <v>-9.2223479496211428E-7</v>
      </c>
      <c r="BN495" s="240">
        <f t="shared" ca="1" si="1173"/>
        <v>1.1068687560230552E-5</v>
      </c>
      <c r="BO495" s="240">
        <f t="shared" ca="1" si="1174"/>
        <v>-2.0975536666476752E-5</v>
      </c>
      <c r="BP495" s="240">
        <f t="shared" ca="1" si="1175"/>
        <v>3.042832874853519E-5</v>
      </c>
      <c r="BQ495" s="240">
        <f t="shared" ca="1" si="1176"/>
        <v>-3.9222439404599191E-5</v>
      </c>
      <c r="BR495" s="240">
        <f t="shared" ca="1" si="1177"/>
        <v>4.7167502696557806E-5</v>
      </c>
      <c r="BS495" s="240">
        <f t="shared" ca="1" si="1178"/>
        <v>-5.4091531997671645E-5</v>
      </c>
      <c r="BT495" s="240">
        <f t="shared" ca="1" si="1179"/>
        <v>5.9844642983652343E-5</v>
      </c>
      <c r="BU495" s="240">
        <f t="shared" ca="1" si="1180"/>
        <v>-6.4302298175642619E-5</v>
      </c>
      <c r="BV495" s="240">
        <f t="shared" ca="1" si="1181"/>
        <v>6.7368002800542305E-5</v>
      </c>
      <c r="BW495" s="240">
        <f t="shared" ca="1" si="1182"/>
        <v>-6.8975393611433346E-5</v>
      </c>
      <c r="BX495" s="240">
        <f t="shared" ca="1" si="1183"/>
        <v>6.9089675451466964E-5</v>
      </c>
      <c r="BY495" s="240">
        <f t="shared" ca="1" si="1184"/>
        <v>-6.770837446392956E-5</v>
      </c>
      <c r="BZ495" s="240">
        <f t="shared" ca="1" si="1185"/>
        <v>6.4861391643769608E-5</v>
      </c>
      <c r="CA495" s="240">
        <f t="shared" ca="1" si="1186"/>
        <v>-6.0610355571356976E-5</v>
      </c>
      <c r="CB495" s="240">
        <f t="shared" ca="1" si="1187"/>
        <v>5.5047288339828234E-5</v>
      </c>
      <c r="CC495" s="240">
        <f t="shared" ca="1" si="1188"/>
        <v>-4.8292613554675495E-5</v>
      </c>
      <c r="CD495" s="240">
        <f t="shared" ca="1" si="1189"/>
        <v>4.0492549526355272E-5</v>
      </c>
      <c r="CE495" s="240">
        <f t="shared" ca="1" si="1190"/>
        <v>-3.1815944085436746E-5</v>
      </c>
      <c r="CF495" s="240">
        <f t="shared" ca="1" si="1191"/>
        <v>2.2450619536980423E-5</v>
      </c>
      <c r="CG495" s="240">
        <f t="shared" ca="1" si="1192"/>
        <v>-1.2599306874834374E-5</v>
      </c>
      <c r="CH495" s="240">
        <f t="shared" ca="1" si="1193"/>
        <v>2.4752572678712716E-6</v>
      </c>
      <c r="CI495" s="240">
        <f t="shared" ca="1" si="1194"/>
        <v>7.7023741838425396E-6</v>
      </c>
      <c r="CJ495" s="240">
        <f t="shared" ca="1" si="1195"/>
        <v>-1.7713272495099779E-5</v>
      </c>
      <c r="CK495" s="240">
        <f t="shared" ca="1" si="1196"/>
        <v>2.7340731949673475E-5</v>
      </c>
      <c r="CL495" s="240">
        <f t="shared" ca="1" si="1197"/>
        <v>-3.6376347124624948E-5</v>
      </c>
      <c r="CM495" s="240">
        <f t="shared" ca="1" si="1198"/>
        <v>4.4624524238330953E-5</v>
      </c>
      <c r="CN495" s="240">
        <f t="shared" ca="1" si="1199"/>
        <v>-5.1906715165199956E-5</v>
      </c>
      <c r="CO495" s="240">
        <f t="shared" ca="1" si="1200"/>
        <v>5.8065282463363321E-5</v>
      </c>
      <c r="CP495" s="240">
        <f t="shared" ca="1" si="1201"/>
        <v>-6.2966911749258306E-5</v>
      </c>
      <c r="CQ495" s="240">
        <f t="shared" ca="1" si="1202"/>
        <v>6.6505497551421587E-5</v>
      </c>
      <c r="CR495" s="240">
        <f t="shared" ca="1" si="1203"/>
        <v>-6.860444017351352E-5</v>
      </c>
      <c r="CS495" s="240">
        <f t="shared" ca="1" si="1204"/>
        <v>6.9218303846426264E-5</v>
      </c>
      <c r="CT495" s="240">
        <f t="shared" ca="1" si="1205"/>
        <v>-6.8333800275465848E-5</v>
      </c>
      <c r="CU495" s="240">
        <f t="shared" ca="1" si="1206"/>
        <v>6.597007629180441E-5</v>
      </c>
      <c r="CV495" s="240">
        <f t="shared" ca="1" si="1207"/>
        <v>-6.2178299381410098E-5</v>
      </c>
      <c r="CW495" s="240">
        <f t="shared" ca="1" si="1208"/>
        <v>5.7040550063493102E-5</v>
      </c>
      <c r="CX495" s="240">
        <f t="shared" ca="1" si="1209"/>
        <v>-5.0668045095142562E-5</v>
      </c>
      <c r="CY495" s="240">
        <f t="shared" ca="1" si="1210"/>
        <v>4.3198729964411998E-5</v>
      </c>
      <c r="CZ495" s="240">
        <f t="shared" ca="1" si="1211"/>
        <v>-3.4794292787070466E-5</v>
      </c>
      <c r="DA495" s="240">
        <f t="shared" ca="1" si="1212"/>
        <v>2.5636664247205559E-5</v>
      </c>
      <c r="DB495" s="240">
        <f t="shared" ca="1" si="1213"/>
        <v>-1.5924079347309056E-5</v>
      </c>
      <c r="DC495" s="240">
        <f t="shared" ca="1" si="1214"/>
        <v>5.8667862191374705E-6</v>
      </c>
      <c r="DD495" s="240">
        <f t="shared" ca="1" si="1215"/>
        <v>4.31750511339344E-6</v>
      </c>
      <c r="DE495" s="240">
        <f t="shared" ca="1" si="1216"/>
        <v>-1.4408335498784578E-5</v>
      </c>
      <c r="DF495" s="240">
        <f t="shared" ca="1" si="1217"/>
        <v>2.4187268932781518E-5</v>
      </c>
      <c r="DG495" s="240">
        <f t="shared" ca="1" si="1218"/>
        <v>-3.3442621038232378E-5</v>
      </c>
      <c r="DH495" s="240">
        <f t="shared" ca="1" si="1219"/>
        <v>4.1974041392568777E-5</v>
      </c>
      <c r="DI495" s="240">
        <f t="shared" ca="1" si="1220"/>
        <v>-4.9596850509401341E-5</v>
      </c>
      <c r="DJ495" s="240">
        <f t="shared" ca="1" si="1221"/>
        <v>5.6146037591703046E-5</v>
      </c>
      <c r="DK495" s="240">
        <f t="shared" ca="1" si="1222"/>
        <v>-6.1479832517220728E-5</v>
      </c>
      <c r="DL495" s="240">
        <f t="shared" ca="1" si="1223"/>
        <v>6.548277473350598E-5</v>
      </c>
      <c r="DM495" s="240">
        <f t="shared" ca="1" si="1224"/>
        <v>-6.8068212630176676E-5</v>
      </c>
      <c r="DN495" s="240">
        <f t="shared" ca="1" si="1225"/>
        <v>6.9180179284612084E-5</v>
      </c>
      <c r="DO495" s="240">
        <f t="shared" ca="1" si="1226"/>
        <v>-6.8794603976804204E-5</v>
      </c>
      <c r="DP495" s="240">
        <f t="shared" ca="1" si="1227"/>
        <v>6.6919833247757103E-5</v>
      </c>
      <c r="DQ495" s="240">
        <f t="shared" ca="1" si="1228"/>
        <v>-6.3596450222077683E-5</v>
      </c>
      <c r="DR495" s="240">
        <f t="shared" ca="1" si="1229"/>
        <v>5.8896396105891786E-5</v>
      </c>
      <c r="DS495" s="240">
        <f t="shared" ca="1" si="1230"/>
        <v>-5.2921412876981428E-5</v>
      </c>
      <c r="DT495" s="240">
        <f t="shared" ca="1" si="1231"/>
        <v>4.5800840878221052E-5</v>
      </c>
      <c r="DU495" s="240">
        <f t="shared" ca="1" si="1232"/>
        <v>-3.7688818989763379E-5</v>
      </c>
      <c r="DV495" s="240">
        <f t="shared" ca="1" si="1233"/>
        <v>2.8760947987752631E-5</v>
      </c>
      <c r="DW495" s="240">
        <f t="shared" ca="1" si="1234"/>
        <v>-1.9210489317847594E-5</v>
      </c>
      <c r="DX495" s="240">
        <f t="shared" ca="1" si="1235"/>
        <v>9.2441815685319837E-6</v>
      </c>
      <c r="DY495" s="240">
        <f t="shared" ca="1" si="1236"/>
        <v>9.2223479496129435E-7</v>
      </c>
      <c r="DZ495" s="240">
        <f t="shared" ca="1" si="1237"/>
        <v>-1.1068687560227804E-5</v>
      </c>
      <c r="EA495" s="240">
        <f t="shared" ca="1" si="1238"/>
        <v>2.0975536666475973E-5</v>
      </c>
      <c r="EB495" s="240">
        <f t="shared" ca="1" si="1239"/>
        <v>-3.0428328748534459E-5</v>
      </c>
      <c r="EC495" s="240">
        <f t="shared" ca="1" si="1240"/>
        <v>3.922243940460014E-5</v>
      </c>
      <c r="ED495" s="240">
        <f t="shared" ca="1" si="1241"/>
        <v>-4.716750269655721E-5</v>
      </c>
      <c r="EE495" s="240">
        <f t="shared" ca="1" si="1242"/>
        <v>5.4091531997669903E-5</v>
      </c>
      <c r="EF495" s="240">
        <f t="shared" ca="1" si="1243"/>
        <v>-5.9844642983651922E-5</v>
      </c>
      <c r="EG495" s="240">
        <f t="shared" ca="1" si="1244"/>
        <v>6.4302298175642321E-5</v>
      </c>
      <c r="EH495" s="240">
        <f t="shared" ca="1" si="1245"/>
        <v>-6.7368002800542577E-5</v>
      </c>
      <c r="EI495" s="240">
        <f t="shared" ca="1" si="1246"/>
        <v>6.8975393611433279E-5</v>
      </c>
      <c r="EJ495" s="240">
        <f t="shared" ca="1" si="1247"/>
        <v>-6.908967545146714E-5</v>
      </c>
      <c r="EK495" s="240">
        <f t="shared" ca="1" si="1248"/>
        <v>6.7708374463929723E-5</v>
      </c>
      <c r="EL495" s="240">
        <f t="shared" ca="1" si="1249"/>
        <v>-6.4861391643770597E-5</v>
      </c>
      <c r="EM495" s="240">
        <f t="shared" ca="1" si="1250"/>
        <v>6.0610355571356413E-5</v>
      </c>
      <c r="EN495" s="240">
        <f t="shared" ca="1" si="1251"/>
        <v>-5.5047288339828729E-5</v>
      </c>
      <c r="EO495" s="240">
        <f t="shared" ca="1" si="1252"/>
        <v>4.8292613554674675E-5</v>
      </c>
      <c r="EP495" s="240">
        <f t="shared" ca="1" si="1253"/>
        <v>-4.0492549526355929E-5</v>
      </c>
      <c r="EQ495" s="240">
        <f t="shared" ca="1" si="1254"/>
        <v>3.1815944085439219E-5</v>
      </c>
      <c r="ER495" s="240">
        <f t="shared" ca="1" si="1255"/>
        <v>-2.2450619536979329E-5</v>
      </c>
      <c r="ES495" s="240">
        <f t="shared" ca="1" si="1256"/>
        <v>1.2599306874837118E-5</v>
      </c>
      <c r="ET495" s="240">
        <f t="shared" ca="1" si="1257"/>
        <v>-2.4752572678701196E-6</v>
      </c>
      <c r="EU495" s="240">
        <f t="shared" ca="1" si="1258"/>
        <v>-7.7023741838397749E-6</v>
      </c>
      <c r="EV495" s="240">
        <f t="shared" ca="1" si="1259"/>
        <v>1.7713272495097092E-5</v>
      </c>
      <c r="EW495" s="240">
        <f t="shared" ca="1" si="1260"/>
        <v>-2.7340731949674542E-5</v>
      </c>
      <c r="EX495" s="240">
        <f t="shared" ca="1" si="1261"/>
        <v>3.6376347124622576E-5</v>
      </c>
      <c r="EY495" s="240">
        <f t="shared" ca="1" si="1262"/>
        <v>-4.4624524238331841E-5</v>
      </c>
      <c r="EZ495" s="240">
        <f t="shared" ca="1" si="1263"/>
        <v>5.1906715165198113E-5</v>
      </c>
      <c r="FA495" s="240">
        <f t="shared" ca="1" si="1264"/>
        <v>-5.8065282463363945E-5</v>
      </c>
      <c r="FB495" s="240">
        <f t="shared" ca="1" si="1265"/>
        <v>6.2966911749258767E-5</v>
      </c>
      <c r="FC495" s="240">
        <f t="shared" ca="1" si="1266"/>
        <v>-6.6505497551420814E-5</v>
      </c>
      <c r="FD495" s="240">
        <f t="shared" ca="1" si="1267"/>
        <v>6.8604440173513669E-5</v>
      </c>
      <c r="FE495" s="240">
        <f t="shared" ca="1" si="1268"/>
        <v>-6.9218303846426305E-5</v>
      </c>
      <c r="FF495" s="240">
        <f t="shared" ca="1" si="1269"/>
        <v>6.8333800275466295E-5</v>
      </c>
      <c r="FG495" s="240">
        <f t="shared" ca="1" si="1270"/>
        <v>-6.5970076291804058E-5</v>
      </c>
      <c r="FH495" s="240">
        <f t="shared" ca="1" si="1271"/>
        <v>6.2178299381409583E-5</v>
      </c>
      <c r="FI495" s="240">
        <f t="shared" ca="1" si="1272"/>
        <v>-5.7040550063492445E-5</v>
      </c>
      <c r="FJ495" s="240">
        <f t="shared" ca="1" si="1273"/>
        <v>5.066804509514446E-5</v>
      </c>
      <c r="FK495" s="240">
        <f t="shared" ca="1" si="1274"/>
        <v>-4.3198729964414173E-5</v>
      </c>
      <c r="FL495" s="240">
        <f t="shared" ca="1" si="1275"/>
        <v>3.479429278706947E-5</v>
      </c>
      <c r="FM495" s="240">
        <f t="shared" ca="1" si="1276"/>
        <v>-2.5636664247204492E-5</v>
      </c>
      <c r="FN495" s="240">
        <f t="shared" ca="1" si="1277"/>
        <v>1.5924079347307928E-5</v>
      </c>
      <c r="FO495" s="240">
        <f t="shared" ca="1" si="1278"/>
        <v>-5.8667862191402352E-6</v>
      </c>
      <c r="FP495" s="240">
        <f t="shared" ca="1" si="1279"/>
        <v>-4.3175051133906617E-6</v>
      </c>
      <c r="FQ495" s="240">
        <f t="shared" ca="1" si="1280"/>
        <v>1.4408335498785706E-5</v>
      </c>
      <c r="FR495" s="240">
        <f t="shared" ca="1" si="1281"/>
        <v>-2.4187268932782596E-5</v>
      </c>
      <c r="FS495" s="240">
        <f t="shared" ca="1" si="1282"/>
        <v>3.3442621038233388E-5</v>
      </c>
      <c r="FT495" s="240">
        <f t="shared" ca="1" si="1283"/>
        <v>-4.1974041392566561E-5</v>
      </c>
      <c r="FU495" s="240">
        <f t="shared" ca="1" si="1284"/>
        <v>4.9596850509399403E-5</v>
      </c>
      <c r="FV495" s="240">
        <f t="shared" ca="1" si="1285"/>
        <v>-5.6146037591703724E-5</v>
      </c>
      <c r="FW495" s="240">
        <f t="shared" ca="1" si="1286"/>
        <v>6.147983251722127E-5</v>
      </c>
      <c r="FX495" s="240">
        <f t="shared" ca="1" si="1287"/>
        <v>-6.5482774733505086E-5</v>
      </c>
      <c r="FY495" s="240">
        <f t="shared" ca="1" si="1288"/>
        <v>6.8068212630176175E-5</v>
      </c>
      <c r="FZ495" s="240">
        <f t="shared" ca="1" si="1289"/>
        <v>-6.9180179284611989E-5</v>
      </c>
      <c r="GA495" s="240">
        <f t="shared" ca="1" si="1290"/>
        <v>6.8794603976804068E-5</v>
      </c>
      <c r="GB495" s="240">
        <f t="shared" ca="1" si="1291"/>
        <v>-6.6919833247756818E-5</v>
      </c>
      <c r="GC495" s="240">
        <f t="shared" ca="1" si="1292"/>
        <v>6.3596450222078781E-5</v>
      </c>
      <c r="GD495" s="240">
        <f t="shared" ca="1" si="1293"/>
        <v>-5.8896396105893243E-5</v>
      </c>
      <c r="GE495" s="240">
        <f t="shared" ca="1" si="1294"/>
        <v>5.2921412876983216E-5</v>
      </c>
      <c r="GF495" s="240">
        <f t="shared" ca="1" si="1295"/>
        <v>-4.5800840878220192E-5</v>
      </c>
      <c r="GG495" s="240">
        <f t="shared" ca="1" si="1296"/>
        <v>3.768881898976241E-5</v>
      </c>
      <c r="GH495" s="240">
        <f t="shared" ca="1" si="1297"/>
        <v>-2.8760947987755159E-5</v>
      </c>
      <c r="GI495" s="240">
        <f t="shared" ca="1" si="1298"/>
        <v>1.9210489317850267E-5</v>
      </c>
      <c r="GJ495" s="240">
        <f t="shared" ca="1" si="1299"/>
        <v>-9.2441815685308419E-6</v>
      </c>
      <c r="GK495" s="240">
        <f t="shared" ca="1" si="1300"/>
        <v>-9.2223479496244631E-7</v>
      </c>
      <c r="GL495" s="240">
        <f t="shared" ca="1" si="1301"/>
        <v>1.1068687560228939E-5</v>
      </c>
      <c r="GM495" s="240">
        <f t="shared" ca="1" si="1302"/>
        <v>-2.0975536666473327E-5</v>
      </c>
      <c r="GN495" s="240">
        <f t="shared" ca="1" si="1303"/>
        <v>3.0428328748531958E-5</v>
      </c>
      <c r="GO495" s="240">
        <f t="shared" ca="1" si="1304"/>
        <v>-3.9222439404601089E-5</v>
      </c>
      <c r="GP495" s="240">
        <f t="shared" ca="1" si="1305"/>
        <v>4.7167502696558057E-5</v>
      </c>
      <c r="GQ495" s="240">
        <f t="shared" ca="1" si="1306"/>
        <v>-5.4091531997670622E-5</v>
      </c>
      <c r="GR495" s="240">
        <f t="shared" ca="1" si="1307"/>
        <v>5.9844642983650527E-5</v>
      </c>
      <c r="GS495" s="240">
        <f t="shared" ca="1" si="1308"/>
        <v>-6.4302298175641291E-5</v>
      </c>
      <c r="GT495" s="240">
        <f t="shared" ca="1" si="1309"/>
        <v>6.7368002800542834E-5</v>
      </c>
      <c r="GU495" s="240">
        <f t="shared" ca="1" si="1310"/>
        <v>-6.8975393611433374E-5</v>
      </c>
      <c r="GV495" s="240">
        <f t="shared" ca="1" si="1311"/>
        <v>6.9089675451467072E-5</v>
      </c>
      <c r="GW495" s="240">
        <f t="shared" ca="1" si="1312"/>
        <v>-6.7708374463930305E-5</v>
      </c>
      <c r="GX495" s="240">
        <f t="shared" ca="1" si="1313"/>
        <v>6.486139164377156E-5</v>
      </c>
      <c r="GY495" s="240">
        <f t="shared" ca="1" si="1314"/>
        <v>-6.0610355571355865E-5</v>
      </c>
      <c r="GZ495" s="240">
        <f t="shared" ca="1" si="1315"/>
        <v>5.5047288339828031E-5</v>
      </c>
      <c r="HA495" s="240">
        <f t="shared" ca="1" si="1316"/>
        <v>-4.8292613554676667E-5</v>
      </c>
      <c r="HB495" s="240">
        <f t="shared" ca="1" si="1317"/>
        <v>4.0492549526358193E-5</v>
      </c>
      <c r="HC495" s="240">
        <f t="shared" ca="1" si="1318"/>
        <v>-3.1815944085441686E-5</v>
      </c>
      <c r="HD495" s="240">
        <f t="shared" ca="1" si="1319"/>
        <v>2.2450619536978238E-5</v>
      </c>
      <c r="HE495" s="240">
        <f t="shared" ca="1" si="1320"/>
        <v>-1.2599306874835983E-5</v>
      </c>
      <c r="HF495" s="240">
        <f t="shared" ca="1" si="1321"/>
        <v>2.4752572678729047E-6</v>
      </c>
      <c r="HG495" s="240">
        <f t="shared" ca="1" si="1322"/>
        <v>7.7023741838370136E-6</v>
      </c>
      <c r="HH495" s="240">
        <f t="shared" ca="1" si="1323"/>
        <v>-1.7713272495094402E-5</v>
      </c>
      <c r="HI495" s="240">
        <f t="shared" ca="1" si="1324"/>
        <v>2.7340731949675592E-5</v>
      </c>
      <c r="HJ495" s="240">
        <f t="shared" ca="1" si="1325"/>
        <v>-3.6376347124623566E-5</v>
      </c>
      <c r="HK495" s="240">
        <f t="shared" ca="1" si="1326"/>
        <v>4.4624524238329713E-5</v>
      </c>
      <c r="HL495" s="240">
        <f t="shared" ca="1" si="1327"/>
        <v>-5.190671516519627E-5</v>
      </c>
      <c r="HM495" s="240">
        <f t="shared" ca="1" si="1328"/>
        <v>5.8065282463364568E-5</v>
      </c>
      <c r="HN495" s="240">
        <f t="shared" ca="1" si="1329"/>
        <v>-6.2966911749259255E-5</v>
      </c>
      <c r="HO495" s="240">
        <f t="shared" ca="1" si="1330"/>
        <v>6.6505497551421139E-5</v>
      </c>
      <c r="HP495" s="240">
        <f t="shared" ca="1" si="1331"/>
        <v>-6.8604440173513303E-5</v>
      </c>
      <c r="HQ495" s="240">
        <f t="shared" ca="1" si="1332"/>
        <v>6.9218303846426332E-5</v>
      </c>
      <c r="HR495" s="240">
        <f t="shared" ca="1" si="1333"/>
        <v>-6.8333800275465468E-5</v>
      </c>
      <c r="HS495" s="240">
        <f t="shared" ca="1" si="1334"/>
        <v>6.5970076291804898E-5</v>
      </c>
      <c r="HT495" s="240">
        <f t="shared" ca="1" si="1335"/>
        <v>-6.2178299381410802E-5</v>
      </c>
      <c r="HU495" s="240">
        <f t="shared" ca="1" si="1336"/>
        <v>5.7040550063494024E-5</v>
      </c>
      <c r="HV495" s="240">
        <f t="shared" ca="1" si="1337"/>
        <v>-5.066804509514635E-5</v>
      </c>
      <c r="HW495" s="240">
        <f t="shared" ca="1" si="1338"/>
        <v>4.3198729964410195E-5</v>
      </c>
      <c r="HX495" s="240">
        <f t="shared" ca="1" si="1339"/>
        <v>-3.4794292787071876E-5</v>
      </c>
      <c r="HY495" s="240">
        <f t="shared" ca="1" si="1340"/>
        <v>2.563666424720707E-5</v>
      </c>
      <c r="HZ495" s="240">
        <f t="shared" ca="1" si="1341"/>
        <v>-1.5924079347310635E-5</v>
      </c>
      <c r="IA495" s="240">
        <f t="shared" ca="1" si="1342"/>
        <v>5.8667862191430067E-6</v>
      </c>
      <c r="IB495" s="240">
        <f t="shared" ca="1" si="1343"/>
        <v>4.3175051133957372E-6</v>
      </c>
      <c r="IC495" s="240">
        <f t="shared" ca="1" si="1344"/>
        <v>-1.4408335498782986E-5</v>
      </c>
      <c r="ID495" s="240">
        <f t="shared" ca="1" si="1345"/>
        <v>2.4187268932779994E-5</v>
      </c>
      <c r="IE495" s="240">
        <f t="shared" ca="1" si="1346"/>
        <v>4.3656882631518712E-6</v>
      </c>
      <c r="IF495" s="240">
        <f t="shared" ca="1" si="1347"/>
        <v>4.1974041392564352E-5</v>
      </c>
      <c r="IG495" s="240">
        <f t="shared" ca="1" si="1348"/>
        <v>-4.9596850509402954E-5</v>
      </c>
      <c r="IH495" s="240">
        <f t="shared" ca="1" si="1349"/>
        <v>5.6146037591702091E-5</v>
      </c>
      <c r="II495" s="240">
        <f t="shared" ca="1" si="1350"/>
        <v>-6.1479832517219983E-5</v>
      </c>
      <c r="IJ495" s="240">
        <f t="shared" ca="1" si="1351"/>
        <v>6.5482774733504178E-5</v>
      </c>
      <c r="IK495" s="240">
        <f t="shared" ca="1" si="1352"/>
        <v>-6.806821263017566E-5</v>
      </c>
      <c r="IL495" s="240">
        <f t="shared" ca="1" si="1353"/>
        <v>6.9180179284612179E-5</v>
      </c>
      <c r="IM495" s="240">
        <f t="shared" ca="1" si="1354"/>
        <v>-6.8794603976804394E-5</v>
      </c>
      <c r="IN495" s="240">
        <f t="shared" ca="1" si="1355"/>
        <v>6.6919833247757523E-5</v>
      </c>
      <c r="IO495" s="240">
        <f t="shared" ca="1" si="1356"/>
        <v>-6.3596450222079879E-5</v>
      </c>
      <c r="IP495" s="240">
        <f t="shared" ca="1" si="1357"/>
        <v>5.8896396105890567E-5</v>
      </c>
      <c r="IQ495" s="240">
        <f t="shared" ca="1" si="1358"/>
        <v>-5.2921412876979944E-5</v>
      </c>
      <c r="IR495" s="240">
        <f t="shared" ca="1" si="1359"/>
        <v>4.5800840878222272E-5</v>
      </c>
      <c r="IS495" s="240">
        <f t="shared" ca="1" si="1360"/>
        <v>-3.7688818989764741E-5</v>
      </c>
      <c r="IT495" s="240">
        <f t="shared" ca="1" si="1361"/>
        <v>2.876094798775769E-5</v>
      </c>
      <c r="IU495" s="240">
        <f t="shared" ca="1" si="1362"/>
        <v>-1.9210489317845375E-5</v>
      </c>
      <c r="IV495" s="240">
        <f t="shared" ca="1" si="1363"/>
        <v>9.2441815685336032E-6</v>
      </c>
      <c r="IW495" s="240">
        <f t="shared" ca="1" si="1364"/>
        <v>9.2223479495967482E-7</v>
      </c>
      <c r="IX495" s="240">
        <f t="shared" ca="1" si="1365"/>
        <v>-1.1068687560226191E-5</v>
      </c>
      <c r="IY495" s="240">
        <f t="shared" ca="1" si="1366"/>
        <v>2.0975536666470671E-5</v>
      </c>
      <c r="IZ495" s="240">
        <f t="shared" ca="1" si="1367"/>
        <v>-3.0428328748536525E-5</v>
      </c>
      <c r="JA495" s="240">
        <f t="shared" ca="1" si="1368"/>
        <v>3.9222439404598798E-5</v>
      </c>
      <c r="JB495" s="240">
        <f t="shared" ca="1" si="1369"/>
        <v>-4.7167502696556017E-5</v>
      </c>
    </row>
    <row r="496" spans="2:262">
      <c r="B496" s="248">
        <v>135</v>
      </c>
      <c r="C496" s="247">
        <f t="shared" si="1370"/>
        <v>2.6367187500000019E-3</v>
      </c>
      <c r="D496" s="244">
        <f t="shared" ca="1" si="1113"/>
        <v>29.935516716994382</v>
      </c>
      <c r="E496" s="243">
        <f ca="1">EK361</f>
        <v>-6.448328300561855E-2</v>
      </c>
      <c r="F496" s="242">
        <v>135</v>
      </c>
      <c r="G496" s="240">
        <f t="shared" ca="1" si="1114"/>
        <v>4.4978526107114493E-5</v>
      </c>
      <c r="H496" s="240">
        <f t="shared" ca="1" si="1115"/>
        <v>-5.0802804231991013E-5</v>
      </c>
      <c r="I496" s="240">
        <f t="shared" ca="1" si="1116"/>
        <v>5.5131208253771579E-5</v>
      </c>
      <c r="J496" s="240">
        <f t="shared" ca="1" si="1117"/>
        <v>-5.7836289548668604E-5</v>
      </c>
      <c r="K496" s="240">
        <f t="shared" ca="1" si="1118"/>
        <v>5.8838397768301141E-5</v>
      </c>
      <c r="L496" s="240">
        <f t="shared" ca="1" si="1119"/>
        <v>-5.8108026121520399E-5</v>
      </c>
      <c r="M496" s="240">
        <f t="shared" ca="1" si="1120"/>
        <v>5.5666680193472122E-5</v>
      </c>
      <c r="N496" s="240">
        <f t="shared" ca="1" si="1121"/>
        <v>-5.158624471976636E-5</v>
      </c>
      <c r="O496" s="240">
        <f t="shared" ca="1" si="1122"/>
        <v>4.5986866960908611E-5</v>
      </c>
      <c r="P496" s="240">
        <f t="shared" ca="1" si="1123"/>
        <v>-3.9033419000429666E-5</v>
      </c>
      <c r="Q496" s="240">
        <f t="shared" ca="1" si="1124"/>
        <v>3.0930643133337341E-5</v>
      </c>
      <c r="R496" s="240">
        <f t="shared" ca="1" si="1125"/>
        <v>-2.1917123287546944E-5</v>
      </c>
      <c r="S496" s="240">
        <f t="shared" ca="1" si="1126"/>
        <v>1.2258259988066696E-5</v>
      </c>
      <c r="T496" s="240">
        <f t="shared" ca="1" si="1127"/>
        <v>-2.2384557141191419E-6</v>
      </c>
      <c r="U496" s="241">
        <f t="shared" ca="1" si="1128"/>
        <v>-7.8472592508679737E-6</v>
      </c>
      <c r="V496" s="240">
        <f t="shared" ca="1" si="1129"/>
        <v>1.7701913901939147E-5</v>
      </c>
      <c r="W496" s="240">
        <f t="shared" ca="1" si="1130"/>
        <v>-2.7035340739281291E-5</v>
      </c>
      <c r="X496" s="240">
        <f t="shared" ca="1" si="1131"/>
        <v>3.5572719667622375E-5</v>
      </c>
      <c r="Y496" s="240">
        <f t="shared" ca="1" si="1132"/>
        <v>-4.3062669995674096E-5</v>
      </c>
      <c r="Z496" s="240">
        <f t="shared" ca="1" si="1133"/>
        <v>4.9284652268998943E-5</v>
      </c>
      <c r="AA496" s="240">
        <f t="shared" ca="1" si="1134"/>
        <v>-5.4055461991442467E-5</v>
      </c>
      <c r="AB496" s="240">
        <f t="shared" ca="1" si="1135"/>
        <v>5.7234624029347647E-5</v>
      </c>
      <c r="AC496" s="240">
        <f t="shared" ca="1" si="1136"/>
        <v>-5.8728528861863913E-5</v>
      </c>
      <c r="AD496" s="240">
        <f t="shared" ca="1" si="1137"/>
        <v>5.8493188886628625E-5</v>
      </c>
      <c r="AE496" s="240">
        <f t="shared" ca="1" si="1138"/>
        <v>-5.6535533622192949E-5</v>
      </c>
      <c r="AF496" s="240">
        <f t="shared" ca="1" si="1139"/>
        <v>5.2913205670321567E-5</v>
      </c>
      <c r="AG496" s="240">
        <f t="shared" ca="1" si="1140"/>
        <v>-4.773286344599787E-5</v>
      </c>
      <c r="AH496" s="240">
        <f t="shared" ca="1" si="1141"/>
        <v>4.1147040650771016E-5</v>
      </c>
      <c r="AI496" s="240">
        <f t="shared" ca="1" si="1142"/>
        <v>-3.3349654961348735E-5</v>
      </c>
      <c r="AJ496" s="240">
        <f t="shared" ca="1" si="1143"/>
        <v>2.4570298178834329E-5</v>
      </c>
      <c r="AK496" s="240">
        <f t="shared" ca="1" si="1144"/>
        <v>-1.5067475963520892E-5</v>
      </c>
      <c r="AL496" s="240">
        <f t="shared" ca="1" si="1145"/>
        <v>5.1209962093462729E-6</v>
      </c>
      <c r="AM496" s="240">
        <f t="shared" ca="1" si="1146"/>
        <v>4.9762698198660734E-6</v>
      </c>
      <c r="AN496" s="240">
        <f t="shared" ca="1" si="1147"/>
        <v>-1.4927011001364873E-5</v>
      </c>
      <c r="AO496" s="240">
        <f t="shared" ca="1" si="1148"/>
        <v>2.4438230594810264E-5</v>
      </c>
      <c r="AP496" s="240">
        <f t="shared" ca="1" si="1149"/>
        <v>-3.3229873447859778E-5</v>
      </c>
      <c r="AQ496" s="240">
        <f t="shared" ca="1" si="1150"/>
        <v>4.1043072140369375E-5</v>
      </c>
      <c r="AR496" s="240">
        <f t="shared" ca="1" si="1151"/>
        <v>-4.7647769261865565E-5</v>
      </c>
      <c r="AS496" s="240">
        <f t="shared" ca="1" si="1152"/>
        <v>5.2849491386476453E-5</v>
      </c>
      <c r="AT496" s="240">
        <f t="shared" ca="1" si="1153"/>
        <v>-5.649507528757894E-5</v>
      </c>
      <c r="AU496" s="240">
        <f t="shared" ca="1" si="1154"/>
        <v>5.8477177785386892E-5</v>
      </c>
      <c r="AV496" s="240">
        <f t="shared" ca="1" si="1155"/>
        <v>-5.8737436436310645E-5</v>
      </c>
      <c r="AW496" s="240">
        <f t="shared" ca="1" si="1156"/>
        <v>5.7268187998490156E-5</v>
      </c>
      <c r="AX496" s="240">
        <f t="shared" ca="1" si="1157"/>
        <v>-5.4112694073767562E-5</v>
      </c>
      <c r="AY496" s="240">
        <f t="shared" ca="1" si="1158"/>
        <v>4.9363867282140542E-5</v>
      </c>
      <c r="AZ496" s="240">
        <f t="shared" ca="1" si="1159"/>
        <v>-4.3161535476129267E-5</v>
      </c>
      <c r="BA496" s="240">
        <f t="shared" ca="1" si="1160"/>
        <v>3.5688324549474136E-5</v>
      </c>
      <c r="BB496" s="240">
        <f t="shared" ca="1" si="1161"/>
        <v>-2.7164281069705324E-5</v>
      </c>
      <c r="BC496" s="240">
        <f t="shared" ca="1" si="1162"/>
        <v>1.7840393069625543E-5</v>
      </c>
      <c r="BD496" s="240">
        <f t="shared" ca="1" si="1163"/>
        <v>-7.9911997761583865E-6</v>
      </c>
      <c r="BE496" s="240">
        <f t="shared" ca="1" si="1164"/>
        <v>-2.0932921189991884E-6</v>
      </c>
      <c r="BF496" s="240">
        <f t="shared" ca="1" si="1165"/>
        <v>1.2116147623836143E-5</v>
      </c>
      <c r="BG496" s="240">
        <f t="shared" ca="1" si="1166"/>
        <v>-2.1782246612300123E-5</v>
      </c>
      <c r="BH496" s="240">
        <f t="shared" ca="1" si="1167"/>
        <v>3.0806973552368472E-5</v>
      </c>
      <c r="BI496" s="240">
        <f t="shared" ca="1" si="1168"/>
        <v>-3.8924597929330548E-5</v>
      </c>
      <c r="BJ496" s="240">
        <f t="shared" ca="1" si="1169"/>
        <v>4.5896098605128161E-5</v>
      </c>
      <c r="BK496" s="240">
        <f t="shared" ca="1" si="1170"/>
        <v>-5.1516201727691645E-5</v>
      </c>
      <c r="BL496" s="240">
        <f t="shared" ca="1" si="1171"/>
        <v>5.5619424961058771E-5</v>
      </c>
      <c r="BM496" s="240">
        <f t="shared" ca="1" si="1172"/>
        <v>-5.8084950065628899E-5</v>
      </c>
      <c r="BN496" s="240">
        <f t="shared" ca="1" si="1173"/>
        <v>5.8840180356825807E-5</v>
      </c>
      <c r="BO496" s="240">
        <f t="shared" ca="1" si="1174"/>
        <v>-5.7862878293798092E-5</v>
      </c>
      <c r="BP496" s="240">
        <f t="shared" ca="1" si="1175"/>
        <v>5.5181820257477005E-5</v>
      </c>
      <c r="BQ496" s="240">
        <f t="shared" ca="1" si="1176"/>
        <v>-5.0875949238236859E-5</v>
      </c>
      <c r="BR496" s="240">
        <f t="shared" ca="1" si="1177"/>
        <v>4.5072050382022052E-5</v>
      </c>
      <c r="BS496" s="240">
        <f t="shared" ca="1" si="1178"/>
        <v>-3.7941017837831772E-5</v>
      </c>
      <c r="BT496" s="240">
        <f t="shared" ca="1" si="1179"/>
        <v>2.9692822828169349E-5</v>
      </c>
      <c r="BU496" s="240">
        <f t="shared" ca="1" si="1180"/>
        <v>-2.0570331106189193E-5</v>
      </c>
      <c r="BV496" s="240">
        <f t="shared" ca="1" si="1181"/>
        <v>1.0842151842764123E-5</v>
      </c>
      <c r="BW496" s="240">
        <f t="shared" ca="1" si="1182"/>
        <v>-7.9472850593393572E-7</v>
      </c>
      <c r="BX496" s="240">
        <f t="shared" ca="1" si="1183"/>
        <v>-9.2760953854323787E-6</v>
      </c>
      <c r="BY496" s="240">
        <f t="shared" ca="1" si="1184"/>
        <v>1.9073787289803044E-5</v>
      </c>
      <c r="BZ496" s="240">
        <f t="shared" ca="1" si="1185"/>
        <v>-2.8309856959216601E-5</v>
      </c>
      <c r="CA496" s="240">
        <f t="shared" ca="1" si="1186"/>
        <v>3.6712350952487222E-5</v>
      </c>
      <c r="CB496" s="240">
        <f t="shared" ca="1" si="1187"/>
        <v>-4.4033860226827498E-5</v>
      </c>
      <c r="CC496" s="240">
        <f t="shared" ca="1" si="1188"/>
        <v>5.0058805026659301E-5</v>
      </c>
      <c r="CD496" s="240">
        <f t="shared" ca="1" si="1189"/>
        <v>-5.4609782568120621E-5</v>
      </c>
      <c r="CE496" s="240">
        <f t="shared" ca="1" si="1190"/>
        <v>5.7552790613521998E-5</v>
      </c>
      <c r="CF496" s="240">
        <f t="shared" ca="1" si="1191"/>
        <v>-5.8801173129070198E-5</v>
      </c>
      <c r="CG496" s="240">
        <f t="shared" ca="1" si="1192"/>
        <v>5.8318171847106653E-5</v>
      </c>
      <c r="CH496" s="240">
        <f t="shared" ca="1" si="1193"/>
        <v>-5.6118008602830674E-5</v>
      </c>
      <c r="CI496" s="240">
        <f t="shared" ca="1" si="1194"/>
        <v>5.2265466576412138E-5</v>
      </c>
      <c r="CJ496" s="240">
        <f t="shared" ca="1" si="1195"/>
        <v>-4.6873982770698138E-5</v>
      </c>
      <c r="CK496" s="240">
        <f t="shared" ca="1" si="1196"/>
        <v>4.0102307890976139E-5</v>
      </c>
      <c r="CL496" s="240">
        <f t="shared" ca="1" si="1197"/>
        <v>-3.2149831975654771E-5</v>
      </c>
      <c r="CM496" s="240">
        <f t="shared" ca="1" si="1198"/>
        <v>2.3250713413371394E-5</v>
      </c>
      <c r="CN496" s="240">
        <f t="shared" ca="1" si="1199"/>
        <v>-1.3666984215920288E-5</v>
      </c>
      <c r="CO496" s="240">
        <f t="shared" ca="1" si="1200"/>
        <v>3.6808345602862569E-6</v>
      </c>
      <c r="CP496" s="240">
        <f t="shared" ca="1" si="1201"/>
        <v>6.413696220755104E-6</v>
      </c>
      <c r="CQ496" s="240">
        <f t="shared" ca="1" si="1202"/>
        <v>-1.6319377543055186E-5</v>
      </c>
      <c r="CR496" s="240">
        <f t="shared" ca="1" si="1203"/>
        <v>2.574453944100084E-5</v>
      </c>
      <c r="CS496" s="240">
        <f t="shared" ca="1" si="1204"/>
        <v>-3.4411660706578498E-5</v>
      </c>
      <c r="CT496" s="240">
        <f t="shared" ca="1" si="1205"/>
        <v>4.2065540422330894E-5</v>
      </c>
      <c r="CU496" s="240">
        <f t="shared" ca="1" si="1206"/>
        <v>-4.8480812279683386E-5</v>
      </c>
      <c r="CV496" s="240">
        <f t="shared" ca="1" si="1207"/>
        <v>5.3468580425723777E-5</v>
      </c>
      <c r="CW496" s="240">
        <f t="shared" ca="1" si="1208"/>
        <v>-5.6881981447797984E-5</v>
      </c>
      <c r="CX496" s="240">
        <f t="shared" ca="1" si="1209"/>
        <v>5.8620508724872128E-5</v>
      </c>
      <c r="CY496" s="240">
        <f t="shared" ca="1" si="1210"/>
        <v>-5.8632971816366899E-5</v>
      </c>
      <c r="CZ496" s="240">
        <f t="shared" ca="1" si="1211"/>
        <v>5.6919003750102444E-5</v>
      </c>
      <c r="DA496" s="240">
        <f t="shared" ca="1" si="1212"/>
        <v>-5.3529071827688337E-5</v>
      </c>
      <c r="DB496" s="240">
        <f t="shared" ca="1" si="1213"/>
        <v>4.856299162920464E-5</v>
      </c>
      <c r="DC496" s="240">
        <f t="shared" ca="1" si="1214"/>
        <v>-4.2166987971865061E-5</v>
      </c>
      <c r="DD496" s="240">
        <f t="shared" ca="1" si="1215"/>
        <v>3.4529389361919552E-5</v>
      </c>
      <c r="DE496" s="240">
        <f t="shared" ca="1" si="1216"/>
        <v>-2.5875082715418789E-5</v>
      </c>
      <c r="DF496" s="240">
        <f t="shared" ca="1" si="1217"/>
        <v>1.6458891627013854E-5</v>
      </c>
      <c r="DG496" s="240">
        <f t="shared" ca="1" si="1218"/>
        <v>-6.5580731617798373E-6</v>
      </c>
      <c r="DH496" s="240">
        <f t="shared" ca="1" si="1219"/>
        <v>-3.5358459001085881E-6</v>
      </c>
      <c r="DI496" s="240">
        <f t="shared" ca="1" si="1220"/>
        <v>1.3525652986402282E-5</v>
      </c>
      <c r="DJ496" s="240">
        <f t="shared" ca="1" si="1221"/>
        <v>-2.3117201072314878E-5</v>
      </c>
      <c r="DK496" s="240">
        <f t="shared" ca="1" si="1222"/>
        <v>3.2028069755920779E-5</v>
      </c>
      <c r="DL496" s="240">
        <f t="shared" ca="1" si="1223"/>
        <v>-3.9995881046449555E-5</v>
      </c>
      <c r="DM496" s="240">
        <f t="shared" ca="1" si="1224"/>
        <v>4.6786025009508037E-5</v>
      </c>
      <c r="DN496" s="240">
        <f t="shared" ca="1" si="1225"/>
        <v>-5.2198567789786796E-5</v>
      </c>
      <c r="DO496" s="240">
        <f t="shared" ca="1" si="1226"/>
        <v>5.6074138606493001E-5</v>
      </c>
      <c r="DP496" s="240">
        <f t="shared" ca="1" si="1227"/>
        <v>-5.829862238060562E-5</v>
      </c>
      <c r="DQ496" s="240">
        <f t="shared" ca="1" si="1228"/>
        <v>5.8806519820879672E-5</v>
      </c>
      <c r="DR496" s="240">
        <f t="shared" ca="1" si="1229"/>
        <v>-5.7582876031823572E-5</v>
      </c>
      <c r="DS496" s="240">
        <f t="shared" ca="1" si="1230"/>
        <v>5.4663720856340184E-5</v>
      </c>
      <c r="DT496" s="240">
        <f t="shared" ca="1" si="1231"/>
        <v>-5.0135007987260654E-5</v>
      </c>
      <c r="DU496" s="240">
        <f t="shared" ca="1" si="1232"/>
        <v>4.4130084085337772E-5</v>
      </c>
      <c r="DV496" s="240">
        <f t="shared" ca="1" si="1233"/>
        <v>-3.6825762424794116E-5</v>
      </c>
      <c r="DW496" s="240">
        <f t="shared" ca="1" si="1234"/>
        <v>2.843711667681514E-5</v>
      </c>
      <c r="DX496" s="240">
        <f t="shared" ca="1" si="1235"/>
        <v>-1.9211148126549271E-5</v>
      </c>
      <c r="DY496" s="240">
        <f t="shared" ca="1" si="1236"/>
        <v>9.4195127906072949E-6</v>
      </c>
      <c r="DZ496" s="240">
        <f t="shared" ca="1" si="1237"/>
        <v>6.4947741698852441E-7</v>
      </c>
      <c r="EA496" s="240">
        <f t="shared" ca="1" si="1238"/>
        <v>-1.0699343946994631E-5</v>
      </c>
      <c r="EB496" s="240">
        <f t="shared" ca="1" si="1239"/>
        <v>2.0434171341418011E-5</v>
      </c>
      <c r="EC496" s="240">
        <f t="shared" ca="1" si="1240"/>
        <v>-2.9567320379893435E-5</v>
      </c>
      <c r="ED496" s="240">
        <f t="shared" ca="1" si="1241"/>
        <v>3.7829868089901855E-5</v>
      </c>
      <c r="EE496" s="240">
        <f t="shared" ca="1" si="1242"/>
        <v>-4.4978526107112941E-5</v>
      </c>
      <c r="EF496" s="240">
        <f t="shared" ca="1" si="1243"/>
        <v>5.0802804231989604E-5</v>
      </c>
      <c r="EG496" s="240">
        <f t="shared" ca="1" si="1244"/>
        <v>-5.5131208253770468E-5</v>
      </c>
      <c r="EH496" s="240">
        <f t="shared" ca="1" si="1245"/>
        <v>5.783628954866794E-5</v>
      </c>
      <c r="EI496" s="240">
        <f t="shared" ca="1" si="1246"/>
        <v>-5.8838397768301147E-5</v>
      </c>
      <c r="EJ496" s="240">
        <f t="shared" ca="1" si="1247"/>
        <v>5.8108026121520549E-5</v>
      </c>
      <c r="EK496" s="240">
        <f t="shared" ca="1" si="1248"/>
        <v>-5.566668019347257E-5</v>
      </c>
      <c r="EL496" s="240">
        <f t="shared" ca="1" si="1249"/>
        <v>5.1586244719767227E-5</v>
      </c>
      <c r="EM496" s="240">
        <f t="shared" ca="1" si="1250"/>
        <v>-4.5986866960910007E-5</v>
      </c>
      <c r="EN496" s="240">
        <f t="shared" ca="1" si="1251"/>
        <v>3.9033419000431482E-5</v>
      </c>
      <c r="EO496" s="240">
        <f t="shared" ca="1" si="1252"/>
        <v>-3.0930643133339767E-5</v>
      </c>
      <c r="EP496" s="240">
        <f t="shared" ca="1" si="1253"/>
        <v>2.1917123287549979E-5</v>
      </c>
      <c r="EQ496" s="240">
        <f t="shared" ca="1" si="1254"/>
        <v>-1.2258259988067035E-5</v>
      </c>
      <c r="ER496" s="240">
        <f t="shared" ca="1" si="1255"/>
        <v>2.2384557141199042E-6</v>
      </c>
      <c r="ES496" s="240">
        <f t="shared" ca="1" si="1256"/>
        <v>7.8472592508668014E-6</v>
      </c>
      <c r="ET496" s="240">
        <f t="shared" ca="1" si="1257"/>
        <v>-1.7701913901937629E-5</v>
      </c>
      <c r="EU496" s="240">
        <f t="shared" ca="1" si="1258"/>
        <v>2.7035340739279492E-5</v>
      </c>
      <c r="EV496" s="240">
        <f t="shared" ca="1" si="1259"/>
        <v>-3.5572719667620437E-5</v>
      </c>
      <c r="EW496" s="240">
        <f t="shared" ca="1" si="1260"/>
        <v>4.3062669995672158E-5</v>
      </c>
      <c r="EX496" s="240">
        <f t="shared" ca="1" si="1261"/>
        <v>-4.9284652268997384E-5</v>
      </c>
      <c r="EY496" s="240">
        <f t="shared" ca="1" si="1262"/>
        <v>5.4055461991441017E-5</v>
      </c>
      <c r="EZ496" s="240">
        <f t="shared" ca="1" si="1263"/>
        <v>-5.7234624029347579E-5</v>
      </c>
      <c r="FA496" s="240">
        <f t="shared" ca="1" si="1264"/>
        <v>5.8728528861863832E-5</v>
      </c>
      <c r="FB496" s="240">
        <f t="shared" ca="1" si="1265"/>
        <v>-5.8493188886628761E-5</v>
      </c>
      <c r="FC496" s="240">
        <f t="shared" ca="1" si="1266"/>
        <v>5.6535533622193504E-5</v>
      </c>
      <c r="FD496" s="240">
        <f t="shared" ca="1" si="1267"/>
        <v>-5.2913205670322447E-5</v>
      </c>
      <c r="FE496" s="240">
        <f t="shared" ca="1" si="1268"/>
        <v>4.7732863445997579E-5</v>
      </c>
      <c r="FF496" s="240">
        <f t="shared" ca="1" si="1269"/>
        <v>-4.1147040650773062E-5</v>
      </c>
      <c r="FG496" s="240">
        <f t="shared" ca="1" si="1270"/>
        <v>3.3349654961349013E-5</v>
      </c>
      <c r="FH496" s="240">
        <f t="shared" ca="1" si="1271"/>
        <v>-2.4570298178837687E-5</v>
      </c>
      <c r="FI496" s="240">
        <f t="shared" ca="1" si="1272"/>
        <v>1.5067475963522033E-5</v>
      </c>
      <c r="FJ496" s="240">
        <f t="shared" ca="1" si="1273"/>
        <v>-5.1209962093507859E-6</v>
      </c>
      <c r="FK496" s="240">
        <f t="shared" ca="1" si="1274"/>
        <v>-4.9762698198648943E-6</v>
      </c>
      <c r="FL496" s="240">
        <f t="shared" ca="1" si="1275"/>
        <v>1.4927011001359682E-5</v>
      </c>
      <c r="FM496" s="240">
        <f t="shared" ca="1" si="1276"/>
        <v>-2.4438230594808424E-5</v>
      </c>
      <c r="FN496" s="240">
        <f t="shared" ca="1" si="1277"/>
        <v>3.3229873447860185E-5</v>
      </c>
      <c r="FO496" s="240">
        <f t="shared" ca="1" si="1278"/>
        <v>-4.1043072140367329E-5</v>
      </c>
      <c r="FP496" s="240">
        <f t="shared" ca="1" si="1279"/>
        <v>4.7647769261865348E-5</v>
      </c>
      <c r="FQ496" s="240">
        <f t="shared" ca="1" si="1280"/>
        <v>-5.284949138647484E-5</v>
      </c>
      <c r="FR496" s="240">
        <f t="shared" ca="1" si="1281"/>
        <v>5.6495075287578838E-5</v>
      </c>
      <c r="FS496" s="240">
        <f t="shared" ca="1" si="1282"/>
        <v>-5.8477177785386283E-5</v>
      </c>
      <c r="FT496" s="240">
        <f t="shared" ca="1" si="1283"/>
        <v>5.8737436436310767E-5</v>
      </c>
      <c r="FU496" s="240">
        <f t="shared" ca="1" si="1284"/>
        <v>-5.7268187998489858E-5</v>
      </c>
      <c r="FV496" s="240">
        <f t="shared" ca="1" si="1285"/>
        <v>5.4112694073768355E-5</v>
      </c>
      <c r="FW496" s="240">
        <f t="shared" ca="1" si="1286"/>
        <v>-4.9363867282140732E-5</v>
      </c>
      <c r="FX496" s="240">
        <f t="shared" ca="1" si="1287"/>
        <v>4.3161535476131767E-5</v>
      </c>
      <c r="FY496" s="240">
        <f t="shared" ca="1" si="1288"/>
        <v>-3.5688324549474407E-5</v>
      </c>
      <c r="FZ496" s="240">
        <f t="shared" ca="1" si="1289"/>
        <v>2.7164281069708597E-5</v>
      </c>
      <c r="GA496" s="240">
        <f t="shared" ca="1" si="1290"/>
        <v>-1.7840393069625875E-5</v>
      </c>
      <c r="GB496" s="240">
        <f t="shared" ca="1" si="1291"/>
        <v>7.9911997761637025E-6</v>
      </c>
      <c r="GC496" s="240">
        <f t="shared" ca="1" si="1292"/>
        <v>2.0932921189971758E-6</v>
      </c>
      <c r="GD496" s="240">
        <f t="shared" ca="1" si="1293"/>
        <v>-1.2116147623837437E-5</v>
      </c>
      <c r="GE496" s="240">
        <f t="shared" ca="1" si="1294"/>
        <v>2.1782246612298246E-5</v>
      </c>
      <c r="GF496" s="240">
        <f t="shared" ca="1" si="1295"/>
        <v>-3.0806973552368187E-5</v>
      </c>
      <c r="GG496" s="240">
        <f t="shared" ca="1" si="1296"/>
        <v>3.8924597929327784E-5</v>
      </c>
      <c r="GH496" s="240">
        <f t="shared" ca="1" si="1297"/>
        <v>-4.5896098605127938E-5</v>
      </c>
      <c r="GI496" s="240">
        <f t="shared" ca="1" si="1298"/>
        <v>5.1516201727689857E-5</v>
      </c>
      <c r="GJ496" s="240">
        <f t="shared" ca="1" si="1299"/>
        <v>-5.5619424961058107E-5</v>
      </c>
      <c r="GK496" s="240">
        <f t="shared" ca="1" si="1300"/>
        <v>5.8084950065628038E-5</v>
      </c>
      <c r="GL496" s="240">
        <f t="shared" ca="1" si="1301"/>
        <v>-5.8840180356825834E-5</v>
      </c>
      <c r="GM496" s="240">
        <f t="shared" ca="1" si="1302"/>
        <v>5.7862878293797855E-5</v>
      </c>
      <c r="GN496" s="240">
        <f t="shared" ca="1" si="1303"/>
        <v>-5.5181820257478279E-5</v>
      </c>
      <c r="GO496" s="240">
        <f t="shared" ca="1" si="1304"/>
        <v>5.0875949238237035E-5</v>
      </c>
      <c r="GP496" s="240">
        <f t="shared" ca="1" si="1305"/>
        <v>-4.5072050382024424E-5</v>
      </c>
      <c r="GQ496" s="240">
        <f t="shared" ca="1" si="1306"/>
        <v>3.7941017837832036E-5</v>
      </c>
      <c r="GR496" s="240">
        <f t="shared" ca="1" si="1307"/>
        <v>-2.9692822828172541E-5</v>
      </c>
      <c r="GS496" s="240">
        <f t="shared" ca="1" si="1308"/>
        <v>2.0570331106191081E-5</v>
      </c>
      <c r="GT496" s="240">
        <f t="shared" ca="1" si="1309"/>
        <v>-1.0842151842769399E-5</v>
      </c>
      <c r="GU496" s="240">
        <f t="shared" ca="1" si="1310"/>
        <v>7.9472850593595166E-7</v>
      </c>
      <c r="GV496" s="240">
        <f t="shared" ca="1" si="1311"/>
        <v>9.2760953854336865E-6</v>
      </c>
      <c r="GW496" s="240">
        <f t="shared" ca="1" si="1312"/>
        <v>-1.9073787289799544E-5</v>
      </c>
      <c r="GX496" s="240">
        <f t="shared" ca="1" si="1313"/>
        <v>2.8309856959216299E-5</v>
      </c>
      <c r="GY496" s="240">
        <f t="shared" ca="1" si="1314"/>
        <v>-3.6712350952484329E-5</v>
      </c>
      <c r="GZ496" s="240">
        <f t="shared" ca="1" si="1315"/>
        <v>4.4033860226827274E-5</v>
      </c>
      <c r="HA496" s="240">
        <f t="shared" ca="1" si="1316"/>
        <v>-5.0058805026656475E-5</v>
      </c>
      <c r="HB496" s="240">
        <f t="shared" ca="1" si="1317"/>
        <v>5.4609782568119862E-5</v>
      </c>
      <c r="HC496" s="240">
        <f t="shared" ca="1" si="1318"/>
        <v>-5.7552790613522276E-5</v>
      </c>
      <c r="HD496" s="240">
        <f t="shared" ca="1" si="1319"/>
        <v>5.880117312907013E-5</v>
      </c>
      <c r="HE496" s="240">
        <f t="shared" ca="1" si="1320"/>
        <v>-5.8318171847106477E-5</v>
      </c>
      <c r="HF496" s="240">
        <f t="shared" ca="1" si="1321"/>
        <v>5.6118008602831277E-5</v>
      </c>
      <c r="HG496" s="240">
        <f t="shared" ca="1" si="1322"/>
        <v>-5.2265466576411521E-5</v>
      </c>
      <c r="HH496" s="240">
        <f t="shared" ca="1" si="1323"/>
        <v>4.6873982770701377E-5</v>
      </c>
      <c r="HI496" s="240">
        <f t="shared" ca="1" si="1324"/>
        <v>-4.0102307890977616E-5</v>
      </c>
      <c r="HJ496" s="240">
        <f t="shared" ca="1" si="1325"/>
        <v>3.2149831975659257E-5</v>
      </c>
      <c r="HK496" s="240">
        <f t="shared" ca="1" si="1326"/>
        <v>-2.325071341337325E-5</v>
      </c>
      <c r="HL496" s="240">
        <f t="shared" ca="1" si="1327"/>
        <v>1.3666984215918994E-5</v>
      </c>
      <c r="HM496" s="240">
        <f t="shared" ca="1" si="1328"/>
        <v>-3.6808345602882796E-6</v>
      </c>
      <c r="HN496" s="240">
        <f t="shared" ca="1" si="1329"/>
        <v>-6.4136962207564321E-6</v>
      </c>
      <c r="HO496" s="240">
        <f t="shared" ca="1" si="1330"/>
        <v>1.6319377543053252E-5</v>
      </c>
      <c r="HP496" s="240">
        <f t="shared" ca="1" si="1331"/>
        <v>-2.5744539440999021E-5</v>
      </c>
      <c r="HQ496" s="240">
        <f t="shared" ca="1" si="1332"/>
        <v>3.4411660706574141E-5</v>
      </c>
      <c r="HR496" s="240">
        <f t="shared" ca="1" si="1333"/>
        <v>-4.2065540422329484E-5</v>
      </c>
      <c r="HS496" s="240">
        <f t="shared" ca="1" si="1334"/>
        <v>4.848081227968035E-5</v>
      </c>
      <c r="HT496" s="240">
        <f t="shared" ca="1" si="1335"/>
        <v>-5.3468580425722937E-5</v>
      </c>
      <c r="HU496" s="240">
        <f t="shared" ca="1" si="1336"/>
        <v>5.6881981447798316E-5</v>
      </c>
      <c r="HV496" s="240">
        <f t="shared" ca="1" si="1337"/>
        <v>-5.8620508724871952E-5</v>
      </c>
      <c r="HW496" s="240">
        <f t="shared" ca="1" si="1338"/>
        <v>5.863297181636679E-5</v>
      </c>
      <c r="HX496" s="240">
        <f t="shared" ca="1" si="1339"/>
        <v>-5.6919003750102966E-5</v>
      </c>
      <c r="HY496" s="240">
        <f t="shared" ca="1" si="1340"/>
        <v>5.3529071827689177E-5</v>
      </c>
      <c r="HZ496" s="240">
        <f t="shared" ca="1" si="1341"/>
        <v>-4.8562991629207675E-5</v>
      </c>
      <c r="IA496" s="240">
        <f t="shared" ca="1" si="1342"/>
        <v>4.216698797186647E-5</v>
      </c>
      <c r="IB496" s="240">
        <f t="shared" ca="1" si="1343"/>
        <v>-3.4529389361923895E-5</v>
      </c>
      <c r="IC496" s="240">
        <f t="shared" ca="1" si="1344"/>
        <v>2.5875082715420598E-5</v>
      </c>
      <c r="ID496" s="240">
        <f t="shared" ca="1" si="1345"/>
        <v>-1.6458891627012573E-5</v>
      </c>
      <c r="IE496" s="240">
        <f t="shared" ca="1" si="1346"/>
        <v>-1.3237203607583019E-7</v>
      </c>
      <c r="IF496" s="240">
        <f t="shared" ca="1" si="1347"/>
        <v>3.5358459001099128E-6</v>
      </c>
      <c r="IG496" s="240">
        <f t="shared" ca="1" si="1348"/>
        <v>-1.3525652986397067E-5</v>
      </c>
      <c r="IH496" s="240">
        <f t="shared" ca="1" si="1349"/>
        <v>2.3117201072313018E-5</v>
      </c>
      <c r="II496" s="240">
        <f t="shared" ca="1" si="1350"/>
        <v>-3.2028069755916286E-5</v>
      </c>
      <c r="IJ496" s="240">
        <f t="shared" ca="1" si="1351"/>
        <v>3.9995881046448077E-5</v>
      </c>
      <c r="IK496" s="240">
        <f t="shared" ca="1" si="1352"/>
        <v>-4.6786025009508843E-5</v>
      </c>
      <c r="IL496" s="240">
        <f t="shared" ca="1" si="1353"/>
        <v>5.2198567789785861E-5</v>
      </c>
      <c r="IM496" s="240">
        <f t="shared" ca="1" si="1354"/>
        <v>-5.6074138606493408E-5</v>
      </c>
      <c r="IN496" s="240">
        <f t="shared" ca="1" si="1355"/>
        <v>5.8298622380605349E-5</v>
      </c>
      <c r="IO496" s="240">
        <f t="shared" ca="1" si="1356"/>
        <v>-5.8806519820879625E-5</v>
      </c>
      <c r="IP496" s="240">
        <f t="shared" ca="1" si="1357"/>
        <v>5.7582876031824676E-5</v>
      </c>
      <c r="IQ496" s="240">
        <f t="shared" ca="1" si="1358"/>
        <v>-5.4663720856340922E-5</v>
      </c>
      <c r="IR496" s="240">
        <f t="shared" ca="1" si="1359"/>
        <v>5.0135007987263459E-5</v>
      </c>
      <c r="IS496" s="240">
        <f t="shared" ca="1" si="1360"/>
        <v>-4.4130084085339107E-5</v>
      </c>
      <c r="IT496" s="240">
        <f t="shared" ca="1" si="1361"/>
        <v>3.6825762424793086E-5</v>
      </c>
      <c r="IU496" s="240">
        <f t="shared" ca="1" si="1362"/>
        <v>-2.8437116676816909E-5</v>
      </c>
      <c r="IV496" s="240">
        <f t="shared" ca="1" si="1363"/>
        <v>1.9211148126548021E-5</v>
      </c>
      <c r="IW496" s="240">
        <f t="shared" ca="1" si="1364"/>
        <v>-9.4195127906092871E-6</v>
      </c>
      <c r="IX496" s="240">
        <f t="shared" ca="1" si="1365"/>
        <v>-6.4947741698650509E-7</v>
      </c>
      <c r="IY496" s="240">
        <f t="shared" ca="1" si="1366"/>
        <v>1.0699343946989359E-5</v>
      </c>
      <c r="IZ496" s="240">
        <f t="shared" ca="1" si="1367"/>
        <v>-2.043417134141612E-5</v>
      </c>
      <c r="JA496" s="240">
        <f t="shared" ca="1" si="1368"/>
        <v>2.9567320379888797E-5</v>
      </c>
      <c r="JB496" s="240">
        <f t="shared" ca="1" si="1369"/>
        <v>-3.782986808990031E-5</v>
      </c>
    </row>
    <row r="497" spans="2:262">
      <c r="B497" s="248">
        <v>136</v>
      </c>
      <c r="C497" s="247">
        <f t="shared" si="1370"/>
        <v>2.6562500000000019E-3</v>
      </c>
      <c r="D497" s="244">
        <f t="shared" ca="1" si="1113"/>
        <v>29.937073868691229</v>
      </c>
      <c r="E497" s="243">
        <f ca="1">EL361</f>
        <v>-6.2926131308772712E-2</v>
      </c>
      <c r="F497" s="242">
        <v>136</v>
      </c>
      <c r="G497" s="240">
        <f t="shared" ca="1" si="1114"/>
        <v>5.3559767776827589E-5</v>
      </c>
      <c r="H497" s="240">
        <f t="shared" ca="1" si="1115"/>
        <v>-5.9204221930276901E-5</v>
      </c>
      <c r="I497" s="240">
        <f t="shared" ca="1" si="1116"/>
        <v>6.2573491037055837E-5</v>
      </c>
      <c r="J497" s="240">
        <f t="shared" ca="1" si="1117"/>
        <v>-6.3538095974898765E-5</v>
      </c>
      <c r="K497" s="240">
        <f t="shared" ca="1" si="1118"/>
        <v>6.2060967517001098E-5</v>
      </c>
      <c r="L497" s="240">
        <f t="shared" ca="1" si="1119"/>
        <v>-5.8198870881616537E-5</v>
      </c>
      <c r="M497" s="240">
        <f t="shared" ca="1" si="1120"/>
        <v>5.2100224276554345E-5</v>
      </c>
      <c r="N497" s="240">
        <f t="shared" ca="1" si="1121"/>
        <v>-4.3999395270686567E-5</v>
      </c>
      <c r="O497" s="240">
        <f t="shared" ca="1" si="1122"/>
        <v>3.4207694179711462E-5</v>
      </c>
      <c r="P497" s="240">
        <f t="shared" ca="1" si="1123"/>
        <v>-2.3101410585305966E-5</v>
      </c>
      <c r="Q497" s="240">
        <f t="shared" ca="1" si="1124"/>
        <v>1.1107352737527254E-5</v>
      </c>
      <c r="R497" s="240">
        <f t="shared" ca="1" si="1125"/>
        <v>1.3135544468794596E-6</v>
      </c>
      <c r="S497" s="240">
        <f t="shared" ca="1" si="1126"/>
        <v>-1.3683982470541978E-5</v>
      </c>
      <c r="T497" s="240">
        <f t="shared" ca="1" si="1127"/>
        <v>2.552854272192778E-5</v>
      </c>
      <c r="U497" s="241">
        <f t="shared" ca="1" si="1128"/>
        <v>-3.6392055393081194E-5</v>
      </c>
      <c r="V497" s="240">
        <f t="shared" ca="1" si="1129"/>
        <v>4.5857041784378669E-5</v>
      </c>
      <c r="W497" s="240">
        <f t="shared" ca="1" si="1130"/>
        <v>-5.3559767776827731E-5</v>
      </c>
      <c r="X497" s="240">
        <f t="shared" ca="1" si="1131"/>
        <v>5.9204221930276888E-5</v>
      </c>
      <c r="Y497" s="240">
        <f t="shared" ca="1" si="1132"/>
        <v>-6.2573491037055864E-5</v>
      </c>
      <c r="Z497" s="240">
        <f t="shared" ca="1" si="1133"/>
        <v>6.3538095974898765E-5</v>
      </c>
      <c r="AA497" s="240">
        <f t="shared" ca="1" si="1134"/>
        <v>-6.2060967517000963E-5</v>
      </c>
      <c r="AB497" s="240">
        <f t="shared" ca="1" si="1135"/>
        <v>5.819887088161651E-5</v>
      </c>
      <c r="AC497" s="240">
        <f t="shared" ca="1" si="1136"/>
        <v>-5.210022427655442E-5</v>
      </c>
      <c r="AD497" s="240">
        <f t="shared" ca="1" si="1137"/>
        <v>4.3999395270686174E-5</v>
      </c>
      <c r="AE497" s="240">
        <f t="shared" ca="1" si="1138"/>
        <v>-3.4207694179711191E-5</v>
      </c>
      <c r="AF497" s="240">
        <f t="shared" ca="1" si="1139"/>
        <v>2.3101410585305878E-5</v>
      </c>
      <c r="AG497" s="240">
        <f t="shared" ca="1" si="1140"/>
        <v>-1.110735273752761E-5</v>
      </c>
      <c r="AH497" s="240">
        <f t="shared" ca="1" si="1141"/>
        <v>-1.3135544468795477E-6</v>
      </c>
      <c r="AI497" s="240">
        <f t="shared" ca="1" si="1142"/>
        <v>1.3683982470542066E-5</v>
      </c>
      <c r="AJ497" s="240">
        <f t="shared" ca="1" si="1143"/>
        <v>-2.5528542721927451E-5</v>
      </c>
      <c r="AK497" s="240">
        <f t="shared" ca="1" si="1144"/>
        <v>3.6392055393081642E-5</v>
      </c>
      <c r="AL497" s="240">
        <f t="shared" ca="1" si="1145"/>
        <v>-4.585704178437873E-5</v>
      </c>
      <c r="AM497" s="240">
        <f t="shared" ca="1" si="1146"/>
        <v>5.3559767776827534E-5</v>
      </c>
      <c r="AN497" s="240">
        <f t="shared" ca="1" si="1147"/>
        <v>-5.9204221930277091E-5</v>
      </c>
      <c r="AO497" s="240">
        <f t="shared" ca="1" si="1148"/>
        <v>6.2573491037055877E-5</v>
      </c>
      <c r="AP497" s="240">
        <f t="shared" ca="1" si="1149"/>
        <v>-6.3538095974898765E-5</v>
      </c>
      <c r="AQ497" s="240">
        <f t="shared" ca="1" si="1150"/>
        <v>6.2060967517000949E-5</v>
      </c>
      <c r="AR497" s="240">
        <f t="shared" ca="1" si="1151"/>
        <v>-5.819887088161647E-5</v>
      </c>
      <c r="AS497" s="240">
        <f t="shared" ca="1" si="1152"/>
        <v>5.210022427655385E-5</v>
      </c>
      <c r="AT497" s="240">
        <f t="shared" ca="1" si="1153"/>
        <v>-4.3999395270686757E-5</v>
      </c>
      <c r="AU497" s="240">
        <f t="shared" ca="1" si="1154"/>
        <v>3.4207694179711116E-5</v>
      </c>
      <c r="AV497" s="240">
        <f t="shared" ca="1" si="1155"/>
        <v>-2.3101410585304946E-5</v>
      </c>
      <c r="AW497" s="240">
        <f t="shared" ca="1" si="1156"/>
        <v>1.1107352737527518E-5</v>
      </c>
      <c r="AX497" s="240">
        <f t="shared" ca="1" si="1157"/>
        <v>1.3135544468796494E-6</v>
      </c>
      <c r="AY497" s="240">
        <f t="shared" ca="1" si="1158"/>
        <v>-1.3683982470543035E-5</v>
      </c>
      <c r="AZ497" s="240">
        <f t="shared" ca="1" si="1159"/>
        <v>2.5528542721927532E-5</v>
      </c>
      <c r="BA497" s="240">
        <f t="shared" ca="1" si="1160"/>
        <v>-3.6392055393081723E-5</v>
      </c>
      <c r="BB497" s="240">
        <f t="shared" ca="1" si="1161"/>
        <v>4.5857041784379421E-5</v>
      </c>
      <c r="BC497" s="240">
        <f t="shared" ca="1" si="1162"/>
        <v>-5.3559767776827582E-5</v>
      </c>
      <c r="BD497" s="240">
        <f t="shared" ca="1" si="1163"/>
        <v>5.9204221930277118E-5</v>
      </c>
      <c r="BE497" s="240">
        <f t="shared" ca="1" si="1164"/>
        <v>-6.2573491037055742E-5</v>
      </c>
      <c r="BF497" s="240">
        <f t="shared" ca="1" si="1165"/>
        <v>6.3538095974898765E-5</v>
      </c>
      <c r="BG497" s="240">
        <f t="shared" ca="1" si="1166"/>
        <v>-6.2060967517000922E-5</v>
      </c>
      <c r="BH497" s="240">
        <f t="shared" ca="1" si="1167"/>
        <v>5.8198870881616795E-5</v>
      </c>
      <c r="BI497" s="240">
        <f t="shared" ca="1" si="1168"/>
        <v>-5.2100224276554311E-5</v>
      </c>
      <c r="BJ497" s="240">
        <f t="shared" ca="1" si="1169"/>
        <v>4.3999395270686038E-5</v>
      </c>
      <c r="BK497" s="240">
        <f t="shared" ca="1" si="1170"/>
        <v>-3.4207694179711794E-5</v>
      </c>
      <c r="BL497" s="240">
        <f t="shared" ca="1" si="1171"/>
        <v>2.3101410585305705E-5</v>
      </c>
      <c r="BM497" s="240">
        <f t="shared" ca="1" si="1172"/>
        <v>-1.1107352737526532E-5</v>
      </c>
      <c r="BN497" s="240">
        <f t="shared" ca="1" si="1173"/>
        <v>-1.3135544468788362E-6</v>
      </c>
      <c r="BO497" s="240">
        <f t="shared" ca="1" si="1174"/>
        <v>1.3683982470542246E-5</v>
      </c>
      <c r="BP497" s="240">
        <f t="shared" ca="1" si="1175"/>
        <v>-2.5528542721928447E-5</v>
      </c>
      <c r="BQ497" s="240">
        <f t="shared" ca="1" si="1176"/>
        <v>3.6392055393081059E-5</v>
      </c>
      <c r="BR497" s="240">
        <f t="shared" ca="1" si="1177"/>
        <v>-4.5857041784378859E-5</v>
      </c>
      <c r="BS497" s="240">
        <f t="shared" ca="1" si="1178"/>
        <v>5.3559767776828124E-5</v>
      </c>
      <c r="BT497" s="240">
        <f t="shared" ca="1" si="1179"/>
        <v>-5.9204221930276834E-5</v>
      </c>
      <c r="BU497" s="240">
        <f t="shared" ca="1" si="1180"/>
        <v>6.2573491037055918E-5</v>
      </c>
      <c r="BV497" s="240">
        <f t="shared" ca="1" si="1181"/>
        <v>-6.3538095974898751E-5</v>
      </c>
      <c r="BW497" s="240">
        <f t="shared" ca="1" si="1182"/>
        <v>6.2060967517001112E-5</v>
      </c>
      <c r="BX497" s="240">
        <f t="shared" ca="1" si="1183"/>
        <v>-5.8198870881616388E-5</v>
      </c>
      <c r="BY497" s="240">
        <f t="shared" ca="1" si="1184"/>
        <v>5.2100224276553742E-5</v>
      </c>
      <c r="BZ497" s="240">
        <f t="shared" ca="1" si="1185"/>
        <v>-4.3999395270686621E-5</v>
      </c>
      <c r="CA497" s="240">
        <f t="shared" ca="1" si="1186"/>
        <v>3.4207694179710953E-5</v>
      </c>
      <c r="CB497" s="240">
        <f t="shared" ca="1" si="1187"/>
        <v>-2.3101410585304777E-5</v>
      </c>
      <c r="CC497" s="240">
        <f t="shared" ca="1" si="1188"/>
        <v>1.1107352737527339E-5</v>
      </c>
      <c r="CD497" s="240">
        <f t="shared" ca="1" si="1189"/>
        <v>1.3135544468798323E-6</v>
      </c>
      <c r="CE497" s="240">
        <f t="shared" ca="1" si="1190"/>
        <v>-1.3683982470543218E-5</v>
      </c>
      <c r="CF497" s="240">
        <f t="shared" ca="1" si="1191"/>
        <v>2.5528542721929355E-5</v>
      </c>
      <c r="CG497" s="240">
        <f t="shared" ca="1" si="1192"/>
        <v>-3.6392055393080395E-5</v>
      </c>
      <c r="CH497" s="240">
        <f t="shared" ca="1" si="1193"/>
        <v>4.5857041784378297E-5</v>
      </c>
      <c r="CI497" s="240">
        <f t="shared" ca="1" si="1194"/>
        <v>-5.3559767776827683E-5</v>
      </c>
      <c r="CJ497" s="240">
        <f t="shared" ca="1" si="1195"/>
        <v>5.9204221930277186E-5</v>
      </c>
      <c r="CK497" s="240">
        <f t="shared" ca="1" si="1196"/>
        <v>-6.2573491037056081E-5</v>
      </c>
      <c r="CL497" s="240">
        <f t="shared" ca="1" si="1197"/>
        <v>6.3538095974898737E-5</v>
      </c>
      <c r="CM497" s="240">
        <f t="shared" ca="1" si="1198"/>
        <v>-6.2060967517001288E-5</v>
      </c>
      <c r="CN497" s="240">
        <f t="shared" ca="1" si="1199"/>
        <v>5.819887088161672E-5</v>
      </c>
      <c r="CO497" s="240">
        <f t="shared" ca="1" si="1200"/>
        <v>-5.2100224276554209E-5</v>
      </c>
      <c r="CP497" s="240">
        <f t="shared" ca="1" si="1201"/>
        <v>4.3999395270685903E-5</v>
      </c>
      <c r="CQ497" s="240">
        <f t="shared" ca="1" si="1202"/>
        <v>-3.4207694179710113E-5</v>
      </c>
      <c r="CR497" s="240">
        <f t="shared" ca="1" si="1203"/>
        <v>2.3101410585303849E-5</v>
      </c>
      <c r="CS497" s="240">
        <f t="shared" ca="1" si="1204"/>
        <v>-1.1107352737528128E-5</v>
      </c>
      <c r="CT497" s="240">
        <f t="shared" ca="1" si="1205"/>
        <v>-1.3135544468790192E-6</v>
      </c>
      <c r="CU497" s="240">
        <f t="shared" ca="1" si="1206"/>
        <v>1.3683982470542429E-5</v>
      </c>
      <c r="CV497" s="240">
        <f t="shared" ca="1" si="1207"/>
        <v>-2.552854272192862E-5</v>
      </c>
      <c r="CW497" s="240">
        <f t="shared" ca="1" si="1208"/>
        <v>3.6392055393082685E-5</v>
      </c>
      <c r="CX497" s="240">
        <f t="shared" ca="1" si="1209"/>
        <v>-4.5857041784380241E-5</v>
      </c>
      <c r="CY497" s="240">
        <f t="shared" ca="1" si="1210"/>
        <v>5.355976777682725E-5</v>
      </c>
      <c r="CZ497" s="240">
        <f t="shared" ca="1" si="1211"/>
        <v>-5.9204221930276895E-5</v>
      </c>
      <c r="DA497" s="240">
        <f t="shared" ca="1" si="1212"/>
        <v>6.2573491037055945E-5</v>
      </c>
      <c r="DB497" s="240">
        <f t="shared" ca="1" si="1213"/>
        <v>-6.3538095974898737E-5</v>
      </c>
      <c r="DC497" s="240">
        <f t="shared" ca="1" si="1214"/>
        <v>6.2060967517000678E-5</v>
      </c>
      <c r="DD497" s="240">
        <f t="shared" ca="1" si="1215"/>
        <v>-5.8198870881617046E-5</v>
      </c>
      <c r="DE497" s="240">
        <f t="shared" ca="1" si="1216"/>
        <v>5.2100224276554663E-5</v>
      </c>
      <c r="DF497" s="240">
        <f t="shared" ca="1" si="1217"/>
        <v>-4.3999395270686486E-5</v>
      </c>
      <c r="DG497" s="240">
        <f t="shared" ca="1" si="1218"/>
        <v>3.4207694179710804E-5</v>
      </c>
      <c r="DH497" s="240">
        <f t="shared" ca="1" si="1219"/>
        <v>-2.3101410585304604E-5</v>
      </c>
      <c r="DI497" s="240">
        <f t="shared" ca="1" si="1220"/>
        <v>1.110735273752537E-5</v>
      </c>
      <c r="DJ497" s="240">
        <f t="shared" ca="1" si="1221"/>
        <v>1.3135544468782128E-6</v>
      </c>
      <c r="DK497" s="240">
        <f t="shared" ca="1" si="1222"/>
        <v>-1.3683982470541643E-5</v>
      </c>
      <c r="DL497" s="240">
        <f t="shared" ca="1" si="1223"/>
        <v>2.5528542721927878E-5</v>
      </c>
      <c r="DM497" s="240">
        <f t="shared" ca="1" si="1224"/>
        <v>-3.6392055393082021E-5</v>
      </c>
      <c r="DN497" s="240">
        <f t="shared" ca="1" si="1225"/>
        <v>4.5857041784379679E-5</v>
      </c>
      <c r="DO497" s="240">
        <f t="shared" ca="1" si="1226"/>
        <v>-5.3559767776828761E-5</v>
      </c>
      <c r="DP497" s="240">
        <f t="shared" ca="1" si="1227"/>
        <v>5.9204221930276603E-5</v>
      </c>
      <c r="DQ497" s="240">
        <f t="shared" ca="1" si="1228"/>
        <v>-6.257349103705581E-5</v>
      </c>
      <c r="DR497" s="240">
        <f t="shared" ca="1" si="1229"/>
        <v>6.3538095974898765E-5</v>
      </c>
      <c r="DS497" s="240">
        <f t="shared" ca="1" si="1230"/>
        <v>-6.2060967517000855E-5</v>
      </c>
      <c r="DT497" s="240">
        <f t="shared" ca="1" si="1231"/>
        <v>5.8198870881615921E-5</v>
      </c>
      <c r="DU497" s="240">
        <f t="shared" ca="1" si="1232"/>
        <v>-5.2100224276553071E-5</v>
      </c>
      <c r="DV497" s="240">
        <f t="shared" ca="1" si="1233"/>
        <v>4.3999395270687075E-5</v>
      </c>
      <c r="DW497" s="240">
        <f t="shared" ca="1" si="1234"/>
        <v>-3.4207694179711482E-5</v>
      </c>
      <c r="DX497" s="240">
        <f t="shared" ca="1" si="1235"/>
        <v>2.3101410585305353E-5</v>
      </c>
      <c r="DY497" s="240">
        <f t="shared" ca="1" si="1236"/>
        <v>-1.1107352737526166E-5</v>
      </c>
      <c r="DZ497" s="240">
        <f t="shared" ca="1" si="1237"/>
        <v>-1.3135544468810114E-6</v>
      </c>
      <c r="EA497" s="240">
        <f t="shared" ca="1" si="1238"/>
        <v>1.3683982470544377E-5</v>
      </c>
      <c r="EB497" s="240">
        <f t="shared" ca="1" si="1239"/>
        <v>-2.5528542721927136E-5</v>
      </c>
      <c r="EC497" s="240">
        <f t="shared" ca="1" si="1240"/>
        <v>3.6392055393081364E-5</v>
      </c>
      <c r="ED497" s="240">
        <f t="shared" ca="1" si="1241"/>
        <v>-4.5857041784379117E-5</v>
      </c>
      <c r="EE497" s="240">
        <f t="shared" ca="1" si="1242"/>
        <v>5.355976777682832E-5</v>
      </c>
      <c r="EF497" s="240">
        <f t="shared" ca="1" si="1243"/>
        <v>-5.920422193027762E-5</v>
      </c>
      <c r="EG497" s="240">
        <f t="shared" ca="1" si="1244"/>
        <v>6.257349103705566E-5</v>
      </c>
      <c r="EH497" s="240">
        <f t="shared" ca="1" si="1245"/>
        <v>-6.3538095974898778E-5</v>
      </c>
      <c r="EI497" s="240">
        <f t="shared" ca="1" si="1246"/>
        <v>6.2060967517001031E-5</v>
      </c>
      <c r="EJ497" s="240">
        <f t="shared" ca="1" si="1247"/>
        <v>-5.8198870881616239E-5</v>
      </c>
      <c r="EK497" s="240">
        <f t="shared" ca="1" si="1248"/>
        <v>5.2100224276553525E-5</v>
      </c>
      <c r="EL497" s="240">
        <f t="shared" ca="1" si="1249"/>
        <v>-4.3999395270685049E-5</v>
      </c>
      <c r="EM497" s="240">
        <f t="shared" ca="1" si="1250"/>
        <v>3.420769417971216E-5</v>
      </c>
      <c r="EN497" s="240">
        <f t="shared" ca="1" si="1251"/>
        <v>-2.3101410585306109E-5</v>
      </c>
      <c r="EO497" s="240">
        <f t="shared" ca="1" si="1252"/>
        <v>1.1107352737526963E-5</v>
      </c>
      <c r="EP497" s="240">
        <f t="shared" ca="1" si="1253"/>
        <v>1.313554446880205E-6</v>
      </c>
      <c r="EQ497" s="240">
        <f t="shared" ca="1" si="1254"/>
        <v>-1.3683982470543588E-5</v>
      </c>
      <c r="ER497" s="240">
        <f t="shared" ca="1" si="1255"/>
        <v>2.5528542721929704E-5</v>
      </c>
      <c r="ES497" s="240">
        <f t="shared" ca="1" si="1256"/>
        <v>-3.63920553930807E-5</v>
      </c>
      <c r="ET497" s="240">
        <f t="shared" ca="1" si="1257"/>
        <v>4.5857041784378561E-5</v>
      </c>
      <c r="EU497" s="240">
        <f t="shared" ca="1" si="1258"/>
        <v>-5.3559767776827893E-5</v>
      </c>
      <c r="EV497" s="240">
        <f t="shared" ca="1" si="1259"/>
        <v>5.9204221930277321E-5</v>
      </c>
      <c r="EW497" s="240">
        <f t="shared" ca="1" si="1260"/>
        <v>-6.2573491037056148E-5</v>
      </c>
      <c r="EX497" s="240">
        <f t="shared" ca="1" si="1261"/>
        <v>6.3538095974898724E-5</v>
      </c>
      <c r="EY497" s="240">
        <f t="shared" ca="1" si="1262"/>
        <v>-6.2060967517001207E-5</v>
      </c>
      <c r="EZ497" s="240">
        <f t="shared" ca="1" si="1263"/>
        <v>5.8198870881616565E-5</v>
      </c>
      <c r="FA497" s="240">
        <f t="shared" ca="1" si="1264"/>
        <v>-5.2100224276553993E-5</v>
      </c>
      <c r="FB497" s="240">
        <f t="shared" ca="1" si="1265"/>
        <v>4.3999395270685632E-5</v>
      </c>
      <c r="FC497" s="240">
        <f t="shared" ca="1" si="1266"/>
        <v>-3.4207694179709801E-5</v>
      </c>
      <c r="FD497" s="240">
        <f t="shared" ca="1" si="1267"/>
        <v>2.3101410585303503E-5</v>
      </c>
      <c r="FE497" s="240">
        <f t="shared" ca="1" si="1268"/>
        <v>-1.1107352737524205E-5</v>
      </c>
      <c r="FF497" s="240">
        <f t="shared" ca="1" si="1269"/>
        <v>-1.3135544468830104E-6</v>
      </c>
      <c r="FG497" s="240">
        <f t="shared" ca="1" si="1270"/>
        <v>1.3683982470546325E-5</v>
      </c>
      <c r="FH497" s="240">
        <f t="shared" ca="1" si="1271"/>
        <v>-2.5528542721925655E-5</v>
      </c>
      <c r="FI497" s="240">
        <f t="shared" ca="1" si="1272"/>
        <v>3.6392055393080036E-5</v>
      </c>
      <c r="FJ497" s="240">
        <f t="shared" ca="1" si="1273"/>
        <v>-4.5857041784377998E-5</v>
      </c>
      <c r="FK497" s="240">
        <f t="shared" ca="1" si="1274"/>
        <v>5.3559767776827446E-5</v>
      </c>
      <c r="FL497" s="240">
        <f t="shared" ca="1" si="1275"/>
        <v>-5.9204221930277037E-5</v>
      </c>
      <c r="FM497" s="240">
        <f t="shared" ca="1" si="1276"/>
        <v>6.2573491037056013E-5</v>
      </c>
      <c r="FN497" s="240">
        <f t="shared" ca="1" si="1277"/>
        <v>-6.3538095974898737E-5</v>
      </c>
      <c r="FO497" s="240">
        <f t="shared" ca="1" si="1278"/>
        <v>6.2060967517000597E-5</v>
      </c>
      <c r="FP497" s="240">
        <f t="shared" ca="1" si="1279"/>
        <v>-5.819887088161544E-5</v>
      </c>
      <c r="FQ497" s="240">
        <f t="shared" ca="1" si="1280"/>
        <v>5.2100224276552387E-5</v>
      </c>
      <c r="FR497" s="240">
        <f t="shared" ca="1" si="1281"/>
        <v>-4.3999395270683612E-5</v>
      </c>
      <c r="FS497" s="240">
        <f t="shared" ca="1" si="1282"/>
        <v>3.4207694179713528E-5</v>
      </c>
      <c r="FT497" s="240">
        <f t="shared" ca="1" si="1283"/>
        <v>-2.3101410585307616E-5</v>
      </c>
      <c r="FU497" s="240">
        <f t="shared" ca="1" si="1284"/>
        <v>1.1107352737528558E-5</v>
      </c>
      <c r="FV497" s="240">
        <f t="shared" ca="1" si="1285"/>
        <v>1.3135544468785855E-6</v>
      </c>
      <c r="FW497" s="240">
        <f t="shared" ca="1" si="1286"/>
        <v>-1.3683982470542002E-5</v>
      </c>
      <c r="FX497" s="240">
        <f t="shared" ca="1" si="1287"/>
        <v>2.552854272192822E-5</v>
      </c>
      <c r="FY497" s="240">
        <f t="shared" ca="1" si="1288"/>
        <v>-3.6392055393082333E-5</v>
      </c>
      <c r="FZ497" s="240">
        <f t="shared" ca="1" si="1289"/>
        <v>4.5857041784379936E-5</v>
      </c>
      <c r="GA497" s="240">
        <f t="shared" ca="1" si="1290"/>
        <v>-5.3559767776828964E-5</v>
      </c>
      <c r="GB497" s="240">
        <f t="shared" ca="1" si="1291"/>
        <v>5.9204221930278047E-5</v>
      </c>
      <c r="GC497" s="240">
        <f t="shared" ca="1" si="1292"/>
        <v>-6.2573491037056501E-5</v>
      </c>
      <c r="GD497" s="240">
        <f t="shared" ca="1" si="1293"/>
        <v>6.3538095974898683E-5</v>
      </c>
      <c r="GE497" s="240">
        <f t="shared" ca="1" si="1294"/>
        <v>-6.2060967517001546E-5</v>
      </c>
      <c r="GF497" s="240">
        <f t="shared" ca="1" si="1295"/>
        <v>5.8198870881617222E-5</v>
      </c>
      <c r="GG497" s="240">
        <f t="shared" ca="1" si="1296"/>
        <v>-5.2100224276554921E-5</v>
      </c>
      <c r="GH497" s="240">
        <f t="shared" ca="1" si="1297"/>
        <v>4.3999395270686804E-5</v>
      </c>
      <c r="GI497" s="240">
        <f t="shared" ca="1" si="1298"/>
        <v>-3.420769417971117E-5</v>
      </c>
      <c r="GJ497" s="240">
        <f t="shared" ca="1" si="1299"/>
        <v>2.3101410585305001E-5</v>
      </c>
      <c r="GK497" s="240">
        <f t="shared" ca="1" si="1300"/>
        <v>-1.11073527375258E-5</v>
      </c>
      <c r="GL497" s="240">
        <f t="shared" ca="1" si="1301"/>
        <v>-1.3135544468813909E-6</v>
      </c>
      <c r="GM497" s="240">
        <f t="shared" ca="1" si="1302"/>
        <v>1.368398247054474E-5</v>
      </c>
      <c r="GN497" s="240">
        <f t="shared" ca="1" si="1303"/>
        <v>-2.5528542721930785E-5</v>
      </c>
      <c r="GO497" s="240">
        <f t="shared" ca="1" si="1304"/>
        <v>3.6392055393084637E-5</v>
      </c>
      <c r="GP497" s="240">
        <f t="shared" ca="1" si="1305"/>
        <v>-4.5857041784381881E-5</v>
      </c>
      <c r="GQ497" s="240">
        <f t="shared" ca="1" si="1306"/>
        <v>5.3559767776826579E-5</v>
      </c>
      <c r="GR497" s="240">
        <f t="shared" ca="1" si="1307"/>
        <v>-5.9204221930276441E-5</v>
      </c>
      <c r="GS497" s="240">
        <f t="shared" ca="1" si="1308"/>
        <v>6.2573491037055715E-5</v>
      </c>
      <c r="GT497" s="240">
        <f t="shared" ca="1" si="1309"/>
        <v>-6.3538095974898765E-5</v>
      </c>
      <c r="GU497" s="240">
        <f t="shared" ca="1" si="1310"/>
        <v>6.2060967517000949E-5</v>
      </c>
      <c r="GV497" s="240">
        <f t="shared" ca="1" si="1311"/>
        <v>-5.819887088161609E-5</v>
      </c>
      <c r="GW497" s="240">
        <f t="shared" ca="1" si="1312"/>
        <v>5.2100224276553315E-5</v>
      </c>
      <c r="GX497" s="240">
        <f t="shared" ca="1" si="1313"/>
        <v>-4.3999395270684778E-5</v>
      </c>
      <c r="GY497" s="240">
        <f t="shared" ca="1" si="1314"/>
        <v>3.4207694179708805E-5</v>
      </c>
      <c r="GZ497" s="240">
        <f t="shared" ca="1" si="1315"/>
        <v>-2.3101410585302395E-5</v>
      </c>
      <c r="HA497" s="240">
        <f t="shared" ca="1" si="1316"/>
        <v>1.1107352737523043E-5</v>
      </c>
      <c r="HB497" s="240">
        <f t="shared" ca="1" si="1317"/>
        <v>1.3135544468769727E-6</v>
      </c>
      <c r="HC497" s="240">
        <f t="shared" ca="1" si="1318"/>
        <v>-1.368398247054042E-5</v>
      </c>
      <c r="HD497" s="240">
        <f t="shared" ca="1" si="1319"/>
        <v>2.5528542721926736E-5</v>
      </c>
      <c r="HE497" s="240">
        <f t="shared" ca="1" si="1320"/>
        <v>-3.6392055393080998E-5</v>
      </c>
      <c r="HF497" s="240">
        <f t="shared" ca="1" si="1321"/>
        <v>4.5857041784378818E-5</v>
      </c>
      <c r="HG497" s="240">
        <f t="shared" ca="1" si="1322"/>
        <v>-5.3559767776828083E-5</v>
      </c>
      <c r="HH497" s="240">
        <f t="shared" ca="1" si="1323"/>
        <v>5.9204221930277457E-5</v>
      </c>
      <c r="HI497" s="240">
        <f t="shared" ca="1" si="1324"/>
        <v>-6.2573491037056216E-5</v>
      </c>
      <c r="HJ497" s="240">
        <f t="shared" ca="1" si="1325"/>
        <v>6.353809597489871E-5</v>
      </c>
      <c r="HK497" s="240">
        <f t="shared" ca="1" si="1326"/>
        <v>-6.206096751700034E-5</v>
      </c>
      <c r="HL497" s="240">
        <f t="shared" ca="1" si="1327"/>
        <v>5.8198870881614965E-5</v>
      </c>
      <c r="HM497" s="240">
        <f t="shared" ca="1" si="1328"/>
        <v>-5.2100224276551709E-5</v>
      </c>
      <c r="HN497" s="240">
        <f t="shared" ca="1" si="1329"/>
        <v>4.399939527068797E-5</v>
      </c>
      <c r="HO497" s="240">
        <f t="shared" ca="1" si="1330"/>
        <v>-3.4207694179712532E-5</v>
      </c>
      <c r="HP497" s="240">
        <f t="shared" ca="1" si="1331"/>
        <v>2.3101410585306515E-5</v>
      </c>
      <c r="HQ497" s="240">
        <f t="shared" ca="1" si="1332"/>
        <v>-1.1107352737527396E-5</v>
      </c>
      <c r="HR497" s="240">
        <f t="shared" ca="1" si="1333"/>
        <v>-1.3135544468797646E-6</v>
      </c>
      <c r="HS497" s="240">
        <f t="shared" ca="1" si="1334"/>
        <v>1.3683982470543157E-5</v>
      </c>
      <c r="HT497" s="240">
        <f t="shared" ca="1" si="1335"/>
        <v>-2.5528542721929301E-5</v>
      </c>
      <c r="HU497" s="240">
        <f t="shared" ca="1" si="1336"/>
        <v>3.6392055393083302E-5</v>
      </c>
      <c r="HV497" s="240">
        <f t="shared" ca="1" si="1337"/>
        <v>-4.5857041784380756E-5</v>
      </c>
      <c r="HW497" s="240">
        <f t="shared" ca="1" si="1338"/>
        <v>5.3559767776829594E-5</v>
      </c>
      <c r="HX497" s="240">
        <f t="shared" ca="1" si="1339"/>
        <v>-5.9204221930278473E-5</v>
      </c>
      <c r="HY497" s="240">
        <f t="shared" ca="1" si="1340"/>
        <v>6.2573491037055444E-5</v>
      </c>
      <c r="HZ497" s="240">
        <f t="shared" ca="1" si="1341"/>
        <v>-6.3538095974898805E-5</v>
      </c>
      <c r="IA497" s="240">
        <f t="shared" ca="1" si="1342"/>
        <v>6.2060967517001288E-5</v>
      </c>
      <c r="IB497" s="240">
        <f t="shared" ca="1" si="1343"/>
        <v>-5.8198870881616741E-5</v>
      </c>
      <c r="IC497" s="240">
        <f t="shared" ca="1" si="1344"/>
        <v>5.2100224276554243E-5</v>
      </c>
      <c r="ID497" s="240">
        <f t="shared" ca="1" si="1345"/>
        <v>-4.399939527068595E-5</v>
      </c>
      <c r="IE497" s="240">
        <f t="shared" ca="1" si="1346"/>
        <v>-1.7530121240294026E-5</v>
      </c>
      <c r="IF497" s="240">
        <f t="shared" ca="1" si="1347"/>
        <v>-2.3101410585303903E-5</v>
      </c>
      <c r="IG497" s="240">
        <f t="shared" ca="1" si="1348"/>
        <v>1.1107352737524638E-5</v>
      </c>
      <c r="IH497" s="240">
        <f t="shared" ca="1" si="1349"/>
        <v>1.3135544468825699E-6</v>
      </c>
      <c r="II497" s="240">
        <f t="shared" ca="1" si="1350"/>
        <v>-1.3683982470545895E-5</v>
      </c>
      <c r="IJ497" s="240">
        <f t="shared" ca="1" si="1351"/>
        <v>2.5528542721931866E-5</v>
      </c>
      <c r="IK497" s="240">
        <f t="shared" ca="1" si="1352"/>
        <v>-3.6392055393079677E-5</v>
      </c>
      <c r="IL497" s="240">
        <f t="shared" ca="1" si="1353"/>
        <v>4.5857041784377694E-5</v>
      </c>
      <c r="IM497" s="240">
        <f t="shared" ca="1" si="1354"/>
        <v>-5.3559767776827216E-5</v>
      </c>
      <c r="IN497" s="240">
        <f t="shared" ca="1" si="1355"/>
        <v>5.9204221930276874E-5</v>
      </c>
      <c r="IO497" s="240">
        <f t="shared" ca="1" si="1356"/>
        <v>-6.2573491037055932E-5</v>
      </c>
      <c r="IP497" s="240">
        <f t="shared" ca="1" si="1357"/>
        <v>6.3538095974898737E-5</v>
      </c>
      <c r="IQ497" s="240">
        <f t="shared" ca="1" si="1358"/>
        <v>-6.2060967517000692E-5</v>
      </c>
      <c r="IR497" s="240">
        <f t="shared" ca="1" si="1359"/>
        <v>5.8198870881615616E-5</v>
      </c>
      <c r="IS497" s="240">
        <f t="shared" ca="1" si="1360"/>
        <v>-5.2100224276552637E-5</v>
      </c>
      <c r="IT497" s="240">
        <f t="shared" ca="1" si="1361"/>
        <v>4.3999395270683924E-5</v>
      </c>
      <c r="IU497" s="240">
        <f t="shared" ca="1" si="1362"/>
        <v>-3.4207694179707802E-5</v>
      </c>
      <c r="IV497" s="240">
        <f t="shared" ca="1" si="1363"/>
        <v>2.3101410585301294E-5</v>
      </c>
      <c r="IW497" s="240">
        <f t="shared" ca="1" si="1364"/>
        <v>-1.1107352737528992E-5</v>
      </c>
      <c r="IX497" s="240">
        <f t="shared" ca="1" si="1365"/>
        <v>-1.313554446878145E-6</v>
      </c>
      <c r="IY497" s="240">
        <f t="shared" ca="1" si="1366"/>
        <v>1.3683982470541578E-5</v>
      </c>
      <c r="IZ497" s="240">
        <f t="shared" ca="1" si="1367"/>
        <v>-2.5528542721927817E-5</v>
      </c>
      <c r="JA497" s="240">
        <f t="shared" ca="1" si="1368"/>
        <v>3.6392055393081974E-5</v>
      </c>
      <c r="JB497" s="240">
        <f t="shared" ca="1" si="1369"/>
        <v>-4.5857041784379638E-5</v>
      </c>
    </row>
    <row r="498" spans="2:262">
      <c r="B498" s="248">
        <v>137</v>
      </c>
      <c r="C498" s="247">
        <f t="shared" si="1370"/>
        <v>2.6757812500000019E-3</v>
      </c>
      <c r="D498" s="244">
        <f t="shared" ca="1" si="1113"/>
        <v>29.938312849390009</v>
      </c>
      <c r="E498" s="243">
        <f ca="1">EM361</f>
        <v>-6.16871506099929E-2</v>
      </c>
      <c r="F498" s="242">
        <v>137</v>
      </c>
      <c r="G498" s="240">
        <f t="shared" ca="1" si="1114"/>
        <v>5.6728722993908519E-5</v>
      </c>
      <c r="H498" s="240">
        <f t="shared" ca="1" si="1115"/>
        <v>-6.3691032487180993E-5</v>
      </c>
      <c r="I498" s="240">
        <f t="shared" ca="1" si="1116"/>
        <v>6.7558229130282692E-5</v>
      </c>
      <c r="J498" s="240">
        <f t="shared" ca="1" si="1117"/>
        <v>-6.8142383640914608E-5</v>
      </c>
      <c r="K498" s="240">
        <f t="shared" ca="1" si="1118"/>
        <v>6.5415108598403256E-5</v>
      </c>
      <c r="L498" s="240">
        <f t="shared" ca="1" si="1119"/>
        <v>-5.950893795141278E-5</v>
      </c>
      <c r="M498" s="240">
        <f t="shared" ca="1" si="1120"/>
        <v>5.0710886432644844E-5</v>
      </c>
      <c r="N498" s="240">
        <f t="shared" ca="1" si="1121"/>
        <v>-3.9448501865534372E-5</v>
      </c>
      <c r="O498" s="240">
        <f t="shared" ca="1" si="1122"/>
        <v>2.626908816141669E-5</v>
      </c>
      <c r="P498" s="240">
        <f t="shared" ca="1" si="1123"/>
        <v>-1.1813108680993956E-5</v>
      </c>
      <c r="Q498" s="240">
        <f t="shared" ca="1" si="1124"/>
        <v>-3.2169375565722791E-6</v>
      </c>
      <c r="R498" s="240">
        <f t="shared" ca="1" si="1125"/>
        <v>1.8090654333290514E-5</v>
      </c>
      <c r="S498" s="240">
        <f t="shared" ca="1" si="1126"/>
        <v>-3.2085242376992319E-5</v>
      </c>
      <c r="T498" s="240">
        <f t="shared" ca="1" si="1127"/>
        <v>4.4520624326777614E-5</v>
      </c>
      <c r="U498" s="241">
        <f t="shared" ca="1" si="1128"/>
        <v>-5.4792493595571371E-5</v>
      </c>
      <c r="V498" s="240">
        <f t="shared" ca="1" si="1129"/>
        <v>6.2401681095865282E-5</v>
      </c>
      <c r="W498" s="240">
        <f t="shared" ca="1" si="1130"/>
        <v>-6.6978412730870146E-5</v>
      </c>
      <c r="X498" s="240">
        <f t="shared" ca="1" si="1131"/>
        <v>6.8300278840354161E-5</v>
      </c>
      <c r="Y498" s="240">
        <f t="shared" ca="1" si="1132"/>
        <v>-6.6303042362647792E-5</v>
      </c>
      <c r="Z498" s="240">
        <f t="shared" ca="1" si="1133"/>
        <v>6.1083760482186594E-5</v>
      </c>
      <c r="AA498" s="240">
        <f t="shared" ca="1" si="1134"/>
        <v>-5.2896068063817044E-5</v>
      </c>
      <c r="AB498" s="240">
        <f t="shared" ca="1" si="1135"/>
        <v>4.2137852078872419E-5</v>
      </c>
      <c r="AC498" s="240">
        <f t="shared" ca="1" si="1136"/>
        <v>-2.9331915993391513E-5</v>
      </c>
      <c r="AD498" s="240">
        <f t="shared" ca="1" si="1137"/>
        <v>1.5100573746854163E-5</v>
      </c>
      <c r="AE498" s="240">
        <f t="shared" ca="1" si="1138"/>
        <v>-1.3540794582747996E-7</v>
      </c>
      <c r="AF498" s="240">
        <f t="shared" ca="1" si="1139"/>
        <v>-1.4836338104518139E-5</v>
      </c>
      <c r="AG498" s="240">
        <f t="shared" ca="1" si="1140"/>
        <v>2.9087101326927752E-5</v>
      </c>
      <c r="AH498" s="240">
        <f t="shared" ca="1" si="1141"/>
        <v>-4.1924355338142483E-5</v>
      </c>
      <c r="AI498" s="240">
        <f t="shared" ca="1" si="1142"/>
        <v>5.2724264280906958E-5</v>
      </c>
      <c r="AJ498" s="240">
        <f t="shared" ca="1" si="1143"/>
        <v>-6.0961998589048014E-5</v>
      </c>
      <c r="AK498" s="240">
        <f t="shared" ca="1" si="1144"/>
        <v>6.6237239468572924E-5</v>
      </c>
      <c r="AL498" s="240">
        <f t="shared" ca="1" si="1145"/>
        <v>-6.8293632685669431E-5</v>
      </c>
      <c r="AM498" s="240">
        <f t="shared" ca="1" si="1146"/>
        <v>6.7031246290380196E-5</v>
      </c>
      <c r="AN498" s="240">
        <f t="shared" ca="1" si="1147"/>
        <v>-6.2511426883652977E-5</v>
      </c>
      <c r="AO498" s="240">
        <f t="shared" ca="1" si="1148"/>
        <v>5.4953818433875732E-5</v>
      </c>
      <c r="AP498" s="240">
        <f t="shared" ca="1" si="1149"/>
        <v>-4.4725688515713284E-5</v>
      </c>
      <c r="AQ498" s="240">
        <f t="shared" ca="1" si="1150"/>
        <v>3.232408067056586E-5</v>
      </c>
      <c r="AR498" s="240">
        <f t="shared" ca="1" si="1151"/>
        <v>-1.8351660207904145E-5</v>
      </c>
      <c r="AS498" s="240">
        <f t="shared" ca="1" si="1152"/>
        <v>3.4874272386258885E-6</v>
      </c>
      <c r="AT498" s="240">
        <f t="shared" ca="1" si="1153"/>
        <v>1.1546279837741749E-5</v>
      </c>
      <c r="AU498" s="240">
        <f t="shared" ca="1" si="1154"/>
        <v>-2.6018886902038783E-5</v>
      </c>
      <c r="AV498" s="240">
        <f t="shared" ca="1" si="1155"/>
        <v>3.9227086905357967E-5</v>
      </c>
      <c r="AW498" s="240">
        <f t="shared" ca="1" si="1156"/>
        <v>-5.0529017595489739E-5</v>
      </c>
      <c r="AX498" s="240">
        <f t="shared" ca="1" si="1157"/>
        <v>5.9375453287989317E-5</v>
      </c>
      <c r="AY498" s="240">
        <f t="shared" ca="1" si="1158"/>
        <v>-6.5336494894698965E-5</v>
      </c>
      <c r="AZ498" s="240">
        <f t="shared" ca="1" si="1159"/>
        <v>6.8122461188029195E-5</v>
      </c>
      <c r="BA498" s="240">
        <f t="shared" ca="1" si="1160"/>
        <v>-6.7597966074555229E-5</v>
      </c>
      <c r="BB498" s="240">
        <f t="shared" ca="1" si="1161"/>
        <v>6.3788497782402313E-5</v>
      </c>
      <c r="BC498" s="240">
        <f t="shared" ca="1" si="1162"/>
        <v>-5.687918024194061E-5</v>
      </c>
      <c r="BD498" s="240">
        <f t="shared" ca="1" si="1163"/>
        <v>4.7205776851411398E-5</v>
      </c>
      <c r="BE498" s="240">
        <f t="shared" ca="1" si="1164"/>
        <v>-3.5238373806150567E-5</v>
      </c>
      <c r="BF498" s="240">
        <f t="shared" ca="1" si="1165"/>
        <v>2.1558535912098623E-5</v>
      </c>
      <c r="BG498" s="240">
        <f t="shared" ca="1" si="1166"/>
        <v>-6.8310450137429326E-6</v>
      </c>
      <c r="BH498" s="240">
        <f t="shared" ca="1" si="1167"/>
        <v>-8.2284055715025292E-6</v>
      </c>
      <c r="BI498" s="240">
        <f t="shared" ca="1" si="1168"/>
        <v>2.2887990699614762E-5</v>
      </c>
      <c r="BJ498" s="240">
        <f t="shared" ca="1" si="1169"/>
        <v>-3.6435316984331442E-5</v>
      </c>
      <c r="BK498" s="240">
        <f t="shared" ca="1" si="1170"/>
        <v>4.8212042080865761E-5</v>
      </c>
      <c r="BL498" s="240">
        <f t="shared" ca="1" si="1171"/>
        <v>-5.7645867319284393E-5</v>
      </c>
      <c r="BM498" s="240">
        <f t="shared" ca="1" si="1172"/>
        <v>6.4278348981822644E-5</v>
      </c>
      <c r="BN498" s="240">
        <f t="shared" ca="1" si="1173"/>
        <v>-6.7787176714564131E-5</v>
      </c>
      <c r="BO498" s="240">
        <f t="shared" ca="1" si="1174"/>
        <v>6.8001836437574139E-5</v>
      </c>
      <c r="BP498" s="240">
        <f t="shared" ca="1" si="1175"/>
        <v>-6.4911896602781348E-5</v>
      </c>
      <c r="BQ498" s="240">
        <f t="shared" ca="1" si="1176"/>
        <v>5.8667515122774886E-5</v>
      </c>
      <c r="BR498" s="240">
        <f t="shared" ca="1" si="1177"/>
        <v>-4.9572142335936778E-5</v>
      </c>
      <c r="BS498" s="240">
        <f t="shared" ca="1" si="1178"/>
        <v>3.806777461271841E-5</v>
      </c>
      <c r="BT498" s="240">
        <f t="shared" ca="1" si="1179"/>
        <v>-2.4713475214975208E-5</v>
      </c>
      <c r="BU498" s="240">
        <f t="shared" ca="1" si="1180"/>
        <v>1.0158206203092992E-5</v>
      </c>
      <c r="BV498" s="240">
        <f t="shared" ca="1" si="1181"/>
        <v>4.8907083555183481E-6</v>
      </c>
      <c r="BW498" s="240">
        <f t="shared" ca="1" si="1182"/>
        <v>-1.9701955322845963E-5</v>
      </c>
      <c r="BX498" s="240">
        <f t="shared" ca="1" si="1183"/>
        <v>3.3555771193331132E-5</v>
      </c>
      <c r="BY498" s="240">
        <f t="shared" ca="1" si="1184"/>
        <v>-4.5778919533991418E-5</v>
      </c>
      <c r="BZ498" s="240">
        <f t="shared" ca="1" si="1185"/>
        <v>5.5777407407024564E-5</v>
      </c>
      <c r="CA498" s="240">
        <f t="shared" ca="1" si="1186"/>
        <v>-6.3065350896130708E-5</v>
      </c>
      <c r="CB498" s="240">
        <f t="shared" ca="1" si="1187"/>
        <v>6.7288586994938262E-5</v>
      </c>
      <c r="CC498" s="240">
        <f t="shared" ca="1" si="1188"/>
        <v>-6.824188442035756E-5</v>
      </c>
      <c r="CD498" s="240">
        <f t="shared" ca="1" si="1189"/>
        <v>6.5878916978633659E-5</v>
      </c>
      <c r="CE498" s="240">
        <f t="shared" ca="1" si="1190"/>
        <v>-6.0314514821010996E-5</v>
      </c>
      <c r="CF498" s="240">
        <f t="shared" ca="1" si="1191"/>
        <v>5.1819084187569303E-5</v>
      </c>
      <c r="CG498" s="240">
        <f t="shared" ca="1" si="1192"/>
        <v>-4.0805466815900984E-5</v>
      </c>
      <c r="CH498" s="240">
        <f t="shared" ca="1" si="1193"/>
        <v>2.7808877591415925E-5</v>
      </c>
      <c r="CI498" s="240">
        <f t="shared" ca="1" si="1194"/>
        <v>-1.3460895383946023E-5</v>
      </c>
      <c r="CJ498" s="240">
        <f t="shared" ca="1" si="1195"/>
        <v>-1.5412289947322182E-6</v>
      </c>
      <c r="CK498" s="240">
        <f t="shared" ca="1" si="1196"/>
        <v>1.6468456210016964E-5</v>
      </c>
      <c r="CL498" s="240">
        <f t="shared" ca="1" si="1197"/>
        <v>-3.0595386610391041E-5</v>
      </c>
      <c r="CM498" s="240">
        <f t="shared" ca="1" si="1198"/>
        <v>4.3235511560201299E-5</v>
      </c>
      <c r="CN498" s="240">
        <f t="shared" ca="1" si="1199"/>
        <v>-5.3774574834799597E-5</v>
      </c>
      <c r="CO498" s="240">
        <f t="shared" ca="1" si="1200"/>
        <v>6.1700422856256855E-5</v>
      </c>
      <c r="CP498" s="240">
        <f t="shared" ca="1" si="1201"/>
        <v>-6.6627893175457515E-5</v>
      </c>
      <c r="CQ498" s="240">
        <f t="shared" ca="1" si="1202"/>
        <v>6.8317531726289223E-5</v>
      </c>
      <c r="CR498" s="240">
        <f t="shared" ca="1" si="1203"/>
        <v>-6.6687229273172855E-5</v>
      </c>
      <c r="CS498" s="240">
        <f t="shared" ca="1" si="1204"/>
        <v>6.1816211570116589E-5</v>
      </c>
      <c r="CT498" s="240">
        <f t="shared" ca="1" si="1205"/>
        <v>-5.3941189326575749E-5</v>
      </c>
      <c r="CU498" s="240">
        <f t="shared" ca="1" si="1206"/>
        <v>4.3444855075388777E-5</v>
      </c>
      <c r="CV498" s="240">
        <f t="shared" ca="1" si="1207"/>
        <v>-3.0837285945965389E-5</v>
      </c>
      <c r="CW498" s="240">
        <f t="shared" ca="1" si="1208"/>
        <v>1.6731156088785841E-5</v>
      </c>
      <c r="CX498" s="240">
        <f t="shared" ca="1" si="1209"/>
        <v>-1.8119633217018269E-6</v>
      </c>
      <c r="CY498" s="240">
        <f t="shared" ca="1" si="1210"/>
        <v>-1.3195283143713541E-5</v>
      </c>
      <c r="CZ498" s="240">
        <f t="shared" ca="1" si="1211"/>
        <v>2.7561295061263694E-5</v>
      </c>
      <c r="DA498" s="240">
        <f t="shared" ca="1" si="1212"/>
        <v>-4.0587945452080689E-5</v>
      </c>
      <c r="DB498" s="240">
        <f t="shared" ca="1" si="1213"/>
        <v>5.1642194601698753E-5</v>
      </c>
      <c r="DC498" s="240">
        <f t="shared" ca="1" si="1214"/>
        <v>-6.0186853093405172E-5</v>
      </c>
      <c r="DD498" s="240">
        <f t="shared" ca="1" si="1215"/>
        <v>6.5806686925402356E-5</v>
      </c>
      <c r="DE498" s="240">
        <f t="shared" ca="1" si="1216"/>
        <v>-6.8228596114383236E-5</v>
      </c>
      <c r="DF498" s="240">
        <f t="shared" ca="1" si="1217"/>
        <v>6.7334886191281899E-5</v>
      </c>
      <c r="DG498" s="240">
        <f t="shared" ca="1" si="1218"/>
        <v>-6.3168987651087463E-5</v>
      </c>
      <c r="DH498" s="240">
        <f t="shared" ca="1" si="1219"/>
        <v>5.5933345415806697E-5</v>
      </c>
      <c r="DI498" s="240">
        <f t="shared" ca="1" si="1220"/>
        <v>-4.5979580873677122E-5</v>
      </c>
      <c r="DJ498" s="240">
        <f t="shared" ca="1" si="1221"/>
        <v>3.3791404577647245E-5</v>
      </c>
      <c r="DK498" s="240">
        <f t="shared" ca="1" si="1222"/>
        <v>-1.996110997312781E-5</v>
      </c>
      <c r="DL498" s="240">
        <f t="shared" ca="1" si="1223"/>
        <v>5.1607904597846346E-6</v>
      </c>
      <c r="DM498" s="240">
        <f t="shared" ca="1" si="1224"/>
        <v>9.8903214845428088E-6</v>
      </c>
      <c r="DN498" s="240">
        <f t="shared" ca="1" si="1225"/>
        <v>-2.4460805938252997E-5</v>
      </c>
      <c r="DO498" s="240">
        <f t="shared" ca="1" si="1226"/>
        <v>3.7842599428278757E-5</v>
      </c>
      <c r="DP498" s="240">
        <f t="shared" ca="1" si="1227"/>
        <v>-4.9385403798482955E-5</v>
      </c>
      <c r="DQ498" s="240">
        <f t="shared" ca="1" si="1228"/>
        <v>5.8528287929703971E-5</v>
      </c>
      <c r="DR498" s="240">
        <f t="shared" ca="1" si="1229"/>
        <v>-6.4826946602559987E-5</v>
      </c>
      <c r="DS498" s="240">
        <f t="shared" ca="1" si="1230"/>
        <v>6.7975291838318335E-5</v>
      </c>
      <c r="DT498" s="240">
        <f t="shared" ca="1" si="1231"/>
        <v>-6.7820327470716055E-5</v>
      </c>
      <c r="DU498" s="240">
        <f t="shared" ca="1" si="1232"/>
        <v>6.4369584107858537E-5</v>
      </c>
      <c r="DV498" s="240">
        <f t="shared" ca="1" si="1233"/>
        <v>-5.7790753176746327E-5</v>
      </c>
      <c r="DW498" s="240">
        <f t="shared" ca="1" si="1234"/>
        <v>4.8403537834308011E-5</v>
      </c>
      <c r="DX498" s="240">
        <f t="shared" ca="1" si="1235"/>
        <v>-3.6664116755920714E-5</v>
      </c>
      <c r="DY498" s="240">
        <f t="shared" ca="1" si="1236"/>
        <v>2.31429757951615E-5</v>
      </c>
      <c r="DZ498" s="240">
        <f t="shared" ca="1" si="1237"/>
        <v>-8.4971848016141124E-6</v>
      </c>
      <c r="EA498" s="240">
        <f t="shared" ca="1" si="1238"/>
        <v>-6.5615331746259438E-6</v>
      </c>
      <c r="EB498" s="240">
        <f t="shared" ca="1" si="1239"/>
        <v>2.1301388591219876E-5</v>
      </c>
      <c r="EC498" s="240">
        <f t="shared" ca="1" si="1240"/>
        <v>-3.5006087267833771E-5</v>
      </c>
      <c r="ED498" s="240">
        <f t="shared" ca="1" si="1241"/>
        <v>4.7009639231863449E-5</v>
      </c>
      <c r="EE498" s="240">
        <f t="shared" ca="1" si="1242"/>
        <v>-5.672872299390957E-5</v>
      </c>
      <c r="EF498" s="240">
        <f t="shared" ca="1" si="1243"/>
        <v>6.3691032487180925E-5</v>
      </c>
      <c r="EG498" s="240">
        <f t="shared" ca="1" si="1244"/>
        <v>-6.755822913028295E-5</v>
      </c>
      <c r="EH498" s="240">
        <f t="shared" ca="1" si="1245"/>
        <v>6.8142383640914649E-5</v>
      </c>
      <c r="EI498" s="240">
        <f t="shared" ca="1" si="1246"/>
        <v>-6.5415108598402823E-5</v>
      </c>
      <c r="EJ498" s="240">
        <f t="shared" ca="1" si="1247"/>
        <v>5.9508937951413105E-5</v>
      </c>
      <c r="EK498" s="240">
        <f t="shared" ca="1" si="1248"/>
        <v>-5.0710886432644152E-5</v>
      </c>
      <c r="EL498" s="240">
        <f t="shared" ca="1" si="1249"/>
        <v>3.9448501865535111E-5</v>
      </c>
      <c r="EM498" s="240">
        <f t="shared" ca="1" si="1250"/>
        <v>-2.6269088161415731E-5</v>
      </c>
      <c r="EN498" s="240">
        <f t="shared" ca="1" si="1251"/>
        <v>1.1813108680994851E-5</v>
      </c>
      <c r="EO498" s="240">
        <f t="shared" ca="1" si="1252"/>
        <v>3.2169375565728348E-6</v>
      </c>
      <c r="EP498" s="240">
        <f t="shared" ca="1" si="1253"/>
        <v>-1.8090654333289176E-5</v>
      </c>
      <c r="EQ498" s="240">
        <f t="shared" ca="1" si="1254"/>
        <v>3.2085242376992814E-5</v>
      </c>
      <c r="ER498" s="240">
        <f t="shared" ca="1" si="1255"/>
        <v>-4.4520624326776184E-5</v>
      </c>
      <c r="ES498" s="240">
        <f t="shared" ca="1" si="1256"/>
        <v>5.4792493595571412E-5</v>
      </c>
      <c r="ET498" s="240">
        <f t="shared" ca="1" si="1257"/>
        <v>-6.240168109586451E-5</v>
      </c>
      <c r="EU498" s="240">
        <f t="shared" ca="1" si="1258"/>
        <v>6.697841273087016E-5</v>
      </c>
      <c r="EV498" s="240">
        <f t="shared" ca="1" si="1259"/>
        <v>-6.830027884035412E-5</v>
      </c>
      <c r="EW498" s="240">
        <f t="shared" ca="1" si="1260"/>
        <v>6.6303042362647887E-5</v>
      </c>
      <c r="EX498" s="240">
        <f t="shared" ca="1" si="1261"/>
        <v>-6.1083760482185699E-5</v>
      </c>
      <c r="EY498" s="240">
        <f t="shared" ca="1" si="1262"/>
        <v>5.2896068063817613E-5</v>
      </c>
      <c r="EZ498" s="240">
        <f t="shared" ca="1" si="1263"/>
        <v>-4.2137852078871606E-5</v>
      </c>
      <c r="FA498" s="240">
        <f t="shared" ca="1" si="1264"/>
        <v>2.933191599339233E-5</v>
      </c>
      <c r="FB498" s="240">
        <f t="shared" ca="1" si="1265"/>
        <v>-1.5100573746853146E-5</v>
      </c>
      <c r="FC498" s="240">
        <f t="shared" ca="1" si="1266"/>
        <v>1.3540794582450518E-7</v>
      </c>
      <c r="FD498" s="240">
        <f t="shared" ca="1" si="1267"/>
        <v>1.4836338104519149E-5</v>
      </c>
      <c r="FE498" s="240">
        <f t="shared" ca="1" si="1268"/>
        <v>-2.9087101326926932E-5</v>
      </c>
      <c r="FF498" s="240">
        <f t="shared" ca="1" si="1269"/>
        <v>4.1924355338139481E-5</v>
      </c>
      <c r="FG498" s="240">
        <f t="shared" ca="1" si="1270"/>
        <v>-5.2724264280908246E-5</v>
      </c>
      <c r="FH498" s="240">
        <f t="shared" ca="1" si="1271"/>
        <v>6.0961998589048041E-5</v>
      </c>
      <c r="FI498" s="240">
        <f t="shared" ca="1" si="1272"/>
        <v>-6.6237239468572463E-5</v>
      </c>
      <c r="FJ498" s="240">
        <f t="shared" ca="1" si="1273"/>
        <v>6.8293632685669322E-5</v>
      </c>
      <c r="FK498" s="240">
        <f t="shared" ca="1" si="1274"/>
        <v>-6.7031246290379803E-5</v>
      </c>
      <c r="FL498" s="240">
        <f t="shared" ca="1" si="1275"/>
        <v>6.2511426883652936E-5</v>
      </c>
      <c r="FM498" s="240">
        <f t="shared" ca="1" si="1276"/>
        <v>-5.4953818433876843E-5</v>
      </c>
      <c r="FN498" s="240">
        <f t="shared" ca="1" si="1277"/>
        <v>4.4725688515710303E-5</v>
      </c>
      <c r="FO498" s="240">
        <f t="shared" ca="1" si="1278"/>
        <v>-3.2324080670564939E-5</v>
      </c>
      <c r="FP498" s="240">
        <f t="shared" ca="1" si="1279"/>
        <v>1.8351660207905016E-5</v>
      </c>
      <c r="FQ498" s="240">
        <f t="shared" ca="1" si="1280"/>
        <v>-3.4874272386277587E-6</v>
      </c>
      <c r="FR498" s="240">
        <f t="shared" ca="1" si="1281"/>
        <v>-1.1546279837745642E-5</v>
      </c>
      <c r="FS498" s="240">
        <f t="shared" ca="1" si="1282"/>
        <v>2.6018886902038841E-5</v>
      </c>
      <c r="FT498" s="240">
        <f t="shared" ca="1" si="1283"/>
        <v>-3.9227086905356435E-5</v>
      </c>
      <c r="FU498" s="240">
        <f t="shared" ca="1" si="1284"/>
        <v>5.0529017595487164E-5</v>
      </c>
      <c r="FV498" s="240">
        <f t="shared" ca="1" si="1285"/>
        <v>-5.9375453287990307E-5</v>
      </c>
      <c r="FW498" s="240">
        <f t="shared" ca="1" si="1286"/>
        <v>6.5336494894698992E-5</v>
      </c>
      <c r="FX498" s="240">
        <f t="shared" ca="1" si="1287"/>
        <v>-6.8122461188029046E-5</v>
      </c>
      <c r="FY498" s="240">
        <f t="shared" ca="1" si="1288"/>
        <v>6.7597966074555785E-5</v>
      </c>
      <c r="FZ498" s="240">
        <f t="shared" ca="1" si="1289"/>
        <v>-6.3788497782401595E-5</v>
      </c>
      <c r="GA498" s="240">
        <f t="shared" ca="1" si="1290"/>
        <v>5.687918024194057E-5</v>
      </c>
      <c r="GB498" s="240">
        <f t="shared" ca="1" si="1291"/>
        <v>-4.7205776851412754E-5</v>
      </c>
      <c r="GC498" s="240">
        <f t="shared" ca="1" si="1292"/>
        <v>3.5238373806147186E-5</v>
      </c>
      <c r="GD498" s="240">
        <f t="shared" ca="1" si="1293"/>
        <v>-2.1558535912096719E-5</v>
      </c>
      <c r="GE498" s="240">
        <f t="shared" ca="1" si="1294"/>
        <v>6.8310450137428649E-6</v>
      </c>
      <c r="GF498" s="240">
        <f t="shared" ca="1" si="1295"/>
        <v>8.2284055715006624E-6</v>
      </c>
      <c r="GG498" s="240">
        <f t="shared" ca="1" si="1296"/>
        <v>-2.2887990699618485E-5</v>
      </c>
      <c r="GH498" s="240">
        <f t="shared" ca="1" si="1297"/>
        <v>3.6435316984331496E-5</v>
      </c>
      <c r="GI498" s="240">
        <f t="shared" ca="1" si="1298"/>
        <v>-4.821204208086444E-5</v>
      </c>
      <c r="GJ498" s="240">
        <f t="shared" ca="1" si="1299"/>
        <v>5.764586731928234E-5</v>
      </c>
      <c r="GK498" s="240">
        <f t="shared" ca="1" si="1300"/>
        <v>-6.4278348981823322E-5</v>
      </c>
      <c r="GL498" s="240">
        <f t="shared" ca="1" si="1301"/>
        <v>6.7787176714564145E-5</v>
      </c>
      <c r="GM498" s="240">
        <f t="shared" ca="1" si="1302"/>
        <v>-6.8001836437574315E-5</v>
      </c>
      <c r="GN498" s="240">
        <f t="shared" ca="1" si="1303"/>
        <v>6.491189660278254E-5</v>
      </c>
      <c r="GO498" s="240">
        <f t="shared" ca="1" si="1304"/>
        <v>-5.8667515122773856E-5</v>
      </c>
      <c r="GP498" s="240">
        <f t="shared" ca="1" si="1305"/>
        <v>4.957214233593673E-5</v>
      </c>
      <c r="GQ498" s="240">
        <f t="shared" ca="1" si="1306"/>
        <v>-3.8067774612719968E-5</v>
      </c>
      <c r="GR498" s="240">
        <f t="shared" ca="1" si="1307"/>
        <v>2.4713475214971525E-5</v>
      </c>
      <c r="GS498" s="240">
        <f t="shared" ca="1" si="1308"/>
        <v>-1.0158206203090999E-5</v>
      </c>
      <c r="GT498" s="240">
        <f t="shared" ca="1" si="1309"/>
        <v>-4.8907083555184227E-6</v>
      </c>
      <c r="GU498" s="240">
        <f t="shared" ca="1" si="1310"/>
        <v>1.9701955322844167E-5</v>
      </c>
      <c r="GV498" s="240">
        <f t="shared" ca="1" si="1311"/>
        <v>-3.3555771193334574E-5</v>
      </c>
      <c r="GW498" s="240">
        <f t="shared" ca="1" si="1312"/>
        <v>4.5778919533992909E-5</v>
      </c>
      <c r="GX498" s="240">
        <f t="shared" ca="1" si="1313"/>
        <v>-5.5777407407024605E-5</v>
      </c>
      <c r="GY498" s="240">
        <f t="shared" ca="1" si="1314"/>
        <v>6.3065350896129244E-5</v>
      </c>
      <c r="GZ498" s="240">
        <f t="shared" ca="1" si="1315"/>
        <v>-6.7288586994938628E-5</v>
      </c>
      <c r="HA498" s="240">
        <f t="shared" ca="1" si="1316"/>
        <v>6.824188442035756E-5</v>
      </c>
      <c r="HB498" s="240">
        <f t="shared" ca="1" si="1317"/>
        <v>-6.587891697863416E-5</v>
      </c>
      <c r="HC498" s="240">
        <f t="shared" ca="1" si="1318"/>
        <v>6.0314514821012791E-5</v>
      </c>
      <c r="HD498" s="240">
        <f t="shared" ca="1" si="1319"/>
        <v>-5.1819084187566728E-5</v>
      </c>
      <c r="HE498" s="240">
        <f t="shared" ca="1" si="1320"/>
        <v>4.0805466815900923E-5</v>
      </c>
      <c r="HF498" s="240">
        <f t="shared" ca="1" si="1321"/>
        <v>-2.7808877591415861E-5</v>
      </c>
      <c r="HG498" s="240">
        <f t="shared" ca="1" si="1322"/>
        <v>1.3460895383942154E-5</v>
      </c>
      <c r="HH498" s="240">
        <f t="shared" ca="1" si="1323"/>
        <v>1.5412289947322791E-6</v>
      </c>
      <c r="HI498" s="240">
        <f t="shared" ca="1" si="1324"/>
        <v>-1.6468456210017028E-5</v>
      </c>
      <c r="HJ498" s="240">
        <f t="shared" ca="1" si="1325"/>
        <v>3.0595386610387626E-5</v>
      </c>
      <c r="HK498" s="240">
        <f t="shared" ca="1" si="1326"/>
        <v>-4.3235511560204362E-5</v>
      </c>
      <c r="HL498" s="240">
        <f t="shared" ca="1" si="1327"/>
        <v>5.3774574834799637E-5</v>
      </c>
      <c r="HM498" s="240">
        <f t="shared" ca="1" si="1328"/>
        <v>-6.1700422856256868E-5</v>
      </c>
      <c r="HN498" s="240">
        <f t="shared" ca="1" si="1329"/>
        <v>6.6627893175456662E-5</v>
      </c>
      <c r="HO498" s="240">
        <f t="shared" ca="1" si="1330"/>
        <v>-6.8317531726289237E-5</v>
      </c>
      <c r="HP498" s="240">
        <f t="shared" ca="1" si="1331"/>
        <v>6.6687229273172828E-5</v>
      </c>
      <c r="HQ498" s="240">
        <f t="shared" ca="1" si="1332"/>
        <v>-6.1816211570116548E-5</v>
      </c>
      <c r="HR498" s="240">
        <f t="shared" ca="1" si="1333"/>
        <v>5.3941189326578087E-5</v>
      </c>
      <c r="HS498" s="240">
        <f t="shared" ca="1" si="1334"/>
        <v>-4.3444855075385727E-5</v>
      </c>
      <c r="HT498" s="240">
        <f t="shared" ca="1" si="1335"/>
        <v>3.0837285945965328E-5</v>
      </c>
      <c r="HU498" s="240">
        <f t="shared" ca="1" si="1336"/>
        <v>-1.673115608878577E-5</v>
      </c>
      <c r="HV498" s="240">
        <f t="shared" ca="1" si="1337"/>
        <v>1.8119633216978764E-6</v>
      </c>
      <c r="HW498" s="240">
        <f t="shared" ca="1" si="1338"/>
        <v>1.3195283143713599E-5</v>
      </c>
      <c r="HX498" s="240">
        <f t="shared" ca="1" si="1339"/>
        <v>-2.7561295061263758E-5</v>
      </c>
      <c r="HY498" s="240">
        <f t="shared" ca="1" si="1340"/>
        <v>4.0587945452077613E-5</v>
      </c>
      <c r="HZ498" s="240">
        <f t="shared" ca="1" si="1341"/>
        <v>-5.1642194601701335E-5</v>
      </c>
      <c r="IA498" s="240">
        <f t="shared" ca="1" si="1342"/>
        <v>6.0186853093405206E-5</v>
      </c>
      <c r="IB498" s="240">
        <f t="shared" ca="1" si="1343"/>
        <v>-6.5806686925402383E-5</v>
      </c>
      <c r="IC498" s="240">
        <f t="shared" ca="1" si="1344"/>
        <v>6.8228596114383046E-5</v>
      </c>
      <c r="ID498" s="240">
        <f t="shared" ca="1" si="1345"/>
        <v>-6.7334886191281235E-5</v>
      </c>
      <c r="IE498" s="240">
        <f t="shared" ca="1" si="1346"/>
        <v>-2.4962665360735342E-5</v>
      </c>
      <c r="IF498" s="240">
        <f t="shared" ca="1" si="1347"/>
        <v>-5.5933345415806656E-5</v>
      </c>
      <c r="IG498" s="240">
        <f t="shared" ca="1" si="1348"/>
        <v>4.5979580873679941E-5</v>
      </c>
      <c r="IH498" s="240">
        <f t="shared" ca="1" si="1349"/>
        <v>-3.3791404577643809E-5</v>
      </c>
      <c r="II498" s="240">
        <f t="shared" ca="1" si="1350"/>
        <v>1.9961109973127749E-5</v>
      </c>
      <c r="IJ498" s="240">
        <f t="shared" ca="1" si="1351"/>
        <v>-5.1607904597845736E-6</v>
      </c>
      <c r="IK498" s="240">
        <f t="shared" ca="1" si="1352"/>
        <v>-9.890321484539031E-6</v>
      </c>
      <c r="IL498" s="240">
        <f t="shared" ca="1" si="1353"/>
        <v>2.4460805938253064E-5</v>
      </c>
      <c r="IM498" s="240">
        <f t="shared" ca="1" si="1354"/>
        <v>-3.7842599428278811E-5</v>
      </c>
      <c r="IN498" s="240">
        <f t="shared" ca="1" si="1355"/>
        <v>4.9385403798480312E-5</v>
      </c>
      <c r="IO498" s="240">
        <f t="shared" ca="1" si="1356"/>
        <v>-5.852828792970601E-5</v>
      </c>
      <c r="IP498" s="240">
        <f t="shared" ca="1" si="1357"/>
        <v>6.4826946602560001E-5</v>
      </c>
      <c r="IQ498" s="240">
        <f t="shared" ca="1" si="1358"/>
        <v>-6.7975291838318335E-5</v>
      </c>
      <c r="IR498" s="240">
        <f t="shared" ca="1" si="1359"/>
        <v>6.7820327470716503E-5</v>
      </c>
      <c r="IS498" s="240">
        <f t="shared" ca="1" si="1360"/>
        <v>-6.4369584107857222E-5</v>
      </c>
      <c r="IT498" s="240">
        <f t="shared" ca="1" si="1361"/>
        <v>5.7790753176746286E-5</v>
      </c>
      <c r="IU498" s="240">
        <f t="shared" ca="1" si="1362"/>
        <v>-4.8403537834307971E-5</v>
      </c>
      <c r="IV498" s="240">
        <f t="shared" ca="1" si="1363"/>
        <v>3.6664116755923939E-5</v>
      </c>
      <c r="IW498" s="240">
        <f t="shared" ca="1" si="1364"/>
        <v>-2.3142975795157783E-5</v>
      </c>
      <c r="IX498" s="240">
        <f t="shared" ca="1" si="1365"/>
        <v>8.4971848016140413E-6</v>
      </c>
      <c r="IY498" s="240">
        <f t="shared" ca="1" si="1366"/>
        <v>6.5615331746260082E-6</v>
      </c>
      <c r="IZ498" s="240">
        <f t="shared" ca="1" si="1367"/>
        <v>-2.1301388591216254E-5</v>
      </c>
      <c r="JA498" s="240">
        <f t="shared" ca="1" si="1368"/>
        <v>3.5006087267837159E-5</v>
      </c>
      <c r="JB498" s="240">
        <f t="shared" ca="1" si="1369"/>
        <v>-4.7009639231863497E-5</v>
      </c>
    </row>
    <row r="499" spans="2:262">
      <c r="B499" s="248">
        <v>138</v>
      </c>
      <c r="C499" s="247">
        <f t="shared" si="1370"/>
        <v>2.695312500000002E-3</v>
      </c>
      <c r="D499" s="244">
        <f t="shared" ca="1" si="1113"/>
        <v>29.939611483246225</v>
      </c>
      <c r="E499" s="243">
        <f ca="1">EN361</f>
        <v>-6.0388516753776107E-2</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29.939950254585813</v>
      </c>
      <c r="E500" s="243">
        <f ca="1">EO361</f>
        <v>-6.0049745414186027E-2</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29.940258366734163</v>
      </c>
      <c r="E501" s="243">
        <f ca="1">EP361</f>
        <v>-5.9741633265836556E-2</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29.939909925122482</v>
      </c>
      <c r="E502" s="243">
        <f ca="1">EQ361</f>
        <v>-6.0090074877519654E-2</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29.940200468550493</v>
      </c>
      <c r="E503" s="243">
        <f ca="1">ER361</f>
        <v>-5.9799531449508295E-2</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29.940505938400275</v>
      </c>
      <c r="E504" s="243">
        <f ca="1">ES361</f>
        <v>-5.9494061599726616E-2</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29.941759956927168</v>
      </c>
      <c r="E505" s="243">
        <f ca="1">ET361</f>
        <v>-5.8240043072830559E-2</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29.942936243109006</v>
      </c>
      <c r="E506" s="243">
        <f ca="1">EU361</f>
        <v>-5.7063756890994854E-2</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29.944435500324939</v>
      </c>
      <c r="E507" s="243">
        <f ca="1">EV361</f>
        <v>-5.556449967506194E-2</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29.94523671355719</v>
      </c>
      <c r="E508" s="243">
        <f ca="1">EW361</f>
        <v>-5.4763286442810831E-2</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29.945762068716359</v>
      </c>
      <c r="E509" s="243">
        <f ca="1">EX361</f>
        <v>-5.4237931283639511E-2</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29.945630604436595</v>
      </c>
      <c r="E510" s="243">
        <f ca="1">EY361</f>
        <v>-5.4369395563404983E-2</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29.945522360745137</v>
      </c>
      <c r="E511" s="243">
        <f ca="1">EZ361</f>
        <v>-5.4477639254862063E-2</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29.945557983032749</v>
      </c>
      <c r="E512" s="243">
        <f ca="1">FA361</f>
        <v>-5.4442016967250699E-2</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29.946122433639001</v>
      </c>
      <c r="E513" s="243">
        <f ca="1">FB361</f>
        <v>-5.3877566361000342E-2</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29.947215656545339</v>
      </c>
      <c r="E514" s="243">
        <f ca="1">FC361</f>
        <v>-5.2784343454662541E-2</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29.948490266620436</v>
      </c>
      <c r="E515" s="243">
        <f ca="1">FD361</f>
        <v>-5.150973337956493E-2</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29.949805946699136</v>
      </c>
      <c r="E516" s="243">
        <f ca="1">FE361</f>
        <v>-5.0194053300864239E-2</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29.950496488754059</v>
      </c>
      <c r="E517" s="243">
        <f ca="1">FF361</f>
        <v>-4.9503511245942704E-2</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29.950895885048599</v>
      </c>
      <c r="E518" s="243">
        <f ca="1">FG361</f>
        <v>-4.9104114951400754E-2</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29.950592474345282</v>
      </c>
      <c r="E519" s="243">
        <f ca="1">FH361</f>
        <v>-4.9407525654719155E-2</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29.950567180614225</v>
      </c>
      <c r="E520" s="243">
        <f ca="1">FI361</f>
        <v>-4.94328193857742E-2</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29.950457404398168</v>
      </c>
      <c r="E521" s="243">
        <f ca="1">FJ361</f>
        <v>-4.9542595601831114E-2</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29.951274778057662</v>
      </c>
      <c r="E522" s="243">
        <f ca="1">FK361</f>
        <v>-4.8725221942338456E-2</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29.95213705167707</v>
      </c>
      <c r="E523" s="243">
        <f ca="1">FL361</f>
        <v>-4.786294832292886E-2</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29.95365542098634</v>
      </c>
      <c r="E524" s="243">
        <f ca="1">FM361</f>
        <v>-4.6344579013658661E-2</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29.954556966224171</v>
      </c>
      <c r="E525" s="243">
        <f ca="1">FN361</f>
        <v>-4.5443033775828125E-2</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29.955439318480483</v>
      </c>
      <c r="E526" s="243">
        <f ca="1">FO361</f>
        <v>-4.4560681519518197E-2</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29.955360142441705</v>
      </c>
      <c r="E527" s="243">
        <f ca="1">FP361</f>
        <v>-4.463985755829597E-2</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29.955322664209287</v>
      </c>
      <c r="E528" s="243">
        <f ca="1">FQ361</f>
        <v>-4.467733579071427E-2</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29.954932641304026</v>
      </c>
      <c r="E529" s="243">
        <f ca="1">FR361</f>
        <v>-4.5067358695972899E-2</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29.955193027694545</v>
      </c>
      <c r="E530" s="243">
        <f ca="1">FS361</f>
        <v>-4.4806972305453815E-2</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29.955746743035188</v>
      </c>
      <c r="E531" s="243">
        <f ca="1">FT361</f>
        <v>-4.4253256964811936E-2</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29.956910568003067</v>
      </c>
      <c r="E532" s="243">
        <f ca="1">FU361</f>
        <v>-4.308943199693286E-2</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29.95814211460095</v>
      </c>
      <c r="E533" s="243">
        <f ca="1">FV361</f>
        <v>-4.1857885399051178E-2</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29.959138620108842</v>
      </c>
      <c r="E534" s="243">
        <f ca="1">FW361</f>
        <v>-4.0861379891158525E-2</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29.95974442217635</v>
      </c>
      <c r="E535" s="243">
        <f ca="1">FX361</f>
        <v>-4.0255577823651016E-2</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29.959632716042318</v>
      </c>
      <c r="E536" s="243">
        <f ca="1">FY361</f>
        <v>-4.0367283957683235E-2</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29.959513842273299</v>
      </c>
      <c r="E537" s="243">
        <f ca="1">FZ361</f>
        <v>-4.0486157726699334E-2</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29.959081776204084</v>
      </c>
      <c r="E538" s="243">
        <f ca="1">GA361</f>
        <v>-4.0918223795915816E-2</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29.959515459953618</v>
      </c>
      <c r="E539" s="243">
        <f ca="1">GB361</f>
        <v>-4.0484540046382807E-2</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29.959946142034472</v>
      </c>
      <c r="E540" s="243">
        <f ca="1">GC361</f>
        <v>-4.0053857965528281E-2</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29.961392059623567</v>
      </c>
      <c r="E541" s="243">
        <f ca="1">GD361</f>
        <v>-3.860794037643217E-2</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29.962275283790117</v>
      </c>
      <c r="E542" s="243">
        <f ca="1">GE361</f>
        <v>-3.7724716209881541E-2</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29.96356158544868</v>
      </c>
      <c r="E543" s="243">
        <f ca="1">GF361</f>
        <v>-3.6438414551319846E-2</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29.963643162819647</v>
      </c>
      <c r="E544" s="243">
        <f ca="1">GG361</f>
        <v>-3.6356837180354602E-2</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29.963927182995313</v>
      </c>
      <c r="E545" s="243">
        <f ca="1">GH361</f>
        <v>-3.6072817004685384E-2</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29.963315113130037</v>
      </c>
      <c r="E546" s="243">
        <f ca="1">GI361</f>
        <v>-3.6684886869962831E-2</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29.963486727242646</v>
      </c>
      <c r="E547" s="243">
        <f ca="1">GJ361</f>
        <v>-3.6513272757355587E-2</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29.963548010278068</v>
      </c>
      <c r="E548" s="243">
        <f ca="1">GK361</f>
        <v>-3.6451989721934155E-2</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29.964719489057813</v>
      </c>
      <c r="E549" s="243">
        <f ca="1">GL361</f>
        <v>-3.528051094218658E-2</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29.965855646065602</v>
      </c>
      <c r="E550" s="243">
        <f ca="1">GM361</f>
        <v>-3.4144353934397687E-2</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29.967716904750262</v>
      </c>
      <c r="E551" s="243">
        <f ca="1">GN361</f>
        <v>-3.2283095249737222E-2</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29.968959753408626</v>
      </c>
      <c r="E552" s="243">
        <f ca="1">GO361</f>
        <v>-3.1040246591375178E-2</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29.981303878630708</v>
      </c>
      <c r="E553" s="243">
        <f ca="1">GP361</f>
        <v>-1.8696121369290098E-2</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30.010013635220009</v>
      </c>
      <c r="E554" s="243">
        <f ca="1">GQ361</f>
        <v>1.0013635220007411E-2</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30.035870124598532</v>
      </c>
      <c r="E555" s="243">
        <f ca="1">GR361</f>
        <v>3.5870124598532296E-2</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30.055614421450972</v>
      </c>
      <c r="E556" s="243">
        <f ca="1">GS361</f>
        <v>5.5614421450971077E-2</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30.071151468420531</v>
      </c>
      <c r="E557" s="243">
        <f ca="1">GT361</f>
        <v>7.1151468420531147E-2</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30.08372312171959</v>
      </c>
      <c r="E558" s="243">
        <f ca="1">GU361</f>
        <v>8.3723121719589025E-2</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30.093260325697493</v>
      </c>
      <c r="E559" s="243">
        <f ca="1">GV361</f>
        <v>9.3260325697491958E-2</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30.100926625750343</v>
      </c>
      <c r="E560" s="243">
        <f ca="1">GW361</f>
        <v>0.10092662575034272</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30.105898264010868</v>
      </c>
      <c r="E561" s="243">
        <f ca="1">GX361</f>
        <v>0.10589826401086846</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30.109458511210814</v>
      </c>
      <c r="E562" s="243">
        <f ca="1">GY361</f>
        <v>0.10945851121081446</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30.111019984318613</v>
      </c>
      <c r="E563" s="243">
        <f ca="1">GZ361</f>
        <v>0.11101998431861325</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30.112069894619708</v>
      </c>
      <c r="E564" s="243">
        <f ca="1">HA361</f>
        <v>0.11206989461970912</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30.112374568245844</v>
      </c>
      <c r="E565" s="243">
        <f ca="1">HB361</f>
        <v>0.11237456824584421</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30.112948938233441</v>
      </c>
      <c r="E566" s="243">
        <f ca="1">HC361</f>
        <v>0.11294893823343888</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30.113493768700586</v>
      </c>
      <c r="E567" s="243">
        <f ca="1">HD361</f>
        <v>0.113493768700587</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30.114037893803982</v>
      </c>
      <c r="E568" s="243">
        <f ca="1">HE361</f>
        <v>0.11403789380398249</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30.114339077967973</v>
      </c>
      <c r="E569" s="243">
        <f ca="1">HF361</f>
        <v>0.11433907796797192</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30.113825524506467</v>
      </c>
      <c r="E570" s="243">
        <f ca="1">HG361</f>
        <v>0.11382552450646533</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30.112975686169058</v>
      </c>
      <c r="E571" s="243">
        <f ca="1">HH361</f>
        <v>0.11297568616905899</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30.111203408285025</v>
      </c>
      <c r="E572" s="243">
        <f ca="1">HI361</f>
        <v>0.11120340828502537</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30.109835303119052</v>
      </c>
      <c r="E573" s="243">
        <f ca="1">HJ361</f>
        <v>0.10983530311905026</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30.108131705765501</v>
      </c>
      <c r="E574" s="243">
        <f ca="1">HK361</f>
        <v>0.1081317057655026</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30.107551912308764</v>
      </c>
      <c r="E575" s="243">
        <f ca="1">HL361</f>
        <v>0.10755191230876548</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30.106762638794869</v>
      </c>
      <c r="E576" s="243">
        <f ca="1">HM361</f>
        <v>0.10676263879486905</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30.106808502737287</v>
      </c>
      <c r="E577" s="243">
        <f ca="1">HN361</f>
        <v>0.10680850273728806</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30.106049101111715</v>
      </c>
      <c r="E578" s="243">
        <f ca="1">HO361</f>
        <v>0.10604910111171434</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30.10537802228092</v>
      </c>
      <c r="E579" s="243">
        <f ca="1">HP361</f>
        <v>0.10537802228092021</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30.103697131356732</v>
      </c>
      <c r="E580" s="243">
        <f ca="1">HQ361</f>
        <v>0.10369713135673042</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30.102052498744474</v>
      </c>
      <c r="E581" s="243">
        <f ca="1">HR361</f>
        <v>0.10205249874447374</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30.100173519668743</v>
      </c>
      <c r="E582" s="243">
        <f ca="1">HS361</f>
        <v>0.10017351966874297</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30.098788812149767</v>
      </c>
      <c r="E583" s="243">
        <f ca="1">HT361</f>
        <v>9.8788812149765454E-2</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30.097956380161154</v>
      </c>
      <c r="E584" s="243">
        <f ca="1">HU361</f>
        <v>9.7956380161153614E-2</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30.097428286885481</v>
      </c>
      <c r="E585" s="243">
        <f ca="1">HV361</f>
        <v>9.7428286885479942E-2</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30.097325195569063</v>
      </c>
      <c r="E586" s="243">
        <f ca="1">HW361</f>
        <v>9.7325195569061995E-2</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30.096598171124921</v>
      </c>
      <c r="E587" s="243">
        <f ca="1">HX361</f>
        <v>9.6598171124922361E-2</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30.095886888884774</v>
      </c>
      <c r="E588" s="243">
        <f ca="1">HY361</f>
        <v>9.5886888884774826E-2</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30.094087185083708</v>
      </c>
      <c r="E589" s="243">
        <f ca="1">HZ361</f>
        <v>9.4087185083706823E-2</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30.092655413957409</v>
      </c>
      <c r="E590" s="243">
        <f ca="1">IA361</f>
        <v>9.2655413957409991E-2</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30.090642541736202</v>
      </c>
      <c r="E591" s="243">
        <f ca="1">IB361</f>
        <v>9.0642541736199983E-2</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30.089729217660313</v>
      </c>
      <c r="E592" s="243">
        <f ca="1">IC361</f>
        <v>8.9729217660311458E-2</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30.088708660252948</v>
      </c>
      <c r="E593" s="243">
        <f ca="1">ID361</f>
        <v>8.8708660252946617E-2</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30.096136608753497</v>
      </c>
      <c r="E594" s="243">
        <f ca="1">IE361</f>
        <v>9.6136608753497277E-2</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30.088259767498201</v>
      </c>
      <c r="E595" s="243">
        <f ca="1">IF361</f>
        <v>8.8259767498202343E-2</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30.087967718951521</v>
      </c>
      <c r="E596" s="243">
        <f ca="1">IG361</f>
        <v>8.7967718951519808E-2</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30.086838499040965</v>
      </c>
      <c r="E597" s="243">
        <f ca="1">IH361</f>
        <v>8.6838499040963968E-2</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30.085441456477081</v>
      </c>
      <c r="E598" s="243">
        <f ca="1">II361</f>
        <v>8.5441456477081235E-2</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30.083735812821633</v>
      </c>
      <c r="E599" s="243">
        <f ca="1">IJ361</f>
        <v>8.3735812821634725E-2</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30.082164730462924</v>
      </c>
      <c r="E600" s="243">
        <f ca="1">IK361</f>
        <v>8.2164730462926189E-2</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30.081181172013004</v>
      </c>
      <c r="E601" s="243">
        <f ca="1">IL361</f>
        <v>8.1181172013003067E-2</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30.08052803269462</v>
      </c>
      <c r="E602" s="243">
        <f ca="1">IM361</f>
        <v>8.0528032694620832E-2</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30.080514759774925</v>
      </c>
      <c r="E603" s="243">
        <f ca="1">IN361</f>
        <v>8.0514759774923492E-2</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30.080219482565454</v>
      </c>
      <c r="E604" s="243">
        <f ca="1">IO361</f>
        <v>8.0219482565453012E-2</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30.079877065423432</v>
      </c>
      <c r="E605" s="243">
        <f ca="1">IP361</f>
        <v>7.9877065423433216E-2</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30.078777422437678</v>
      </c>
      <c r="E606" s="243">
        <f ca="1">IQ361</f>
        <v>7.8777422437676992E-2</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30.077361191809128</v>
      </c>
      <c r="E607" s="243">
        <f ca="1">IR361</f>
        <v>7.7361191809127969E-2</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30.075808473840961</v>
      </c>
      <c r="E608" s="243">
        <f ca="1">IS361</f>
        <v>7.5808473840961441E-2</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30.074249116187296</v>
      </c>
      <c r="E609" s="243">
        <f ca="1">IT361</f>
        <v>7.4249116187294975E-2</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30.073673845569719</v>
      </c>
      <c r="E610" s="243">
        <f ca="1">IU361</f>
        <v>7.367384556971783E-2</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30.072805140753637</v>
      </c>
      <c r="E611" s="243">
        <f ca="1">IV361</f>
        <v>7.280514075363699E-2</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30.073482171823684</v>
      </c>
      <c r="E612" s="243">
        <f ca="1">IW361</f>
        <v>7.3482171823684231E-2</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30.072371197643498</v>
      </c>
      <c r="E613" s="243">
        <f ca="1">IX361</f>
        <v>7.2371197643498225E-2</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30.073276250647339</v>
      </c>
      <c r="E614" s="243">
        <f ca="1">IY361</f>
        <v>7.3276250647338323E-2</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30.070293141558615</v>
      </c>
      <c r="E615" s="243">
        <f ca="1">IZ361</f>
        <v>7.0293141558616629E-2</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30.07201685431658</v>
      </c>
      <c r="E616" s="243">
        <f ca="1">JA361</f>
        <v>7.201685431657924E-2</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30.053877149262775</v>
      </c>
      <c r="E617" s="243">
        <f ca="1">JB361</f>
        <v>5.3877149262774128E-2</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4.56396971945143-3.15672540581771i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-4.04271608119352+7.17139124691681i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0.0354569142706003-0.0245242078651122i</v>
      </c>
      <c r="I626" s="245" t="str">
        <f>IMDIV(H626,IMSUM(1,IMPRODUCT(F626,G626,-1)))</f>
        <v>0.000482116713621968+0.000813192481859137i</v>
      </c>
      <c r="J626" s="240" t="str">
        <f>IMPRODUCT(1/Nt_input,O625)</f>
        <v>3.97679258230462E-15-2.5i</v>
      </c>
      <c r="K626" s="265" t="str">
        <f>IMPRODUCT(I626,J626)</f>
        <v>0.00203298120464784-0.00120529178405492i</v>
      </c>
      <c r="L626" s="238">
        <f>20*LOG(IMABS(K626))</f>
        <v>-52.529192162020479</v>
      </c>
      <c r="M626" s="238">
        <f t="shared" ref="M626:M657" si="1635">N626+Vinput2</f>
        <v>390.49008570164779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2.31683336920856-3.20050960949749i</v>
      </c>
      <c r="G627" s="245" t="str">
        <f t="shared" si="1633"/>
        <v>-4.04262250321697+3.59836013670745i</v>
      </c>
      <c r="H627" s="245" t="str">
        <f t="shared" si="1634"/>
        <v>0.0179991908800762-0.024864361909006i</v>
      </c>
      <c r="I627" s="245" t="str">
        <f t="shared" ref="I627:I689" si="1688">IMDIV(H627,IMSUM(1,IMPRODUCT(F627,G627,-1)))</f>
        <v>0.00111967442960502+0.000906564081840619i</v>
      </c>
      <c r="J627" s="240" t="str">
        <f>IMPRODUCT(1/Nt_input,P625)</f>
        <v>-1.49105581397427E-15-4.31512464649303E-17i</v>
      </c>
      <c r="K627" s="265" t="str">
        <f t="shared" ref="K627:K689" si="1689">IMPRODUCT(I627,J627)</f>
        <v>-1.63037769788913E-18-1.40005299224107E-18i</v>
      </c>
      <c r="L627" s="238">
        <f t="shared" ref="L627:L689" si="1690">20*LOG(IMABS(K627))</f>
        <v>-353.35519756974469</v>
      </c>
      <c r="M627" s="238">
        <f t="shared" si="1635"/>
        <v>390.97545161008065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1.27467263879077-2.63521823671895i</v>
      </c>
      <c r="G628" s="245" t="str">
        <f t="shared" si="1633"/>
        <v>-4.04246658048329+2.41297620300893i</v>
      </c>
      <c r="H628" s="245" t="str">
        <f t="shared" si="1634"/>
        <v>0.00990277351842648-0.0204726833978418i</v>
      </c>
      <c r="I628" s="245" t="str">
        <f t="shared" si="1688"/>
        <v>0.00148009902881524+0.000743525871397724i</v>
      </c>
      <c r="J628" s="240" t="str">
        <f>IMPRODUCT(1/Nt_input,Q625)</f>
        <v>1.60282350543037E-15-6.93889390391806E-18i</v>
      </c>
      <c r="K628" s="265" t="str">
        <f t="shared" si="1689"/>
        <v>2.37749676088618E-18+1.18147049344363E-18i</v>
      </c>
      <c r="L628" s="238">
        <f t="shared" si="1690"/>
        <v>-351.51911714180733</v>
      </c>
      <c r="M628" s="238">
        <f t="shared" si="1635"/>
        <v>391.45142338627232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0.783792467410326-2.15359913089704i</v>
      </c>
      <c r="G629" s="245" t="str">
        <f t="shared" si="1633"/>
        <v>-4.04224837378378+1.82450154971275i</v>
      </c>
      <c r="H629" s="245" t="str">
        <f t="shared" si="1634"/>
        <v>0.00608918639500757-0.0167310443432639i</v>
      </c>
      <c r="I629" s="245" t="str">
        <f t="shared" si="1688"/>
        <v>0.00166399471519903+0.000561538723941635i</v>
      </c>
      <c r="J629" s="240" t="str">
        <f>IMPRODUCT(1/Nt_input,R625)</f>
        <v>4.78604108384781E-15+3.61689844741177E-16i</v>
      </c>
      <c r="K629" s="265" t="str">
        <f t="shared" si="1689"/>
        <v>7.76084421636958E-18+3.28939739314662E-18i</v>
      </c>
      <c r="L629" s="238">
        <f t="shared" si="1690"/>
        <v>-341.48430794492856</v>
      </c>
      <c r="M629" s="238">
        <f t="shared" si="1635"/>
        <v>391.91341716182546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0.525499535808715-1.79747088673483i</v>
      </c>
      <c r="G630" s="245" t="str">
        <f t="shared" si="1633"/>
        <v>-4.04196796812739+1.47478779637205i</v>
      </c>
      <c r="H630" s="245" t="str">
        <f t="shared" si="1634"/>
        <v>0.00408254066870746-0.0139643282169973i</v>
      </c>
      <c r="I630" s="245" t="str">
        <f t="shared" si="1688"/>
        <v>0.00176057144224917+0.00040415074719455i</v>
      </c>
      <c r="J630" s="240" t="str">
        <f>IMPRODUCT(1/Nt_input,S625)</f>
        <v>3.07907318348663E-15+2.43160526436359E-14i</v>
      </c>
      <c r="K630" s="265" t="str">
        <f t="shared" si="1689"/>
        <v>-4.40642252930566E-18+4.40545576003856E-17i</v>
      </c>
      <c r="L630" s="238">
        <f t="shared" si="1690"/>
        <v>-327.07695050027468</v>
      </c>
      <c r="M630" s="238">
        <f t="shared" si="1635"/>
        <v>392.35698368413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0.375593362110179-1.53397357363122i</v>
      </c>
      <c r="G631" s="245" t="str">
        <f t="shared" si="1633"/>
        <v>-4.04162547264226+1.2444514844491i</v>
      </c>
      <c r="H631" s="245" t="str">
        <f t="shared" si="1634"/>
        <v>0.0029179382115944-0.0119172502967759i</v>
      </c>
      <c r="I631" s="245" t="str">
        <f t="shared" si="1688"/>
        <v>0.00181231358522159+0.000272101840854945i</v>
      </c>
      <c r="J631" s="240" t="str">
        <f>IMPRODUCT(1/Nt_input,T625)</f>
        <v>1.66180410361358E-15+2.77208811461094E-15i</v>
      </c>
      <c r="K631" s="265" t="str">
        <f t="shared" si="1689"/>
        <v>2.25741987395813E-18+5.47607290527427E-18i</v>
      </c>
      <c r="L631" s="238">
        <f t="shared" si="1690"/>
        <v>-344.54899328247308</v>
      </c>
      <c r="M631" s="238">
        <f t="shared" si="1635"/>
        <v>392.77785116509801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0.281664059295731-1.33421767321006i</v>
      </c>
      <c r="G632" s="245" t="str">
        <f t="shared" si="1633"/>
        <v>-4.04122102044933+1.0823277074154i</v>
      </c>
      <c r="H632" s="245" t="str">
        <f t="shared" si="1634"/>
        <v>0.00218821311653189-0.0103653715001016i</v>
      </c>
      <c r="I632" s="245" t="str">
        <f t="shared" si="1688"/>
        <v>0.00183903204598023+0.000160012409749839i</v>
      </c>
      <c r="J632" s="240" t="str">
        <f>IMPRODUCT(1/Nt_input,U625)</f>
        <v>6.93279526668702E-17+1.3990544833753E-15i</v>
      </c>
      <c r="K632" s="265" t="str">
        <f t="shared" si="1689"/>
        <v>-9.6369752619623E-20+2.58399936176874E-18i</v>
      </c>
      <c r="L632" s="238">
        <f t="shared" si="1690"/>
        <v>-351.74811554320092</v>
      </c>
      <c r="M632" s="238">
        <f t="shared" si="1635"/>
        <v>393.17196642081825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0.219204733397131-1.17872284854149i</v>
      </c>
      <c r="G633" s="245" t="str">
        <f t="shared" si="1633"/>
        <v>-4.0407547685083+0.96283351882788i</v>
      </c>
      <c r="H633" s="245" t="str">
        <f t="shared" si="1634"/>
        <v>0.00170297436607578-0.00915735150726567i</v>
      </c>
      <c r="I633" s="245" t="str">
        <f t="shared" si="1688"/>
        <v>0.001850562571441+0.0000630279740612267i</v>
      </c>
      <c r="J633" s="240" t="str">
        <f>IMPRODUCT(1/Nt_input,V625)</f>
        <v>-5.34387665411875E-15-9.08127739673859E-16i</v>
      </c>
      <c r="K633" s="265" t="str">
        <f t="shared" si="1689"/>
        <v>-9.83194067088908E-18-2.01736092426995E-18i</v>
      </c>
      <c r="L633" s="238">
        <f t="shared" si="1690"/>
        <v>-339.96811838452879</v>
      </c>
      <c r="M633" s="238">
        <f t="shared" si="1635"/>
        <v>393.53553390593271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0.175681212836602-1.0547460814574i</v>
      </c>
      <c r="G634" s="245" t="str">
        <f t="shared" si="1633"/>
        <v>-4.04022689743678+0.871755735504976i</v>
      </c>
      <c r="H634" s="245" t="str">
        <f t="shared" si="1634"/>
        <v>0.00136484553697941-0.00819419139178288i</v>
      </c>
      <c r="I634" s="245" t="str">
        <f t="shared" si="1688"/>
        <v>0.00185215986778613-0.0000224114534617409i</v>
      </c>
      <c r="J634" s="240" t="str">
        <f>IMPRODUCT(1/Nt_input,W625)</f>
        <v>1.29782726991483E-14+8.72218963721138E-15i</v>
      </c>
      <c r="K634" s="265" t="str">
        <f t="shared" si="1689"/>
        <v>2.42333127936857E-17+1.58640276506522E-17i</v>
      </c>
      <c r="L634" s="238">
        <f t="shared" si="1690"/>
        <v>-330.76279026155106</v>
      </c>
      <c r="M634" s="238">
        <f t="shared" si="1635"/>
        <v>393.86505226681368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0.144191502061396-0.953828422180852i</v>
      </c>
      <c r="G635" s="245" t="str">
        <f t="shared" si="1633"/>
        <v>-4.03963761130226+0.800566059226344i</v>
      </c>
      <c r="H635" s="245" t="str">
        <f t="shared" si="1634"/>
        <v>0.00112020588246902-0.00741017462276094i</v>
      </c>
      <c r="I635" s="245" t="str">
        <f t="shared" si="1688"/>
        <v>0.00184683358156876-0.0000988084583358951i</v>
      </c>
      <c r="J635" s="240" t="str">
        <f>IMPRODUCT(1/Nt_input,X625)</f>
        <v>-3.72624701277039E-15+4.561455380081E-15i</v>
      </c>
      <c r="K635" s="265" t="str">
        <f t="shared" si="1689"/>
        <v>-6.43104774253085E-18+8.79243369947166E-18i</v>
      </c>
      <c r="L635" s="238">
        <f t="shared" si="1690"/>
        <v>-339.2567638501543</v>
      </c>
      <c r="M635" s="238">
        <f t="shared" si="1635"/>
        <v>394.15734806151272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0.120697801970092-0.870210979905614i</v>
      </c>
      <c r="G636" s="245" t="str">
        <f t="shared" si="1633"/>
        <v>-4.03898713738795+0.743837041525583i</v>
      </c>
      <c r="H636" s="245" t="str">
        <f t="shared" si="1634"/>
        <v>0.000937686242497206-0.00676056109231966i</v>
      </c>
      <c r="I636" s="245" t="str">
        <f t="shared" si="1688"/>
        <v>0.00183642149472771-0.000167920589232891i</v>
      </c>
      <c r="J636" s="240" t="str">
        <f>IMPRODUCT(1/Nt_input,Y625)</f>
        <v>-8.16682062688284E-16-4.62997695738208E-15i</v>
      </c>
      <c r="K636" s="265" t="str">
        <f t="shared" si="1689"/>
        <v>-2.27724095309763E-18-8.36545147144791E-18i</v>
      </c>
      <c r="L636" s="238">
        <f t="shared" si="1690"/>
        <v>-341.23975066651747</v>
      </c>
      <c r="M636" s="238">
        <f t="shared" si="1635"/>
        <v>394.40960632174176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0.102716700608032-0.799867483388095i</v>
      </c>
      <c r="G637" s="245" t="str">
        <f t="shared" si="1633"/>
        <v>-4.0382757259328+0.697950066431682i</v>
      </c>
      <c r="H637" s="245" t="str">
        <f t="shared" si="1634"/>
        <v>0.000797993297829256-0.00621407119890824i</v>
      </c>
      <c r="I637" s="245" t="str">
        <f t="shared" si="1688"/>
        <v>0.00182211430362162-0.000230997979428632i</v>
      </c>
      <c r="J637" s="240" t="str">
        <f>IMPRODUCT(1/Nt_input,Z625)</f>
        <v>2.64625967623042E-15-9.67975699595058E-15i</v>
      </c>
      <c r="K637" s="265" t="str">
        <f t="shared" si="1689"/>
        <v>2.58578329973182E-18-1.82489043161557E-17i</v>
      </c>
      <c r="L637" s="238">
        <f t="shared" si="1690"/>
        <v>-334.68893223223529</v>
      </c>
      <c r="M637" s="238">
        <f t="shared" si="1635"/>
        <v>394.61939766255642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0.088655509944757-0.739911593120322i</v>
      </c>
      <c r="G638" s="245" t="str">
        <f t="shared" si="1633"/>
        <v>-4.03750364984607+0.660399649179873i</v>
      </c>
      <c r="H638" s="245" t="str">
        <f t="shared" si="1634"/>
        <v>0.000688753652840936-0.00574828132914164i</v>
      </c>
      <c r="I638" s="245" t="str">
        <f t="shared" si="1688"/>
        <v>0.0018047272633403-0.000288945926836184i</v>
      </c>
      <c r="J638" s="240" t="str">
        <f>IMPRODUCT(1/Nt_input,AA625)</f>
        <v>1.50741371425164E-15-2.02962646689286E-15i</v>
      </c>
      <c r="K638" s="265" t="str">
        <f t="shared" si="1689"/>
        <v>2.13401832663539E-18-4.09848327198861E-18i</v>
      </c>
      <c r="L638" s="238">
        <f t="shared" si="1690"/>
        <v>-346.70569588437019</v>
      </c>
      <c r="M638" s="238">
        <f t="shared" si="1635"/>
        <v>394.78470167866107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0.0774559556466767-0.688226527049275i</v>
      </c>
      <c r="G639" s="245" t="str">
        <f t="shared" si="1633"/>
        <v>-4.0366712043974+0.629395892900342i</v>
      </c>
      <c r="H639" s="245" t="str">
        <f t="shared" si="1634"/>
        <v>0.000601745705587576-0.00534674646598491i</v>
      </c>
      <c r="I639" s="245" t="str">
        <f t="shared" si="1688"/>
        <v>0.00178484796948476-0.000342433425046179i</v>
      </c>
      <c r="J639" s="240" t="str">
        <f>IMPRODUCT(1/Nt_input,AB625)</f>
        <v>2.32186638622275E-15+8.94770368908838E-15i</v>
      </c>
      <c r="K639" s="265" t="str">
        <f t="shared" si="1689"/>
        <v>7.20817132541746E-18+1.51752061018868E-17i</v>
      </c>
      <c r="L639" s="238">
        <f t="shared" si="1690"/>
        <v>-335.49374336711196</v>
      </c>
      <c r="M639" s="238">
        <f t="shared" si="1635"/>
        <v>394.90392640201617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0.0683932111396347-0.643227884240934i</v>
      </c>
      <c r="G640" s="245" t="str">
        <f t="shared" si="1633"/>
        <v>-4.03577870688275+0.603625962888012i</v>
      </c>
      <c r="H640" s="245" t="str">
        <f t="shared" si="1634"/>
        <v>0.000531338368380008-0.00499715759523743i</v>
      </c>
      <c r="I640" s="245" t="str">
        <f t="shared" si="1688"/>
        <v>0.00176292026488221-0.000391965675837878i</v>
      </c>
      <c r="J640" s="240" t="str">
        <f>IMPRODUCT(1/Nt_input,AC625)</f>
        <v>-1.26510808122829E-15-2.05131051034258E-15i</v>
      </c>
      <c r="K640" s="265" t="str">
        <f t="shared" si="1689"/>
        <v>-3.03432798420337E-18-3.12041792418219E-18i</v>
      </c>
      <c r="L640" s="238">
        <f t="shared" si="1690"/>
        <v>-347.22524776762771</v>
      </c>
      <c r="M640" s="238">
        <f t="shared" si="1635"/>
        <v>394.97592363336099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0.0609576459117396-0.603707946062689i</v>
      </c>
      <c r="G641" s="245" t="str">
        <f t="shared" si="1633"/>
        <v>-4.034826496267+0.582105008254682i</v>
      </c>
      <c r="H641" s="245" t="str">
        <f t="shared" si="1634"/>
        <v>0.000473572385026679-0.00469013210074448i</v>
      </c>
      <c r="I641" s="245" t="str">
        <f t="shared" si="1688"/>
        <v>0.00173929365066275-0.000437933015499233i</v>
      </c>
      <c r="J641" s="240" t="str">
        <f>IMPRODUCT(1/Nt_input,AD625)</f>
        <v>-6.9133145337145E-15-4.31078783780136E-16i</v>
      </c>
      <c r="K641" s="265" t="str">
        <f t="shared" si="1689"/>
        <v>-1.22130677052227E-17+2.27779608928005E-18i</v>
      </c>
      <c r="L641" s="238">
        <f t="shared" si="1690"/>
        <v>-338.11500744336081</v>
      </c>
      <c r="M641" s="238">
        <f t="shared" si="1635"/>
        <v>395</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0.0547826443172579-0.568731017316003i</v>
      </c>
      <c r="G642" s="245" t="str">
        <f t="shared" si="1633"/>
        <v>-4.03381493280417+0.564079699681371i</v>
      </c>
      <c r="H642" s="245" t="str">
        <f t="shared" si="1634"/>
        <v>0.000425599564080209-0.00441840068264708i</v>
      </c>
      <c r="I642" s="245" t="str">
        <f t="shared" si="1688"/>
        <v>0.00171425330611216-0.00048064434307028i</v>
      </c>
      <c r="J642" s="240" t="str">
        <f>IMPRODUCT(1/Nt_input,AE625)</f>
        <v>-2.5244089045702E-15+1.40946282423115E-15i</v>
      </c>
      <c r="K642" s="265" t="str">
        <f t="shared" si="1689"/>
        <v>-3.65002597740388E-18+3.62951916585834E-18i</v>
      </c>
      <c r="L642" s="238">
        <f t="shared" si="1690"/>
        <v>-345.76818062013456</v>
      </c>
      <c r="M642" s="238">
        <f t="shared" si="1635"/>
        <v>394.97592363336099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0.0495991112439013-0.537561513166644i</v>
      </c>
      <c r="G643" s="245" t="str">
        <f t="shared" si="1633"/>
        <v>-4.03274439763568+0.54896392144709i</v>
      </c>
      <c r="H643" s="245" t="str">
        <f t="shared" si="1634"/>
        <v>0.000385329339013308-0.00417624867366885i</v>
      </c>
      <c r="I643" s="245" t="str">
        <f t="shared" si="1688"/>
        <v>0.00168803882552112-0.000520350246694182i</v>
      </c>
      <c r="J643" s="240" t="str">
        <f>IMPRODUCT(1/Nt_input,AF625)</f>
        <v>9.09032370861527E-15+3.65879201935647E-14i</v>
      </c>
      <c r="K643" s="265" t="str">
        <f t="shared" si="1689"/>
        <v>3.43833526554462E-17+5.70316776474975E-17i</v>
      </c>
      <c r="L643" s="238">
        <f t="shared" si="1690"/>
        <v>-323.53123297967392</v>
      </c>
      <c r="M643" s="238">
        <f t="shared" si="1635"/>
        <v>394.90392640201617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0.0452059776308101-0.509613539696972i</v>
      </c>
      <c r="G644" s="245" t="str">
        <f t="shared" si="1633"/>
        <v>-4.03161529236781+0.53629477141464i</v>
      </c>
      <c r="H644" s="245" t="str">
        <f t="shared" si="1634"/>
        <v>0.000351199629248847-0.0039591243366848i</v>
      </c>
      <c r="I644" s="245" t="str">
        <f t="shared" si="1688"/>
        <v>0.00166085619439266-0.000557259182303523i</v>
      </c>
      <c r="J644" s="240" t="str">
        <f>IMPRODUCT(1/Nt_input,AG625)</f>
        <v>-1.73828575773978E-14+1.80385220649448E-14i</v>
      </c>
      <c r="K644" s="265" t="str">
        <f t="shared" si="1689"/>
        <v>-1.88182946277913E-17+3.96461481089315E-17i</v>
      </c>
      <c r="L644" s="238">
        <f t="shared" si="1690"/>
        <v>-327.15356057895258</v>
      </c>
      <c r="M644" s="238">
        <f t="shared" si="1635"/>
        <v>394.78470167866107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0.0414505946889743-0.484414886457627i</v>
      </c>
      <c r="G645" s="245" t="str">
        <f t="shared" si="1633"/>
        <v>-4.03042803862881+0.525701761181543i</v>
      </c>
      <c r="H645" s="245" t="str">
        <f t="shared" si="1634"/>
        <v>0.00032202452529177-0.0037633591273246i</v>
      </c>
      <c r="I645" s="245" t="str">
        <f t="shared" si="1688"/>
        <v>0.00163288561392537-0.000591548896259578i</v>
      </c>
      <c r="J645" s="240" t="str">
        <f>IMPRODUCT(1/Nt_input,AH625)</f>
        <v>-3.56312811829358E-14+1.02340011465251E-14i</v>
      </c>
      <c r="K645" s="265" t="str">
        <f t="shared" si="1689"/>
        <v>-5.21278943667994E-17+3.77885983011369E-17i</v>
      </c>
      <c r="L645" s="238">
        <f t="shared" si="1690"/>
        <v>-323.82444501630664</v>
      </c>
      <c r="M645" s="238">
        <f t="shared" si="1635"/>
        <v>394.61939766255642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0.0382154073776115-0.461580875166209i</v>
      </c>
      <c r="G646" s="245" t="str">
        <f t="shared" si="1633"/>
        <v>-4.02918307760732+0.516884816334233i</v>
      </c>
      <c r="H646" s="245" t="str">
        <f t="shared" si="1634"/>
        <v>0.000296890756621168-0.00358596452775854i</v>
      </c>
      <c r="I646" s="245" t="str">
        <f t="shared" si="1688"/>
        <v>0.00160428672397315-0.00062337454587608i</v>
      </c>
      <c r="J646" s="240" t="str">
        <f>IMPRODUCT(1/Nt_input,AI625)</f>
        <v>9.45003014100714E-14+7.63330371134075E-14i</v>
      </c>
      <c r="K646" s="265" t="str">
        <f t="shared" si="1689"/>
        <v>1.99189651309551E-16+6.35509955649335E-17i</v>
      </c>
      <c r="L646" s="238">
        <f t="shared" si="1690"/>
        <v>-313.59367071105123</v>
      </c>
      <c r="M646" s="238">
        <f t="shared" si="1635"/>
        <v>394.40960632174176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0.0354087128399049-0.440795072505729i</v>
      </c>
      <c r="G647" s="245" t="str">
        <f t="shared" si="1633"/>
        <v>-4.02788086957212+0.509598276765783i</v>
      </c>
      <c r="H647" s="245" t="str">
        <f t="shared" si="1634"/>
        <v>0.000275085895124588-0.00342448220682262i</v>
      </c>
      <c r="I647" s="245" t="str">
        <f t="shared" si="1688"/>
        <v>0.00157520216944732-0.000652874498163i</v>
      </c>
      <c r="J647" s="240" t="str">
        <f>IMPRODUCT(1/Nt_input,AJ625)</f>
        <v>1.89859385808441E-15-2.14411821630736E-15i</v>
      </c>
      <c r="K647" s="265" t="str">
        <f t="shared" si="1689"/>
        <v>1.59082905968011E-18-4.61696317819108E-18i</v>
      </c>
      <c r="L647" s="238">
        <f t="shared" si="1690"/>
        <v>-346.22564680528689</v>
      </c>
      <c r="M647" s="238">
        <f t="shared" si="1635"/>
        <v>394.15734806151272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0.0329581348099916-0.421794863882094i</v>
      </c>
      <c r="G648" s="245" t="str">
        <f t="shared" si="1633"/>
        <v>-4.02652189337483+0.503639070944207i</v>
      </c>
      <c r="H648" s="245" t="str">
        <f t="shared" si="1634"/>
        <v>0.00025604765857588-0.00327687194433106i</v>
      </c>
      <c r="I648" s="245" t="str">
        <f t="shared" si="1688"/>
        <v>0.00154576009880664-0.000680174478551533i</v>
      </c>
      <c r="J648" s="240" t="str">
        <f>IMPRODUCT(1/Nt_input,AK625)</f>
        <v>-2.94648881031881E-15-1.70747964378659E-13i</v>
      </c>
      <c r="K648" s="265" t="str">
        <f t="shared" si="1689"/>
        <v>-1.20692972469561E-16-2.61931263798872E-16i</v>
      </c>
      <c r="L648" s="238">
        <f t="shared" si="1690"/>
        <v>-310.80008336262841</v>
      </c>
      <c r="M648" s="238">
        <f t="shared" si="1635"/>
        <v>393.86505226681368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0.0308059397090669-0.404360522954004i</v>
      </c>
      <c r="G649" s="245" t="str">
        <f t="shared" si="1633"/>
        <v>-4.02510664593616+0.498837846722584i</v>
      </c>
      <c r="H649" s="245" t="str">
        <f t="shared" si="1634"/>
        <v>0.000239327521967204-0.00314142671361073i</v>
      </c>
      <c r="I649" s="245" t="str">
        <f t="shared" si="1688"/>
        <v>0.00151607596789837-0.000705390537043137i</v>
      </c>
      <c r="J649" s="240" t="str">
        <f>IMPRODUCT(1/Nt_input,AL625)</f>
        <v>8.09829024043911E-14+4.62355848052098E-14i</v>
      </c>
      <c r="K649" s="265" t="str">
        <f t="shared" si="1689"/>
        <v>1.55390376142207E-16+1.29720859665602E-17i</v>
      </c>
      <c r="L649" s="238">
        <f t="shared" si="1690"/>
        <v>-316.1413565680964</v>
      </c>
      <c r="M649" s="238">
        <f t="shared" si="1635"/>
        <v>393.53553390593271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0.0289056241334157-0.388306831053365i</v>
      </c>
      <c r="G650" s="245" t="str">
        <f t="shared" si="1633"/>
        <v>-4.02363564171718+0.49505223085268i</v>
      </c>
      <c r="H650" s="245" t="str">
        <f t="shared" si="1634"/>
        <v>0.000224564206127096-0.00301670757381854i</v>
      </c>
      <c r="I650" s="245" t="str">
        <f t="shared" si="1688"/>
        <v>0.00148625388913515-0.000728631161680285i</v>
      </c>
      <c r="J650" s="240" t="str">
        <f>IMPRODUCT(1/Nt_input,AM625)</f>
        <v>1.13207444178524E-14+1.56584814559045E-14i</v>
      </c>
      <c r="K650" s="265" t="str">
        <f t="shared" si="1689"/>
        <v>2.82347579523031E-17+1.50238318055233E-17i</v>
      </c>
      <c r="L650" s="238">
        <f t="shared" si="1690"/>
        <v>-329.90159570298329</v>
      </c>
      <c r="M650" s="238">
        <f t="shared" si="1635"/>
        <v>393.17196642081825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0.0272193944851794-0.373476581046361i</v>
      </c>
      <c r="G651" s="245" t="str">
        <f t="shared" si="1633"/>
        <v>-4.02210941217594+0.492161644083424i</v>
      </c>
      <c r="H651" s="245" t="str">
        <f t="shared" si="1634"/>
        <v>0.000211464097284734-0.00290149320224442i</v>
      </c>
      <c r="I651" s="245" t="str">
        <f t="shared" si="1688"/>
        <v>0.00145638768181426-0.000749998775106951i</v>
      </c>
      <c r="J651" s="240" t="str">
        <f>IMPRODUCT(1/Nt_input,AN625)</f>
        <v>-8.8049420456527E-14+7.04124258898986E-14i</v>
      </c>
      <c r="K651" s="265" t="str">
        <f t="shared" si="1689"/>
        <v>-7.54248581740375E-17+1.6858474720398E-16i</v>
      </c>
      <c r="L651" s="238">
        <f t="shared" si="1690"/>
        <v>-314.67121766416267</v>
      </c>
      <c r="M651" s="238">
        <f t="shared" si="1635"/>
        <v>392.77785116509801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0.0257162820594099-0.359735490801974i</v>
      </c>
      <c r="G652" s="245" t="str">
        <f t="shared" si="1633"/>
        <v>-4.02052850521125+0.49006326853816i</v>
      </c>
      <c r="H652" s="245" t="str">
        <f t="shared" si="1634"/>
        <v>0.00019978660341521-0.00279474037767959i</v>
      </c>
      <c r="I652" s="245" t="str">
        <f t="shared" si="1688"/>
        <v>0.00142656172528517-0.000769590784531766i</v>
      </c>
      <c r="J652" s="240" t="str">
        <f>IMPRODUCT(1/Nt_input,AO625)</f>
        <v>3.65314806942234E-14-5.68906900755284E-14i</v>
      </c>
      <c r="K652" s="265" t="str">
        <f t="shared" si="1689"/>
        <v>8.33186131859376E-18-1.09272371874384E-16i</v>
      </c>
      <c r="L652" s="238">
        <f t="shared" si="1690"/>
        <v>-319.20461651322279</v>
      </c>
      <c r="M652" s="238">
        <f t="shared" si="1635"/>
        <v>392.35698368413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0.0243707170221878-0.346968182970134i</v>
      </c>
      <c r="G653" s="245" t="str">
        <f t="shared" si="1633"/>
        <v>-4.01889348459403+0.488668879294982i</v>
      </c>
      <c r="H653" s="245" t="str">
        <f t="shared" si="1634"/>
        <v>0.000189333075652534-0.00269555274781198i</v>
      </c>
      <c r="I653" s="245" t="str">
        <f t="shared" si="1688"/>
        <v>0.00139685168140944-0.000787500309197556i</v>
      </c>
      <c r="J653" s="240" t="str">
        <f>IMPRODUCT(1/Nt_input,AP625)</f>
        <v>3.75402223955039E-14-1.27350387180146E-14i</v>
      </c>
      <c r="K653" s="265" t="str">
        <f t="shared" si="1689"/>
        <v>4.24092758455646E-17-4.73518969898773E-17i</v>
      </c>
      <c r="L653" s="238">
        <f t="shared" si="1690"/>
        <v>-323.93538144545869</v>
      </c>
      <c r="M653" s="238">
        <f t="shared" si="1635"/>
        <v>391.91341716182546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0.0231614380048505-0.335074979821589i</v>
      </c>
      <c r="G654" s="245" t="str">
        <f t="shared" si="1633"/>
        <v>-4.01720492938784+0.487902331563545i</v>
      </c>
      <c r="H654" s="245" t="str">
        <f t="shared" si="1634"/>
        <v>0.000179938337062524-0.00260315592873504i</v>
      </c>
      <c r="I654" s="245" t="str">
        <f t="shared" si="1688"/>
        <v>0.00136732512952835-0.000803816676375762i</v>
      </c>
      <c r="J654" s="240" t="str">
        <f>IMPRODUCT(1/Nt_input,AQ625)</f>
        <v>3.77388482335033E-14+5.04717795335452E-14i</v>
      </c>
      <c r="K654" s="265" t="str">
        <f t="shared" si="1689"/>
        <v>9.21713336245501E-17+3.86762169309271E-17i</v>
      </c>
      <c r="L654" s="238">
        <f t="shared" si="1690"/>
        <v>-320.0037345842552</v>
      </c>
      <c r="M654" s="238">
        <f t="shared" si="1635"/>
        <v>391.45142338627232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0.0220706500536069-0.323969327167787i</v>
      </c>
      <c r="G655" s="245" t="str">
        <f t="shared" si="1633"/>
        <v>-4.0154634333591+0.487697550480063i</v>
      </c>
      <c r="H655" s="245" t="str">
        <f t="shared" si="1634"/>
        <v>0.000171464140857889-0.00251687749170101i</v>
      </c>
      <c r="I655" s="245" t="str">
        <f t="shared" si="1688"/>
        <v>0.00133804214175144-0.000818625752914875i</v>
      </c>
      <c r="J655" s="240" t="str">
        <f>IMPRODUCT(1/Nt_input,AR625)</f>
        <v>-1.12280586846321E-14-3.086615164849E-14i</v>
      </c>
      <c r="K655" s="265" t="str">
        <f t="shared" si="1689"/>
        <v>-4.02914423229258E-17-3.2108633664891E-17i</v>
      </c>
      <c r="L655" s="238">
        <f t="shared" si="1690"/>
        <v>-325.76039410124019</v>
      </c>
      <c r="M655" s="238">
        <f t="shared" si="1635"/>
        <v>390.97545161008065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0.0210833683743824-0.31357570822401i</v>
      </c>
      <c r="G656" s="245" t="str">
        <f t="shared" si="1633"/>
        <v>-4.01366960437869+0.487996910020538i</v>
      </c>
      <c r="H656" s="245" t="str">
        <f t="shared" si="1634"/>
        <v>0.000163794072033373-0.00243613075618255i</v>
      </c>
      <c r="I656" s="245" t="str">
        <f t="shared" si="1688"/>
        <v>0.00130905581614258-0.000832010161783241i</v>
      </c>
      <c r="J656" s="240" t="str">
        <f>IMPRODUCT(1/Nt_input,AS625)</f>
        <v>2.14766830079586E-14+4.46902714487663E-14i</v>
      </c>
      <c r="K656" s="265" t="str">
        <f t="shared" si="1689"/>
        <v>6.52969367812437E-17+4.06332412609792E-17i</v>
      </c>
      <c r="L656" s="238">
        <f t="shared" si="1690"/>
        <v>-322.28063588827683</v>
      </c>
      <c r="M656" s="238">
        <f t="shared" si="1635"/>
        <v>390.49008570164779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0.0201869024871758-0.303827942288344i</v>
      </c>
      <c r="G657" s="245" t="str">
        <f t="shared" si="1633"/>
        <v>-4.01182406381544+0.488749915907258i</v>
      </c>
      <c r="H657" s="245" t="str">
        <f t="shared" si="1634"/>
        <v>0.000156829539824991-0.00236040157252085i</v>
      </c>
      <c r="I657" s="245" t="str">
        <f t="shared" si="1688"/>
        <v>0.00128041277859735-0.000844049420031564i</v>
      </c>
      <c r="J657" s="240" t="str">
        <f>IMPRODUCT(1/Nt_input,AT625)</f>
        <v>4.49232393905791E-16-2.23232582033847E-14i</v>
      </c>
      <c r="K657" s="265" t="str">
        <f t="shared" si="1689"/>
        <v>-1.82667302420649E-17-2.89621594050775E-17i</v>
      </c>
      <c r="L657" s="238">
        <f t="shared" si="1690"/>
        <v>-329.30894515516729</v>
      </c>
      <c r="M657" s="238">
        <f t="shared" si="1635"/>
        <v>390</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0.0193704474986302-0.294667788065367i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-4.00992744592301+0.489912128019823i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0.000150486602357354-0.00228923747132067i</v>
      </c>
      <c r="I658" s="245" t="str">
        <f t="shared" si="1688"/>
        <v>0.00125215365975008-0.000854820024899337i</v>
      </c>
      <c r="J658" s="240" t="str">
        <f>IMPRODUCT(1/Nt_input,AU625)</f>
        <v>-2.57904002245058E-13+1.46733753619844E-14i</v>
      </c>
      <c r="K658" s="265" t="str">
        <f t="shared" si="1689"/>
        <v>-3.10392345183053E-16+2.38834826281155E-16i</v>
      </c>
      <c r="L658" s="238">
        <f t="shared" si="1690"/>
        <v>-308.1421574404967</v>
      </c>
      <c r="M658" s="238">
        <f t="shared" ref="M658:M689" si="1746">N658+Vinput2</f>
        <v>389.50991429835221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0.0186247578202447-0.286043789961239i</v>
      </c>
      <c r="G659" s="245" t="str">
        <f t="shared" si="1744"/>
        <v>-4.00798039722103+0.491444272996022i</v>
      </c>
      <c r="H659" s="245" t="str">
        <f t="shared" si="1745"/>
        <v>0.000144693431800963-0.00222223870046015i</v>
      </c>
      <c r="I659" s="245" t="str">
        <f t="shared" si="1688"/>
        <v>0.00122431355037431-0.000864395507520892i</v>
      </c>
      <c r="J659" s="240" t="str">
        <f>IMPRODUCT(1/Nt_input,AV625)</f>
        <v>5.96423342029244E-14+6.50881258612567E-14i</v>
      </c>
      <c r="K659" s="265" t="str">
        <f t="shared" si="1689"/>
        <v>1.29282801528018E-16+2.81337087173376E-17i</v>
      </c>
      <c r="L659" s="238">
        <f t="shared" si="1690"/>
        <v>-317.56824281011041</v>
      </c>
      <c r="M659" s="238">
        <f t="shared" si="1746"/>
        <v>389.02454838991935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0.0179418848700107-0.277910319517481i</v>
      </c>
      <c r="G660" s="245" t="str">
        <f t="shared" si="1744"/>
        <v>-4.00598357587145+0.493311508979661i</v>
      </c>
      <c r="H660" s="245" t="str">
        <f t="shared" si="1745"/>
        <v>0.00013938827660877-0.00215905077810876i</v>
      </c>
      <c r="I660" s="245" t="str">
        <f t="shared" si="1688"/>
        <v>0.00119692243693662-0.000872846468225119i</v>
      </c>
      <c r="J660" s="240" t="str">
        <f>IMPRODUCT(1/Nt_input,AW625)</f>
        <v>6.0709223021968E-16+6.28793891954681E-15i</v>
      </c>
      <c r="K660" s="265" t="str">
        <f t="shared" si="1689"/>
        <v>6.21504758998153E-18+6.99627686585843E-18i</v>
      </c>
      <c r="L660" s="238">
        <f t="shared" si="1690"/>
        <v>-340.57621309366715</v>
      </c>
      <c r="M660" s="238">
        <f t="shared" si="1746"/>
        <v>388.54857661372768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0.0173149648169911-0.270226774598884i</v>
      </c>
      <c r="G661" s="245" t="str">
        <f t="shared" si="1744"/>
        <v>-4.00393765105151+0.49548281292657i</v>
      </c>
      <c r="H661" s="245" t="str">
        <f t="shared" si="1745"/>
        <v>0.000134517812530164-0.0020993582713176i</v>
      </c>
      <c r="I661" s="245" t="str">
        <f t="shared" si="1688"/>
        <v>0.00117000561788744-0.000880240603315967i</v>
      </c>
      <c r="J661" s="240" t="str">
        <f>IMPRODUCT(1/Nt_input,AX625)</f>
        <v>6.30085651080573E-14-3.43522953138997E-14i</v>
      </c>
      <c r="K661" s="265" t="str">
        <f t="shared" si="1689"/>
        <v>4.34820899990582E-17-9.56550758693808E-17i</v>
      </c>
      <c r="L661" s="238">
        <f t="shared" si="1690"/>
        <v>-319.57007887177247</v>
      </c>
      <c r="M661" s="238">
        <f t="shared" si="1746"/>
        <v>388.08658283817454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0.0167380457528534-0.262956906904397i</v>
      </c>
      <c r="G662" s="245" t="str">
        <f t="shared" si="1744"/>
        <v>-4.00184330232404+0.497930467277597i</v>
      </c>
      <c r="H662" s="245" t="str">
        <f t="shared" si="1745"/>
        <v>0.000130035799928059-0.00204287957153494i</v>
      </c>
      <c r="I662" s="245" t="str">
        <f t="shared" si="1688"/>
        <v>0.00114358410068117-0.000886642730138528i</v>
      </c>
      <c r="J662" s="240" t="str">
        <f>IMPRODUCT(1/Nt_input,AY625)</f>
        <v>-1.07258880867756E-13-3.06417217987855E-14i</v>
      </c>
      <c r="K662" s="265" t="str">
        <f t="shared" si="1689"/>
        <v>-1.49827810689042E-16+6.00589210976036E-17i</v>
      </c>
      <c r="L662" s="238">
        <f t="shared" si="1690"/>
        <v>-315.8410147414354</v>
      </c>
      <c r="M662" s="238">
        <f t="shared" si="1746"/>
        <v>387.64301631587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0.0162059461411622-0.256068254472157i</v>
      </c>
      <c r="G663" s="245" t="str">
        <f t="shared" si="1744"/>
        <v>-3.99970121900619+0.500629627689849i</v>
      </c>
      <c r="H663" s="245" t="str">
        <f t="shared" si="1745"/>
        <v>0.000125901984089022-0.00198936248580826i</v>
      </c>
      <c r="I663" s="245" t="str">
        <f t="shared" si="1688"/>
        <v>0.00111767497924837-0.000892114814932607i</v>
      </c>
      <c r="J663" s="240" t="str">
        <f>IMPRODUCT(1/Nt_input,AZ625)</f>
        <v>-3.62540469108116E-14+1.28820565326038E-14i</v>
      </c>
      <c r="K663" s="265" t="str">
        <f t="shared" si="1689"/>
        <v>-2.90279676491756E-17+4.6740724618151E-17i</v>
      </c>
      <c r="L663" s="238">
        <f t="shared" si="1690"/>
        <v>-325.18941921889325</v>
      </c>
      <c r="M663" s="238">
        <f t="shared" si="1746"/>
        <v>387.22214883490199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0.0157141382414892-0.249531660566916i</v>
      </c>
      <c r="G664" s="245" t="str">
        <f t="shared" si="1744"/>
        <v>-3.99751209953775+0.503557957273163i</v>
      </c>
      <c r="H664" s="245" t="str">
        <f t="shared" si="1745"/>
        <v>0.000122081189559648-0.00193858049908032i</v>
      </c>
      <c r="I664" s="245" t="str">
        <f t="shared" si="1688"/>
        <v>0.00109229179157846-0.000896716006267921i</v>
      </c>
      <c r="J664" s="240" t="str">
        <f>IMPRODUCT(1/Nt_input,BA625)</f>
        <v>-1.75086250294061E-14-4.5775015722338E-14i</v>
      </c>
      <c r="K664" s="265" t="str">
        <f t="shared" si="1689"/>
        <v>-6.01717166868317E-17-3.42994096212731E-17i</v>
      </c>
      <c r="L664" s="238">
        <f t="shared" si="1690"/>
        <v>-323.19022587120088</v>
      </c>
      <c r="M664" s="238">
        <f t="shared" si="1746"/>
        <v>386.82803357918175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0.0152586515985181-0.243320864010121i</v>
      </c>
      <c r="G665" s="245" t="str">
        <f t="shared" si="1744"/>
        <v>-3.99527665084985+0.506695315689363i</v>
      </c>
      <c r="H665" s="245" t="str">
        <f t="shared" si="1745"/>
        <v>0.000118542570365397-0.00189032959151451i</v>
      </c>
      <c r="I665" s="245" t="str">
        <f t="shared" si="1688"/>
        <v>0.00106744485713182-0.000900502675603362i</v>
      </c>
      <c r="J665" s="240" t="str">
        <f>IMPRODUCT(1/Nt_input,BB625)</f>
        <v>3.14999152521527E-14+1.17180570802235E-14i</v>
      </c>
      <c r="K665" s="265" t="str">
        <f t="shared" si="1689"/>
        <v>4.41765642896128E-17-1.5857378199981E-17i</v>
      </c>
      <c r="L665" s="238">
        <f t="shared" si="1690"/>
        <v>-326.56980520060989</v>
      </c>
      <c r="M665" s="238">
        <f t="shared" si="1746"/>
        <v>386.46446609406723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0.0148359927456772-0.237412148890738i</v>
      </c>
      <c r="G666" s="245" t="str">
        <f t="shared" si="1744"/>
        <v>-3.99299558773496+0.51002349374387i</v>
      </c>
      <c r="H666" s="245" t="str">
        <f t="shared" si="1745"/>
        <v>0.000115258986198083-0.00184442551714162i</v>
      </c>
      <c r="I666" s="245" t="str">
        <f t="shared" si="1688"/>
        <v>0.00104314159393256-0.000903528465609423i</v>
      </c>
      <c r="J666" s="240" t="str">
        <f>IMPRODUCT(1/Nt_input,BC625)</f>
        <v>2.32781933377606E-14-1.8326486161957E-14i</v>
      </c>
      <c r="K666" s="265" t="str">
        <f t="shared" si="1689"/>
        <v>7.72394978029656E-18-4.01496302947932E-17i</v>
      </c>
      <c r="L666" s="238">
        <f t="shared" si="1690"/>
        <v>-327.7685407239855</v>
      </c>
      <c r="M666" s="238">
        <f t="shared" si="1746"/>
        <v>386.13494773318632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0.0144430780842694-0.231784043864475i</v>
      </c>
      <c r="G667" s="245" t="str">
        <f t="shared" si="1744"/>
        <v>-3.9906696322196+0.513525985883891i</v>
      </c>
      <c r="H667" s="245" t="str">
        <f t="shared" si="1745"/>
        <v>0.000112206480962165-0.00180070146775284i</v>
      </c>
      <c r="I667" s="245" t="str">
        <f t="shared" si="1688"/>
        <v>0.00101938681535748-0.000905844346256417i</v>
      </c>
      <c r="J667" s="240" t="str">
        <f>IMPRODUCT(1/Nt_input,BD625)</f>
        <v>-3.95691034734031E-14-2.94599414307763E-14i</v>
      </c>
      <c r="K667" s="265" t="str">
        <f t="shared" si="1689"/>
        <v>-6.70223437624169E-17+5.81237279208042E-18i</v>
      </c>
      <c r="L667" s="238">
        <f t="shared" si="1690"/>
        <v>-323.44306729904241</v>
      </c>
      <c r="M667" s="238">
        <f t="shared" si="1746"/>
        <v>385.84265193848728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0.0140771775249327-0.226417063049899i</v>
      </c>
      <c r="G668" s="245" t="str">
        <f t="shared" si="1744"/>
        <v>-3.98829951293986+0.517187794429062i</v>
      </c>
      <c r="H668" s="245" t="str">
        <f t="shared" si="1745"/>
        <v>0.000109363844932247-0.00175900605995394i</v>
      </c>
      <c r="I668" s="245" t="str">
        <f t="shared" si="1688"/>
        <v>0.000996183006811097-0.00090749867823705i</v>
      </c>
      <c r="J668" s="240" t="str">
        <f>IMPRODUCT(1/Nt_input,BE625)</f>
        <v>2.37808294649248E-14+2.49678749897342E-14i</v>
      </c>
      <c r="K668" s="265" t="str">
        <f t="shared" si="1689"/>
        <v>4.63483717524024E-17+3.29150147415705E-18i</v>
      </c>
      <c r="L668" s="238">
        <f t="shared" si="1690"/>
        <v>-326.65746242048704</v>
      </c>
      <c r="M668" s="238">
        <f t="shared" si="1746"/>
        <v>385.59039367825824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0.0137358669641798-0.221293481967026i</v>
      </c>
      <c r="G669" s="245" t="str">
        <f t="shared" si="1744"/>
        <v>-3.9858859645215+0.520995260482919i</v>
      </c>
      <c r="H669" s="245" t="str">
        <f t="shared" si="1745"/>
        <v>0.000106712245549217-0.00171920159445987i</v>
      </c>
      <c r="I669" s="245" t="str">
        <f t="shared" si="1688"/>
        <v>0.000973530582642852-0.000908537283010405i</v>
      </c>
      <c r="J669" s="240" t="str">
        <f>IMPRODUCT(1/Nt_input,BF625)</f>
        <v>-6.06075113056617E-15+4.16567821903691E-14i</v>
      </c>
      <c r="K669" s="265" t="str">
        <f t="shared" si="1689"/>
        <v>3.19464131308008E-17+4.60605698019832E-17i</v>
      </c>
      <c r="L669" s="238">
        <f t="shared" si="1690"/>
        <v>-325.02773169041927</v>
      </c>
      <c r="M669" s="238">
        <f t="shared" si="1746"/>
        <v>385.38060233744358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0.0134169880483725-0.216397143116933i</v>
      </c>
      <c r="G670" s="245" t="str">
        <f t="shared" si="1744"/>
        <v>-3.9834297269648+0.524935917371841i</v>
      </c>
      <c r="H670" s="245" t="str">
        <f t="shared" si="1745"/>
        <v>0.000104234914831554-0.00168116254566696i</v>
      </c>
      <c r="I670" s="245" t="str">
        <f t="shared" si="1688"/>
        <v>0.000951428123812792-0.000909003518588296i</v>
      </c>
      <c r="J670" s="240" t="str">
        <f>IMPRODUCT(1/Nt_input,BG625)</f>
        <v>-9.71259273637067E-14-8.11165370984134E-14i</v>
      </c>
      <c r="K670" s="265" t="str">
        <f t="shared" si="1689"/>
        <v>-1.66143556483385E-16+1.11112550180265E-17i</v>
      </c>
      <c r="L670" s="238">
        <f t="shared" si="1690"/>
        <v>-315.57094903604303</v>
      </c>
      <c r="M670" s="238">
        <f t="shared" si="1746"/>
        <v>385.21529832133893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0.0131186139758404-0.21171328673106i</v>
      </c>
      <c r="G671" s="245" t="str">
        <f t="shared" si="1744"/>
        <v>-3.98093154503518+0.528998363180475i</v>
      </c>
      <c r="H671" s="245" t="str">
        <f t="shared" si="1745"/>
        <v>0.000101916883696236-0.00164477424676526i</v>
      </c>
      <c r="I671" s="245" t="str">
        <f t="shared" si="1688"/>
        <v>0.000929872596940785-0.000908938360102002i</v>
      </c>
      <c r="J671" s="240" t="str">
        <f>IMPRODUCT(1/Nt_input,BH625)</f>
        <v>-9.27064008242675E-15+6.11507372516584E-14i</v>
      </c>
      <c r="K671" s="265" t="str">
        <f t="shared" si="1689"/>
        <v>4.69617366678013E-17+6.52888352466601E-17i</v>
      </c>
      <c r="L671" s="238">
        <f t="shared" si="1690"/>
        <v>-321.89227523290555</v>
      </c>
      <c r="M671" s="238">
        <f t="shared" si="1746"/>
        <v>385.09607359798383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0.012839020323648-0.207228402972624i</v>
      </c>
      <c r="G672" s="245" t="str">
        <f t="shared" si="1744"/>
        <v>-3.97839216766077+0.533172149536843i</v>
      </c>
      <c r="H672" s="245" t="str">
        <f t="shared" si="1745"/>
        <v>0.00009974475531551-0.00160993174150965i</v>
      </c>
      <c r="I672" s="245" t="str">
        <f t="shared" si="1688"/>
        <v>0.000908859555478798-0.000908380484166245i</v>
      </c>
      <c r="J672" s="240" t="str">
        <f>IMPRODUCT(1/Nt_input,BI625)</f>
        <v>-3.50539503023509E-15-3.99237934378683E-14i</v>
      </c>
      <c r="K672" s="265" t="str">
        <f t="shared" si="1689"/>
        <v>-3.9451906581801E-17-3.31008887222094E-17i</v>
      </c>
      <c r="L672" s="238">
        <f t="shared" si="1690"/>
        <v>-325.76406540002324</v>
      </c>
      <c r="M672" s="238">
        <f t="shared" si="1746"/>
        <v>385.02407636663901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0.0125766600729039-0.202930102486592i</v>
      </c>
      <c r="G673" s="245" t="str">
        <f t="shared" si="1744"/>
        <v>-3.97581234733705+0.537447684274779i</v>
      </c>
      <c r="H673" s="245" t="str">
        <f t="shared" si="1745"/>
        <v>0.0000977065110916278-0.00157653877853862i</v>
      </c>
      <c r="I673" s="245" t="str">
        <f t="shared" si="1688"/>
        <v>0.000888383323827325-0.000907366356079215i</v>
      </c>
      <c r="J673" s="240" t="str">
        <f>IMPRODUCT(1/Nt_input,BJ625)</f>
        <v>-6.68631141379916E-14+3.46103354309512E-14i</v>
      </c>
      <c r="K673" s="265" t="str">
        <f t="shared" si="1689"/>
        <v>-2.79958216366932E-17+9.14165850604251E-17i</v>
      </c>
      <c r="L673" s="238">
        <f t="shared" si="1690"/>
        <v>-320.39017786248627</v>
      </c>
      <c r="M673" s="238">
        <f t="shared" si="1746"/>
        <v>385</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0.0123301421561701-0.198807002696879i</v>
      </c>
      <c r="G674" s="245" t="str">
        <f t="shared" si="1744"/>
        <v>-3.9731928395397+0.541816145988951i</v>
      </c>
      <c r="H674" s="245" t="str">
        <f t="shared" si="1745"/>
        <v>0.0000957913439943212-0.0015445069280314i</v>
      </c>
      <c r="I674" s="245" t="str">
        <f t="shared" si="1688"/>
        <v>0.000868437165275192-0.000905930318948445i</v>
      </c>
      <c r="J674" s="240" t="str">
        <f>IMPRODUCT(1/Nt_input,BK625)</f>
        <v>6.69931165121589E-14-3.55800458540223E-14i</v>
      </c>
      <c r="K674" s="265" t="str">
        <f t="shared" si="1689"/>
        <v>2.59462699080352E-17-9.15901295710389E-17i</v>
      </c>
      <c r="L674" s="238">
        <f t="shared" si="1690"/>
        <v>-320.42777822874535</v>
      </c>
      <c r="M674" s="238">
        <f t="shared" si="1746"/>
        <v>385.02407636663901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0.0120982129706884-0.194848627662267i</v>
      </c>
      <c r="G675" s="245" t="str">
        <f t="shared" si="1744"/>
        <v>-3.97053440214626+0.546269408815197i</v>
      </c>
      <c r="H675" s="245" t="str">
        <f t="shared" si="1745"/>
        <v>0.0000939895149393593-0.00151375480370091i</v>
      </c>
      <c r="I675" s="245" t="str">
        <f t="shared" si="1688"/>
        <v>0.000849013434680348-0.000904104683902046i</v>
      </c>
      <c r="J675" s="240" t="str">
        <f>IMPRODUCT(1/Nt_input,BL625)</f>
        <v>3.68116385355936E-14+4.72981029342458E-14i</v>
      </c>
      <c r="K675" s="265" t="str">
        <f t="shared" si="1689"/>
        <v>7.40160120718485E-17+6.87515000392944E-18i</v>
      </c>
      <c r="L675" s="238">
        <f t="shared" si="1690"/>
        <v>-322.57617591507858</v>
      </c>
      <c r="M675" s="238">
        <f t="shared" si="1746"/>
        <v>385.09607359798383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0.0118797403980339-0.191045319643005i</v>
      </c>
      <c r="G676" s="365" t="str">
        <f t="shared" si="1744"/>
        <v>-3.96783779486732+0.550799976030748i</v>
      </c>
      <c r="H676" s="365" t="str">
        <f t="shared" si="1745"/>
        <v>0.0000922922286392169-0.00148420737576577i</v>
      </c>
      <c r="I676" s="365" t="str">
        <f t="shared" si="1688"/>
        <v>0.000830103716829015-0.000901919820626057i</v>
      </c>
      <c r="J676" s="367" t="str">
        <f>IMPRODUCT(1/Nt_input,BM625)</f>
        <v>0</v>
      </c>
      <c r="K676" s="367" t="str">
        <f t="shared" si="1689"/>
        <v>0</v>
      </c>
      <c r="L676" s="367" t="e">
        <f t="shared" si="1690"/>
        <v>#NUM!</v>
      </c>
      <c r="M676" s="367">
        <f t="shared" si="1746"/>
        <v>385.21529832133893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0.0116736999493181-0.187388160812272i</v>
      </c>
      <c r="G677" s="365" t="str">
        <f t="shared" si="1744"/>
        <v>-3.96510377868747+0.555400921285077i</v>
      </c>
      <c r="H677" s="365" t="str">
        <f t="shared" si="1745"/>
        <v>0.0000906915259668794-0.00145579536273628i</v>
      </c>
      <c r="I677" s="365" t="str">
        <f t="shared" si="1688"/>
        <v>0.000811698951414952-0.00089940424755418i</v>
      </c>
      <c r="J677" s="367" t="str">
        <f>IMPRODUCT(1/Nt_input,BN625)</f>
        <v>0</v>
      </c>
      <c r="K677" s="367" t="str">
        <f t="shared" si="1689"/>
        <v>0</v>
      </c>
      <c r="L677" s="367" t="e">
        <f t="shared" si="1690"/>
        <v>#NUM!</v>
      </c>
      <c r="M677" s="367">
        <f t="shared" si="1746"/>
        <v>385.38060233744358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0.0114791627189454-0.18386890378121i</v>
      </c>
      <c r="G678" s="365" t="str">
        <f t="shared" si="1744"/>
        <v>-3.96233311531739+0.560065836451851i</v>
      </c>
      <c r="H678" s="365" t="str">
        <f t="shared" si="1745"/>
        <v>0.0000891801903700705-0.00142845469167206i</v>
      </c>
      <c r="I678" s="365" t="str">
        <f t="shared" si="1688"/>
        <v>0.000793789545571744-0.000896584721123007i</v>
      </c>
      <c r="J678" s="367" t="str">
        <f>IMPRODUCT(1/Nt_input,BO625)</f>
        <v>0</v>
      </c>
      <c r="K678" s="367" t="str">
        <f t="shared" si="1689"/>
        <v>0</v>
      </c>
      <c r="L678" s="367" t="e">
        <f t="shared" si="1690"/>
        <v>#NUM!</v>
      </c>
      <c r="M678" s="367">
        <f t="shared" si="1746"/>
        <v>385.59039367825824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0.0112952848821232-0.180479909802133i</v>
      </c>
      <c r="G679" s="365" t="str">
        <f t="shared" si="1744"/>
        <v>-3.95952656665661+0.564788785242034i</v>
      </c>
      <c r="H679" s="365" t="str">
        <f t="shared" si="1745"/>
        <v>0.0000877516662787123-0.00140212601809047i</v>
      </c>
      <c r="I679" s="365" t="str">
        <f t="shared" si="1688"/>
        <v>0.000776365474871745-0.000893486323590531i</v>
      </c>
      <c r="J679" s="367" t="str">
        <f>IMPRODUCT(1/Nt_input,BP625)</f>
        <v>0</v>
      </c>
      <c r="K679" s="367" t="str">
        <f t="shared" si="1689"/>
        <v>0</v>
      </c>
      <c r="L679" s="367" t="e">
        <f t="shared" si="1690"/>
        <v>#NUM!</v>
      </c>
      <c r="M679" s="367">
        <f t="shared" si="1746"/>
        <v>385.84265193848728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0.0111212985141496-0.177214093678501i</v>
      </c>
      <c r="G680" s="365" t="str">
        <f t="shared" si="1744"/>
        <v>-3.95668489426829+0.569564261843508i</v>
      </c>
      <c r="H680" s="365" t="str">
        <f t="shared" si="1745"/>
        <v>0.0000863999877811094-0.00137675429797899i</v>
      </c>
      <c r="I680" s="365" t="str">
        <f t="shared" si="1688"/>
        <v>0.000759416373677244-0.000890132548995609i</v>
      </c>
      <c r="J680" s="367" t="str">
        <f>IMPRODUCT(1/Nt_input,BQ625)</f>
        <v>0</v>
      </c>
      <c r="K680" s="367" t="str">
        <f t="shared" si="1689"/>
        <v>0</v>
      </c>
      <c r="L680" s="367" t="e">
        <f t="shared" si="1690"/>
        <v>#NUM!</v>
      </c>
      <c r="M680" s="367">
        <f t="shared" si="1746"/>
        <v>386.13494773318632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0.0109565035447668-0.174064874548146i</v>
      </c>
      <c r="G681" s="365" t="str">
        <f t="shared" si="1744"/>
        <v>-3.95380885886608+0.574387153957499i</v>
      </c>
      <c r="H681" s="365" t="str">
        <f t="shared" si="1745"/>
        <v>0.0000851197161183221-0.00135228840543627i</v>
      </c>
      <c r="I681" s="365" t="str">
        <f t="shared" si="1688"/>
        <v>0.000742931615695324-0.000886545386911198i</v>
      </c>
      <c r="J681" s="367" t="str">
        <f>IMPRODUCT(1/Nt_input,BR625)</f>
        <v>0</v>
      </c>
      <c r="K681" s="367" t="str">
        <f t="shared" si="1689"/>
        <v>0</v>
      </c>
      <c r="L681" s="367" t="e">
        <f t="shared" si="1690"/>
        <v>#NUM!</v>
      </c>
      <c r="M681" s="367">
        <f t="shared" si="1746"/>
        <v>386.46446609406729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0.010800260690019-0.171026131822435i</v>
      </c>
      <c r="G682" s="365" t="str">
        <f t="shared" si="1744"/>
        <v>-3.95089921981349+0.579252709690625i</v>
      </c>
      <c r="H682" s="365" t="str">
        <f t="shared" si="1745"/>
        <v>0.000083905884772646-0.0013286807903689i</v>
      </c>
      <c r="I682" s="365" t="str">
        <f t="shared" si="1688"/>
        <v>0.000726900385548295-0.000882745403712131i</v>
      </c>
      <c r="J682" s="367" t="str">
        <f>IMPRODUCT(1/Nt_input,BS625)</f>
        <v>0</v>
      </c>
      <c r="K682" s="367" t="str">
        <f t="shared" si="1689"/>
        <v>0</v>
      </c>
      <c r="L682" s="367" t="e">
        <f t="shared" si="1690"/>
        <v>#NUM!</v>
      </c>
      <c r="M682" s="367">
        <f t="shared" si="1746"/>
        <v>386.82803357918181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0.0106519852282326-0.168092165662454i</v>
      </c>
      <c r="G683" s="365" t="str">
        <f t="shared" si="1744"/>
        <v>-3.94795673463641+0.584156507836261i</v>
      </c>
      <c r="H683" s="365" t="str">
        <f t="shared" si="1745"/>
        <v>0.0000827539511139742-0.00130588717143582i</v>
      </c>
      <c r="I683" s="365" t="str">
        <f t="shared" si="1688"/>
        <v>0.000711311742129728-0.000878751821140278i</v>
      </c>
      <c r="J683" s="367" t="str">
        <f>IMPRODUCT(1/Nt_input,BT625)</f>
        <v>0</v>
      </c>
      <c r="K683" s="367" t="str">
        <f t="shared" si="1689"/>
        <v>0</v>
      </c>
      <c r="L683" s="367" t="e">
        <f t="shared" si="1690"/>
        <v>#NUM!</v>
      </c>
      <c r="M683" s="367">
        <f t="shared" si="1746"/>
        <v>387.22214883490199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0.0105111415068642-0.165257661456669i</v>
      </c>
      <c r="G684" s="365" t="str">
        <f t="shared" si="1744"/>
        <v>-3.94498215854876+0.589094431141976i</v>
      </c>
      <c r="H684" s="365" t="str">
        <f t="shared" si="1745"/>
        <v>0.0000816597537241829-0.00128386626007968i</v>
      </c>
      <c r="I684" s="365" t="str">
        <f t="shared" si="1688"/>
        <v>0.00069615467447121-0.00087458259200467i</v>
      </c>
      <c r="J684" s="367" t="str">
        <f>IMPRODUCT(1/Nt_input,BU625)</f>
        <v>0</v>
      </c>
      <c r="K684" s="367" t="str">
        <f t="shared" si="1689"/>
        <v>0</v>
      </c>
      <c r="L684" s="367" t="e">
        <f t="shared" si="1690"/>
        <v>#NUM!</v>
      </c>
      <c r="M684" s="367">
        <f t="shared" si="1746"/>
        <v>387.64301631587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0.0103772380837719-0.162517657835561i</v>
      </c>
      <c r="G685" s="365" t="str">
        <f t="shared" si="1744"/>
        <v>-3.941976243992+0.594062642213932i</v>
      </c>
      <c r="H685" s="365" t="str">
        <f t="shared" si="1745"/>
        <v>0.0000806194746502683-0.00126257951203647i</v>
      </c>
      <c r="I685" s="365" t="str">
        <f t="shared" si="1688"/>
        <v>0.000681418150799828-0.000870254472902608i</v>
      </c>
      <c r="J685" s="367" t="str">
        <f>IMPRODUCT(1/Nt_input,BV625)</f>
        <v>0</v>
      </c>
      <c r="K685" s="367" t="str">
        <f t="shared" si="1689"/>
        <v>0</v>
      </c>
      <c r="L685" s="367" t="e">
        <f t="shared" si="1690"/>
        <v>#NUM!</v>
      </c>
      <c r="M685" s="367">
        <f t="shared" si="1746"/>
        <v>388.08658283817454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0.0102498234205459-0.159867517819292i</v>
      </c>
      <c r="G686" s="365" t="str">
        <f t="shared" si="1744"/>
        <v>-3.93893974018841+0.599057561754835i</v>
      </c>
      <c r="H686" s="365" t="str">
        <f t="shared" si="1745"/>
        <v>0.0000796296059463712-0.0012419909031854i</v>
      </c>
      <c r="I686" s="365" t="str">
        <f t="shared" si="1688"/>
        <v>0.000667091161420852-0.000865783093890149i</v>
      </c>
      <c r="J686" s="367" t="str">
        <f>IMPRODUCT(1/Nt_input,BW625)</f>
        <v>0</v>
      </c>
      <c r="K686" s="367" t="str">
        <f t="shared" si="1689"/>
        <v>0</v>
      </c>
      <c r="L686" s="367" t="e">
        <f t="shared" si="1690"/>
        <v>#NUM!</v>
      </c>
      <c r="M686" s="367">
        <f t="shared" si="1746"/>
        <v>388.54857661372773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0.0101284820573714-0.157302902746324i</v>
      </c>
      <c r="G687" s="365" t="str">
        <f t="shared" si="1744"/>
        <v>-3.93587339270876+0.604075848871384i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0.0000786869199567555-0.00122206672700347i</v>
      </c>
      <c r="I687" s="365" t="str">
        <f t="shared" si="1688"/>
        <v>0.000653162756014987-0.000861183025066242i</v>
      </c>
      <c r="J687" s="367" t="str">
        <f>IMPRODUCT(1/Nt_input,BX625)</f>
        <v>0</v>
      </c>
      <c r="K687" s="367" t="str">
        <f t="shared" si="1689"/>
        <v>0</v>
      </c>
      <c r="L687" s="367" t="e">
        <f t="shared" si="1690"/>
        <v>#NUM!</v>
      </c>
      <c r="M687" s="367">
        <f t="shared" si="1746"/>
        <v>389.02454838991935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0.0100128312088708-0.154819748675373i</v>
      </c>
      <c r="G688" s="365" t="str">
        <f t="shared" si="1744"/>
        <v>-3.93277794305413+0.609114383220643i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0.0000777884428693347-0.00120277541123528i</v>
      </c>
      <c r="I688" s="365" t="str">
        <f t="shared" si="1688"/>
        <v>0.000639622075896049-0.000856467840066321i</v>
      </c>
      <c r="J688" s="367" t="str">
        <f>IMPRODUCT(1/Nt_input,BY625)</f>
        <v>0</v>
      </c>
      <c r="K688" s="367" t="str">
        <f t="shared" si="1689"/>
        <v>0</v>
      </c>
      <c r="L688" s="367" t="e">
        <f t="shared" si="1690"/>
        <v>#NUM!</v>
      </c>
      <c r="M688" s="367">
        <f t="shared" si="1746"/>
        <v>389.50991429835221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0.00990251772880337-0.152414244991369i</v>
      </c>
      <c r="G689" s="365" t="str">
        <f t="shared" si="1744"/>
        <v>-3.92965412825258+0.614170248793898i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0.0000769314311347978-0.00118408735168532i</v>
      </c>
      <c r="I689" s="365" t="str">
        <f t="shared" si="1688"/>
        <v>0.000626458381732305-0.000851650176486519i</v>
      </c>
      <c r="J689" s="367" t="str">
        <f>IMPRODUCT(1/Nt_input,BZ625)</f>
        <v>0</v>
      </c>
      <c r="K689" s="367" t="str">
        <f t="shared" si="1689"/>
        <v>0</v>
      </c>
      <c r="L689" s="367" t="e">
        <f t="shared" si="1690"/>
        <v>#NUM!</v>
      </c>
      <c r="M689" s="367">
        <f t="shared" si="1746"/>
        <v>390</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0.00428266219682628</v>
      </c>
      <c r="H694" s="372" t="str">
        <f t="shared" si="1750"/>
        <v>0.00445811760625867</v>
      </c>
      <c r="I694" s="372" t="str">
        <f t="shared" si="1750"/>
        <v>0.00459063890609</v>
      </c>
      <c r="J694" s="372" t="str">
        <f t="shared" si="1750"/>
        <v>0.0046789498437552</v>
      </c>
      <c r="K694" s="372" t="str">
        <f t="shared" si="1750"/>
        <v>0.00472219993665253</v>
      </c>
      <c r="L694" s="372" t="str">
        <f t="shared" si="1750"/>
        <v>0.00471997266274182</v>
      </c>
      <c r="M694" s="372" t="str">
        <f t="shared" si="1750"/>
        <v>0.00467228947188982</v>
      </c>
      <c r="N694" s="372" t="str">
        <f t="shared" si="1750"/>
        <v>0.00457960957928887</v>
      </c>
      <c r="O694" s="372" t="str">
        <f t="shared" si="1750"/>
        <v>0.00444282554297431</v>
      </c>
      <c r="P694" s="372" t="str">
        <f t="shared" si="1750"/>
        <v>0.004263254667979</v>
      </c>
      <c r="Q694" s="372" t="str">
        <f t="shared" si="1750"/>
        <v>0.0040426263200046</v>
      </c>
      <c r="R694" s="372" t="str">
        <f t="shared" si="1750"/>
        <v>0.00378306527064107</v>
      </c>
      <c r="S694" s="372" t="str">
        <f t="shared" si="1750"/>
        <v>0.00348707123468981</v>
      </c>
      <c r="T694" s="372" t="str">
        <f t="shared" si="1750"/>
        <v>0.0031574947965175</v>
      </c>
      <c r="U694" s="372" t="str">
        <f t="shared" si="1750"/>
        <v>0.00279750995739797</v>
      </c>
      <c r="V694" s="372" t="str">
        <f t="shared" si="1750"/>
        <v>0.00241058356810868</v>
      </c>
      <c r="W694" s="372" t="str">
        <f t="shared" si="1750"/>
        <v>0.00200044194130305</v>
      </c>
      <c r="X694" s="372" t="str">
        <f t="shared" si="1750"/>
        <v>0.00157103496504992</v>
      </c>
      <c r="Y694" s="372" t="str">
        <f t="shared" si="1750"/>
        <v>0.00112649806326621</v>
      </c>
      <c r="Z694" s="372" t="str">
        <f t="shared" si="1750"/>
        <v>0.000671112369327101</v>
      </c>
      <c r="AA694" s="372" t="str">
        <f t="shared" si="1750"/>
        <v>0.000209263496406606</v>
      </c>
      <c r="AB694" s="372" t="str">
        <f t="shared" si="1750"/>
        <v>-0.000254600698381505</v>
      </c>
      <c r="AC694" s="372" t="str">
        <f t="shared" si="1750"/>
        <v>-0.000716012949267025</v>
      </c>
      <c r="AD694" s="372" t="str">
        <f t="shared" si="1750"/>
        <v>-0.00117052960403442</v>
      </c>
      <c r="AE694" s="372" t="str">
        <f t="shared" si="1750"/>
        <v>-0.00161377341884145</v>
      </c>
      <c r="AF694" s="372" t="str">
        <f t="shared" si="1750"/>
        <v>-0.00204147571344582</v>
      </c>
      <c r="AG694" s="372" t="str">
        <f t="shared" si="1750"/>
        <v>-0.00244951748094599</v>
      </c>
      <c r="AH694" s="372" t="str">
        <f t="shared" si="1750"/>
        <v>-0.00283396905606151</v>
      </c>
      <c r="AI694" s="372" t="str">
        <f t="shared" si="1750"/>
        <v>-0.00319112795996141</v>
      </c>
      <c r="AJ694" s="372" t="str">
        <f t="shared" si="1750"/>
        <v>-0.00351755455716121</v>
      </c>
      <c r="AK694" s="372" t="str">
        <f t="shared" si="1750"/>
        <v>-0.0038101051810838</v>
      </c>
      <c r="AL694" s="372" t="str">
        <f t="shared" si="1750"/>
        <v>-0.00406596240929437</v>
      </c>
      <c r="AM694" s="372" t="str">
        <f t="shared" si="1750"/>
        <v>-0.00428266219682685</v>
      </c>
      <c r="AN694" s="372" t="str">
        <f t="shared" si="1750"/>
        <v>-0.00445811760625807</v>
      </c>
      <c r="AO694" s="372" t="str">
        <f t="shared" si="1750"/>
        <v>-0.00459063890609118</v>
      </c>
      <c r="AP694" s="372" t="str">
        <f t="shared" si="1750"/>
        <v>-0.00467894984375459</v>
      </c>
      <c r="AQ694" s="372" t="str">
        <f t="shared" si="1750"/>
        <v>-0.00472219993665193</v>
      </c>
      <c r="AR694" s="372" t="str">
        <f t="shared" si="1750"/>
        <v>-0.00471997266274245</v>
      </c>
      <c r="AS694" s="372" t="str">
        <f t="shared" si="1750"/>
        <v>-0.00467228947188979</v>
      </c>
      <c r="AT694" s="372" t="str">
        <f t="shared" si="1750"/>
        <v>-0.00457960957928937</v>
      </c>
      <c r="AU694" s="372" t="str">
        <f t="shared" si="1750"/>
        <v>-0.00444282554297354</v>
      </c>
      <c r="AV694" s="372" t="str">
        <f t="shared" si="1750"/>
        <v>-0.00426325466797968</v>
      </c>
      <c r="AW694" s="372" t="str">
        <f t="shared" si="1750"/>
        <v>-0.00404262632000325</v>
      </c>
      <c r="AX694" s="372" t="str">
        <f t="shared" si="1750"/>
        <v>-0.00378306527064314</v>
      </c>
      <c r="AY694" s="372" t="str">
        <f t="shared" si="1750"/>
        <v>-0.00348707123468843</v>
      </c>
      <c r="AZ694" s="372" t="str">
        <f t="shared" si="1750"/>
        <v>-0.00315749479651681</v>
      </c>
      <c r="BA694" s="372" t="str">
        <f t="shared" si="1750"/>
        <v>-0.00279750995739939</v>
      </c>
      <c r="BB694" s="372" t="str">
        <f t="shared" si="1750"/>
        <v>-0.00241058356810815</v>
      </c>
      <c r="BC694" s="372" t="str">
        <f t="shared" si="1750"/>
        <v>-0.00200044194130343</v>
      </c>
      <c r="BD694" s="372" t="str">
        <f t="shared" si="1750"/>
        <v>-0.00157103496504916</v>
      </c>
      <c r="BE694" s="372" t="str">
        <f t="shared" si="1750"/>
        <v>-0.00112649806326544</v>
      </c>
      <c r="BF694" s="372" t="str">
        <f t="shared" si="1750"/>
        <v>-0.000671112369329415</v>
      </c>
      <c r="BG694" s="372" t="str">
        <f t="shared" si="1750"/>
        <v>-0.000209263496405061</v>
      </c>
      <c r="BH694" s="372" t="str">
        <f t="shared" si="1750"/>
        <v>0.000254600698381741</v>
      </c>
      <c r="BI694" s="372" t="str">
        <f t="shared" si="1750"/>
        <v>0.000716012949265942</v>
      </c>
      <c r="BJ694" s="372" t="str">
        <f t="shared" si="1750"/>
        <v>0.00117052960403535</v>
      </c>
      <c r="BK694" s="372" t="str">
        <f t="shared" si="1750"/>
        <v>0.00161377341884066</v>
      </c>
      <c r="BL694" s="372" t="str">
        <f t="shared" si="1750"/>
        <v>0.00204147571344598</v>
      </c>
      <c r="BM694" s="372" t="str">
        <f t="shared" si="1750"/>
        <v>0.00244951748094599</v>
      </c>
      <c r="BN694" s="372" t="str">
        <f t="shared" si="1750"/>
        <v>0.00283396905606131</v>
      </c>
      <c r="BO694" s="372" t="str">
        <f t="shared" si="1750"/>
        <v>0.00319112795996228</v>
      </c>
      <c r="BP694" s="372" t="str">
        <f t="shared" si="1750"/>
        <v>0.00351755455716076</v>
      </c>
      <c r="BQ694" s="372" t="str">
        <f t="shared" si="1750"/>
        <v>0.00381010518108309</v>
      </c>
      <c r="BR694" s="372" t="str">
        <f t="shared" si="1750"/>
        <v>0.0040659624092955</v>
      </c>
    </row>
    <row r="695" spans="1:123">
      <c r="B695" s="373">
        <v>1</v>
      </c>
      <c r="C695" s="373">
        <f>0+Div_Nt_input</f>
        <v>3.1250000000000001E-4</v>
      </c>
      <c r="D695" s="374">
        <f t="shared" ref="D695:D726" si="1751">Vo_set2+E695</f>
        <v>30.004282662196825</v>
      </c>
      <c r="E695" s="375" t="str">
        <f>G694</f>
        <v>0.00428266219682628</v>
      </c>
      <c r="F695" s="317">
        <v>1</v>
      </c>
      <c r="G695" s="376">
        <f>2*IMREAL(K626)*COS(2*PI()*B626*1/Nt_input)-2*IMAGINARY(K626)*SIN(2*PI()*B626*1/Nt_input)</f>
        <v>4.2826621968259041E-3</v>
      </c>
      <c r="H695" s="376">
        <f t="shared" ref="H695:H726" si="1752">2*IMREAL(K626)*COS(2*PI()*B626*2/Nt_input)-2*IMAGINARY(K626)*SIN(2*PI()*B626*2/Nt_input)</f>
        <v>4.4581176062593935E-3</v>
      </c>
      <c r="I695" s="376">
        <f t="shared" ref="I695:I726" si="1753">2*IMREAL(K626)*COS(2*PI()*B626*3/Nt_input)-2*IMAGINARY(K626)*SIN(2*PI()*B626*3/Nt_input)</f>
        <v>4.5906389060896237E-3</v>
      </c>
      <c r="J695" s="376">
        <f t="shared" ref="J695:J726" si="1754">2*IMREAL(K626)*COS(2*PI()*B626*4/Nt_input)-2*IMAGINARY(K626)*SIN(2*PI()*B626*4/Nt_input)</f>
        <v>4.6789498437557172E-3</v>
      </c>
      <c r="K695" s="376">
        <f t="shared" ref="K695:K726" si="1755">2*IMREAL(K626)*COS(2*PI()*B626*5/Nt_input)-2*IMAGINARY(K626)*SIN(2*PI()*B626*5/Nt_input)</f>
        <v>4.7221999366522781E-3</v>
      </c>
      <c r="L695" s="376">
        <f t="shared" ref="L695:L726" si="1756">2*IMREAL(K626)*COS(2*PI()*B626*6/Nt_input)-2*IMAGINARY(K626)*SIN(2*PI()*B626*6/Nt_input)</f>
        <v>4.7199726627418096E-3</v>
      </c>
      <c r="M695" s="376">
        <f t="shared" ref="M695:M726" si="1757">2*IMREAL(K626)*COS(2*PI()*B626*7/Nt_input)-2*IMAGINARY(K626)*SIN(2*PI()*B626*7/Nt_input)</f>
        <v>4.6722894718896199E-3</v>
      </c>
      <c r="N695" s="376">
        <f t="shared" ref="N695:N726" si="1758">2*IMREAL(K626)*COS(2*PI()*B626*8/Nt_input)-2*IMAGINARY(K626)*SIN(2*PI()*B626*8/Nt_input)</f>
        <v>4.5796095792899E-3</v>
      </c>
      <c r="O695" s="376">
        <f t="shared" ref="O695:O726" si="1759">2*IMREAL(K626)*COS(2*PI()*B626*9/Nt_input)-2*IMAGINARY(K626)*SIN(2*PI()*B626*9/Nt_input)</f>
        <v>4.4428255429723659E-3</v>
      </c>
      <c r="P695" s="376">
        <f t="shared" ref="P695:P726" si="1760">2*IMREAL(K626)*COS(2*PI()*B626*10/Nt_input)-2*IMAGINARY(K626)*SIN(2*PI()*B626*10/Nt_input)</f>
        <v>4.2632546679805192E-3</v>
      </c>
      <c r="Q695" s="376">
        <f t="shared" ref="Q695:Q726" si="1761">2*IMREAL(K626)*COS(2*PI()*B626*11/Nt_input)-2*IMAGINARY(K626)*SIN(2*PI()*B626*11/Nt_input)</f>
        <v>4.0426263200039544E-3</v>
      </c>
      <c r="R695" s="376">
        <f t="shared" ref="R695:R726" si="1762">2*IMREAL(K626)*COS(2*PI()*B626*12/Nt_input)-2*IMAGINARY(K626)*SIN(2*PI()*B626*12/Nt_input)</f>
        <v>3.7830652706414098E-3</v>
      </c>
      <c r="S695" s="376">
        <f t="shared" ref="S695:S726" si="1763">2*IMREAL(K626)*COS(2*PI()*B626*13/Nt_input)-2*IMAGINARY(K626)*SIN(2*PI()*B626*13/Nt_input)</f>
        <v>3.4870712346887489E-3</v>
      </c>
      <c r="T695" s="376">
        <f t="shared" ref="T695:T726" si="1764">2*IMREAL(K626)*COS(2*PI()*B626*14/Nt_input)-2*IMAGINARY(K626)*SIN(2*PI()*B626*14/Nt_input)</f>
        <v>3.1574947965189964E-3</v>
      </c>
      <c r="U695" s="377">
        <f t="shared" ref="U695:U726" si="1765">2*IMREAL(K626)*COS(2*PI()*B626*15/Nt_input)-2*IMAGINARY(K626)*SIN(2*PI()*B626*15/Nt_input)</f>
        <v>2.7975099573965337E-3</v>
      </c>
      <c r="V695" s="376">
        <f t="shared" ref="V695:V726" si="1766">2*IMREAL(K626)*COS(2*PI()*B626*16/Nt_input)-2*IMAGINARY(K626)*SIN(2*PI()*B626*16/Nt_input)</f>
        <v>2.4105835681098404E-3</v>
      </c>
      <c r="W695" s="376">
        <f t="shared" ref="W695:W726" si="1767">2*IMREAL(K626)*COS(2*PI()*B626*17/Nt_input)-2*IMAGINARY(K626)*SIN(2*PI()*B626*17/Nt_input)</f>
        <v>2.0004419413032271E-3</v>
      </c>
      <c r="X695" s="376">
        <f t="shared" ref="X695:X726" si="1768">2*IMREAL(K626)*COS(2*PI()*B626*18/Nt_input)-2*IMAGINARY(K626)*SIN(2*PI()*B626*18/Nt_input)</f>
        <v>1.5710349650490626E-3</v>
      </c>
      <c r="Y695" s="376">
        <f t="shared" ref="Y695:Y726" si="1769">2*IMREAL(K626)*COS(2*PI()*B626*19/Nt_input)-2*IMAGINARY(K626)*SIN(2*PI()*B626*19/Nt_input)</f>
        <v>1.1264980632664048E-3</v>
      </c>
      <c r="Z695" s="376">
        <f t="shared" ref="Z695:Z726" si="1770">2*IMREAL(K626)*COS(2*PI()*B626*20/Nt_input)-2*IMAGINARY(K626)*SIN(2*PI()*B626*20/Nt_input)</f>
        <v>6.7111236932800781E-4</v>
      </c>
      <c r="AA695" s="376">
        <f t="shared" ref="AA695:AA726" si="1771">2*IMREAL(K626)*COS(2*PI()*B626*21/Nt_input)-2*IMAGINARY(K626)*SIN(2*PI()*B626*21/Nt_input)</f>
        <v>2.092634964056437E-4</v>
      </c>
      <c r="AB695" s="376">
        <f t="shared" ref="AB695:AB726" si="1772">2*IMREAL(K626)*COS(2*PI()*B626*22/Nt_input)-2*IMAGINARY(K626)*SIN(2*PI()*B626*22/Nt_input)</f>
        <v>-2.5460069838216786E-4</v>
      </c>
      <c r="AC695" s="376">
        <f t="shared" ref="AC695:AC726" si="1773">2*IMREAL(K626)*COS(2*PI()*B626*23/Nt_input)-2*IMAGINARY(K626)*SIN(2*PI()*B626*23/Nt_input)</f>
        <v>-7.1601294926566263E-4</v>
      </c>
      <c r="AD695" s="376">
        <f t="shared" ref="AD695:AD726" si="1774">2*IMREAL(K626)*COS(2*PI()*B626*24/Nt_input)-2*IMAGINARY(K626)*SIN(2*PI()*B626*24/Nt_input)</f>
        <v>-1.1705296040352363E-3</v>
      </c>
      <c r="AE695" s="376">
        <f t="shared" ref="AE695:AE726" si="1775">2*IMREAL(K626)*COS(2*PI()*B626*25/Nt_input)-2*IMAGINARY(K626)*SIN(2*PI()*B626*25/Nt_input)</f>
        <v>-1.6137734188413795E-3</v>
      </c>
      <c r="AF695" s="376">
        <f t="shared" ref="AF695:AF726" si="1776">2*IMREAL(K626)*COS(2*PI()*B626*26/Nt_input)-2*IMAGINARY(K626)*SIN(2*PI()*B626*26/Nt_input)</f>
        <v>-2.0414757134457943E-3</v>
      </c>
      <c r="AG695" s="376">
        <f t="shared" ref="AG695:AG726" si="1777">2*IMREAL(K626)*COS(2*PI()*B626*27/Nt_input)-2*IMAGINARY(K626)*SIN(2*PI()*B626*27/Nt_input)</f>
        <v>-2.4495174809455803E-3</v>
      </c>
      <c r="AH695" s="376">
        <f t="shared" ref="AH695:AH726" si="1778">2*IMREAL(K626)*COS(2*PI()*B626*28/Nt_input)-2*IMAGINARY(K626)*SIN(2*PI()*B626*28/Nt_input)</f>
        <v>-2.833969056061399E-3</v>
      </c>
      <c r="AI695" s="376">
        <f t="shared" ref="AI695:AI726" si="1779">2*IMREAL(K626)*COS(2*PI()*B626*29/Nt_input)-2*IMAGINARY(K626)*SIN(2*PI()*B626*29/Nt_input)</f>
        <v>-3.1911279599622735E-3</v>
      </c>
      <c r="AJ695" s="376">
        <f t="shared" ref="AJ695:AJ726" si="1780">2*IMREAL(K626)*COS(2*PI()*B626*30/Nt_input)-2*IMAGINARY(K626)*SIN(2*PI()*B626*30/Nt_input)</f>
        <v>-3.5175545571607208E-3</v>
      </c>
      <c r="AK695" s="376">
        <f t="shared" ref="AK695:AK726" si="1781">2*IMREAL(K626)*COS(2*PI()*B626*31/Nt_input)-2*IMAGINARY(K626)*SIN(2*PI()*B626*31/Nt_input)</f>
        <v>-3.8101051810827927E-3</v>
      </c>
      <c r="AL695" s="376">
        <f t="shared" ref="AL695:AL726" si="1782">2*IMREAL(K626)*COS(2*PI()*B626*32/Nt_input)-2*IMAGINARY(K626)*SIN(2*PI()*B626*32/Nt_input)</f>
        <v>-4.06596240929568E-3</v>
      </c>
      <c r="AM695" s="376">
        <f t="shared" ref="AM695:AM726" si="1783">2*IMREAL(K626)*COS(2*PI()*B626*33/Nt_input)-2*IMAGINARY(K626)*SIN(2*PI()*B626*33/Nt_input)</f>
        <v>-4.2826621968259041E-3</v>
      </c>
      <c r="AN695" s="376">
        <f t="shared" ref="AN695:AN726" si="1784">2*IMREAL(K626)*COS(2*PI()*B626*34/Nt_input)-2*IMAGINARY(K626)*SIN(2*PI()*B626*34/Nt_input)</f>
        <v>-4.4581176062593944E-3</v>
      </c>
      <c r="AO695" s="376">
        <f t="shared" ref="AO695:AO726" si="1785">2*IMREAL(K626)*COS(2*PI()*B626*35/Nt_input)-2*IMAGINARY(K626)*SIN(2*PI()*B626*35/Nt_input)</f>
        <v>-4.5906389060896237E-3</v>
      </c>
      <c r="AP695" s="376">
        <f t="shared" ref="AP695:AP726" si="1786">2*IMREAL(K626)*COS(2*PI()*B626*36/Nt_input)-2*IMAGINARY(K626)*SIN(2*PI()*B626*36/Nt_input)</f>
        <v>-4.6789498437557172E-3</v>
      </c>
      <c r="AQ695" s="376">
        <f t="shared" ref="AQ695:AQ726" si="1787">2*IMREAL(K626)*COS(2*PI()*B626*37/Nt_input)-2*IMAGINARY(K626)*SIN(2*PI()*B626*37/Nt_input)</f>
        <v>-4.7221999366522781E-3</v>
      </c>
      <c r="AR695" s="376">
        <f t="shared" ref="AR695:AR726" si="1788">2*IMREAL(K626)*COS(2*PI()*B626*38/Nt_input)-2*IMAGINARY(K626)*SIN(2*PI()*B626*38/Nt_input)</f>
        <v>-4.7199726627418096E-3</v>
      </c>
      <c r="AS695" s="376">
        <f t="shared" ref="AS695:AS726" si="1789">2*IMREAL(K626)*COS(2*PI()*B626*39/Nt_input)-2*IMAGINARY(K626)*SIN(2*PI()*B626*39/Nt_input)</f>
        <v>-4.6722894718896207E-3</v>
      </c>
      <c r="AT695" s="376">
        <f t="shared" ref="AT695:AT726" si="1790">2*IMREAL(K626)*COS(2*PI()*B626*40/Nt_input)-2*IMAGINARY(K626)*SIN(2*PI()*B626*40/Nt_input)</f>
        <v>-4.5796095792899E-3</v>
      </c>
      <c r="AU695" s="376">
        <f t="shared" ref="AU695:AU726" si="1791">2*IMREAL(K626)*COS(2*PI()*B626*41/Nt_input)-2*IMAGINARY(K626)*SIN(2*PI()*B626*41/Nt_input)</f>
        <v>-4.4428255429723677E-3</v>
      </c>
      <c r="AV695" s="376">
        <f t="shared" ref="AV695:AV726" si="1792">2*IMREAL(K626)*COS(2*PI()*B626*42/Nt_input)-2*IMAGINARY(K626)*SIN(2*PI()*B626*42/Nt_input)</f>
        <v>-4.2632546679805192E-3</v>
      </c>
      <c r="AW695" s="376">
        <f t="shared" ref="AW695:AW726" si="1793">2*IMREAL(K626)*COS(2*PI()*B626*43/Nt_input)-2*IMAGINARY(K626)*SIN(2*PI()*B626*43/Nt_input)</f>
        <v>-4.0426263200039544E-3</v>
      </c>
      <c r="AX695" s="376">
        <f t="shared" ref="AX695:AX726" si="1794">2*IMREAL(K626)*COS(2*PI()*B626*44/Nt_input)-2*IMAGINARY(K626)*SIN(2*PI()*B626*44/Nt_input)</f>
        <v>-3.7830652706414111E-3</v>
      </c>
      <c r="AY695" s="376">
        <f t="shared" ref="AY695:AY726" si="1795">2*IMREAL(K626)*COS(2*PI()*B626*45/Nt_input)-2*IMAGINARY(K626)*SIN(2*PI()*B626*45/Nt_input)</f>
        <v>-3.4870712346887489E-3</v>
      </c>
      <c r="AZ695" s="376">
        <f t="shared" ref="AZ695:AZ726" si="1796">2*IMREAL(K626)*COS(2*PI()*B626*46/Nt_input)-2*IMAGINARY(K626)*SIN(2*PI()*B626*46/Nt_input)</f>
        <v>-3.1574947965189973E-3</v>
      </c>
      <c r="BA695" s="376">
        <f t="shared" ref="BA695:BA726" si="1797">2*IMREAL(K626)*COS(2*PI()*B626*47/Nt_input)-2*IMAGINARY(K626)*SIN(2*PI()*B626*47/Nt_input)</f>
        <v>-2.7975099573965324E-3</v>
      </c>
      <c r="BB695" s="376">
        <f t="shared" ref="BB695:BB726" si="1798">2*IMREAL(K626)*COS(2*PI()*B626*48/Nt_input)-2*IMAGINARY(K626)*SIN(2*PI()*B626*48/Nt_input)</f>
        <v>-2.4105835681098409E-3</v>
      </c>
      <c r="BC695" s="376">
        <f t="shared" ref="BC695:BC726" si="1799">2*IMREAL(K626)*COS(2*PI()*B626*49/Nt_input)-2*IMAGINARY(K626)*SIN(2*PI()*B626*49/Nt_input)</f>
        <v>-2.0004419413032293E-3</v>
      </c>
      <c r="BD695" s="376">
        <f t="shared" ref="BD695:BD726" si="1800">2*IMREAL(K626)*COS(2*PI()*B626*50/Nt_input)-2*IMAGINARY(K626)*SIN(2*PI()*B626*50/Nt_input)</f>
        <v>-1.5710349650490619E-3</v>
      </c>
      <c r="BE695" s="376">
        <f t="shared" ref="BE695:BE726" si="1801">2*IMREAL(K626)*COS(2*PI()*B626*51/Nt_input)-2*IMAGINARY(K626)*SIN(2*PI()*B626*51/Nt_input)</f>
        <v>-1.1264980632664052E-3</v>
      </c>
      <c r="BF695" s="376">
        <f t="shared" ref="BF695:BF726" si="1802">2*IMREAL(K626)*COS(2*PI()*B626*52/Nt_input)-2*IMAGINARY(K626)*SIN(2*PI()*B626*52/Nt_input)</f>
        <v>-6.711123693280063E-4</v>
      </c>
      <c r="BG695" s="376">
        <f t="shared" ref="BG695:BG726" si="1803">2*IMREAL(K626)*COS(2*PI()*B626*53/Nt_input)-2*IMAGINARY(K626)*SIN(2*PI()*B626*53/Nt_input)</f>
        <v>-2.0926349640564413E-4</v>
      </c>
      <c r="BH695" s="376">
        <f t="shared" ref="BH695:BH726" si="1804">2*IMREAL(K626)*COS(2*PI()*B626*54/Nt_input)-2*IMAGINARY(K626)*SIN(2*PI()*B626*54/Nt_input)</f>
        <v>2.5460069838216743E-4</v>
      </c>
      <c r="BI695" s="376">
        <f t="shared" ref="BI695:BI726" si="1805">2*IMREAL(K626)*COS(2*PI()*B626*55/Nt_input)-2*IMAGINARY(K626)*SIN(2*PI()*B626*55/Nt_input)</f>
        <v>7.1601294926566393E-4</v>
      </c>
      <c r="BJ695" s="376">
        <f t="shared" ref="BJ695:BJ726" si="1806">2*IMREAL(K626)*COS(2*PI()*B626*56/Nt_input)-2*IMAGINARY(K626)*SIN(2*PI()*B626*56/Nt_input)</f>
        <v>1.170529604035235E-3</v>
      </c>
      <c r="BK695" s="376">
        <f t="shared" ref="BK695:BK726" si="1807">2*IMREAL(K626)*COS(2*PI()*B626*57/Nt_input)-2*IMAGINARY(K626)*SIN(2*PI()*B626*57/Nt_input)</f>
        <v>1.6137734188413771E-3</v>
      </c>
      <c r="BL695" s="376">
        <f t="shared" ref="BL695:BL726" si="1808">2*IMREAL(K626)*COS(2*PI()*B626*58/Nt_input)-2*IMAGINARY(K626)*SIN(2*PI()*B626*58/Nt_input)</f>
        <v>2.0414757134457938E-3</v>
      </c>
      <c r="BM695" s="376">
        <f t="shared" ref="BM695:BM726" si="1809">2*IMREAL(K626)*COS(2*PI()*B626*59/Nt_input)-2*IMAGINARY(K626)*SIN(2*PI()*B626*59/Nt_input)</f>
        <v>2.4495174809455803E-3</v>
      </c>
      <c r="BN695" s="376">
        <f t="shared" ref="BN695:BN726" si="1810">2*IMREAL(K626)*COS(2*PI()*B626*60/Nt_input)-2*IMAGINARY(K626)*SIN(2*PI()*B626*60/Nt_input)</f>
        <v>2.8339690560613973E-3</v>
      </c>
      <c r="BO695" s="376">
        <f t="shared" ref="BO695:BO726" si="1811">2*IMREAL(K626)*COS(2*PI()*B626*61/Nt_input)-2*IMAGINARY(K626)*SIN(2*PI()*B626*61/Nt_input)</f>
        <v>3.1911279599622731E-3</v>
      </c>
      <c r="BP695" s="376">
        <f t="shared" ref="BP695:BP726" si="1812">2*IMREAL(K626)*COS(2*PI()*B626*62/Nt_input)-2*IMAGINARY(K626)*SIN(2*PI()*B626*62/Nt_input)</f>
        <v>3.5175545571607203E-3</v>
      </c>
      <c r="BQ695" s="376">
        <f t="shared" ref="BQ695:BQ726" si="1813">2*IMREAL(K626)*COS(2*PI()*B626*63/Nt_input)-2*IMAGINARY(K626)*SIN(2*PI()*B626*63/Nt_input)</f>
        <v>3.810105181082794E-3</v>
      </c>
      <c r="BR695" s="376">
        <f t="shared" ref="BR695:BR726" si="1814">2*IMREAL(K626)*COS(2*PI()*B626*64/Nt_input)-2*IMAGINARY(K626)*SIN(2*PI()*B626*64/Nt_input)</f>
        <v>4.0659624092956792E-3</v>
      </c>
    </row>
    <row r="696" spans="1:123">
      <c r="B696" s="373">
        <v>2</v>
      </c>
      <c r="C696" s="373">
        <f t="shared" ref="C696:C727" si="1815">C695+Div_Nt_input</f>
        <v>6.2500000000000001E-4</v>
      </c>
      <c r="D696" s="374">
        <f t="shared" si="1751"/>
        <v>30.004458117606259</v>
      </c>
      <c r="E696" s="375" t="str">
        <f>H694</f>
        <v>0.00445811760625867</v>
      </c>
      <c r="F696" s="317">
        <v>2</v>
      </c>
      <c r="G696" s="376">
        <f t="shared" ref="G696:G726" si="1816">2*IMREAL(K627)*COS(2*PI()*B627*1/Nt_input)-2*IMAGINARY(K627)*SIN(2*PI()*B627*1/Nt_input)</f>
        <v>-2.6518273169828187E-18</v>
      </c>
      <c r="H696" s="376">
        <f t="shared" si="1752"/>
        <v>-1.9409910015576206E-18</v>
      </c>
      <c r="I696" s="376">
        <f t="shared" si="1753"/>
        <v>-1.1555634904628573E-18</v>
      </c>
      <c r="J696" s="376">
        <f t="shared" si="1754"/>
        <v>-3.2572832247707773E-19</v>
      </c>
      <c r="K696" s="376">
        <f t="shared" si="1755"/>
        <v>5.1662440227094831E-19</v>
      </c>
      <c r="L696" s="376">
        <f t="shared" si="1756"/>
        <v>1.3391235409660042E-18</v>
      </c>
      <c r="M696" s="376">
        <f t="shared" si="1757"/>
        <v>2.1101609129708708E-18</v>
      </c>
      <c r="N696" s="376">
        <f t="shared" si="1758"/>
        <v>2.8001059844821396E-18</v>
      </c>
      <c r="O696" s="376">
        <f t="shared" si="1759"/>
        <v>3.3824445533272877E-18</v>
      </c>
      <c r="P696" s="376">
        <f t="shared" si="1760"/>
        <v>3.8347976748848269E-18</v>
      </c>
      <c r="Q696" s="376">
        <f t="shared" si="1761"/>
        <v>4.1397816723758552E-18</v>
      </c>
      <c r="R696" s="376">
        <f t="shared" si="1762"/>
        <v>4.2856761818137868E-18</v>
      </c>
      <c r="S696" s="376">
        <f t="shared" si="1763"/>
        <v>4.2668745590195077E-18</v>
      </c>
      <c r="T696" s="376">
        <f t="shared" si="1764"/>
        <v>4.0840993398129292E-18</v>
      </c>
      <c r="U696" s="377">
        <f t="shared" si="1765"/>
        <v>3.7443744733666368E-18</v>
      </c>
      <c r="V696" s="376">
        <f t="shared" si="1766"/>
        <v>3.2607553957782604E-18</v>
      </c>
      <c r="W696" s="376">
        <f t="shared" si="1767"/>
        <v>2.6518273169828183E-18</v>
      </c>
      <c r="X696" s="376">
        <f t="shared" si="1768"/>
        <v>1.9409910015576213E-18</v>
      </c>
      <c r="Y696" s="376">
        <f t="shared" si="1769"/>
        <v>1.1555634904628586E-18</v>
      </c>
      <c r="Z696" s="376">
        <f t="shared" si="1770"/>
        <v>3.2572832247707812E-19</v>
      </c>
      <c r="AA696" s="376">
        <f t="shared" si="1771"/>
        <v>-5.166244022709487E-19</v>
      </c>
      <c r="AB696" s="376">
        <f t="shared" si="1772"/>
        <v>-1.3391235409660019E-18</v>
      </c>
      <c r="AC696" s="376">
        <f t="shared" si="1773"/>
        <v>-2.1101609129708692E-18</v>
      </c>
      <c r="AD696" s="376">
        <f t="shared" si="1774"/>
        <v>-2.8001059844821392E-18</v>
      </c>
      <c r="AE696" s="376">
        <f t="shared" si="1775"/>
        <v>-3.3824445533272881E-18</v>
      </c>
      <c r="AF696" s="376">
        <f t="shared" si="1776"/>
        <v>-3.8347976748848277E-18</v>
      </c>
      <c r="AG696" s="376">
        <f t="shared" si="1777"/>
        <v>-4.1397816723758544E-18</v>
      </c>
      <c r="AH696" s="376">
        <f t="shared" si="1778"/>
        <v>-4.2856761818137868E-18</v>
      </c>
      <c r="AI696" s="376">
        <f t="shared" si="1779"/>
        <v>-4.2668745590195077E-18</v>
      </c>
      <c r="AJ696" s="376">
        <f t="shared" si="1780"/>
        <v>-4.08409933981293E-18</v>
      </c>
      <c r="AK696" s="376">
        <f t="shared" si="1781"/>
        <v>-3.7443744733666368E-18</v>
      </c>
      <c r="AL696" s="376">
        <f t="shared" si="1782"/>
        <v>-3.2607553957782608E-18</v>
      </c>
      <c r="AM696" s="376">
        <f t="shared" si="1783"/>
        <v>-2.6518273169828187E-18</v>
      </c>
      <c r="AN696" s="376">
        <f t="shared" si="1784"/>
        <v>-1.9409910015576202E-18</v>
      </c>
      <c r="AO696" s="376">
        <f t="shared" si="1785"/>
        <v>-1.155563490462859E-18</v>
      </c>
      <c r="AP696" s="376">
        <f t="shared" si="1786"/>
        <v>-3.257283224770785E-19</v>
      </c>
      <c r="AQ696" s="376">
        <f t="shared" si="1787"/>
        <v>5.1662440227094831E-19</v>
      </c>
      <c r="AR696" s="376">
        <f t="shared" si="1788"/>
        <v>1.3391235409660015E-18</v>
      </c>
      <c r="AS696" s="376">
        <f t="shared" si="1789"/>
        <v>2.1101609129708688E-18</v>
      </c>
      <c r="AT696" s="376">
        <f t="shared" si="1790"/>
        <v>2.8001059844821388E-18</v>
      </c>
      <c r="AU696" s="376">
        <f t="shared" si="1791"/>
        <v>3.382444553327285E-18</v>
      </c>
      <c r="AV696" s="376">
        <f t="shared" si="1792"/>
        <v>3.8347976748848277E-18</v>
      </c>
      <c r="AW696" s="376">
        <f t="shared" si="1793"/>
        <v>4.1397816723758544E-18</v>
      </c>
      <c r="AX696" s="376">
        <f t="shared" si="1794"/>
        <v>4.285676181813786E-18</v>
      </c>
      <c r="AY696" s="376">
        <f t="shared" si="1795"/>
        <v>4.2668745590195077E-18</v>
      </c>
      <c r="AZ696" s="376">
        <f t="shared" si="1796"/>
        <v>4.08409933981293E-18</v>
      </c>
      <c r="BA696" s="376">
        <f t="shared" si="1797"/>
        <v>3.7443744733666353E-18</v>
      </c>
      <c r="BB696" s="376">
        <f t="shared" si="1798"/>
        <v>3.2607553957782612E-18</v>
      </c>
      <c r="BC696" s="376">
        <f t="shared" si="1799"/>
        <v>2.6518273169828221E-18</v>
      </c>
      <c r="BD696" s="376">
        <f t="shared" si="1800"/>
        <v>1.9409910015576202E-18</v>
      </c>
      <c r="BE696" s="376">
        <f t="shared" si="1801"/>
        <v>1.1555634904628596E-18</v>
      </c>
      <c r="BF696" s="376">
        <f t="shared" si="1802"/>
        <v>3.2572832247707504E-19</v>
      </c>
      <c r="BG696" s="376">
        <f t="shared" si="1803"/>
        <v>-5.1662440227094754E-19</v>
      </c>
      <c r="BH696" s="376">
        <f t="shared" si="1804"/>
        <v>-1.3391235409660011E-18</v>
      </c>
      <c r="BI696" s="376">
        <f t="shared" si="1805"/>
        <v>-2.1101609129708715E-18</v>
      </c>
      <c r="BJ696" s="376">
        <f t="shared" si="1806"/>
        <v>-2.8001059844821384E-18</v>
      </c>
      <c r="BK696" s="376">
        <f t="shared" si="1807"/>
        <v>-3.382444553327285E-18</v>
      </c>
      <c r="BL696" s="376">
        <f t="shared" si="1808"/>
        <v>-3.8347976748848269E-18</v>
      </c>
      <c r="BM696" s="376">
        <f t="shared" si="1809"/>
        <v>-4.1397816723758537E-18</v>
      </c>
      <c r="BN696" s="376">
        <f t="shared" si="1810"/>
        <v>-4.285676181813786E-18</v>
      </c>
      <c r="BO696" s="376">
        <f t="shared" si="1811"/>
        <v>-4.2668745590195077E-18</v>
      </c>
      <c r="BP696" s="376">
        <f t="shared" si="1812"/>
        <v>-4.08409933981293E-18</v>
      </c>
      <c r="BQ696" s="376">
        <f t="shared" si="1813"/>
        <v>-3.7443744733666353E-18</v>
      </c>
      <c r="BR696" s="376">
        <f t="shared" si="1814"/>
        <v>-3.2607553957782616E-18</v>
      </c>
    </row>
    <row r="697" spans="1:123">
      <c r="B697" s="373">
        <v>3</v>
      </c>
      <c r="C697" s="373">
        <f t="shared" si="1815"/>
        <v>9.3749999999999997E-4</v>
      </c>
      <c r="D697" s="374">
        <f t="shared" si="1751"/>
        <v>30.004590638906091</v>
      </c>
      <c r="E697" s="375" t="str">
        <f>I694</f>
        <v>0.00459063890609</v>
      </c>
      <c r="F697" s="317">
        <v>3</v>
      </c>
      <c r="G697" s="376">
        <f t="shared" si="1816"/>
        <v>3.8643195353794109E-18</v>
      </c>
      <c r="H697" s="376">
        <f t="shared" si="1752"/>
        <v>2.6408529453526543E-18</v>
      </c>
      <c r="I697" s="376">
        <f t="shared" si="1753"/>
        <v>1.1899578729109116E-18</v>
      </c>
      <c r="J697" s="376">
        <f t="shared" si="1754"/>
        <v>-3.6341557253154752E-19</v>
      </c>
      <c r="K697" s="376">
        <f t="shared" si="1755"/>
        <v>-1.8854919128882151E-18</v>
      </c>
      <c r="L697" s="376">
        <f t="shared" si="1756"/>
        <v>-3.2451909557476804E-18</v>
      </c>
      <c r="M697" s="376">
        <f t="shared" si="1757"/>
        <v>-4.325416332528411E-18</v>
      </c>
      <c r="N697" s="376">
        <f t="shared" si="1758"/>
        <v>-5.0331397591149535E-18</v>
      </c>
      <c r="O697" s="376">
        <f t="shared" si="1759"/>
        <v>-5.3074125692207734E-18</v>
      </c>
      <c r="P697" s="376">
        <f t="shared" si="1760"/>
        <v>-5.1246145726039916E-18</v>
      </c>
      <c r="Q697" s="376">
        <f t="shared" si="1761"/>
        <v>-4.5004882099908939E-18</v>
      </c>
      <c r="R697" s="376">
        <f t="shared" si="1762"/>
        <v>-3.4887828246510759E-18</v>
      </c>
      <c r="S697" s="376">
        <f t="shared" si="1763"/>
        <v>-2.1766258050458359E-18</v>
      </c>
      <c r="T697" s="376">
        <f t="shared" si="1764"/>
        <v>-6.7701923263682498E-19</v>
      </c>
      <c r="U697" s="377">
        <f t="shared" si="1765"/>
        <v>8.8089178149254245E-19</v>
      </c>
      <c r="V697" s="376">
        <f t="shared" si="1766"/>
        <v>2.3629409868872593E-18</v>
      </c>
      <c r="W697" s="376">
        <f t="shared" si="1767"/>
        <v>3.6414953011220391E-18</v>
      </c>
      <c r="X697" s="376">
        <f t="shared" si="1768"/>
        <v>4.6064464851587115E-18</v>
      </c>
      <c r="Y697" s="376">
        <f t="shared" si="1769"/>
        <v>5.1746935909584234E-18</v>
      </c>
      <c r="Z697" s="376">
        <f t="shared" si="1770"/>
        <v>5.2972995593274143E-18</v>
      </c>
      <c r="AA697" s="376">
        <f t="shared" si="1771"/>
        <v>4.9637056465952912E-18</v>
      </c>
      <c r="AB697" s="376">
        <f t="shared" si="1772"/>
        <v>4.2026407365301045E-18</v>
      </c>
      <c r="AC697" s="376">
        <f t="shared" si="1773"/>
        <v>3.0796472281586604E-18</v>
      </c>
      <c r="AD697" s="376">
        <f t="shared" si="1774"/>
        <v>1.6914365683717258E-18</v>
      </c>
      <c r="AE697" s="376">
        <f t="shared" si="1775"/>
        <v>1.5756052705608849E-19</v>
      </c>
      <c r="AF697" s="376">
        <f t="shared" si="1776"/>
        <v>-1.3898845210533312E-18</v>
      </c>
      <c r="AG697" s="376">
        <f t="shared" si="1777"/>
        <v>-2.8176336474676394E-18</v>
      </c>
      <c r="AH697" s="376">
        <f t="shared" si="1778"/>
        <v>-4.002730056102774E-18</v>
      </c>
      <c r="AI697" s="376">
        <f t="shared" si="1779"/>
        <v>-4.8431140399971378E-18</v>
      </c>
      <c r="AJ697" s="376">
        <f t="shared" si="1780"/>
        <v>-5.2664122947457018E-18</v>
      </c>
      <c r="AK697" s="376">
        <f t="shared" si="1781"/>
        <v>-5.2361706588792299E-18</v>
      </c>
      <c r="AL697" s="376">
        <f t="shared" si="1782"/>
        <v>-4.7549935217723605E-18</v>
      </c>
      <c r="AM697" s="376">
        <f t="shared" si="1783"/>
        <v>-3.8643195353794094E-18</v>
      </c>
      <c r="AN697" s="376">
        <f t="shared" si="1784"/>
        <v>-2.640852945352657E-18</v>
      </c>
      <c r="AO697" s="376">
        <f t="shared" si="1785"/>
        <v>-1.1899578729109112E-18</v>
      </c>
      <c r="AP697" s="376">
        <f t="shared" si="1786"/>
        <v>3.634155725315429E-19</v>
      </c>
      <c r="AQ697" s="376">
        <f t="shared" si="1787"/>
        <v>1.8854919128882158E-18</v>
      </c>
      <c r="AR697" s="376">
        <f t="shared" si="1788"/>
        <v>3.2451909557476762E-18</v>
      </c>
      <c r="AS697" s="376">
        <f t="shared" si="1789"/>
        <v>4.3254163325284095E-18</v>
      </c>
      <c r="AT697" s="376">
        <f t="shared" si="1790"/>
        <v>5.0331397591149512E-18</v>
      </c>
      <c r="AU697" s="376">
        <f t="shared" si="1791"/>
        <v>5.3074125692207734E-18</v>
      </c>
      <c r="AV697" s="376">
        <f t="shared" si="1792"/>
        <v>5.1246145726039908E-18</v>
      </c>
      <c r="AW697" s="376">
        <f t="shared" si="1793"/>
        <v>4.5004882099908954E-18</v>
      </c>
      <c r="AX697" s="376">
        <f t="shared" si="1794"/>
        <v>3.4887828246510752E-18</v>
      </c>
      <c r="AY697" s="376">
        <f t="shared" si="1795"/>
        <v>2.1766258050458394E-18</v>
      </c>
      <c r="AZ697" s="376">
        <f t="shared" si="1796"/>
        <v>6.7701923263682691E-19</v>
      </c>
      <c r="BA697" s="376">
        <f t="shared" si="1797"/>
        <v>-8.808917814925361E-19</v>
      </c>
      <c r="BB697" s="376">
        <f t="shared" si="1798"/>
        <v>-2.3629409868872574E-18</v>
      </c>
      <c r="BC697" s="376">
        <f t="shared" si="1799"/>
        <v>-3.6414953011220415E-18</v>
      </c>
      <c r="BD697" s="376">
        <f t="shared" si="1800"/>
        <v>-4.6064464851587107E-18</v>
      </c>
      <c r="BE697" s="376">
        <f t="shared" si="1801"/>
        <v>-5.1746935909584234E-18</v>
      </c>
      <c r="BF697" s="376">
        <f t="shared" si="1802"/>
        <v>-5.2972995593274143E-18</v>
      </c>
      <c r="BG697" s="376">
        <f t="shared" si="1803"/>
        <v>-4.963705646595292E-18</v>
      </c>
      <c r="BH697" s="376">
        <f t="shared" si="1804"/>
        <v>-4.2026407365301084E-18</v>
      </c>
      <c r="BI697" s="376">
        <f t="shared" si="1805"/>
        <v>-3.07964722815867E-18</v>
      </c>
      <c r="BJ697" s="376">
        <f t="shared" si="1806"/>
        <v>-1.6914365683717231E-18</v>
      </c>
      <c r="BK697" s="376">
        <f t="shared" si="1807"/>
        <v>-1.5756052705609042E-19</v>
      </c>
      <c r="BL697" s="376">
        <f t="shared" si="1808"/>
        <v>1.389884521053325E-18</v>
      </c>
      <c r="BM697" s="376">
        <f t="shared" si="1809"/>
        <v>2.8176336474676456E-18</v>
      </c>
      <c r="BN697" s="376">
        <f t="shared" si="1810"/>
        <v>4.0027300561027725E-18</v>
      </c>
      <c r="BO697" s="376">
        <f t="shared" si="1811"/>
        <v>4.843114039997137E-18</v>
      </c>
      <c r="BP697" s="376">
        <f t="shared" si="1812"/>
        <v>5.2664122947457002E-18</v>
      </c>
      <c r="BQ697" s="376">
        <f t="shared" si="1813"/>
        <v>5.2361706588792291E-18</v>
      </c>
      <c r="BR697" s="376">
        <f t="shared" si="1814"/>
        <v>4.7549935217723613E-18</v>
      </c>
    </row>
    <row r="698" spans="1:123">
      <c r="B698" s="373">
        <v>4</v>
      </c>
      <c r="C698" s="373">
        <f t="shared" si="1815"/>
        <v>1.25E-3</v>
      </c>
      <c r="D698" s="374">
        <f t="shared" si="1751"/>
        <v>30.004678949843754</v>
      </c>
      <c r="E698" s="375" t="str">
        <f>J694</f>
        <v>0.0046789498437552</v>
      </c>
      <c r="F698" s="317">
        <v>4</v>
      </c>
      <c r="G698" s="376">
        <f t="shared" si="1816"/>
        <v>1.182257448338065E-17</v>
      </c>
      <c r="H698" s="376">
        <f t="shared" si="1752"/>
        <v>6.3235807408320039E-18</v>
      </c>
      <c r="I698" s="376">
        <f t="shared" si="1753"/>
        <v>-1.3812084610615481E-19</v>
      </c>
      <c r="J698" s="376">
        <f t="shared" si="1754"/>
        <v>-6.5787947862932391E-18</v>
      </c>
      <c r="K698" s="376">
        <f t="shared" si="1755"/>
        <v>-1.2017906857190421E-17</v>
      </c>
      <c r="L698" s="376">
        <f t="shared" si="1756"/>
        <v>-1.5627401551677309E-17</v>
      </c>
      <c r="M698" s="376">
        <f t="shared" si="1757"/>
        <v>-1.6857766022669158E-17</v>
      </c>
      <c r="N698" s="376">
        <f t="shared" si="1758"/>
        <v>-1.5521688432739161E-17</v>
      </c>
      <c r="O698" s="376">
        <f t="shared" si="1759"/>
        <v>-1.182257448338065E-17</v>
      </c>
      <c r="P698" s="376">
        <f t="shared" si="1760"/>
        <v>-6.3235807408320055E-18</v>
      </c>
      <c r="Q698" s="376">
        <f t="shared" si="1761"/>
        <v>1.3812084610614557E-19</v>
      </c>
      <c r="R698" s="376">
        <f t="shared" si="1762"/>
        <v>6.5787947862932368E-18</v>
      </c>
      <c r="S698" s="376">
        <f t="shared" si="1763"/>
        <v>1.2017906857190425E-17</v>
      </c>
      <c r="T698" s="376">
        <f t="shared" si="1764"/>
        <v>1.5627401551677309E-17</v>
      </c>
      <c r="U698" s="377">
        <f t="shared" si="1765"/>
        <v>1.6857766022669158E-17</v>
      </c>
      <c r="V698" s="376">
        <f t="shared" si="1766"/>
        <v>1.5521688432739165E-17</v>
      </c>
      <c r="W698" s="376">
        <f t="shared" si="1767"/>
        <v>1.1822574483380648E-17</v>
      </c>
      <c r="X698" s="376">
        <f t="shared" si="1768"/>
        <v>6.3235807408320062E-18</v>
      </c>
      <c r="Y698" s="376">
        <f t="shared" si="1769"/>
        <v>-1.3812084610614402E-19</v>
      </c>
      <c r="Z698" s="376">
        <f t="shared" si="1770"/>
        <v>-6.5787947862932352E-18</v>
      </c>
      <c r="AA698" s="376">
        <f t="shared" si="1771"/>
        <v>-1.2017906857190424E-17</v>
      </c>
      <c r="AB698" s="376">
        <f t="shared" si="1772"/>
        <v>-1.5627401551677303E-17</v>
      </c>
      <c r="AC698" s="376">
        <f t="shared" si="1773"/>
        <v>-1.6857766022669158E-17</v>
      </c>
      <c r="AD698" s="376">
        <f t="shared" si="1774"/>
        <v>-1.5521688432739165E-17</v>
      </c>
      <c r="AE698" s="376">
        <f t="shared" si="1775"/>
        <v>-1.182257448338065E-17</v>
      </c>
      <c r="AF698" s="376">
        <f t="shared" si="1776"/>
        <v>-6.3235807408319939E-18</v>
      </c>
      <c r="AG698" s="376">
        <f t="shared" si="1777"/>
        <v>1.3812084610614171E-19</v>
      </c>
      <c r="AH698" s="376">
        <f t="shared" si="1778"/>
        <v>6.5787947862932329E-18</v>
      </c>
      <c r="AI698" s="376">
        <f t="shared" si="1779"/>
        <v>1.2017906857190424E-17</v>
      </c>
      <c r="AJ698" s="376">
        <f t="shared" si="1780"/>
        <v>1.5627401551677303E-17</v>
      </c>
      <c r="AK698" s="376">
        <f t="shared" si="1781"/>
        <v>1.6857766022669158E-17</v>
      </c>
      <c r="AL698" s="376">
        <f t="shared" si="1782"/>
        <v>1.5521688432739165E-17</v>
      </c>
      <c r="AM698" s="376">
        <f t="shared" si="1783"/>
        <v>1.182257448338065E-17</v>
      </c>
      <c r="AN698" s="376">
        <f t="shared" si="1784"/>
        <v>6.3235807408319955E-18</v>
      </c>
      <c r="AO698" s="376">
        <f t="shared" si="1785"/>
        <v>-1.3812084610614017E-19</v>
      </c>
      <c r="AP698" s="376">
        <f t="shared" si="1786"/>
        <v>-6.5787947862932314E-18</v>
      </c>
      <c r="AQ698" s="376">
        <f t="shared" si="1787"/>
        <v>-1.2017906857190421E-17</v>
      </c>
      <c r="AR698" s="376">
        <f t="shared" si="1788"/>
        <v>-1.56274015516773E-17</v>
      </c>
      <c r="AS698" s="376">
        <f t="shared" si="1789"/>
        <v>-1.6857766022669158E-17</v>
      </c>
      <c r="AT698" s="376">
        <f t="shared" si="1790"/>
        <v>-1.5521688432739165E-17</v>
      </c>
      <c r="AU698" s="376">
        <f t="shared" si="1791"/>
        <v>-1.1822574483380674E-17</v>
      </c>
      <c r="AV698" s="376">
        <f t="shared" si="1792"/>
        <v>-6.3235807408319978E-18</v>
      </c>
      <c r="AW698" s="376">
        <f t="shared" si="1793"/>
        <v>1.3812084610613709E-19</v>
      </c>
      <c r="AX698" s="376">
        <f t="shared" si="1794"/>
        <v>6.5787947862932021E-18</v>
      </c>
      <c r="AY698" s="376">
        <f t="shared" si="1795"/>
        <v>1.2017906857190421E-17</v>
      </c>
      <c r="AZ698" s="376">
        <f t="shared" si="1796"/>
        <v>1.5627401551677297E-17</v>
      </c>
      <c r="BA698" s="376">
        <f t="shared" si="1797"/>
        <v>1.6857766022669158E-17</v>
      </c>
      <c r="BB698" s="376">
        <f t="shared" si="1798"/>
        <v>1.5521688432739168E-17</v>
      </c>
      <c r="BC698" s="376">
        <f t="shared" si="1799"/>
        <v>1.1822574483380674E-17</v>
      </c>
      <c r="BD698" s="376">
        <f t="shared" si="1800"/>
        <v>6.3235807408320001E-18</v>
      </c>
      <c r="BE698" s="376">
        <f t="shared" si="1801"/>
        <v>-1.3812084610613555E-19</v>
      </c>
      <c r="BF698" s="376">
        <f t="shared" si="1802"/>
        <v>-6.5787947862932553E-18</v>
      </c>
      <c r="BG698" s="376">
        <f t="shared" si="1803"/>
        <v>-1.2017906857190417E-17</v>
      </c>
      <c r="BH698" s="376">
        <f t="shared" si="1804"/>
        <v>-1.5627401551677297E-17</v>
      </c>
      <c r="BI698" s="376">
        <f t="shared" si="1805"/>
        <v>-1.6857766022669158E-17</v>
      </c>
      <c r="BJ698" s="376">
        <f t="shared" si="1806"/>
        <v>-1.5521688432739168E-17</v>
      </c>
      <c r="BK698" s="376">
        <f t="shared" si="1807"/>
        <v>-1.1822574483380674E-17</v>
      </c>
      <c r="BL698" s="376">
        <f t="shared" si="1808"/>
        <v>-6.3235807408320032E-18</v>
      </c>
      <c r="BM698" s="376">
        <f t="shared" si="1809"/>
        <v>1.3812084610613401E-19</v>
      </c>
      <c r="BN698" s="376">
        <f t="shared" si="1810"/>
        <v>6.5787947862931983E-18</v>
      </c>
      <c r="BO698" s="376">
        <f t="shared" si="1811"/>
        <v>1.2017906857190417E-17</v>
      </c>
      <c r="BP698" s="376">
        <f t="shared" si="1812"/>
        <v>1.5627401551677297E-17</v>
      </c>
      <c r="BQ698" s="376">
        <f t="shared" si="1813"/>
        <v>1.6857766022669155E-17</v>
      </c>
      <c r="BR698" s="376">
        <f t="shared" si="1814"/>
        <v>1.5521688432739168E-17</v>
      </c>
    </row>
    <row r="699" spans="1:123">
      <c r="B699" s="373">
        <v>5</v>
      </c>
      <c r="C699" s="373">
        <f t="shared" si="1815"/>
        <v>1.5625000000000001E-3</v>
      </c>
      <c r="D699" s="374">
        <f t="shared" si="1751"/>
        <v>30.004722199936651</v>
      </c>
      <c r="E699" s="375" t="str">
        <f>K694</f>
        <v>0.00472219993665253</v>
      </c>
      <c r="F699" s="317">
        <v>5</v>
      </c>
      <c r="G699" s="376">
        <f t="shared" si="1816"/>
        <v>-4.9306584846866098E-17</v>
      </c>
      <c r="H699" s="376">
        <f t="shared" si="1752"/>
        <v>-7.8156206239083881E-17</v>
      </c>
      <c r="I699" s="376">
        <f t="shared" si="1753"/>
        <v>-8.8548655599221172E-17</v>
      </c>
      <c r="J699" s="376">
        <f t="shared" si="1754"/>
        <v>-7.8029678365740508E-17</v>
      </c>
      <c r="K699" s="376">
        <f t="shared" si="1755"/>
        <v>-4.908340960279753E-17</v>
      </c>
      <c r="L699" s="376">
        <f t="shared" si="1756"/>
        <v>-8.5457269451142982E-18</v>
      </c>
      <c r="M699" s="376">
        <f t="shared" si="1757"/>
        <v>3.4010092978375544E-17</v>
      </c>
      <c r="N699" s="376">
        <f t="shared" si="1758"/>
        <v>6.853417534530244E-17</v>
      </c>
      <c r="O699" s="376">
        <f t="shared" si="1759"/>
        <v>8.6873400164826433E-17</v>
      </c>
      <c r="P699" s="376">
        <f t="shared" si="1760"/>
        <v>8.4696822477906194E-17</v>
      </c>
      <c r="Q699" s="376">
        <f t="shared" si="1761"/>
        <v>6.2518457367179968E-17</v>
      </c>
      <c r="R699" s="376">
        <f t="shared" si="1762"/>
        <v>2.5575891454838055E-17</v>
      </c>
      <c r="S699" s="376">
        <f t="shared" si="1763"/>
        <v>-1.740661230980589E-17</v>
      </c>
      <c r="T699" s="376">
        <f t="shared" si="1764"/>
        <v>-5.6278414527409358E-17</v>
      </c>
      <c r="U699" s="377">
        <f t="shared" si="1765"/>
        <v>-8.1859648681261485E-17</v>
      </c>
      <c r="V699" s="376">
        <f t="shared" si="1766"/>
        <v>-8.8109115200771204E-17</v>
      </c>
      <c r="W699" s="376">
        <f t="shared" si="1767"/>
        <v>-7.3550955875696527E-17</v>
      </c>
      <c r="X699" s="376">
        <f t="shared" si="1768"/>
        <v>-4.1623188799077482E-17</v>
      </c>
      <c r="Y699" s="376">
        <f t="shared" si="1769"/>
        <v>1.3420529191111193E-19</v>
      </c>
      <c r="Z699" s="376">
        <f t="shared" si="1770"/>
        <v>4.1859905800526466E-17</v>
      </c>
      <c r="AA699" s="376">
        <f t="shared" si="1771"/>
        <v>7.370007680629557E-17</v>
      </c>
      <c r="AB699" s="376">
        <f t="shared" si="1772"/>
        <v>8.8135424038631656E-17</v>
      </c>
      <c r="AC699" s="376">
        <f t="shared" si="1773"/>
        <v>8.1756932397761279E-17</v>
      </c>
      <c r="AD699" s="376">
        <f t="shared" si="1774"/>
        <v>5.6070930340321691E-17</v>
      </c>
      <c r="AE699" s="376">
        <f t="shared" si="1775"/>
        <v>1.7143359160088767E-17</v>
      </c>
      <c r="AF699" s="376">
        <f t="shared" si="1776"/>
        <v>-2.5832744369034826E-17</v>
      </c>
      <c r="AG699" s="376">
        <f t="shared" si="1777"/>
        <v>-6.2708252311142848E-17</v>
      </c>
      <c r="AH699" s="376">
        <f t="shared" si="1778"/>
        <v>-8.4774737957602685E-17</v>
      </c>
      <c r="AI699" s="376">
        <f t="shared" si="1779"/>
        <v>-8.6821035857596029E-17</v>
      </c>
      <c r="AJ699" s="376">
        <f t="shared" si="1780"/>
        <v>-6.8363897473527237E-17</v>
      </c>
      <c r="AK699" s="376">
        <f t="shared" si="1781"/>
        <v>-3.3762113933672858E-17</v>
      </c>
      <c r="AL699" s="376">
        <f t="shared" si="1782"/>
        <v>8.8128450586112661E-18</v>
      </c>
      <c r="AM699" s="376">
        <f t="shared" si="1783"/>
        <v>4.9306584846865938E-17</v>
      </c>
      <c r="AN699" s="376">
        <f t="shared" si="1784"/>
        <v>7.8156206239083856E-17</v>
      </c>
      <c r="AO699" s="376">
        <f t="shared" si="1785"/>
        <v>8.8548655599221184E-17</v>
      </c>
      <c r="AP699" s="376">
        <f t="shared" si="1786"/>
        <v>7.802967836574052E-17</v>
      </c>
      <c r="AQ699" s="376">
        <f t="shared" si="1787"/>
        <v>4.9083409602797678E-17</v>
      </c>
      <c r="AR699" s="376">
        <f t="shared" si="1788"/>
        <v>8.5457269451142736E-18</v>
      </c>
      <c r="AS699" s="376">
        <f t="shared" si="1789"/>
        <v>-3.4010092978375427E-17</v>
      </c>
      <c r="AT699" s="376">
        <f t="shared" si="1790"/>
        <v>-6.8534175345302453E-17</v>
      </c>
      <c r="AU699" s="376">
        <f t="shared" si="1791"/>
        <v>-8.6873400164826408E-17</v>
      </c>
      <c r="AV699" s="376">
        <f t="shared" si="1792"/>
        <v>-8.4696822477906194E-17</v>
      </c>
      <c r="AW699" s="376">
        <f t="shared" si="1793"/>
        <v>-6.2518457367180066E-17</v>
      </c>
      <c r="AX699" s="376">
        <f t="shared" si="1794"/>
        <v>-2.557589145483796E-17</v>
      </c>
      <c r="AY699" s="376">
        <f t="shared" si="1795"/>
        <v>1.7406612309805835E-17</v>
      </c>
      <c r="AZ699" s="376">
        <f t="shared" si="1796"/>
        <v>5.6278414527409432E-17</v>
      </c>
      <c r="BA699" s="376">
        <f t="shared" si="1797"/>
        <v>8.1859648681261473E-17</v>
      </c>
      <c r="BB699" s="376">
        <f t="shared" si="1798"/>
        <v>8.8109115200771229E-17</v>
      </c>
      <c r="BC699" s="376">
        <f t="shared" si="1799"/>
        <v>7.3550955875696552E-17</v>
      </c>
      <c r="BD699" s="376">
        <f t="shared" si="1800"/>
        <v>4.1623188799077673E-17</v>
      </c>
      <c r="BE699" s="376">
        <f t="shared" si="1801"/>
        <v>-1.3420529191105801E-19</v>
      </c>
      <c r="BF699" s="376">
        <f t="shared" si="1802"/>
        <v>-4.1859905800526281E-17</v>
      </c>
      <c r="BG699" s="376">
        <f t="shared" si="1803"/>
        <v>-7.3700076806295533E-17</v>
      </c>
      <c r="BH699" s="376">
        <f t="shared" si="1804"/>
        <v>-8.8135424038631632E-17</v>
      </c>
      <c r="BI699" s="376">
        <f t="shared" si="1805"/>
        <v>-8.1756932397761303E-17</v>
      </c>
      <c r="BJ699" s="376">
        <f t="shared" si="1806"/>
        <v>-5.6070930340321753E-17</v>
      </c>
      <c r="BK699" s="376">
        <f t="shared" si="1807"/>
        <v>-1.7143359160088663E-17</v>
      </c>
      <c r="BL699" s="376">
        <f t="shared" si="1808"/>
        <v>2.5832744369034773E-17</v>
      </c>
      <c r="BM699" s="376">
        <f t="shared" si="1809"/>
        <v>6.2708252311142934E-17</v>
      </c>
      <c r="BN699" s="376">
        <f t="shared" si="1810"/>
        <v>8.4774737957602661E-17</v>
      </c>
      <c r="BO699" s="376">
        <f t="shared" si="1811"/>
        <v>8.6821035857596005E-17</v>
      </c>
      <c r="BP699" s="376">
        <f t="shared" si="1812"/>
        <v>6.8363897473527262E-17</v>
      </c>
      <c r="BQ699" s="376">
        <f t="shared" si="1813"/>
        <v>3.3762113933672772E-17</v>
      </c>
      <c r="BR699" s="376">
        <f t="shared" si="1814"/>
        <v>-8.8128450586112122E-18</v>
      </c>
    </row>
    <row r="700" spans="1:123">
      <c r="B700" s="373">
        <v>6</v>
      </c>
      <c r="C700" s="373">
        <f t="shared" si="1815"/>
        <v>1.8750000000000001E-3</v>
      </c>
      <c r="D700" s="374">
        <f t="shared" si="1751"/>
        <v>30.004719972662741</v>
      </c>
      <c r="E700" s="375" t="str">
        <f>L694</f>
        <v>0.00471997266274182</v>
      </c>
      <c r="F700" s="317">
        <v>6</v>
      </c>
      <c r="G700" s="376">
        <f t="shared" si="1816"/>
        <v>-2.3307341452230594E-18</v>
      </c>
      <c r="H700" s="376">
        <f t="shared" si="1752"/>
        <v>-8.3907089801341033E-18</v>
      </c>
      <c r="I700" s="376">
        <f t="shared" si="1753"/>
        <v>-1.1622504940088113E-17</v>
      </c>
      <c r="J700" s="376">
        <f t="shared" si="1754"/>
        <v>-1.0936810372904861E-17</v>
      </c>
      <c r="K700" s="376">
        <f t="shared" si="1755"/>
        <v>-6.5647460210832076E-18</v>
      </c>
      <c r="L700" s="376">
        <f t="shared" si="1756"/>
        <v>2.0036714875402028E-20</v>
      </c>
      <c r="M700" s="376">
        <f t="shared" si="1757"/>
        <v>6.5980658601817416E-18</v>
      </c>
      <c r="N700" s="376">
        <f t="shared" si="1758"/>
        <v>1.0952145810548539E-17</v>
      </c>
      <c r="O700" s="376">
        <f t="shared" si="1759"/>
        <v>1.1614687001773739E-17</v>
      </c>
      <c r="P700" s="376">
        <f t="shared" si="1760"/>
        <v>8.3623727862119096E-18</v>
      </c>
      <c r="Q700" s="376">
        <f t="shared" si="1761"/>
        <v>2.2914307151881942E-18</v>
      </c>
      <c r="R700" s="376">
        <f t="shared" si="1762"/>
        <v>-4.5518627694605565E-18</v>
      </c>
      <c r="S700" s="376">
        <f t="shared" si="1763"/>
        <v>-9.8609018595437136E-18</v>
      </c>
      <c r="T700" s="376">
        <f t="shared" si="1764"/>
        <v>-1.1846217722755966E-17</v>
      </c>
      <c r="U700" s="377">
        <f t="shared" si="1765"/>
        <v>-9.8386382548391667E-18</v>
      </c>
      <c r="V700" s="376">
        <f t="shared" si="1766"/>
        <v>-4.5148397479162635E-18</v>
      </c>
      <c r="W700" s="376">
        <f t="shared" si="1767"/>
        <v>2.3307341452230525E-18</v>
      </c>
      <c r="X700" s="376">
        <f t="shared" si="1768"/>
        <v>8.3907089801340941E-18</v>
      </c>
      <c r="Y700" s="376">
        <f t="shared" si="1769"/>
        <v>1.1622504940088113E-17</v>
      </c>
      <c r="Z700" s="376">
        <f t="shared" si="1770"/>
        <v>1.0936810372904867E-17</v>
      </c>
      <c r="AA700" s="376">
        <f t="shared" si="1771"/>
        <v>6.5647460210832022E-18</v>
      </c>
      <c r="AB700" s="376">
        <f t="shared" si="1772"/>
        <v>-2.0036714875403569E-20</v>
      </c>
      <c r="AC700" s="376">
        <f t="shared" si="1773"/>
        <v>-6.5980658601817385E-18</v>
      </c>
      <c r="AD700" s="376">
        <f t="shared" si="1774"/>
        <v>-1.0952145810548537E-17</v>
      </c>
      <c r="AE700" s="376">
        <f t="shared" si="1775"/>
        <v>-1.161468700177374E-17</v>
      </c>
      <c r="AF700" s="376">
        <f t="shared" si="1776"/>
        <v>-8.3623727862119127E-18</v>
      </c>
      <c r="AG700" s="376">
        <f t="shared" si="1777"/>
        <v>-2.2914307151882084E-18</v>
      </c>
      <c r="AH700" s="376">
        <f t="shared" si="1778"/>
        <v>4.5518627694605627E-18</v>
      </c>
      <c r="AI700" s="376">
        <f t="shared" si="1779"/>
        <v>9.8609018595437059E-18</v>
      </c>
      <c r="AJ700" s="376">
        <f t="shared" si="1780"/>
        <v>1.1846217722755964E-17</v>
      </c>
      <c r="AK700" s="376">
        <f t="shared" si="1781"/>
        <v>9.8386382548391805E-18</v>
      </c>
      <c r="AL700" s="376">
        <f t="shared" si="1782"/>
        <v>4.5148397479162673E-18</v>
      </c>
      <c r="AM700" s="376">
        <f t="shared" si="1783"/>
        <v>-2.3307341452230679E-18</v>
      </c>
      <c r="AN700" s="376">
        <f t="shared" si="1784"/>
        <v>-8.390708980134091E-18</v>
      </c>
      <c r="AO700" s="376">
        <f t="shared" si="1785"/>
        <v>-1.1622504940088116E-17</v>
      </c>
      <c r="AP700" s="376">
        <f t="shared" si="1786"/>
        <v>-1.0936810372904868E-17</v>
      </c>
      <c r="AQ700" s="376">
        <f t="shared" si="1787"/>
        <v>-6.5647460210832053E-18</v>
      </c>
      <c r="AR700" s="376">
        <f t="shared" si="1788"/>
        <v>2.0036714875378146E-20</v>
      </c>
      <c r="AS700" s="376">
        <f t="shared" si="1789"/>
        <v>6.5980658601817354E-18</v>
      </c>
      <c r="AT700" s="376">
        <f t="shared" si="1790"/>
        <v>1.0952145810548528E-17</v>
      </c>
      <c r="AU700" s="376">
        <f t="shared" si="1791"/>
        <v>1.1614687001773742E-17</v>
      </c>
      <c r="AV700" s="376">
        <f t="shared" si="1792"/>
        <v>8.3623727862119004E-18</v>
      </c>
      <c r="AW700" s="376">
        <f t="shared" si="1793"/>
        <v>2.2914307151882134E-18</v>
      </c>
      <c r="AX700" s="376">
        <f t="shared" si="1794"/>
        <v>-4.5518627694605596E-18</v>
      </c>
      <c r="AY700" s="376">
        <f t="shared" si="1795"/>
        <v>-9.8609018595437028E-18</v>
      </c>
      <c r="AZ700" s="376">
        <f t="shared" si="1796"/>
        <v>-1.1846217722755964E-17</v>
      </c>
      <c r="BA700" s="376">
        <f t="shared" si="1797"/>
        <v>-9.8386382548391836E-18</v>
      </c>
      <c r="BB700" s="376">
        <f t="shared" si="1798"/>
        <v>-4.514839747916272E-18</v>
      </c>
      <c r="BC700" s="376">
        <f t="shared" si="1799"/>
        <v>2.3307341452230648E-18</v>
      </c>
      <c r="BD700" s="376">
        <f t="shared" si="1800"/>
        <v>8.3907089801340894E-18</v>
      </c>
      <c r="BE700" s="376">
        <f t="shared" si="1801"/>
        <v>1.1622504940088113E-17</v>
      </c>
      <c r="BF700" s="376">
        <f t="shared" si="1802"/>
        <v>1.093681037290487E-17</v>
      </c>
      <c r="BG700" s="376">
        <f t="shared" si="1803"/>
        <v>6.5647460210832099E-18</v>
      </c>
      <c r="BH700" s="376">
        <f t="shared" si="1804"/>
        <v>-2.0036714875373524E-20</v>
      </c>
      <c r="BI700" s="376">
        <f t="shared" si="1805"/>
        <v>-6.5980658601816954E-18</v>
      </c>
      <c r="BJ700" s="376">
        <f t="shared" si="1806"/>
        <v>-1.0952145810548542E-17</v>
      </c>
      <c r="BK700" s="376">
        <f t="shared" si="1807"/>
        <v>-1.1614687001773743E-17</v>
      </c>
      <c r="BL700" s="376">
        <f t="shared" si="1808"/>
        <v>-8.3623727862119327E-18</v>
      </c>
      <c r="BM700" s="376">
        <f t="shared" si="1809"/>
        <v>-2.2914307151881757E-18</v>
      </c>
      <c r="BN700" s="376">
        <f t="shared" si="1810"/>
        <v>4.551862769460555E-18</v>
      </c>
      <c r="BO700" s="376">
        <f t="shared" si="1811"/>
        <v>9.8609018595437012E-18</v>
      </c>
      <c r="BP700" s="376">
        <f t="shared" si="1812"/>
        <v>1.1846217722755964E-17</v>
      </c>
      <c r="BQ700" s="376">
        <f t="shared" si="1813"/>
        <v>9.8386382548391621E-18</v>
      </c>
      <c r="BR700" s="376">
        <f t="shared" si="1814"/>
        <v>4.5148397479162758E-18</v>
      </c>
    </row>
    <row r="701" spans="1:123">
      <c r="B701" s="373">
        <v>7</v>
      </c>
      <c r="C701" s="373">
        <f t="shared" si="1815"/>
        <v>2.1875000000000002E-3</v>
      </c>
      <c r="D701" s="374">
        <f t="shared" si="1751"/>
        <v>30.004672289471891</v>
      </c>
      <c r="E701" s="375" t="str">
        <f>M694</f>
        <v>0.00467228947188982</v>
      </c>
      <c r="F701" s="317">
        <v>7</v>
      </c>
      <c r="G701" s="376">
        <f t="shared" si="1816"/>
        <v>-3.4275333351043687E-18</v>
      </c>
      <c r="H701" s="376">
        <f t="shared" si="1752"/>
        <v>-5.1062986893305981E-18</v>
      </c>
      <c r="I701" s="376">
        <f t="shared" si="1753"/>
        <v>-4.4669111945856214E-18</v>
      </c>
      <c r="J701" s="376">
        <f t="shared" si="1754"/>
        <v>-1.799639405984835E-18</v>
      </c>
      <c r="K701" s="376">
        <f t="shared" si="1755"/>
        <v>1.6846310483660535E-18</v>
      </c>
      <c r="L701" s="376">
        <f t="shared" si="1756"/>
        <v>4.4041142268776078E-18</v>
      </c>
      <c r="M701" s="376">
        <f t="shared" si="1757"/>
        <v>5.1242216219938241E-18</v>
      </c>
      <c r="N701" s="376">
        <f t="shared" si="1758"/>
        <v>3.5180395314195634E-18</v>
      </c>
      <c r="O701" s="376">
        <f t="shared" si="1759"/>
        <v>3.1474104426750922E-19</v>
      </c>
      <c r="P701" s="376">
        <f t="shared" si="1760"/>
        <v>-3.0314432967773828E-18</v>
      </c>
      <c r="Q701" s="376">
        <f t="shared" si="1761"/>
        <v>-5.0014157586381415E-18</v>
      </c>
      <c r="R701" s="376">
        <f t="shared" si="1762"/>
        <v>-4.7008500293034292E-18</v>
      </c>
      <c r="S701" s="376">
        <f t="shared" si="1763"/>
        <v>-2.2661966660460189E-18</v>
      </c>
      <c r="T701" s="376">
        <f t="shared" si="1764"/>
        <v>1.1972626048447153E-18</v>
      </c>
      <c r="U701" s="377">
        <f t="shared" si="1765"/>
        <v>4.1171896839765553E-18</v>
      </c>
      <c r="V701" s="376">
        <f t="shared" si="1766"/>
        <v>5.1679987235374799E-18</v>
      </c>
      <c r="W701" s="376">
        <f t="shared" si="1767"/>
        <v>3.8726443885429547E-18</v>
      </c>
      <c r="X701" s="376">
        <f t="shared" si="1768"/>
        <v>8.1919046546301211E-19</v>
      </c>
      <c r="Y701" s="376">
        <f t="shared" si="1769"/>
        <v>-2.6061588023469598E-18</v>
      </c>
      <c r="Z701" s="376">
        <f t="shared" si="1770"/>
        <v>-4.8483664601380362E-18</v>
      </c>
      <c r="AA701" s="376">
        <f t="shared" si="1771"/>
        <v>-4.8895171084930235E-18</v>
      </c>
      <c r="AB701" s="376">
        <f t="shared" si="1772"/>
        <v>-2.7109292133840658E-18</v>
      </c>
      <c r="AC701" s="376">
        <f t="shared" si="1773"/>
        <v>6.9836386794841184E-19</v>
      </c>
      <c r="AD701" s="376">
        <f t="shared" si="1774"/>
        <v>3.7906143537339857E-18</v>
      </c>
      <c r="AE701" s="376">
        <f t="shared" si="1775"/>
        <v>5.1620051722579944E-18</v>
      </c>
      <c r="AF701" s="376">
        <f t="shared" si="1776"/>
        <v>4.1899535632019091E-18</v>
      </c>
      <c r="AG701" s="376">
        <f t="shared" si="1777"/>
        <v>1.3157506346610456E-18</v>
      </c>
      <c r="AH701" s="376">
        <f t="shared" si="1778"/>
        <v>-2.155775573978607E-18</v>
      </c>
      <c r="AI701" s="376">
        <f t="shared" si="1779"/>
        <v>-4.6486247422400946E-18</v>
      </c>
      <c r="AJ701" s="376">
        <f t="shared" si="1780"/>
        <v>-5.0310954650458907E-18</v>
      </c>
      <c r="AK701" s="376">
        <f t="shared" si="1781"/>
        <v>-3.1295540304525786E-18</v>
      </c>
      <c r="AL701" s="376">
        <f t="shared" si="1782"/>
        <v>1.9273950523924158E-19</v>
      </c>
      <c r="AM701" s="376">
        <f t="shared" si="1783"/>
        <v>3.4275333351043698E-18</v>
      </c>
      <c r="AN701" s="376">
        <f t="shared" si="1784"/>
        <v>5.1062986893305965E-18</v>
      </c>
      <c r="AO701" s="376">
        <f t="shared" si="1785"/>
        <v>4.4669111945856229E-18</v>
      </c>
      <c r="AP701" s="376">
        <f t="shared" si="1786"/>
        <v>1.7996394059848327E-18</v>
      </c>
      <c r="AQ701" s="376">
        <f t="shared" si="1787"/>
        <v>-1.6846310483660449E-18</v>
      </c>
      <c r="AR701" s="376">
        <f t="shared" si="1788"/>
        <v>-4.4041142268776055E-18</v>
      </c>
      <c r="AS701" s="376">
        <f t="shared" si="1789"/>
        <v>-5.1242216219938241E-18</v>
      </c>
      <c r="AT701" s="376">
        <f t="shared" si="1790"/>
        <v>-3.5180395314195703E-18</v>
      </c>
      <c r="AU701" s="376">
        <f t="shared" si="1791"/>
        <v>-3.147410442675137E-19</v>
      </c>
      <c r="AV701" s="376">
        <f t="shared" si="1792"/>
        <v>3.0314432967773871E-18</v>
      </c>
      <c r="AW701" s="376">
        <f t="shared" si="1793"/>
        <v>5.0014157586381392E-18</v>
      </c>
      <c r="AX701" s="376">
        <f t="shared" si="1794"/>
        <v>4.7008500293034315E-18</v>
      </c>
      <c r="AY701" s="376">
        <f t="shared" si="1795"/>
        <v>2.2661966660460147E-18</v>
      </c>
      <c r="AZ701" s="376">
        <f t="shared" si="1796"/>
        <v>-1.1972626048447111E-18</v>
      </c>
      <c r="BA701" s="376">
        <f t="shared" si="1797"/>
        <v>-4.1171896839765523E-18</v>
      </c>
      <c r="BB701" s="376">
        <f t="shared" si="1798"/>
        <v>-5.1679987235374799E-18</v>
      </c>
      <c r="BC701" s="376">
        <f t="shared" si="1799"/>
        <v>-3.8726443885429462E-18</v>
      </c>
      <c r="BD701" s="376">
        <f t="shared" si="1800"/>
        <v>-8.1919046546303465E-19</v>
      </c>
      <c r="BE701" s="376">
        <f t="shared" si="1801"/>
        <v>2.6061588023469478E-18</v>
      </c>
      <c r="BF701" s="376">
        <f t="shared" si="1802"/>
        <v>4.8483664601380347E-18</v>
      </c>
      <c r="BG701" s="376">
        <f t="shared" si="1803"/>
        <v>4.8895171084930251E-18</v>
      </c>
      <c r="BH701" s="376">
        <f t="shared" si="1804"/>
        <v>2.7109292133840619E-18</v>
      </c>
      <c r="BI701" s="376">
        <f t="shared" si="1805"/>
        <v>-6.9836386794842561E-19</v>
      </c>
      <c r="BJ701" s="376">
        <f t="shared" si="1806"/>
        <v>-3.7906143537339696E-18</v>
      </c>
      <c r="BK701" s="376">
        <f t="shared" si="1807"/>
        <v>-5.1620051722579936E-18</v>
      </c>
      <c r="BL701" s="376">
        <f t="shared" si="1808"/>
        <v>-4.1899535632019122E-18</v>
      </c>
      <c r="BM701" s="376">
        <f t="shared" si="1809"/>
        <v>-1.3157506346610499E-18</v>
      </c>
      <c r="BN701" s="376">
        <f t="shared" si="1810"/>
        <v>2.1557755739786197E-18</v>
      </c>
      <c r="BO701" s="376">
        <f t="shared" si="1811"/>
        <v>4.6486247422401008E-18</v>
      </c>
      <c r="BP701" s="376">
        <f t="shared" si="1812"/>
        <v>5.0310954650458953E-18</v>
      </c>
      <c r="BQ701" s="376">
        <f t="shared" si="1813"/>
        <v>3.1295540304525824E-18</v>
      </c>
      <c r="BR701" s="376">
        <f t="shared" si="1814"/>
        <v>-1.9273950523923715E-19</v>
      </c>
    </row>
    <row r="702" spans="1:123">
      <c r="B702" s="373">
        <v>8</v>
      </c>
      <c r="C702" s="373">
        <f t="shared" si="1815"/>
        <v>2.5000000000000001E-3</v>
      </c>
      <c r="D702" s="374">
        <f t="shared" si="1751"/>
        <v>30.004579609579288</v>
      </c>
      <c r="E702" s="375" t="str">
        <f>N694</f>
        <v>0.00457960957928887</v>
      </c>
      <c r="F702" s="317">
        <v>8</v>
      </c>
      <c r="G702" s="376">
        <f t="shared" si="1816"/>
        <v>-1.105148466191488E-17</v>
      </c>
      <c r="H702" s="376">
        <f t="shared" si="1752"/>
        <v>4.0347218485398986E-18</v>
      </c>
      <c r="I702" s="376">
        <f t="shared" si="1753"/>
        <v>1.6757443020523047E-17</v>
      </c>
      <c r="J702" s="376">
        <f t="shared" si="1754"/>
        <v>1.966388134177816E-17</v>
      </c>
      <c r="K702" s="376">
        <f t="shared" si="1755"/>
        <v>1.1051484661914883E-17</v>
      </c>
      <c r="L702" s="376">
        <f t="shared" si="1756"/>
        <v>-4.0347218485398963E-18</v>
      </c>
      <c r="M702" s="376">
        <f t="shared" si="1757"/>
        <v>-1.6757443020523044E-17</v>
      </c>
      <c r="N702" s="376">
        <f t="shared" si="1758"/>
        <v>-1.966388134177816E-17</v>
      </c>
      <c r="O702" s="376">
        <f t="shared" si="1759"/>
        <v>-1.1051484661914883E-17</v>
      </c>
      <c r="P702" s="376">
        <f t="shared" si="1760"/>
        <v>4.034721848539894E-18</v>
      </c>
      <c r="Q702" s="376">
        <f t="shared" si="1761"/>
        <v>1.6757443020523035E-17</v>
      </c>
      <c r="R702" s="376">
        <f t="shared" si="1762"/>
        <v>1.966388134177816E-17</v>
      </c>
      <c r="S702" s="376">
        <f t="shared" si="1763"/>
        <v>1.1051484661914869E-17</v>
      </c>
      <c r="T702" s="376">
        <f t="shared" si="1764"/>
        <v>-4.0347218485398916E-18</v>
      </c>
      <c r="U702" s="377">
        <f t="shared" si="1765"/>
        <v>-1.6757443020523035E-17</v>
      </c>
      <c r="V702" s="376">
        <f t="shared" si="1766"/>
        <v>-1.9663881341778163E-17</v>
      </c>
      <c r="W702" s="376">
        <f t="shared" si="1767"/>
        <v>-1.1051484661914872E-17</v>
      </c>
      <c r="X702" s="376">
        <f t="shared" si="1768"/>
        <v>4.0347218485398893E-18</v>
      </c>
      <c r="Y702" s="376">
        <f t="shared" si="1769"/>
        <v>1.6757443020523032E-17</v>
      </c>
      <c r="Z702" s="376">
        <f t="shared" si="1770"/>
        <v>1.9663881341778163E-17</v>
      </c>
      <c r="AA702" s="376">
        <f t="shared" si="1771"/>
        <v>1.1051484661914872E-17</v>
      </c>
      <c r="AB702" s="376">
        <f t="shared" si="1772"/>
        <v>-4.0347218485398516E-18</v>
      </c>
      <c r="AC702" s="376">
        <f t="shared" si="1773"/>
        <v>-1.6757443020523032E-17</v>
      </c>
      <c r="AD702" s="376">
        <f t="shared" si="1774"/>
        <v>-1.9663881341778163E-17</v>
      </c>
      <c r="AE702" s="376">
        <f t="shared" si="1775"/>
        <v>-1.1051484661914877E-17</v>
      </c>
      <c r="AF702" s="376">
        <f t="shared" si="1776"/>
        <v>4.0347218485399194E-18</v>
      </c>
      <c r="AG702" s="376">
        <f t="shared" si="1777"/>
        <v>1.6757443020523032E-17</v>
      </c>
      <c r="AH702" s="376">
        <f t="shared" si="1778"/>
        <v>1.9663881341778163E-17</v>
      </c>
      <c r="AI702" s="376">
        <f t="shared" si="1779"/>
        <v>1.105148466191488E-17</v>
      </c>
      <c r="AJ702" s="376">
        <f t="shared" si="1780"/>
        <v>-4.034721848539847E-18</v>
      </c>
      <c r="AK702" s="376">
        <f t="shared" si="1781"/>
        <v>-1.6757443020523029E-17</v>
      </c>
      <c r="AL702" s="376">
        <f t="shared" si="1782"/>
        <v>-1.9663881341778163E-17</v>
      </c>
      <c r="AM702" s="376">
        <f t="shared" si="1783"/>
        <v>-1.105148466191488E-17</v>
      </c>
      <c r="AN702" s="376">
        <f t="shared" si="1784"/>
        <v>4.0347218485399148E-18</v>
      </c>
      <c r="AO702" s="376">
        <f t="shared" si="1785"/>
        <v>1.6757443020523029E-17</v>
      </c>
      <c r="AP702" s="376">
        <f t="shared" si="1786"/>
        <v>1.9663881341778163E-17</v>
      </c>
      <c r="AQ702" s="376">
        <f t="shared" si="1787"/>
        <v>1.1051484661914883E-17</v>
      </c>
      <c r="AR702" s="376">
        <f t="shared" si="1788"/>
        <v>-4.0347218485398423E-18</v>
      </c>
      <c r="AS702" s="376">
        <f t="shared" si="1789"/>
        <v>-1.6757443020523026E-17</v>
      </c>
      <c r="AT702" s="376">
        <f t="shared" si="1790"/>
        <v>-1.9663881341778166E-17</v>
      </c>
      <c r="AU702" s="376">
        <f t="shared" si="1791"/>
        <v>-1.1051484661914946E-17</v>
      </c>
      <c r="AV702" s="376">
        <f t="shared" si="1792"/>
        <v>4.0347218485399101E-18</v>
      </c>
      <c r="AW702" s="376">
        <f t="shared" si="1793"/>
        <v>1.6757443020523026E-17</v>
      </c>
      <c r="AX702" s="376">
        <f t="shared" si="1794"/>
        <v>1.9663881341778179E-17</v>
      </c>
      <c r="AY702" s="376">
        <f t="shared" si="1795"/>
        <v>1.1051484661914888E-17</v>
      </c>
      <c r="AZ702" s="376">
        <f t="shared" si="1796"/>
        <v>-4.0347218485398377E-18</v>
      </c>
      <c r="BA702" s="376">
        <f t="shared" si="1797"/>
        <v>-1.6757443020523063E-17</v>
      </c>
      <c r="BB702" s="376">
        <f t="shared" si="1798"/>
        <v>-1.9663881341778166E-17</v>
      </c>
      <c r="BC702" s="376">
        <f t="shared" si="1799"/>
        <v>-1.1051484661914946E-17</v>
      </c>
      <c r="BD702" s="376">
        <f t="shared" si="1800"/>
        <v>4.0347218485399047E-18</v>
      </c>
      <c r="BE702" s="376">
        <f t="shared" si="1801"/>
        <v>1.6757443020523023E-17</v>
      </c>
      <c r="BF702" s="376">
        <f t="shared" si="1802"/>
        <v>1.9663881341778151E-17</v>
      </c>
      <c r="BG702" s="376">
        <f t="shared" si="1803"/>
        <v>1.1051484661914891E-17</v>
      </c>
      <c r="BH702" s="376">
        <f t="shared" si="1804"/>
        <v>-4.0347218485398323E-18</v>
      </c>
      <c r="BI702" s="376">
        <f t="shared" si="1805"/>
        <v>-1.675744302052306E-17</v>
      </c>
      <c r="BJ702" s="376">
        <f t="shared" si="1806"/>
        <v>-1.9663881341778166E-17</v>
      </c>
      <c r="BK702" s="376">
        <f t="shared" si="1807"/>
        <v>-1.1051484661914954E-17</v>
      </c>
      <c r="BL702" s="376">
        <f t="shared" si="1808"/>
        <v>4.0347218485399001E-18</v>
      </c>
      <c r="BM702" s="376">
        <f t="shared" si="1809"/>
        <v>1.675744302052302E-17</v>
      </c>
      <c r="BN702" s="376">
        <f t="shared" si="1810"/>
        <v>1.9663881341778182E-17</v>
      </c>
      <c r="BO702" s="376">
        <f t="shared" si="1811"/>
        <v>1.1051484661914896E-17</v>
      </c>
      <c r="BP702" s="376">
        <f t="shared" si="1812"/>
        <v>-4.0347218485398277E-18</v>
      </c>
      <c r="BQ702" s="376">
        <f t="shared" si="1813"/>
        <v>-1.6757443020523057E-17</v>
      </c>
      <c r="BR702" s="376">
        <f t="shared" si="1814"/>
        <v>-1.9663881341778169E-17</v>
      </c>
    </row>
    <row r="703" spans="1:123">
      <c r="B703" s="373">
        <v>9</v>
      </c>
      <c r="C703" s="373">
        <f t="shared" si="1815"/>
        <v>2.8124999999999999E-3</v>
      </c>
      <c r="D703" s="374">
        <f t="shared" si="1751"/>
        <v>30.004442825542974</v>
      </c>
      <c r="E703" s="375" t="str">
        <f>O694</f>
        <v>0.00444282554297431</v>
      </c>
      <c r="F703" s="317">
        <v>9</v>
      </c>
      <c r="G703" s="376">
        <f t="shared" si="1816"/>
        <v>6.2207833659230139E-18</v>
      </c>
      <c r="H703" s="376">
        <f t="shared" si="1752"/>
        <v>-4.0573779208214445E-17</v>
      </c>
      <c r="I703" s="376">
        <f t="shared" si="1753"/>
        <v>-5.7700249451582615E-17</v>
      </c>
      <c r="J703" s="376">
        <f t="shared" si="1754"/>
        <v>-3.2635522285087718E-17</v>
      </c>
      <c r="K703" s="376">
        <f t="shared" si="1755"/>
        <v>1.6292737125917341E-17</v>
      </c>
      <c r="L703" s="376">
        <f t="shared" si="1756"/>
        <v>5.3307528311739017E-17</v>
      </c>
      <c r="M703" s="376">
        <f t="shared" si="1757"/>
        <v>5.1343138786743922E-17</v>
      </c>
      <c r="N703" s="376">
        <f t="shared" si="1758"/>
        <v>1.1835956556645641E-17</v>
      </c>
      <c r="O703" s="376">
        <f t="shared" si="1759"/>
        <v>-3.6325836084366587E-17</v>
      </c>
      <c r="P703" s="376">
        <f t="shared" si="1760"/>
        <v>-5.7925689463748823E-17</v>
      </c>
      <c r="Q703" s="376">
        <f t="shared" si="1761"/>
        <v>-3.7169500668335555E-17</v>
      </c>
      <c r="R703" s="376">
        <f t="shared" si="1762"/>
        <v>1.0765526264332341E-17</v>
      </c>
      <c r="S703" s="376">
        <f t="shared" si="1763"/>
        <v>5.082865579349518E-17</v>
      </c>
      <c r="T703" s="376">
        <f t="shared" si="1764"/>
        <v>5.372518949258544E-17</v>
      </c>
      <c r="U703" s="377">
        <f t="shared" si="1765"/>
        <v>1.7337143015535798E-17</v>
      </c>
      <c r="V703" s="376">
        <f t="shared" si="1766"/>
        <v>-3.1728055301304374E-17</v>
      </c>
      <c r="W703" s="376">
        <f t="shared" si="1767"/>
        <v>-5.7593273420976253E-17</v>
      </c>
      <c r="X703" s="376">
        <f t="shared" si="1768"/>
        <v>-4.1345516441231497E-17</v>
      </c>
      <c r="Y703" s="376">
        <f t="shared" si="1769"/>
        <v>5.1346374997865852E-18</v>
      </c>
      <c r="Z703" s="376">
        <f t="shared" si="1770"/>
        <v>4.7860275534190329E-17</v>
      </c>
      <c r="AA703" s="376">
        <f t="shared" si="1771"/>
        <v>5.5589837254437325E-17</v>
      </c>
      <c r="AB703" s="376">
        <f t="shared" si="1772"/>
        <v>2.2671363309739765E-17</v>
      </c>
      <c r="AC703" s="376">
        <f t="shared" si="1773"/>
        <v>-2.6824716001371194E-17</v>
      </c>
      <c r="AD703" s="376">
        <f t="shared" si="1774"/>
        <v>-5.6706202671473864E-17</v>
      </c>
      <c r="AE703" s="376">
        <f t="shared" si="1775"/>
        <v>-4.5123352289039945E-17</v>
      </c>
      <c r="AF703" s="376">
        <f t="shared" si="1776"/>
        <v>-5.4570063076049806E-19</v>
      </c>
      <c r="AG703" s="376">
        <f t="shared" si="1777"/>
        <v>4.4430974658403296E-17</v>
      </c>
      <c r="AH703" s="376">
        <f t="shared" si="1778"/>
        <v>5.691912449503281E-17</v>
      </c>
      <c r="AI703" s="376">
        <f t="shared" si="1779"/>
        <v>2.7787245981843363E-17</v>
      </c>
      <c r="AJ703" s="376">
        <f t="shared" si="1780"/>
        <v>-2.1663040022463509E-17</v>
      </c>
      <c r="AK703" s="376">
        <f t="shared" si="1781"/>
        <v>-5.5273020191481595E-17</v>
      </c>
      <c r="AL703" s="376">
        <f t="shared" si="1782"/>
        <v>-4.8466625587371439E-17</v>
      </c>
      <c r="AM703" s="376">
        <f t="shared" si="1783"/>
        <v>-6.2207833659230508E-18</v>
      </c>
      <c r="AN703" s="376">
        <f t="shared" si="1784"/>
        <v>4.0573779208214445E-17</v>
      </c>
      <c r="AO703" s="376">
        <f t="shared" si="1785"/>
        <v>5.7700249451582615E-17</v>
      </c>
      <c r="AP703" s="376">
        <f t="shared" si="1786"/>
        <v>3.2635522285087829E-17</v>
      </c>
      <c r="AQ703" s="376">
        <f t="shared" si="1787"/>
        <v>-1.629273712591723E-17</v>
      </c>
      <c r="AR703" s="376">
        <f t="shared" si="1788"/>
        <v>-5.3307528311738992E-17</v>
      </c>
      <c r="AS703" s="376">
        <f t="shared" si="1789"/>
        <v>-5.1343138786743953E-17</v>
      </c>
      <c r="AT703" s="376">
        <f t="shared" si="1790"/>
        <v>-1.1835956556645656E-17</v>
      </c>
      <c r="AU703" s="376">
        <f t="shared" si="1791"/>
        <v>3.6325836084366624E-17</v>
      </c>
      <c r="AV703" s="376">
        <f t="shared" si="1792"/>
        <v>5.7925689463748823E-17</v>
      </c>
      <c r="AW703" s="376">
        <f t="shared" si="1793"/>
        <v>3.7169500668335525E-17</v>
      </c>
      <c r="AX703" s="376">
        <f t="shared" si="1794"/>
        <v>-1.0765526264332483E-17</v>
      </c>
      <c r="AY703" s="376">
        <f t="shared" si="1795"/>
        <v>-5.0828655793495044E-17</v>
      </c>
      <c r="AZ703" s="376">
        <f t="shared" si="1796"/>
        <v>-5.3725189492585539E-17</v>
      </c>
      <c r="BA703" s="376">
        <f t="shared" si="1797"/>
        <v>-1.7337143015535946E-17</v>
      </c>
      <c r="BB703" s="376">
        <f t="shared" si="1798"/>
        <v>3.1728055301304232E-17</v>
      </c>
      <c r="BC703" s="376">
        <f t="shared" si="1799"/>
        <v>5.7593273420976228E-17</v>
      </c>
      <c r="BD703" s="376">
        <f t="shared" si="1800"/>
        <v>4.1345516441231534E-17</v>
      </c>
      <c r="BE703" s="376">
        <f t="shared" si="1801"/>
        <v>-5.1346374997865174E-18</v>
      </c>
      <c r="BF703" s="376">
        <f t="shared" si="1802"/>
        <v>-4.7860275534190292E-17</v>
      </c>
      <c r="BG703" s="376">
        <f t="shared" si="1803"/>
        <v>-5.5589837254437349E-17</v>
      </c>
      <c r="BH703" s="376">
        <f t="shared" si="1804"/>
        <v>-2.2671363309739824E-17</v>
      </c>
      <c r="BI703" s="376">
        <f t="shared" si="1805"/>
        <v>2.6824716001371318E-17</v>
      </c>
      <c r="BJ703" s="376">
        <f t="shared" si="1806"/>
        <v>5.6706202671473888E-17</v>
      </c>
      <c r="BK703" s="376">
        <f t="shared" si="1807"/>
        <v>4.5123352289039853E-17</v>
      </c>
      <c r="BL703" s="376">
        <f t="shared" si="1808"/>
        <v>5.4570063076076923E-19</v>
      </c>
      <c r="BM703" s="376">
        <f t="shared" si="1809"/>
        <v>-4.4430974658403123E-17</v>
      </c>
      <c r="BN703" s="376">
        <f t="shared" si="1810"/>
        <v>-5.6919124495032859E-17</v>
      </c>
      <c r="BO703" s="376">
        <f t="shared" si="1811"/>
        <v>-2.7787245981843431E-17</v>
      </c>
      <c r="BP703" s="376">
        <f t="shared" si="1812"/>
        <v>2.1663040022463454E-17</v>
      </c>
      <c r="BQ703" s="376">
        <f t="shared" si="1813"/>
        <v>5.5273020191481571E-17</v>
      </c>
      <c r="BR703" s="376">
        <f t="shared" si="1814"/>
        <v>4.846662558737147E-17</v>
      </c>
    </row>
    <row r="704" spans="1:123">
      <c r="B704" s="373">
        <v>10</v>
      </c>
      <c r="C704" s="373">
        <f t="shared" si="1815"/>
        <v>3.1249999999999997E-3</v>
      </c>
      <c r="D704" s="374">
        <f t="shared" si="1751"/>
        <v>30.004263254667979</v>
      </c>
      <c r="E704" s="375" t="str">
        <f>P694</f>
        <v>0.004263254667979</v>
      </c>
      <c r="F704" s="317">
        <v>10</v>
      </c>
      <c r="G704" s="376">
        <f t="shared" si="1816"/>
        <v>-2.1767080264347175E-17</v>
      </c>
      <c r="H704" s="376">
        <f t="shared" si="1752"/>
        <v>-1.1324188224177786E-17</v>
      </c>
      <c r="I704" s="376">
        <f t="shared" si="1753"/>
        <v>9.1843164834185892E-18</v>
      </c>
      <c r="J704" s="376">
        <f t="shared" si="1754"/>
        <v>2.1529253921815074E-17</v>
      </c>
      <c r="K704" s="376">
        <f t="shared" si="1755"/>
        <v>1.4737708752743374E-17</v>
      </c>
      <c r="L704" s="376">
        <f t="shared" si="1756"/>
        <v>-5.1535893499417228E-18</v>
      </c>
      <c r="M704" s="376">
        <f t="shared" si="1757"/>
        <v>-2.0464070424812313E-17</v>
      </c>
      <c r="N704" s="376">
        <f t="shared" si="1758"/>
        <v>-1.7584867398943324E-17</v>
      </c>
      <c r="O704" s="376">
        <f t="shared" si="1759"/>
        <v>9.2481266791281922E-19</v>
      </c>
      <c r="P704" s="376">
        <f t="shared" si="1760"/>
        <v>1.8612464177766934E-17</v>
      </c>
      <c r="Q704" s="376">
        <f t="shared" si="1761"/>
        <v>1.9756249452709126E-17</v>
      </c>
      <c r="R704" s="376">
        <f t="shared" si="1762"/>
        <v>3.3395040463030916E-18</v>
      </c>
      <c r="S704" s="376">
        <f t="shared" si="1763"/>
        <v>-1.6045591370360116E-17</v>
      </c>
      <c r="T704" s="376">
        <f t="shared" si="1764"/>
        <v>-2.1168409919439663E-17</v>
      </c>
      <c r="U704" s="377">
        <f t="shared" si="1765"/>
        <v>-7.4754854928349861E-18</v>
      </c>
      <c r="V704" s="376">
        <f t="shared" si="1766"/>
        <v>1.2862095485061689E-17</v>
      </c>
      <c r="W704" s="376">
        <f t="shared" si="1767"/>
        <v>2.1767080264347175E-17</v>
      </c>
      <c r="X704" s="376">
        <f t="shared" si="1768"/>
        <v>1.1324188224177792E-17</v>
      </c>
      <c r="Y704" s="376">
        <f t="shared" si="1769"/>
        <v>-9.1843164834185938E-18</v>
      </c>
      <c r="Z704" s="376">
        <f t="shared" si="1770"/>
        <v>-2.152925392181507E-17</v>
      </c>
      <c r="AA704" s="376">
        <f t="shared" si="1771"/>
        <v>-1.4737708752743368E-17</v>
      </c>
      <c r="AB704" s="376">
        <f t="shared" si="1772"/>
        <v>5.1535893499417475E-18</v>
      </c>
      <c r="AC704" s="376">
        <f t="shared" si="1773"/>
        <v>2.0464070424812319E-17</v>
      </c>
      <c r="AD704" s="376">
        <f t="shared" si="1774"/>
        <v>1.7584867398943355E-17</v>
      </c>
      <c r="AE704" s="376">
        <f t="shared" si="1775"/>
        <v>-9.2481266791276683E-19</v>
      </c>
      <c r="AF704" s="376">
        <f t="shared" si="1776"/>
        <v>-1.8612464177766909E-17</v>
      </c>
      <c r="AG704" s="376">
        <f t="shared" si="1777"/>
        <v>-1.9756249452709147E-17</v>
      </c>
      <c r="AH704" s="376">
        <f t="shared" si="1778"/>
        <v>-3.3395040463031055E-18</v>
      </c>
      <c r="AI704" s="376">
        <f t="shared" si="1779"/>
        <v>1.6045591370360106E-17</v>
      </c>
      <c r="AJ704" s="376">
        <f t="shared" si="1780"/>
        <v>2.1168409919439667E-17</v>
      </c>
      <c r="AK704" s="376">
        <f t="shared" si="1781"/>
        <v>7.4754854928349969E-18</v>
      </c>
      <c r="AL704" s="376">
        <f t="shared" si="1782"/>
        <v>-1.2862095485061679E-17</v>
      </c>
      <c r="AM704" s="376">
        <f t="shared" si="1783"/>
        <v>-2.1767080264347178E-17</v>
      </c>
      <c r="AN704" s="376">
        <f t="shared" si="1784"/>
        <v>-1.1324188224177802E-17</v>
      </c>
      <c r="AO704" s="376">
        <f t="shared" si="1785"/>
        <v>9.1843164834185122E-18</v>
      </c>
      <c r="AP704" s="376">
        <f t="shared" si="1786"/>
        <v>2.152925392181507E-17</v>
      </c>
      <c r="AQ704" s="376">
        <f t="shared" si="1787"/>
        <v>1.4737708752743436E-17</v>
      </c>
      <c r="AR704" s="376">
        <f t="shared" si="1788"/>
        <v>-5.1535893499417344E-18</v>
      </c>
      <c r="AS704" s="376">
        <f t="shared" si="1789"/>
        <v>-2.0464070424812288E-17</v>
      </c>
      <c r="AT704" s="376">
        <f t="shared" si="1790"/>
        <v>-1.7584867398943318E-17</v>
      </c>
      <c r="AU704" s="376">
        <f t="shared" si="1791"/>
        <v>9.2481266791275296E-19</v>
      </c>
      <c r="AV704" s="376">
        <f t="shared" si="1792"/>
        <v>1.861246417776694E-17</v>
      </c>
      <c r="AW704" s="376">
        <f t="shared" si="1793"/>
        <v>1.9756249452709153E-17</v>
      </c>
      <c r="AX704" s="376">
        <f t="shared" si="1794"/>
        <v>3.3395040463030407E-18</v>
      </c>
      <c r="AY704" s="376">
        <f t="shared" si="1795"/>
        <v>-1.6045591370360097E-17</v>
      </c>
      <c r="AZ704" s="376">
        <f t="shared" si="1796"/>
        <v>-2.1168409919439651E-17</v>
      </c>
      <c r="BA704" s="376">
        <f t="shared" si="1797"/>
        <v>-7.4754854928350107E-18</v>
      </c>
      <c r="BB704" s="376">
        <f t="shared" si="1798"/>
        <v>1.2862095485061605E-17</v>
      </c>
      <c r="BC704" s="376">
        <f t="shared" si="1799"/>
        <v>2.1767080264347175E-17</v>
      </c>
      <c r="BD704" s="376">
        <f t="shared" si="1800"/>
        <v>1.1324188224177879E-17</v>
      </c>
      <c r="BE704" s="376">
        <f t="shared" si="1801"/>
        <v>-9.1843164834185707E-18</v>
      </c>
      <c r="BF704" s="376">
        <f t="shared" si="1802"/>
        <v>-2.1529253921815058E-17</v>
      </c>
      <c r="BG704" s="376">
        <f t="shared" si="1803"/>
        <v>-1.4737708752743387E-17</v>
      </c>
      <c r="BH704" s="376">
        <f t="shared" si="1804"/>
        <v>5.1535893499416458E-18</v>
      </c>
      <c r="BI704" s="376">
        <f t="shared" si="1805"/>
        <v>2.0464070424812313E-17</v>
      </c>
      <c r="BJ704" s="376">
        <f t="shared" si="1806"/>
        <v>1.758486739894337E-17</v>
      </c>
      <c r="BK704" s="376">
        <f t="shared" si="1807"/>
        <v>-9.2481266791281768E-19</v>
      </c>
      <c r="BL704" s="376">
        <f t="shared" si="1808"/>
        <v>-1.8612464177766894E-17</v>
      </c>
      <c r="BM704" s="376">
        <f t="shared" si="1809"/>
        <v>-1.9756249452709126E-17</v>
      </c>
      <c r="BN704" s="376">
        <f t="shared" si="1810"/>
        <v>-3.3395040463031332E-18</v>
      </c>
      <c r="BO704" s="376">
        <f t="shared" si="1811"/>
        <v>1.604559137036014E-17</v>
      </c>
      <c r="BP704" s="376">
        <f t="shared" si="1812"/>
        <v>2.1168409919439673E-17</v>
      </c>
      <c r="BQ704" s="376">
        <f t="shared" si="1813"/>
        <v>7.4754854928349491E-18</v>
      </c>
      <c r="BR704" s="376">
        <f t="shared" si="1814"/>
        <v>-1.2862095485061657E-17</v>
      </c>
    </row>
    <row r="705" spans="2:70">
      <c r="B705" s="373">
        <v>11</v>
      </c>
      <c r="C705" s="373">
        <f t="shared" si="1815"/>
        <v>3.4374999999999996E-3</v>
      </c>
      <c r="D705" s="374">
        <f t="shared" si="1751"/>
        <v>30.004042626320004</v>
      </c>
      <c r="E705" s="375" t="str">
        <f>Q694</f>
        <v>0.0040426263200046</v>
      </c>
      <c r="F705" s="317">
        <v>11</v>
      </c>
      <c r="G705" s="376">
        <f t="shared" si="1816"/>
        <v>1.2608371168574798E-17</v>
      </c>
      <c r="H705" s="376">
        <f t="shared" si="1752"/>
        <v>1.6441571957309564E-17</v>
      </c>
      <c r="I705" s="376">
        <f t="shared" si="1753"/>
        <v>2.8926355693563256E-18</v>
      </c>
      <c r="J705" s="376">
        <f t="shared" si="1754"/>
        <v>-1.3714414020866797E-17</v>
      </c>
      <c r="K705" s="376">
        <f t="shared" si="1755"/>
        <v>-1.5822495603190965E-17</v>
      </c>
      <c r="L705" s="376">
        <f t="shared" si="1756"/>
        <v>-1.2029315707090392E-18</v>
      </c>
      <c r="M705" s="376">
        <f t="shared" si="1757"/>
        <v>1.468837956907654E-17</v>
      </c>
      <c r="N705" s="376">
        <f t="shared" si="1758"/>
        <v>1.505103996695771E-17</v>
      </c>
      <c r="O705" s="376">
        <f t="shared" si="1759"/>
        <v>-4.9835731655346212E-19</v>
      </c>
      <c r="P705" s="376">
        <f t="shared" si="1760"/>
        <v>-1.5520887992551038E-17</v>
      </c>
      <c r="Q705" s="376">
        <f t="shared" si="1761"/>
        <v>-1.4134634588107278E-17</v>
      </c>
      <c r="R705" s="376">
        <f t="shared" si="1762"/>
        <v>2.1948467504277321E-18</v>
      </c>
      <c r="S705" s="376">
        <f t="shared" si="1763"/>
        <v>1.6203921780076835E-17</v>
      </c>
      <c r="T705" s="376">
        <f t="shared" si="1764"/>
        <v>1.3082104951396133E-17</v>
      </c>
      <c r="U705" s="377">
        <f t="shared" si="1765"/>
        <v>-3.8701986102701016E-18</v>
      </c>
      <c r="V705" s="376">
        <f t="shared" si="1766"/>
        <v>-1.6730902942895808E-17</v>
      </c>
      <c r="W705" s="376">
        <f t="shared" si="1767"/>
        <v>-1.1903587492597033E-17</v>
      </c>
      <c r="X705" s="376">
        <f t="shared" si="1768"/>
        <v>5.5082783418298054E-18</v>
      </c>
      <c r="Y705" s="376">
        <f t="shared" si="1769"/>
        <v>1.7096756364332808E-17</v>
      </c>
      <c r="Z705" s="376">
        <f t="shared" si="1770"/>
        <v>1.0610431979081387E-17</v>
      </c>
      <c r="AA705" s="376">
        <f t="shared" si="1771"/>
        <v>-7.0933103418264514E-18</v>
      </c>
      <c r="AB705" s="376">
        <f t="shared" si="1772"/>
        <v>-1.7297958675943568E-17</v>
      </c>
      <c r="AC705" s="376">
        <f t="shared" si="1773"/>
        <v>-9.2150922053550618E-18</v>
      </c>
      <c r="AD705" s="376">
        <f t="shared" si="1774"/>
        <v>8.6100298856334424E-18</v>
      </c>
      <c r="AE705" s="376">
        <f t="shared" si="1775"/>
        <v>1.7332572189478909E-17</v>
      </c>
      <c r="AF705" s="376">
        <f t="shared" si="1776"/>
        <v>7.7310060562093517E-18</v>
      </c>
      <c r="AG705" s="376">
        <f t="shared" si="1777"/>
        <v>-1.0043830134920678E-17</v>
      </c>
      <c r="AH705" s="376">
        <f t="shared" si="1778"/>
        <v>-1.720026355788181E-17</v>
      </c>
      <c r="AI705" s="376">
        <f t="shared" si="1779"/>
        <v>-6.1724660925445458E-18</v>
      </c>
      <c r="AJ705" s="376">
        <f t="shared" si="1780"/>
        <v>1.1380902809492578E-17</v>
      </c>
      <c r="AK705" s="376">
        <f t="shared" si="1781"/>
        <v>1.690230698560181E-17</v>
      </c>
      <c r="AL705" s="376">
        <f t="shared" si="1782"/>
        <v>4.5544819061953413E-18</v>
      </c>
      <c r="AM705" s="376">
        <f t="shared" si="1783"/>
        <v>-1.2608371168574741E-17</v>
      </c>
      <c r="AN705" s="376">
        <f t="shared" si="1784"/>
        <v>-1.6441571957309592E-17</v>
      </c>
      <c r="AO705" s="376">
        <f t="shared" si="1785"/>
        <v>-2.8926355693564088E-18</v>
      </c>
      <c r="AP705" s="376">
        <f t="shared" si="1786"/>
        <v>1.3714414020866746E-17</v>
      </c>
      <c r="AQ705" s="376">
        <f t="shared" si="1787"/>
        <v>1.5822495603191002E-17</v>
      </c>
      <c r="AR705" s="376">
        <f t="shared" si="1788"/>
        <v>1.2029315707091243E-18</v>
      </c>
      <c r="AS705" s="376">
        <f t="shared" si="1789"/>
        <v>-1.4688379569076494E-17</v>
      </c>
      <c r="AT705" s="376">
        <f t="shared" si="1790"/>
        <v>-1.5051039966957754E-17</v>
      </c>
      <c r="AU705" s="376">
        <f t="shared" si="1791"/>
        <v>4.9835731655337584E-19</v>
      </c>
      <c r="AV705" s="376">
        <f t="shared" si="1792"/>
        <v>1.5520887992550998E-17</v>
      </c>
      <c r="AW705" s="376">
        <f t="shared" si="1793"/>
        <v>1.4134634588107327E-17</v>
      </c>
      <c r="AX705" s="376">
        <f t="shared" si="1794"/>
        <v>-2.1948467504276481E-18</v>
      </c>
      <c r="AY705" s="376">
        <f t="shared" si="1795"/>
        <v>-1.6203921780076804E-17</v>
      </c>
      <c r="AZ705" s="376">
        <f t="shared" si="1796"/>
        <v>-1.308210495139619E-17</v>
      </c>
      <c r="BA705" s="376">
        <f t="shared" si="1797"/>
        <v>3.8701986102700191E-18</v>
      </c>
      <c r="BB705" s="376">
        <f t="shared" si="1798"/>
        <v>1.6730902942895787E-17</v>
      </c>
      <c r="BC705" s="376">
        <f t="shared" si="1799"/>
        <v>1.1903587492597095E-17</v>
      </c>
      <c r="BD705" s="376">
        <f t="shared" si="1800"/>
        <v>-5.5082783418297237E-18</v>
      </c>
      <c r="BE705" s="376">
        <f t="shared" si="1801"/>
        <v>-1.7096756364332796E-17</v>
      </c>
      <c r="BF705" s="376">
        <f t="shared" si="1802"/>
        <v>-1.0610431979081453E-17</v>
      </c>
      <c r="BG705" s="376">
        <f t="shared" si="1803"/>
        <v>7.0933103418263744E-18</v>
      </c>
      <c r="BH705" s="376">
        <f t="shared" si="1804"/>
        <v>1.7297958675943565E-17</v>
      </c>
      <c r="BI705" s="376">
        <f t="shared" si="1805"/>
        <v>9.2150922053551342E-18</v>
      </c>
      <c r="BJ705" s="376">
        <f t="shared" si="1806"/>
        <v>-8.6100298856333684E-18</v>
      </c>
      <c r="BK705" s="376">
        <f t="shared" si="1807"/>
        <v>-1.7332572189478912E-17</v>
      </c>
      <c r="BL705" s="376">
        <f t="shared" si="1808"/>
        <v>-7.7310060562094288E-18</v>
      </c>
      <c r="BM705" s="376">
        <f t="shared" si="1809"/>
        <v>1.0043830134920609E-17</v>
      </c>
      <c r="BN705" s="376">
        <f t="shared" si="1810"/>
        <v>1.7200263557881822E-17</v>
      </c>
      <c r="BO705" s="376">
        <f t="shared" si="1811"/>
        <v>6.1724660925446252E-18</v>
      </c>
      <c r="BP705" s="376">
        <f t="shared" si="1812"/>
        <v>-1.1380902809492516E-17</v>
      </c>
      <c r="BQ705" s="376">
        <f t="shared" si="1813"/>
        <v>-1.6902306985601829E-17</v>
      </c>
      <c r="BR705" s="376">
        <f t="shared" si="1814"/>
        <v>-4.5544819061954237E-18</v>
      </c>
    </row>
    <row r="706" spans="2:70">
      <c r="B706" s="373">
        <v>12</v>
      </c>
      <c r="C706" s="373">
        <f t="shared" si="1815"/>
        <v>3.7499999999999994E-3</v>
      </c>
      <c r="D706" s="374">
        <f t="shared" si="1751"/>
        <v>30.003783065270643</v>
      </c>
      <c r="E706" s="375" t="str">
        <f>R694</f>
        <v>0.00378306527064107</v>
      </c>
      <c r="F706" s="317">
        <v>12</v>
      </c>
      <c r="G706" s="376">
        <f t="shared" si="1816"/>
        <v>3.5698651233893669E-17</v>
      </c>
      <c r="H706" s="376">
        <f t="shared" si="1752"/>
        <v>2.2150998170517714E-17</v>
      </c>
      <c r="I706" s="376">
        <f t="shared" si="1753"/>
        <v>-1.8745011213480579E-17</v>
      </c>
      <c r="J706" s="376">
        <f t="shared" si="1754"/>
        <v>-3.6497808632311402E-17</v>
      </c>
      <c r="K706" s="376">
        <f t="shared" si="1755"/>
        <v>-9.1892021489537016E-18</v>
      </c>
      <c r="L706" s="376">
        <f t="shared" si="1756"/>
        <v>2.946469779419489E-17</v>
      </c>
      <c r="M706" s="376">
        <f t="shared" si="1757"/>
        <v>3.1740505519918865E-17</v>
      </c>
      <c r="N706" s="376">
        <f t="shared" si="1758"/>
        <v>-5.1715665994636271E-18</v>
      </c>
      <c r="O706" s="376">
        <f t="shared" si="1759"/>
        <v>-3.5698651233893663E-17</v>
      </c>
      <c r="P706" s="376">
        <f t="shared" si="1760"/>
        <v>-2.2150998170517748E-17</v>
      </c>
      <c r="Q706" s="376">
        <f t="shared" si="1761"/>
        <v>1.8745011213480579E-17</v>
      </c>
      <c r="R706" s="376">
        <f t="shared" si="1762"/>
        <v>3.6497808632311402E-17</v>
      </c>
      <c r="S706" s="376">
        <f t="shared" si="1763"/>
        <v>9.1892021489537139E-18</v>
      </c>
      <c r="T706" s="376">
        <f t="shared" si="1764"/>
        <v>-2.9464697794194902E-17</v>
      </c>
      <c r="U706" s="377">
        <f t="shared" si="1765"/>
        <v>-3.1740505519918865E-17</v>
      </c>
      <c r="V706" s="376">
        <f t="shared" si="1766"/>
        <v>5.1715665994636132E-18</v>
      </c>
      <c r="W706" s="376">
        <f t="shared" si="1767"/>
        <v>3.5698651233893656E-17</v>
      </c>
      <c r="X706" s="376">
        <f t="shared" si="1768"/>
        <v>2.215099817051776E-17</v>
      </c>
      <c r="Y706" s="376">
        <f t="shared" si="1769"/>
        <v>-1.8745011213480511E-17</v>
      </c>
      <c r="Z706" s="376">
        <f t="shared" si="1770"/>
        <v>-3.6497808632311415E-17</v>
      </c>
      <c r="AA706" s="376">
        <f t="shared" si="1771"/>
        <v>-9.1892021489536646E-18</v>
      </c>
      <c r="AB706" s="376">
        <f t="shared" si="1772"/>
        <v>2.9464697794194896E-17</v>
      </c>
      <c r="AC706" s="376">
        <f t="shared" si="1773"/>
        <v>3.1740505519918878E-17</v>
      </c>
      <c r="AD706" s="376">
        <f t="shared" si="1774"/>
        <v>-5.1715665994636001E-18</v>
      </c>
      <c r="AE706" s="376">
        <f t="shared" si="1775"/>
        <v>-3.569865123389365E-17</v>
      </c>
      <c r="AF706" s="376">
        <f t="shared" si="1776"/>
        <v>-2.2150998170517772E-17</v>
      </c>
      <c r="AG706" s="376">
        <f t="shared" si="1777"/>
        <v>1.8745011213480502E-17</v>
      </c>
      <c r="AH706" s="376">
        <f t="shared" si="1778"/>
        <v>3.6497808632311402E-17</v>
      </c>
      <c r="AI706" s="376">
        <f t="shared" si="1779"/>
        <v>9.1892021489538064E-18</v>
      </c>
      <c r="AJ706" s="376">
        <f t="shared" si="1780"/>
        <v>-2.9464697794194884E-17</v>
      </c>
      <c r="AK706" s="376">
        <f t="shared" si="1781"/>
        <v>-3.1740505519918952E-17</v>
      </c>
      <c r="AL706" s="376">
        <f t="shared" si="1782"/>
        <v>5.1715665994635862E-18</v>
      </c>
      <c r="AM706" s="376">
        <f t="shared" si="1783"/>
        <v>3.5698651233893681E-17</v>
      </c>
      <c r="AN706" s="376">
        <f t="shared" si="1784"/>
        <v>2.2150998170517785E-17</v>
      </c>
      <c r="AO706" s="376">
        <f t="shared" si="1785"/>
        <v>-1.8745011213480601E-17</v>
      </c>
      <c r="AP706" s="376">
        <f t="shared" si="1786"/>
        <v>-3.6497808632311421E-17</v>
      </c>
      <c r="AQ706" s="376">
        <f t="shared" si="1787"/>
        <v>-9.1892021489536924E-18</v>
      </c>
      <c r="AR706" s="376">
        <f t="shared" si="1788"/>
        <v>2.9464697794194797E-17</v>
      </c>
      <c r="AS706" s="376">
        <f t="shared" si="1789"/>
        <v>3.174050551991889E-17</v>
      </c>
      <c r="AT706" s="376">
        <f t="shared" si="1790"/>
        <v>-5.1715665994634437E-18</v>
      </c>
      <c r="AU706" s="376">
        <f t="shared" si="1791"/>
        <v>-3.5698651233893644E-17</v>
      </c>
      <c r="AV706" s="376">
        <f t="shared" si="1792"/>
        <v>-2.2150998170517689E-17</v>
      </c>
      <c r="AW706" s="376">
        <f t="shared" si="1793"/>
        <v>1.874501121348048E-17</v>
      </c>
      <c r="AX706" s="376">
        <f t="shared" si="1794"/>
        <v>3.6497808632311402E-17</v>
      </c>
      <c r="AY706" s="376">
        <f t="shared" si="1795"/>
        <v>9.1892021489538279E-18</v>
      </c>
      <c r="AZ706" s="376">
        <f t="shared" si="1796"/>
        <v>-2.9464697794194871E-17</v>
      </c>
      <c r="BA706" s="376">
        <f t="shared" si="1797"/>
        <v>-3.1740505519918958E-17</v>
      </c>
      <c r="BB706" s="376">
        <f t="shared" si="1798"/>
        <v>5.17156659946356E-18</v>
      </c>
      <c r="BC706" s="376">
        <f t="shared" si="1799"/>
        <v>3.5698651233893669E-17</v>
      </c>
      <c r="BD706" s="376">
        <f t="shared" si="1800"/>
        <v>2.2150998170517803E-17</v>
      </c>
      <c r="BE706" s="376">
        <f t="shared" si="1801"/>
        <v>-1.8745011213480579E-17</v>
      </c>
      <c r="BF706" s="376">
        <f t="shared" si="1802"/>
        <v>-3.6497808632311421E-17</v>
      </c>
      <c r="BG706" s="376">
        <f t="shared" si="1803"/>
        <v>-9.189202148953717E-18</v>
      </c>
      <c r="BH706" s="376">
        <f t="shared" si="1804"/>
        <v>2.9464697794194785E-17</v>
      </c>
      <c r="BI706" s="376">
        <f t="shared" si="1805"/>
        <v>3.1740505519919038E-17</v>
      </c>
      <c r="BJ706" s="376">
        <f t="shared" si="1806"/>
        <v>-5.1715665994636756E-18</v>
      </c>
      <c r="BK706" s="376">
        <f t="shared" si="1807"/>
        <v>-3.5698651233893638E-17</v>
      </c>
      <c r="BL706" s="376">
        <f t="shared" si="1808"/>
        <v>-2.215099817051792E-17</v>
      </c>
      <c r="BM706" s="376">
        <f t="shared" si="1809"/>
        <v>1.8745011213480681E-17</v>
      </c>
      <c r="BN706" s="376">
        <f t="shared" si="1810"/>
        <v>3.6497808632311408E-17</v>
      </c>
      <c r="BO706" s="376">
        <f t="shared" si="1811"/>
        <v>9.1892021489538557E-18</v>
      </c>
      <c r="BP706" s="376">
        <f t="shared" si="1812"/>
        <v>-2.9464697794194699E-17</v>
      </c>
      <c r="BQ706" s="376">
        <f t="shared" si="1813"/>
        <v>-3.1740505519918841E-17</v>
      </c>
      <c r="BR706" s="376">
        <f t="shared" si="1814"/>
        <v>5.1715665994635331E-18</v>
      </c>
    </row>
    <row r="707" spans="2:70">
      <c r="B707" s="373">
        <v>13</v>
      </c>
      <c r="C707" s="373">
        <f t="shared" si="1815"/>
        <v>4.0624999999999993E-3</v>
      </c>
      <c r="D707" s="374">
        <f t="shared" si="1751"/>
        <v>30.003487071234691</v>
      </c>
      <c r="E707" s="375" t="str">
        <f>S694</f>
        <v>0.00348707123468981</v>
      </c>
      <c r="F707" s="317">
        <v>13</v>
      </c>
      <c r="G707" s="376">
        <f t="shared" si="1816"/>
        <v>9.0829535589841688E-18</v>
      </c>
      <c r="H707" s="376">
        <f t="shared" si="1752"/>
        <v>1.0052478315031982E-18</v>
      </c>
      <c r="I707" s="376">
        <f t="shared" si="1753"/>
        <v>-8.4993374743268609E-18</v>
      </c>
      <c r="J707" s="376">
        <f t="shared" si="1754"/>
        <v>-5.9397027027266558E-18</v>
      </c>
      <c r="K707" s="376">
        <f t="shared" si="1755"/>
        <v>5.0509281102299302E-18</v>
      </c>
      <c r="L707" s="376">
        <f t="shared" si="1756"/>
        <v>8.8721167753538307E-18</v>
      </c>
      <c r="M707" s="376">
        <f t="shared" si="1757"/>
        <v>9.9950999165036462E-20</v>
      </c>
      <c r="N707" s="376">
        <f t="shared" si="1758"/>
        <v>-8.8140882882860589E-18</v>
      </c>
      <c r="O707" s="376">
        <f t="shared" si="1759"/>
        <v>-5.2171405472799601E-18</v>
      </c>
      <c r="P707" s="376">
        <f t="shared" si="1760"/>
        <v>5.785176368369398E-18</v>
      </c>
      <c r="Q707" s="376">
        <f t="shared" si="1761"/>
        <v>8.5758366571844567E-18</v>
      </c>
      <c r="R707" s="376">
        <f t="shared" si="1762"/>
        <v>-8.0630841593384181E-19</v>
      </c>
      <c r="S707" s="376">
        <f t="shared" si="1763"/>
        <v>-9.043954613758282E-18</v>
      </c>
      <c r="T707" s="376">
        <f t="shared" si="1764"/>
        <v>-4.4443344763838014E-18</v>
      </c>
      <c r="U707" s="377">
        <f t="shared" si="1765"/>
        <v>6.463710215582379E-18</v>
      </c>
      <c r="V707" s="376">
        <f t="shared" si="1766"/>
        <v>8.1969665439772149E-18</v>
      </c>
      <c r="W707" s="376">
        <f t="shared" si="1767"/>
        <v>-1.7048026402142623E-18</v>
      </c>
      <c r="X707" s="376">
        <f t="shared" si="1768"/>
        <v>-9.1867227123715227E-18</v>
      </c>
      <c r="Y707" s="376">
        <f t="shared" si="1769"/>
        <v>-3.6287270349597358E-18</v>
      </c>
      <c r="Z707" s="376">
        <f t="shared" si="1770"/>
        <v>7.0799949999958618E-18</v>
      </c>
      <c r="AA707" s="376">
        <f t="shared" si="1771"/>
        <v>7.7391551620337602E-18</v>
      </c>
      <c r="AB707" s="376">
        <f t="shared" si="1772"/>
        <v>-2.5868786831295295E-18</v>
      </c>
      <c r="AC707" s="376">
        <f t="shared" si="1773"/>
        <v>-9.2410176492911532E-18</v>
      </c>
      <c r="AD707" s="376">
        <f t="shared" si="1774"/>
        <v>-2.7781729685250312E-18</v>
      </c>
      <c r="AE707" s="376">
        <f t="shared" si="1775"/>
        <v>7.6280955622404276E-18</v>
      </c>
      <c r="AF707" s="376">
        <f t="shared" si="1776"/>
        <v>7.2068114852273614E-18</v>
      </c>
      <c r="AG707" s="376">
        <f t="shared" si="1777"/>
        <v>-3.4440416701944624E-18</v>
      </c>
      <c r="AH707" s="376">
        <f t="shared" si="1778"/>
        <v>-9.206316534594001E-18</v>
      </c>
      <c r="AI707" s="376">
        <f t="shared" si="1779"/>
        <v>-1.9008635776995707E-18</v>
      </c>
      <c r="AJ707" s="376">
        <f t="shared" si="1780"/>
        <v>8.1027333942794321E-18</v>
      </c>
      <c r="AK707" s="376">
        <f t="shared" si="1781"/>
        <v>6.6050622741743027E-18</v>
      </c>
      <c r="AL707" s="376">
        <f t="shared" si="1782"/>
        <v>-4.2680366532707965E-18</v>
      </c>
      <c r="AM707" s="376">
        <f t="shared" si="1783"/>
        <v>-9.0829535589841673E-18</v>
      </c>
      <c r="AN707" s="376">
        <f t="shared" si="1784"/>
        <v>-1.0052478315031959E-18</v>
      </c>
      <c r="AO707" s="376">
        <f t="shared" si="1785"/>
        <v>8.4993374743268578E-18</v>
      </c>
      <c r="AP707" s="376">
        <f t="shared" si="1786"/>
        <v>5.9397027027266689E-18</v>
      </c>
      <c r="AQ707" s="376">
        <f t="shared" si="1787"/>
        <v>-5.0509281102299664E-18</v>
      </c>
      <c r="AR707" s="376">
        <f t="shared" si="1788"/>
        <v>-8.8721167753538214E-18</v>
      </c>
      <c r="AS707" s="376">
        <f t="shared" si="1789"/>
        <v>-9.9950999165017973E-20</v>
      </c>
      <c r="AT707" s="376">
        <f t="shared" si="1790"/>
        <v>8.8140882882860636E-18</v>
      </c>
      <c r="AU707" s="376">
        <f t="shared" si="1791"/>
        <v>5.2171405472799447E-18</v>
      </c>
      <c r="AV707" s="376">
        <f t="shared" si="1792"/>
        <v>-5.7851763683693995E-18</v>
      </c>
      <c r="AW707" s="376">
        <f t="shared" si="1793"/>
        <v>-8.5758366571844613E-18</v>
      </c>
      <c r="AX707" s="376">
        <f t="shared" si="1794"/>
        <v>8.0630841593389304E-19</v>
      </c>
      <c r="AY707" s="376">
        <f t="shared" si="1795"/>
        <v>9.0439546137582928E-18</v>
      </c>
      <c r="AZ707" s="376">
        <f t="shared" si="1796"/>
        <v>4.4443344763837844E-18</v>
      </c>
      <c r="BA707" s="376">
        <f t="shared" si="1797"/>
        <v>-6.4637102155823921E-18</v>
      </c>
      <c r="BB707" s="376">
        <f t="shared" si="1798"/>
        <v>-8.1969665439772072E-18</v>
      </c>
      <c r="BC707" s="376">
        <f t="shared" si="1799"/>
        <v>1.70480264021428E-18</v>
      </c>
      <c r="BD707" s="376">
        <f t="shared" si="1800"/>
        <v>9.1867227123715242E-18</v>
      </c>
      <c r="BE707" s="376">
        <f t="shared" si="1801"/>
        <v>3.6287270349596881E-18</v>
      </c>
      <c r="BF707" s="376">
        <f t="shared" si="1802"/>
        <v>-7.0799949999958525E-18</v>
      </c>
      <c r="BG707" s="376">
        <f t="shared" si="1803"/>
        <v>-7.7391551620337309E-18</v>
      </c>
      <c r="BH707" s="376">
        <f t="shared" si="1804"/>
        <v>2.5868786831294837E-18</v>
      </c>
      <c r="BI707" s="376">
        <f t="shared" si="1805"/>
        <v>9.2410176492911532E-18</v>
      </c>
      <c r="BJ707" s="376">
        <f t="shared" si="1806"/>
        <v>2.7781729685249507E-18</v>
      </c>
      <c r="BK707" s="376">
        <f t="shared" si="1807"/>
        <v>-7.6280955622404384E-18</v>
      </c>
      <c r="BL707" s="376">
        <f t="shared" si="1808"/>
        <v>-7.2068114852273106E-18</v>
      </c>
      <c r="BM707" s="376">
        <f t="shared" si="1809"/>
        <v>3.444041670194479E-18</v>
      </c>
      <c r="BN707" s="376">
        <f t="shared" si="1810"/>
        <v>9.2063165345939994E-18</v>
      </c>
      <c r="BO707" s="376">
        <f t="shared" si="1811"/>
        <v>1.9008635776996177E-18</v>
      </c>
      <c r="BP707" s="376">
        <f t="shared" si="1812"/>
        <v>-8.1027333942794413E-18</v>
      </c>
      <c r="BQ707" s="376">
        <f t="shared" si="1813"/>
        <v>-6.6050622741743358E-18</v>
      </c>
      <c r="BR707" s="376">
        <f t="shared" si="1814"/>
        <v>4.2680366532708127E-18</v>
      </c>
    </row>
    <row r="708" spans="2:70">
      <c r="B708" s="373">
        <v>14</v>
      </c>
      <c r="C708" s="373">
        <f t="shared" si="1815"/>
        <v>4.3749999999999995E-3</v>
      </c>
      <c r="D708" s="374">
        <f t="shared" si="1751"/>
        <v>30.003157494796518</v>
      </c>
      <c r="E708" s="375" t="str">
        <f>T694</f>
        <v>0.0031574947965175</v>
      </c>
      <c r="F708" s="317">
        <v>14</v>
      </c>
      <c r="G708" s="376">
        <f t="shared" si="1816"/>
        <v>-2.6954748613585486E-17</v>
      </c>
      <c r="H708" s="376">
        <f t="shared" si="1752"/>
        <v>-2.4933563824611282E-17</v>
      </c>
      <c r="I708" s="376">
        <f t="shared" si="1753"/>
        <v>1.7226154622479287E-17</v>
      </c>
      <c r="J708" s="376">
        <f t="shared" si="1754"/>
        <v>3.1654875929409483E-17</v>
      </c>
      <c r="K708" s="376">
        <f t="shared" si="1755"/>
        <v>-4.8750347455811034E-18</v>
      </c>
      <c r="L708" s="376">
        <f t="shared" si="1756"/>
        <v>-3.3557020126119948E-17</v>
      </c>
      <c r="M708" s="376">
        <f t="shared" si="1757"/>
        <v>-8.2182649790317896E-18</v>
      </c>
      <c r="N708" s="376">
        <f t="shared" si="1758"/>
        <v>3.0350412203773593E-17</v>
      </c>
      <c r="O708" s="376">
        <f t="shared" si="1759"/>
        <v>2.0060408359344592E-17</v>
      </c>
      <c r="P708" s="376">
        <f t="shared" si="1760"/>
        <v>-2.2523229150574439E-17</v>
      </c>
      <c r="Q708" s="376">
        <f t="shared" si="1761"/>
        <v>-2.884853641500184E-17</v>
      </c>
      <c r="R708" s="376">
        <f t="shared" si="1762"/>
        <v>1.1267088632781047E-17</v>
      </c>
      <c r="S708" s="376">
        <f t="shared" si="1763"/>
        <v>3.3244736314108867E-17</v>
      </c>
      <c r="T708" s="376">
        <f t="shared" si="1764"/>
        <v>1.7043639929405706E-18</v>
      </c>
      <c r="U708" s="377">
        <f t="shared" si="1765"/>
        <v>-3.2579726473677951E-17</v>
      </c>
      <c r="V708" s="376">
        <f t="shared" si="1766"/>
        <v>-1.4416342650834945E-17</v>
      </c>
      <c r="W708" s="376">
        <f t="shared" si="1767"/>
        <v>2.6954748613585446E-17</v>
      </c>
      <c r="X708" s="376">
        <f t="shared" si="1768"/>
        <v>2.493356382461127E-17</v>
      </c>
      <c r="Y708" s="376">
        <f t="shared" si="1769"/>
        <v>-1.7226154622479262E-17</v>
      </c>
      <c r="Z708" s="376">
        <f t="shared" si="1770"/>
        <v>-3.1654875929409502E-17</v>
      </c>
      <c r="AA708" s="376">
        <f t="shared" si="1771"/>
        <v>4.8750347455811342E-18</v>
      </c>
      <c r="AB708" s="376">
        <f t="shared" si="1772"/>
        <v>3.3557020126119948E-17</v>
      </c>
      <c r="AC708" s="376">
        <f t="shared" si="1773"/>
        <v>8.2182649790318188E-18</v>
      </c>
      <c r="AD708" s="376">
        <f t="shared" si="1774"/>
        <v>-3.0350412203773605E-17</v>
      </c>
      <c r="AE708" s="376">
        <f t="shared" si="1775"/>
        <v>-2.0060408359344715E-17</v>
      </c>
      <c r="AF708" s="376">
        <f t="shared" si="1776"/>
        <v>2.2523229150574414E-17</v>
      </c>
      <c r="AG708" s="376">
        <f t="shared" si="1777"/>
        <v>2.8848536415001828E-17</v>
      </c>
      <c r="AH708" s="376">
        <f t="shared" si="1778"/>
        <v>-1.1267088632780907E-17</v>
      </c>
      <c r="AI708" s="376">
        <f t="shared" si="1779"/>
        <v>-3.3244736314108867E-17</v>
      </c>
      <c r="AJ708" s="376">
        <f t="shared" si="1780"/>
        <v>-1.7043639929404813E-18</v>
      </c>
      <c r="AK708" s="376">
        <f t="shared" si="1781"/>
        <v>3.2579726473677914E-17</v>
      </c>
      <c r="AL708" s="376">
        <f t="shared" si="1782"/>
        <v>1.4416342650834973E-17</v>
      </c>
      <c r="AM708" s="376">
        <f t="shared" si="1783"/>
        <v>-2.6954748613585498E-17</v>
      </c>
      <c r="AN708" s="376">
        <f t="shared" si="1784"/>
        <v>-2.4933563824611369E-17</v>
      </c>
      <c r="AO708" s="376">
        <f t="shared" si="1785"/>
        <v>1.7226154622479237E-17</v>
      </c>
      <c r="AP708" s="376">
        <f t="shared" si="1786"/>
        <v>3.1654875929409471E-17</v>
      </c>
      <c r="AQ708" s="376">
        <f t="shared" si="1787"/>
        <v>-4.8750347455809879E-18</v>
      </c>
      <c r="AR708" s="376">
        <f t="shared" si="1788"/>
        <v>-3.3557020126119948E-17</v>
      </c>
      <c r="AS708" s="376">
        <f t="shared" si="1789"/>
        <v>-8.2182649790317326E-18</v>
      </c>
      <c r="AT708" s="376">
        <f t="shared" si="1790"/>
        <v>3.0350412203773543E-17</v>
      </c>
      <c r="AU708" s="376">
        <f t="shared" si="1791"/>
        <v>2.0060408359344641E-17</v>
      </c>
      <c r="AV708" s="376">
        <f t="shared" si="1792"/>
        <v>-2.2523229150574482E-17</v>
      </c>
      <c r="AW708" s="376">
        <f t="shared" si="1793"/>
        <v>-2.8848536415001902E-17</v>
      </c>
      <c r="AX708" s="376">
        <f t="shared" si="1794"/>
        <v>1.1267088632780993E-17</v>
      </c>
      <c r="AY708" s="376">
        <f t="shared" si="1795"/>
        <v>3.3244736314108855E-17</v>
      </c>
      <c r="AZ708" s="376">
        <f t="shared" si="1796"/>
        <v>1.7043639929406276E-18</v>
      </c>
      <c r="BA708" s="376">
        <f t="shared" si="1797"/>
        <v>-3.2579726473677933E-17</v>
      </c>
      <c r="BB708" s="376">
        <f t="shared" si="1798"/>
        <v>-1.441634265083489E-17</v>
      </c>
      <c r="BC708" s="376">
        <f t="shared" si="1799"/>
        <v>2.6954748613585554E-17</v>
      </c>
      <c r="BD708" s="376">
        <f t="shared" si="1800"/>
        <v>2.4933563824611474E-17</v>
      </c>
      <c r="BE708" s="376">
        <f t="shared" si="1801"/>
        <v>-1.7226154622479114E-17</v>
      </c>
      <c r="BF708" s="376">
        <f t="shared" si="1802"/>
        <v>-3.165487592940952E-17</v>
      </c>
      <c r="BG708" s="376">
        <f t="shared" si="1803"/>
        <v>4.8750347455810788E-18</v>
      </c>
      <c r="BH708" s="376">
        <f t="shared" si="1804"/>
        <v>3.3557020126119948E-17</v>
      </c>
      <c r="BI708" s="376">
        <f t="shared" si="1805"/>
        <v>8.2182649790316432E-18</v>
      </c>
      <c r="BJ708" s="376">
        <f t="shared" si="1806"/>
        <v>-3.0350412203773482E-17</v>
      </c>
      <c r="BK708" s="376">
        <f t="shared" si="1807"/>
        <v>-2.0060408359344758E-17</v>
      </c>
      <c r="BL708" s="376">
        <f t="shared" si="1808"/>
        <v>2.2523229150574374E-17</v>
      </c>
      <c r="BM708" s="376">
        <f t="shared" si="1809"/>
        <v>2.8848536415001852E-17</v>
      </c>
      <c r="BN708" s="376">
        <f t="shared" si="1810"/>
        <v>-1.1267088632781075E-17</v>
      </c>
      <c r="BO708" s="376">
        <f t="shared" si="1811"/>
        <v>-3.3244736314108843E-17</v>
      </c>
      <c r="BP708" s="376">
        <f t="shared" si="1812"/>
        <v>-1.7043639929407771E-18</v>
      </c>
      <c r="BQ708" s="376">
        <f t="shared" si="1813"/>
        <v>3.2579726473677896E-17</v>
      </c>
      <c r="BR708" s="376">
        <f t="shared" si="1814"/>
        <v>1.4416342650835025E-17</v>
      </c>
    </row>
    <row r="709" spans="2:70">
      <c r="B709" s="373">
        <v>15</v>
      </c>
      <c r="C709" s="373">
        <f t="shared" si="1815"/>
        <v>4.6874999999999998E-3</v>
      </c>
      <c r="D709" s="374">
        <f t="shared" si="1751"/>
        <v>30.002797509957396</v>
      </c>
      <c r="E709" s="375" t="str">
        <f>U694</f>
        <v>0.00279750995739797</v>
      </c>
      <c r="F709" s="317">
        <v>15</v>
      </c>
      <c r="G709" s="376">
        <f t="shared" si="1816"/>
        <v>5.6159522142934035E-18</v>
      </c>
      <c r="H709" s="376">
        <f t="shared" si="1752"/>
        <v>7.1695751209517476E-18</v>
      </c>
      <c r="I709" s="376">
        <f t="shared" si="1753"/>
        <v>-4.2104697128260898E-18</v>
      </c>
      <c r="J709" s="376">
        <f t="shared" si="1754"/>
        <v>-7.9949715223426288E-18</v>
      </c>
      <c r="K709" s="376">
        <f t="shared" si="1755"/>
        <v>2.643181221553498E-18</v>
      </c>
      <c r="L709" s="376">
        <f t="shared" si="1756"/>
        <v>8.5131256517615683E-18</v>
      </c>
      <c r="M709" s="376">
        <f t="shared" si="1757"/>
        <v>-9.7431675824969645E-19</v>
      </c>
      <c r="N709" s="376">
        <f t="shared" si="1758"/>
        <v>-8.7041251365991743E-18</v>
      </c>
      <c r="O709" s="376">
        <f t="shared" si="1759"/>
        <v>-7.3199015167049284E-19</v>
      </c>
      <c r="P709" s="376">
        <f t="shared" si="1760"/>
        <v>8.5606299737668879E-18</v>
      </c>
      <c r="Q709" s="376">
        <f t="shared" si="1761"/>
        <v>2.4101670905668067E-18</v>
      </c>
      <c r="R709" s="376">
        <f t="shared" si="1762"/>
        <v>-8.0881546018993307E-18</v>
      </c>
      <c r="S709" s="376">
        <f t="shared" si="1763"/>
        <v>-3.9957226598098997E-18</v>
      </c>
      <c r="T709" s="376">
        <f t="shared" si="1764"/>
        <v>7.3048559845701459E-18</v>
      </c>
      <c r="U709" s="377">
        <f t="shared" si="1765"/>
        <v>5.4277248480635825E-18</v>
      </c>
      <c r="V709" s="376">
        <f t="shared" si="1766"/>
        <v>-6.2408358483643642E-18</v>
      </c>
      <c r="W709" s="376">
        <f t="shared" si="1767"/>
        <v>-6.6511426143093649E-18</v>
      </c>
      <c r="X709" s="376">
        <f t="shared" si="1768"/>
        <v>4.9369838904070066E-18</v>
      </c>
      <c r="Y709" s="376">
        <f t="shared" si="1769"/>
        <v>7.6189606998909663E-18</v>
      </c>
      <c r="Z709" s="376">
        <f t="shared" si="1770"/>
        <v>-3.4434064102337719E-18</v>
      </c>
      <c r="AA709" s="376">
        <f t="shared" si="1771"/>
        <v>-8.2939863985381467E-18</v>
      </c>
      <c r="AB709" s="376">
        <f t="shared" si="1772"/>
        <v>1.8175007527997854E-18</v>
      </c>
      <c r="AC709" s="376">
        <f t="shared" si="1773"/>
        <v>8.6502788512106693E-18</v>
      </c>
      <c r="AD709" s="376">
        <f t="shared" si="1774"/>
        <v>-1.2174956070186713E-19</v>
      </c>
      <c r="AE709" s="376">
        <f t="shared" si="1775"/>
        <v>-8.6741459387634287E-18</v>
      </c>
      <c r="AF709" s="376">
        <f t="shared" si="1776"/>
        <v>-1.5786803987358232E-18</v>
      </c>
      <c r="AG709" s="376">
        <f t="shared" si="1777"/>
        <v>8.3646704624065928E-18</v>
      </c>
      <c r="AH709" s="376">
        <f t="shared" si="1778"/>
        <v>3.2184425557843238E-18</v>
      </c>
      <c r="AI709" s="376">
        <f t="shared" si="1779"/>
        <v>-7.7337453911407011E-18</v>
      </c>
      <c r="AJ709" s="376">
        <f t="shared" si="1780"/>
        <v>-4.734521770337356E-18</v>
      </c>
      <c r="AK709" s="376">
        <f t="shared" si="1781"/>
        <v>6.8056168216276821E-18</v>
      </c>
      <c r="AL709" s="376">
        <f t="shared" si="1782"/>
        <v>6.0686559684067738E-18</v>
      </c>
      <c r="AM709" s="376">
        <f t="shared" si="1783"/>
        <v>-5.6159522142933596E-18</v>
      </c>
      <c r="AN709" s="376">
        <f t="shared" si="1784"/>
        <v>-7.1695751209517877E-18</v>
      </c>
      <c r="AO709" s="376">
        <f t="shared" si="1785"/>
        <v>4.210469712826076E-18</v>
      </c>
      <c r="AP709" s="376">
        <f t="shared" si="1786"/>
        <v>7.9949715223426411E-18</v>
      </c>
      <c r="AQ709" s="376">
        <f t="shared" si="1787"/>
        <v>-2.643181221553453E-18</v>
      </c>
      <c r="AR709" s="376">
        <f t="shared" si="1788"/>
        <v>-8.5131256517615791E-18</v>
      </c>
      <c r="AS709" s="376">
        <f t="shared" si="1789"/>
        <v>9.7431675824963405E-19</v>
      </c>
      <c r="AT709" s="376">
        <f t="shared" si="1790"/>
        <v>8.7041251365991743E-18</v>
      </c>
      <c r="AU709" s="376">
        <f t="shared" si="1791"/>
        <v>7.3199015167052443E-19</v>
      </c>
      <c r="AV709" s="376">
        <f t="shared" si="1792"/>
        <v>-8.5606299737668802E-18</v>
      </c>
      <c r="AW709" s="376">
        <f t="shared" si="1793"/>
        <v>-2.410167090566851E-18</v>
      </c>
      <c r="AX709" s="376">
        <f t="shared" si="1794"/>
        <v>8.0881546018993122E-18</v>
      </c>
      <c r="AY709" s="376">
        <f t="shared" si="1795"/>
        <v>3.995722659809969E-18</v>
      </c>
      <c r="AZ709" s="376">
        <f t="shared" si="1796"/>
        <v>-7.3048559845701028E-18</v>
      </c>
      <c r="BA709" s="376">
        <f t="shared" si="1797"/>
        <v>-5.4277248480636672E-18</v>
      </c>
      <c r="BB709" s="376">
        <f t="shared" si="1798"/>
        <v>6.2408358483642879E-18</v>
      </c>
      <c r="BC709" s="376">
        <f t="shared" si="1799"/>
        <v>6.6511426143093549E-18</v>
      </c>
      <c r="BD709" s="376">
        <f t="shared" si="1800"/>
        <v>-4.9369838904069927E-18</v>
      </c>
      <c r="BE709" s="376">
        <f t="shared" si="1801"/>
        <v>-7.6189606998909756E-18</v>
      </c>
      <c r="BF709" s="376">
        <f t="shared" si="1802"/>
        <v>3.4434064102337288E-18</v>
      </c>
      <c r="BG709" s="376">
        <f t="shared" si="1803"/>
        <v>8.2939863985381621E-18</v>
      </c>
      <c r="BH709" s="376">
        <f t="shared" si="1804"/>
        <v>-1.8175007527997399E-18</v>
      </c>
      <c r="BI709" s="376">
        <f t="shared" si="1805"/>
        <v>-8.650278851210674E-18</v>
      </c>
      <c r="BJ709" s="376">
        <f t="shared" si="1806"/>
        <v>1.2174956070182091E-19</v>
      </c>
      <c r="BK709" s="376">
        <f t="shared" si="1807"/>
        <v>8.6741459387634194E-18</v>
      </c>
      <c r="BL709" s="376">
        <f t="shared" si="1808"/>
        <v>1.5786803987359303E-18</v>
      </c>
      <c r="BM709" s="376">
        <f t="shared" si="1809"/>
        <v>-8.3646704624065975E-18</v>
      </c>
      <c r="BN709" s="376">
        <f t="shared" si="1810"/>
        <v>-3.2184425557843103E-18</v>
      </c>
      <c r="BO709" s="376">
        <f t="shared" si="1811"/>
        <v>7.7337453911407073E-18</v>
      </c>
      <c r="BP709" s="376">
        <f t="shared" si="1812"/>
        <v>4.7345217703373952E-18</v>
      </c>
      <c r="BQ709" s="376">
        <f t="shared" si="1813"/>
        <v>-6.805616821627652E-18</v>
      </c>
      <c r="BR709" s="376">
        <f t="shared" si="1814"/>
        <v>-6.068655968406807E-18</v>
      </c>
    </row>
    <row r="710" spans="2:70">
      <c r="B710" s="373">
        <v>16</v>
      </c>
      <c r="C710" s="373">
        <f t="shared" si="1815"/>
        <v>5.0000000000000001E-3</v>
      </c>
      <c r="D710" s="374">
        <f t="shared" si="1751"/>
        <v>30.002410583568107</v>
      </c>
      <c r="E710" s="375" t="str">
        <f>V694</f>
        <v>0.00241058356810868</v>
      </c>
      <c r="F710" s="317">
        <v>16</v>
      </c>
      <c r="G710" s="376">
        <f t="shared" si="1816"/>
        <v>-4.5555921785601018E-18</v>
      </c>
      <c r="H710" s="376">
        <f t="shared" si="1752"/>
        <v>2.4426135410445401E-17</v>
      </c>
      <c r="I710" s="376">
        <f t="shared" si="1753"/>
        <v>4.5555921785601049E-18</v>
      </c>
      <c r="J710" s="376">
        <f t="shared" si="1754"/>
        <v>-2.4426135410445401E-17</v>
      </c>
      <c r="K710" s="376">
        <f t="shared" si="1755"/>
        <v>-4.5555921785601079E-18</v>
      </c>
      <c r="L710" s="376">
        <f t="shared" si="1756"/>
        <v>2.4426135410445398E-17</v>
      </c>
      <c r="M710" s="376">
        <f t="shared" si="1757"/>
        <v>4.555592178560111E-18</v>
      </c>
      <c r="N710" s="376">
        <f t="shared" si="1758"/>
        <v>-2.4426135410445398E-17</v>
      </c>
      <c r="O710" s="376">
        <f t="shared" si="1759"/>
        <v>-4.5555921785601133E-18</v>
      </c>
      <c r="P710" s="376">
        <f t="shared" si="1760"/>
        <v>2.4426135410445398E-17</v>
      </c>
      <c r="Q710" s="376">
        <f t="shared" si="1761"/>
        <v>4.5555921785601603E-18</v>
      </c>
      <c r="R710" s="376">
        <f t="shared" si="1762"/>
        <v>-2.4426135410445398E-17</v>
      </c>
      <c r="S710" s="376">
        <f t="shared" si="1763"/>
        <v>-4.5555921785600764E-18</v>
      </c>
      <c r="T710" s="376">
        <f t="shared" si="1764"/>
        <v>2.4426135410445398E-17</v>
      </c>
      <c r="U710" s="377">
        <f t="shared" si="1765"/>
        <v>4.5555921785601657E-18</v>
      </c>
      <c r="V710" s="376">
        <f t="shared" si="1766"/>
        <v>-2.4426135410445398E-17</v>
      </c>
      <c r="W710" s="376">
        <f t="shared" si="1767"/>
        <v>-4.5555921785600825E-18</v>
      </c>
      <c r="X710" s="376">
        <f t="shared" si="1768"/>
        <v>2.4426135410445395E-17</v>
      </c>
      <c r="Y710" s="376">
        <f t="shared" si="1769"/>
        <v>4.5555921785601719E-18</v>
      </c>
      <c r="Z710" s="376">
        <f t="shared" si="1770"/>
        <v>-2.4426135410445395E-17</v>
      </c>
      <c r="AA710" s="376">
        <f t="shared" si="1771"/>
        <v>-4.5555921785600879E-18</v>
      </c>
      <c r="AB710" s="376">
        <f t="shared" si="1772"/>
        <v>2.4426135410445379E-17</v>
      </c>
      <c r="AC710" s="376">
        <f t="shared" si="1773"/>
        <v>4.555592178560178E-18</v>
      </c>
      <c r="AD710" s="376">
        <f t="shared" si="1774"/>
        <v>-2.4426135410445395E-17</v>
      </c>
      <c r="AE710" s="376">
        <f t="shared" si="1775"/>
        <v>-4.5555921785600941E-18</v>
      </c>
      <c r="AF710" s="376">
        <f t="shared" si="1776"/>
        <v>2.442613541044541E-17</v>
      </c>
      <c r="AG710" s="376">
        <f t="shared" si="1777"/>
        <v>4.5555921785601842E-18</v>
      </c>
      <c r="AH710" s="376">
        <f t="shared" si="1778"/>
        <v>-2.4426135410445392E-17</v>
      </c>
      <c r="AI710" s="376">
        <f t="shared" si="1779"/>
        <v>-4.5555921785601002E-18</v>
      </c>
      <c r="AJ710" s="376">
        <f t="shared" si="1780"/>
        <v>2.4426135410445376E-17</v>
      </c>
      <c r="AK710" s="376">
        <f t="shared" si="1781"/>
        <v>4.5555921785601904E-18</v>
      </c>
      <c r="AL710" s="376">
        <f t="shared" si="1782"/>
        <v>-2.4426135410445392E-17</v>
      </c>
      <c r="AM710" s="376">
        <f t="shared" si="1783"/>
        <v>-4.5555921785601064E-18</v>
      </c>
      <c r="AN710" s="376">
        <f t="shared" si="1784"/>
        <v>2.4426135410445407E-17</v>
      </c>
      <c r="AO710" s="376">
        <f t="shared" si="1785"/>
        <v>4.5555921785601958E-18</v>
      </c>
      <c r="AP710" s="376">
        <f t="shared" si="1786"/>
        <v>-2.4426135410445392E-17</v>
      </c>
      <c r="AQ710" s="376">
        <f t="shared" si="1787"/>
        <v>-4.5555921785601126E-18</v>
      </c>
      <c r="AR710" s="376">
        <f t="shared" si="1788"/>
        <v>2.4426135410445373E-17</v>
      </c>
      <c r="AS710" s="376">
        <f t="shared" si="1789"/>
        <v>4.5555921785602019E-18</v>
      </c>
      <c r="AT710" s="376">
        <f t="shared" si="1790"/>
        <v>-2.4426135410445389E-17</v>
      </c>
      <c r="AU710" s="376">
        <f t="shared" si="1791"/>
        <v>-4.5555921785602921E-18</v>
      </c>
      <c r="AV710" s="376">
        <f t="shared" si="1792"/>
        <v>2.4426135410445404E-17</v>
      </c>
      <c r="AW710" s="376">
        <f t="shared" si="1793"/>
        <v>4.5555921785602081E-18</v>
      </c>
      <c r="AX710" s="376">
        <f t="shared" si="1794"/>
        <v>-2.4426135410445358E-17</v>
      </c>
      <c r="AY710" s="376">
        <f t="shared" si="1795"/>
        <v>-4.5555921785601241E-18</v>
      </c>
      <c r="AZ710" s="376">
        <f t="shared" si="1796"/>
        <v>2.4426135410445373E-17</v>
      </c>
      <c r="BA710" s="376">
        <f t="shared" si="1797"/>
        <v>4.5555921785600402E-18</v>
      </c>
      <c r="BB710" s="376">
        <f t="shared" si="1798"/>
        <v>-2.4426135410445389E-17</v>
      </c>
      <c r="BC710" s="376">
        <f t="shared" si="1799"/>
        <v>-4.5555921785603036E-18</v>
      </c>
      <c r="BD710" s="376">
        <f t="shared" si="1800"/>
        <v>2.4426135410445404E-17</v>
      </c>
      <c r="BE710" s="376">
        <f t="shared" si="1801"/>
        <v>4.5555921785602196E-18</v>
      </c>
      <c r="BF710" s="376">
        <f t="shared" si="1802"/>
        <v>-2.4426135410445419E-17</v>
      </c>
      <c r="BG710" s="376">
        <f t="shared" si="1803"/>
        <v>-4.5555921785601364E-18</v>
      </c>
      <c r="BH710" s="376">
        <f t="shared" si="1804"/>
        <v>2.442613541044537E-17</v>
      </c>
      <c r="BI710" s="376">
        <f t="shared" si="1805"/>
        <v>4.5555921785600525E-18</v>
      </c>
      <c r="BJ710" s="376">
        <f t="shared" si="1806"/>
        <v>-2.4426135410445386E-17</v>
      </c>
      <c r="BK710" s="376">
        <f t="shared" si="1807"/>
        <v>-4.5555921785603159E-18</v>
      </c>
      <c r="BL710" s="376">
        <f t="shared" si="1808"/>
        <v>2.4426135410445401E-17</v>
      </c>
      <c r="BM710" s="376">
        <f t="shared" si="1809"/>
        <v>4.555592178560232E-18</v>
      </c>
      <c r="BN710" s="376">
        <f t="shared" si="1810"/>
        <v>-2.4426135410445352E-17</v>
      </c>
      <c r="BO710" s="376">
        <f t="shared" si="1811"/>
        <v>-4.555592178560148E-18</v>
      </c>
      <c r="BP710" s="376">
        <f t="shared" si="1812"/>
        <v>2.4426135410445367E-17</v>
      </c>
      <c r="BQ710" s="376">
        <f t="shared" si="1813"/>
        <v>4.555592178560064E-18</v>
      </c>
      <c r="BR710" s="376">
        <f t="shared" si="1814"/>
        <v>-2.4426135410445382E-17</v>
      </c>
    </row>
    <row r="711" spans="2:70">
      <c r="B711" s="373">
        <v>17</v>
      </c>
      <c r="C711" s="373">
        <f t="shared" si="1815"/>
        <v>5.3125000000000004E-3</v>
      </c>
      <c r="D711" s="374">
        <f t="shared" si="1751"/>
        <v>30.002000441941302</v>
      </c>
      <c r="E711" s="375" t="str">
        <f>W694</f>
        <v>0.00200044194130305</v>
      </c>
      <c r="F711" s="317">
        <v>17</v>
      </c>
      <c r="G711" s="376">
        <f t="shared" si="1816"/>
        <v>-6.5085538611849896E-18</v>
      </c>
      <c r="H711" s="376">
        <f t="shared" si="1752"/>
        <v>8.5759516291163058E-18</v>
      </c>
      <c r="I711" s="376">
        <f t="shared" si="1753"/>
        <v>4.8273733526037504E-18</v>
      </c>
      <c r="J711" s="376">
        <f t="shared" si="1754"/>
        <v>-9.5222822917669944E-18</v>
      </c>
      <c r="K711" s="376">
        <f t="shared" si="1755"/>
        <v>-2.9606795933041274E-18</v>
      </c>
      <c r="L711" s="376">
        <f t="shared" si="1756"/>
        <v>1.0102676986102508E-17</v>
      </c>
      <c r="M711" s="376">
        <f t="shared" si="1757"/>
        <v>9.8020857760205385E-19</v>
      </c>
      <c r="N711" s="376">
        <f t="shared" si="1758"/>
        <v>-1.0294831469508627E-17</v>
      </c>
      <c r="O711" s="376">
        <f t="shared" si="1759"/>
        <v>1.0379313040299457E-18</v>
      </c>
      <c r="P711" s="376">
        <f t="shared" si="1760"/>
        <v>1.0091361352949534E-17</v>
      </c>
      <c r="Q711" s="376">
        <f t="shared" si="1761"/>
        <v>-3.016184067726673E-18</v>
      </c>
      <c r="R711" s="376">
        <f t="shared" si="1762"/>
        <v>-9.5000858788972246E-18</v>
      </c>
      <c r="S711" s="376">
        <f t="shared" si="1763"/>
        <v>4.87852656919616E-18</v>
      </c>
      <c r="T711" s="376">
        <f t="shared" si="1764"/>
        <v>8.5437274322284465E-18</v>
      </c>
      <c r="U711" s="377">
        <f t="shared" si="1765"/>
        <v>-6.5533900305206583E-18</v>
      </c>
      <c r="V711" s="376">
        <f t="shared" si="1766"/>
        <v>-7.2590383317166758E-18</v>
      </c>
      <c r="W711" s="376">
        <f t="shared" si="1767"/>
        <v>7.976410388155745E-18</v>
      </c>
      <c r="X711" s="376">
        <f t="shared" si="1768"/>
        <v>5.6953884590326305E-18</v>
      </c>
      <c r="Y711" s="376">
        <f t="shared" si="1769"/>
        <v>-9.0929017677964608E-18</v>
      </c>
      <c r="Z711" s="376">
        <f t="shared" si="1770"/>
        <v>-3.9128680018786087E-18</v>
      </c>
      <c r="AA711" s="376">
        <f t="shared" si="1771"/>
        <v>9.8599580318588306E-18</v>
      </c>
      <c r="AB711" s="376">
        <f t="shared" si="1772"/>
        <v>1.9799782217740142E-18</v>
      </c>
      <c r="AC711" s="376">
        <f t="shared" si="1773"/>
        <v>-1.0248101638285015E-17</v>
      </c>
      <c r="AD711" s="376">
        <f t="shared" si="1774"/>
        <v>2.9001011008778778E-20</v>
      </c>
      <c r="AE711" s="376">
        <f t="shared" si="1775"/>
        <v>1.024241644595353E-17</v>
      </c>
      <c r="AF711" s="376">
        <f t="shared" si="1776"/>
        <v>-2.0368657512023886E-18</v>
      </c>
      <c r="AG711" s="376">
        <f t="shared" si="1777"/>
        <v>-9.8431209336173766E-18</v>
      </c>
      <c r="AH711" s="376">
        <f t="shared" si="1778"/>
        <v>3.9664548828648338E-18</v>
      </c>
      <c r="AI711" s="376">
        <f t="shared" si="1779"/>
        <v>9.0655598038881066E-18</v>
      </c>
      <c r="AJ711" s="376">
        <f t="shared" si="1780"/>
        <v>-5.7436153777922425E-18</v>
      </c>
      <c r="AK711" s="376">
        <f t="shared" si="1781"/>
        <v>-7.9396142949199171E-18</v>
      </c>
      <c r="AL711" s="376">
        <f t="shared" si="1782"/>
        <v>7.3000519548077708E-18</v>
      </c>
      <c r="AM711" s="376">
        <f t="shared" si="1783"/>
        <v>6.508553861184995E-18</v>
      </c>
      <c r="AN711" s="376">
        <f t="shared" si="1784"/>
        <v>-8.575951629116329E-18</v>
      </c>
      <c r="AO711" s="376">
        <f t="shared" si="1785"/>
        <v>-4.8273733526037373E-18</v>
      </c>
      <c r="AP711" s="376">
        <f t="shared" si="1786"/>
        <v>9.5222822917669929E-18</v>
      </c>
      <c r="AQ711" s="376">
        <f t="shared" si="1787"/>
        <v>2.9606795933040774E-18</v>
      </c>
      <c r="AR711" s="376">
        <f t="shared" si="1788"/>
        <v>-1.0102676986102512E-17</v>
      </c>
      <c r="AS711" s="376">
        <f t="shared" si="1789"/>
        <v>-9.8020857760198374E-19</v>
      </c>
      <c r="AT711" s="376">
        <f t="shared" si="1790"/>
        <v>1.0294831469508627E-17</v>
      </c>
      <c r="AU711" s="376">
        <f t="shared" si="1791"/>
        <v>-1.037931304029978E-18</v>
      </c>
      <c r="AV711" s="376">
        <f t="shared" si="1792"/>
        <v>-1.0091361352949515E-17</v>
      </c>
      <c r="AW711" s="376">
        <f t="shared" si="1793"/>
        <v>3.0161840677266518E-18</v>
      </c>
      <c r="AX711" s="376">
        <f t="shared" si="1794"/>
        <v>9.5000858788972184E-18</v>
      </c>
      <c r="AY711" s="376">
        <f t="shared" si="1795"/>
        <v>-4.878526569196237E-18</v>
      </c>
      <c r="AZ711" s="376">
        <f t="shared" si="1796"/>
        <v>-8.5437274322284588E-18</v>
      </c>
      <c r="BA711" s="376">
        <f t="shared" si="1797"/>
        <v>6.5533900305206975E-18</v>
      </c>
      <c r="BB711" s="376">
        <f t="shared" si="1798"/>
        <v>7.2590383317166127E-18</v>
      </c>
      <c r="BC711" s="376">
        <f t="shared" si="1799"/>
        <v>-7.9764103881557312E-18</v>
      </c>
      <c r="BD711" s="376">
        <f t="shared" si="1800"/>
        <v>-5.6953884590325866E-18</v>
      </c>
      <c r="BE711" s="376">
        <f t="shared" si="1801"/>
        <v>9.0929017677964315E-18</v>
      </c>
      <c r="BF711" s="376">
        <f t="shared" si="1802"/>
        <v>3.9128680018785956E-18</v>
      </c>
      <c r="BG711" s="376">
        <f t="shared" si="1803"/>
        <v>-9.8599580318588337E-18</v>
      </c>
      <c r="BH711" s="376">
        <f t="shared" si="1804"/>
        <v>-1.9799782217740712E-18</v>
      </c>
      <c r="BI711" s="376">
        <f t="shared" si="1805"/>
        <v>1.0248101638285017E-17</v>
      </c>
      <c r="BJ711" s="376">
        <f t="shared" si="1806"/>
        <v>-2.9001011008794956E-20</v>
      </c>
      <c r="BK711" s="376">
        <f t="shared" si="1807"/>
        <v>-1.0242416445953536E-17</v>
      </c>
      <c r="BL711" s="376">
        <f t="shared" si="1808"/>
        <v>2.0368657512024032E-18</v>
      </c>
      <c r="BM711" s="376">
        <f t="shared" si="1809"/>
        <v>9.8431209336173519E-18</v>
      </c>
      <c r="BN711" s="376">
        <f t="shared" si="1810"/>
        <v>-3.9664548828647791E-18</v>
      </c>
      <c r="BO711" s="376">
        <f t="shared" si="1811"/>
        <v>-9.0655598038881004E-18</v>
      </c>
      <c r="BP711" s="376">
        <f t="shared" si="1812"/>
        <v>5.7436153777923157E-18</v>
      </c>
      <c r="BQ711" s="376">
        <f t="shared" si="1813"/>
        <v>7.9396142949199541E-18</v>
      </c>
      <c r="BR711" s="376">
        <f t="shared" si="1814"/>
        <v>-7.3000519548077816E-18</v>
      </c>
    </row>
    <row r="712" spans="2:70">
      <c r="B712" s="373">
        <v>18</v>
      </c>
      <c r="C712" s="373">
        <f t="shared" si="1815"/>
        <v>5.6250000000000007E-3</v>
      </c>
      <c r="D712" s="374">
        <f t="shared" si="1751"/>
        <v>30.00157103496505</v>
      </c>
      <c r="E712" s="375" t="str">
        <f>X694</f>
        <v>0.00157103496504992</v>
      </c>
      <c r="F712" s="317">
        <v>18</v>
      </c>
      <c r="G712" s="376">
        <f t="shared" si="1816"/>
        <v>-1.2528737858982514E-16</v>
      </c>
      <c r="H712" s="376">
        <f t="shared" si="1752"/>
        <v>-1.9881995243601289E-17</v>
      </c>
      <c r="I712" s="376">
        <f t="shared" si="1753"/>
        <v>1.3304494829861977E-16</v>
      </c>
      <c r="J712" s="376">
        <f t="shared" si="1754"/>
        <v>-3.2029568368792437E-17</v>
      </c>
      <c r="K712" s="376">
        <f t="shared" si="1755"/>
        <v>-1.2054763068440913E-16</v>
      </c>
      <c r="L712" s="376">
        <f t="shared" si="1756"/>
        <v>7.9064920545797735E-17</v>
      </c>
      <c r="M712" s="376">
        <f t="shared" si="1757"/>
        <v>8.9698029065490515E-17</v>
      </c>
      <c r="N712" s="376">
        <f t="shared" si="1758"/>
        <v>-1.1406335529499494E-16</v>
      </c>
      <c r="O712" s="376">
        <f t="shared" si="1759"/>
        <v>-4.5192715636009459E-17</v>
      </c>
      <c r="P712" s="376">
        <f t="shared" si="1760"/>
        <v>1.3169667818741974E-16</v>
      </c>
      <c r="Q712" s="376">
        <f t="shared" si="1761"/>
        <v>-6.1927790760670646E-18</v>
      </c>
      <c r="R712" s="376">
        <f t="shared" si="1762"/>
        <v>-1.2928037565917048E-16</v>
      </c>
      <c r="S712" s="376">
        <f t="shared" si="1763"/>
        <v>5.6635479311494079E-17</v>
      </c>
      <c r="T712" s="376">
        <f t="shared" si="1764"/>
        <v>1.0718230786633609E-16</v>
      </c>
      <c r="U712" s="377">
        <f t="shared" si="1765"/>
        <v>-9.8455941223644569E-17</v>
      </c>
      <c r="V712" s="376">
        <f t="shared" si="1766"/>
        <v>-6.8766705310892519E-17</v>
      </c>
      <c r="W712" s="376">
        <f t="shared" si="1767"/>
        <v>1.2528737858982514E-16</v>
      </c>
      <c r="X712" s="376">
        <f t="shared" si="1768"/>
        <v>1.988199524360161E-17</v>
      </c>
      <c r="Y712" s="376">
        <f t="shared" si="1769"/>
        <v>-1.3304494829861979E-16</v>
      </c>
      <c r="Z712" s="376">
        <f t="shared" si="1770"/>
        <v>3.20295683687924E-17</v>
      </c>
      <c r="AA712" s="376">
        <f t="shared" si="1771"/>
        <v>1.205476306844091E-16</v>
      </c>
      <c r="AB712" s="376">
        <f t="shared" si="1772"/>
        <v>-7.9064920545798006E-17</v>
      </c>
      <c r="AC712" s="376">
        <f t="shared" si="1773"/>
        <v>-8.9698029065490984E-17</v>
      </c>
      <c r="AD712" s="376">
        <f t="shared" si="1774"/>
        <v>1.1406335529499474E-16</v>
      </c>
      <c r="AE712" s="376">
        <f t="shared" si="1775"/>
        <v>4.5192715636009594E-17</v>
      </c>
      <c r="AF712" s="376">
        <f t="shared" si="1776"/>
        <v>-1.3169667818741971E-16</v>
      </c>
      <c r="AG712" s="376">
        <f t="shared" si="1777"/>
        <v>6.1927790760669167E-18</v>
      </c>
      <c r="AH712" s="376">
        <f t="shared" si="1778"/>
        <v>1.2928037565917043E-16</v>
      </c>
      <c r="AI712" s="376">
        <f t="shared" si="1779"/>
        <v>-5.6635479311493512E-17</v>
      </c>
      <c r="AJ712" s="376">
        <f t="shared" si="1780"/>
        <v>-1.0718230786633644E-16</v>
      </c>
      <c r="AK712" s="376">
        <f t="shared" si="1781"/>
        <v>9.8455941223644458E-17</v>
      </c>
      <c r="AL712" s="376">
        <f t="shared" si="1782"/>
        <v>6.8766705310892642E-17</v>
      </c>
      <c r="AM712" s="376">
        <f t="shared" si="1783"/>
        <v>-1.2528737858982509E-16</v>
      </c>
      <c r="AN712" s="376">
        <f t="shared" si="1784"/>
        <v>-1.9881995243601289E-17</v>
      </c>
      <c r="AO712" s="376">
        <f t="shared" si="1785"/>
        <v>1.3304494829861974E-16</v>
      </c>
      <c r="AP712" s="376">
        <f t="shared" si="1786"/>
        <v>-3.2029568368791809E-17</v>
      </c>
      <c r="AQ712" s="376">
        <f t="shared" si="1787"/>
        <v>-1.2054763068440935E-16</v>
      </c>
      <c r="AR712" s="376">
        <f t="shared" si="1788"/>
        <v>7.9064920545797501E-17</v>
      </c>
      <c r="AS712" s="376">
        <f t="shared" si="1789"/>
        <v>8.9698029065490737E-17</v>
      </c>
      <c r="AT712" s="376">
        <f t="shared" si="1790"/>
        <v>-1.1406335529499492E-16</v>
      </c>
      <c r="AU712" s="376">
        <f t="shared" si="1791"/>
        <v>-4.5192715636009286E-17</v>
      </c>
      <c r="AV712" s="376">
        <f t="shared" si="1792"/>
        <v>1.3169667818741976E-16</v>
      </c>
      <c r="AW712" s="376">
        <f t="shared" si="1793"/>
        <v>-6.1927790760672495E-18</v>
      </c>
      <c r="AX712" s="376">
        <f t="shared" si="1794"/>
        <v>-1.2928037565917033E-16</v>
      </c>
      <c r="AY712" s="376">
        <f t="shared" si="1795"/>
        <v>5.6635479311492945E-17</v>
      </c>
      <c r="AZ712" s="376">
        <f t="shared" si="1796"/>
        <v>1.0718230786633681E-16</v>
      </c>
      <c r="BA712" s="376">
        <f t="shared" si="1797"/>
        <v>-9.8455941223644051E-17</v>
      </c>
      <c r="BB712" s="376">
        <f t="shared" si="1798"/>
        <v>-6.8766705310893172E-17</v>
      </c>
      <c r="BC712" s="376">
        <f t="shared" si="1799"/>
        <v>1.2528737858982489E-16</v>
      </c>
      <c r="BD712" s="376">
        <f t="shared" si="1800"/>
        <v>1.9881995243601906E-17</v>
      </c>
      <c r="BE712" s="376">
        <f t="shared" si="1801"/>
        <v>-1.3304494829861979E-16</v>
      </c>
      <c r="BF712" s="376">
        <f t="shared" si="1802"/>
        <v>3.2029568368792105E-17</v>
      </c>
      <c r="BG712" s="376">
        <f t="shared" si="1803"/>
        <v>1.205476306844092E-16</v>
      </c>
      <c r="BH712" s="376">
        <f t="shared" si="1804"/>
        <v>-7.9064920545797772E-17</v>
      </c>
      <c r="BI712" s="376">
        <f t="shared" si="1805"/>
        <v>-8.9698029065490491E-17</v>
      </c>
      <c r="BJ712" s="376">
        <f t="shared" si="1806"/>
        <v>1.1406335529499509E-16</v>
      </c>
      <c r="BK712" s="376">
        <f t="shared" si="1807"/>
        <v>4.5192715636008978E-17</v>
      </c>
      <c r="BL712" s="376">
        <f t="shared" si="1808"/>
        <v>-1.3169667818741951E-16</v>
      </c>
      <c r="BM712" s="376">
        <f t="shared" si="1809"/>
        <v>6.1927790760656841E-18</v>
      </c>
      <c r="BN712" s="376">
        <f t="shared" si="1810"/>
        <v>1.292803756591707E-16</v>
      </c>
      <c r="BO712" s="376">
        <f t="shared" si="1811"/>
        <v>-5.6635479311493241E-17</v>
      </c>
      <c r="BP712" s="376">
        <f t="shared" si="1812"/>
        <v>-1.0718230786633662E-16</v>
      </c>
      <c r="BQ712" s="376">
        <f t="shared" si="1813"/>
        <v>9.8455941223644285E-17</v>
      </c>
      <c r="BR712" s="376">
        <f t="shared" si="1814"/>
        <v>6.8766705310892901E-17</v>
      </c>
    </row>
    <row r="713" spans="2:70">
      <c r="B713" s="373">
        <v>19</v>
      </c>
      <c r="C713" s="373">
        <f t="shared" si="1815"/>
        <v>5.9375000000000009E-3</v>
      </c>
      <c r="D713" s="374">
        <f t="shared" si="1751"/>
        <v>30.001126498063265</v>
      </c>
      <c r="E713" s="375" t="str">
        <f>Y694</f>
        <v>0.00112649806326621</v>
      </c>
      <c r="F713" s="317">
        <v>19</v>
      </c>
      <c r="G713" s="376">
        <f t="shared" si="1816"/>
        <v>-6.4952671398684023E-17</v>
      </c>
      <c r="H713" s="376">
        <f t="shared" si="1752"/>
        <v>7.534611976314687E-17</v>
      </c>
      <c r="I713" s="376">
        <f t="shared" si="1753"/>
        <v>2.1209023283041738E-17</v>
      </c>
      <c r="J713" s="376">
        <f t="shared" si="1754"/>
        <v>-8.7659428720347145E-17</v>
      </c>
      <c r="K713" s="376">
        <f t="shared" si="1755"/>
        <v>2.9683354665751347E-17</v>
      </c>
      <c r="L713" s="376">
        <f t="shared" si="1756"/>
        <v>7.0426182662392467E-17</v>
      </c>
      <c r="M713" s="376">
        <f t="shared" si="1757"/>
        <v>-7.0570638074584025E-17</v>
      </c>
      <c r="N713" s="376">
        <f t="shared" si="1758"/>
        <v>-2.9455032868148266E-17</v>
      </c>
      <c r="O713" s="376">
        <f t="shared" si="1759"/>
        <v>8.767132749388407E-17</v>
      </c>
      <c r="P713" s="376">
        <f t="shared" si="1760"/>
        <v>-2.1444253143916658E-17</v>
      </c>
      <c r="Q713" s="376">
        <f t="shared" si="1761"/>
        <v>-7.5221451288194515E-17</v>
      </c>
      <c r="R713" s="376">
        <f t="shared" si="1762"/>
        <v>6.5115522563528082E-17</v>
      </c>
      <c r="S713" s="376">
        <f t="shared" si="1763"/>
        <v>3.7417374384975606E-17</v>
      </c>
      <c r="T713" s="376">
        <f t="shared" si="1764"/>
        <v>-8.6838903457632147E-17</v>
      </c>
      <c r="U713" s="377">
        <f t="shared" si="1765"/>
        <v>1.2998631741684555E-17</v>
      </c>
      <c r="V713" s="376">
        <f t="shared" si="1766"/>
        <v>7.9292296217863109E-17</v>
      </c>
      <c r="W713" s="376">
        <f t="shared" si="1767"/>
        <v>-5.9033308974419899E-17</v>
      </c>
      <c r="X713" s="376">
        <f t="shared" si="1768"/>
        <v>-4.5019366132058151E-17</v>
      </c>
      <c r="Y713" s="376">
        <f t="shared" si="1769"/>
        <v>8.517017331010984E-17</v>
      </c>
      <c r="Z713" s="376">
        <f t="shared" si="1770"/>
        <v>-4.4278264100057193E-18</v>
      </c>
      <c r="AA713" s="376">
        <f t="shared" si="1771"/>
        <v>-8.2599512989375424E-17</v>
      </c>
      <c r="AB713" s="376">
        <f t="shared" si="1772"/>
        <v>5.2382572348998494E-17</v>
      </c>
      <c r="AC713" s="376">
        <f t="shared" si="1773"/>
        <v>5.2187796773200088E-17</v>
      </c>
      <c r="AD713" s="376">
        <f t="shared" si="1774"/>
        <v>-8.2681207834858437E-17</v>
      </c>
      <c r="AE713" s="376">
        <f t="shared" si="1775"/>
        <v>-4.1856213104985312E-18</v>
      </c>
      <c r="AF713" s="376">
        <f t="shared" si="1776"/>
        <v>8.5111251297313203E-17</v>
      </c>
      <c r="AG713" s="376">
        <f t="shared" si="1777"/>
        <v>-4.5227362916629631E-17</v>
      </c>
      <c r="AH713" s="376">
        <f t="shared" si="1778"/>
        <v>-5.88536304026649E-17</v>
      </c>
      <c r="AI713" s="376">
        <f t="shared" si="1779"/>
        <v>7.9395977130011567E-17</v>
      </c>
      <c r="AJ713" s="376">
        <f t="shared" si="1780"/>
        <v>1.2758759209688698E-17</v>
      </c>
      <c r="AK713" s="376">
        <f t="shared" si="1781"/>
        <v>-8.6803321728715168E-17</v>
      </c>
      <c r="AL713" s="376">
        <f t="shared" si="1782"/>
        <v>3.7636589255582129E-17</v>
      </c>
      <c r="AM713" s="376">
        <f t="shared" si="1783"/>
        <v>6.4952671398684528E-17</v>
      </c>
      <c r="AN713" s="376">
        <f t="shared" si="1784"/>
        <v>-7.5346119763146673E-17</v>
      </c>
      <c r="AO713" s="376">
        <f t="shared" si="1785"/>
        <v>-2.1209023283041719E-17</v>
      </c>
      <c r="AP713" s="376">
        <f t="shared" si="1786"/>
        <v>8.765942872034717E-17</v>
      </c>
      <c r="AQ713" s="376">
        <f t="shared" si="1787"/>
        <v>-2.9683354665750854E-17</v>
      </c>
      <c r="AR713" s="376">
        <f t="shared" si="1788"/>
        <v>-7.0426182662392874E-17</v>
      </c>
      <c r="AS713" s="376">
        <f t="shared" si="1789"/>
        <v>7.0570638074583519E-17</v>
      </c>
      <c r="AT713" s="376">
        <f t="shared" si="1790"/>
        <v>2.9455032868148174E-17</v>
      </c>
      <c r="AU713" s="376">
        <f t="shared" si="1791"/>
        <v>-8.7671327493884058E-17</v>
      </c>
      <c r="AV713" s="376">
        <f t="shared" si="1792"/>
        <v>2.1444253143916165E-17</v>
      </c>
      <c r="AW713" s="376">
        <f t="shared" si="1793"/>
        <v>7.5221451288194786E-17</v>
      </c>
      <c r="AX713" s="376">
        <f t="shared" si="1794"/>
        <v>-6.5115522563527515E-17</v>
      </c>
      <c r="AY713" s="376">
        <f t="shared" si="1795"/>
        <v>-3.7417374384976635E-17</v>
      </c>
      <c r="AZ713" s="376">
        <f t="shared" si="1796"/>
        <v>8.6838903457632159E-17</v>
      </c>
      <c r="BA713" s="376">
        <f t="shared" si="1797"/>
        <v>-1.2998631741684351E-17</v>
      </c>
      <c r="BB713" s="376">
        <f t="shared" si="1798"/>
        <v>-7.9292296217863331E-17</v>
      </c>
      <c r="BC713" s="376">
        <f t="shared" si="1799"/>
        <v>5.9033308974419283E-17</v>
      </c>
      <c r="BD713" s="376">
        <f t="shared" si="1800"/>
        <v>4.5019366132059137E-17</v>
      </c>
      <c r="BE713" s="376">
        <f t="shared" si="1801"/>
        <v>-8.5170173310109865E-17</v>
      </c>
      <c r="BF713" s="376">
        <f t="shared" si="1802"/>
        <v>4.4278264100052016E-18</v>
      </c>
      <c r="BG713" s="376">
        <f t="shared" si="1803"/>
        <v>8.2599512989375597E-17</v>
      </c>
      <c r="BH713" s="376">
        <f t="shared" si="1804"/>
        <v>-5.2382572348998087E-17</v>
      </c>
      <c r="BI713" s="376">
        <f t="shared" si="1805"/>
        <v>-5.2187796773201013E-17</v>
      </c>
      <c r="BJ713" s="376">
        <f t="shared" si="1806"/>
        <v>8.2681207834858067E-17</v>
      </c>
      <c r="BK713" s="376">
        <f t="shared" si="1807"/>
        <v>4.1856213104984203E-18</v>
      </c>
      <c r="BL713" s="376">
        <f t="shared" si="1808"/>
        <v>-8.5111251297313326E-17</v>
      </c>
      <c r="BM713" s="376">
        <f t="shared" si="1809"/>
        <v>4.5227362916629193E-17</v>
      </c>
      <c r="BN713" s="376">
        <f t="shared" si="1810"/>
        <v>5.885363040266527E-17</v>
      </c>
      <c r="BO713" s="376">
        <f t="shared" si="1811"/>
        <v>-7.9395977130011086E-17</v>
      </c>
      <c r="BP713" s="376">
        <f t="shared" si="1812"/>
        <v>-1.2758759209688593E-17</v>
      </c>
      <c r="BQ713" s="376">
        <f t="shared" si="1813"/>
        <v>8.6803321728715255E-17</v>
      </c>
      <c r="BR713" s="376">
        <f t="shared" si="1814"/>
        <v>-3.7636589255581667E-17</v>
      </c>
    </row>
    <row r="714" spans="2:70">
      <c r="B714" s="373">
        <v>20</v>
      </c>
      <c r="C714" s="373">
        <f t="shared" si="1815"/>
        <v>6.2500000000000012E-3</v>
      </c>
      <c r="D714" s="374">
        <f t="shared" si="1751"/>
        <v>30.000671112369329</v>
      </c>
      <c r="E714" s="375" t="str">
        <f>Z694</f>
        <v>0.000671112369327101</v>
      </c>
      <c r="F714" s="317">
        <v>20</v>
      </c>
      <c r="G714" s="376">
        <f t="shared" si="1816"/>
        <v>-2.9927261988919089E-17</v>
      </c>
      <c r="H714" s="376">
        <f t="shared" si="1752"/>
        <v>1.2716112341201649E-16</v>
      </c>
      <c r="I714" s="376">
        <f t="shared" si="1753"/>
        <v>-6.7397648352503331E-17</v>
      </c>
      <c r="J714" s="376">
        <f t="shared" si="1754"/>
        <v>-7.5577196602273836E-17</v>
      </c>
      <c r="K714" s="376">
        <f t="shared" si="1755"/>
        <v>1.2524193036108208E-16</v>
      </c>
      <c r="L714" s="376">
        <f t="shared" si="1756"/>
        <v>-2.0278826970942904E-17</v>
      </c>
      <c r="M714" s="376">
        <f t="shared" si="1757"/>
        <v>-1.0972118814192565E-16</v>
      </c>
      <c r="N714" s="376">
        <f t="shared" si="1758"/>
        <v>1.0425578873359875E-16</v>
      </c>
      <c r="O714" s="376">
        <f t="shared" si="1759"/>
        <v>2.9927261988919114E-17</v>
      </c>
      <c r="P714" s="376">
        <f t="shared" si="1760"/>
        <v>-1.2716112341201649E-16</v>
      </c>
      <c r="Q714" s="376">
        <f t="shared" si="1761"/>
        <v>6.7397648352503467E-17</v>
      </c>
      <c r="R714" s="376">
        <f t="shared" si="1762"/>
        <v>7.5577196602274083E-17</v>
      </c>
      <c r="S714" s="376">
        <f t="shared" si="1763"/>
        <v>-1.2524193036108199E-16</v>
      </c>
      <c r="T714" s="376">
        <f t="shared" si="1764"/>
        <v>2.0278826970942818E-17</v>
      </c>
      <c r="U714" s="377">
        <f t="shared" si="1765"/>
        <v>1.0972118814192567E-16</v>
      </c>
      <c r="V714" s="376">
        <f t="shared" si="1766"/>
        <v>-1.0425578873359871E-16</v>
      </c>
      <c r="W714" s="376">
        <f t="shared" si="1767"/>
        <v>-2.9927261988919188E-17</v>
      </c>
      <c r="X714" s="376">
        <f t="shared" si="1768"/>
        <v>1.2716112341201649E-16</v>
      </c>
      <c r="Y714" s="376">
        <f t="shared" si="1769"/>
        <v>-6.7397648352503393E-17</v>
      </c>
      <c r="Z714" s="376">
        <f t="shared" si="1770"/>
        <v>-7.5577196602273775E-17</v>
      </c>
      <c r="AA714" s="376">
        <f t="shared" si="1771"/>
        <v>1.2524193036108208E-16</v>
      </c>
      <c r="AB714" s="376">
        <f t="shared" si="1772"/>
        <v>-2.02788269709432E-17</v>
      </c>
      <c r="AC714" s="376">
        <f t="shared" si="1773"/>
        <v>-1.0972118814192547E-16</v>
      </c>
      <c r="AD714" s="376">
        <f t="shared" si="1774"/>
        <v>1.042557887335984E-16</v>
      </c>
      <c r="AE714" s="376">
        <f t="shared" si="1775"/>
        <v>2.9927261988919699E-17</v>
      </c>
      <c r="AF714" s="376">
        <f t="shared" si="1776"/>
        <v>-1.2716112341201656E-16</v>
      </c>
      <c r="AG714" s="376">
        <f t="shared" si="1777"/>
        <v>6.7397648352502925E-17</v>
      </c>
      <c r="AH714" s="376">
        <f t="shared" si="1778"/>
        <v>7.5577196602274206E-17</v>
      </c>
      <c r="AI714" s="376">
        <f t="shared" si="1779"/>
        <v>-1.2524193036108196E-16</v>
      </c>
      <c r="AJ714" s="376">
        <f t="shared" si="1780"/>
        <v>2.0278826970942664E-17</v>
      </c>
      <c r="AK714" s="376">
        <f t="shared" si="1781"/>
        <v>1.0972118814192577E-16</v>
      </c>
      <c r="AL714" s="376">
        <f t="shared" si="1782"/>
        <v>-1.0425578873359862E-16</v>
      </c>
      <c r="AM714" s="376">
        <f t="shared" si="1783"/>
        <v>-2.9927261988920235E-17</v>
      </c>
      <c r="AN714" s="376">
        <f t="shared" si="1784"/>
        <v>1.2716112341201651E-16</v>
      </c>
      <c r="AO714" s="376">
        <f t="shared" si="1785"/>
        <v>-6.7397648352502481E-17</v>
      </c>
      <c r="AP714" s="376">
        <f t="shared" si="1786"/>
        <v>-7.5577196602273898E-17</v>
      </c>
      <c r="AQ714" s="376">
        <f t="shared" si="1787"/>
        <v>1.2524193036108184E-16</v>
      </c>
      <c r="AR714" s="376">
        <f t="shared" si="1788"/>
        <v>-2.0278826970943046E-17</v>
      </c>
      <c r="AS714" s="376">
        <f t="shared" si="1789"/>
        <v>-1.0972118814192604E-16</v>
      </c>
      <c r="AT714" s="376">
        <f t="shared" si="1790"/>
        <v>1.0425578873359884E-16</v>
      </c>
      <c r="AU714" s="376">
        <f t="shared" si="1791"/>
        <v>2.9927261988919866E-17</v>
      </c>
      <c r="AV714" s="376">
        <f t="shared" si="1792"/>
        <v>-1.2716112341201646E-16</v>
      </c>
      <c r="AW714" s="376">
        <f t="shared" si="1793"/>
        <v>6.7397648352502801E-17</v>
      </c>
      <c r="AX714" s="376">
        <f t="shared" si="1794"/>
        <v>7.557719660227359E-17</v>
      </c>
      <c r="AY714" s="376">
        <f t="shared" si="1795"/>
        <v>-1.2524193036108194E-16</v>
      </c>
      <c r="AZ714" s="376">
        <f t="shared" si="1796"/>
        <v>2.0278826970943428E-17</v>
      </c>
      <c r="BA714" s="376">
        <f t="shared" si="1797"/>
        <v>1.0972118814192584E-16</v>
      </c>
      <c r="BB714" s="376">
        <f t="shared" si="1798"/>
        <v>-1.0425578873359799E-16</v>
      </c>
      <c r="BC714" s="376">
        <f t="shared" si="1799"/>
        <v>-2.9927261988919496E-17</v>
      </c>
      <c r="BD714" s="376">
        <f t="shared" si="1800"/>
        <v>1.2716112341201669E-16</v>
      </c>
      <c r="BE714" s="376">
        <f t="shared" si="1801"/>
        <v>-6.7397648352503109E-17</v>
      </c>
      <c r="BF714" s="376">
        <f t="shared" si="1802"/>
        <v>-7.5577196602274773E-17</v>
      </c>
      <c r="BG714" s="376">
        <f t="shared" si="1803"/>
        <v>1.2524193036108204E-16</v>
      </c>
      <c r="BH714" s="376">
        <f t="shared" si="1804"/>
        <v>-2.0278826970941986E-17</v>
      </c>
      <c r="BI714" s="376">
        <f t="shared" si="1805"/>
        <v>-1.0972118814192565E-16</v>
      </c>
      <c r="BJ714" s="376">
        <f t="shared" si="1806"/>
        <v>1.0425578873359821E-16</v>
      </c>
      <c r="BK714" s="376">
        <f t="shared" si="1807"/>
        <v>2.9927261988919126E-17</v>
      </c>
      <c r="BL714" s="376">
        <f t="shared" si="1808"/>
        <v>-1.2716112341201661E-16</v>
      </c>
      <c r="BM714" s="376">
        <f t="shared" si="1809"/>
        <v>6.7397648352503442E-17</v>
      </c>
      <c r="BN714" s="376">
        <f t="shared" si="1810"/>
        <v>7.5577196602274465E-17</v>
      </c>
      <c r="BO714" s="376">
        <f t="shared" si="1811"/>
        <v>-1.2524193036108211E-16</v>
      </c>
      <c r="BP714" s="376">
        <f t="shared" si="1812"/>
        <v>2.0278826970942368E-17</v>
      </c>
      <c r="BQ714" s="376">
        <f t="shared" si="1813"/>
        <v>1.0972118814192545E-16</v>
      </c>
      <c r="BR714" s="376">
        <f t="shared" si="1814"/>
        <v>-1.0425578873359843E-16</v>
      </c>
    </row>
    <row r="715" spans="2:70">
      <c r="B715" s="373">
        <v>21</v>
      </c>
      <c r="C715" s="373">
        <f t="shared" si="1815"/>
        <v>6.5625000000000015E-3</v>
      </c>
      <c r="D715" s="374">
        <f t="shared" si="1751"/>
        <v>30.000209263496405</v>
      </c>
      <c r="E715" s="375" t="str">
        <f>AA694</f>
        <v>0.000209263496406606</v>
      </c>
      <c r="F715" s="317">
        <v>21</v>
      </c>
      <c r="G715" s="376">
        <f t="shared" si="1816"/>
        <v>-2.9988865199210707E-16</v>
      </c>
      <c r="H715" s="376">
        <f t="shared" si="1752"/>
        <v>-1.1564623869864903E-16</v>
      </c>
      <c r="I715" s="376">
        <f t="shared" si="1753"/>
        <v>4.0891917108959416E-16</v>
      </c>
      <c r="J715" s="376">
        <f t="shared" si="1754"/>
        <v>-2.69880087055804E-16</v>
      </c>
      <c r="K715" s="376">
        <f t="shared" si="1755"/>
        <v>-1.5447798634474978E-16</v>
      </c>
      <c r="L715" s="376">
        <f t="shared" si="1756"/>
        <v>4.1552092440453616E-16</v>
      </c>
      <c r="M715" s="376">
        <f t="shared" si="1757"/>
        <v>-2.3727242934969104E-16</v>
      </c>
      <c r="N715" s="376">
        <f t="shared" si="1758"/>
        <v>-1.9182202653609328E-16</v>
      </c>
      <c r="O715" s="376">
        <f t="shared" si="1759"/>
        <v>4.1812098407061965E-16</v>
      </c>
      <c r="P715" s="376">
        <f t="shared" si="1760"/>
        <v>-2.0237970844263687E-16</v>
      </c>
      <c r="Q715" s="376">
        <f t="shared" si="1761"/>
        <v>-2.2731871575130802E-16</v>
      </c>
      <c r="R715" s="376">
        <f t="shared" si="1762"/>
        <v>4.1669431009192304E-16</v>
      </c>
      <c r="S715" s="376">
        <f t="shared" si="1763"/>
        <v>-1.6553796031127785E-16</v>
      </c>
      <c r="T715" s="376">
        <f t="shared" si="1764"/>
        <v>-2.6062620146878727E-16</v>
      </c>
      <c r="U715" s="377">
        <f t="shared" si="1765"/>
        <v>4.1125464211876061E-16</v>
      </c>
      <c r="V715" s="376">
        <f t="shared" si="1766"/>
        <v>-1.271019911298672E-16</v>
      </c>
      <c r="W715" s="376">
        <f t="shared" si="1767"/>
        <v>-2.9142371439334696E-16</v>
      </c>
      <c r="X715" s="376">
        <f t="shared" si="1768"/>
        <v>4.0185436712733877E-16</v>
      </c>
      <c r="Y715" s="376">
        <f t="shared" si="1769"/>
        <v>-8.7441960292858474E-17</v>
      </c>
      <c r="Z715" s="376">
        <f t="shared" si="1770"/>
        <v>-3.1941465763989353E-16</v>
      </c>
      <c r="AA715" s="376">
        <f t="shared" si="1771"/>
        <v>3.8858401490453852E-16</v>
      </c>
      <c r="AB715" s="376">
        <f t="shared" si="1772"/>
        <v>-4.6939815577594576E-17</v>
      </c>
      <c r="AC715" s="376">
        <f t="shared" si="1773"/>
        <v>-3.4432946312355438E-16</v>
      </c>
      <c r="AD715" s="376">
        <f t="shared" si="1774"/>
        <v>3.7157138619657626E-16</v>
      </c>
      <c r="AE715" s="376">
        <f t="shared" si="1775"/>
        <v>-5.9856147784051757E-18</v>
      </c>
      <c r="AF715" s="376">
        <f t="shared" si="1776"/>
        <v>-3.6592818764770236E-16</v>
      </c>
      <c r="AG715" s="376">
        <f t="shared" si="1777"/>
        <v>3.5098032191795927E-16</v>
      </c>
      <c r="AH715" s="376">
        <f t="shared" si="1778"/>
        <v>3.5026230763173141E-17</v>
      </c>
      <c r="AI715" s="376">
        <f t="shared" si="1779"/>
        <v>-3.8400282368810791E-16</v>
      </c>
      <c r="AJ715" s="376">
        <f t="shared" si="1780"/>
        <v>3.2700912527391343E-16</v>
      </c>
      <c r="AK715" s="376">
        <f t="shared" si="1781"/>
        <v>7.5700754555216644E-17</v>
      </c>
      <c r="AL715" s="376">
        <f t="shared" si="1782"/>
        <v>-3.9837930261910183E-16</v>
      </c>
      <c r="AM715" s="376">
        <f t="shared" si="1783"/>
        <v>2.9988865199210835E-16</v>
      </c>
      <c r="AN715" s="376">
        <f t="shared" si="1784"/>
        <v>1.1564623869864575E-16</v>
      </c>
      <c r="AO715" s="376">
        <f t="shared" si="1785"/>
        <v>-4.0891917108959435E-16</v>
      </c>
      <c r="AP715" s="376">
        <f t="shared" si="1786"/>
        <v>2.6988008705580435E-16</v>
      </c>
      <c r="AQ715" s="376">
        <f t="shared" si="1787"/>
        <v>1.5447798634474798E-16</v>
      </c>
      <c r="AR715" s="376">
        <f t="shared" si="1788"/>
        <v>-4.1552092440453646E-16</v>
      </c>
      <c r="AS715" s="376">
        <f t="shared" si="1789"/>
        <v>2.3727242934969015E-16</v>
      </c>
      <c r="AT715" s="376">
        <f t="shared" si="1790"/>
        <v>1.9182202653609294E-16</v>
      </c>
      <c r="AU715" s="376">
        <f t="shared" si="1791"/>
        <v>-4.1812098407061965E-16</v>
      </c>
      <c r="AV715" s="376">
        <f t="shared" si="1792"/>
        <v>2.0237970844263982E-16</v>
      </c>
      <c r="AW715" s="376">
        <f t="shared" si="1793"/>
        <v>2.2731871575130891E-16</v>
      </c>
      <c r="AX715" s="376">
        <f t="shared" si="1794"/>
        <v>-4.1669431009192314E-16</v>
      </c>
      <c r="AY715" s="376">
        <f t="shared" si="1795"/>
        <v>1.6553796031127958E-16</v>
      </c>
      <c r="AZ715" s="376">
        <f t="shared" si="1796"/>
        <v>2.6062620146878934E-16</v>
      </c>
      <c r="BA715" s="376">
        <f t="shared" si="1797"/>
        <v>-4.1125464211876042E-16</v>
      </c>
      <c r="BB715" s="376">
        <f t="shared" si="1798"/>
        <v>1.271019911298676E-16</v>
      </c>
      <c r="BC715" s="376">
        <f t="shared" si="1799"/>
        <v>2.9142371439334667E-16</v>
      </c>
      <c r="BD715" s="376">
        <f t="shared" si="1800"/>
        <v>-4.0185436712733966E-16</v>
      </c>
      <c r="BE715" s="376">
        <f t="shared" si="1801"/>
        <v>8.7441960292858856E-17</v>
      </c>
      <c r="BF715" s="376">
        <f t="shared" si="1802"/>
        <v>3.1941465763989324E-16</v>
      </c>
      <c r="BG715" s="376">
        <f t="shared" si="1803"/>
        <v>-3.8858401490453867E-16</v>
      </c>
      <c r="BH715" s="376">
        <f t="shared" si="1804"/>
        <v>4.6939815577592049E-17</v>
      </c>
      <c r="BI715" s="376">
        <f t="shared" si="1805"/>
        <v>3.4432946312355413E-16</v>
      </c>
      <c r="BJ715" s="376">
        <f t="shared" si="1806"/>
        <v>-3.7157138619657645E-16</v>
      </c>
      <c r="BK715" s="376">
        <f t="shared" si="1807"/>
        <v>5.9856147784055701E-18</v>
      </c>
      <c r="BL715" s="376">
        <f t="shared" si="1808"/>
        <v>3.6592818764770069E-16</v>
      </c>
      <c r="BM715" s="376">
        <f t="shared" si="1809"/>
        <v>-3.5098032191795957E-16</v>
      </c>
      <c r="BN715" s="376">
        <f t="shared" si="1810"/>
        <v>-3.5026230763172747E-17</v>
      </c>
      <c r="BO715" s="376">
        <f t="shared" si="1811"/>
        <v>3.8400282368810781E-16</v>
      </c>
      <c r="BP715" s="376">
        <f t="shared" si="1812"/>
        <v>-3.2700912527391181E-16</v>
      </c>
      <c r="BQ715" s="376">
        <f t="shared" si="1813"/>
        <v>-7.5700754555210407E-17</v>
      </c>
      <c r="BR715" s="376">
        <f t="shared" si="1814"/>
        <v>3.9837930261910173E-16</v>
      </c>
    </row>
    <row r="716" spans="2:70">
      <c r="B716" s="373">
        <v>22</v>
      </c>
      <c r="C716" s="373">
        <f t="shared" si="1815"/>
        <v>6.8750000000000018E-3</v>
      </c>
      <c r="D716" s="374">
        <f t="shared" si="1751"/>
        <v>29.99974539930162</v>
      </c>
      <c r="E716" s="375" t="str">
        <f>AB694</f>
        <v>-0.000254600698381505</v>
      </c>
      <c r="F716" s="317">
        <v>22</v>
      </c>
      <c r="G716" s="376">
        <f t="shared" si="1816"/>
        <v>5.9100946248096653E-18</v>
      </c>
      <c r="H716" s="376">
        <f t="shared" si="1752"/>
        <v>-9.7486034151070246E-18</v>
      </c>
      <c r="I716" s="376">
        <f t="shared" si="1753"/>
        <v>4.9219731170837307E-18</v>
      </c>
      <c r="J716" s="376">
        <f t="shared" si="1754"/>
        <v>4.2795999119581756E-18</v>
      </c>
      <c r="K716" s="376">
        <f t="shared" si="1755"/>
        <v>-9.6772097577182728E-18</v>
      </c>
      <c r="L716" s="376">
        <f t="shared" si="1756"/>
        <v>6.4731394481920391E-18</v>
      </c>
      <c r="M716" s="376">
        <f t="shared" si="1757"/>
        <v>2.4846425745174161E-18</v>
      </c>
      <c r="N716" s="376">
        <f t="shared" si="1758"/>
        <v>-9.2339263563821684E-18</v>
      </c>
      <c r="O716" s="376">
        <f t="shared" si="1759"/>
        <v>7.7755466604847559E-18</v>
      </c>
      <c r="P716" s="376">
        <f t="shared" si="1760"/>
        <v>5.942018163415622E-19</v>
      </c>
      <c r="Q716" s="376">
        <f t="shared" si="1761"/>
        <v>-8.4357883436158594E-18</v>
      </c>
      <c r="R716" s="376">
        <f t="shared" si="1762"/>
        <v>8.7791439751918482E-18</v>
      </c>
      <c r="S716" s="376">
        <f t="shared" si="1763"/>
        <v>-1.3190737844040802E-18</v>
      </c>
      <c r="T716" s="376">
        <f t="shared" si="1764"/>
        <v>-7.3134677156490014E-18</v>
      </c>
      <c r="U716" s="377">
        <f t="shared" si="1765"/>
        <v>9.4453637103329839E-18</v>
      </c>
      <c r="V716" s="376">
        <f t="shared" si="1766"/>
        <v>-3.1816581193601749E-18</v>
      </c>
      <c r="W716" s="376">
        <f t="shared" si="1767"/>
        <v>-5.9100946248097031E-18</v>
      </c>
      <c r="X716" s="376">
        <f t="shared" si="1768"/>
        <v>9.7486034151070231E-18</v>
      </c>
      <c r="Y716" s="376">
        <f t="shared" si="1769"/>
        <v>-4.9219731170836891E-18</v>
      </c>
      <c r="Z716" s="376">
        <f t="shared" si="1770"/>
        <v>-4.2795999119582187E-18</v>
      </c>
      <c r="AA716" s="376">
        <f t="shared" si="1771"/>
        <v>9.6772097577182805E-18</v>
      </c>
      <c r="AB716" s="376">
        <f t="shared" si="1772"/>
        <v>-6.4731394481920036E-18</v>
      </c>
      <c r="AC716" s="376">
        <f t="shared" si="1773"/>
        <v>-2.4846425745174623E-18</v>
      </c>
      <c r="AD716" s="376">
        <f t="shared" si="1774"/>
        <v>9.2339263563821838E-18</v>
      </c>
      <c r="AE716" s="376">
        <f t="shared" si="1775"/>
        <v>-7.7755466604847251E-18</v>
      </c>
      <c r="AF716" s="376">
        <f t="shared" si="1776"/>
        <v>-5.9420181634160996E-19</v>
      </c>
      <c r="AG716" s="376">
        <f t="shared" si="1777"/>
        <v>8.4357883436158841E-18</v>
      </c>
      <c r="AH716" s="376">
        <f t="shared" si="1778"/>
        <v>-8.7791439751918281E-18</v>
      </c>
      <c r="AI716" s="376">
        <f t="shared" si="1779"/>
        <v>1.3190737844040324E-18</v>
      </c>
      <c r="AJ716" s="376">
        <f t="shared" si="1780"/>
        <v>7.3134677156490353E-18</v>
      </c>
      <c r="AK716" s="376">
        <f t="shared" si="1781"/>
        <v>-9.4453637103329747E-18</v>
      </c>
      <c r="AL716" s="376">
        <f t="shared" si="1782"/>
        <v>3.1816581193601295E-18</v>
      </c>
      <c r="AM716" s="376">
        <f t="shared" si="1783"/>
        <v>5.9100946248097416E-18</v>
      </c>
      <c r="AN716" s="376">
        <f t="shared" si="1784"/>
        <v>-9.74860341510702E-18</v>
      </c>
      <c r="AO716" s="376">
        <f t="shared" si="1785"/>
        <v>4.9219731170836475E-18</v>
      </c>
      <c r="AP716" s="376">
        <f t="shared" si="1786"/>
        <v>4.2795999119582619E-18</v>
      </c>
      <c r="AQ716" s="376">
        <f t="shared" si="1787"/>
        <v>-9.6772097577182866E-18</v>
      </c>
      <c r="AR716" s="376">
        <f t="shared" si="1788"/>
        <v>6.4731394481919666E-18</v>
      </c>
      <c r="AS716" s="376">
        <f t="shared" si="1789"/>
        <v>2.4846425745175089E-18</v>
      </c>
      <c r="AT716" s="376">
        <f t="shared" si="1790"/>
        <v>-9.2339263563821992E-18</v>
      </c>
      <c r="AU716" s="376">
        <f t="shared" si="1791"/>
        <v>7.7755466604846958E-18</v>
      </c>
      <c r="AV716" s="376">
        <f t="shared" si="1792"/>
        <v>5.9420181634165811E-19</v>
      </c>
      <c r="AW716" s="376">
        <f t="shared" si="1793"/>
        <v>-8.4357883436159087E-18</v>
      </c>
      <c r="AX716" s="376">
        <f t="shared" si="1794"/>
        <v>8.7791439751918066E-18</v>
      </c>
      <c r="AY716" s="376">
        <f t="shared" si="1795"/>
        <v>-1.319073784403985E-18</v>
      </c>
      <c r="AZ716" s="376">
        <f t="shared" si="1796"/>
        <v>-7.3134677156490661E-18</v>
      </c>
      <c r="BA716" s="376">
        <f t="shared" si="1797"/>
        <v>9.4453637103329608E-18</v>
      </c>
      <c r="BB716" s="376">
        <f t="shared" si="1798"/>
        <v>-3.1816581193600844E-18</v>
      </c>
      <c r="BC716" s="376">
        <f t="shared" si="1799"/>
        <v>-5.9100946248097801E-18</v>
      </c>
      <c r="BD716" s="376">
        <f t="shared" si="1800"/>
        <v>9.7486034151070154E-18</v>
      </c>
      <c r="BE716" s="376">
        <f t="shared" si="1801"/>
        <v>-4.9219731170836066E-18</v>
      </c>
      <c r="BF716" s="376">
        <f t="shared" si="1802"/>
        <v>-4.279599911958305E-18</v>
      </c>
      <c r="BG716" s="376">
        <f t="shared" si="1803"/>
        <v>9.6772097577182943E-18</v>
      </c>
      <c r="BH716" s="376">
        <f t="shared" si="1804"/>
        <v>-6.4731394481919312E-18</v>
      </c>
      <c r="BI716" s="376">
        <f t="shared" si="1805"/>
        <v>-2.4846425745175552E-18</v>
      </c>
      <c r="BJ716" s="376">
        <f t="shared" si="1806"/>
        <v>9.2339263563822146E-18</v>
      </c>
      <c r="BK716" s="376">
        <f t="shared" si="1807"/>
        <v>-7.7755466604846681E-18</v>
      </c>
      <c r="BL716" s="376">
        <f t="shared" si="1808"/>
        <v>-5.942018163417051E-19</v>
      </c>
      <c r="BM716" s="376">
        <f t="shared" si="1809"/>
        <v>8.4357883436159334E-18</v>
      </c>
      <c r="BN716" s="376">
        <f t="shared" si="1810"/>
        <v>-8.779143975191785E-18</v>
      </c>
      <c r="BO716" s="376">
        <f t="shared" si="1811"/>
        <v>1.3190737844039377E-18</v>
      </c>
      <c r="BP716" s="376">
        <f t="shared" si="1812"/>
        <v>7.3134677156490969E-18</v>
      </c>
      <c r="BQ716" s="376">
        <f t="shared" si="1813"/>
        <v>-9.4453637103329469E-18</v>
      </c>
      <c r="BR716" s="376">
        <f t="shared" si="1814"/>
        <v>3.181658119360039E-18</v>
      </c>
    </row>
    <row r="717" spans="2:70">
      <c r="B717" s="373">
        <v>23</v>
      </c>
      <c r="C717" s="373">
        <f t="shared" si="1815"/>
        <v>7.187500000000002E-3</v>
      </c>
      <c r="D717" s="374">
        <f t="shared" si="1751"/>
        <v>29.999283987050735</v>
      </c>
      <c r="E717" s="375" t="str">
        <f>AC694</f>
        <v>-0.000716012949267025</v>
      </c>
      <c r="F717" s="317">
        <v>23</v>
      </c>
      <c r="G717" s="376">
        <f t="shared" si="1816"/>
        <v>5.5808483231895594E-16</v>
      </c>
      <c r="H717" s="376">
        <f t="shared" si="1752"/>
        <v>-4.6670459429435764E-16</v>
      </c>
      <c r="I717" s="376">
        <f t="shared" si="1753"/>
        <v>3.4063688298362766E-17</v>
      </c>
      <c r="J717" s="376">
        <f t="shared" si="1754"/>
        <v>4.2348504411370778E-16</v>
      </c>
      <c r="K717" s="376">
        <f t="shared" si="1755"/>
        <v>-5.7137582415732506E-16</v>
      </c>
      <c r="L717" s="376">
        <f t="shared" si="1756"/>
        <v>3.0146892704404258E-16</v>
      </c>
      <c r="M717" s="376">
        <f t="shared" si="1757"/>
        <v>1.8887609875580418E-16</v>
      </c>
      <c r="N717" s="376">
        <f t="shared" si="1758"/>
        <v>-5.4111238422346583E-16</v>
      </c>
      <c r="O717" s="376">
        <f t="shared" si="1759"/>
        <v>4.9768002630248492E-16</v>
      </c>
      <c r="P717" s="376">
        <f t="shared" si="1760"/>
        <v>-9.033734847389956E-17</v>
      </c>
      <c r="Q717" s="376">
        <f t="shared" si="1761"/>
        <v>-3.830612119404994E-16</v>
      </c>
      <c r="R717" s="376">
        <f t="shared" si="1762"/>
        <v>5.7636026903117854E-16</v>
      </c>
      <c r="S717" s="376">
        <f t="shared" si="1763"/>
        <v>-3.4821695592376482E-16</v>
      </c>
      <c r="T717" s="376">
        <f t="shared" si="1764"/>
        <v>-1.3454727249128983E-16</v>
      </c>
      <c r="U717" s="377">
        <f t="shared" si="1765"/>
        <v>5.1892872806578619E-16</v>
      </c>
      <c r="V717" s="376">
        <f t="shared" si="1766"/>
        <v>-5.2386252759774325E-16</v>
      </c>
      <c r="W717" s="376">
        <f t="shared" si="1767"/>
        <v>1.4574101060021771E-16</v>
      </c>
      <c r="X717" s="376">
        <f t="shared" si="1768"/>
        <v>3.3894829089374433E-16</v>
      </c>
      <c r="Y717" s="376">
        <f t="shared" si="1769"/>
        <v>-5.7579404944368947E-16</v>
      </c>
      <c r="Z717" s="376">
        <f t="shared" si="1770"/>
        <v>3.9161146516318855E-16</v>
      </c>
      <c r="AA717" s="376">
        <f t="shared" si="1771"/>
        <v>7.8922682441663483E-17</v>
      </c>
      <c r="AB717" s="376">
        <f t="shared" si="1772"/>
        <v>-4.9174750458153385E-16</v>
      </c>
      <c r="AC717" s="376">
        <f t="shared" si="1773"/>
        <v>5.4499994637984778E-16</v>
      </c>
      <c r="AD717" s="376">
        <f t="shared" si="1774"/>
        <v>-1.9974110712431337E-16</v>
      </c>
      <c r="AE717" s="376">
        <f t="shared" si="1775"/>
        <v>-2.915711125176992E-16</v>
      </c>
      <c r="AF717" s="376">
        <f t="shared" si="1776"/>
        <v>5.6968261839901275E-16</v>
      </c>
      <c r="AG717" s="376">
        <f t="shared" si="1777"/>
        <v>-4.3123454191648972E-16</v>
      </c>
      <c r="AH717" s="376">
        <f t="shared" si="1778"/>
        <v>-2.2538023816597145E-17</v>
      </c>
      <c r="AI717" s="376">
        <f t="shared" si="1779"/>
        <v>4.5983048381163137E-16</v>
      </c>
      <c r="AJ717" s="376">
        <f t="shared" si="1780"/>
        <v>-5.6088871775103749E-16</v>
      </c>
      <c r="AK717" s="376">
        <f t="shared" si="1781"/>
        <v>2.5181758759720582E-16</v>
      </c>
      <c r="AL717" s="376">
        <f t="shared" si="1782"/>
        <v>2.4138594493912533E-16</v>
      </c>
      <c r="AM717" s="376">
        <f t="shared" si="1783"/>
        <v>-5.5808483231895751E-16</v>
      </c>
      <c r="AN717" s="376">
        <f t="shared" si="1784"/>
        <v>4.6670459429435754E-16</v>
      </c>
      <c r="AO717" s="376">
        <f t="shared" si="1785"/>
        <v>-3.4063688298360104E-17</v>
      </c>
      <c r="AP717" s="376">
        <f t="shared" si="1786"/>
        <v>-4.2348504411371099E-16</v>
      </c>
      <c r="AQ717" s="376">
        <f t="shared" si="1787"/>
        <v>5.7137582415732408E-16</v>
      </c>
      <c r="AR717" s="376">
        <f t="shared" si="1788"/>
        <v>-3.014689270440412E-16</v>
      </c>
      <c r="AS717" s="376">
        <f t="shared" si="1789"/>
        <v>-1.8887609875580768E-16</v>
      </c>
      <c r="AT717" s="376">
        <f t="shared" si="1790"/>
        <v>5.411123842234677E-16</v>
      </c>
      <c r="AU717" s="376">
        <f t="shared" si="1791"/>
        <v>-4.9768002630248511E-16</v>
      </c>
      <c r="AV717" s="376">
        <f t="shared" si="1792"/>
        <v>9.0337348473897933E-17</v>
      </c>
      <c r="AW717" s="376">
        <f t="shared" si="1793"/>
        <v>3.8306121194050216E-16</v>
      </c>
      <c r="AX717" s="376">
        <f t="shared" si="1794"/>
        <v>-5.7636026903117824E-16</v>
      </c>
      <c r="AY717" s="376">
        <f t="shared" si="1795"/>
        <v>3.4821695592376359E-16</v>
      </c>
      <c r="AZ717" s="376">
        <f t="shared" si="1796"/>
        <v>1.3454727249129343E-16</v>
      </c>
      <c r="BA717" s="376">
        <f t="shared" si="1797"/>
        <v>-5.1892872806578767E-16</v>
      </c>
      <c r="BB717" s="376">
        <f t="shared" si="1798"/>
        <v>5.2386252759774345E-16</v>
      </c>
      <c r="BC717" s="376">
        <f t="shared" si="1799"/>
        <v>-1.4574101060021418E-16</v>
      </c>
      <c r="BD717" s="376">
        <f t="shared" si="1800"/>
        <v>-3.3894829089374734E-16</v>
      </c>
      <c r="BE717" s="376">
        <f t="shared" si="1801"/>
        <v>5.7579404944369006E-16</v>
      </c>
      <c r="BF717" s="376">
        <f t="shared" si="1802"/>
        <v>-3.9161146516318894E-16</v>
      </c>
      <c r="BG717" s="376">
        <f t="shared" si="1803"/>
        <v>-7.8922682441667107E-17</v>
      </c>
      <c r="BH717" s="376">
        <f t="shared" si="1804"/>
        <v>4.9174750458153582E-16</v>
      </c>
      <c r="BI717" s="376">
        <f t="shared" si="1805"/>
        <v>-5.4499994637984521E-16</v>
      </c>
      <c r="BJ717" s="376">
        <f t="shared" si="1806"/>
        <v>1.9974110712430984E-16</v>
      </c>
      <c r="BK717" s="376">
        <f t="shared" si="1807"/>
        <v>2.915711125176953E-16</v>
      </c>
      <c r="BL717" s="376">
        <f t="shared" si="1808"/>
        <v>-5.6968261839901393E-16</v>
      </c>
      <c r="BM717" s="376">
        <f t="shared" si="1809"/>
        <v>4.3123454191649002E-16</v>
      </c>
      <c r="BN717" s="376">
        <f t="shared" si="1810"/>
        <v>2.2538023816609002E-17</v>
      </c>
      <c r="BO717" s="376">
        <f t="shared" si="1811"/>
        <v>-4.5983048381163354E-16</v>
      </c>
      <c r="BP717" s="376">
        <f t="shared" si="1812"/>
        <v>5.6088871775103858E-16</v>
      </c>
      <c r="BQ717" s="376">
        <f t="shared" si="1813"/>
        <v>-2.5181758759719512E-16</v>
      </c>
      <c r="BR717" s="376">
        <f t="shared" si="1814"/>
        <v>-2.4138594493912864E-16</v>
      </c>
    </row>
    <row r="718" spans="2:70">
      <c r="B718" s="373">
        <v>24</v>
      </c>
      <c r="C718" s="373">
        <f t="shared" si="1815"/>
        <v>7.5000000000000023E-3</v>
      </c>
      <c r="D718" s="374">
        <f t="shared" si="1751"/>
        <v>29.998829470395965</v>
      </c>
      <c r="E718" s="375" t="str">
        <f>AD694</f>
        <v>-0.00117052960403442</v>
      </c>
      <c r="F718" s="317">
        <v>24</v>
      </c>
      <c r="G718" s="376">
        <f t="shared" si="1816"/>
        <v>-2.3810047730874484E-16</v>
      </c>
      <c r="H718" s="376">
        <f t="shared" si="1752"/>
        <v>2.5944171933120341E-17</v>
      </c>
      <c r="I718" s="376">
        <f t="shared" si="1753"/>
        <v>2.0140987749638667E-16</v>
      </c>
      <c r="J718" s="376">
        <f t="shared" si="1754"/>
        <v>-3.1078075228441398E-16</v>
      </c>
      <c r="K718" s="376">
        <f t="shared" si="1755"/>
        <v>2.3810047730874459E-16</v>
      </c>
      <c r="L718" s="376">
        <f t="shared" si="1756"/>
        <v>-2.5944171933120227E-17</v>
      </c>
      <c r="M718" s="376">
        <f t="shared" si="1757"/>
        <v>-2.0140987749638655E-16</v>
      </c>
      <c r="N718" s="376">
        <f t="shared" si="1758"/>
        <v>3.1078075228441398E-16</v>
      </c>
      <c r="O718" s="376">
        <f t="shared" si="1759"/>
        <v>-2.3810047730874455E-16</v>
      </c>
      <c r="P718" s="376">
        <f t="shared" si="1760"/>
        <v>2.5944171933119561E-17</v>
      </c>
      <c r="Q718" s="376">
        <f t="shared" si="1761"/>
        <v>2.0140987749638665E-16</v>
      </c>
      <c r="R718" s="376">
        <f t="shared" si="1762"/>
        <v>-3.1078075228441403E-16</v>
      </c>
      <c r="S718" s="376">
        <f t="shared" si="1763"/>
        <v>2.3810047730874445E-16</v>
      </c>
      <c r="T718" s="376">
        <f t="shared" si="1764"/>
        <v>-2.594417193312055E-17</v>
      </c>
      <c r="U718" s="377">
        <f t="shared" si="1765"/>
        <v>-2.0140987749638675E-16</v>
      </c>
      <c r="V718" s="376">
        <f t="shared" si="1766"/>
        <v>3.1078075228441403E-16</v>
      </c>
      <c r="W718" s="376">
        <f t="shared" si="1767"/>
        <v>-2.381004773087444E-16</v>
      </c>
      <c r="X718" s="376">
        <f t="shared" si="1768"/>
        <v>2.5944171933119333E-17</v>
      </c>
      <c r="Y718" s="376">
        <f t="shared" si="1769"/>
        <v>2.0140987749638768E-16</v>
      </c>
      <c r="Z718" s="376">
        <f t="shared" si="1770"/>
        <v>-3.1078075228441413E-16</v>
      </c>
      <c r="AA718" s="376">
        <f t="shared" si="1771"/>
        <v>2.3810047730874499E-16</v>
      </c>
      <c r="AB718" s="376">
        <f t="shared" si="1772"/>
        <v>-2.5944171933120322E-17</v>
      </c>
      <c r="AC718" s="376">
        <f t="shared" si="1773"/>
        <v>-2.0140987749638689E-16</v>
      </c>
      <c r="AD718" s="376">
        <f t="shared" si="1774"/>
        <v>3.1078075228441403E-16</v>
      </c>
      <c r="AE718" s="376">
        <f t="shared" si="1775"/>
        <v>-2.381004773087442E-16</v>
      </c>
      <c r="AF718" s="376">
        <f t="shared" si="1776"/>
        <v>2.5944171933119105E-17</v>
      </c>
      <c r="AG718" s="376">
        <f t="shared" si="1777"/>
        <v>2.0140987749638783E-16</v>
      </c>
      <c r="AH718" s="376">
        <f t="shared" si="1778"/>
        <v>-3.1078075228441393E-16</v>
      </c>
      <c r="AI718" s="376">
        <f t="shared" si="1779"/>
        <v>2.3810047730874341E-16</v>
      </c>
      <c r="AJ718" s="376">
        <f t="shared" si="1780"/>
        <v>-2.5944171933120094E-17</v>
      </c>
      <c r="AK718" s="376">
        <f t="shared" si="1781"/>
        <v>-2.0140987749638877E-16</v>
      </c>
      <c r="AL718" s="376">
        <f t="shared" si="1782"/>
        <v>3.1078075228441408E-16</v>
      </c>
      <c r="AM718" s="376">
        <f t="shared" si="1783"/>
        <v>-2.3810047730874553E-16</v>
      </c>
      <c r="AN718" s="376">
        <f t="shared" si="1784"/>
        <v>2.5944171933118877E-17</v>
      </c>
      <c r="AO718" s="376">
        <f t="shared" si="1785"/>
        <v>2.0140987749638635E-16</v>
      </c>
      <c r="AP718" s="376">
        <f t="shared" si="1786"/>
        <v>-3.1078075228441418E-16</v>
      </c>
      <c r="AQ718" s="376">
        <f t="shared" si="1787"/>
        <v>2.3810047730874474E-16</v>
      </c>
      <c r="AR718" s="376">
        <f t="shared" si="1788"/>
        <v>-2.5944171933117657E-17</v>
      </c>
      <c r="AS718" s="376">
        <f t="shared" si="1789"/>
        <v>-2.0140987749638729E-16</v>
      </c>
      <c r="AT718" s="376">
        <f t="shared" si="1790"/>
        <v>3.1078075228441428E-16</v>
      </c>
      <c r="AU718" s="376">
        <f t="shared" si="1791"/>
        <v>-2.3810047730874395E-16</v>
      </c>
      <c r="AV718" s="376">
        <f t="shared" si="1792"/>
        <v>2.5944171933120855E-17</v>
      </c>
      <c r="AW718" s="376">
        <f t="shared" si="1793"/>
        <v>2.0140987749638823E-16</v>
      </c>
      <c r="AX718" s="376">
        <f t="shared" si="1794"/>
        <v>-3.1078075228441398E-16</v>
      </c>
      <c r="AY718" s="376">
        <f t="shared" si="1795"/>
        <v>2.3810047730874316E-16</v>
      </c>
      <c r="AZ718" s="376">
        <f t="shared" si="1796"/>
        <v>-2.5944171933119638E-17</v>
      </c>
      <c r="BA718" s="376">
        <f t="shared" si="1797"/>
        <v>-2.0140987749638914E-16</v>
      </c>
      <c r="BB718" s="376">
        <f t="shared" si="1798"/>
        <v>3.1078075228441408E-16</v>
      </c>
      <c r="BC718" s="376">
        <f t="shared" si="1799"/>
        <v>-2.3810047730874524E-16</v>
      </c>
      <c r="BD718" s="376">
        <f t="shared" si="1800"/>
        <v>2.5944171933118418E-17</v>
      </c>
      <c r="BE718" s="376">
        <f t="shared" si="1801"/>
        <v>2.0140987749638667E-16</v>
      </c>
      <c r="BF718" s="376">
        <f t="shared" si="1802"/>
        <v>-3.1078075228441418E-16</v>
      </c>
      <c r="BG718" s="376">
        <f t="shared" si="1803"/>
        <v>2.3810047730874445E-16</v>
      </c>
      <c r="BH718" s="376">
        <f t="shared" si="1804"/>
        <v>-2.5944171933117201E-17</v>
      </c>
      <c r="BI718" s="376">
        <f t="shared" si="1805"/>
        <v>-2.0140987749639101E-16</v>
      </c>
      <c r="BJ718" s="376">
        <f t="shared" si="1806"/>
        <v>3.1078075228441393E-16</v>
      </c>
      <c r="BK718" s="376">
        <f t="shared" si="1807"/>
        <v>-2.3810047730874366E-16</v>
      </c>
      <c r="BL718" s="376">
        <f t="shared" si="1808"/>
        <v>2.5944171933115984E-17</v>
      </c>
      <c r="BM718" s="376">
        <f t="shared" si="1809"/>
        <v>2.0140987749638517E-16</v>
      </c>
      <c r="BN718" s="376">
        <f t="shared" si="1810"/>
        <v>-3.1078075228441403E-16</v>
      </c>
      <c r="BO718" s="376">
        <f t="shared" si="1811"/>
        <v>2.3810047730874287E-16</v>
      </c>
      <c r="BP718" s="376">
        <f t="shared" si="1812"/>
        <v>-2.5944171933114763E-17</v>
      </c>
      <c r="BQ718" s="376">
        <f t="shared" si="1813"/>
        <v>-2.0140987749638611E-16</v>
      </c>
      <c r="BR718" s="376">
        <f t="shared" si="1814"/>
        <v>3.1078075228441413E-16</v>
      </c>
    </row>
    <row r="719" spans="2:70">
      <c r="B719" s="373">
        <v>25</v>
      </c>
      <c r="C719" s="373">
        <f t="shared" si="1815"/>
        <v>7.8125000000000017E-3</v>
      </c>
      <c r="D719" s="374">
        <f t="shared" si="1751"/>
        <v>29.998386226581157</v>
      </c>
      <c r="E719" s="375" t="str">
        <f>AE694</f>
        <v>-0.00161377341884145</v>
      </c>
      <c r="F719" s="317">
        <v>25</v>
      </c>
      <c r="G719" s="376">
        <f t="shared" si="1816"/>
        <v>-6.2713562090250238E-17</v>
      </c>
      <c r="H719" s="376">
        <f t="shared" si="1752"/>
        <v>4.0486962222146787E-17</v>
      </c>
      <c r="I719" s="376">
        <f t="shared" si="1753"/>
        <v>1.1987204500688453E-19</v>
      </c>
      <c r="J719" s="376">
        <f t="shared" si="1754"/>
        <v>-4.0672286909859324E-17</v>
      </c>
      <c r="K719" s="376">
        <f t="shared" si="1755"/>
        <v>6.2760333841972477E-17</v>
      </c>
      <c r="L719" s="376">
        <f t="shared" si="1756"/>
        <v>-5.6356501322900381E-17</v>
      </c>
      <c r="M719" s="376">
        <f t="shared" si="1757"/>
        <v>2.4367995433133475E-17</v>
      </c>
      <c r="N719" s="376">
        <f t="shared" si="1758"/>
        <v>1.8683070928285317E-17</v>
      </c>
      <c r="O719" s="376">
        <f t="shared" si="1759"/>
        <v>-5.3252413690097446E-17</v>
      </c>
      <c r="P719" s="376">
        <f t="shared" si="1760"/>
        <v>6.3646273970199122E-17</v>
      </c>
      <c r="Q719" s="376">
        <f t="shared" si="1761"/>
        <v>-4.5146056503007733E-17</v>
      </c>
      <c r="R719" s="376">
        <f t="shared" si="1762"/>
        <v>6.150473239660307E-18</v>
      </c>
      <c r="S719" s="376">
        <f t="shared" si="1763"/>
        <v>3.5637296288237171E-17</v>
      </c>
      <c r="T719" s="376">
        <f t="shared" si="1764"/>
        <v>-6.1246478360445191E-17</v>
      </c>
      <c r="U719" s="377">
        <f t="shared" si="1765"/>
        <v>5.9051039720320438E-17</v>
      </c>
      <c r="V719" s="376">
        <f t="shared" si="1766"/>
        <v>-3.0047663611046612E-17</v>
      </c>
      <c r="W719" s="376">
        <f t="shared" si="1767"/>
        <v>-1.259672357938804E-17</v>
      </c>
      <c r="X719" s="376">
        <f t="shared" si="1768"/>
        <v>4.9522461621022585E-17</v>
      </c>
      <c r="Y719" s="376">
        <f t="shared" si="1769"/>
        <v>-6.3966037439222488E-17</v>
      </c>
      <c r="Z719" s="376">
        <f t="shared" si="1770"/>
        <v>4.9370369580399945E-17</v>
      </c>
      <c r="AA719" s="376">
        <f t="shared" si="1771"/>
        <v>-1.2361586104838891E-17</v>
      </c>
      <c r="AB719" s="376">
        <f t="shared" si="1772"/>
        <v>-3.0259099022031583E-17</v>
      </c>
      <c r="AC719" s="376">
        <f t="shared" si="1773"/>
        <v>5.9142785811576132E-17</v>
      </c>
      <c r="AD719" s="376">
        <f t="shared" si="1774"/>
        <v>-6.1176884324651898E-17</v>
      </c>
      <c r="AE719" s="376">
        <f t="shared" si="1775"/>
        <v>3.5437956362661615E-17</v>
      </c>
      <c r="AF719" s="376">
        <f t="shared" si="1776"/>
        <v>6.3890628963519051E-18</v>
      </c>
      <c r="AG719" s="376">
        <f t="shared" si="1777"/>
        <v>-4.5315581174805689E-17</v>
      </c>
      <c r="AH719" s="376">
        <f t="shared" si="1778"/>
        <v>6.3669773000313125E-17</v>
      </c>
      <c r="AI719" s="376">
        <f t="shared" si="1779"/>
        <v>-5.3119219010143184E-17</v>
      </c>
      <c r="AJ719" s="376">
        <f t="shared" si="1780"/>
        <v>1.845365013829754E-17</v>
      </c>
      <c r="AK719" s="376">
        <f t="shared" si="1781"/>
        <v>2.4589490090937715E-17</v>
      </c>
      <c r="AL719" s="376">
        <f t="shared" si="1782"/>
        <v>-5.6469515904606186E-17</v>
      </c>
      <c r="AM719" s="376">
        <f t="shared" si="1783"/>
        <v>6.2713562090250275E-17</v>
      </c>
      <c r="AN719" s="376">
        <f t="shared" si="1784"/>
        <v>-4.0486962222147028E-17</v>
      </c>
      <c r="AO719" s="376">
        <f t="shared" si="1785"/>
        <v>-1.1987204500640073E-19</v>
      </c>
      <c r="AP719" s="376">
        <f t="shared" si="1786"/>
        <v>4.0672286909859564E-17</v>
      </c>
      <c r="AQ719" s="376">
        <f t="shared" si="1787"/>
        <v>-6.2760333841972514E-17</v>
      </c>
      <c r="AR719" s="376">
        <f t="shared" si="1788"/>
        <v>5.6356501322900393E-17</v>
      </c>
      <c r="AS719" s="376">
        <f t="shared" si="1789"/>
        <v>-2.4367995433133503E-17</v>
      </c>
      <c r="AT719" s="376">
        <f t="shared" si="1790"/>
        <v>-1.868307092828507E-17</v>
      </c>
      <c r="AU719" s="376">
        <f t="shared" si="1791"/>
        <v>5.3252413690097181E-17</v>
      </c>
      <c r="AV719" s="376">
        <f t="shared" si="1792"/>
        <v>-6.3646273970199073E-17</v>
      </c>
      <c r="AW719" s="376">
        <f t="shared" si="1793"/>
        <v>4.5146056503007598E-17</v>
      </c>
      <c r="AX719" s="376">
        <f t="shared" si="1794"/>
        <v>-6.1504732396603378E-18</v>
      </c>
      <c r="AY719" s="376">
        <f t="shared" si="1795"/>
        <v>-3.563729628823714E-17</v>
      </c>
      <c r="AZ719" s="376">
        <f t="shared" si="1796"/>
        <v>6.1246478360445191E-17</v>
      </c>
      <c r="BA719" s="376">
        <f t="shared" si="1797"/>
        <v>-5.9051039720320623E-17</v>
      </c>
      <c r="BB719" s="376">
        <f t="shared" si="1798"/>
        <v>3.0047663611046242E-17</v>
      </c>
      <c r="BC719" s="376">
        <f t="shared" si="1799"/>
        <v>1.259672357938845E-17</v>
      </c>
      <c r="BD719" s="376">
        <f t="shared" si="1800"/>
        <v>-4.9522461621022567E-17</v>
      </c>
      <c r="BE719" s="376">
        <f t="shared" si="1801"/>
        <v>6.3966037439222488E-17</v>
      </c>
      <c r="BF719" s="376">
        <f t="shared" si="1802"/>
        <v>-4.9370369580399963E-17</v>
      </c>
      <c r="BG719" s="376">
        <f t="shared" si="1803"/>
        <v>1.2361586104839369E-17</v>
      </c>
      <c r="BH719" s="376">
        <f t="shared" si="1804"/>
        <v>3.0259099022031152E-17</v>
      </c>
      <c r="BI719" s="376">
        <f t="shared" si="1805"/>
        <v>-5.914278581157596E-17</v>
      </c>
      <c r="BJ719" s="376">
        <f t="shared" si="1806"/>
        <v>6.117688432465217E-17</v>
      </c>
      <c r="BK719" s="376">
        <f t="shared" si="1807"/>
        <v>-3.5437956362662397E-17</v>
      </c>
      <c r="BL719" s="376">
        <f t="shared" si="1808"/>
        <v>-6.3890628963527803E-18</v>
      </c>
      <c r="BM719" s="376">
        <f t="shared" si="1809"/>
        <v>4.5315581174806305E-17</v>
      </c>
      <c r="BN719" s="376">
        <f t="shared" si="1810"/>
        <v>-6.3669773000313211E-17</v>
      </c>
      <c r="BO719" s="376">
        <f t="shared" si="1811"/>
        <v>5.3119219010143209E-17</v>
      </c>
      <c r="BP719" s="376">
        <f t="shared" si="1812"/>
        <v>-1.8453650138297565E-17</v>
      </c>
      <c r="BQ719" s="376">
        <f t="shared" si="1813"/>
        <v>-2.4589490090937681E-17</v>
      </c>
      <c r="BR719" s="376">
        <f t="shared" si="1814"/>
        <v>5.6469515904606174E-17</v>
      </c>
    </row>
    <row r="720" spans="2:70">
      <c r="B720" s="373">
        <v>26</v>
      </c>
      <c r="C720" s="373">
        <f t="shared" si="1815"/>
        <v>8.125000000000002E-3</v>
      </c>
      <c r="D720" s="374">
        <f t="shared" si="1751"/>
        <v>29.997958524286553</v>
      </c>
      <c r="E720" s="375" t="str">
        <f>AF694</f>
        <v>-0.00204147571344582</v>
      </c>
      <c r="F720" s="317">
        <v>26</v>
      </c>
      <c r="G720" s="376">
        <f t="shared" si="1816"/>
        <v>-6.1894379407448912E-17</v>
      </c>
      <c r="H720" s="376">
        <f t="shared" si="1752"/>
        <v>2.5377630764731137E-16</v>
      </c>
      <c r="I720" s="376">
        <f t="shared" si="1753"/>
        <v>-3.6012019685471403E-16</v>
      </c>
      <c r="J720" s="376">
        <f t="shared" si="1754"/>
        <v>3.4508169327489932E-16</v>
      </c>
      <c r="K720" s="376">
        <f t="shared" si="1755"/>
        <v>-2.1372968658525879E-16</v>
      </c>
      <c r="L720" s="376">
        <f t="shared" si="1756"/>
        <v>1.0337786010279928E-17</v>
      </c>
      <c r="M720" s="376">
        <f t="shared" si="1757"/>
        <v>1.9653857673318997E-16</v>
      </c>
      <c r="N720" s="376">
        <f t="shared" si="1758"/>
        <v>-3.3716949440795985E-16</v>
      </c>
      <c r="O720" s="376">
        <f t="shared" si="1759"/>
        <v>3.6415380085807257E-16</v>
      </c>
      <c r="P720" s="376">
        <f t="shared" si="1760"/>
        <v>-2.6839614482796017E-16</v>
      </c>
      <c r="Q720" s="376">
        <f t="shared" si="1761"/>
        <v>8.2172676109131578E-17</v>
      </c>
      <c r="R720" s="376">
        <f t="shared" si="1762"/>
        <v>1.3174797853531667E-16</v>
      </c>
      <c r="S720" s="376">
        <f t="shared" si="1763"/>
        <v>-3.0126155737793896E-16</v>
      </c>
      <c r="T720" s="376">
        <f t="shared" si="1764"/>
        <v>3.6923168209407449E-16</v>
      </c>
      <c r="U720" s="377">
        <f t="shared" si="1765"/>
        <v>-3.1274828974321534E-16</v>
      </c>
      <c r="V720" s="376">
        <f t="shared" si="1766"/>
        <v>1.5084971634807568E-16</v>
      </c>
      <c r="W720" s="376">
        <f t="shared" si="1767"/>
        <v>6.1894379407448813E-17</v>
      </c>
      <c r="X720" s="376">
        <f t="shared" si="1768"/>
        <v>-2.5377630764731181E-16</v>
      </c>
      <c r="Y720" s="376">
        <f t="shared" si="1769"/>
        <v>3.6012019685471369E-16</v>
      </c>
      <c r="Z720" s="376">
        <f t="shared" si="1770"/>
        <v>-3.4508169327489961E-16</v>
      </c>
      <c r="AA720" s="376">
        <f t="shared" si="1771"/>
        <v>2.1372968658525887E-16</v>
      </c>
      <c r="AB720" s="376">
        <f t="shared" si="1772"/>
        <v>-1.0337786010281974E-17</v>
      </c>
      <c r="AC720" s="376">
        <f t="shared" si="1773"/>
        <v>-1.9653857673318933E-16</v>
      </c>
      <c r="AD720" s="376">
        <f t="shared" si="1774"/>
        <v>3.3716949440795955E-16</v>
      </c>
      <c r="AE720" s="376">
        <f t="shared" si="1775"/>
        <v>-3.6415380085807267E-16</v>
      </c>
      <c r="AF720" s="376">
        <f t="shared" si="1776"/>
        <v>2.6839614482795973E-16</v>
      </c>
      <c r="AG720" s="376">
        <f t="shared" si="1777"/>
        <v>-8.2172676109129729E-17</v>
      </c>
      <c r="AH720" s="376">
        <f t="shared" si="1778"/>
        <v>-1.3174797853531354E-16</v>
      </c>
      <c r="AI720" s="376">
        <f t="shared" si="1779"/>
        <v>3.0126155737793704E-16</v>
      </c>
      <c r="AJ720" s="376">
        <f t="shared" si="1780"/>
        <v>-3.6923168209407444E-16</v>
      </c>
      <c r="AK720" s="376">
        <f t="shared" si="1781"/>
        <v>3.1274828974321573E-16</v>
      </c>
      <c r="AL720" s="376">
        <f t="shared" si="1782"/>
        <v>-1.5084971634807634E-16</v>
      </c>
      <c r="AM720" s="376">
        <f t="shared" si="1783"/>
        <v>-6.1894379407448123E-17</v>
      </c>
      <c r="AN720" s="376">
        <f t="shared" si="1784"/>
        <v>2.5377630764731132E-16</v>
      </c>
      <c r="AO720" s="376">
        <f t="shared" si="1785"/>
        <v>-3.6012019685471413E-16</v>
      </c>
      <c r="AP720" s="376">
        <f t="shared" si="1786"/>
        <v>3.4508169327489892E-16</v>
      </c>
      <c r="AQ720" s="376">
        <f t="shared" si="1787"/>
        <v>-2.1372968658526158E-16</v>
      </c>
      <c r="AR720" s="376">
        <f t="shared" si="1788"/>
        <v>1.0337786010282689E-17</v>
      </c>
      <c r="AS720" s="376">
        <f t="shared" si="1789"/>
        <v>1.9653857673318866E-16</v>
      </c>
      <c r="AT720" s="376">
        <f t="shared" si="1790"/>
        <v>-3.3716949440795926E-16</v>
      </c>
      <c r="AU720" s="376">
        <f t="shared" si="1791"/>
        <v>3.6415380085807282E-16</v>
      </c>
      <c r="AV720" s="376">
        <f t="shared" si="1792"/>
        <v>-2.6839614482796022E-16</v>
      </c>
      <c r="AW720" s="376">
        <f t="shared" si="1793"/>
        <v>8.217267610913042E-17</v>
      </c>
      <c r="AX720" s="376">
        <f t="shared" si="1794"/>
        <v>1.3174797853531288E-16</v>
      </c>
      <c r="AY720" s="376">
        <f t="shared" si="1795"/>
        <v>-3.012615573779366E-16</v>
      </c>
      <c r="AZ720" s="376">
        <f t="shared" si="1796"/>
        <v>3.6923168209407444E-16</v>
      </c>
      <c r="BA720" s="376">
        <f t="shared" si="1797"/>
        <v>-3.1274828974321613E-16</v>
      </c>
      <c r="BB720" s="376">
        <f t="shared" si="1798"/>
        <v>1.5084971634807698E-16</v>
      </c>
      <c r="BC720" s="376">
        <f t="shared" si="1799"/>
        <v>6.1894379407447408E-17</v>
      </c>
      <c r="BD720" s="376">
        <f t="shared" si="1800"/>
        <v>-2.5377630764731073E-16</v>
      </c>
      <c r="BE720" s="376">
        <f t="shared" si="1801"/>
        <v>3.601201968547128E-16</v>
      </c>
      <c r="BF720" s="376">
        <f t="shared" si="1802"/>
        <v>-3.4508169327489917E-16</v>
      </c>
      <c r="BG720" s="376">
        <f t="shared" si="1803"/>
        <v>2.1372968658526217E-16</v>
      </c>
      <c r="BH720" s="376">
        <f t="shared" si="1804"/>
        <v>-1.0337786010278178E-17</v>
      </c>
      <c r="BI720" s="376">
        <f t="shared" si="1805"/>
        <v>-1.965385767331881E-16</v>
      </c>
      <c r="BJ720" s="376">
        <f t="shared" si="1806"/>
        <v>3.3716949440795684E-16</v>
      </c>
      <c r="BK720" s="376">
        <f t="shared" si="1807"/>
        <v>-3.6415380085807292E-16</v>
      </c>
      <c r="BL720" s="376">
        <f t="shared" si="1808"/>
        <v>2.6839614482796431E-16</v>
      </c>
      <c r="BM720" s="376">
        <f t="shared" si="1809"/>
        <v>-8.2172676109131147E-17</v>
      </c>
      <c r="BN720" s="376">
        <f t="shared" si="1810"/>
        <v>-1.3174797853531219E-16</v>
      </c>
      <c r="BO720" s="376">
        <f t="shared" si="1811"/>
        <v>3.0126155737793926E-16</v>
      </c>
      <c r="BP720" s="376">
        <f t="shared" si="1812"/>
        <v>-3.6923168209407444E-16</v>
      </c>
      <c r="BQ720" s="376">
        <f t="shared" si="1813"/>
        <v>3.1274828974321376E-16</v>
      </c>
      <c r="BR720" s="376">
        <f t="shared" si="1814"/>
        <v>-1.5084971634807765E-16</v>
      </c>
    </row>
    <row r="721" spans="2:70">
      <c r="B721" s="373">
        <v>27</v>
      </c>
      <c r="C721" s="373">
        <f t="shared" si="1815"/>
        <v>8.4375000000000023E-3</v>
      </c>
      <c r="D721" s="374">
        <f t="shared" si="1751"/>
        <v>29.997550482519053</v>
      </c>
      <c r="E721" s="375" t="str">
        <f>AG694</f>
        <v>-0.00244951748094599</v>
      </c>
      <c r="F721" s="317">
        <v>27</v>
      </c>
      <c r="G721" s="376">
        <f t="shared" si="1816"/>
        <v>8.8325187716704418E-17</v>
      </c>
      <c r="H721" s="376">
        <f t="shared" si="1752"/>
        <v>-1.7245544508703101E-16</v>
      </c>
      <c r="I721" s="376">
        <f t="shared" si="1753"/>
        <v>2.1585906063312095E-16</v>
      </c>
      <c r="J721" s="376">
        <f t="shared" si="1754"/>
        <v>-2.0828594626218945E-16</v>
      </c>
      <c r="K721" s="376">
        <f t="shared" si="1755"/>
        <v>1.5152454951396634E-16</v>
      </c>
      <c r="L721" s="376">
        <f t="shared" si="1756"/>
        <v>-5.8979498312154726E-17</v>
      </c>
      <c r="M721" s="376">
        <f t="shared" si="1757"/>
        <v>-4.7494002069792366E-17</v>
      </c>
      <c r="N721" s="376">
        <f t="shared" si="1758"/>
        <v>1.4275143902086339E-16</v>
      </c>
      <c r="O721" s="376">
        <f t="shared" si="1759"/>
        <v>-2.0429705710786178E-16</v>
      </c>
      <c r="P721" s="376">
        <f t="shared" si="1760"/>
        <v>2.1759639879356387E-16</v>
      </c>
      <c r="Q721" s="376">
        <f t="shared" si="1761"/>
        <v>-1.7950872517547527E-16</v>
      </c>
      <c r="R721" s="376">
        <f t="shared" si="1762"/>
        <v>9.9028724943069584E-17</v>
      </c>
      <c r="S721" s="376">
        <f t="shared" si="1763"/>
        <v>4.8376485582803147E-18</v>
      </c>
      <c r="T721" s="376">
        <f t="shared" si="1764"/>
        <v>-1.075615752090541E-16</v>
      </c>
      <c r="U721" s="377">
        <f t="shared" si="1765"/>
        <v>1.8488403224905762E-16</v>
      </c>
      <c r="V721" s="376">
        <f t="shared" si="1766"/>
        <v>-2.1854474374876805E-16</v>
      </c>
      <c r="W721" s="376">
        <f t="shared" si="1767"/>
        <v>2.0059448119814428E-16</v>
      </c>
      <c r="X721" s="376">
        <f t="shared" si="1768"/>
        <v>-1.3527233321037169E-16</v>
      </c>
      <c r="Y721" s="376">
        <f t="shared" si="1769"/>
        <v>3.8004613074340348E-17</v>
      </c>
      <c r="Z721" s="376">
        <f t="shared" si="1770"/>
        <v>6.8238180383185877E-17</v>
      </c>
      <c r="AA721" s="376">
        <f t="shared" si="1771"/>
        <v>-1.5836601771508125E-16</v>
      </c>
      <c r="AB721" s="376">
        <f t="shared" si="1772"/>
        <v>2.1109453676301172E-16</v>
      </c>
      <c r="AC721" s="376">
        <f t="shared" si="1773"/>
        <v>-2.1397150380304915E-16</v>
      </c>
      <c r="AD721" s="376">
        <f t="shared" si="1774"/>
        <v>1.6631750157399653E-16</v>
      </c>
      <c r="AE721" s="376">
        <f t="shared" si="1775"/>
        <v>-7.9386378739746749E-17</v>
      </c>
      <c r="AF721" s="376">
        <f t="shared" si="1776"/>
        <v>-2.6292430553604203E-17</v>
      </c>
      <c r="AG721" s="376">
        <f t="shared" si="1777"/>
        <v>1.2576208593300141E-16</v>
      </c>
      <c r="AH721" s="376">
        <f t="shared" si="1778"/>
        <v>-1.9553208511263328E-16</v>
      </c>
      <c r="AI721" s="376">
        <f t="shared" si="1779"/>
        <v>2.1912572151340507E-16</v>
      </c>
      <c r="AJ721" s="376">
        <f t="shared" si="1780"/>
        <v>-1.9097118162406244E-16</v>
      </c>
      <c r="AK721" s="376">
        <f t="shared" si="1781"/>
        <v>1.1771737039058155E-16</v>
      </c>
      <c r="AL721" s="376">
        <f t="shared" si="1782"/>
        <v>-1.6663722637186018E-17</v>
      </c>
      <c r="AM721" s="376">
        <f t="shared" si="1783"/>
        <v>-8.8325187716706847E-17</v>
      </c>
      <c r="AN721" s="376">
        <f t="shared" si="1784"/>
        <v>1.7245544508703145E-16</v>
      </c>
      <c r="AO721" s="376">
        <f t="shared" si="1785"/>
        <v>-2.1585906063312127E-16</v>
      </c>
      <c r="AP721" s="376">
        <f t="shared" si="1786"/>
        <v>2.0828594626218947E-16</v>
      </c>
      <c r="AQ721" s="376">
        <f t="shared" si="1787"/>
        <v>-1.515245495139655E-16</v>
      </c>
      <c r="AR721" s="376">
        <f t="shared" si="1788"/>
        <v>5.8979498312152532E-17</v>
      </c>
      <c r="AS721" s="376">
        <f t="shared" si="1789"/>
        <v>4.7494002069792317E-17</v>
      </c>
      <c r="AT721" s="376">
        <f t="shared" si="1790"/>
        <v>-1.4275143902086455E-16</v>
      </c>
      <c r="AU721" s="376">
        <f t="shared" si="1791"/>
        <v>2.0429705710786286E-16</v>
      </c>
      <c r="AV721" s="376">
        <f t="shared" si="1792"/>
        <v>-2.1759639879356379E-16</v>
      </c>
      <c r="AW721" s="376">
        <f t="shared" si="1793"/>
        <v>1.7950872517547443E-16</v>
      </c>
      <c r="AX721" s="376">
        <f t="shared" si="1794"/>
        <v>-9.902872494306686E-17</v>
      </c>
      <c r="AY721" s="376">
        <f t="shared" si="1795"/>
        <v>-4.8376485582818185E-18</v>
      </c>
      <c r="AZ721" s="376">
        <f t="shared" si="1796"/>
        <v>1.0756157520905542E-16</v>
      </c>
      <c r="BA721" s="376">
        <f t="shared" si="1797"/>
        <v>-1.848840322490576E-16</v>
      </c>
      <c r="BB721" s="376">
        <f t="shared" si="1798"/>
        <v>2.1854474374876818E-16</v>
      </c>
      <c r="BC721" s="376">
        <f t="shared" si="1799"/>
        <v>-2.0059448119814305E-16</v>
      </c>
      <c r="BD721" s="376">
        <f t="shared" si="1800"/>
        <v>1.3527233321036806E-16</v>
      </c>
      <c r="BE721" s="376">
        <f t="shared" si="1801"/>
        <v>-3.8004613074341938E-17</v>
      </c>
      <c r="BF721" s="376">
        <f t="shared" si="1802"/>
        <v>-6.8238180383185815E-17</v>
      </c>
      <c r="BG721" s="376">
        <f t="shared" si="1803"/>
        <v>1.5836601771508231E-16</v>
      </c>
      <c r="BH721" s="376">
        <f t="shared" si="1804"/>
        <v>-2.1109453676301209E-16</v>
      </c>
      <c r="BI721" s="376">
        <f t="shared" si="1805"/>
        <v>2.1397150380304848E-16</v>
      </c>
      <c r="BJ721" s="376">
        <f t="shared" si="1806"/>
        <v>-1.6631750157399355E-16</v>
      </c>
      <c r="BK721" s="376">
        <f t="shared" si="1807"/>
        <v>7.9386378739748253E-17</v>
      </c>
      <c r="BL721" s="376">
        <f t="shared" si="1808"/>
        <v>2.6292430553605698E-17</v>
      </c>
      <c r="BM721" s="376">
        <f t="shared" si="1809"/>
        <v>-1.2576208593300265E-16</v>
      </c>
      <c r="BN721" s="376">
        <f t="shared" si="1810"/>
        <v>1.9553208511263397E-16</v>
      </c>
      <c r="BO721" s="376">
        <f t="shared" si="1811"/>
        <v>-2.1912572151340495E-16</v>
      </c>
      <c r="BP721" s="376">
        <f t="shared" si="1812"/>
        <v>1.9097118162406323E-16</v>
      </c>
      <c r="BQ721" s="376">
        <f t="shared" si="1813"/>
        <v>-1.1771737039058029E-16</v>
      </c>
      <c r="BR721" s="376">
        <f t="shared" si="1814"/>
        <v>1.6663722637184521E-17</v>
      </c>
    </row>
    <row r="722" spans="2:70">
      <c r="B722" s="373">
        <v>28</v>
      </c>
      <c r="C722" s="373">
        <f t="shared" si="1815"/>
        <v>8.7500000000000026E-3</v>
      </c>
      <c r="D722" s="374">
        <f t="shared" si="1751"/>
        <v>29.997166030943937</v>
      </c>
      <c r="E722" s="375" t="str">
        <f>AH694</f>
        <v>-0.00283396905606151</v>
      </c>
      <c r="F722" s="317">
        <v>28</v>
      </c>
      <c r="G722" s="376">
        <f t="shared" si="1816"/>
        <v>-4.2120550946516027E-17</v>
      </c>
      <c r="H722" s="376">
        <f t="shared" si="1752"/>
        <v>-6.9899218559590848E-18</v>
      </c>
      <c r="I722" s="376">
        <f t="shared" si="1753"/>
        <v>5.5036242419663769E-17</v>
      </c>
      <c r="J722" s="376">
        <f t="shared" si="1754"/>
        <v>-9.470379397975464E-17</v>
      </c>
      <c r="K722" s="376">
        <f t="shared" si="1755"/>
        <v>1.1995355139845806E-16</v>
      </c>
      <c r="L722" s="376">
        <f t="shared" si="1756"/>
        <v>-1.2694146799839737E-16</v>
      </c>
      <c r="M722" s="376">
        <f t="shared" si="1757"/>
        <v>1.1460369682285354E-16</v>
      </c>
      <c r="N722" s="376">
        <f t="shared" si="1758"/>
        <v>-8.4818551691129113E-17</v>
      </c>
      <c r="O722" s="376">
        <f t="shared" si="1759"/>
        <v>4.2120550946516076E-17</v>
      </c>
      <c r="P722" s="376">
        <f t="shared" si="1760"/>
        <v>6.9899218559592944E-18</v>
      </c>
      <c r="Q722" s="376">
        <f t="shared" si="1761"/>
        <v>-5.5036242419663874E-17</v>
      </c>
      <c r="R722" s="376">
        <f t="shared" si="1762"/>
        <v>9.4703793979754566E-17</v>
      </c>
      <c r="S722" s="376">
        <f t="shared" si="1763"/>
        <v>-1.1995355139845808E-16</v>
      </c>
      <c r="T722" s="376">
        <f t="shared" si="1764"/>
        <v>1.2694146799839737E-16</v>
      </c>
      <c r="U722" s="377">
        <f t="shared" si="1765"/>
        <v>-1.1460369682285371E-16</v>
      </c>
      <c r="V722" s="376">
        <f t="shared" si="1766"/>
        <v>8.4818551691129039E-17</v>
      </c>
      <c r="W722" s="376">
        <f t="shared" si="1767"/>
        <v>-4.2120550946515546E-17</v>
      </c>
      <c r="X722" s="376">
        <f t="shared" si="1768"/>
        <v>-6.9899218559589616E-18</v>
      </c>
      <c r="Y722" s="376">
        <f t="shared" si="1769"/>
        <v>5.5036242419663966E-17</v>
      </c>
      <c r="Z722" s="376">
        <f t="shared" si="1770"/>
        <v>-9.4703793979754935E-17</v>
      </c>
      <c r="AA722" s="376">
        <f t="shared" si="1771"/>
        <v>1.1995355139845799E-16</v>
      </c>
      <c r="AB722" s="376">
        <f t="shared" si="1772"/>
        <v>-1.2694146799839737E-16</v>
      </c>
      <c r="AC722" s="376">
        <f t="shared" si="1773"/>
        <v>1.1460369682285346E-16</v>
      </c>
      <c r="AD722" s="376">
        <f t="shared" si="1774"/>
        <v>-8.4818551691129298E-17</v>
      </c>
      <c r="AE722" s="376">
        <f t="shared" si="1775"/>
        <v>4.2120550946515023E-17</v>
      </c>
      <c r="AF722" s="376">
        <f t="shared" si="1776"/>
        <v>6.9899218559595162E-18</v>
      </c>
      <c r="AG722" s="376">
        <f t="shared" si="1777"/>
        <v>-5.5036242419663658E-17</v>
      </c>
      <c r="AH722" s="376">
        <f t="shared" si="1778"/>
        <v>9.4703793979755305E-17</v>
      </c>
      <c r="AI722" s="376">
        <f t="shared" si="1779"/>
        <v>-1.1995355139845816E-16</v>
      </c>
      <c r="AJ722" s="376">
        <f t="shared" si="1780"/>
        <v>1.2694146799839739E-16</v>
      </c>
      <c r="AK722" s="376">
        <f t="shared" si="1781"/>
        <v>-1.1460369682285322E-16</v>
      </c>
      <c r="AL722" s="376">
        <f t="shared" si="1782"/>
        <v>8.4818551691128879E-17</v>
      </c>
      <c r="AM722" s="376">
        <f t="shared" si="1783"/>
        <v>-4.2120550946516206E-17</v>
      </c>
      <c r="AN722" s="376">
        <f t="shared" si="1784"/>
        <v>-6.9899218559600709E-18</v>
      </c>
      <c r="AO722" s="376">
        <f t="shared" si="1785"/>
        <v>5.5036242419664163E-17</v>
      </c>
      <c r="AP722" s="376">
        <f t="shared" si="1786"/>
        <v>-9.4703793979754479E-17</v>
      </c>
      <c r="AQ722" s="376">
        <f t="shared" si="1787"/>
        <v>1.1995355139845835E-16</v>
      </c>
      <c r="AR722" s="376">
        <f t="shared" si="1788"/>
        <v>-1.2694146799839737E-16</v>
      </c>
      <c r="AS722" s="376">
        <f t="shared" si="1789"/>
        <v>1.1460369682285376E-16</v>
      </c>
      <c r="AT722" s="376">
        <f t="shared" si="1790"/>
        <v>-8.481855169112846E-17</v>
      </c>
      <c r="AU722" s="376">
        <f t="shared" si="1791"/>
        <v>4.212055094651567E-17</v>
      </c>
      <c r="AV722" s="376">
        <f t="shared" si="1792"/>
        <v>6.9899218559588383E-18</v>
      </c>
      <c r="AW722" s="376">
        <f t="shared" si="1793"/>
        <v>-5.5036242419664669E-17</v>
      </c>
      <c r="AX722" s="376">
        <f t="shared" si="1794"/>
        <v>9.4703793979754849E-17</v>
      </c>
      <c r="AY722" s="376">
        <f t="shared" si="1795"/>
        <v>-1.1995355139845791E-16</v>
      </c>
      <c r="AZ722" s="376">
        <f t="shared" si="1796"/>
        <v>1.2694146799839732E-16</v>
      </c>
      <c r="BA722" s="376">
        <f t="shared" si="1797"/>
        <v>-1.1460369682285354E-16</v>
      </c>
      <c r="BB722" s="376">
        <f t="shared" si="1798"/>
        <v>8.4818551691129384E-17</v>
      </c>
      <c r="BC722" s="376">
        <f t="shared" si="1799"/>
        <v>-4.2120550946516847E-17</v>
      </c>
      <c r="BD722" s="376">
        <f t="shared" si="1800"/>
        <v>-6.9899218559611926E-18</v>
      </c>
      <c r="BE722" s="376">
        <f t="shared" si="1801"/>
        <v>5.5036242419665174E-17</v>
      </c>
      <c r="BF722" s="376">
        <f t="shared" si="1802"/>
        <v>-9.4703793979755231E-17</v>
      </c>
      <c r="BG722" s="376">
        <f t="shared" si="1803"/>
        <v>1.1995355139845811E-16</v>
      </c>
      <c r="BH722" s="376">
        <f t="shared" si="1804"/>
        <v>-1.2694146799839742E-16</v>
      </c>
      <c r="BI722" s="376">
        <f t="shared" si="1805"/>
        <v>1.1460369682285405E-16</v>
      </c>
      <c r="BJ722" s="376">
        <f t="shared" si="1806"/>
        <v>-8.4818551691127621E-17</v>
      </c>
      <c r="BK722" s="376">
        <f t="shared" si="1807"/>
        <v>4.212055094651461E-17</v>
      </c>
      <c r="BL722" s="376">
        <f t="shared" si="1808"/>
        <v>6.9899218559599476E-18</v>
      </c>
      <c r="BM722" s="376">
        <f t="shared" si="1809"/>
        <v>-5.5036242419664052E-17</v>
      </c>
      <c r="BN722" s="376">
        <f t="shared" si="1810"/>
        <v>9.4703793979754393E-17</v>
      </c>
      <c r="BO722" s="376">
        <f t="shared" si="1811"/>
        <v>-1.1995355139845771E-16</v>
      </c>
      <c r="BP722" s="376">
        <f t="shared" si="1812"/>
        <v>1.2694146799839727E-16</v>
      </c>
      <c r="BQ722" s="376">
        <f t="shared" si="1813"/>
        <v>-1.1460369682285304E-16</v>
      </c>
      <c r="BR722" s="376">
        <f t="shared" si="1814"/>
        <v>8.4818551691128546E-17</v>
      </c>
    </row>
    <row r="723" spans="2:70">
      <c r="B723" s="373">
        <v>29</v>
      </c>
      <c r="C723" s="373">
        <f t="shared" si="1815"/>
        <v>9.0625000000000028E-3</v>
      </c>
      <c r="D723" s="374">
        <f t="shared" si="1751"/>
        <v>29.996808872040038</v>
      </c>
      <c r="E723" s="375" t="str">
        <f>AI694</f>
        <v>-0.00319112795996141</v>
      </c>
      <c r="F723" s="317">
        <v>29</v>
      </c>
      <c r="G723" s="376">
        <f t="shared" si="1816"/>
        <v>-1.9885916018556029E-16</v>
      </c>
      <c r="H723" s="376">
        <f t="shared" si="1752"/>
        <v>1.9625003577369013E-16</v>
      </c>
      <c r="I723" s="376">
        <f t="shared" si="1753"/>
        <v>-1.7673999005590572E-16</v>
      </c>
      <c r="J723" s="376">
        <f t="shared" si="1754"/>
        <v>1.4200921506912138E-16</v>
      </c>
      <c r="K723" s="376">
        <f t="shared" si="1755"/>
        <v>-9.5048701834719257E-17</v>
      </c>
      <c r="L723" s="376">
        <f t="shared" si="1756"/>
        <v>3.9902658220131727E-17</v>
      </c>
      <c r="M723" s="376">
        <f t="shared" si="1757"/>
        <v>1.8679775527157748E-17</v>
      </c>
      <c r="N723" s="376">
        <f t="shared" si="1758"/>
        <v>-7.5653519548853014E-17</v>
      </c>
      <c r="O723" s="376">
        <f t="shared" si="1759"/>
        <v>1.2611203326564754E-16</v>
      </c>
      <c r="P723" s="376">
        <f t="shared" si="1760"/>
        <v>-1.6570986335734755E-16</v>
      </c>
      <c r="Q723" s="376">
        <f t="shared" si="1761"/>
        <v>1.9103687128498999E-16</v>
      </c>
      <c r="R723" s="376">
        <f t="shared" si="1762"/>
        <v>-1.9991191213203034E-16</v>
      </c>
      <c r="S723" s="376">
        <f t="shared" si="1763"/>
        <v>1.9157067333999581E-16</v>
      </c>
      <c r="T723" s="376">
        <f t="shared" si="1764"/>
        <v>-1.6673149679281157E-16</v>
      </c>
      <c r="U723" s="377">
        <f t="shared" si="1765"/>
        <v>1.275335156960979E-16</v>
      </c>
      <c r="V723" s="376">
        <f t="shared" si="1766"/>
        <v>-7.7352433861854198E-17</v>
      </c>
      <c r="W723" s="376">
        <f t="shared" si="1767"/>
        <v>2.0509812362834625E-17</v>
      </c>
      <c r="X723" s="376">
        <f t="shared" si="1768"/>
        <v>3.8099100405263061E-17</v>
      </c>
      <c r="Y723" s="376">
        <f t="shared" si="1769"/>
        <v>-9.3426944228649765E-17</v>
      </c>
      <c r="Z723" s="376">
        <f t="shared" si="1770"/>
        <v>1.4070892234793392E-16</v>
      </c>
      <c r="AA723" s="376">
        <f t="shared" si="1771"/>
        <v>-1.7587314255564934E-16</v>
      </c>
      <c r="AB723" s="376">
        <f t="shared" si="1772"/>
        <v>1.958912858190286E-16</v>
      </c>
      <c r="AC723" s="376">
        <f t="shared" si="1773"/>
        <v>-1.9903940308170153E-16</v>
      </c>
      <c r="AD723" s="376">
        <f t="shared" si="1774"/>
        <v>1.8504638059885452E-16</v>
      </c>
      <c r="AE723" s="376">
        <f t="shared" si="1775"/>
        <v>-1.5511728807089473E-16</v>
      </c>
      <c r="AF723" s="376">
        <f t="shared" si="1776"/>
        <v>1.1182959885000908E-16</v>
      </c>
      <c r="AG723" s="376">
        <f t="shared" si="1777"/>
        <v>-5.8911219665757164E-17</v>
      </c>
      <c r="AH723" s="376">
        <f t="shared" si="1778"/>
        <v>9.1944580067809039E-19</v>
      </c>
      <c r="AI723" s="376">
        <f t="shared" si="1779"/>
        <v>5.7151510119380245E-17</v>
      </c>
      <c r="AJ723" s="376">
        <f t="shared" si="1780"/>
        <v>-1.1030061636316303E-16</v>
      </c>
      <c r="AK723" s="376">
        <f t="shared" si="1781"/>
        <v>1.5395070758868943E-16</v>
      </c>
      <c r="AL723" s="376">
        <f t="shared" si="1782"/>
        <v>-1.8434266724910019E-16</v>
      </c>
      <c r="AM723" s="376">
        <f t="shared" si="1783"/>
        <v>1.9885916018556027E-16</v>
      </c>
      <c r="AN723" s="376">
        <f t="shared" si="1784"/>
        <v>-1.9625003577369023E-16</v>
      </c>
      <c r="AO723" s="376">
        <f t="shared" si="1785"/>
        <v>1.7673999005590605E-16</v>
      </c>
      <c r="AP723" s="376">
        <f t="shared" si="1786"/>
        <v>-1.4200921506912187E-16</v>
      </c>
      <c r="AQ723" s="376">
        <f t="shared" si="1787"/>
        <v>9.5048701834719885E-17</v>
      </c>
      <c r="AR723" s="376">
        <f t="shared" si="1788"/>
        <v>-3.9902658220133119E-17</v>
      </c>
      <c r="AS723" s="376">
        <f t="shared" si="1789"/>
        <v>-1.8679775527156343E-17</v>
      </c>
      <c r="AT723" s="376">
        <f t="shared" si="1790"/>
        <v>7.5653519548851695E-17</v>
      </c>
      <c r="AU723" s="376">
        <f t="shared" si="1791"/>
        <v>-1.2611203326564864E-16</v>
      </c>
      <c r="AV723" s="376">
        <f t="shared" si="1792"/>
        <v>1.6570986335734834E-16</v>
      </c>
      <c r="AW723" s="376">
        <f t="shared" si="1793"/>
        <v>-1.9103687128499019E-16</v>
      </c>
      <c r="AX723" s="376">
        <f t="shared" si="1794"/>
        <v>1.9991191213203034E-16</v>
      </c>
      <c r="AY723" s="376">
        <f t="shared" si="1795"/>
        <v>-1.9157067333999581E-16</v>
      </c>
      <c r="AZ723" s="376">
        <f t="shared" si="1796"/>
        <v>1.6673149679281314E-16</v>
      </c>
      <c r="BA723" s="376">
        <f t="shared" si="1797"/>
        <v>-1.275335156960979E-16</v>
      </c>
      <c r="BB723" s="376">
        <f t="shared" si="1798"/>
        <v>7.7352433861851572E-17</v>
      </c>
      <c r="BC723" s="376">
        <f t="shared" si="1799"/>
        <v>-2.0509812362834625E-17</v>
      </c>
      <c r="BD723" s="376">
        <f t="shared" si="1800"/>
        <v>-3.8099100405265846E-17</v>
      </c>
      <c r="BE723" s="376">
        <f t="shared" si="1801"/>
        <v>9.3426944228649765E-17</v>
      </c>
      <c r="BF723" s="376">
        <f t="shared" si="1802"/>
        <v>-1.4070892234793594E-16</v>
      </c>
      <c r="BG723" s="376">
        <f t="shared" si="1803"/>
        <v>1.7587314255564868E-16</v>
      </c>
      <c r="BH723" s="376">
        <f t="shared" si="1804"/>
        <v>-1.958912858190289E-16</v>
      </c>
      <c r="BI723" s="376">
        <f t="shared" si="1805"/>
        <v>1.9903940308170153E-16</v>
      </c>
      <c r="BJ723" s="376">
        <f t="shared" si="1806"/>
        <v>-1.8504638059885452E-16</v>
      </c>
      <c r="BK723" s="376">
        <f t="shared" si="1807"/>
        <v>1.5511728807089651E-16</v>
      </c>
      <c r="BL723" s="376">
        <f t="shared" si="1808"/>
        <v>-1.1182959885000908E-16</v>
      </c>
      <c r="BM723" s="376">
        <f t="shared" si="1809"/>
        <v>5.8911219665759863E-17</v>
      </c>
      <c r="BN723" s="376">
        <f t="shared" si="1810"/>
        <v>-9.1944580067809039E-19</v>
      </c>
      <c r="BO723" s="376">
        <f t="shared" si="1811"/>
        <v>-5.7151510119377521E-17</v>
      </c>
      <c r="BP723" s="376">
        <f t="shared" si="1812"/>
        <v>1.1030061636316303E-16</v>
      </c>
      <c r="BQ723" s="376">
        <f t="shared" si="1813"/>
        <v>-1.5395070758868763E-16</v>
      </c>
      <c r="BR723" s="376">
        <f t="shared" si="1814"/>
        <v>1.8434266724910019E-16</v>
      </c>
    </row>
    <row r="724" spans="2:70">
      <c r="B724" s="373">
        <v>30</v>
      </c>
      <c r="C724" s="373">
        <f t="shared" si="1815"/>
        <v>9.3750000000000031E-3</v>
      </c>
      <c r="D724" s="374">
        <f t="shared" si="1751"/>
        <v>29.99648244544284</v>
      </c>
      <c r="E724" s="375" t="str">
        <f>AJ694</f>
        <v>-0.00351755455716121</v>
      </c>
      <c r="F724" s="317">
        <v>30</v>
      </c>
      <c r="G724" s="376">
        <f t="shared" si="1816"/>
        <v>9.1562674475445723E-17</v>
      </c>
      <c r="H724" s="376">
        <f t="shared" si="1752"/>
        <v>-9.9023762073887863E-17</v>
      </c>
      <c r="I724" s="376">
        <f t="shared" si="1753"/>
        <v>1.0267942202899604E-16</v>
      </c>
      <c r="J724" s="376">
        <f t="shared" si="1754"/>
        <v>-1.0238916937881316E-16</v>
      </c>
      <c r="K724" s="376">
        <f t="shared" si="1755"/>
        <v>9.8164158369910217E-17</v>
      </c>
      <c r="L724" s="376">
        <f t="shared" si="1756"/>
        <v>-9.0166753805945706E-17</v>
      </c>
      <c r="M724" s="376">
        <f t="shared" si="1757"/>
        <v>7.8704291459316938E-17</v>
      </c>
      <c r="N724" s="376">
        <f t="shared" si="1758"/>
        <v>-6.4217267329781773E-17</v>
      </c>
      <c r="O724" s="376">
        <f t="shared" si="1759"/>
        <v>4.7262409630221537E-17</v>
      </c>
      <c r="P724" s="376">
        <f t="shared" si="1760"/>
        <v>-2.8491284033636576E-17</v>
      </c>
      <c r="Q724" s="376">
        <f t="shared" si="1761"/>
        <v>8.6252543697347621E-18</v>
      </c>
      <c r="R724" s="376">
        <f t="shared" si="1762"/>
        <v>1.1572238982497591E-17</v>
      </c>
      <c r="S724" s="376">
        <f t="shared" si="1763"/>
        <v>-3.132501768041822E-17</v>
      </c>
      <c r="T724" s="376">
        <f t="shared" si="1764"/>
        <v>4.9873993516153394E-17</v>
      </c>
      <c r="U724" s="377">
        <f t="shared" si="1765"/>
        <v>-6.6506339750719955E-17</v>
      </c>
      <c r="V724" s="376">
        <f t="shared" si="1766"/>
        <v>8.0582884645851946E-17</v>
      </c>
      <c r="W724" s="376">
        <f t="shared" si="1767"/>
        <v>-9.1562674475446092E-17</v>
      </c>
      <c r="X724" s="376">
        <f t="shared" si="1768"/>
        <v>9.902376207388795E-17</v>
      </c>
      <c r="Y724" s="376">
        <f t="shared" si="1769"/>
        <v>-1.0267942202899611E-16</v>
      </c>
      <c r="Z724" s="376">
        <f t="shared" si="1770"/>
        <v>1.0238916937881313E-16</v>
      </c>
      <c r="AA724" s="376">
        <f t="shared" si="1771"/>
        <v>-9.8164158369910045E-17</v>
      </c>
      <c r="AB724" s="376">
        <f t="shared" si="1772"/>
        <v>9.0166753805945448E-17</v>
      </c>
      <c r="AC724" s="376">
        <f t="shared" si="1773"/>
        <v>-7.8704291459316346E-17</v>
      </c>
      <c r="AD724" s="376">
        <f t="shared" si="1774"/>
        <v>6.4217267329780775E-17</v>
      </c>
      <c r="AE724" s="376">
        <f t="shared" si="1775"/>
        <v>-4.7262409630221377E-17</v>
      </c>
      <c r="AF724" s="376">
        <f t="shared" si="1776"/>
        <v>2.849128403363604E-17</v>
      </c>
      <c r="AG724" s="376">
        <f t="shared" si="1777"/>
        <v>-8.6252543697342136E-18</v>
      </c>
      <c r="AH724" s="376">
        <f t="shared" si="1778"/>
        <v>-1.1572238982498127E-17</v>
      </c>
      <c r="AI724" s="376">
        <f t="shared" si="1779"/>
        <v>3.1325017680419452E-17</v>
      </c>
      <c r="AJ724" s="376">
        <f t="shared" si="1780"/>
        <v>-4.9873993516153247E-17</v>
      </c>
      <c r="AK724" s="376">
        <f t="shared" si="1781"/>
        <v>6.6506339750720386E-17</v>
      </c>
      <c r="AL724" s="376">
        <f t="shared" si="1782"/>
        <v>-8.0582884645852291E-17</v>
      </c>
      <c r="AM724" s="376">
        <f t="shared" si="1783"/>
        <v>9.1562674475446351E-17</v>
      </c>
      <c r="AN724" s="376">
        <f t="shared" si="1784"/>
        <v>-9.9023762073888319E-17</v>
      </c>
      <c r="AO724" s="376">
        <f t="shared" si="1785"/>
        <v>1.0267942202899608E-16</v>
      </c>
      <c r="AP724" s="376">
        <f t="shared" si="1786"/>
        <v>-1.0238916937881308E-16</v>
      </c>
      <c r="AQ724" s="376">
        <f t="shared" si="1787"/>
        <v>9.8164158369909872E-17</v>
      </c>
      <c r="AR724" s="376">
        <f t="shared" si="1788"/>
        <v>-9.0166753805945164E-17</v>
      </c>
      <c r="AS724" s="376">
        <f t="shared" si="1789"/>
        <v>7.8704291459315989E-17</v>
      </c>
      <c r="AT724" s="376">
        <f t="shared" si="1790"/>
        <v>-6.4217267329781477E-17</v>
      </c>
      <c r="AU724" s="376">
        <f t="shared" si="1791"/>
        <v>4.7262409630220872E-17</v>
      </c>
      <c r="AV724" s="376">
        <f t="shared" si="1792"/>
        <v>-2.8491284033635516E-17</v>
      </c>
      <c r="AW724" s="376">
        <f t="shared" si="1793"/>
        <v>8.6252543697336589E-18</v>
      </c>
      <c r="AX724" s="376">
        <f t="shared" si="1794"/>
        <v>1.1572238982498688E-17</v>
      </c>
      <c r="AY724" s="376">
        <f t="shared" si="1795"/>
        <v>-3.1325017680419989E-17</v>
      </c>
      <c r="AZ724" s="376">
        <f t="shared" si="1796"/>
        <v>4.9873993516155003E-17</v>
      </c>
      <c r="BA724" s="376">
        <f t="shared" si="1797"/>
        <v>-6.6506339750721927E-17</v>
      </c>
      <c r="BB724" s="376">
        <f t="shared" si="1798"/>
        <v>8.0582884645853549E-17</v>
      </c>
      <c r="BC724" s="376">
        <f t="shared" si="1799"/>
        <v>-9.1562674475445932E-17</v>
      </c>
      <c r="BD724" s="376">
        <f t="shared" si="1800"/>
        <v>9.9023762073888073E-17</v>
      </c>
      <c r="BE724" s="376">
        <f t="shared" si="1801"/>
        <v>-1.0267942202899613E-16</v>
      </c>
      <c r="BF724" s="376">
        <f t="shared" si="1802"/>
        <v>1.0238916937881301E-16</v>
      </c>
      <c r="BG724" s="376">
        <f t="shared" si="1803"/>
        <v>-9.81641583699097E-17</v>
      </c>
      <c r="BH724" s="376">
        <f t="shared" si="1804"/>
        <v>9.0166753805944893E-17</v>
      </c>
      <c r="BI724" s="376">
        <f t="shared" si="1805"/>
        <v>-7.8704291459315619E-17</v>
      </c>
      <c r="BJ724" s="376">
        <f t="shared" si="1806"/>
        <v>6.42172673297799E-17</v>
      </c>
      <c r="BK724" s="376">
        <f t="shared" si="1807"/>
        <v>-4.7262409630219078E-17</v>
      </c>
      <c r="BL724" s="376">
        <f t="shared" si="1808"/>
        <v>2.8491284033633575E-17</v>
      </c>
      <c r="BM724" s="376">
        <f t="shared" si="1809"/>
        <v>-8.6252543697345587E-18</v>
      </c>
      <c r="BN724" s="376">
        <f t="shared" si="1810"/>
        <v>-1.157223898249777E-17</v>
      </c>
      <c r="BO724" s="376">
        <f t="shared" si="1811"/>
        <v>3.1325017680419126E-17</v>
      </c>
      <c r="BP724" s="376">
        <f t="shared" si="1812"/>
        <v>-4.9873993516154208E-17</v>
      </c>
      <c r="BQ724" s="376">
        <f t="shared" si="1813"/>
        <v>6.6506339750721237E-17</v>
      </c>
      <c r="BR724" s="376">
        <f t="shared" si="1814"/>
        <v>-8.0582884645852982E-17</v>
      </c>
    </row>
    <row r="725" spans="2:70">
      <c r="B725" s="373">
        <v>31</v>
      </c>
      <c r="C725" s="373">
        <f t="shared" si="1815"/>
        <v>9.6875000000000034E-3</v>
      </c>
      <c r="D725" s="374">
        <f t="shared" si="1751"/>
        <v>29.996189894818915</v>
      </c>
      <c r="E725" s="375" t="str">
        <f>AK694</f>
        <v>-0.0038101051810838</v>
      </c>
      <c r="F725" s="317">
        <v>31</v>
      </c>
      <c r="G725" s="376">
        <f t="shared" si="1816"/>
        <v>-1.3793053658779207E-16</v>
      </c>
      <c r="H725" s="376">
        <f t="shared" si="1752"/>
        <v>1.4393885314525517E-16</v>
      </c>
      <c r="I725" s="376">
        <f t="shared" si="1753"/>
        <v>-1.4856095986194847E-16</v>
      </c>
      <c r="J725" s="376">
        <f t="shared" si="1754"/>
        <v>1.517523433234896E-16</v>
      </c>
      <c r="K725" s="376">
        <f t="shared" si="1755"/>
        <v>-1.5348226876255627E-16</v>
      </c>
      <c r="L725" s="376">
        <f t="shared" si="1756"/>
        <v>1.5373407605149688E-16</v>
      </c>
      <c r="M725" s="376">
        <f t="shared" si="1757"/>
        <v>-1.5250534014846696E-16</v>
      </c>
      <c r="N725" s="376">
        <f t="shared" si="1758"/>
        <v>1.4980789445190822E-16</v>
      </c>
      <c r="O725" s="376">
        <f t="shared" si="1759"/>
        <v>-1.456677168384522E-16</v>
      </c>
      <c r="P725" s="376">
        <f t="shared" si="1760"/>
        <v>1.4012467948176783E-16</v>
      </c>
      <c r="Q725" s="376">
        <f t="shared" si="1761"/>
        <v>-1.3323216486173219E-16</v>
      </c>
      <c r="R725" s="376">
        <f t="shared" si="1762"/>
        <v>1.2505655166196842E-16</v>
      </c>
      <c r="S725" s="376">
        <f t="shared" si="1763"/>
        <v>-1.1567657550683484E-16</v>
      </c>
      <c r="T725" s="376">
        <f t="shared" si="1764"/>
        <v>1.0518257069432194E-16</v>
      </c>
      <c r="U725" s="377">
        <f t="shared" si="1765"/>
        <v>-9.3675600227380791E-17</v>
      </c>
      <c r="V725" s="376">
        <f t="shared" si="1766"/>
        <v>8.1266482521957923E-17</v>
      </c>
      <c r="W725" s="376">
        <f t="shared" si="1767"/>
        <v>-6.8074724165070335E-17</v>
      </c>
      <c r="X725" s="376">
        <f t="shared" si="1768"/>
        <v>5.4227369001043527E-17</v>
      </c>
      <c r="Y725" s="376">
        <f t="shared" si="1769"/>
        <v>-3.9857774629841382E-17</v>
      </c>
      <c r="Z725" s="376">
        <f t="shared" si="1770"/>
        <v>2.5104328100477914E-17</v>
      </c>
      <c r="AA725" s="376">
        <f t="shared" si="1771"/>
        <v>-1.0109113168085172E-17</v>
      </c>
      <c r="AB725" s="376">
        <f t="shared" si="1772"/>
        <v>-4.9834580503207471E-18</v>
      </c>
      <c r="AC725" s="376">
        <f t="shared" si="1773"/>
        <v>2.0028035843464586E-17</v>
      </c>
      <c r="AD725" s="376">
        <f t="shared" si="1774"/>
        <v>-3.4879732702999954E-17</v>
      </c>
      <c r="AE725" s="376">
        <f t="shared" si="1775"/>
        <v>4.9395518669401901E-17</v>
      </c>
      <c r="AF725" s="376">
        <f t="shared" si="1776"/>
        <v>-6.3435598788682354E-17</v>
      </c>
      <c r="AG725" s="376">
        <f t="shared" si="1777"/>
        <v>7.6864759414200112E-17</v>
      </c>
      <c r="AH725" s="376">
        <f t="shared" si="1778"/>
        <v>-8.9553670388009347E-17</v>
      </c>
      <c r="AI725" s="376">
        <f t="shared" si="1779"/>
        <v>1.0138013056096435E-16</v>
      </c>
      <c r="AJ725" s="376">
        <f t="shared" si="1780"/>
        <v>-1.1223024465660212E-16</v>
      </c>
      <c r="AK725" s="376">
        <f t="shared" si="1781"/>
        <v>1.2199952014490292E-16</v>
      </c>
      <c r="AL725" s="376">
        <f t="shared" si="1782"/>
        <v>-1.30593873562488E-16</v>
      </c>
      <c r="AM725" s="376">
        <f t="shared" si="1783"/>
        <v>1.3793053658779301E-16</v>
      </c>
      <c r="AN725" s="376">
        <f t="shared" si="1784"/>
        <v>-1.4393885314525552E-16</v>
      </c>
      <c r="AO725" s="376">
        <f t="shared" si="1785"/>
        <v>1.4856095986194899E-16</v>
      </c>
      <c r="AP725" s="376">
        <f t="shared" si="1786"/>
        <v>-1.5175234332348975E-16</v>
      </c>
      <c r="AQ725" s="376">
        <f t="shared" si="1787"/>
        <v>1.5348226876255641E-16</v>
      </c>
      <c r="AR725" s="376">
        <f t="shared" si="1788"/>
        <v>-1.5373407605149685E-16</v>
      </c>
      <c r="AS725" s="376">
        <f t="shared" si="1789"/>
        <v>1.5250534014846677E-16</v>
      </c>
      <c r="AT725" s="376">
        <f t="shared" si="1790"/>
        <v>-1.4980789445190807E-16</v>
      </c>
      <c r="AU725" s="376">
        <f t="shared" si="1791"/>
        <v>1.4566771683845166E-16</v>
      </c>
      <c r="AV725" s="376">
        <f t="shared" si="1792"/>
        <v>-1.4012467948176758E-16</v>
      </c>
      <c r="AW725" s="376">
        <f t="shared" si="1793"/>
        <v>1.332321648617327E-16</v>
      </c>
      <c r="AX725" s="376">
        <f t="shared" si="1794"/>
        <v>-1.2505655166196714E-16</v>
      </c>
      <c r="AY725" s="376">
        <f t="shared" si="1795"/>
        <v>1.156765755068341E-16</v>
      </c>
      <c r="AZ725" s="376">
        <f t="shared" si="1796"/>
        <v>-1.0518257069432192E-16</v>
      </c>
      <c r="BA725" s="376">
        <f t="shared" si="1797"/>
        <v>9.3675600227381616E-17</v>
      </c>
      <c r="BB725" s="376">
        <f t="shared" si="1798"/>
        <v>-8.1266482521956037E-17</v>
      </c>
      <c r="BC725" s="376">
        <f t="shared" si="1799"/>
        <v>6.8074724165069324E-17</v>
      </c>
      <c r="BD725" s="376">
        <f t="shared" si="1800"/>
        <v>-5.4227369001043496E-17</v>
      </c>
      <c r="BE725" s="376">
        <f t="shared" si="1801"/>
        <v>3.9857774629838183E-17</v>
      </c>
      <c r="BF725" s="376">
        <f t="shared" si="1802"/>
        <v>-2.5104328100475733E-17</v>
      </c>
      <c r="BG725" s="376">
        <f t="shared" si="1803"/>
        <v>1.0109113168084038E-17</v>
      </c>
      <c r="BH725" s="376">
        <f t="shared" si="1804"/>
        <v>4.9834580503196747E-18</v>
      </c>
      <c r="BI725" s="376">
        <f t="shared" si="1805"/>
        <v>-2.0028035843467865E-17</v>
      </c>
      <c r="BJ725" s="376">
        <f t="shared" si="1806"/>
        <v>3.4879732703001063E-17</v>
      </c>
      <c r="BK725" s="376">
        <f t="shared" si="1807"/>
        <v>-4.939551866940298E-17</v>
      </c>
      <c r="BL725" s="376">
        <f t="shared" si="1808"/>
        <v>6.3435598788681405E-17</v>
      </c>
      <c r="BM725" s="376">
        <f t="shared" si="1809"/>
        <v>-7.6864759414202984E-17</v>
      </c>
      <c r="BN725" s="376">
        <f t="shared" si="1810"/>
        <v>8.9553670388010272E-17</v>
      </c>
      <c r="BO725" s="376">
        <f t="shared" si="1811"/>
        <v>-1.0138013056096519E-16</v>
      </c>
      <c r="BP725" s="376">
        <f t="shared" si="1812"/>
        <v>1.1223024465660141E-16</v>
      </c>
      <c r="BQ725" s="376">
        <f t="shared" si="1813"/>
        <v>-1.2199952014490495E-16</v>
      </c>
      <c r="BR725" s="376">
        <f t="shared" si="1814"/>
        <v>1.3059387356248859E-16</v>
      </c>
    </row>
    <row r="726" spans="2:70">
      <c r="B726" s="373">
        <v>32</v>
      </c>
      <c r="C726" s="373">
        <f t="shared" si="1815"/>
        <v>1.0000000000000004E-2</v>
      </c>
      <c r="D726" s="374">
        <f t="shared" si="1751"/>
        <v>29.995934037590704</v>
      </c>
      <c r="E726" s="375" t="str">
        <f>AL694</f>
        <v>-0.00406596240929437</v>
      </c>
      <c r="F726" s="317">
        <v>32</v>
      </c>
      <c r="G726" s="376">
        <f t="shared" si="1816"/>
        <v>3.6533460484129803E-17</v>
      </c>
      <c r="H726" s="376">
        <f t="shared" si="1752"/>
        <v>-3.6533460484129809E-17</v>
      </c>
      <c r="I726" s="376">
        <f t="shared" si="1753"/>
        <v>3.6533460484129816E-17</v>
      </c>
      <c r="J726" s="376">
        <f t="shared" si="1754"/>
        <v>-3.6533460484129828E-17</v>
      </c>
      <c r="K726" s="376">
        <f t="shared" si="1755"/>
        <v>3.6533460484129834E-17</v>
      </c>
      <c r="L726" s="376">
        <f t="shared" si="1756"/>
        <v>-3.653346048412984E-17</v>
      </c>
      <c r="M726" s="376">
        <f t="shared" si="1757"/>
        <v>3.6533460484129846E-17</v>
      </c>
      <c r="N726" s="376">
        <f t="shared" si="1758"/>
        <v>-3.6533460484129852E-17</v>
      </c>
      <c r="O726" s="376">
        <f t="shared" si="1759"/>
        <v>3.6533460484129859E-17</v>
      </c>
      <c r="P726" s="376">
        <f t="shared" si="1760"/>
        <v>-3.6533460484129871E-17</v>
      </c>
      <c r="Q726" s="376">
        <f t="shared" si="1761"/>
        <v>3.6533460484130081E-17</v>
      </c>
      <c r="R726" s="376">
        <f t="shared" si="1762"/>
        <v>-3.6533460484129883E-17</v>
      </c>
      <c r="S726" s="376">
        <f t="shared" si="1763"/>
        <v>3.6533460484129686E-17</v>
      </c>
      <c r="T726" s="376">
        <f t="shared" si="1764"/>
        <v>-3.6533460484129896E-17</v>
      </c>
      <c r="U726" s="377">
        <f t="shared" si="1765"/>
        <v>3.6533460484130111E-17</v>
      </c>
      <c r="V726" s="376">
        <f t="shared" si="1766"/>
        <v>-3.6533460484129908E-17</v>
      </c>
      <c r="W726" s="376">
        <f t="shared" si="1767"/>
        <v>3.6533460484129711E-17</v>
      </c>
      <c r="X726" s="376">
        <f t="shared" si="1768"/>
        <v>-3.6533460484129926E-17</v>
      </c>
      <c r="Y726" s="376">
        <f t="shared" si="1769"/>
        <v>3.6533460484130136E-17</v>
      </c>
      <c r="Z726" s="376">
        <f t="shared" si="1770"/>
        <v>-3.6533460484129939E-17</v>
      </c>
      <c r="AA726" s="376">
        <f t="shared" si="1771"/>
        <v>3.6533460484129742E-17</v>
      </c>
      <c r="AB726" s="376">
        <f t="shared" si="1772"/>
        <v>-3.6533460484130364E-17</v>
      </c>
      <c r="AC726" s="376">
        <f t="shared" si="1773"/>
        <v>3.6533460484130167E-17</v>
      </c>
      <c r="AD726" s="376">
        <f t="shared" si="1774"/>
        <v>-3.653346048412997E-17</v>
      </c>
      <c r="AE726" s="376">
        <f t="shared" si="1775"/>
        <v>3.6533460484129766E-17</v>
      </c>
      <c r="AF726" s="376">
        <f t="shared" si="1776"/>
        <v>-3.6533460484129569E-17</v>
      </c>
      <c r="AG726" s="376">
        <f t="shared" si="1777"/>
        <v>3.6533460484130191E-17</v>
      </c>
      <c r="AH726" s="376">
        <f t="shared" si="1778"/>
        <v>-3.6533460484129994E-17</v>
      </c>
      <c r="AI726" s="376">
        <f t="shared" si="1779"/>
        <v>3.6533460484129797E-17</v>
      </c>
      <c r="AJ726" s="376">
        <f t="shared" si="1780"/>
        <v>-3.6533460484130419E-17</v>
      </c>
      <c r="AK726" s="376">
        <f t="shared" si="1781"/>
        <v>3.6533460484130222E-17</v>
      </c>
      <c r="AL726" s="376">
        <f t="shared" si="1782"/>
        <v>-3.6533460484130025E-17</v>
      </c>
      <c r="AM726" s="376">
        <f t="shared" si="1783"/>
        <v>3.6533460484129828E-17</v>
      </c>
      <c r="AN726" s="376">
        <f t="shared" si="1784"/>
        <v>-3.6533460484129624E-17</v>
      </c>
      <c r="AO726" s="376">
        <f t="shared" si="1785"/>
        <v>3.6533460484130253E-17</v>
      </c>
      <c r="AP726" s="376">
        <f t="shared" si="1786"/>
        <v>-3.653346048413005E-17</v>
      </c>
      <c r="AQ726" s="376">
        <f t="shared" si="1787"/>
        <v>3.6533460484129852E-17</v>
      </c>
      <c r="AR726" s="376">
        <f t="shared" si="1788"/>
        <v>-3.6533460484130481E-17</v>
      </c>
      <c r="AS726" s="376">
        <f t="shared" si="1789"/>
        <v>3.6533460484130278E-17</v>
      </c>
      <c r="AT726" s="376">
        <f t="shared" si="1790"/>
        <v>-3.6533460484130081E-17</v>
      </c>
      <c r="AU726" s="376">
        <f t="shared" si="1791"/>
        <v>3.6533460484130703E-17</v>
      </c>
      <c r="AV726" s="376">
        <f t="shared" si="1792"/>
        <v>-3.6533460484129686E-17</v>
      </c>
      <c r="AW726" s="376">
        <f t="shared" si="1793"/>
        <v>3.6533460484130309E-17</v>
      </c>
      <c r="AX726" s="376">
        <f t="shared" si="1794"/>
        <v>-3.6533460484130931E-17</v>
      </c>
      <c r="AY726" s="376">
        <f t="shared" si="1795"/>
        <v>3.6533460484129908E-17</v>
      </c>
      <c r="AZ726" s="376">
        <f t="shared" si="1796"/>
        <v>-3.6533460484130537E-17</v>
      </c>
      <c r="BA726" s="376">
        <f t="shared" si="1797"/>
        <v>3.6533460484129514E-17</v>
      </c>
      <c r="BB726" s="376">
        <f t="shared" si="1798"/>
        <v>-3.6533460484130136E-17</v>
      </c>
      <c r="BC726" s="376">
        <f t="shared" si="1799"/>
        <v>3.6533460484130765E-17</v>
      </c>
      <c r="BD726" s="376">
        <f t="shared" si="1800"/>
        <v>-3.6533460484129742E-17</v>
      </c>
      <c r="BE726" s="376">
        <f t="shared" si="1801"/>
        <v>3.6533460484130364E-17</v>
      </c>
      <c r="BF726" s="376">
        <f t="shared" si="1802"/>
        <v>-3.6533460484129341E-17</v>
      </c>
      <c r="BG726" s="376">
        <f t="shared" si="1803"/>
        <v>3.653346048412997E-17</v>
      </c>
      <c r="BH726" s="376">
        <f t="shared" si="1804"/>
        <v>-3.6533460484130592E-17</v>
      </c>
      <c r="BI726" s="376">
        <f t="shared" si="1805"/>
        <v>3.6533460484129569E-17</v>
      </c>
      <c r="BJ726" s="376">
        <f t="shared" si="1806"/>
        <v>-3.6533460484130191E-17</v>
      </c>
      <c r="BK726" s="376">
        <f t="shared" si="1807"/>
        <v>3.653346048413082E-17</v>
      </c>
      <c r="BL726" s="376">
        <f t="shared" si="1808"/>
        <v>-3.6533460484129797E-17</v>
      </c>
      <c r="BM726" s="376">
        <f t="shared" si="1809"/>
        <v>3.6533460484130419E-17</v>
      </c>
      <c r="BN726" s="376">
        <f t="shared" si="1810"/>
        <v>-3.6533460484131048E-17</v>
      </c>
      <c r="BO726" s="376">
        <f t="shared" si="1811"/>
        <v>3.6533460484130025E-17</v>
      </c>
      <c r="BP726" s="376">
        <f t="shared" si="1812"/>
        <v>-3.6533460484130648E-17</v>
      </c>
      <c r="BQ726" s="376">
        <f t="shared" si="1813"/>
        <v>3.6533460484129624E-17</v>
      </c>
      <c r="BR726" s="376">
        <f t="shared" si="1814"/>
        <v>-3.6533460484130253E-17</v>
      </c>
    </row>
    <row r="727" spans="2:70">
      <c r="B727" s="373">
        <v>33</v>
      </c>
      <c r="C727" s="373">
        <f t="shared" si="1815"/>
        <v>1.0312500000000004E-2</v>
      </c>
      <c r="D727" s="374">
        <f t="shared" ref="D727:D758" si="1817">Vo_set2+E727</f>
        <v>29.995717337803175</v>
      </c>
      <c r="E727" s="375" t="str">
        <f>AM694</f>
        <v>-0.00428266219682685</v>
      </c>
      <c r="F727" s="317">
        <v>33</v>
      </c>
      <c r="G727" s="376">
        <f t="shared" ref="G727:G744" si="1818">2*IMREAL(K658)*COS(2*PI()*B658*1/Nt_input)-2*IMAGINARY(K658)*SIN(2*PI()*B658*1/Nt_input)</f>
        <v>6.6461525577064996E-16</v>
      </c>
      <c r="H727" s="376">
        <f t="shared" ref="H727:H744" si="1819">2*IMREAL(K658)*COS(2*PI()*B658*2/Nt_input)-2*IMAGINARY(K658)*SIN(2*PI()*B658*2/Nt_input)</f>
        <v>-7.0204521294646698E-16</v>
      </c>
      <c r="I727" s="376">
        <f t="shared" ref="I727:I744" si="1820">2*IMREAL(K658)*COS(2*PI()*B658*3/Nt_input)-2*IMAGINARY(K658)*SIN(2*PI()*B658*3/Nt_input)</f>
        <v>7.3271409094465825E-16</v>
      </c>
      <c r="J727" s="376">
        <f t="shared" ref="J727:J744" si="1821">2*IMREAL(K658)*COS(2*PI()*B658*4/Nt_input)-2*IMAGINARY(K658)*SIN(2*PI()*B658*4/Nt_input)</f>
        <v>-7.5632653170478653E-16</v>
      </c>
      <c r="K727" s="376">
        <f t="shared" ref="K727:K744" si="1822">2*IMREAL(K658)*COS(2*PI()*B658*5/Nt_input)-2*IMAGINARY(K658)*SIN(2*PI()*B658*5/Nt_input)</f>
        <v>7.7265513451445937E-16</v>
      </c>
      <c r="L727" s="376">
        <f t="shared" ref="L727:L744" si="1823">2*IMREAL(K658)*COS(2*PI()*B658*6/Nt_input)-2*IMAGINARY(K658)*SIN(2*PI()*B658*6/Nt_input)</f>
        <v>-7.8154264600249676E-16</v>
      </c>
      <c r="M727" s="376">
        <f t="shared" ref="M727:M744" si="1824">2*IMREAL(K658)*COS(2*PI()*B658*7/Nt_input)-2*IMAGINARY(K658)*SIN(2*PI()*B658*7/Nt_input)</f>
        <v>7.8290347457486129E-16</v>
      </c>
      <c r="N727" s="376">
        <f t="shared" ref="N727:N744" si="1825">2*IMREAL(K658)*COS(2*PI()*B658*8/Nt_input)-2*IMAGINARY(K658)*SIN(2*PI()*B658*8/Nt_input)</f>
        <v>-7.7672451470849628E-16</v>
      </c>
      <c r="O727" s="376">
        <f t="shared" ref="O727:O744" si="1826">2*IMREAL(K658)*COS(2*PI()*B658*9/Nt_input)-2*IMAGINARY(K658)*SIN(2*PI()*B658*9/Nt_input)</f>
        <v>7.6306527316467818E-16</v>
      </c>
      <c r="P727" s="376">
        <f t="shared" ref="P727:P744" si="1827">2*IMREAL(K658)*COS(2*PI()*B658*10/Nt_input)-2*IMAGINARY(K658)*SIN(2*PI()*B658*10/Nt_input)</f>
        <v>-7.4205729590637393E-16</v>
      </c>
      <c r="Q727" s="376">
        <f t="shared" ref="Q727:Q744" si="1828">2*IMREAL(K658)*COS(2*PI()*B658*11/Nt_input)-2*IMAGINARY(K658)*SIN(2*PI()*B658*11/Nt_input)</f>
        <v>7.13902901238711E-16</v>
      </c>
      <c r="R727" s="376">
        <f t="shared" ref="R727:R744" si="1829">2*IMREAL(K658)*COS(2*PI()*B658*12/Nt_input)-2*IMAGINARY(K658)*SIN(2*PI()*B658*12/Nt_input)</f>
        <v>-6.7887323137309606E-16</v>
      </c>
      <c r="S727" s="376">
        <f t="shared" ref="S727:S744" si="1830">2*IMREAL(K658)*COS(2*PI()*B658*13/Nt_input)-2*IMAGINARY(K658)*SIN(2*PI()*B658*13/Nt_input)</f>
        <v>6.3730564117950038E-16</v>
      </c>
      <c r="T727" s="376">
        <f t="shared" ref="T727:T744" si="1831">2*IMREAL(K658)*COS(2*PI()*B658*14/Nt_input)-2*IMAGINARY(K658)*SIN(2*PI()*B658*14/Nt_input)</f>
        <v>-5.8960044927464464E-16</v>
      </c>
      <c r="U727" s="377">
        <f t="shared" ref="U727:U744" si="1832">2*IMREAL(K658)*COS(2*PI()*B658*15/Nt_input)-2*IMAGINARY(K658)*SIN(2*PI()*B658*15/Nt_input)</f>
        <v>5.3621708273488304E-16</v>
      </c>
      <c r="V727" s="376">
        <f t="shared" ref="V727:V744" si="1833">2*IMREAL(K658)*COS(2*PI()*B658*16/Nt_input)-2*IMAGINARY(K658)*SIN(2*PI()*B658*16/Nt_input)</f>
        <v>-4.7766965256231024E-16</v>
      </c>
      <c r="W727" s="376">
        <f t="shared" ref="W727:W744" si="1834">2*IMREAL(K658)*COS(2*PI()*B658*17/Nt_input)-2*IMAGINARY(K658)*SIN(2*PI()*B658*17/Nt_input)</f>
        <v>4.1452200251476877E-16</v>
      </c>
      <c r="X727" s="376">
        <f t="shared" ref="X727:X744" si="1835">2*IMREAL(K658)*COS(2*PI()*B658*18/Nt_input)-2*IMAGINARY(K658)*SIN(2*PI()*B658*18/Nt_input)</f>
        <v>-3.4738227898223367E-16</v>
      </c>
      <c r="Y727" s="376">
        <f t="shared" ref="Y727:Y744" si="1836">2*IMREAL(K658)*COS(2*PI()*B658*19/Nt_input)-2*IMAGINARY(K658)*SIN(2*PI()*B658*19/Nt_input)</f>
        <v>2.7689707420462927E-16</v>
      </c>
      <c r="Z727" s="376">
        <f t="shared" ref="Z727:Z744" si="1837">2*IMREAL(K658)*COS(2*PI()*B658*20/Nt_input)-2*IMAGINARY(K658)*SIN(2*PI()*B658*20/Nt_input)</f>
        <v>-2.0374519923509107E-16</v>
      </c>
      <c r="AA727" s="376">
        <f t="shared" ref="AA727:AA744" si="1838">2*IMREAL(K658)*COS(2*PI()*B658*21/Nt_input)-2*IMAGINARY(K658)*SIN(2*PI()*B658*21/Nt_input)</f>
        <v>1.2863114661846872E-16</v>
      </c>
      <c r="AB727" s="376">
        <f t="shared" ref="AB727:AB744" si="1839">2*IMREAL(K658)*COS(2*PI()*B658*22/Nt_input)-2*IMAGINARY(K658)*SIN(2*PI()*B658*22/Nt_input)</f>
        <v>-5.2278305742973106E-17</v>
      </c>
      <c r="AC727" s="376">
        <f t="shared" ref="AC727:AC744" si="1840">2*IMREAL(K658)*COS(2*PI()*B658*23/Nt_input)-2*IMAGINARY(K658)*SIN(2*PI()*B658*23/Nt_input)</f>
        <v>-2.4578003795056196E-17</v>
      </c>
      <c r="AD727" s="376">
        <f t="shared" ref="AD727:AD744" si="1841">2*IMREAL(K658)*COS(2*PI()*B658*24/Nt_input)-2*IMAGINARY(K658)*SIN(2*PI()*B658*24/Nt_input)</f>
        <v>1.011976137208357E-16</v>
      </c>
      <c r="AE727" s="376">
        <f t="shared" ref="AE727:AE744" si="1842">2*IMREAL(K658)*COS(2*PI()*B658*25/Nt_input)-2*IMAGINARY(K658)*SIN(2*PI()*B658*25/Nt_input)</f>
        <v>-1.7684263530624058E-16</v>
      </c>
      <c r="AF727" s="376">
        <f t="shared" ref="AF727:AF744" si="1843">2*IMREAL(K658)*COS(2*PI()*B658*26/Nt_input)-2*IMAGINARY(K658)*SIN(2*PI()*B658*26/Nt_input)</f>
        <v>2.5078456564162832E-16</v>
      </c>
      <c r="AG727" s="376">
        <f t="shared" ref="AG727:AG744" si="1844">2*IMREAL(K658)*COS(2*PI()*B658*27/Nt_input)-2*IMAGINARY(K658)*SIN(2*PI()*B658*27/Nt_input)</f>
        <v>-3.2231130351709855E-16</v>
      </c>
      <c r="AH727" s="376">
        <f t="shared" ref="AH727:AH744" si="1845">2*IMREAL(K658)*COS(2*PI()*B658*28/Nt_input)-2*IMAGINARY(K658)*SIN(2*PI()*B658*28/Nt_input)</f>
        <v>3.9073400734641816E-16</v>
      </c>
      <c r="AI727" s="376">
        <f t="shared" ref="AI727:AI744" si="1846">2*IMREAL(K658)*COS(2*PI()*B658*29/Nt_input)-2*IMAGINARY(K658)*SIN(2*PI()*B658*29/Nt_input)</f>
        <v>-4.553937290880561E-16</v>
      </c>
      <c r="AJ727" s="376">
        <f t="shared" ref="AJ727:AJ744" si="1847">2*IMREAL(K658)*COS(2*PI()*B658*30/Nt_input)-2*IMAGINARY(K658)*SIN(2*PI()*B658*30/Nt_input)</f>
        <v>5.1566776027504095E-16</v>
      </c>
      <c r="AK727" s="376">
        <f t="shared" ref="AK727:AK744" si="1848">2*IMREAL(K658)*COS(2*PI()*B658*31/Nt_input)-2*IMAGINARY(K658)*SIN(2*PI()*B658*31/Nt_input)</f>
        <v>-5.709756290379052E-16</v>
      </c>
      <c r="AL727" s="376">
        <f t="shared" ref="AL727:AL744" si="1849">2*IMREAL(K658)*COS(2*PI()*B658*32/Nt_input)-2*IMAGINARY(K658)*SIN(2*PI()*B658*32/Nt_input)</f>
        <v>6.2078469036610576E-16</v>
      </c>
      <c r="AM727" s="376">
        <f t="shared" ref="AM727:AM744" si="1850">2*IMREAL(K658)*COS(2*PI()*B658*33/Nt_input)-2*IMAGINARY(K658)*SIN(2*PI()*B658*33/Nt_input)</f>
        <v>-6.6461525577064956E-16</v>
      </c>
      <c r="AN727" s="376">
        <f t="shared" ref="AN727:AN744" si="1851">2*IMREAL(K658)*COS(2*PI()*B658*34/Nt_input)-2*IMAGINARY(K658)*SIN(2*PI()*B658*34/Nt_input)</f>
        <v>7.0204521294646659E-16</v>
      </c>
      <c r="AO727" s="376">
        <f t="shared" ref="AO727:AO744" si="1852">2*IMREAL(K658)*COS(2*PI()*B658*35/Nt_input)-2*IMAGINARY(K658)*SIN(2*PI()*B658*35/Nt_input)</f>
        <v>-7.3271409094465756E-16</v>
      </c>
      <c r="AP727" s="376">
        <f t="shared" ref="AP727:AP744" si="1853">2*IMREAL(K658)*COS(2*PI()*B658*36/Nt_input)-2*IMAGINARY(K658)*SIN(2*PI()*B658*36/Nt_input)</f>
        <v>7.5632653170478614E-16</v>
      </c>
      <c r="AQ727" s="376">
        <f t="shared" ref="AQ727:AQ744" si="1854">2*IMREAL(K658)*COS(2*PI()*B658*37/Nt_input)-2*IMAGINARY(K658)*SIN(2*PI()*B658*37/Nt_input)</f>
        <v>-7.7265513451445888E-16</v>
      </c>
      <c r="AR727" s="376">
        <f t="shared" ref="AR727:AR744" si="1855">2*IMREAL(K658)*COS(2*PI()*B658*38/Nt_input)-2*IMAGINARY(K658)*SIN(2*PI()*B658*38/Nt_input)</f>
        <v>7.8154264600249656E-16</v>
      </c>
      <c r="AS727" s="376">
        <f t="shared" ref="AS727:AS744" si="1856">2*IMREAL(K658)*COS(2*PI()*B658*39/Nt_input)-2*IMAGINARY(K658)*SIN(2*PI()*B658*39/Nt_input)</f>
        <v>-7.8290347457486129E-16</v>
      </c>
      <c r="AT727" s="376">
        <f t="shared" ref="AT727:AT744" si="1857">2*IMREAL(K658)*COS(2*PI()*B658*40/Nt_input)-2*IMAGINARY(K658)*SIN(2*PI()*B658*40/Nt_input)</f>
        <v>7.7672451470849529E-16</v>
      </c>
      <c r="AU727" s="376">
        <f t="shared" ref="AU727:AU744" si="1858">2*IMREAL(K658)*COS(2*PI()*B658*41/Nt_input)-2*IMAGINARY(K658)*SIN(2*PI()*B658*41/Nt_input)</f>
        <v>-7.6306527316467631E-16</v>
      </c>
      <c r="AV727" s="376">
        <f t="shared" ref="AV727:AV744" si="1859">2*IMREAL(K658)*COS(2*PI()*B658*42/Nt_input)-2*IMAGINARY(K658)*SIN(2*PI()*B658*42/Nt_input)</f>
        <v>7.4205729590637225E-16</v>
      </c>
      <c r="AW727" s="376">
        <f t="shared" ref="AW727:AW744" si="1860">2*IMREAL(K658)*COS(2*PI()*B658*43/Nt_input)-2*IMAGINARY(K658)*SIN(2*PI()*B658*43/Nt_input)</f>
        <v>-7.1390290123870883E-16</v>
      </c>
      <c r="AX727" s="376">
        <f t="shared" ref="AX727:AX744" si="1861">2*IMREAL(K658)*COS(2*PI()*B658*44/Nt_input)-2*IMAGINARY(K658)*SIN(2*PI()*B658*44/Nt_input)</f>
        <v>6.788732313730934E-16</v>
      </c>
      <c r="AY727" s="376">
        <f t="shared" ref="AY727:AY744" si="1862">2*IMREAL(K658)*COS(2*PI()*B658*45/Nt_input)-2*IMAGINARY(K658)*SIN(2*PI()*B658*45/Nt_input)</f>
        <v>-6.3730564117949742E-16</v>
      </c>
      <c r="AZ727" s="376">
        <f t="shared" ref="AZ727:AZ744" si="1863">2*IMREAL(K658)*COS(2*PI()*B658*46/Nt_input)-2*IMAGINARY(K658)*SIN(2*PI()*B658*46/Nt_input)</f>
        <v>5.8960044927464129E-16</v>
      </c>
      <c r="BA727" s="376">
        <f t="shared" ref="BA727:BA744" si="1864">2*IMREAL(K658)*COS(2*PI()*B658*47/Nt_input)-2*IMAGINARY(K658)*SIN(2*PI()*B658*47/Nt_input)</f>
        <v>-5.3621708273487939E-16</v>
      </c>
      <c r="BB727" s="376">
        <f t="shared" ref="BB727:BB744" si="1865">2*IMREAL(K658)*COS(2*PI()*B658*48/Nt_input)-2*IMAGINARY(K658)*SIN(2*PI()*B658*48/Nt_input)</f>
        <v>4.776696525623061E-16</v>
      </c>
      <c r="BC727" s="376">
        <f t="shared" ref="BC727:BC744" si="1866">2*IMREAL(K658)*COS(2*PI()*B658*49/Nt_input)-2*IMAGINARY(K658)*SIN(2*PI()*B658*49/Nt_input)</f>
        <v>-4.1452200251476438E-16</v>
      </c>
      <c r="BD727" s="376">
        <f t="shared" ref="BD727:BD744" si="1867">2*IMREAL(K658)*COS(2*PI()*B658*50/Nt_input)-2*IMAGINARY(K658)*SIN(2*PI()*B658*50/Nt_input)</f>
        <v>3.4738227898222903E-16</v>
      </c>
      <c r="BE727" s="376">
        <f t="shared" ref="BE727:BE744" si="1868">2*IMREAL(K658)*COS(2*PI()*B658*51/Nt_input)-2*IMAGINARY(K658)*SIN(2*PI()*B658*51/Nt_input)</f>
        <v>-2.7689707420462439E-16</v>
      </c>
      <c r="BF727" s="376">
        <f t="shared" ref="BF727:BF744" si="1869">2*IMREAL(K658)*COS(2*PI()*B658*52/Nt_input)-2*IMAGINARY(K658)*SIN(2*PI()*B658*52/Nt_input)</f>
        <v>2.0374519923509151E-16</v>
      </c>
      <c r="BG727" s="376">
        <f t="shared" ref="BG727:BG744" si="1870">2*IMREAL(K658)*COS(2*PI()*B658*53/Nt_input)-2*IMAGINARY(K658)*SIN(2*PI()*B658*53/Nt_input)</f>
        <v>-1.2863114661846911E-16</v>
      </c>
      <c r="BH727" s="376">
        <f t="shared" ref="BH727:BH744" si="1871">2*IMREAL(K658)*COS(2*PI()*B658*54/Nt_input)-2*IMAGINARY(K658)*SIN(2*PI()*B658*54/Nt_input)</f>
        <v>5.22783057429735E-17</v>
      </c>
      <c r="BI727" s="376">
        <f t="shared" ref="BI727:BI744" si="1872">2*IMREAL(K658)*COS(2*PI()*B658*55/Nt_input)-2*IMAGINARY(K658)*SIN(2*PI()*B658*55/Nt_input)</f>
        <v>2.4578003795055851E-17</v>
      </c>
      <c r="BJ727" s="376">
        <f t="shared" ref="BJ727:BJ744" si="1873">2*IMREAL(K658)*COS(2*PI()*B658*56/Nt_input)-2*IMAGINARY(K658)*SIN(2*PI()*B658*56/Nt_input)</f>
        <v>-1.011976137208353E-16</v>
      </c>
      <c r="BK727" s="376">
        <f t="shared" ref="BK727:BK744" si="1874">2*IMREAL(K658)*COS(2*PI()*B658*57/Nt_input)-2*IMAGINARY(K658)*SIN(2*PI()*B658*57/Nt_input)</f>
        <v>1.7684263530624019E-16</v>
      </c>
      <c r="BL727" s="376">
        <f t="shared" ref="BL727:BL744" si="1875">2*IMREAL(K658)*COS(2*PI()*B658*58/Nt_input)-2*IMAGINARY(K658)*SIN(2*PI()*B658*58/Nt_input)</f>
        <v>-2.5078456564162803E-16</v>
      </c>
      <c r="BM727" s="376">
        <f t="shared" ref="BM727:BM744" si="1876">2*IMREAL(K658)*COS(2*PI()*B658*59/Nt_input)-2*IMAGINARY(K658)*SIN(2*PI()*B658*59/Nt_input)</f>
        <v>3.223113035170981E-16</v>
      </c>
      <c r="BN727" s="376">
        <f t="shared" ref="BN727:BN744" si="1877">2*IMREAL(K658)*COS(2*PI()*B658*60/Nt_input)-2*IMAGINARY(K658)*SIN(2*PI()*B658*60/Nt_input)</f>
        <v>-3.9073400734641771E-16</v>
      </c>
      <c r="BO727" s="376">
        <f t="shared" ref="BO727:BO744" si="1878">2*IMREAL(K658)*COS(2*PI()*B658*61/Nt_input)-2*IMAGINARY(K658)*SIN(2*PI()*B658*61/Nt_input)</f>
        <v>4.553937290880556E-16</v>
      </c>
      <c r="BP727" s="376">
        <f t="shared" ref="BP727:BP744" si="1879">2*IMREAL(K658)*COS(2*PI()*B658*62/Nt_input)-2*IMAGINARY(K658)*SIN(2*PI()*B658*62/Nt_input)</f>
        <v>-5.1566776027504066E-16</v>
      </c>
      <c r="BQ727" s="376">
        <f t="shared" ref="BQ727:BQ744" si="1880">2*IMREAL(K658)*COS(2*PI()*B658*63/Nt_input)-2*IMAGINARY(K658)*SIN(2*PI()*B658*63/Nt_input)</f>
        <v>5.7097562903790481E-16</v>
      </c>
      <c r="BR727" s="376">
        <f t="shared" ref="BR727:BR744" si="1881">2*IMREAL(K658)*COS(2*PI()*B658*64/Nt_input)-2*IMAGINARY(K658)*SIN(2*PI()*B658*64/Nt_input)</f>
        <v>-6.2078469036610546E-16</v>
      </c>
    </row>
    <row r="728" spans="2:70">
      <c r="B728" s="373">
        <v>34</v>
      </c>
      <c r="C728" s="373">
        <f t="shared" ref="C728:C758" si="1882">C727+Div_Nt_input</f>
        <v>1.0625000000000004E-2</v>
      </c>
      <c r="D728" s="374">
        <f t="shared" si="1817"/>
        <v>29.995541882393741</v>
      </c>
      <c r="E728" s="375" t="str">
        <f>AN694</f>
        <v>-0.00445811760625807</v>
      </c>
      <c r="F728" s="317">
        <v>34</v>
      </c>
      <c r="G728" s="376">
        <f t="shared" si="1818"/>
        <v>-2.4262010890959792E-16</v>
      </c>
      <c r="H728" s="376">
        <f t="shared" si="1819"/>
        <v>2.1735086004068867E-16</v>
      </c>
      <c r="I728" s="376">
        <f t="shared" si="1820"/>
        <v>-1.837289395121821E-16</v>
      </c>
      <c r="J728" s="376">
        <f t="shared" si="1821"/>
        <v>1.4304641887459906E-16</v>
      </c>
      <c r="K728" s="376">
        <f t="shared" si="1822"/>
        <v>-9.6866704581021119E-17</v>
      </c>
      <c r="L728" s="376">
        <f t="shared" si="1823"/>
        <v>4.6964457153867435E-17</v>
      </c>
      <c r="M728" s="376">
        <f t="shared" si="1824"/>
        <v>4.7426080237374783E-18</v>
      </c>
      <c r="N728" s="376">
        <f t="shared" si="1825"/>
        <v>-5.6267417434675387E-17</v>
      </c>
      <c r="O728" s="376">
        <f t="shared" si="1826"/>
        <v>1.0562990154872998E-16</v>
      </c>
      <c r="P728" s="376">
        <f t="shared" si="1827"/>
        <v>-1.5093308778419817E-16</v>
      </c>
      <c r="Q728" s="376">
        <f t="shared" si="1828"/>
        <v>1.9043600010037111E-16</v>
      </c>
      <c r="R728" s="376">
        <f t="shared" si="1829"/>
        <v>-2.226205637304258E-16</v>
      </c>
      <c r="S728" s="376">
        <f t="shared" si="1830"/>
        <v>2.4624994394336979E-16</v>
      </c>
      <c r="T728" s="376">
        <f t="shared" si="1831"/>
        <v>-2.6041607690913043E-16</v>
      </c>
      <c r="U728" s="377">
        <f t="shared" si="1832"/>
        <v>2.6457456608229132E-16</v>
      </c>
      <c r="V728" s="376">
        <f t="shared" si="1833"/>
        <v>-2.5856560305603589E-16</v>
      </c>
      <c r="W728" s="376">
        <f t="shared" si="1834"/>
        <v>2.4262010890959747E-16</v>
      </c>
      <c r="X728" s="376">
        <f t="shared" si="1835"/>
        <v>-2.1735086004068867E-16</v>
      </c>
      <c r="Y728" s="376">
        <f t="shared" si="1836"/>
        <v>1.8372893951218183E-16</v>
      </c>
      <c r="Z728" s="376">
        <f t="shared" si="1837"/>
        <v>-1.430464188745995E-16</v>
      </c>
      <c r="AA728" s="376">
        <f t="shared" si="1838"/>
        <v>9.6866704581019011E-17</v>
      </c>
      <c r="AB728" s="376">
        <f t="shared" si="1839"/>
        <v>-4.6964457153867071E-17</v>
      </c>
      <c r="AC728" s="376">
        <f t="shared" si="1840"/>
        <v>-4.7426080237369298E-18</v>
      </c>
      <c r="AD728" s="376">
        <f t="shared" si="1841"/>
        <v>5.6267417434677605E-17</v>
      </c>
      <c r="AE728" s="376">
        <f t="shared" si="1842"/>
        <v>-1.0562990154873119E-16</v>
      </c>
      <c r="AF728" s="376">
        <f t="shared" si="1843"/>
        <v>1.5093308778419849E-16</v>
      </c>
      <c r="AG728" s="376">
        <f t="shared" si="1844"/>
        <v>-1.9043600010037005E-16</v>
      </c>
      <c r="AH728" s="376">
        <f t="shared" si="1845"/>
        <v>2.2262056373042605E-16</v>
      </c>
      <c r="AI728" s="376">
        <f t="shared" si="1846"/>
        <v>-2.4624994394336994E-16</v>
      </c>
      <c r="AJ728" s="376">
        <f t="shared" si="1847"/>
        <v>2.6041607690913013E-16</v>
      </c>
      <c r="AK728" s="376">
        <f t="shared" si="1848"/>
        <v>-2.6457456608229132E-16</v>
      </c>
      <c r="AL728" s="376">
        <f t="shared" si="1849"/>
        <v>2.5856560305603584E-16</v>
      </c>
      <c r="AM728" s="376">
        <f t="shared" si="1850"/>
        <v>-2.4262010890959811E-16</v>
      </c>
      <c r="AN728" s="376">
        <f t="shared" si="1851"/>
        <v>2.1735086004068739E-16</v>
      </c>
      <c r="AO728" s="376">
        <f t="shared" si="1852"/>
        <v>-1.8372893951218153E-16</v>
      </c>
      <c r="AP728" s="376">
        <f t="shared" si="1853"/>
        <v>1.4304641887459921E-16</v>
      </c>
      <c r="AQ728" s="376">
        <f t="shared" si="1854"/>
        <v>-9.6866704581018654E-17</v>
      </c>
      <c r="AR728" s="376">
        <f t="shared" si="1855"/>
        <v>4.696445715386667E-17</v>
      </c>
      <c r="AS728" s="376">
        <f t="shared" si="1856"/>
        <v>4.7426080237410775E-18</v>
      </c>
      <c r="AT728" s="376">
        <f t="shared" si="1857"/>
        <v>-5.6267417434674314E-17</v>
      </c>
      <c r="AU728" s="376">
        <f t="shared" si="1858"/>
        <v>1.0562990154873156E-16</v>
      </c>
      <c r="AV728" s="376">
        <f t="shared" si="1859"/>
        <v>-1.5093308778420189E-16</v>
      </c>
      <c r="AW728" s="376">
        <f t="shared" si="1860"/>
        <v>1.9043600010037032E-16</v>
      </c>
      <c r="AX728" s="376">
        <f t="shared" si="1861"/>
        <v>-2.2262056373042624E-16</v>
      </c>
      <c r="AY728" s="376">
        <f t="shared" si="1862"/>
        <v>2.4624994394337147E-16</v>
      </c>
      <c r="AZ728" s="376">
        <f t="shared" si="1863"/>
        <v>-2.6041607690913018E-16</v>
      </c>
      <c r="BA728" s="376">
        <f t="shared" si="1864"/>
        <v>2.6457456608229132E-16</v>
      </c>
      <c r="BB728" s="376">
        <f t="shared" si="1865"/>
        <v>-2.5856560305603495E-16</v>
      </c>
      <c r="BC728" s="376">
        <f t="shared" si="1866"/>
        <v>2.4262010890959792E-16</v>
      </c>
      <c r="BD728" s="376">
        <f t="shared" si="1867"/>
        <v>-2.1735086004068717E-16</v>
      </c>
      <c r="BE728" s="376">
        <f t="shared" si="1868"/>
        <v>1.8372893951218395E-16</v>
      </c>
      <c r="BF728" s="376">
        <f t="shared" si="1869"/>
        <v>-1.4304641887459889E-16</v>
      </c>
      <c r="BG728" s="376">
        <f t="shared" si="1870"/>
        <v>9.6866704581018284E-17</v>
      </c>
      <c r="BH728" s="376">
        <f t="shared" si="1871"/>
        <v>-4.6964457153869986E-17</v>
      </c>
      <c r="BI728" s="376">
        <f t="shared" si="1872"/>
        <v>-4.7426080237377064E-18</v>
      </c>
      <c r="BJ728" s="376">
        <f t="shared" si="1873"/>
        <v>5.626741743467837E-17</v>
      </c>
      <c r="BK728" s="376">
        <f t="shared" si="1874"/>
        <v>-1.0562990154872846E-16</v>
      </c>
      <c r="BL728" s="376">
        <f t="shared" si="1875"/>
        <v>1.5093308778419913E-16</v>
      </c>
      <c r="BM728" s="376">
        <f t="shared" si="1876"/>
        <v>-1.9043600010037321E-16</v>
      </c>
      <c r="BN728" s="376">
        <f t="shared" si="1877"/>
        <v>2.2262056373042442E-16</v>
      </c>
      <c r="BO728" s="376">
        <f t="shared" si="1878"/>
        <v>-2.4624994394337024E-16</v>
      </c>
      <c r="BP728" s="376">
        <f t="shared" si="1879"/>
        <v>2.6041607690913097E-16</v>
      </c>
      <c r="BQ728" s="376">
        <f t="shared" si="1880"/>
        <v>-2.6457456608229132E-16</v>
      </c>
      <c r="BR728" s="376">
        <f t="shared" si="1881"/>
        <v>2.5856560305603564E-16</v>
      </c>
    </row>
    <row r="729" spans="2:70">
      <c r="B729" s="373">
        <v>35</v>
      </c>
      <c r="C729" s="373">
        <f t="shared" si="1882"/>
        <v>1.0937500000000005E-2</v>
      </c>
      <c r="D729" s="374">
        <f t="shared" si="1817"/>
        <v>29.995409361093909</v>
      </c>
      <c r="E729" s="375" t="str">
        <f>AO694</f>
        <v>-0.00459063890609118</v>
      </c>
      <c r="F729" s="317">
        <v>35</v>
      </c>
      <c r="G729" s="376">
        <f t="shared" si="1818"/>
        <v>-7.8330355107200144E-18</v>
      </c>
      <c r="H729" s="376">
        <f t="shared" si="1819"/>
        <v>2.5614000828983889E-18</v>
      </c>
      <c r="I729" s="376">
        <f t="shared" si="1820"/>
        <v>2.9308214001734451E-18</v>
      </c>
      <c r="J729" s="376">
        <f t="shared" si="1821"/>
        <v>-8.1706425122045953E-18</v>
      </c>
      <c r="K729" s="376">
        <f t="shared" si="1822"/>
        <v>1.270681337738041E-17</v>
      </c>
      <c r="L729" s="376">
        <f t="shared" si="1823"/>
        <v>-1.6148682006669311E-17</v>
      </c>
      <c r="M729" s="376">
        <f t="shared" si="1824"/>
        <v>1.819983698480917E-17</v>
      </c>
      <c r="N729" s="376">
        <f t="shared" si="1825"/>
        <v>-1.8683634222360223E-17</v>
      </c>
      <c r="O729" s="376">
        <f t="shared" si="1826"/>
        <v>1.7558409426077199E-17</v>
      </c>
      <c r="P729" s="376">
        <f t="shared" si="1827"/>
        <v>-1.4921066199867578E-17</v>
      </c>
      <c r="Q729" s="376">
        <f t="shared" si="1828"/>
        <v>1.0998730771490401E-17</v>
      </c>
      <c r="R729" s="376">
        <f t="shared" si="1829"/>
        <v>-6.1291920343287057E-18</v>
      </c>
      <c r="S729" s="376">
        <f t="shared" si="1830"/>
        <v>7.3181139470509509E-19</v>
      </c>
      <c r="T729" s="376">
        <f t="shared" si="1831"/>
        <v>4.7285923508452086E-18</v>
      </c>
      <c r="U729" s="377">
        <f t="shared" si="1832"/>
        <v>-9.7817728982222344E-18</v>
      </c>
      <c r="V729" s="376">
        <f t="shared" si="1833"/>
        <v>1.3992553731716811E-17</v>
      </c>
      <c r="W729" s="376">
        <f t="shared" si="1834"/>
        <v>-1.699830523333789E-17</v>
      </c>
      <c r="X729" s="376">
        <f t="shared" si="1835"/>
        <v>1.8540174102021045E-17</v>
      </c>
      <c r="Y729" s="376">
        <f t="shared" si="1836"/>
        <v>-1.8485375626105348E-17</v>
      </c>
      <c r="Z729" s="376">
        <f t="shared" si="1837"/>
        <v>1.6838629013541493E-17</v>
      </c>
      <c r="AA729" s="376">
        <f t="shared" si="1838"/>
        <v>-1.3741750976871569E-17</v>
      </c>
      <c r="AB729" s="376">
        <f t="shared" si="1839"/>
        <v>9.4614425731704663E-18</v>
      </c>
      <c r="AC729" s="376">
        <f t="shared" si="1840"/>
        <v>-4.366321088089737E-18</v>
      </c>
      <c r="AD729" s="376">
        <f t="shared" si="1841"/>
        <v>-1.1048250372680469E-18</v>
      </c>
      <c r="AE729" s="376">
        <f t="shared" si="1842"/>
        <v>6.4808243722667546E-18</v>
      </c>
      <c r="AF729" s="376">
        <f t="shared" si="1843"/>
        <v>-1.1298699463969056E-17</v>
      </c>
      <c r="AG729" s="376">
        <f t="shared" si="1844"/>
        <v>1.5143538144508803E-17</v>
      </c>
      <c r="AH729" s="376">
        <f t="shared" si="1845"/>
        <v>-1.7684225488390635E-17</v>
      </c>
      <c r="AI729" s="376">
        <f t="shared" si="1846"/>
        <v>1.8701959207540366E-17</v>
      </c>
      <c r="AJ729" s="376">
        <f t="shared" si="1847"/>
        <v>-1.8109092757436889E-17</v>
      </c>
      <c r="AK729" s="376">
        <f t="shared" si="1848"/>
        <v>1.5956683398674449E-17</v>
      </c>
      <c r="AL729" s="376">
        <f t="shared" si="1849"/>
        <v>-1.2430095179963169E-17</v>
      </c>
      <c r="AM729" s="376">
        <f t="shared" si="1850"/>
        <v>7.8330355107200422E-18</v>
      </c>
      <c r="AN729" s="376">
        <f t="shared" si="1851"/>
        <v>-2.5614000828985692E-18</v>
      </c>
      <c r="AO729" s="376">
        <f t="shared" si="1852"/>
        <v>-2.930821400173365E-18</v>
      </c>
      <c r="AP729" s="376">
        <f t="shared" si="1853"/>
        <v>8.1706425122044042E-18</v>
      </c>
      <c r="AQ729" s="376">
        <f t="shared" si="1854"/>
        <v>-1.2706813377380351E-17</v>
      </c>
      <c r="AR729" s="376">
        <f t="shared" si="1855"/>
        <v>1.6148682006669302E-17</v>
      </c>
      <c r="AS729" s="376">
        <f t="shared" si="1856"/>
        <v>-1.8199836984809139E-17</v>
      </c>
      <c r="AT729" s="376">
        <f t="shared" si="1857"/>
        <v>1.8683634222360239E-17</v>
      </c>
      <c r="AU729" s="376">
        <f t="shared" si="1858"/>
        <v>-1.7558409426077159E-17</v>
      </c>
      <c r="AV729" s="376">
        <f t="shared" si="1859"/>
        <v>1.4921066199867587E-17</v>
      </c>
      <c r="AW729" s="376">
        <f t="shared" si="1860"/>
        <v>-1.099873077149052E-17</v>
      </c>
      <c r="AX729" s="376">
        <f t="shared" si="1861"/>
        <v>6.1291920343290955E-18</v>
      </c>
      <c r="AY729" s="376">
        <f t="shared" si="1862"/>
        <v>-7.3181139470510741E-19</v>
      </c>
      <c r="AZ729" s="376">
        <f t="shared" si="1863"/>
        <v>-4.7285923508450676E-18</v>
      </c>
      <c r="BA729" s="376">
        <f t="shared" si="1864"/>
        <v>9.7817728982219956E-18</v>
      </c>
      <c r="BB729" s="376">
        <f t="shared" si="1865"/>
        <v>-1.3992553731716891E-17</v>
      </c>
      <c r="BC729" s="376">
        <f t="shared" si="1866"/>
        <v>1.6998305233337884E-17</v>
      </c>
      <c r="BD729" s="376">
        <f t="shared" si="1867"/>
        <v>-1.8540174102021026E-17</v>
      </c>
      <c r="BE729" s="376">
        <f t="shared" si="1868"/>
        <v>1.848537562610541E-17</v>
      </c>
      <c r="BF729" s="376">
        <f t="shared" si="1869"/>
        <v>-1.683862901354144E-17</v>
      </c>
      <c r="BG729" s="376">
        <f t="shared" si="1870"/>
        <v>1.3741750976871669E-17</v>
      </c>
      <c r="BH729" s="376">
        <f t="shared" si="1871"/>
        <v>-9.4614425731705926E-18</v>
      </c>
      <c r="BI729" s="376">
        <f t="shared" si="1872"/>
        <v>4.3663210880901392E-18</v>
      </c>
      <c r="BJ729" s="376">
        <f t="shared" si="1873"/>
        <v>1.1048250372679006E-18</v>
      </c>
      <c r="BK729" s="376">
        <f t="shared" si="1874"/>
        <v>-6.4808243722666182E-18</v>
      </c>
      <c r="BL729" s="376">
        <f t="shared" si="1875"/>
        <v>1.1298699463968728E-17</v>
      </c>
      <c r="BM729" s="376">
        <f t="shared" si="1876"/>
        <v>-1.5143538144508874E-17</v>
      </c>
      <c r="BN729" s="376">
        <f t="shared" si="1877"/>
        <v>1.7684225488390589E-17</v>
      </c>
      <c r="BO729" s="376">
        <f t="shared" si="1878"/>
        <v>-1.870195920754036E-17</v>
      </c>
      <c r="BP729" s="376">
        <f t="shared" si="1879"/>
        <v>1.8109092757436994E-17</v>
      </c>
      <c r="BQ729" s="376">
        <f t="shared" si="1880"/>
        <v>-1.5956683398674387E-17</v>
      </c>
      <c r="BR729" s="376">
        <f t="shared" si="1881"/>
        <v>1.2430095179963278E-17</v>
      </c>
    </row>
    <row r="730" spans="2:70">
      <c r="B730" s="373">
        <v>36</v>
      </c>
      <c r="C730" s="373">
        <f t="shared" si="1882"/>
        <v>1.1250000000000005E-2</v>
      </c>
      <c r="D730" s="374">
        <f t="shared" si="1817"/>
        <v>29.995321050156246</v>
      </c>
      <c r="E730" s="375" t="str">
        <f>AP694</f>
        <v>-0.00467894984375459</v>
      </c>
      <c r="F730" s="317">
        <v>36</v>
      </c>
      <c r="G730" s="376">
        <f t="shared" si="1818"/>
        <v>-1.5355565147556259E-16</v>
      </c>
      <c r="H730" s="376">
        <f t="shared" si="1819"/>
        <v>1.9676966700130132E-16</v>
      </c>
      <c r="I730" s="376">
        <f t="shared" si="1820"/>
        <v>-2.1002728444756508E-16</v>
      </c>
      <c r="J730" s="376">
        <f t="shared" si="1821"/>
        <v>1.9131015173876164E-16</v>
      </c>
      <c r="K730" s="376">
        <f t="shared" si="1822"/>
        <v>-1.4346778265857576E-16</v>
      </c>
      <c r="L730" s="376">
        <f t="shared" si="1823"/>
        <v>7.3783744207310387E-17</v>
      </c>
      <c r="M730" s="376">
        <f t="shared" si="1824"/>
        <v>7.1332004482118043E-18</v>
      </c>
      <c r="N730" s="376">
        <f t="shared" si="1825"/>
        <v>-8.6964179998116187E-17</v>
      </c>
      <c r="O730" s="376">
        <f t="shared" si="1826"/>
        <v>1.5355565147556222E-16</v>
      </c>
      <c r="P730" s="376">
        <f t="shared" si="1827"/>
        <v>-1.9676966700130127E-16</v>
      </c>
      <c r="Q730" s="376">
        <f t="shared" si="1828"/>
        <v>2.1002728444756508E-16</v>
      </c>
      <c r="R730" s="376">
        <f t="shared" si="1829"/>
        <v>-1.9131015173876189E-16</v>
      </c>
      <c r="S730" s="376">
        <f t="shared" si="1830"/>
        <v>1.4346778265857593E-16</v>
      </c>
      <c r="T730" s="376">
        <f t="shared" si="1831"/>
        <v>-7.3783744207309931E-17</v>
      </c>
      <c r="U730" s="377">
        <f t="shared" si="1832"/>
        <v>-7.1332004482108306E-18</v>
      </c>
      <c r="V730" s="376">
        <f t="shared" si="1833"/>
        <v>8.6964179998115977E-17</v>
      </c>
      <c r="W730" s="376">
        <f t="shared" si="1834"/>
        <v>-1.5355565147556259E-16</v>
      </c>
      <c r="X730" s="376">
        <f t="shared" si="1835"/>
        <v>1.9676966700130092E-16</v>
      </c>
      <c r="Y730" s="376">
        <f t="shared" si="1836"/>
        <v>-2.100272844475651E-16</v>
      </c>
      <c r="Z730" s="376">
        <f t="shared" si="1837"/>
        <v>1.9131015173876167E-16</v>
      </c>
      <c r="AA730" s="376">
        <f t="shared" si="1838"/>
        <v>-1.4346778265857553E-16</v>
      </c>
      <c r="AB730" s="376">
        <f t="shared" si="1839"/>
        <v>7.378374420730945E-17</v>
      </c>
      <c r="AC730" s="376">
        <f t="shared" si="1840"/>
        <v>7.1332004482098445E-18</v>
      </c>
      <c r="AD730" s="376">
        <f t="shared" si="1841"/>
        <v>-8.696417999811509E-17</v>
      </c>
      <c r="AE730" s="376">
        <f t="shared" si="1842"/>
        <v>1.5355565147556193E-16</v>
      </c>
      <c r="AF730" s="376">
        <f t="shared" si="1843"/>
        <v>-1.9676966700130112E-16</v>
      </c>
      <c r="AG730" s="376">
        <f t="shared" si="1844"/>
        <v>2.1002728444756508E-16</v>
      </c>
      <c r="AH730" s="376">
        <f t="shared" si="1845"/>
        <v>-1.9131015173876147E-16</v>
      </c>
      <c r="AI730" s="376">
        <f t="shared" si="1846"/>
        <v>1.4346778265857736E-16</v>
      </c>
      <c r="AJ730" s="376">
        <f t="shared" si="1847"/>
        <v>-7.3783744207311755E-17</v>
      </c>
      <c r="AK730" s="376">
        <f t="shared" si="1848"/>
        <v>-7.1332004482103622E-18</v>
      </c>
      <c r="AL730" s="376">
        <f t="shared" si="1849"/>
        <v>8.6964179998115558E-17</v>
      </c>
      <c r="AM730" s="376">
        <f t="shared" si="1850"/>
        <v>-1.5355565147556227E-16</v>
      </c>
      <c r="AN730" s="376">
        <f t="shared" si="1851"/>
        <v>1.9676966700130132E-16</v>
      </c>
      <c r="AO730" s="376">
        <f t="shared" si="1852"/>
        <v>-2.1002728444756505E-16</v>
      </c>
      <c r="AP730" s="376">
        <f t="shared" si="1853"/>
        <v>1.9131015173876248E-16</v>
      </c>
      <c r="AQ730" s="376">
        <f t="shared" si="1854"/>
        <v>-1.4346778265857699E-16</v>
      </c>
      <c r="AR730" s="376">
        <f t="shared" si="1855"/>
        <v>7.3783744207311274E-17</v>
      </c>
      <c r="AS730" s="376">
        <f t="shared" si="1856"/>
        <v>7.1332004482108922E-18</v>
      </c>
      <c r="AT730" s="376">
        <f t="shared" si="1857"/>
        <v>-8.6964179998116026E-17</v>
      </c>
      <c r="AU730" s="376">
        <f t="shared" si="1858"/>
        <v>1.5355565147556262E-16</v>
      </c>
      <c r="AV730" s="376">
        <f t="shared" si="1859"/>
        <v>-1.9676966700130151E-16</v>
      </c>
      <c r="AW730" s="376">
        <f t="shared" si="1860"/>
        <v>2.1002728444756503E-16</v>
      </c>
      <c r="AX730" s="376">
        <f t="shared" si="1861"/>
        <v>-1.9131015173876105E-16</v>
      </c>
      <c r="AY730" s="376">
        <f t="shared" si="1862"/>
        <v>1.4346778265857879E-16</v>
      </c>
      <c r="AZ730" s="376">
        <f t="shared" si="1863"/>
        <v>-7.3783744207313579E-17</v>
      </c>
      <c r="BA730" s="376">
        <f t="shared" si="1864"/>
        <v>-7.1332004482084147E-18</v>
      </c>
      <c r="BB730" s="376">
        <f t="shared" si="1865"/>
        <v>8.6964179998113771E-17</v>
      </c>
      <c r="BC730" s="376">
        <f t="shared" si="1866"/>
        <v>-1.5355565147556094E-16</v>
      </c>
      <c r="BD730" s="376">
        <f t="shared" si="1867"/>
        <v>1.9676966700130063E-16</v>
      </c>
      <c r="BE730" s="376">
        <f t="shared" si="1868"/>
        <v>-2.100272844475651E-16</v>
      </c>
      <c r="BF730" s="376">
        <f t="shared" si="1869"/>
        <v>1.9131015173876206E-16</v>
      </c>
      <c r="BG730" s="376">
        <f t="shared" si="1870"/>
        <v>-1.4346778265857625E-16</v>
      </c>
      <c r="BH730" s="376">
        <f t="shared" si="1871"/>
        <v>7.3783744207310313E-17</v>
      </c>
      <c r="BI730" s="376">
        <f t="shared" si="1872"/>
        <v>7.1332004482119153E-18</v>
      </c>
      <c r="BJ730" s="376">
        <f t="shared" si="1873"/>
        <v>-8.6964179998116963E-17</v>
      </c>
      <c r="BK730" s="376">
        <f t="shared" si="1874"/>
        <v>1.5355565147556331E-16</v>
      </c>
      <c r="BL730" s="376">
        <f t="shared" si="1875"/>
        <v>-1.9676966700129976E-16</v>
      </c>
      <c r="BM730" s="376">
        <f t="shared" si="1876"/>
        <v>2.1002728444756522E-16</v>
      </c>
      <c r="BN730" s="376">
        <f t="shared" si="1877"/>
        <v>-1.913101517387631E-16</v>
      </c>
      <c r="BO730" s="376">
        <f t="shared" si="1878"/>
        <v>1.4346778265857802E-16</v>
      </c>
      <c r="BP730" s="376">
        <f t="shared" si="1879"/>
        <v>-7.3783744207312618E-17</v>
      </c>
      <c r="BQ730" s="376">
        <f t="shared" si="1880"/>
        <v>-7.1332004482094624E-18</v>
      </c>
      <c r="BR730" s="376">
        <f t="shared" si="1881"/>
        <v>8.6964179998114708E-17</v>
      </c>
    </row>
    <row r="731" spans="2:70">
      <c r="B731" s="373">
        <v>37</v>
      </c>
      <c r="C731" s="373">
        <f t="shared" si="1882"/>
        <v>1.1562500000000005E-2</v>
      </c>
      <c r="D731" s="374">
        <f t="shared" si="1817"/>
        <v>29.995277800063349</v>
      </c>
      <c r="E731" s="375" t="str">
        <f>AQ694</f>
        <v>-0.00472219993665193</v>
      </c>
      <c r="F731" s="317">
        <v>37</v>
      </c>
      <c r="G731" s="376">
        <f t="shared" si="1818"/>
        <v>3.208958233202526E-16</v>
      </c>
      <c r="H731" s="376">
        <f t="shared" si="1819"/>
        <v>-2.6635407907532312E-16</v>
      </c>
      <c r="I731" s="376">
        <f t="shared" si="1820"/>
        <v>1.4891082904464873E-16</v>
      </c>
      <c r="J731" s="376">
        <f t="shared" si="1821"/>
        <v>3.6988258228863674E-18</v>
      </c>
      <c r="K731" s="376">
        <f t="shared" si="1822"/>
        <v>-1.5543497533729684E-16</v>
      </c>
      <c r="L731" s="376">
        <f t="shared" si="1823"/>
        <v>2.704639941239629E-16</v>
      </c>
      <c r="M731" s="376">
        <f t="shared" si="1824"/>
        <v>-3.2162091997972555E-16</v>
      </c>
      <c r="N731" s="376">
        <f t="shared" si="1825"/>
        <v>2.9682466265483846E-16</v>
      </c>
      <c r="O731" s="376">
        <f t="shared" si="1826"/>
        <v>-2.0193104357693308E-16</v>
      </c>
      <c r="P731" s="376">
        <f t="shared" si="1827"/>
        <v>5.9349899870265105E-17</v>
      </c>
      <c r="Q731" s="376">
        <f t="shared" si="1828"/>
        <v>9.7247166111870229E-17</v>
      </c>
      <c r="R731" s="376">
        <f t="shared" si="1829"/>
        <v>-2.3087858725361322E-16</v>
      </c>
      <c r="S731" s="376">
        <f t="shared" si="1830"/>
        <v>3.0998630505146732E-16</v>
      </c>
      <c r="T731" s="376">
        <f t="shared" si="1831"/>
        <v>-3.1588844090971664E-16</v>
      </c>
      <c r="U731" s="377">
        <f t="shared" si="1832"/>
        <v>2.4719116134878853E-16</v>
      </c>
      <c r="V731" s="376">
        <f t="shared" si="1833"/>
        <v>-1.2011784219520735E-16</v>
      </c>
      <c r="W731" s="376">
        <f t="shared" si="1834"/>
        <v>-3.5322202829601405E-17</v>
      </c>
      <c r="X731" s="376">
        <f t="shared" si="1835"/>
        <v>1.8242064575330965E-16</v>
      </c>
      <c r="Y731" s="376">
        <f t="shared" si="1836"/>
        <v>-2.8643909026240333E-16</v>
      </c>
      <c r="Z731" s="376">
        <f t="shared" si="1837"/>
        <v>3.2281280353271359E-16</v>
      </c>
      <c r="AA731" s="376">
        <f t="shared" si="1838"/>
        <v>-2.8295186141641065E-16</v>
      </c>
      <c r="AB731" s="376">
        <f t="shared" si="1839"/>
        <v>1.7626972320744992E-16</v>
      </c>
      <c r="AC731" s="376">
        <f t="shared" si="1840"/>
        <v>-2.796017289848724E-17</v>
      </c>
      <c r="AD731" s="376">
        <f t="shared" si="1841"/>
        <v>-1.2695238113938497E-16</v>
      </c>
      <c r="AE731" s="376">
        <f t="shared" si="1842"/>
        <v>2.5188418187144874E-16</v>
      </c>
      <c r="AF731" s="376">
        <f t="shared" si="1843"/>
        <v>-3.1733165115145359E-16</v>
      </c>
      <c r="AG731" s="376">
        <f t="shared" si="1844"/>
        <v>3.0783888013103403E-16</v>
      </c>
      <c r="AH731" s="376">
        <f t="shared" si="1845"/>
        <v>-2.2564765761003008E-16</v>
      </c>
      <c r="AI731" s="376">
        <f t="shared" si="1846"/>
        <v>9.0168054862332653E-17</v>
      </c>
      <c r="AJ731" s="376">
        <f t="shared" si="1847"/>
        <v>6.6605407713989417E-17</v>
      </c>
      <c r="AK731" s="376">
        <f t="shared" si="1848"/>
        <v>-2.0764950562945119E-16</v>
      </c>
      <c r="AL731" s="376">
        <f t="shared" si="1849"/>
        <v>2.9965562137808392E-16</v>
      </c>
      <c r="AM731" s="376">
        <f t="shared" si="1850"/>
        <v>-3.2089582332025275E-16</v>
      </c>
      <c r="AN731" s="376">
        <f t="shared" si="1851"/>
        <v>2.663540790753239E-16</v>
      </c>
      <c r="AO731" s="376">
        <f t="shared" si="1852"/>
        <v>-1.4891082904465053E-16</v>
      </c>
      <c r="AP731" s="376">
        <f t="shared" si="1853"/>
        <v>-3.6988258228837666E-18</v>
      </c>
      <c r="AQ731" s="376">
        <f t="shared" si="1854"/>
        <v>1.5543497533729857E-16</v>
      </c>
      <c r="AR731" s="376">
        <f t="shared" si="1855"/>
        <v>-2.7046399412396087E-16</v>
      </c>
      <c r="AS731" s="376">
        <f t="shared" si="1856"/>
        <v>3.2162091997972555E-16</v>
      </c>
      <c r="AT731" s="376">
        <f t="shared" si="1857"/>
        <v>-2.9682466265484039E-16</v>
      </c>
      <c r="AU731" s="376">
        <f t="shared" si="1858"/>
        <v>2.019310435769333E-16</v>
      </c>
      <c r="AV731" s="376">
        <f t="shared" si="1859"/>
        <v>-5.934989987026089E-17</v>
      </c>
      <c r="AW731" s="376">
        <f t="shared" si="1860"/>
        <v>-9.7247166111867751E-17</v>
      </c>
      <c r="AX731" s="376">
        <f t="shared" si="1861"/>
        <v>2.308785872536146E-16</v>
      </c>
      <c r="AY731" s="376">
        <f t="shared" si="1862"/>
        <v>-3.0998630505146658E-16</v>
      </c>
      <c r="AZ731" s="376">
        <f t="shared" si="1863"/>
        <v>3.1588844090971669E-16</v>
      </c>
      <c r="BA731" s="376">
        <f t="shared" si="1864"/>
        <v>-2.4719116134879168E-16</v>
      </c>
      <c r="BB731" s="376">
        <f t="shared" si="1865"/>
        <v>1.2011784219520765E-16</v>
      </c>
      <c r="BC731" s="376">
        <f t="shared" si="1866"/>
        <v>3.5322202829605645E-17</v>
      </c>
      <c r="BD731" s="376">
        <f t="shared" si="1867"/>
        <v>-1.8242064575330938E-16</v>
      </c>
      <c r="BE731" s="376">
        <f t="shared" si="1868"/>
        <v>2.864390902624053E-16</v>
      </c>
      <c r="BF731" s="376">
        <f t="shared" si="1869"/>
        <v>-3.2281280353271354E-16</v>
      </c>
      <c r="BG731" s="376">
        <f t="shared" si="1870"/>
        <v>2.8295186141641085E-16</v>
      </c>
      <c r="BH731" s="376">
        <f t="shared" si="1871"/>
        <v>-1.7626972320745404E-16</v>
      </c>
      <c r="BI731" s="376">
        <f t="shared" si="1872"/>
        <v>2.7960172898487548E-17</v>
      </c>
      <c r="BJ731" s="376">
        <f t="shared" si="1873"/>
        <v>1.2695238113938887E-16</v>
      </c>
      <c r="BK731" s="376">
        <f t="shared" si="1874"/>
        <v>-2.518841818714485E-16</v>
      </c>
      <c r="BL731" s="376">
        <f t="shared" si="1875"/>
        <v>3.1733165115145438E-16</v>
      </c>
      <c r="BM731" s="376">
        <f t="shared" si="1876"/>
        <v>-3.0783888013103408E-16</v>
      </c>
      <c r="BN731" s="376">
        <f t="shared" si="1877"/>
        <v>2.2564765761003028E-16</v>
      </c>
      <c r="BO731" s="376">
        <f t="shared" si="1878"/>
        <v>-9.0168054862337337E-17</v>
      </c>
      <c r="BP731" s="376">
        <f t="shared" si="1879"/>
        <v>-6.6605407713989109E-17</v>
      </c>
      <c r="BQ731" s="376">
        <f t="shared" si="1880"/>
        <v>2.0764950562944747E-16</v>
      </c>
      <c r="BR731" s="376">
        <f t="shared" si="1881"/>
        <v>-2.9965562137808377E-16</v>
      </c>
    </row>
    <row r="732" spans="2:70">
      <c r="B732" s="373">
        <v>38</v>
      </c>
      <c r="C732" s="373">
        <f t="shared" si="1882"/>
        <v>1.1875000000000005E-2</v>
      </c>
      <c r="D732" s="374">
        <f t="shared" si="1817"/>
        <v>29.995280027337259</v>
      </c>
      <c r="E732" s="375" t="str">
        <f>AR694</f>
        <v>-0.00471997266274245</v>
      </c>
      <c r="F732" s="317">
        <v>38</v>
      </c>
      <c r="G732" s="376">
        <f t="shared" si="1818"/>
        <v>1.0020725654960413E-16</v>
      </c>
      <c r="H732" s="376">
        <f t="shared" si="1819"/>
        <v>-1.0858264220805091E-16</v>
      </c>
      <c r="I732" s="376">
        <f t="shared" si="1820"/>
        <v>8.0359078289424048E-17</v>
      </c>
      <c r="J732" s="376">
        <f t="shared" si="1821"/>
        <v>-2.5049621132543716E-17</v>
      </c>
      <c r="K732" s="376">
        <f t="shared" si="1822"/>
        <v>-3.8703080746620675E-17</v>
      </c>
      <c r="L732" s="376">
        <f t="shared" si="1823"/>
        <v>8.941049221915703E-17</v>
      </c>
      <c r="M732" s="376">
        <f t="shared" si="1824"/>
        <v>-1.0998113385586401E-16</v>
      </c>
      <c r="N732" s="376">
        <f t="shared" si="1825"/>
        <v>9.348144923630217E-17</v>
      </c>
      <c r="O732" s="376">
        <f t="shared" si="1826"/>
        <v>-4.5472834852112311E-17</v>
      </c>
      <c r="P732" s="376">
        <f t="shared" si="1827"/>
        <v>-1.7862888506735265E-17</v>
      </c>
      <c r="Q732" s="376">
        <f t="shared" si="1828"/>
        <v>7.5177732814709227E-17</v>
      </c>
      <c r="R732" s="376">
        <f t="shared" si="1829"/>
        <v>-1.0715311220772662E-16</v>
      </c>
      <c r="S732" s="376">
        <f t="shared" si="1830"/>
        <v>1.0301138051402977E-16</v>
      </c>
      <c r="T732" s="376">
        <f t="shared" si="1831"/>
        <v>-6.4148553029774437E-17</v>
      </c>
      <c r="U732" s="377">
        <f t="shared" si="1832"/>
        <v>3.6637645208414864E-18</v>
      </c>
      <c r="V732" s="376">
        <f t="shared" si="1833"/>
        <v>5.8055935298350651E-17</v>
      </c>
      <c r="W732" s="376">
        <f t="shared" si="1834"/>
        <v>-1.0020725654960394E-16</v>
      </c>
      <c r="X732" s="376">
        <f t="shared" si="1835"/>
        <v>1.0858264220805095E-16</v>
      </c>
      <c r="Y732" s="376">
        <f t="shared" si="1836"/>
        <v>-8.0359078289424627E-17</v>
      </c>
      <c r="Z732" s="376">
        <f t="shared" si="1837"/>
        <v>2.504962113254358E-17</v>
      </c>
      <c r="AA732" s="376">
        <f t="shared" si="1838"/>
        <v>3.8703080746620071E-17</v>
      </c>
      <c r="AB732" s="376">
        <f t="shared" si="1839"/>
        <v>-8.9410492219156414E-17</v>
      </c>
      <c r="AC732" s="376">
        <f t="shared" si="1840"/>
        <v>1.0998113385586401E-16</v>
      </c>
      <c r="AD732" s="376">
        <f t="shared" si="1841"/>
        <v>-9.3481449236302515E-17</v>
      </c>
      <c r="AE732" s="376">
        <f t="shared" si="1842"/>
        <v>4.5472834852113618E-17</v>
      </c>
      <c r="AF732" s="376">
        <f t="shared" si="1843"/>
        <v>1.7862888506734617E-17</v>
      </c>
      <c r="AG732" s="376">
        <f t="shared" si="1844"/>
        <v>-7.5177732814708746E-17</v>
      </c>
      <c r="AH732" s="376">
        <f t="shared" si="1845"/>
        <v>1.071531122077263E-16</v>
      </c>
      <c r="AI732" s="376">
        <f t="shared" si="1846"/>
        <v>-1.0301138051402999E-16</v>
      </c>
      <c r="AJ732" s="376">
        <f t="shared" si="1847"/>
        <v>6.4148553029774967E-17</v>
      </c>
      <c r="AK732" s="376">
        <f t="shared" si="1848"/>
        <v>-3.663764520841357E-18</v>
      </c>
      <c r="AL732" s="376">
        <f t="shared" si="1849"/>
        <v>-5.8055935298350109E-17</v>
      </c>
      <c r="AM732" s="376">
        <f t="shared" si="1850"/>
        <v>1.0020725654960336E-16</v>
      </c>
      <c r="AN732" s="376">
        <f t="shared" si="1851"/>
        <v>-1.0858264220805103E-16</v>
      </c>
      <c r="AO732" s="376">
        <f t="shared" si="1852"/>
        <v>8.0359078289423998E-17</v>
      </c>
      <c r="AP732" s="376">
        <f t="shared" si="1853"/>
        <v>-2.5049621132544215E-17</v>
      </c>
      <c r="AQ732" s="376">
        <f t="shared" si="1854"/>
        <v>-3.8703080746619461E-17</v>
      </c>
      <c r="AR732" s="376">
        <f t="shared" si="1855"/>
        <v>8.9410492219156044E-17</v>
      </c>
      <c r="AS732" s="376">
        <f t="shared" si="1856"/>
        <v>-1.0998113385586393E-16</v>
      </c>
      <c r="AT732" s="376">
        <f t="shared" si="1857"/>
        <v>9.3481449236302022E-17</v>
      </c>
      <c r="AU732" s="376">
        <f t="shared" si="1858"/>
        <v>-4.5472834852112773E-17</v>
      </c>
      <c r="AV732" s="376">
        <f t="shared" si="1859"/>
        <v>-1.7862888506733983E-17</v>
      </c>
      <c r="AW732" s="376">
        <f t="shared" si="1860"/>
        <v>7.517773281470829E-17</v>
      </c>
      <c r="AX732" s="376">
        <f t="shared" si="1861"/>
        <v>-1.0715311220772615E-16</v>
      </c>
      <c r="AY732" s="376">
        <f t="shared" si="1862"/>
        <v>1.0301138051403077E-16</v>
      </c>
      <c r="AZ732" s="376">
        <f t="shared" si="1863"/>
        <v>-6.4148553029774227E-17</v>
      </c>
      <c r="BA732" s="376">
        <f t="shared" si="1864"/>
        <v>3.6637645208420041E-18</v>
      </c>
      <c r="BB732" s="376">
        <f t="shared" si="1865"/>
        <v>5.8055935298349554E-17</v>
      </c>
      <c r="BC732" s="376">
        <f t="shared" si="1866"/>
        <v>-1.0020725654960309E-16</v>
      </c>
      <c r="BD732" s="376">
        <f t="shared" si="1867"/>
        <v>1.085826422080514E-16</v>
      </c>
      <c r="BE732" s="376">
        <f t="shared" si="1868"/>
        <v>-8.035907828942443E-17</v>
      </c>
      <c r="BF732" s="376">
        <f t="shared" si="1869"/>
        <v>2.504962113254485E-17</v>
      </c>
      <c r="BG732" s="376">
        <f t="shared" si="1870"/>
        <v>3.8703080746618864E-17</v>
      </c>
      <c r="BH732" s="376">
        <f t="shared" si="1871"/>
        <v>-8.9410492219155674E-17</v>
      </c>
      <c r="BI732" s="376">
        <f t="shared" si="1872"/>
        <v>1.099811338558639E-16</v>
      </c>
      <c r="BJ732" s="376">
        <f t="shared" si="1873"/>
        <v>-9.3481449236304019E-17</v>
      </c>
      <c r="BK732" s="376">
        <f t="shared" si="1874"/>
        <v>4.5472834852113365E-17</v>
      </c>
      <c r="BL732" s="376">
        <f t="shared" si="1875"/>
        <v>1.7862888506733348E-17</v>
      </c>
      <c r="BM732" s="376">
        <f t="shared" si="1876"/>
        <v>-7.5177732814707809E-17</v>
      </c>
      <c r="BN732" s="376">
        <f t="shared" si="1877"/>
        <v>1.0715311220772601E-16</v>
      </c>
      <c r="BO732" s="376">
        <f t="shared" si="1878"/>
        <v>-1.03011380514031E-16</v>
      </c>
      <c r="BP732" s="376">
        <f t="shared" si="1879"/>
        <v>6.4148553029774745E-17</v>
      </c>
      <c r="BQ732" s="376">
        <f t="shared" si="1880"/>
        <v>-3.6637645208426451E-18</v>
      </c>
      <c r="BR732" s="376">
        <f t="shared" si="1881"/>
        <v>-5.8055935298349012E-17</v>
      </c>
    </row>
    <row r="733" spans="2:70">
      <c r="B733" s="373">
        <v>39</v>
      </c>
      <c r="C733" s="373">
        <f t="shared" si="1882"/>
        <v>1.2187500000000006E-2</v>
      </c>
      <c r="D733" s="374">
        <f t="shared" si="1817"/>
        <v>29.995327710528109</v>
      </c>
      <c r="E733" s="375" t="str">
        <f>AS694</f>
        <v>-0.00467228947188979</v>
      </c>
      <c r="F733" s="317">
        <v>39</v>
      </c>
      <c r="G733" s="376">
        <f t="shared" si="1818"/>
        <v>4.950810176237675E-17</v>
      </c>
      <c r="H733" s="376">
        <f t="shared" si="1819"/>
        <v>4.3802872996736657E-17</v>
      </c>
      <c r="I733" s="376">
        <f t="shared" si="1820"/>
        <v>-1.1722825918997238E-16</v>
      </c>
      <c r="J733" s="376">
        <f t="shared" si="1821"/>
        <v>1.3743446656999327E-16</v>
      </c>
      <c r="K733" s="376">
        <f t="shared" si="1822"/>
        <v>-9.5248299431900604E-17</v>
      </c>
      <c r="L733" s="376">
        <f t="shared" si="1823"/>
        <v>9.8213956817729635E-18</v>
      </c>
      <c r="M733" s="376">
        <f t="shared" si="1824"/>
        <v>8.0064216374655917E-17</v>
      </c>
      <c r="N733" s="376">
        <f t="shared" si="1825"/>
        <v>-1.3360234807758343E-16</v>
      </c>
      <c r="O733" s="376">
        <f t="shared" si="1826"/>
        <v>1.2648780694090182E-16</v>
      </c>
      <c r="P733" s="376">
        <f t="shared" si="1827"/>
        <v>-6.1950445898906552E-17</v>
      </c>
      <c r="Q733" s="376">
        <f t="shared" si="1828"/>
        <v>-3.0711122400226677E-17</v>
      </c>
      <c r="R733" s="376">
        <f t="shared" si="1829"/>
        <v>1.0943048319866272E-16</v>
      </c>
      <c r="S733" s="376">
        <f t="shared" si="1830"/>
        <v>-1.3847069245797601E-16</v>
      </c>
      <c r="T733" s="376">
        <f t="shared" si="1831"/>
        <v>1.04648102310122E-16</v>
      </c>
      <c r="U733" s="377">
        <f t="shared" si="1832"/>
        <v>-2.3317461562618332E-17</v>
      </c>
      <c r="V733" s="376">
        <f t="shared" si="1833"/>
        <v>-6.8598819242545692E-17</v>
      </c>
      <c r="W733" s="376">
        <f t="shared" si="1834"/>
        <v>1.2937267028827594E-16</v>
      </c>
      <c r="X733" s="376">
        <f t="shared" si="1835"/>
        <v>-1.3141403378203055E-16</v>
      </c>
      <c r="Y733" s="376">
        <f t="shared" si="1836"/>
        <v>7.3796173375871878E-17</v>
      </c>
      <c r="Z733" s="376">
        <f t="shared" si="1837"/>
        <v>1.7323606906595883E-17</v>
      </c>
      <c r="AA733" s="376">
        <f t="shared" si="1838"/>
        <v>-1.0057883183336282E-16</v>
      </c>
      <c r="AB733" s="376">
        <f t="shared" si="1839"/>
        <v>1.3817336988180795E-16</v>
      </c>
      <c r="AC733" s="376">
        <f t="shared" si="1840"/>
        <v>-1.1304008675662471E-16</v>
      </c>
      <c r="AD733" s="376">
        <f t="shared" si="1841"/>
        <v>3.6588967541994599E-17</v>
      </c>
      <c r="AE733" s="376">
        <f t="shared" si="1842"/>
        <v>5.647277798119973E-17</v>
      </c>
      <c r="AF733" s="376">
        <f t="shared" si="1843"/>
        <v>-1.2389706296179694E-16</v>
      </c>
      <c r="AG733" s="376">
        <f t="shared" si="1844"/>
        <v>1.3507467163961997E-16</v>
      </c>
      <c r="AH733" s="376">
        <f t="shared" si="1845"/>
        <v>-8.4931203362134768E-17</v>
      </c>
      <c r="AI733" s="376">
        <f t="shared" si="1846"/>
        <v>-3.7692556084077244E-18</v>
      </c>
      <c r="AJ733" s="376">
        <f t="shared" si="1847"/>
        <v>9.0758551335525313E-17</v>
      </c>
      <c r="AK733" s="376">
        <f t="shared" si="1848"/>
        <v>-1.3654536222043072E-16</v>
      </c>
      <c r="AL733" s="376">
        <f t="shared" si="1849"/>
        <v>1.2034343337366397E-16</v>
      </c>
      <c r="AM733" s="376">
        <f t="shared" si="1850"/>
        <v>-4.9508101762377193E-17</v>
      </c>
      <c r="AN733" s="376">
        <f t="shared" si="1851"/>
        <v>-4.3802872996734981E-17</v>
      </c>
      <c r="AO733" s="376">
        <f t="shared" si="1852"/>
        <v>1.1722825918997176E-16</v>
      </c>
      <c r="AP733" s="376">
        <f t="shared" si="1853"/>
        <v>-1.3743446656999332E-16</v>
      </c>
      <c r="AQ733" s="376">
        <f t="shared" si="1854"/>
        <v>9.5248299431900382E-17</v>
      </c>
      <c r="AR733" s="376">
        <f t="shared" si="1855"/>
        <v>-9.821395681776082E-18</v>
      </c>
      <c r="AS733" s="376">
        <f t="shared" si="1856"/>
        <v>-8.0064216374654179E-17</v>
      </c>
      <c r="AT733" s="376">
        <f t="shared" si="1857"/>
        <v>1.3360234807758301E-16</v>
      </c>
      <c r="AU733" s="376">
        <f t="shared" si="1858"/>
        <v>-1.2648780694090229E-16</v>
      </c>
      <c r="AV733" s="376">
        <f t="shared" si="1859"/>
        <v>6.1950445898906725E-17</v>
      </c>
      <c r="AW733" s="376">
        <f t="shared" si="1860"/>
        <v>3.0711122400227485E-17</v>
      </c>
      <c r="AX733" s="376">
        <f t="shared" si="1861"/>
        <v>-1.0943048319866082E-16</v>
      </c>
      <c r="AY733" s="376">
        <f t="shared" si="1862"/>
        <v>1.3847069245797606E-16</v>
      </c>
      <c r="AZ733" s="376">
        <f t="shared" si="1863"/>
        <v>-1.0464810231012276E-16</v>
      </c>
      <c r="BA733" s="376">
        <f t="shared" si="1864"/>
        <v>2.3317461562619473E-17</v>
      </c>
      <c r="BB733" s="376">
        <f t="shared" si="1865"/>
        <v>6.8598819242545544E-17</v>
      </c>
      <c r="BC733" s="376">
        <f t="shared" si="1866"/>
        <v>-1.2937267028827623E-16</v>
      </c>
      <c r="BD733" s="376">
        <f t="shared" si="1867"/>
        <v>1.3141403378203151E-16</v>
      </c>
      <c r="BE733" s="376">
        <f t="shared" si="1868"/>
        <v>-7.379617337587284E-17</v>
      </c>
      <c r="BF733" s="376">
        <f t="shared" si="1869"/>
        <v>-1.7323606906594731E-17</v>
      </c>
      <c r="BG733" s="376">
        <f t="shared" si="1870"/>
        <v>1.0057883183336201E-16</v>
      </c>
      <c r="BH733" s="376">
        <f t="shared" si="1871"/>
        <v>-1.38173369881808E-16</v>
      </c>
      <c r="BI733" s="376">
        <f t="shared" si="1872"/>
        <v>1.1304008675662424E-16</v>
      </c>
      <c r="BJ733" s="376">
        <f t="shared" si="1873"/>
        <v>-3.6588967541997594E-17</v>
      </c>
      <c r="BK733" s="376">
        <f t="shared" si="1874"/>
        <v>-5.647277798119867E-17</v>
      </c>
      <c r="BL733" s="376">
        <f t="shared" si="1875"/>
        <v>1.2389706296179645E-16</v>
      </c>
      <c r="BM733" s="376">
        <f t="shared" si="1876"/>
        <v>-1.3507467163962024E-16</v>
      </c>
      <c r="BN733" s="376">
        <f t="shared" si="1877"/>
        <v>8.4931203362134127E-17</v>
      </c>
      <c r="BO733" s="376">
        <f t="shared" si="1878"/>
        <v>3.7692556084085256E-18</v>
      </c>
      <c r="BP733" s="376">
        <f t="shared" si="1879"/>
        <v>-9.0758551335522959E-17</v>
      </c>
      <c r="BQ733" s="376">
        <f t="shared" si="1880"/>
        <v>1.3654536222043052E-16</v>
      </c>
      <c r="BR733" s="376">
        <f t="shared" si="1881"/>
        <v>-1.2034343337366453E-16</v>
      </c>
    </row>
    <row r="734" spans="2:70">
      <c r="B734" s="373">
        <v>40</v>
      </c>
      <c r="C734" s="373">
        <f t="shared" si="1882"/>
        <v>1.2500000000000006E-2</v>
      </c>
      <c r="D734" s="374">
        <f t="shared" si="1817"/>
        <v>29.995420390420712</v>
      </c>
      <c r="E734" s="375" t="str">
        <f>AT694</f>
        <v>-0.00457960957928937</v>
      </c>
      <c r="F734" s="317">
        <v>40</v>
      </c>
      <c r="G734" s="376">
        <f t="shared" si="1818"/>
        <v>-8.4900815671509979E-17</v>
      </c>
      <c r="H734" s="376">
        <f t="shared" si="1819"/>
        <v>3.1714756399962022E-17</v>
      </c>
      <c r="I734" s="376">
        <f t="shared" si="1820"/>
        <v>4.0049377043324681E-17</v>
      </c>
      <c r="J734" s="376">
        <f t="shared" si="1821"/>
        <v>-8.8353128579225579E-17</v>
      </c>
      <c r="K734" s="376">
        <f t="shared" si="1822"/>
        <v>8.4900815671509955E-17</v>
      </c>
      <c r="L734" s="376">
        <f t="shared" si="1823"/>
        <v>-3.1714756399962238E-17</v>
      </c>
      <c r="M734" s="376">
        <f t="shared" si="1824"/>
        <v>-4.0049377043324625E-17</v>
      </c>
      <c r="N734" s="376">
        <f t="shared" si="1825"/>
        <v>8.8353128579225567E-17</v>
      </c>
      <c r="O734" s="376">
        <f t="shared" si="1826"/>
        <v>-8.4900815671509992E-17</v>
      </c>
      <c r="P734" s="376">
        <f t="shared" si="1827"/>
        <v>3.1714756399961973E-17</v>
      </c>
      <c r="Q734" s="376">
        <f t="shared" si="1828"/>
        <v>4.0049377043324878E-17</v>
      </c>
      <c r="R734" s="376">
        <f t="shared" si="1829"/>
        <v>-8.8353128579225431E-17</v>
      </c>
      <c r="S734" s="376">
        <f t="shared" si="1830"/>
        <v>8.490081567151014E-17</v>
      </c>
      <c r="T734" s="376">
        <f t="shared" si="1831"/>
        <v>-3.1714756399962343E-17</v>
      </c>
      <c r="U734" s="377">
        <f t="shared" si="1832"/>
        <v>-4.0049377043324508E-17</v>
      </c>
      <c r="V734" s="376">
        <f t="shared" si="1833"/>
        <v>8.835312857922553E-17</v>
      </c>
      <c r="W734" s="376">
        <f t="shared" si="1834"/>
        <v>-8.4900815671510029E-17</v>
      </c>
      <c r="X734" s="376">
        <f t="shared" si="1835"/>
        <v>3.1714756399962084E-17</v>
      </c>
      <c r="Y734" s="376">
        <f t="shared" si="1836"/>
        <v>4.004937704332478E-17</v>
      </c>
      <c r="Z734" s="376">
        <f t="shared" si="1837"/>
        <v>-8.8353128579225616E-17</v>
      </c>
      <c r="AA734" s="376">
        <f t="shared" si="1838"/>
        <v>8.4900815671509918E-17</v>
      </c>
      <c r="AB734" s="376">
        <f t="shared" si="1839"/>
        <v>-3.1714756399961825E-17</v>
      </c>
      <c r="AC734" s="376">
        <f t="shared" si="1840"/>
        <v>-4.0049377043325026E-17</v>
      </c>
      <c r="AD734" s="376">
        <f t="shared" si="1841"/>
        <v>8.8353128579225258E-17</v>
      </c>
      <c r="AE734" s="376">
        <f t="shared" si="1842"/>
        <v>-8.4900815671510374E-17</v>
      </c>
      <c r="AF734" s="376">
        <f t="shared" si="1843"/>
        <v>3.1714756399962817E-17</v>
      </c>
      <c r="AG734" s="376">
        <f t="shared" si="1844"/>
        <v>4.0049377043324058E-17</v>
      </c>
      <c r="AH734" s="376">
        <f t="shared" si="1845"/>
        <v>-8.8353128579225357E-17</v>
      </c>
      <c r="AI734" s="376">
        <f t="shared" si="1846"/>
        <v>8.4900815671510251E-17</v>
      </c>
      <c r="AJ734" s="376">
        <f t="shared" si="1847"/>
        <v>-3.1714756399962559E-17</v>
      </c>
      <c r="AK734" s="376">
        <f t="shared" si="1848"/>
        <v>-4.0049377043324323E-17</v>
      </c>
      <c r="AL734" s="376">
        <f t="shared" si="1849"/>
        <v>8.8353128579225443E-17</v>
      </c>
      <c r="AM734" s="376">
        <f t="shared" si="1850"/>
        <v>-8.4900815671510707E-17</v>
      </c>
      <c r="AN734" s="376">
        <f t="shared" si="1851"/>
        <v>3.17147563999623E-17</v>
      </c>
      <c r="AO734" s="376">
        <f t="shared" si="1852"/>
        <v>4.0049377043323356E-17</v>
      </c>
      <c r="AP734" s="376">
        <f t="shared" si="1853"/>
        <v>-8.8353128579225542E-17</v>
      </c>
      <c r="AQ734" s="376">
        <f t="shared" si="1854"/>
        <v>8.4900815671510583E-17</v>
      </c>
      <c r="AR734" s="376">
        <f t="shared" si="1855"/>
        <v>-3.1714756399962041E-17</v>
      </c>
      <c r="AS734" s="376">
        <f t="shared" si="1856"/>
        <v>-4.0049377043323602E-17</v>
      </c>
      <c r="AT734" s="376">
        <f t="shared" si="1857"/>
        <v>8.8353128579225641E-17</v>
      </c>
      <c r="AU734" s="376">
        <f t="shared" si="1858"/>
        <v>-8.490081567151046E-17</v>
      </c>
      <c r="AV734" s="376">
        <f t="shared" si="1859"/>
        <v>3.1714756399961782E-17</v>
      </c>
      <c r="AW734" s="376">
        <f t="shared" si="1860"/>
        <v>4.0049377043323855E-17</v>
      </c>
      <c r="AX734" s="376">
        <f t="shared" si="1861"/>
        <v>-8.8353128579225727E-17</v>
      </c>
      <c r="AY734" s="376">
        <f t="shared" si="1862"/>
        <v>8.4900815671510337E-17</v>
      </c>
      <c r="AZ734" s="376">
        <f t="shared" si="1863"/>
        <v>-3.1714756399961523E-17</v>
      </c>
      <c r="BA734" s="376">
        <f t="shared" si="1864"/>
        <v>-4.0049377043324108E-17</v>
      </c>
      <c r="BB734" s="376">
        <f t="shared" si="1865"/>
        <v>8.8353128579224926E-17</v>
      </c>
      <c r="BC734" s="376">
        <f t="shared" si="1866"/>
        <v>-8.4900815671510238E-17</v>
      </c>
      <c r="BD734" s="376">
        <f t="shared" si="1867"/>
        <v>3.1714756399963773E-17</v>
      </c>
      <c r="BE734" s="376">
        <f t="shared" si="1868"/>
        <v>4.004937704332436E-17</v>
      </c>
      <c r="BF734" s="376">
        <f t="shared" si="1869"/>
        <v>-8.8353128579225012E-17</v>
      </c>
      <c r="BG734" s="376">
        <f t="shared" si="1870"/>
        <v>8.4900815671510103E-17</v>
      </c>
      <c r="BH734" s="376">
        <f t="shared" si="1871"/>
        <v>-3.1714756399963514E-17</v>
      </c>
      <c r="BI734" s="376">
        <f t="shared" si="1872"/>
        <v>-4.0049377043324607E-17</v>
      </c>
      <c r="BJ734" s="376">
        <f t="shared" si="1873"/>
        <v>8.8353128579225111E-17</v>
      </c>
      <c r="BK734" s="376">
        <f t="shared" si="1874"/>
        <v>-8.4900815671509992E-17</v>
      </c>
      <c r="BL734" s="376">
        <f t="shared" si="1875"/>
        <v>3.1714756399963255E-17</v>
      </c>
      <c r="BM734" s="376">
        <f t="shared" si="1876"/>
        <v>4.0049377043324847E-17</v>
      </c>
      <c r="BN734" s="376">
        <f t="shared" si="1877"/>
        <v>-8.8353128579225197E-17</v>
      </c>
      <c r="BO734" s="376">
        <f t="shared" si="1878"/>
        <v>8.4900815671509881E-17</v>
      </c>
      <c r="BP734" s="376">
        <f t="shared" si="1879"/>
        <v>-3.1714756399962996E-17</v>
      </c>
      <c r="BQ734" s="376">
        <f t="shared" si="1880"/>
        <v>-4.00493770433251E-17</v>
      </c>
      <c r="BR734" s="376">
        <f t="shared" si="1881"/>
        <v>8.8353128579225295E-17</v>
      </c>
    </row>
    <row r="735" spans="2:70">
      <c r="B735" s="373">
        <v>41</v>
      </c>
      <c r="C735" s="373">
        <f t="shared" si="1882"/>
        <v>1.2812500000000006E-2</v>
      </c>
      <c r="D735" s="374">
        <f t="shared" si="1817"/>
        <v>29.995557174457026</v>
      </c>
      <c r="E735" s="375" t="str">
        <f>AU694</f>
        <v>-0.00444282554297354</v>
      </c>
      <c r="F735" s="317">
        <v>41</v>
      </c>
      <c r="G735" s="376">
        <f t="shared" si="1818"/>
        <v>-7.1872211568723527E-17</v>
      </c>
      <c r="H735" s="376">
        <f t="shared" si="1819"/>
        <v>7.5742597113780677E-17</v>
      </c>
      <c r="I735" s="376">
        <f t="shared" si="1820"/>
        <v>-2.4228978299466968E-17</v>
      </c>
      <c r="J735" s="376">
        <f t="shared" si="1821"/>
        <v>-4.5001194883123649E-17</v>
      </c>
      <c r="K735" s="376">
        <f t="shared" si="1822"/>
        <v>8.1325889925853048E-17</v>
      </c>
      <c r="L735" s="376">
        <f t="shared" si="1823"/>
        <v>-5.8184001912062606E-17</v>
      </c>
      <c r="M735" s="376">
        <f t="shared" si="1824"/>
        <v>-7.5028098082986152E-18</v>
      </c>
      <c r="N735" s="376">
        <f t="shared" si="1825"/>
        <v>6.7703466221546133E-17</v>
      </c>
      <c r="O735" s="376">
        <f t="shared" si="1826"/>
        <v>-7.83984387627996E-17</v>
      </c>
      <c r="P735" s="376">
        <f t="shared" si="1827"/>
        <v>3.176741985852349E-17</v>
      </c>
      <c r="Q735" s="376">
        <f t="shared" si="1828"/>
        <v>3.8092363135891026E-17</v>
      </c>
      <c r="R735" s="376">
        <f t="shared" si="1829"/>
        <v>-8.0098498561187865E-17</v>
      </c>
      <c r="S735" s="376">
        <f t="shared" si="1830"/>
        <v>6.3535535981726989E-17</v>
      </c>
      <c r="T735" s="376">
        <f t="shared" si="1831"/>
        <v>-5.1453610390285044E-19</v>
      </c>
      <c r="U735" s="377">
        <f t="shared" si="1832"/>
        <v>-6.2882699484175963E-17</v>
      </c>
      <c r="V735" s="376">
        <f t="shared" si="1833"/>
        <v>8.0299260589586521E-17</v>
      </c>
      <c r="W735" s="376">
        <f t="shared" si="1834"/>
        <v>-3.8999923798504783E-17</v>
      </c>
      <c r="X735" s="376">
        <f t="shared" si="1835"/>
        <v>-3.0816681108255606E-17</v>
      </c>
      <c r="Y735" s="376">
        <f t="shared" si="1836"/>
        <v>7.8099714869085357E-17</v>
      </c>
      <c r="Z735" s="376">
        <f t="shared" si="1837"/>
        <v>-6.8275188107830418E-17</v>
      </c>
      <c r="AA735" s="376">
        <f t="shared" si="1838"/>
        <v>8.5269267521494019E-18</v>
      </c>
      <c r="AB735" s="376">
        <f t="shared" si="1839"/>
        <v>5.7456337975592562E-17</v>
      </c>
      <c r="AC735" s="376">
        <f t="shared" si="1840"/>
        <v>-8.1426756640854784E-17</v>
      </c>
      <c r="AD735" s="376">
        <f t="shared" si="1841"/>
        <v>4.5856837152779425E-17</v>
      </c>
      <c r="AE735" s="376">
        <f t="shared" si="1842"/>
        <v>2.324421759543725E-17</v>
      </c>
      <c r="AF735" s="376">
        <f t="shared" si="1843"/>
        <v>-7.5348788229146233E-17</v>
      </c>
      <c r="AG735" s="376">
        <f t="shared" si="1844"/>
        <v>7.2357312849441343E-17</v>
      </c>
      <c r="AH735" s="376">
        <f t="shared" si="1845"/>
        <v>-1.6457198434481004E-17</v>
      </c>
      <c r="AI735" s="376">
        <f t="shared" si="1846"/>
        <v>-5.1476640523474854E-17</v>
      </c>
      <c r="AJ735" s="376">
        <f t="shared" si="1847"/>
        <v>8.1770068513278479E-17</v>
      </c>
      <c r="AK735" s="376">
        <f t="shared" si="1848"/>
        <v>-5.2272124097374724E-17</v>
      </c>
      <c r="AL735" s="376">
        <f t="shared" si="1849"/>
        <v>-1.5447899560591859E-17</v>
      </c>
      <c r="AM735" s="376">
        <f t="shared" si="1850"/>
        <v>7.18722115687228E-17</v>
      </c>
      <c r="AN735" s="376">
        <f t="shared" si="1851"/>
        <v>-7.574259711378133E-17</v>
      </c>
      <c r="AO735" s="376">
        <f t="shared" si="1852"/>
        <v>2.4228978299468743E-17</v>
      </c>
      <c r="AP735" s="376">
        <f t="shared" si="1853"/>
        <v>4.5001194883121861E-17</v>
      </c>
      <c r="AQ735" s="376">
        <f t="shared" si="1854"/>
        <v>-8.1325889925852789E-17</v>
      </c>
      <c r="AR735" s="376">
        <f t="shared" si="1855"/>
        <v>5.818400191206268E-17</v>
      </c>
      <c r="AS735" s="376">
        <f t="shared" si="1856"/>
        <v>7.5028098082982084E-18</v>
      </c>
      <c r="AT735" s="376">
        <f t="shared" si="1857"/>
        <v>-6.7703466221545738E-17</v>
      </c>
      <c r="AU735" s="376">
        <f t="shared" si="1858"/>
        <v>7.8398438762799798E-17</v>
      </c>
      <c r="AV735" s="376">
        <f t="shared" si="1859"/>
        <v>-3.1767419858524673E-17</v>
      </c>
      <c r="AW735" s="376">
        <f t="shared" si="1860"/>
        <v>-3.8092363135889892E-17</v>
      </c>
      <c r="AX735" s="376">
        <f t="shared" si="1861"/>
        <v>8.0098498561187606E-17</v>
      </c>
      <c r="AY735" s="376">
        <f t="shared" si="1862"/>
        <v>-6.353553598172816E-17</v>
      </c>
      <c r="AZ735" s="376">
        <f t="shared" si="1863"/>
        <v>5.1453610390471474E-19</v>
      </c>
      <c r="BA735" s="376">
        <f t="shared" si="1864"/>
        <v>6.2882699484174398E-17</v>
      </c>
      <c r="BB735" s="376">
        <f t="shared" si="1865"/>
        <v>-8.0299260589586977E-17</v>
      </c>
      <c r="BC735" s="376">
        <f t="shared" si="1866"/>
        <v>3.8999923798504888E-17</v>
      </c>
      <c r="BD735" s="376">
        <f t="shared" si="1867"/>
        <v>3.0816681108255489E-17</v>
      </c>
      <c r="BE735" s="376">
        <f t="shared" si="1868"/>
        <v>-7.8099714869084987E-17</v>
      </c>
      <c r="BF735" s="376">
        <f t="shared" si="1869"/>
        <v>6.8275188107831133E-17</v>
      </c>
      <c r="BG735" s="376">
        <f t="shared" si="1870"/>
        <v>-8.5269267521506745E-18</v>
      </c>
      <c r="BH735" s="376">
        <f t="shared" si="1871"/>
        <v>-5.745633797559165E-17</v>
      </c>
      <c r="BI735" s="376">
        <f t="shared" si="1872"/>
        <v>8.1426756640854907E-17</v>
      </c>
      <c r="BJ735" s="376">
        <f t="shared" si="1873"/>
        <v>-4.5856837152780491E-17</v>
      </c>
      <c r="BK735" s="376">
        <f t="shared" si="1874"/>
        <v>-2.3244217595434902E-17</v>
      </c>
      <c r="BL735" s="376">
        <f t="shared" si="1875"/>
        <v>7.5348788229145296E-17</v>
      </c>
      <c r="BM735" s="376">
        <f t="shared" si="1876"/>
        <v>-7.2357312849441404E-17</v>
      </c>
      <c r="BN735" s="376">
        <f t="shared" si="1877"/>
        <v>1.6457198434481124E-17</v>
      </c>
      <c r="BO735" s="376">
        <f t="shared" si="1878"/>
        <v>5.1476640523474749E-17</v>
      </c>
      <c r="BP735" s="376">
        <f t="shared" si="1879"/>
        <v>-8.1770068513278467E-17</v>
      </c>
      <c r="BQ735" s="376">
        <f t="shared" si="1880"/>
        <v>5.227212409737571E-17</v>
      </c>
      <c r="BR735" s="376">
        <f t="shared" si="1881"/>
        <v>1.5447899560590602E-17</v>
      </c>
    </row>
    <row r="736" spans="2:70">
      <c r="B736" s="373">
        <v>42</v>
      </c>
      <c r="C736" s="373">
        <f t="shared" si="1882"/>
        <v>1.3125000000000006E-2</v>
      </c>
      <c r="D736" s="374">
        <f t="shared" si="1817"/>
        <v>29.995736745332021</v>
      </c>
      <c r="E736" s="375" t="str">
        <f>AV694</f>
        <v>-0.00426325466797968</v>
      </c>
      <c r="F736" s="317">
        <v>42</v>
      </c>
      <c r="G736" s="376">
        <f t="shared" si="1818"/>
        <v>8.4136860987189617E-17</v>
      </c>
      <c r="H736" s="376">
        <f t="shared" si="1819"/>
        <v>4.0556816596452185E-17</v>
      </c>
      <c r="I736" s="376">
        <f t="shared" si="1820"/>
        <v>-1.2920118108123802E-16</v>
      </c>
      <c r="J736" s="376">
        <f t="shared" si="1821"/>
        <v>1.0300384396297028E-16</v>
      </c>
      <c r="K736" s="376">
        <f t="shared" si="1822"/>
        <v>1.4749441896393758E-17</v>
      </c>
      <c r="L736" s="376">
        <f t="shared" si="1823"/>
        <v>-1.193925457055474E-16</v>
      </c>
      <c r="M736" s="376">
        <f t="shared" si="1824"/>
        <v>1.1791244698047519E-16</v>
      </c>
      <c r="N736" s="376">
        <f t="shared" si="1825"/>
        <v>-1.1624745584160773E-17</v>
      </c>
      <c r="O736" s="376">
        <f t="shared" si="1826"/>
        <v>-1.049957217545036E-16</v>
      </c>
      <c r="P736" s="376">
        <f t="shared" si="1827"/>
        <v>1.2828974078658253E-16</v>
      </c>
      <c r="Q736" s="376">
        <f t="shared" si="1828"/>
        <v>-3.7552200611148434E-17</v>
      </c>
      <c r="R736" s="376">
        <f t="shared" si="1829"/>
        <v>-8.6563971098713373E-17</v>
      </c>
      <c r="S736" s="376">
        <f t="shared" si="1830"/>
        <v>1.3373693179997703E-16</v>
      </c>
      <c r="T736" s="376">
        <f t="shared" si="1831"/>
        <v>-6.20365456281664E-17</v>
      </c>
      <c r="U736" s="377">
        <f t="shared" si="1832"/>
        <v>-6.4805615579233852E-17</v>
      </c>
      <c r="V736" s="376">
        <f t="shared" si="1833"/>
        <v>1.3404468752483381E-16</v>
      </c>
      <c r="W736" s="376">
        <f t="shared" si="1834"/>
        <v>-8.4136860987188754E-17</v>
      </c>
      <c r="X736" s="376">
        <f t="shared" si="1835"/>
        <v>-4.0556816596452308E-17</v>
      </c>
      <c r="Y736" s="376">
        <f t="shared" si="1836"/>
        <v>1.292011810812378E-16</v>
      </c>
      <c r="Z736" s="376">
        <f t="shared" si="1837"/>
        <v>-1.0300384396297019E-16</v>
      </c>
      <c r="AA736" s="376">
        <f t="shared" si="1838"/>
        <v>-1.474944189639484E-17</v>
      </c>
      <c r="AB736" s="376">
        <f t="shared" si="1839"/>
        <v>1.1939254570554747E-16</v>
      </c>
      <c r="AC736" s="376">
        <f t="shared" si="1840"/>
        <v>-1.1791244698047559E-16</v>
      </c>
      <c r="AD736" s="376">
        <f t="shared" si="1841"/>
        <v>1.1624745584160642E-17</v>
      </c>
      <c r="AE736" s="376">
        <f t="shared" si="1842"/>
        <v>1.0499572175450429E-16</v>
      </c>
      <c r="AF736" s="376">
        <f t="shared" si="1843"/>
        <v>-1.2828974078658251E-16</v>
      </c>
      <c r="AG736" s="376">
        <f t="shared" si="1844"/>
        <v>3.7552200611149229E-17</v>
      </c>
      <c r="AH736" s="376">
        <f t="shared" si="1845"/>
        <v>8.6563971098713459E-17</v>
      </c>
      <c r="AI736" s="376">
        <f t="shared" si="1846"/>
        <v>-1.337369317999769E-16</v>
      </c>
      <c r="AJ736" s="376">
        <f t="shared" si="1847"/>
        <v>6.2036545628166265E-17</v>
      </c>
      <c r="AK736" s="376">
        <f t="shared" si="1848"/>
        <v>6.4805615579233125E-17</v>
      </c>
      <c r="AL736" s="376">
        <f t="shared" si="1849"/>
        <v>-1.3404468752483383E-16</v>
      </c>
      <c r="AM736" s="376">
        <f t="shared" si="1850"/>
        <v>8.4136860987188668E-17</v>
      </c>
      <c r="AN736" s="376">
        <f t="shared" si="1851"/>
        <v>4.0556816596454262E-17</v>
      </c>
      <c r="AO736" s="376">
        <f t="shared" si="1852"/>
        <v>-1.2920118108123785E-16</v>
      </c>
      <c r="AP736" s="376">
        <f t="shared" si="1853"/>
        <v>1.0300384396297012E-16</v>
      </c>
      <c r="AQ736" s="376">
        <f t="shared" si="1854"/>
        <v>1.4749441896394969E-17</v>
      </c>
      <c r="AR736" s="376">
        <f t="shared" si="1855"/>
        <v>-1.1939254570554663E-16</v>
      </c>
      <c r="AS736" s="376">
        <f t="shared" si="1856"/>
        <v>1.1791244698047552E-16</v>
      </c>
      <c r="AT736" s="376">
        <f t="shared" si="1857"/>
        <v>-1.1624745584160511E-17</v>
      </c>
      <c r="AU736" s="376">
        <f t="shared" si="1858"/>
        <v>-1.0499572175450438E-16</v>
      </c>
      <c r="AV736" s="376">
        <f t="shared" si="1859"/>
        <v>1.2828974078658189E-16</v>
      </c>
      <c r="AW736" s="376">
        <f t="shared" si="1860"/>
        <v>-3.75522006111491E-17</v>
      </c>
      <c r="AX736" s="376">
        <f t="shared" si="1861"/>
        <v>-8.656397109871357E-17</v>
      </c>
      <c r="AY736" s="376">
        <f t="shared" si="1862"/>
        <v>1.337369317999769E-16</v>
      </c>
      <c r="AZ736" s="376">
        <f t="shared" si="1863"/>
        <v>-6.2036545628167855E-17</v>
      </c>
      <c r="BA736" s="376">
        <f t="shared" si="1864"/>
        <v>-6.4805615579233261E-17</v>
      </c>
      <c r="BB736" s="376">
        <f t="shared" si="1865"/>
        <v>1.3404468752483383E-16</v>
      </c>
      <c r="BC736" s="376">
        <f t="shared" si="1866"/>
        <v>-8.4136860987188569E-17</v>
      </c>
      <c r="BD736" s="376">
        <f t="shared" si="1867"/>
        <v>-4.0556816596454385E-17</v>
      </c>
      <c r="BE736" s="376">
        <f t="shared" si="1868"/>
        <v>1.2920118108123787E-16</v>
      </c>
      <c r="BF736" s="376">
        <f t="shared" si="1869"/>
        <v>-1.0300384396297002E-16</v>
      </c>
      <c r="BG736" s="376">
        <f t="shared" si="1870"/>
        <v>-1.4749441896395098E-17</v>
      </c>
      <c r="BH736" s="376">
        <f t="shared" si="1871"/>
        <v>1.1939254570554671E-16</v>
      </c>
      <c r="BI736" s="376">
        <f t="shared" si="1872"/>
        <v>-1.1791244698047547E-16</v>
      </c>
      <c r="BJ736" s="376">
        <f t="shared" si="1873"/>
        <v>1.162474558416038E-17</v>
      </c>
      <c r="BK736" s="376">
        <f t="shared" si="1874"/>
        <v>1.0499572175450447E-16</v>
      </c>
      <c r="BL736" s="376">
        <f t="shared" si="1875"/>
        <v>-1.2828974078658184E-16</v>
      </c>
      <c r="BM736" s="376">
        <f t="shared" si="1876"/>
        <v>3.7552200611148976E-17</v>
      </c>
      <c r="BN736" s="376">
        <f t="shared" si="1877"/>
        <v>8.6563971098713668E-17</v>
      </c>
      <c r="BO736" s="376">
        <f t="shared" si="1878"/>
        <v>-1.3373693179997688E-16</v>
      </c>
      <c r="BP736" s="376">
        <f t="shared" si="1879"/>
        <v>6.2036545628167732E-17</v>
      </c>
      <c r="BQ736" s="376">
        <f t="shared" si="1880"/>
        <v>6.4805615579236712E-17</v>
      </c>
      <c r="BR736" s="376">
        <f t="shared" si="1881"/>
        <v>-1.3404468752483386E-16</v>
      </c>
    </row>
    <row r="737" spans="2:70">
      <c r="B737" s="373">
        <v>43</v>
      </c>
      <c r="C737" s="373">
        <f t="shared" si="1882"/>
        <v>1.3437500000000007E-2</v>
      </c>
      <c r="D737" s="374">
        <f t="shared" si="1817"/>
        <v>29.995957373679996</v>
      </c>
      <c r="E737" s="375" t="str">
        <f>AW694</f>
        <v>-0.00404262632000325</v>
      </c>
      <c r="F737" s="317">
        <v>43</v>
      </c>
      <c r="G737" s="376">
        <f t="shared" si="1818"/>
        <v>-3.7891252119175371E-17</v>
      </c>
      <c r="H737" s="376">
        <f t="shared" si="1819"/>
        <v>-5.6973118298343898E-17</v>
      </c>
      <c r="I737" s="376">
        <f t="shared" si="1820"/>
        <v>9.1605136224457102E-17</v>
      </c>
      <c r="J737" s="376">
        <f t="shared" si="1821"/>
        <v>-2.9391606287076286E-17</v>
      </c>
      <c r="K737" s="376">
        <f t="shared" si="1822"/>
        <v>-6.3894921636852608E-17</v>
      </c>
      <c r="L737" s="376">
        <f t="shared" si="1823"/>
        <v>8.9631321405806633E-17</v>
      </c>
      <c r="M737" s="376">
        <f t="shared" si="1824"/>
        <v>-2.0608903219346304E-17</v>
      </c>
      <c r="N737" s="376">
        <f t="shared" si="1825"/>
        <v>-7.0201381951481331E-17</v>
      </c>
      <c r="O737" s="376">
        <f t="shared" si="1826"/>
        <v>8.6794307964553792E-17</v>
      </c>
      <c r="P737" s="376">
        <f t="shared" si="1827"/>
        <v>-1.1627725147641531E-17</v>
      </c>
      <c r="Q737" s="376">
        <f t="shared" si="1828"/>
        <v>-7.5831764581938092E-17</v>
      </c>
      <c r="R737" s="376">
        <f t="shared" si="1829"/>
        <v>8.312141789100751E-17</v>
      </c>
      <c r="S737" s="376">
        <f t="shared" si="1830"/>
        <v>-2.5345657264035068E-18</v>
      </c>
      <c r="T737" s="376">
        <f t="shared" si="1831"/>
        <v>-8.0731845865611939E-17</v>
      </c>
      <c r="U737" s="377">
        <f t="shared" si="1832"/>
        <v>7.8648023124381809E-17</v>
      </c>
      <c r="V737" s="376">
        <f t="shared" si="1833"/>
        <v>6.5830029483136906E-18</v>
      </c>
      <c r="W737" s="376">
        <f t="shared" si="1834"/>
        <v>-8.4854435341083762E-17</v>
      </c>
      <c r="X737" s="376">
        <f t="shared" si="1835"/>
        <v>7.3417204901684811E-17</v>
      </c>
      <c r="Y737" s="376">
        <f t="shared" si="1836"/>
        <v>1.5637173706003166E-17</v>
      </c>
      <c r="Z737" s="376">
        <f t="shared" si="1837"/>
        <v>-8.8159830218067894E-17</v>
      </c>
      <c r="AA737" s="376">
        <f t="shared" si="1838"/>
        <v>6.7479338861858699E-17</v>
      </c>
      <c r="AB737" s="376">
        <f t="shared" si="1839"/>
        <v>2.4540749932755168E-17</v>
      </c>
      <c r="AC737" s="376">
        <f t="shared" si="1840"/>
        <v>-9.0616197736986685E-17</v>
      </c>
      <c r="AD737" s="376">
        <f t="shared" si="1841"/>
        <v>6.0891609900834066E-17</v>
      </c>
      <c r="AE737" s="376">
        <f t="shared" si="1842"/>
        <v>3.3207985322317467E-17</v>
      </c>
      <c r="AF737" s="376">
        <f t="shared" si="1843"/>
        <v>-9.2199881735846017E-17</v>
      </c>
      <c r="AG737" s="376">
        <f t="shared" si="1844"/>
        <v>5.3717461449724521E-17</v>
      </c>
      <c r="AH737" s="376">
        <f t="shared" si="1845"/>
        <v>4.1555409659893256E-17</v>
      </c>
      <c r="AI737" s="376">
        <f t="shared" si="1846"/>
        <v>-9.2895630472006715E-17</v>
      </c>
      <c r="AJ737" s="376">
        <f t="shared" si="1847"/>
        <v>4.6025984479902712E-17</v>
      </c>
      <c r="AK737" s="376">
        <f t="shared" si="1848"/>
        <v>4.9502632685947763E-17</v>
      </c>
      <c r="AL737" s="376">
        <f t="shared" si="1849"/>
        <v>-9.2696743504804863E-17</v>
      </c>
      <c r="AM737" s="376">
        <f t="shared" si="1850"/>
        <v>3.7891252119177029E-17</v>
      </c>
      <c r="AN737" s="376">
        <f t="shared" si="1851"/>
        <v>5.6973118298343763E-17</v>
      </c>
      <c r="AO737" s="376">
        <f t="shared" si="1852"/>
        <v>-9.1605136224457287E-17</v>
      </c>
      <c r="AP737" s="376">
        <f t="shared" si="1853"/>
        <v>2.9391606287075811E-17</v>
      </c>
      <c r="AQ737" s="376">
        <f t="shared" si="1854"/>
        <v>6.3894921636852263E-17</v>
      </c>
      <c r="AR737" s="376">
        <f t="shared" si="1855"/>
        <v>-8.9631321405807015E-17</v>
      </c>
      <c r="AS737" s="376">
        <f t="shared" si="1856"/>
        <v>2.0608903219346135E-17</v>
      </c>
      <c r="AT737" s="376">
        <f t="shared" si="1857"/>
        <v>7.0201381951480789E-17</v>
      </c>
      <c r="AU737" s="376">
        <f t="shared" si="1858"/>
        <v>-8.6794307964554556E-17</v>
      </c>
      <c r="AV737" s="376">
        <f t="shared" si="1859"/>
        <v>1.1627725147641691E-17</v>
      </c>
      <c r="AW737" s="376">
        <f t="shared" si="1860"/>
        <v>7.5831764581937611E-17</v>
      </c>
      <c r="AX737" s="376">
        <f t="shared" si="1861"/>
        <v>-8.3121417891008472E-17</v>
      </c>
      <c r="AY737" s="376">
        <f t="shared" si="1862"/>
        <v>2.5345657264043257E-18</v>
      </c>
      <c r="AZ737" s="376">
        <f t="shared" si="1863"/>
        <v>8.0731845865611212E-17</v>
      </c>
      <c r="BA737" s="376">
        <f t="shared" si="1864"/>
        <v>-7.8648023124381537E-17</v>
      </c>
      <c r="BB737" s="376">
        <f t="shared" si="1865"/>
        <v>-6.5830029483128732E-18</v>
      </c>
      <c r="BC737" s="376">
        <f t="shared" si="1866"/>
        <v>8.4854435341082887E-17</v>
      </c>
      <c r="BD737" s="376">
        <f t="shared" si="1867"/>
        <v>-7.3417204901685316E-17</v>
      </c>
      <c r="BE737" s="376">
        <f t="shared" si="1868"/>
        <v>-1.5637173706002359E-17</v>
      </c>
      <c r="BF737" s="376">
        <f t="shared" si="1869"/>
        <v>8.8159830218068067E-17</v>
      </c>
      <c r="BG737" s="376">
        <f t="shared" si="1870"/>
        <v>-6.7479338861859278E-17</v>
      </c>
      <c r="BH737" s="376">
        <f t="shared" si="1871"/>
        <v>-2.4540749932754385E-17</v>
      </c>
      <c r="BI737" s="376">
        <f t="shared" si="1872"/>
        <v>9.0616197736986796E-17</v>
      </c>
      <c r="BJ737" s="376">
        <f t="shared" si="1873"/>
        <v>-6.089160990083467E-17</v>
      </c>
      <c r="BK737" s="376">
        <f t="shared" si="1874"/>
        <v>-3.320798532231547E-17</v>
      </c>
      <c r="BL737" s="376">
        <f t="shared" si="1875"/>
        <v>9.2199881735845931E-17</v>
      </c>
      <c r="BM737" s="376">
        <f t="shared" si="1876"/>
        <v>-5.3717461449725174E-17</v>
      </c>
      <c r="BN737" s="376">
        <f t="shared" si="1877"/>
        <v>-4.155540965989134E-17</v>
      </c>
      <c r="BO737" s="376">
        <f t="shared" si="1878"/>
        <v>9.2895630472006616E-17</v>
      </c>
      <c r="BP737" s="376">
        <f t="shared" si="1879"/>
        <v>-4.6025984479901128E-17</v>
      </c>
      <c r="BQ737" s="376">
        <f t="shared" si="1880"/>
        <v>-4.9502632685947073E-17</v>
      </c>
      <c r="BR737" s="376">
        <f t="shared" si="1881"/>
        <v>9.2696743504804912E-17</v>
      </c>
    </row>
    <row r="738" spans="2:70">
      <c r="B738" s="373">
        <v>44</v>
      </c>
      <c r="C738" s="373">
        <f t="shared" si="1882"/>
        <v>1.3750000000000007E-2</v>
      </c>
      <c r="D738" s="374">
        <f t="shared" si="1817"/>
        <v>29.996216934729357</v>
      </c>
      <c r="E738" s="375" t="str">
        <f>AX694</f>
        <v>-0.00378306527064314</v>
      </c>
      <c r="F738" s="317">
        <v>44</v>
      </c>
      <c r="G738" s="376">
        <f t="shared" si="1818"/>
        <v>6.0658109334423353E-17</v>
      </c>
      <c r="H738" s="376">
        <f t="shared" si="1819"/>
        <v>-1.1031853322334971E-16</v>
      </c>
      <c r="I738" s="376">
        <f t="shared" si="1820"/>
        <v>2.3776040560364083E-17</v>
      </c>
      <c r="J738" s="376">
        <f t="shared" si="1821"/>
        <v>9.2121139603966235E-17</v>
      </c>
      <c r="K738" s="376">
        <f t="shared" si="1822"/>
        <v>-9.4282508354423005E-17</v>
      </c>
      <c r="L738" s="376">
        <f t="shared" si="1823"/>
        <v>-1.996043178584443E-17</v>
      </c>
      <c r="M738" s="376">
        <f t="shared" si="1824"/>
        <v>1.0955956144901541E-16</v>
      </c>
      <c r="N738" s="376">
        <f t="shared" si="1825"/>
        <v>-6.3892826261602059E-17</v>
      </c>
      <c r="O738" s="376">
        <f t="shared" si="1826"/>
        <v>-6.0658109334422897E-17</v>
      </c>
      <c r="P738" s="376">
        <f t="shared" si="1827"/>
        <v>1.1031853322334982E-16</v>
      </c>
      <c r="Q738" s="376">
        <f t="shared" si="1828"/>
        <v>-2.3776040560364619E-17</v>
      </c>
      <c r="R738" s="376">
        <f t="shared" si="1829"/>
        <v>-9.2121139603965927E-17</v>
      </c>
      <c r="S738" s="376">
        <f t="shared" si="1830"/>
        <v>9.4282508354423301E-17</v>
      </c>
      <c r="T738" s="376">
        <f t="shared" si="1831"/>
        <v>1.99604317858439E-17</v>
      </c>
      <c r="U738" s="377">
        <f t="shared" si="1832"/>
        <v>-1.0955956144901529E-16</v>
      </c>
      <c r="V738" s="376">
        <f t="shared" si="1833"/>
        <v>6.3892826261602502E-17</v>
      </c>
      <c r="W738" s="376">
        <f t="shared" si="1834"/>
        <v>6.0658109334422429E-17</v>
      </c>
      <c r="X738" s="376">
        <f t="shared" si="1835"/>
        <v>-1.1031853322334991E-16</v>
      </c>
      <c r="Y738" s="376">
        <f t="shared" si="1836"/>
        <v>2.3776040560365162E-17</v>
      </c>
      <c r="Z738" s="376">
        <f t="shared" si="1837"/>
        <v>9.2121139603965606E-17</v>
      </c>
      <c r="AA738" s="376">
        <f t="shared" si="1838"/>
        <v>-9.4282508354423596E-17</v>
      </c>
      <c r="AB738" s="376">
        <f t="shared" si="1839"/>
        <v>-1.9960431785843357E-17</v>
      </c>
      <c r="AC738" s="376">
        <f t="shared" si="1840"/>
        <v>1.0955956144901516E-16</v>
      </c>
      <c r="AD738" s="376">
        <f t="shared" si="1841"/>
        <v>-6.3892826261602958E-17</v>
      </c>
      <c r="AE738" s="376">
        <f t="shared" si="1842"/>
        <v>-6.065810933442196E-17</v>
      </c>
      <c r="AF738" s="376">
        <f t="shared" si="1843"/>
        <v>1.1031853322335E-16</v>
      </c>
      <c r="AG738" s="376">
        <f t="shared" si="1844"/>
        <v>-2.3776040560365704E-17</v>
      </c>
      <c r="AH738" s="376">
        <f t="shared" si="1845"/>
        <v>-9.2121139603965298E-17</v>
      </c>
      <c r="AI738" s="376">
        <f t="shared" si="1846"/>
        <v>9.4282508354423892E-17</v>
      </c>
      <c r="AJ738" s="376">
        <f t="shared" si="1847"/>
        <v>1.9960431785842815E-17</v>
      </c>
      <c r="AK738" s="376">
        <f t="shared" si="1848"/>
        <v>-1.0955956144901505E-16</v>
      </c>
      <c r="AL738" s="376">
        <f t="shared" si="1849"/>
        <v>6.3892826261603402E-17</v>
      </c>
      <c r="AM738" s="376">
        <f t="shared" si="1850"/>
        <v>6.0658109334421492E-17</v>
      </c>
      <c r="AN738" s="376">
        <f t="shared" si="1851"/>
        <v>-1.103185332233501E-16</v>
      </c>
      <c r="AO738" s="376">
        <f t="shared" si="1852"/>
        <v>2.3776040560366234E-17</v>
      </c>
      <c r="AP738" s="376">
        <f t="shared" si="1853"/>
        <v>9.212113960396499E-17</v>
      </c>
      <c r="AQ738" s="376">
        <f t="shared" si="1854"/>
        <v>-9.4282508354424188E-17</v>
      </c>
      <c r="AR738" s="376">
        <f t="shared" si="1855"/>
        <v>-1.9960431785842273E-17</v>
      </c>
      <c r="AS738" s="376">
        <f t="shared" si="1856"/>
        <v>1.0955956144901494E-16</v>
      </c>
      <c r="AT738" s="376">
        <f t="shared" si="1857"/>
        <v>-6.3892826261603858E-17</v>
      </c>
      <c r="AU738" s="376">
        <f t="shared" si="1858"/>
        <v>-6.0658109334421048E-17</v>
      </c>
      <c r="AV738" s="376">
        <f t="shared" si="1859"/>
        <v>1.103185332233502E-16</v>
      </c>
      <c r="AW738" s="376">
        <f t="shared" si="1860"/>
        <v>-2.3776040560366776E-17</v>
      </c>
      <c r="AX738" s="376">
        <f t="shared" si="1861"/>
        <v>-9.2121139603964669E-17</v>
      </c>
      <c r="AY738" s="376">
        <f t="shared" si="1862"/>
        <v>9.4282508354424484E-17</v>
      </c>
      <c r="AZ738" s="376">
        <f t="shared" si="1863"/>
        <v>1.996043178584173E-17</v>
      </c>
      <c r="BA738" s="376">
        <f t="shared" si="1864"/>
        <v>-1.0955956144901482E-16</v>
      </c>
      <c r="BB738" s="376">
        <f t="shared" si="1865"/>
        <v>6.3892826261604314E-17</v>
      </c>
      <c r="BC738" s="376">
        <f t="shared" si="1866"/>
        <v>6.065810933442058E-17</v>
      </c>
      <c r="BD738" s="376">
        <f t="shared" si="1867"/>
        <v>-1.103185332233503E-16</v>
      </c>
      <c r="BE738" s="376">
        <f t="shared" si="1868"/>
        <v>2.3776040560367313E-17</v>
      </c>
      <c r="BF738" s="376">
        <f t="shared" si="1869"/>
        <v>9.2121139603964361E-17</v>
      </c>
      <c r="BG738" s="376">
        <f t="shared" si="1870"/>
        <v>-9.428250835442478E-17</v>
      </c>
      <c r="BH738" s="376">
        <f t="shared" si="1871"/>
        <v>-1.9960431785841194E-17</v>
      </c>
      <c r="BI738" s="376">
        <f t="shared" si="1872"/>
        <v>1.0955956144901471E-16</v>
      </c>
      <c r="BJ738" s="376">
        <f t="shared" si="1873"/>
        <v>-6.3892826261604758E-17</v>
      </c>
      <c r="BK738" s="376">
        <f t="shared" si="1874"/>
        <v>-6.0658109334420124E-17</v>
      </c>
      <c r="BL738" s="376">
        <f t="shared" si="1875"/>
        <v>1.103185332233504E-16</v>
      </c>
      <c r="BM738" s="376">
        <f t="shared" si="1876"/>
        <v>-2.3776040560367855E-17</v>
      </c>
      <c r="BN738" s="376">
        <f t="shared" si="1877"/>
        <v>-9.2121139603964041E-17</v>
      </c>
      <c r="BO738" s="376">
        <f t="shared" si="1878"/>
        <v>9.42825083544251E-17</v>
      </c>
      <c r="BP738" s="376">
        <f t="shared" si="1879"/>
        <v>1.9960431785840664E-17</v>
      </c>
      <c r="BQ738" s="376">
        <f t="shared" si="1880"/>
        <v>-1.095595614490146E-16</v>
      </c>
      <c r="BR738" s="376">
        <f t="shared" si="1881"/>
        <v>6.3892826261605214E-17</v>
      </c>
    </row>
    <row r="739" spans="2:70">
      <c r="B739" s="373">
        <v>45</v>
      </c>
      <c r="C739" s="373">
        <f t="shared" si="1882"/>
        <v>1.4062500000000007E-2</v>
      </c>
      <c r="D739" s="374">
        <f t="shared" si="1817"/>
        <v>29.996512928765313</v>
      </c>
      <c r="E739" s="375" t="str">
        <f>AY694</f>
        <v>-0.00348707123468843</v>
      </c>
      <c r="F739" s="317">
        <v>45</v>
      </c>
      <c r="G739" s="376">
        <f t="shared" si="1818"/>
        <v>1.1772347355808886E-16</v>
      </c>
      <c r="H739" s="376">
        <f t="shared" si="1819"/>
        <v>2.6394047191260181E-16</v>
      </c>
      <c r="I739" s="376">
        <f t="shared" si="1820"/>
        <v>-2.7095922296516895E-16</v>
      </c>
      <c r="J739" s="376">
        <f t="shared" si="1821"/>
        <v>-1.0662985073747378E-16</v>
      </c>
      <c r="K739" s="376">
        <f t="shared" si="1822"/>
        <v>3.3286524657920728E-16</v>
      </c>
      <c r="L739" s="376">
        <f t="shared" si="1823"/>
        <v>-8.6621510607470132E-17</v>
      </c>
      <c r="M739" s="376">
        <f t="shared" si="1824"/>
        <v>-2.8257545207924021E-16</v>
      </c>
      <c r="N739" s="376">
        <f t="shared" si="1825"/>
        <v>2.5067615842118272E-16</v>
      </c>
      <c r="O739" s="376">
        <f t="shared" si="1826"/>
        <v>1.3704055659387778E-16</v>
      </c>
      <c r="P739" s="376">
        <f t="shared" si="1827"/>
        <v>-3.302377059044337E-16</v>
      </c>
      <c r="Q739" s="376">
        <f t="shared" si="1828"/>
        <v>5.4685335157567937E-17</v>
      </c>
      <c r="R739" s="376">
        <f t="shared" si="1829"/>
        <v>2.9848907617090059E-16</v>
      </c>
      <c r="S739" s="376">
        <f t="shared" si="1830"/>
        <v>-2.279789454380732E-16</v>
      </c>
      <c r="T739" s="376">
        <f t="shared" si="1831"/>
        <v>-1.6613148697629312E-16</v>
      </c>
      <c r="U739" s="377">
        <f t="shared" si="1832"/>
        <v>3.2442979559550668E-16</v>
      </c>
      <c r="V739" s="376">
        <f t="shared" si="1833"/>
        <v>-2.2222510036053327E-17</v>
      </c>
      <c r="W739" s="376">
        <f t="shared" si="1834"/>
        <v>-3.1152808728830696E-16</v>
      </c>
      <c r="X739" s="376">
        <f t="shared" si="1835"/>
        <v>2.0308617058442458E-16</v>
      </c>
      <c r="Y739" s="376">
        <f t="shared" si="1836"/>
        <v>1.936224803224181E-16</v>
      </c>
      <c r="Z739" s="376">
        <f t="shared" si="1837"/>
        <v>-3.1549744900362954E-16</v>
      </c>
      <c r="AA739" s="376">
        <f t="shared" si="1838"/>
        <v>-1.0454330005170529E-17</v>
      </c>
      <c r="AB739" s="376">
        <f t="shared" si="1839"/>
        <v>3.2156691262655324E-16</v>
      </c>
      <c r="AC739" s="376">
        <f t="shared" si="1840"/>
        <v>-1.7623756488985806E-16</v>
      </c>
      <c r="AD739" s="376">
        <f t="shared" si="1841"/>
        <v>-2.1924878333822564E-16</v>
      </c>
      <c r="AE739" s="376">
        <f t="shared" si="1842"/>
        <v>3.0352668950939668E-16</v>
      </c>
      <c r="AF739" s="376">
        <f t="shared" si="1843"/>
        <v>4.3030489133521792E-17</v>
      </c>
      <c r="AG739" s="376">
        <f t="shared" si="1844"/>
        <v>-3.2850887280984912E-16</v>
      </c>
      <c r="AH739" s="376">
        <f t="shared" si="1845"/>
        <v>1.4769169510414535E-16</v>
      </c>
      <c r="AI739" s="376">
        <f t="shared" si="1846"/>
        <v>2.4276360071690596E-16</v>
      </c>
      <c r="AJ739" s="376">
        <f t="shared" si="1847"/>
        <v>-2.8863280207062154E-16</v>
      </c>
      <c r="AK739" s="376">
        <f t="shared" si="1848"/>
        <v>-7.5192241128659164E-17</v>
      </c>
      <c r="AL739" s="376">
        <f t="shared" si="1849"/>
        <v>3.3228711296676993E-16</v>
      </c>
      <c r="AM739" s="376">
        <f t="shared" si="1850"/>
        <v>-1.1772347355808642E-16</v>
      </c>
      <c r="AN739" s="376">
        <f t="shared" si="1851"/>
        <v>-2.6394047191259964E-16</v>
      </c>
      <c r="AO739" s="376">
        <f t="shared" si="1852"/>
        <v>2.7095922296516935E-16</v>
      </c>
      <c r="AP739" s="376">
        <f t="shared" si="1853"/>
        <v>1.0662985073747649E-16</v>
      </c>
      <c r="AQ739" s="376">
        <f t="shared" si="1854"/>
        <v>-3.3286524657920738E-16</v>
      </c>
      <c r="AR739" s="376">
        <f t="shared" si="1855"/>
        <v>8.6621510607470761E-17</v>
      </c>
      <c r="AS739" s="376">
        <f t="shared" si="1856"/>
        <v>2.8257545207924174E-16</v>
      </c>
      <c r="AT739" s="376">
        <f t="shared" si="1857"/>
        <v>-2.5067615842118469E-16</v>
      </c>
      <c r="AU739" s="376">
        <f t="shared" si="1858"/>
        <v>-1.3704055659387719E-16</v>
      </c>
      <c r="AV739" s="376">
        <f t="shared" si="1859"/>
        <v>3.3023770590443321E-16</v>
      </c>
      <c r="AW739" s="376">
        <f t="shared" si="1860"/>
        <v>-5.4685335157570913E-17</v>
      </c>
      <c r="AX739" s="376">
        <f t="shared" si="1861"/>
        <v>-2.9848907617090029E-16</v>
      </c>
      <c r="AY739" s="376">
        <f t="shared" si="1862"/>
        <v>2.2797894543807024E-16</v>
      </c>
      <c r="AZ739" s="376">
        <f t="shared" si="1863"/>
        <v>1.6613148697629051E-16</v>
      </c>
      <c r="BA739" s="376">
        <f t="shared" si="1864"/>
        <v>-3.2442979559550682E-16</v>
      </c>
      <c r="BB739" s="376">
        <f t="shared" si="1865"/>
        <v>2.2222510036049256E-17</v>
      </c>
      <c r="BC739" s="376">
        <f t="shared" si="1866"/>
        <v>3.1152808728830672E-16</v>
      </c>
      <c r="BD739" s="376">
        <f t="shared" si="1867"/>
        <v>-2.0308617058442507E-16</v>
      </c>
      <c r="BE739" s="376">
        <f t="shared" si="1868"/>
        <v>-1.9362248032241374E-16</v>
      </c>
      <c r="BF739" s="376">
        <f t="shared" si="1869"/>
        <v>3.1549744900362969E-16</v>
      </c>
      <c r="BG739" s="376">
        <f t="shared" si="1870"/>
        <v>1.0454330005169885E-17</v>
      </c>
      <c r="BH739" s="376">
        <f t="shared" si="1871"/>
        <v>-3.2156691262655186E-16</v>
      </c>
      <c r="BI739" s="376">
        <f t="shared" si="1872"/>
        <v>1.762375648898586E-16</v>
      </c>
      <c r="BJ739" s="376">
        <f t="shared" si="1873"/>
        <v>2.1924878333822514E-16</v>
      </c>
      <c r="BK739" s="376">
        <f t="shared" si="1874"/>
        <v>-3.035266895093989E-16</v>
      </c>
      <c r="BL739" s="376">
        <f t="shared" si="1875"/>
        <v>-4.3030489133521133E-17</v>
      </c>
      <c r="BM739" s="376">
        <f t="shared" si="1876"/>
        <v>3.2850887280984972E-16</v>
      </c>
      <c r="BN739" s="376">
        <f t="shared" si="1877"/>
        <v>-1.4769169510414167E-16</v>
      </c>
      <c r="BO739" s="376">
        <f t="shared" si="1878"/>
        <v>-2.4276360071691207E-16</v>
      </c>
      <c r="BP739" s="376">
        <f t="shared" si="1879"/>
        <v>2.8863280207062661E-16</v>
      </c>
      <c r="BQ739" s="376">
        <f t="shared" si="1880"/>
        <v>7.5192241128658548E-17</v>
      </c>
      <c r="BR739" s="376">
        <f t="shared" si="1881"/>
        <v>-3.3228711296676988E-16</v>
      </c>
    </row>
    <row r="740" spans="2:70">
      <c r="B740" s="373">
        <v>46</v>
      </c>
      <c r="C740" s="373">
        <f t="shared" si="1882"/>
        <v>1.4375000000000008E-2</v>
      </c>
      <c r="D740" s="374">
        <f t="shared" si="1817"/>
        <v>29.996842505203482</v>
      </c>
      <c r="E740" s="375" t="str">
        <f>AZ694</f>
        <v>-0.00315749479651681</v>
      </c>
      <c r="F740" s="317">
        <v>46</v>
      </c>
      <c r="G740" s="376">
        <f t="shared" si="1818"/>
        <v>1.0974509651127569E-16</v>
      </c>
      <c r="H740" s="376">
        <f t="shared" si="1819"/>
        <v>-1.3674388577175438E-16</v>
      </c>
      <c r="I740" s="376">
        <f t="shared" si="1820"/>
        <v>-5.6390279093379259E-17</v>
      </c>
      <c r="J740" s="376">
        <f t="shared" si="1821"/>
        <v>1.5874628118556781E-16</v>
      </c>
      <c r="K740" s="376">
        <f t="shared" si="1822"/>
        <v>-5.5494471373316634E-18</v>
      </c>
      <c r="L740" s="376">
        <f t="shared" si="1823"/>
        <v>-1.5658099432750088E-16</v>
      </c>
      <c r="M740" s="376">
        <f t="shared" si="1824"/>
        <v>6.664432034724689E-17</v>
      </c>
      <c r="N740" s="376">
        <f t="shared" si="1825"/>
        <v>1.3057767049331991E-16</v>
      </c>
      <c r="O740" s="376">
        <f t="shared" si="1826"/>
        <v>-1.1759319991656255E-16</v>
      </c>
      <c r="P740" s="376">
        <f t="shared" si="1827"/>
        <v>-8.469508001606133E-17</v>
      </c>
      <c r="Q740" s="376">
        <f t="shared" si="1828"/>
        <v>1.5063958078359308E-16</v>
      </c>
      <c r="R740" s="376">
        <f t="shared" si="1829"/>
        <v>2.59184313691706E-17</v>
      </c>
      <c r="S740" s="376">
        <f t="shared" si="1830"/>
        <v>-1.6075245102752158E-16</v>
      </c>
      <c r="T740" s="376">
        <f t="shared" si="1831"/>
        <v>3.6804063502511947E-17</v>
      </c>
      <c r="U740" s="377">
        <f t="shared" si="1832"/>
        <v>1.4639221782710681E-16</v>
      </c>
      <c r="V740" s="376">
        <f t="shared" si="1833"/>
        <v>-9.3923473335603425E-17</v>
      </c>
      <c r="W740" s="376">
        <f t="shared" si="1834"/>
        <v>-1.0974509651127567E-16</v>
      </c>
      <c r="X740" s="376">
        <f t="shared" si="1835"/>
        <v>1.3674388577175507E-16</v>
      </c>
      <c r="Y740" s="376">
        <f t="shared" si="1836"/>
        <v>5.639027909337884E-17</v>
      </c>
      <c r="Z740" s="376">
        <f t="shared" si="1837"/>
        <v>-1.5874628118556805E-16</v>
      </c>
      <c r="AA740" s="376">
        <f t="shared" si="1838"/>
        <v>5.5494471373321071E-18</v>
      </c>
      <c r="AB740" s="376">
        <f t="shared" si="1839"/>
        <v>1.5658099432750038E-16</v>
      </c>
      <c r="AC740" s="376">
        <f t="shared" si="1840"/>
        <v>-6.6644320347247827E-17</v>
      </c>
      <c r="AD740" s="376">
        <f t="shared" si="1841"/>
        <v>-1.3057767049331998E-16</v>
      </c>
      <c r="AE740" s="376">
        <f t="shared" si="1842"/>
        <v>1.1759319991656324E-16</v>
      </c>
      <c r="AF740" s="376">
        <f t="shared" si="1843"/>
        <v>8.4695080016061441E-17</v>
      </c>
      <c r="AG740" s="376">
        <f t="shared" si="1844"/>
        <v>-1.5063958078359343E-16</v>
      </c>
      <c r="AH740" s="376">
        <f t="shared" si="1845"/>
        <v>-2.5918431369169577E-17</v>
      </c>
      <c r="AI740" s="376">
        <f t="shared" si="1846"/>
        <v>1.607524510275215E-16</v>
      </c>
      <c r="AJ740" s="376">
        <f t="shared" si="1847"/>
        <v>-3.680406350251517E-17</v>
      </c>
      <c r="AK740" s="376">
        <f t="shared" si="1848"/>
        <v>-1.4639221782710733E-16</v>
      </c>
      <c r="AL740" s="376">
        <f t="shared" si="1849"/>
        <v>9.3923473335604263E-17</v>
      </c>
      <c r="AM740" s="376">
        <f t="shared" si="1850"/>
        <v>1.0974509651127326E-16</v>
      </c>
      <c r="AN740" s="376">
        <f t="shared" si="1851"/>
        <v>-1.367438857717544E-16</v>
      </c>
      <c r="AO740" s="376">
        <f t="shared" si="1852"/>
        <v>-5.6390279093377879E-17</v>
      </c>
      <c r="AP740" s="376">
        <f t="shared" si="1853"/>
        <v>1.587462811855682E-16</v>
      </c>
      <c r="AQ740" s="376">
        <f t="shared" si="1854"/>
        <v>-5.5494471373354105E-18</v>
      </c>
      <c r="AR740" s="376">
        <f t="shared" si="1855"/>
        <v>-1.5658099432750068E-16</v>
      </c>
      <c r="AS740" s="376">
        <f t="shared" si="1856"/>
        <v>6.6644320347248751E-17</v>
      </c>
      <c r="AT740" s="376">
        <f t="shared" si="1857"/>
        <v>1.3057767049331803E-16</v>
      </c>
      <c r="AU740" s="376">
        <f t="shared" si="1858"/>
        <v>-1.175931999165624E-16</v>
      </c>
      <c r="AV740" s="376">
        <f t="shared" si="1859"/>
        <v>-8.4695080016060566E-17</v>
      </c>
      <c r="AW740" s="376">
        <f t="shared" si="1860"/>
        <v>1.506395807835938E-16</v>
      </c>
      <c r="AX740" s="376">
        <f t="shared" si="1861"/>
        <v>2.5918431369166311E-17</v>
      </c>
      <c r="AY740" s="376">
        <f t="shared" si="1862"/>
        <v>-1.6075245102752155E-16</v>
      </c>
      <c r="AZ740" s="376">
        <f t="shared" si="1863"/>
        <v>3.6804063502513938E-17</v>
      </c>
      <c r="BA740" s="376">
        <f t="shared" si="1864"/>
        <v>1.4639221782710595E-16</v>
      </c>
      <c r="BB740" s="376">
        <f t="shared" si="1865"/>
        <v>-9.392347333560324E-17</v>
      </c>
      <c r="BC740" s="376">
        <f t="shared" si="1866"/>
        <v>-1.0974509651127417E-16</v>
      </c>
      <c r="BD740" s="376">
        <f t="shared" si="1867"/>
        <v>1.3674388577175615E-16</v>
      </c>
      <c r="BE740" s="376">
        <f t="shared" si="1868"/>
        <v>5.6390279093374797E-17</v>
      </c>
      <c r="BF740" s="376">
        <f t="shared" si="1869"/>
        <v>-1.5874628118556801E-16</v>
      </c>
      <c r="BG740" s="376">
        <f t="shared" si="1870"/>
        <v>5.5494471373341532E-18</v>
      </c>
      <c r="BH740" s="376">
        <f t="shared" si="1871"/>
        <v>1.5658099432749991E-16</v>
      </c>
      <c r="BI740" s="376">
        <f t="shared" si="1872"/>
        <v>-6.6644320347251759E-17</v>
      </c>
      <c r="BJ740" s="376">
        <f t="shared" si="1873"/>
        <v>-1.3057767049331877E-16</v>
      </c>
      <c r="BK740" s="376">
        <f t="shared" si="1874"/>
        <v>1.1759319991656154E-16</v>
      </c>
      <c r="BL740" s="376">
        <f t="shared" si="1875"/>
        <v>8.4695080016057744E-17</v>
      </c>
      <c r="BM740" s="376">
        <f t="shared" si="1876"/>
        <v>-1.5063958078359336E-16</v>
      </c>
      <c r="BN740" s="376">
        <f t="shared" si="1877"/>
        <v>-2.5918431369163057E-17</v>
      </c>
      <c r="BO740" s="376">
        <f t="shared" si="1878"/>
        <v>1.6075245102752143E-16</v>
      </c>
      <c r="BP740" s="376">
        <f t="shared" si="1879"/>
        <v>-3.6804063502512711E-17</v>
      </c>
      <c r="BQ740" s="376">
        <f t="shared" si="1880"/>
        <v>-1.4639221782710459E-16</v>
      </c>
      <c r="BR740" s="376">
        <f t="shared" si="1881"/>
        <v>9.3923473335605927E-17</v>
      </c>
    </row>
    <row r="741" spans="2:70">
      <c r="B741" s="373">
        <v>47</v>
      </c>
      <c r="C741" s="373">
        <f t="shared" si="1882"/>
        <v>1.4687500000000008E-2</v>
      </c>
      <c r="D741" s="374">
        <f t="shared" si="1817"/>
        <v>29.9972024900426</v>
      </c>
      <c r="E741" s="375" t="str">
        <f>BA694</f>
        <v>-0.00279750995739939</v>
      </c>
      <c r="F741" s="317">
        <v>47</v>
      </c>
      <c r="G741" s="376">
        <f t="shared" si="1818"/>
        <v>-5.8149071663843346E-17</v>
      </c>
      <c r="H741" s="376">
        <f t="shared" si="1819"/>
        <v>9.0303024598219206E-17</v>
      </c>
      <c r="I741" s="376">
        <f t="shared" si="1820"/>
        <v>4.044658319538855E-17</v>
      </c>
      <c r="J741" s="376">
        <f t="shared" si="1821"/>
        <v>-9.8231941440046481E-17</v>
      </c>
      <c r="K741" s="376">
        <f t="shared" si="1822"/>
        <v>-2.1189755217440326E-17</v>
      </c>
      <c r="L741" s="376">
        <f t="shared" si="1823"/>
        <v>1.0238585986144021E-16</v>
      </c>
      <c r="M741" s="376">
        <f t="shared" si="1824"/>
        <v>1.1186168298369702E-18</v>
      </c>
      <c r="N741" s="376">
        <f t="shared" si="1825"/>
        <v>-1.0260514710701052E-16</v>
      </c>
      <c r="O741" s="376">
        <f t="shared" si="1826"/>
        <v>1.899550937520876E-17</v>
      </c>
      <c r="P741" s="376">
        <f t="shared" si="1827"/>
        <v>9.8881376090887954E-17</v>
      </c>
      <c r="Q741" s="376">
        <f t="shared" si="1828"/>
        <v>-3.8379648807770296E-17</v>
      </c>
      <c r="R741" s="376">
        <f t="shared" si="1829"/>
        <v>-9.135764924490695E-17</v>
      </c>
      <c r="S741" s="376">
        <f t="shared" si="1830"/>
        <v>5.6288879860203595E-17</v>
      </c>
      <c r="T741" s="376">
        <f t="shared" si="1831"/>
        <v>8.0323099172404003E-17</v>
      </c>
      <c r="U741" s="377">
        <f t="shared" si="1832"/>
        <v>-7.2034960826777372E-17</v>
      </c>
      <c r="V741" s="376">
        <f t="shared" si="1833"/>
        <v>-6.6201777444419002E-17</v>
      </c>
      <c r="W741" s="376">
        <f t="shared" si="1834"/>
        <v>8.501277864644902E-17</v>
      </c>
      <c r="X741" s="376">
        <f t="shared" si="1835"/>
        <v>4.953635853562959E-17</v>
      </c>
      <c r="Y741" s="376">
        <f t="shared" si="1836"/>
        <v>-9.4723603058453302E-17</v>
      </c>
      <c r="Z741" s="376">
        <f t="shared" si="1837"/>
        <v>-3.0967285148625921E-17</v>
      </c>
      <c r="AA741" s="376">
        <f t="shared" si="1838"/>
        <v>1.0079425252653026E-16</v>
      </c>
      <c r="AB741" s="376">
        <f t="shared" si="1839"/>
        <v>1.1208156360012749E-17</v>
      </c>
      <c r="AC741" s="376">
        <f t="shared" si="1840"/>
        <v>-1.0299143539608027E-16</v>
      </c>
      <c r="AD741" s="376">
        <f t="shared" si="1841"/>
        <v>8.9816955919078056E-18</v>
      </c>
      <c r="AE741" s="376">
        <f t="shared" si="1842"/>
        <v>1.0123071516162145E-16</v>
      </c>
      <c r="AF741" s="376">
        <f t="shared" si="1843"/>
        <v>-2.8826386019224272E-17</v>
      </c>
      <c r="AG741" s="376">
        <f t="shared" si="1844"/>
        <v>-9.5579755314340794E-17</v>
      </c>
      <c r="AH741" s="376">
        <f t="shared" si="1845"/>
        <v>4.756329459784681E-17</v>
      </c>
      <c r="AI741" s="376">
        <f t="shared" si="1846"/>
        <v>8.6255719072073655E-17</v>
      </c>
      <c r="AJ741" s="376">
        <f t="shared" si="1847"/>
        <v>-6.4472372438875687E-17</v>
      </c>
      <c r="AK741" s="376">
        <f t="shared" si="1848"/>
        <v>-7.3616923918631949E-17</v>
      </c>
      <c r="AL741" s="376">
        <f t="shared" si="1849"/>
        <v>7.8903813163601677E-17</v>
      </c>
      <c r="AM741" s="376">
        <f t="shared" si="1850"/>
        <v>5.8149071663843913E-17</v>
      </c>
      <c r="AN741" s="376">
        <f t="shared" si="1851"/>
        <v>-9.0303024598218775E-17</v>
      </c>
      <c r="AO741" s="376">
        <f t="shared" si="1852"/>
        <v>-4.0446583195389512E-17</v>
      </c>
      <c r="AP741" s="376">
        <f t="shared" si="1853"/>
        <v>9.8231941440046111E-17</v>
      </c>
      <c r="AQ741" s="376">
        <f t="shared" si="1854"/>
        <v>2.1189755217441534E-17</v>
      </c>
      <c r="AR741" s="376">
        <f t="shared" si="1855"/>
        <v>-1.0238585986144004E-16</v>
      </c>
      <c r="AS741" s="376">
        <f t="shared" si="1856"/>
        <v>-1.1186168298389361E-18</v>
      </c>
      <c r="AT741" s="376">
        <f t="shared" si="1857"/>
        <v>1.026051471070107E-16</v>
      </c>
      <c r="AU741" s="376">
        <f t="shared" si="1858"/>
        <v>-1.8995509375209703E-17</v>
      </c>
      <c r="AV741" s="376">
        <f t="shared" si="1859"/>
        <v>-9.8881376090887682E-17</v>
      </c>
      <c r="AW741" s="376">
        <f t="shared" si="1860"/>
        <v>3.8379648807770511E-17</v>
      </c>
      <c r="AX741" s="376">
        <f t="shared" si="1861"/>
        <v>9.1357649244906839E-17</v>
      </c>
      <c r="AY741" s="376">
        <f t="shared" si="1862"/>
        <v>-5.6288879860203793E-17</v>
      </c>
      <c r="AZ741" s="376">
        <f t="shared" si="1863"/>
        <v>-8.0323099172404324E-17</v>
      </c>
      <c r="BA741" s="376">
        <f t="shared" si="1864"/>
        <v>7.2034960826777015E-17</v>
      </c>
      <c r="BB741" s="376">
        <f t="shared" si="1865"/>
        <v>6.6201777444419384E-17</v>
      </c>
      <c r="BC741" s="376">
        <f t="shared" si="1866"/>
        <v>-8.5012778646448748E-17</v>
      </c>
      <c r="BD741" s="376">
        <f t="shared" si="1867"/>
        <v>-4.9536358535630034E-17</v>
      </c>
      <c r="BE741" s="376">
        <f t="shared" si="1868"/>
        <v>9.4723603058453105E-17</v>
      </c>
      <c r="BF741" s="376">
        <f t="shared" si="1869"/>
        <v>3.0967285148626408E-17</v>
      </c>
      <c r="BG741" s="376">
        <f t="shared" si="1870"/>
        <v>-1.0079425252652987E-16</v>
      </c>
      <c r="BH741" s="376">
        <f t="shared" si="1871"/>
        <v>-1.1208156360014702E-17</v>
      </c>
      <c r="BI741" s="376">
        <f t="shared" si="1872"/>
        <v>1.0299143539608024E-16</v>
      </c>
      <c r="BJ741" s="376">
        <f t="shared" si="1873"/>
        <v>-8.9816955919087547E-18</v>
      </c>
      <c r="BK741" s="376">
        <f t="shared" si="1874"/>
        <v>-1.0123071516162181E-16</v>
      </c>
      <c r="BL741" s="376">
        <f t="shared" si="1875"/>
        <v>2.8826386019225191E-17</v>
      </c>
      <c r="BM741" s="376">
        <f t="shared" si="1876"/>
        <v>9.5579755314341509E-17</v>
      </c>
      <c r="BN741" s="376">
        <f t="shared" si="1877"/>
        <v>-4.7563294597846366E-17</v>
      </c>
      <c r="BO741" s="376">
        <f t="shared" si="1878"/>
        <v>-8.6255719072075541E-17</v>
      </c>
      <c r="BP741" s="376">
        <f t="shared" si="1879"/>
        <v>6.4472372438875292E-17</v>
      </c>
      <c r="BQ741" s="376">
        <f t="shared" si="1880"/>
        <v>7.3616923918634365E-17</v>
      </c>
      <c r="BR741" s="376">
        <f t="shared" si="1881"/>
        <v>-7.8903813163601344E-17</v>
      </c>
    </row>
    <row r="742" spans="2:70">
      <c r="B742" s="373">
        <v>48</v>
      </c>
      <c r="C742" s="373">
        <f t="shared" si="1882"/>
        <v>1.5000000000000008E-2</v>
      </c>
      <c r="D742" s="374">
        <f t="shared" si="1817"/>
        <v>29.997589416431893</v>
      </c>
      <c r="E742" s="375" t="str">
        <f>BB694</f>
        <v>-0.00241058356810815</v>
      </c>
      <c r="F742" s="317">
        <v>48</v>
      </c>
      <c r="G742" s="376">
        <f t="shared" si="1818"/>
        <v>1.8283317012085019E-16</v>
      </c>
      <c r="H742" s="376">
        <f t="shared" si="1819"/>
        <v>5.5991643273386337E-17</v>
      </c>
      <c r="I742" s="376">
        <f t="shared" si="1820"/>
        <v>-1.8283317012085021E-16</v>
      </c>
      <c r="J742" s="376">
        <f t="shared" si="1821"/>
        <v>-5.5991643273386263E-17</v>
      </c>
      <c r="K742" s="376">
        <f t="shared" si="1822"/>
        <v>1.8283317012085034E-16</v>
      </c>
      <c r="L742" s="376">
        <f t="shared" si="1823"/>
        <v>5.5991643273386202E-17</v>
      </c>
      <c r="M742" s="376">
        <f t="shared" si="1824"/>
        <v>-1.8283317012085016E-16</v>
      </c>
      <c r="N742" s="376">
        <f t="shared" si="1825"/>
        <v>-5.5991643273386128E-17</v>
      </c>
      <c r="O742" s="376">
        <f t="shared" si="1826"/>
        <v>1.8283317012085039E-16</v>
      </c>
      <c r="P742" s="376">
        <f t="shared" si="1827"/>
        <v>5.5991643273385413E-17</v>
      </c>
      <c r="Q742" s="376">
        <f t="shared" si="1828"/>
        <v>-1.8283317012085021E-16</v>
      </c>
      <c r="R742" s="376">
        <f t="shared" si="1829"/>
        <v>-5.5991643273385992E-17</v>
      </c>
      <c r="S742" s="376">
        <f t="shared" si="1830"/>
        <v>1.8283317012085041E-16</v>
      </c>
      <c r="T742" s="376">
        <f t="shared" si="1831"/>
        <v>5.5991643273386584E-17</v>
      </c>
      <c r="U742" s="377">
        <f t="shared" si="1832"/>
        <v>-1.8283317012085024E-16</v>
      </c>
      <c r="V742" s="376">
        <f t="shared" si="1833"/>
        <v>-5.5991643273385857E-17</v>
      </c>
      <c r="W742" s="376">
        <f t="shared" si="1834"/>
        <v>1.8283317012085046E-16</v>
      </c>
      <c r="X742" s="376">
        <f t="shared" si="1835"/>
        <v>5.5991643273385142E-17</v>
      </c>
      <c r="Y742" s="376">
        <f t="shared" si="1836"/>
        <v>-1.8283317012085068E-16</v>
      </c>
      <c r="Z742" s="376">
        <f t="shared" si="1837"/>
        <v>-5.5991643273384427E-17</v>
      </c>
      <c r="AA742" s="376">
        <f t="shared" si="1838"/>
        <v>1.8283317012085011E-16</v>
      </c>
      <c r="AB742" s="376">
        <f t="shared" si="1839"/>
        <v>5.5991643273386313E-17</v>
      </c>
      <c r="AC742" s="376">
        <f t="shared" si="1840"/>
        <v>-1.8283317012085034E-16</v>
      </c>
      <c r="AD742" s="376">
        <f t="shared" si="1841"/>
        <v>-5.5991643273385598E-17</v>
      </c>
      <c r="AE742" s="376">
        <f t="shared" si="1842"/>
        <v>1.8283317012085053E-16</v>
      </c>
      <c r="AF742" s="376">
        <f t="shared" si="1843"/>
        <v>5.5991643273384871E-17</v>
      </c>
      <c r="AG742" s="376">
        <f t="shared" si="1844"/>
        <v>-1.8283317012085076E-16</v>
      </c>
      <c r="AH742" s="376">
        <f t="shared" si="1845"/>
        <v>-5.5991643273386756E-17</v>
      </c>
      <c r="AI742" s="376">
        <f t="shared" si="1846"/>
        <v>1.8283317012085098E-16</v>
      </c>
      <c r="AJ742" s="376">
        <f t="shared" si="1847"/>
        <v>5.5991643273386041E-17</v>
      </c>
      <c r="AK742" s="376">
        <f t="shared" si="1848"/>
        <v>-1.828331701208512E-16</v>
      </c>
      <c r="AL742" s="376">
        <f t="shared" si="1849"/>
        <v>-5.5991643273385327E-17</v>
      </c>
      <c r="AM742" s="376">
        <f t="shared" si="1850"/>
        <v>1.8283317012084984E-16</v>
      </c>
      <c r="AN742" s="376">
        <f t="shared" si="1851"/>
        <v>5.5991643273384612E-17</v>
      </c>
      <c r="AO742" s="376">
        <f t="shared" si="1852"/>
        <v>-1.8283317012085004E-16</v>
      </c>
      <c r="AP742" s="376">
        <f t="shared" si="1853"/>
        <v>-5.5991643273383884E-17</v>
      </c>
      <c r="AQ742" s="376">
        <f t="shared" si="1854"/>
        <v>1.8283317012085026E-16</v>
      </c>
      <c r="AR742" s="376">
        <f t="shared" si="1855"/>
        <v>5.599164327338317E-17</v>
      </c>
      <c r="AS742" s="376">
        <f t="shared" si="1856"/>
        <v>-1.8283317012085048E-16</v>
      </c>
      <c r="AT742" s="376">
        <f t="shared" si="1857"/>
        <v>-5.5991643273382455E-17</v>
      </c>
      <c r="AU742" s="376">
        <f t="shared" si="1858"/>
        <v>1.8283317012085071E-16</v>
      </c>
      <c r="AV742" s="376">
        <f t="shared" si="1859"/>
        <v>5.5991643273386941E-17</v>
      </c>
      <c r="AW742" s="376">
        <f t="shared" si="1860"/>
        <v>-1.8283317012085093E-16</v>
      </c>
      <c r="AX742" s="376">
        <f t="shared" si="1861"/>
        <v>-5.5991643273386214E-17</v>
      </c>
      <c r="AY742" s="376">
        <f t="shared" si="1862"/>
        <v>1.8283317012085115E-16</v>
      </c>
      <c r="AZ742" s="376">
        <f t="shared" si="1863"/>
        <v>5.5991643273385499E-17</v>
      </c>
      <c r="BA742" s="376">
        <f t="shared" si="1864"/>
        <v>-1.8283317012085137E-16</v>
      </c>
      <c r="BB742" s="376">
        <f t="shared" si="1865"/>
        <v>-5.5991643273384784E-17</v>
      </c>
      <c r="BC742" s="376">
        <f t="shared" si="1866"/>
        <v>1.8283317012084999E-16</v>
      </c>
      <c r="BD742" s="376">
        <f t="shared" si="1867"/>
        <v>5.5991643273384069E-17</v>
      </c>
      <c r="BE742" s="376">
        <f t="shared" si="1868"/>
        <v>-1.8283317012085021E-16</v>
      </c>
      <c r="BF742" s="376">
        <f t="shared" si="1869"/>
        <v>-5.5991643273383354E-17</v>
      </c>
      <c r="BG742" s="376">
        <f t="shared" si="1870"/>
        <v>1.8283317012085043E-16</v>
      </c>
      <c r="BH742" s="376">
        <f t="shared" si="1871"/>
        <v>5.599164327338264E-17</v>
      </c>
      <c r="BI742" s="376">
        <f t="shared" si="1872"/>
        <v>-1.8283317012085223E-16</v>
      </c>
      <c r="BJ742" s="376">
        <f t="shared" si="1873"/>
        <v>-5.5991643273387114E-17</v>
      </c>
      <c r="BK742" s="376">
        <f t="shared" si="1874"/>
        <v>1.8283317012085088E-16</v>
      </c>
      <c r="BL742" s="376">
        <f t="shared" si="1875"/>
        <v>5.5991643273381197E-17</v>
      </c>
      <c r="BM742" s="376">
        <f t="shared" si="1876"/>
        <v>-1.828331701208495E-16</v>
      </c>
      <c r="BN742" s="376">
        <f t="shared" si="1877"/>
        <v>-5.5991643273385684E-17</v>
      </c>
      <c r="BO742" s="376">
        <f t="shared" si="1878"/>
        <v>1.8283317012085132E-16</v>
      </c>
      <c r="BP742" s="376">
        <f t="shared" si="1879"/>
        <v>5.5991643273379768E-17</v>
      </c>
      <c r="BQ742" s="376">
        <f t="shared" si="1880"/>
        <v>-1.8283317012084994E-16</v>
      </c>
      <c r="BR742" s="376">
        <f t="shared" si="1881"/>
        <v>-5.5991643273384254E-17</v>
      </c>
    </row>
    <row r="743" spans="2:70">
      <c r="B743" s="373">
        <v>49</v>
      </c>
      <c r="C743" s="373">
        <f t="shared" si="1882"/>
        <v>1.5312500000000008E-2</v>
      </c>
      <c r="D743" s="374">
        <f t="shared" si="1817"/>
        <v>29.997999558058698</v>
      </c>
      <c r="E743" s="375" t="str">
        <f>BC694</f>
        <v>-0.00200044194130343</v>
      </c>
      <c r="F743" s="317">
        <v>49</v>
      </c>
      <c r="G743" s="376">
        <f t="shared" si="1818"/>
        <v>-1.7721183776884184E-16</v>
      </c>
      <c r="H743" s="376">
        <f t="shared" si="1819"/>
        <v>-8.6632134957366012E-17</v>
      </c>
      <c r="I743" s="376">
        <f t="shared" si="1820"/>
        <v>1.6022896951051078E-16</v>
      </c>
      <c r="J743" s="376">
        <f t="shared" si="1821"/>
        <v>1.1804250573611109E-16</v>
      </c>
      <c r="K743" s="376">
        <f t="shared" si="1822"/>
        <v>-1.3708859181133193E-16</v>
      </c>
      <c r="L743" s="376">
        <f t="shared" si="1823"/>
        <v>-1.4491656921841734E-16</v>
      </c>
      <c r="M743" s="376">
        <f t="shared" si="1824"/>
        <v>1.0867997640901242E-16</v>
      </c>
      <c r="N743" s="376">
        <f t="shared" si="1825"/>
        <v>1.6622157021580819E-16</v>
      </c>
      <c r="O743" s="376">
        <f t="shared" si="1826"/>
        <v>-7.6094850461726435E-17</v>
      </c>
      <c r="P743" s="376">
        <f t="shared" si="1827"/>
        <v>-1.8113876948793633E-16</v>
      </c>
      <c r="Q743" s="376">
        <f t="shared" si="1828"/>
        <v>4.0585442085681333E-17</v>
      </c>
      <c r="R743" s="376">
        <f t="shared" si="1829"/>
        <v>1.8909490743243499E-16</v>
      </c>
      <c r="S743" s="376">
        <f t="shared" si="1830"/>
        <v>-3.5163579308603658E-18</v>
      </c>
      <c r="T743" s="376">
        <f t="shared" si="1831"/>
        <v>-1.8978423412995128E-16</v>
      </c>
      <c r="U743" s="377">
        <f t="shared" si="1832"/>
        <v>-3.3687857887247334E-17</v>
      </c>
      <c r="V743" s="376">
        <f t="shared" si="1833"/>
        <v>1.8318025914207825E-16</v>
      </c>
      <c r="W743" s="376">
        <f t="shared" si="1834"/>
        <v>6.9597468219113916E-17</v>
      </c>
      <c r="X743" s="376">
        <f t="shared" si="1835"/>
        <v>-1.6953676952404775E-16</v>
      </c>
      <c r="Y743" s="376">
        <f t="shared" si="1836"/>
        <v>-1.0283248687803239E-16</v>
      </c>
      <c r="Z743" s="376">
        <f t="shared" si="1837"/>
        <v>1.493780769305237E-16</v>
      </c>
      <c r="AA743" s="376">
        <f t="shared" si="1838"/>
        <v>1.3211571073535101E-16</v>
      </c>
      <c r="AB743" s="376">
        <f t="shared" si="1839"/>
        <v>-1.2347886861275215E-16</v>
      </c>
      <c r="AC743" s="376">
        <f t="shared" si="1840"/>
        <v>-1.5632180192045413E-16</v>
      </c>
      <c r="AD743" s="376">
        <f t="shared" si="1841"/>
        <v>9.2834436621938068E-17</v>
      </c>
      <c r="AE743" s="376">
        <f t="shared" si="1842"/>
        <v>1.7452053392402945E-16</v>
      </c>
      <c r="AF743" s="376">
        <f t="shared" si="1843"/>
        <v>-5.8622429293894632E-17</v>
      </c>
      <c r="AG743" s="376">
        <f t="shared" si="1844"/>
        <v>-1.8601253968114868E-16</v>
      </c>
      <c r="AH743" s="376">
        <f t="shared" si="1845"/>
        <v>2.2157594883926594E-17</v>
      </c>
      <c r="AI743" s="376">
        <f t="shared" si="1846"/>
        <v>1.9035618785535519E-16</v>
      </c>
      <c r="AJ743" s="376">
        <f t="shared" si="1847"/>
        <v>1.5158743471313679E-17</v>
      </c>
      <c r="AK743" s="376">
        <f t="shared" si="1848"/>
        <v>-1.8738455448326036E-16</v>
      </c>
      <c r="AL743" s="376">
        <f t="shared" si="1849"/>
        <v>-5.1892539816067351E-17</v>
      </c>
      <c r="AM743" s="376">
        <f t="shared" si="1850"/>
        <v>1.7721183776884337E-16</v>
      </c>
      <c r="AN743" s="376">
        <f t="shared" si="1851"/>
        <v>8.663213495736139E-17</v>
      </c>
      <c r="AO743" s="376">
        <f t="shared" si="1852"/>
        <v>-1.6022896951051122E-16</v>
      </c>
      <c r="AP743" s="376">
        <f t="shared" si="1853"/>
        <v>-1.1804250573610966E-16</v>
      </c>
      <c r="AQ743" s="376">
        <f t="shared" si="1854"/>
        <v>1.3708859181133415E-16</v>
      </c>
      <c r="AR743" s="376">
        <f t="shared" si="1855"/>
        <v>1.4491656921841485E-16</v>
      </c>
      <c r="AS743" s="376">
        <f t="shared" si="1856"/>
        <v>-1.0867997640901612E-16</v>
      </c>
      <c r="AT743" s="376">
        <f t="shared" si="1857"/>
        <v>-1.6622157021580797E-16</v>
      </c>
      <c r="AU743" s="376">
        <f t="shared" si="1858"/>
        <v>7.6094850461728112E-17</v>
      </c>
      <c r="AV743" s="376">
        <f t="shared" si="1859"/>
        <v>1.8113876948793534E-16</v>
      </c>
      <c r="AW743" s="376">
        <f t="shared" si="1860"/>
        <v>-4.0585442085684427E-17</v>
      </c>
      <c r="AX743" s="376">
        <f t="shared" si="1861"/>
        <v>-1.8909490743243444E-16</v>
      </c>
      <c r="AY743" s="376">
        <f t="shared" si="1862"/>
        <v>3.516357930866233E-18</v>
      </c>
      <c r="AZ743" s="376">
        <f t="shared" si="1863"/>
        <v>1.8978423412995133E-16</v>
      </c>
      <c r="BA743" s="376">
        <f t="shared" si="1864"/>
        <v>3.3687857887244216E-17</v>
      </c>
      <c r="BB743" s="376">
        <f t="shared" si="1865"/>
        <v>-1.8318025914207911E-16</v>
      </c>
      <c r="BC743" s="376">
        <f t="shared" si="1866"/>
        <v>-6.959746821911097E-17</v>
      </c>
      <c r="BD743" s="376">
        <f t="shared" si="1867"/>
        <v>1.6953676952405044E-16</v>
      </c>
      <c r="BE743" s="376">
        <f t="shared" si="1868"/>
        <v>1.0283248687803199E-16</v>
      </c>
      <c r="BF743" s="376">
        <f t="shared" si="1869"/>
        <v>-1.4937807693052565E-16</v>
      </c>
      <c r="BG743" s="376">
        <f t="shared" si="1870"/>
        <v>-1.3211571073534872E-16</v>
      </c>
      <c r="BH743" s="376">
        <f t="shared" si="1871"/>
        <v>1.2347886861275456E-16</v>
      </c>
      <c r="BI743" s="376">
        <f t="shared" si="1872"/>
        <v>1.5632180192045078E-16</v>
      </c>
      <c r="BJ743" s="376">
        <f t="shared" si="1873"/>
        <v>-9.2834436621943195E-17</v>
      </c>
      <c r="BK743" s="376">
        <f t="shared" si="1874"/>
        <v>-1.7452053392402708E-16</v>
      </c>
      <c r="BL743" s="376">
        <f t="shared" si="1875"/>
        <v>5.8622429293902817E-17</v>
      </c>
      <c r="BM743" s="376">
        <f t="shared" si="1876"/>
        <v>1.8601253968114915E-16</v>
      </c>
      <c r="BN743" s="376">
        <f t="shared" si="1877"/>
        <v>-2.2157594883924363E-17</v>
      </c>
      <c r="BO743" s="376">
        <f t="shared" si="1878"/>
        <v>-1.9035618785535524E-16</v>
      </c>
      <c r="BP743" s="376">
        <f t="shared" si="1879"/>
        <v>-1.5158743471310518E-17</v>
      </c>
      <c r="BQ743" s="376">
        <f t="shared" si="1880"/>
        <v>1.8738455448326087E-16</v>
      </c>
      <c r="BR743" s="376">
        <f t="shared" si="1881"/>
        <v>5.18925398160643E-17</v>
      </c>
    </row>
    <row r="744" spans="2:70">
      <c r="B744" s="373">
        <v>50</v>
      </c>
      <c r="C744" s="373">
        <f t="shared" si="1882"/>
        <v>1.5625000000000007E-2</v>
      </c>
      <c r="D744" s="374">
        <f t="shared" si="1817"/>
        <v>29.99842896503495</v>
      </c>
      <c r="E744" s="375" t="str">
        <f>BD694</f>
        <v>-0.00157103496504916</v>
      </c>
      <c r="F744" s="317">
        <v>50</v>
      </c>
      <c r="G744" s="376">
        <f t="shared" si="1818"/>
        <v>4.2365707107729542E-17</v>
      </c>
      <c r="H744" s="376">
        <f t="shared" si="1819"/>
        <v>-1.3150174525952114E-16</v>
      </c>
      <c r="I744" s="376">
        <f t="shared" si="1820"/>
        <v>-9.3675142764455129E-17</v>
      </c>
      <c r="J744" s="376">
        <f t="shared" si="1821"/>
        <v>9.4951517725872416E-17</v>
      </c>
      <c r="K744" s="376">
        <f t="shared" si="1822"/>
        <v>1.3072338710257643E-16</v>
      </c>
      <c r="L744" s="376">
        <f t="shared" si="1823"/>
        <v>-4.3945782356111425E-17</v>
      </c>
      <c r="M744" s="376">
        <f t="shared" si="1824"/>
        <v>-1.4787018076478526E-16</v>
      </c>
      <c r="N744" s="376">
        <f t="shared" si="1825"/>
        <v>-1.3750300007858917E-17</v>
      </c>
      <c r="O744" s="376">
        <f t="shared" si="1826"/>
        <v>1.4250507985208217E-16</v>
      </c>
      <c r="P744" s="376">
        <f t="shared" si="1827"/>
        <v>6.9353023842412682E-17</v>
      </c>
      <c r="Q744" s="376">
        <f t="shared" si="1828"/>
        <v>-1.1544487234366522E-16</v>
      </c>
      <c r="R744" s="376">
        <f t="shared" si="1829"/>
        <v>-1.1439737848368502E-16</v>
      </c>
      <c r="S744" s="376">
        <f t="shared" si="1830"/>
        <v>7.0809229531298849E-17</v>
      </c>
      <c r="T744" s="376">
        <f t="shared" si="1831"/>
        <v>1.4202576926563571E-16</v>
      </c>
      <c r="U744" s="377">
        <f t="shared" si="1832"/>
        <v>-1.5393523410057294E-17</v>
      </c>
      <c r="V744" s="376">
        <f t="shared" si="1833"/>
        <v>-1.48032024143697E-16</v>
      </c>
      <c r="W744" s="376">
        <f t="shared" si="1834"/>
        <v>-4.2365707107730239E-17</v>
      </c>
      <c r="X744" s="376">
        <f t="shared" si="1835"/>
        <v>1.3150174525952148E-16</v>
      </c>
      <c r="Y744" s="376">
        <f t="shared" si="1836"/>
        <v>9.3675142764455191E-17</v>
      </c>
      <c r="Z744" s="376">
        <f t="shared" si="1837"/>
        <v>-9.4951517725871947E-17</v>
      </c>
      <c r="AA744" s="376">
        <f t="shared" si="1838"/>
        <v>-1.3072338710257596E-16</v>
      </c>
      <c r="AB744" s="376">
        <f t="shared" si="1839"/>
        <v>4.3945782356111363E-17</v>
      </c>
      <c r="AC744" s="376">
        <f t="shared" si="1840"/>
        <v>1.4787018076478526E-16</v>
      </c>
      <c r="AD744" s="376">
        <f t="shared" si="1841"/>
        <v>1.3750300007857937E-17</v>
      </c>
      <c r="AE744" s="376">
        <f t="shared" si="1842"/>
        <v>-1.4250507985208217E-16</v>
      </c>
      <c r="AF744" s="376">
        <f t="shared" si="1843"/>
        <v>-6.9353023842412743E-17</v>
      </c>
      <c r="AG744" s="376">
        <f t="shared" si="1844"/>
        <v>1.1544487234366453E-16</v>
      </c>
      <c r="AH744" s="376">
        <f t="shared" si="1845"/>
        <v>1.1439737848368642E-16</v>
      </c>
      <c r="AI744" s="376">
        <f t="shared" si="1846"/>
        <v>-7.0809229531300649E-17</v>
      </c>
      <c r="AJ744" s="376">
        <f t="shared" si="1847"/>
        <v>-1.4202576926563512E-16</v>
      </c>
      <c r="AK744" s="376">
        <f t="shared" si="1848"/>
        <v>1.5393523410057226E-17</v>
      </c>
      <c r="AL744" s="376">
        <f t="shared" si="1849"/>
        <v>1.4803202414369698E-16</v>
      </c>
      <c r="AM744" s="376">
        <f t="shared" si="1850"/>
        <v>4.2365707107730313E-17</v>
      </c>
      <c r="AN744" s="376">
        <f t="shared" si="1851"/>
        <v>-1.3150174525952045E-16</v>
      </c>
      <c r="AO744" s="376">
        <f t="shared" si="1852"/>
        <v>-9.3675142764456892E-17</v>
      </c>
      <c r="AP744" s="376">
        <f t="shared" si="1853"/>
        <v>9.49515177258735E-17</v>
      </c>
      <c r="AQ744" s="376">
        <f t="shared" si="1854"/>
        <v>1.3072338710257601E-16</v>
      </c>
      <c r="AR744" s="376">
        <f t="shared" si="1855"/>
        <v>-4.3945782356111283E-17</v>
      </c>
      <c r="AS744" s="376">
        <f t="shared" si="1856"/>
        <v>-1.4787018076478526E-16</v>
      </c>
      <c r="AT744" s="376">
        <f t="shared" si="1857"/>
        <v>-1.3750300007860113E-17</v>
      </c>
      <c r="AU744" s="376">
        <f t="shared" si="1858"/>
        <v>1.4250507985208155E-16</v>
      </c>
      <c r="AV744" s="376">
        <f t="shared" si="1859"/>
        <v>6.9353023842410944E-17</v>
      </c>
      <c r="AW744" s="376">
        <f t="shared" si="1860"/>
        <v>-1.1544487234366578E-16</v>
      </c>
      <c r="AX744" s="376">
        <f t="shared" si="1861"/>
        <v>-1.1439737848368512E-16</v>
      </c>
      <c r="AY744" s="376">
        <f t="shared" si="1862"/>
        <v>7.0809229531298714E-17</v>
      </c>
      <c r="AZ744" s="376">
        <f t="shared" si="1863"/>
        <v>1.4202576926563574E-16</v>
      </c>
      <c r="BA744" s="376">
        <f t="shared" si="1864"/>
        <v>-1.5393523410055054E-17</v>
      </c>
      <c r="BB744" s="376">
        <f t="shared" si="1865"/>
        <v>-1.4803202414369717E-16</v>
      </c>
      <c r="BC744" s="376">
        <f t="shared" si="1866"/>
        <v>-4.2365707107728353E-17</v>
      </c>
      <c r="BD744" s="376">
        <f t="shared" si="1867"/>
        <v>1.3150174525952141E-16</v>
      </c>
      <c r="BE744" s="376">
        <f t="shared" si="1868"/>
        <v>9.3675142764455302E-17</v>
      </c>
      <c r="BF744" s="376">
        <f t="shared" si="1869"/>
        <v>-9.4951517725871836E-17</v>
      </c>
      <c r="BG744" s="376">
        <f t="shared" si="1870"/>
        <v>-1.3072338710257704E-16</v>
      </c>
      <c r="BH744" s="376">
        <f t="shared" si="1871"/>
        <v>4.39457823561092E-17</v>
      </c>
      <c r="BI744" s="376">
        <f t="shared" si="1872"/>
        <v>1.478701807647855E-16</v>
      </c>
      <c r="BJ744" s="376">
        <f t="shared" si="1873"/>
        <v>1.375030000786229E-17</v>
      </c>
      <c r="BK744" s="376">
        <f t="shared" si="1874"/>
        <v>-1.4250507985208093E-16</v>
      </c>
      <c r="BL744" s="376">
        <f t="shared" si="1875"/>
        <v>-6.9353023842409144E-17</v>
      </c>
      <c r="BM744" s="376">
        <f t="shared" si="1876"/>
        <v>1.1544487234366706E-16</v>
      </c>
      <c r="BN744" s="376">
        <f t="shared" si="1877"/>
        <v>1.1439737848368381E-16</v>
      </c>
      <c r="BO744" s="376">
        <f t="shared" si="1878"/>
        <v>-7.0809229531300513E-17</v>
      </c>
      <c r="BP744" s="376">
        <f t="shared" si="1879"/>
        <v>-1.4202576926563514E-16</v>
      </c>
      <c r="BQ744" s="376">
        <f t="shared" si="1880"/>
        <v>1.5393523410057075E-17</v>
      </c>
      <c r="BR744" s="376">
        <f t="shared" si="1881"/>
        <v>1.4803202414369698E-16</v>
      </c>
    </row>
    <row r="745" spans="2:70" s="367" customFormat="1">
      <c r="B745" s="373">
        <v>51</v>
      </c>
      <c r="C745" s="373">
        <f t="shared" si="1882"/>
        <v>1.5937500000000007E-2</v>
      </c>
      <c r="D745" s="374">
        <f t="shared" si="1817"/>
        <v>29.998873501936735</v>
      </c>
      <c r="E745" s="375" t="str">
        <f>BE694</f>
        <v>-0.00112649806326544</v>
      </c>
      <c r="F745" s="368">
        <v>51</v>
      </c>
      <c r="U745" s="369"/>
    </row>
    <row r="746" spans="2:70">
      <c r="B746" s="373">
        <v>52</v>
      </c>
      <c r="C746" s="373">
        <f t="shared" si="1882"/>
        <v>1.6250000000000007E-2</v>
      </c>
      <c r="D746" s="374">
        <f t="shared" si="1817"/>
        <v>29.999328887630671</v>
      </c>
      <c r="E746" s="375" t="str">
        <f>BF694</f>
        <v>-0.000671112369329415</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29.999790736503595</v>
      </c>
      <c r="E747" s="375" t="str">
        <f>BG694</f>
        <v>-0.000209263496405061</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30.000254600698383</v>
      </c>
      <c r="E748" s="375" t="str">
        <f>BH694</f>
        <v>0.000254600698381741</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30.000716012949265</v>
      </c>
      <c r="E749" s="375" t="str">
        <f>BI694</f>
        <v>0.000716012949265942</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30.001170529604035</v>
      </c>
      <c r="E750" s="375" t="str">
        <f>BJ694</f>
        <v>0.00117052960403535</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30.001613773418839</v>
      </c>
      <c r="E751" s="375" t="str">
        <f>BK694</f>
        <v>0.00161377341884066</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30.002041475713447</v>
      </c>
      <c r="E752" s="375" t="str">
        <f>BL694</f>
        <v>0.00204147571344598</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30.002449517480947</v>
      </c>
      <c r="E753" s="375" t="str">
        <f>BM694</f>
        <v>0.00244951748094599</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30.002833969056063</v>
      </c>
      <c r="E754" s="375" t="str">
        <f>BN694</f>
        <v>0.00283396905606131</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30.003191127959962</v>
      </c>
      <c r="E755" s="375" t="str">
        <f>BO694</f>
        <v>0.00319112795996228</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30.00351755455716</v>
      </c>
      <c r="E756" s="375" t="str">
        <f>BP694</f>
        <v>0.00351755455716076</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30.003810105181085</v>
      </c>
      <c r="E757" s="375" t="str">
        <f>BQ694</f>
        <v>0.00381010518108309</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30.004065962409296</v>
      </c>
      <c r="E758" s="375" t="str">
        <f>BR694</f>
        <v>0.0040659624092955</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D43" sqref="D43"/>
    </sheetView>
  </sheetViews>
  <sheetFormatPr defaultRowHeight="15"/>
  <cols>
    <col min="1" max="1" width="84" customWidth="1"/>
  </cols>
  <sheetData>
    <row r="2" spans="1:1" ht="15.75" thickBot="1">
      <c r="A2" s="335" t="s">
        <v>617</v>
      </c>
    </row>
    <row r="3" spans="1:1" ht="28.5" customHeight="1" thickBot="1">
      <c r="A3" s="334" t="s">
        <v>616</v>
      </c>
    </row>
    <row r="4" spans="1:1" ht="15.75" thickBot="1">
      <c r="A4" s="334" t="s">
        <v>618</v>
      </c>
    </row>
    <row r="5" spans="1:1" ht="15.7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7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topLeftCell="A6" zoomScale="130" zoomScaleNormal="130" workbookViewId="0">
      <selection activeCell="J38" sqref="J38"/>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view="pageBreakPreview" topLeftCell="B161" zoomScale="115" zoomScaleNormal="40" zoomScaleSheetLayoutView="115" workbookViewId="0">
      <selection activeCell="E232" sqref="E232"/>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53" t="s">
        <v>324</v>
      </c>
      <c r="B1" s="454"/>
      <c r="C1" s="454"/>
      <c r="D1" s="455"/>
    </row>
    <row r="2" spans="1:4" ht="15.75" thickBot="1">
      <c r="A2" s="97" t="s">
        <v>326</v>
      </c>
      <c r="B2" s="456" t="s">
        <v>325</v>
      </c>
      <c r="C2" s="456"/>
      <c r="D2" s="457"/>
    </row>
    <row r="3" spans="1:4" ht="16.5" thickBot="1">
      <c r="A3" s="458" t="s">
        <v>405</v>
      </c>
      <c r="B3" s="459"/>
      <c r="C3" s="459"/>
      <c r="D3" s="460"/>
    </row>
    <row r="4" spans="1:4" ht="15.75">
      <c r="A4" s="1" t="s">
        <v>0</v>
      </c>
      <c r="B4" s="2" t="s">
        <v>1</v>
      </c>
      <c r="C4" s="461" t="s">
        <v>2</v>
      </c>
      <c r="D4" s="462"/>
    </row>
    <row r="5" spans="1:4" ht="15.75">
      <c r="A5" s="463" t="s">
        <v>124</v>
      </c>
      <c r="B5" s="464"/>
      <c r="C5" s="464"/>
      <c r="D5" s="465"/>
    </row>
    <row r="6" spans="1:4" ht="18.75">
      <c r="A6" s="425" t="s">
        <v>3</v>
      </c>
      <c r="B6" s="426"/>
      <c r="C6" s="426"/>
      <c r="D6" s="427"/>
    </row>
    <row r="7" spans="1:4">
      <c r="A7" s="432" t="s">
        <v>377</v>
      </c>
      <c r="B7" s="433"/>
      <c r="C7" s="433"/>
      <c r="D7" s="434"/>
    </row>
    <row r="8" spans="1:4">
      <c r="A8" s="432"/>
      <c r="B8" s="433"/>
      <c r="C8" s="433"/>
      <c r="D8" s="434"/>
    </row>
    <row r="9" spans="1:4">
      <c r="A9" s="432"/>
      <c r="B9" s="433"/>
      <c r="C9" s="433"/>
      <c r="D9" s="434"/>
    </row>
    <row r="10" spans="1:4">
      <c r="A10" s="432"/>
      <c r="B10" s="433"/>
      <c r="C10" s="433"/>
      <c r="D10" s="434"/>
    </row>
    <row r="11" spans="1:4" ht="15.75" thickBot="1">
      <c r="A11" s="432"/>
      <c r="B11" s="433"/>
      <c r="C11" s="433"/>
      <c r="D11" s="434"/>
    </row>
    <row r="12" spans="1:4">
      <c r="A12" s="435" t="s">
        <v>4</v>
      </c>
      <c r="B12" s="436"/>
      <c r="C12" s="436"/>
      <c r="D12" s="437"/>
    </row>
    <row r="13" spans="1:4">
      <c r="A13" s="438"/>
      <c r="B13" s="439"/>
      <c r="C13" s="439"/>
      <c r="D13" s="440"/>
    </row>
    <row r="14" spans="1:4">
      <c r="A14" s="438"/>
      <c r="B14" s="439"/>
      <c r="C14" s="439"/>
      <c r="D14" s="440"/>
    </row>
    <row r="15" spans="1:4">
      <c r="A15" s="438"/>
      <c r="B15" s="439"/>
      <c r="C15" s="439"/>
      <c r="D15" s="440"/>
    </row>
    <row r="16" spans="1:4" ht="15.75" thickBot="1">
      <c r="A16" s="441"/>
      <c r="B16" s="442"/>
      <c r="C16" s="442"/>
      <c r="D16" s="443"/>
    </row>
    <row r="17" spans="1:8">
      <c r="A17" s="450" t="s">
        <v>6</v>
      </c>
      <c r="B17" s="451"/>
      <c r="C17" s="451"/>
      <c r="D17" s="452"/>
    </row>
    <row r="18" spans="1:8">
      <c r="A18" s="444" t="s">
        <v>5</v>
      </c>
      <c r="B18" s="445"/>
      <c r="C18" s="445"/>
      <c r="D18" s="446"/>
    </row>
    <row r="19" spans="1:8">
      <c r="A19" s="444"/>
      <c r="B19" s="445"/>
      <c r="C19" s="445"/>
      <c r="D19" s="446"/>
    </row>
    <row r="20" spans="1:8" ht="15.75" thickBot="1">
      <c r="A20" s="447"/>
      <c r="B20" s="448"/>
      <c r="C20" s="448"/>
      <c r="D20" s="449"/>
    </row>
    <row r="21" spans="1:8">
      <c r="A21" s="3"/>
      <c r="B21" s="3"/>
      <c r="C21" s="3"/>
      <c r="D21" s="3"/>
    </row>
    <row r="22" spans="1:8" ht="15.75">
      <c r="A22" s="114" t="s">
        <v>317</v>
      </c>
      <c r="B22" s="115"/>
      <c r="C22" s="121" t="s">
        <v>327</v>
      </c>
      <c r="D22" s="115"/>
      <c r="E22" s="115" t="s">
        <v>331</v>
      </c>
    </row>
    <row r="23" spans="1:8" s="31" customFormat="1" ht="15.75" thickBot="1">
      <c r="A23" s="428"/>
      <c r="B23" s="428"/>
      <c r="C23" s="428"/>
      <c r="D23" s="428"/>
    </row>
    <row r="24" spans="1:8" s="31" customFormat="1" ht="15.75">
      <c r="A24" s="429" t="s">
        <v>211</v>
      </c>
      <c r="B24" s="430"/>
      <c r="C24" s="430"/>
      <c r="D24" s="431"/>
      <c r="E24" s="151"/>
      <c r="F24" s="11"/>
      <c r="G24" s="11"/>
      <c r="H24" s="11"/>
    </row>
    <row r="25" spans="1:8" ht="18">
      <c r="A25" s="25" t="s">
        <v>207</v>
      </c>
      <c r="B25" s="32" t="s">
        <v>14</v>
      </c>
      <c r="C25" s="35">
        <v>30</v>
      </c>
      <c r="D25" s="30" t="s">
        <v>7</v>
      </c>
      <c r="E25" s="30" t="s">
        <v>111</v>
      </c>
    </row>
    <row r="26" spans="1:8" ht="18">
      <c r="A26" s="25" t="s">
        <v>208</v>
      </c>
      <c r="B26" s="32" t="s">
        <v>18</v>
      </c>
      <c r="C26" s="35">
        <v>150</v>
      </c>
      <c r="D26" s="30" t="s">
        <v>8</v>
      </c>
      <c r="E26" s="30" t="s">
        <v>112</v>
      </c>
    </row>
    <row r="27" spans="1:8" ht="18">
      <c r="A27" s="25" t="s">
        <v>209</v>
      </c>
      <c r="B27" s="32" t="s">
        <v>15</v>
      </c>
      <c r="C27" s="32">
        <f>Pout/Vout</f>
        <v>5</v>
      </c>
      <c r="D27" s="30" t="s">
        <v>10</v>
      </c>
      <c r="E27" s="30"/>
    </row>
    <row r="28" spans="1:8" ht="18">
      <c r="A28" s="25" t="s">
        <v>210</v>
      </c>
      <c r="B28" s="32" t="s">
        <v>16</v>
      </c>
      <c r="C28" s="35">
        <v>600</v>
      </c>
      <c r="D28" s="30" t="s">
        <v>17</v>
      </c>
      <c r="E28" s="30" t="s">
        <v>113</v>
      </c>
    </row>
    <row r="29" spans="1:8" ht="15.75" thickBot="1">
      <c r="A29" s="33" t="s">
        <v>318</v>
      </c>
      <c r="B29" s="36" t="s">
        <v>9</v>
      </c>
      <c r="C29" s="107">
        <v>0.92</v>
      </c>
      <c r="D29" s="34"/>
      <c r="E29" s="155" t="s">
        <v>127</v>
      </c>
    </row>
    <row r="30" spans="1:8" ht="15.75" thickBot="1">
      <c r="A30" s="390"/>
      <c r="B30" s="391"/>
      <c r="C30" s="391"/>
      <c r="D30" s="391"/>
      <c r="E30" s="94"/>
    </row>
    <row r="31" spans="1:8" ht="15.75" customHeight="1">
      <c r="A31" s="407" t="s">
        <v>212</v>
      </c>
      <c r="B31" s="408"/>
      <c r="C31" s="408"/>
      <c r="D31" s="409"/>
      <c r="E31" s="151"/>
    </row>
    <row r="32" spans="1:8" ht="18">
      <c r="A32" s="37" t="s">
        <v>213</v>
      </c>
      <c r="B32" s="5" t="s">
        <v>128</v>
      </c>
      <c r="C32" s="99">
        <v>390</v>
      </c>
      <c r="D32" s="39" t="s">
        <v>7</v>
      </c>
      <c r="E32" s="30" t="s">
        <v>177</v>
      </c>
    </row>
    <row r="33" spans="1:8" ht="18">
      <c r="A33" s="25" t="s">
        <v>214</v>
      </c>
      <c r="B33" s="32" t="s">
        <v>12</v>
      </c>
      <c r="C33" s="98">
        <v>410</v>
      </c>
      <c r="D33" s="30" t="s">
        <v>7</v>
      </c>
      <c r="E33" s="30" t="s">
        <v>199</v>
      </c>
    </row>
    <row r="34" spans="1:8" ht="18.75" thickBot="1">
      <c r="A34" s="25" t="s">
        <v>215</v>
      </c>
      <c r="B34" s="32" t="s">
        <v>13</v>
      </c>
      <c r="C34" s="98">
        <v>365</v>
      </c>
      <c r="D34" s="30" t="s">
        <v>7</v>
      </c>
      <c r="E34" s="155" t="s">
        <v>200</v>
      </c>
    </row>
    <row r="35" spans="1:8" ht="15.75" thickBot="1">
      <c r="A35" s="40"/>
      <c r="B35" s="40"/>
      <c r="C35" s="40"/>
      <c r="D35" s="40"/>
      <c r="E35" s="12"/>
    </row>
    <row r="36" spans="1:8" ht="16.5" thickBot="1">
      <c r="A36" s="419" t="s">
        <v>216</v>
      </c>
      <c r="B36" s="420"/>
      <c r="C36" s="420"/>
      <c r="D36" s="421"/>
      <c r="E36" s="157"/>
    </row>
    <row r="37" spans="1:8" ht="18" customHeight="1" thickBot="1">
      <c r="A37" s="41" t="s">
        <v>217</v>
      </c>
      <c r="B37" s="42" t="s">
        <v>19</v>
      </c>
      <c r="C37" s="43">
        <v>100</v>
      </c>
      <c r="D37" s="44" t="s">
        <v>11</v>
      </c>
      <c r="E37" s="156" t="s">
        <v>178</v>
      </c>
    </row>
    <row r="38" spans="1:8" s="31" customFormat="1">
      <c r="A38" s="395" t="s">
        <v>93</v>
      </c>
      <c r="B38" s="396"/>
      <c r="C38" s="396"/>
      <c r="D38" s="397"/>
      <c r="E38" s="152"/>
      <c r="F38" s="11"/>
      <c r="G38" s="11"/>
      <c r="H38" s="11"/>
    </row>
    <row r="39" spans="1:8" s="31" customFormat="1" ht="18">
      <c r="A39" s="111" t="s">
        <v>307</v>
      </c>
      <c r="B39" s="32" t="s">
        <v>308</v>
      </c>
      <c r="C39" s="113">
        <f>Vblk/2/Vout</f>
        <v>6.5</v>
      </c>
      <c r="D39" s="112"/>
      <c r="E39" s="30"/>
    </row>
    <row r="40" spans="1:8" ht="18" customHeight="1">
      <c r="A40" s="25" t="s">
        <v>309</v>
      </c>
      <c r="B40" s="32" t="s">
        <v>20</v>
      </c>
      <c r="C40" s="122">
        <v>8.75</v>
      </c>
      <c r="D40" s="46"/>
      <c r="E40" s="30" t="s">
        <v>310</v>
      </c>
    </row>
    <row r="41" spans="1:8" ht="18" customHeight="1">
      <c r="A41" s="111" t="s">
        <v>311</v>
      </c>
      <c r="B41" s="32" t="s">
        <v>315</v>
      </c>
      <c r="C41" s="100">
        <f>Vblk/2/15</f>
        <v>13</v>
      </c>
      <c r="D41" s="46"/>
      <c r="E41" s="30"/>
    </row>
    <row r="42" spans="1:8" ht="18" customHeight="1">
      <c r="A42" s="25" t="s">
        <v>312</v>
      </c>
      <c r="B42" s="32" t="s">
        <v>314</v>
      </c>
      <c r="C42" s="122">
        <v>11.67</v>
      </c>
      <c r="D42" s="46"/>
      <c r="E42" s="30" t="s">
        <v>313</v>
      </c>
    </row>
    <row r="43" spans="1:8" ht="18" customHeight="1">
      <c r="A43" s="25" t="s">
        <v>218</v>
      </c>
      <c r="B43" s="32" t="s">
        <v>21</v>
      </c>
      <c r="C43" s="92">
        <f>(8*Nps^2*Vout)/(PI()^2*Iout*1.1)</f>
        <v>338.50486353235573</v>
      </c>
      <c r="D43" s="13" t="s">
        <v>22</v>
      </c>
      <c r="E43" s="30"/>
    </row>
    <row r="44" spans="1:8" ht="18.75" thickBot="1">
      <c r="A44" s="33" t="s">
        <v>219</v>
      </c>
      <c r="B44" s="48" t="s">
        <v>81</v>
      </c>
      <c r="C44" s="110">
        <f>(8*Nps^2*Vout)/(PI()^2*Iout)</f>
        <v>372.35534988559129</v>
      </c>
      <c r="D44" s="14" t="s">
        <v>22</v>
      </c>
      <c r="E44" s="155"/>
    </row>
    <row r="45" spans="1:8" ht="15.75" thickBot="1">
      <c r="A45" s="410" t="s">
        <v>220</v>
      </c>
      <c r="B45" s="411"/>
      <c r="C45" s="411"/>
      <c r="D45" s="412"/>
      <c r="E45" s="152"/>
    </row>
    <row r="46" spans="1:8" ht="18">
      <c r="A46" s="37" t="s">
        <v>221</v>
      </c>
      <c r="B46" s="38" t="s">
        <v>23</v>
      </c>
      <c r="C46" s="142">
        <f>Nps*(Vout+0.5)/(Vblk_max/2)</f>
        <v>1.3018292682926829</v>
      </c>
      <c r="D46" s="39"/>
      <c r="E46" s="111"/>
    </row>
    <row r="47" spans="1:8" ht="18" customHeight="1">
      <c r="A47" s="25" t="s">
        <v>222</v>
      </c>
      <c r="B47" s="32" t="s">
        <v>129</v>
      </c>
      <c r="C47" s="45">
        <f>1*Nps*(Vout+0.5+Vloss)/(Vblk_hu/2)</f>
        <v>1.5102739726027397</v>
      </c>
      <c r="D47" s="30"/>
      <c r="E47" s="111"/>
    </row>
    <row r="48" spans="1:8" ht="18.75" thickBot="1">
      <c r="A48" s="50" t="s">
        <v>223</v>
      </c>
      <c r="B48" s="51" t="s">
        <v>24</v>
      </c>
      <c r="C48" s="101">
        <v>1</v>
      </c>
      <c r="D48" s="52" t="s">
        <v>7</v>
      </c>
      <c r="E48" s="111" t="s">
        <v>201</v>
      </c>
    </row>
    <row r="49" spans="1:5" ht="18.75" thickBot="1">
      <c r="A49" s="413" t="s">
        <v>33</v>
      </c>
      <c r="B49" s="414"/>
      <c r="C49" s="414"/>
      <c r="D49" s="415"/>
      <c r="E49" s="152"/>
    </row>
    <row r="50" spans="1:5" ht="49.5" customHeight="1" thickBot="1">
      <c r="A50" s="398" t="s">
        <v>130</v>
      </c>
      <c r="B50" s="399"/>
      <c r="C50" s="399"/>
      <c r="D50" s="400"/>
      <c r="E50" s="30"/>
    </row>
    <row r="51" spans="1:5" ht="15.75" customHeight="1">
      <c r="A51" s="401" t="s">
        <v>131</v>
      </c>
      <c r="B51" s="402"/>
      <c r="C51" s="402"/>
      <c r="D51" s="403"/>
      <c r="E51" s="30"/>
    </row>
    <row r="52" spans="1:5" ht="15" customHeight="1">
      <c r="A52" s="416"/>
      <c r="B52" s="417"/>
      <c r="C52" s="417"/>
      <c r="D52" s="418"/>
      <c r="E52" s="30"/>
    </row>
    <row r="53" spans="1:5" ht="15" customHeight="1">
      <c r="A53" s="416"/>
      <c r="B53" s="417"/>
      <c r="C53" s="417"/>
      <c r="D53" s="418"/>
      <c r="E53" s="30"/>
    </row>
    <row r="54" spans="1:5" ht="15" customHeight="1">
      <c r="A54" s="416"/>
      <c r="B54" s="417"/>
      <c r="C54" s="417"/>
      <c r="D54" s="418"/>
      <c r="E54" s="30"/>
    </row>
    <row r="55" spans="1:5" ht="15" customHeight="1" thickBot="1">
      <c r="A55" s="25" t="s">
        <v>224</v>
      </c>
      <c r="B55" s="32" t="s">
        <v>79</v>
      </c>
      <c r="C55" s="165">
        <v>4.74</v>
      </c>
      <c r="D55" s="30"/>
      <c r="E55" s="155"/>
    </row>
    <row r="56" spans="1:5" ht="18">
      <c r="A56" s="25" t="s">
        <v>225</v>
      </c>
      <c r="B56" s="32" t="s">
        <v>80</v>
      </c>
      <c r="C56" s="165">
        <v>0.17</v>
      </c>
      <c r="D56" s="30"/>
      <c r="E56" s="160"/>
    </row>
    <row r="57" spans="1:5" ht="18">
      <c r="A57" s="25" t="s">
        <v>226</v>
      </c>
      <c r="B57" s="32" t="s">
        <v>35</v>
      </c>
      <c r="C57" s="53">
        <f>Ln_selected/(Ln_selected+1)</f>
        <v>0.82578397212543553</v>
      </c>
      <c r="D57" s="30"/>
      <c r="E57" s="161"/>
    </row>
    <row r="58" spans="1:5" ht="18.75" thickBot="1">
      <c r="A58" s="50" t="s">
        <v>227</v>
      </c>
      <c r="B58" s="51" t="s">
        <v>46</v>
      </c>
      <c r="C58" s="54">
        <f>350/fllc</f>
        <v>3.5</v>
      </c>
      <c r="D58" s="52"/>
      <c r="E58" s="161"/>
    </row>
    <row r="59" spans="1:5" ht="16.5" customHeight="1">
      <c r="A59" s="401" t="s">
        <v>132</v>
      </c>
      <c r="B59" s="402"/>
      <c r="C59" s="402"/>
      <c r="D59" s="403"/>
      <c r="E59" s="161"/>
    </row>
    <row r="60" spans="1:5" ht="37.5" customHeight="1" thickBot="1">
      <c r="A60" s="404"/>
      <c r="B60" s="405"/>
      <c r="C60" s="405"/>
      <c r="D60" s="406"/>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75" thickBot="1">
      <c r="A88" s="27"/>
      <c r="B88" s="26"/>
      <c r="C88" s="26"/>
      <c r="D88" s="29"/>
      <c r="E88" s="162"/>
    </row>
    <row r="89" spans="1:5">
      <c r="A89" s="395" t="s">
        <v>47</v>
      </c>
      <c r="B89" s="396"/>
      <c r="C89" s="396"/>
      <c r="D89" s="397"/>
      <c r="E89" s="152"/>
    </row>
    <row r="90" spans="1:5" ht="18">
      <c r="A90" s="332" t="s">
        <v>591</v>
      </c>
      <c r="B90" s="333"/>
      <c r="C90" s="344" t="s">
        <v>592</v>
      </c>
      <c r="D90" s="30"/>
      <c r="E90" s="30"/>
    </row>
    <row r="91" spans="1:5" ht="30">
      <c r="A91" s="332" t="str">
        <f>IF(C90="Integrated leakage","Transformer Coupling Coefficient","")</f>
        <v>Transformer Coupling Coefficient</v>
      </c>
      <c r="B91" s="333" t="str">
        <f>IF(C90="Integrated leakage","k","")</f>
        <v>k</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5" t="s">
        <v>228</v>
      </c>
      <c r="B92" s="32" t="s">
        <v>610</v>
      </c>
      <c r="C92" s="57">
        <f>(1/(2*PI()*fllc*1000*Re_fl*Qe_selected))/10^-6</f>
        <v>2.5142798348057566E-2</v>
      </c>
      <c r="D92" s="30" t="s">
        <v>198</v>
      </c>
      <c r="E92" s="30"/>
    </row>
    <row r="93" spans="1:5">
      <c r="A93" s="25" t="s">
        <v>229</v>
      </c>
      <c r="B93" s="32" t="s">
        <v>611</v>
      </c>
      <c r="C93" s="35">
        <v>2.4400000000000002E-2</v>
      </c>
      <c r="D93" s="30" t="s">
        <v>198</v>
      </c>
      <c r="E93" s="30" t="s">
        <v>319</v>
      </c>
    </row>
    <row r="94" spans="1:5">
      <c r="A94" s="25" t="str">
        <f>IF(C90="Integrated Leakage","Recommended Leakage Inductance Value","Recommended Resonant Inductor Value")</f>
        <v>Recommended Leakage Inductance Value</v>
      </c>
      <c r="B94" s="32" t="str">
        <f>IF(C90="Integrated Leakage",'tables and calculations'!P75,'tables and calculations'!P73)</f>
        <v>LLK(recommended)</v>
      </c>
      <c r="C94" s="57">
        <f>IF($D93="uF",1/((2*PI()*fllc*kHz)^2*Cr*uF),1/((2*PI()*fllc*kHz)^2*Cr*picoF))*10^6</f>
        <v>103.81268815813294</v>
      </c>
      <c r="D94" s="30" t="s">
        <v>73</v>
      </c>
      <c r="E94" s="30"/>
    </row>
    <row r="95" spans="1:5">
      <c r="A95" s="25" t="str">
        <f>IF(C90="Integrated leakage","Actual Leakage Inductance Value Used","Actual Resonant Inductor Value Used")</f>
        <v>Actual Leakage Inductance Value Used</v>
      </c>
      <c r="B95" s="32" t="str">
        <f>IF(C90="Integrated Leakage",'tables and calculations'!P76,'tables and calculations'!P74)</f>
        <v>LLK</v>
      </c>
      <c r="C95" s="35">
        <v>95</v>
      </c>
      <c r="D95" s="30" t="s">
        <v>73</v>
      </c>
      <c r="E95" s="30" t="str">
        <f>IF(C90="Integrated Leakage","Enter the actual value of the leakage inductance value used","Enter the actual value of the Resonant Inductor Value used")</f>
        <v>Enter the actual value of the leakage inductance value used</v>
      </c>
    </row>
    <row r="96" spans="1:5">
      <c r="A96" s="25" t="str">
        <f>IF(C90="Integrated Leakage","Primary Inductance based on Coupling Coefficient","Recommended Transformer Magnetizing Inductance")</f>
        <v>Primary Inductance based on Coupling Coefficient</v>
      </c>
      <c r="B96" s="32" t="str">
        <f>IF(C90="Integrated Leakage",'tables and calculations'!P79,'tables and calculations'!P77)</f>
        <v>LP</v>
      </c>
      <c r="C96" s="346">
        <f>IF(C90="Integrated Leakage",'Integrated Leakage'!G16,Ln_selected*Lr)</f>
        <v>500.00000000000011</v>
      </c>
      <c r="D96" s="30" t="s">
        <v>73</v>
      </c>
      <c r="E96" s="30"/>
    </row>
    <row r="97" spans="1:8">
      <c r="A97" s="25" t="s">
        <v>230</v>
      </c>
      <c r="B97" s="32" t="str">
        <f>IF(C90="Integrated Leakage","",'tables and calculations'!P78)</f>
        <v/>
      </c>
      <c r="C97" s="35">
        <v>450</v>
      </c>
      <c r="D97" s="30" t="s">
        <v>73</v>
      </c>
      <c r="E97" s="30"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8">
      <c r="A98" s="25" t="s">
        <v>231</v>
      </c>
      <c r="B98" s="32" t="s">
        <v>25</v>
      </c>
      <c r="C98" s="93">
        <f>IF($D92="uF",1/(2*PI()*SQRT(Lr*uH*Cr*uF)),1/(2*PI()*SQRT(Lr*uH*Cr*picoF)))/kHz</f>
        <v>104.5354073272144</v>
      </c>
      <c r="D98" s="30" t="s">
        <v>11</v>
      </c>
      <c r="E98" s="30"/>
    </row>
    <row r="99" spans="1:8" ht="18">
      <c r="A99" s="25" t="s">
        <v>232</v>
      </c>
      <c r="B99" s="32" t="s">
        <v>26</v>
      </c>
      <c r="C99" s="93">
        <f>IF(C90="Integrated Leakage",(1/(2*PI()*SQRT(((Lr*uH)+(Lm_rec*uH))*(Cr*uF))))/kHz,(1/(2*PI()*SQRT(((Lr*uH)+(Lm*uH))*(Cr*uF))))/kHz)</f>
        <v>41.770217398060375</v>
      </c>
      <c r="D99" s="30" t="s">
        <v>11</v>
      </c>
      <c r="E99" s="30"/>
    </row>
    <row r="100" spans="1:8" ht="18" customHeight="1">
      <c r="A100" s="25" t="s">
        <v>233</v>
      </c>
      <c r="B100" s="32" t="s">
        <v>32</v>
      </c>
      <c r="C100" s="108">
        <f>Lm/Lr</f>
        <v>4.7368421052631575</v>
      </c>
      <c r="D100" s="30"/>
      <c r="E100" s="30" t="str">
        <f>IF(C90="Integrated leakage","Ignore this row","Re-enter this value in the LN(selected) cell above to see the actual normalized frequency at MG(max) and MG(min)")</f>
        <v>Ignore this row</v>
      </c>
      <c r="F100" s="15"/>
      <c r="G100" s="15"/>
      <c r="H100" s="15"/>
    </row>
    <row r="101" spans="1:8" ht="18">
      <c r="A101" s="25" t="s">
        <v>234</v>
      </c>
      <c r="B101" s="32" t="s">
        <v>34</v>
      </c>
      <c r="C101" s="109">
        <f>IF(C90="Integrated Leakage",'Integrated Leakage'!G20,IF(D$92="uF",SQRT((Lr*uH)/(Cr*uF))/(Re_fl),SQRT((Lr*uH)/(Cr*picoF))/Re_fl))</f>
        <v>0.16757502445451308</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8">
      <c r="A103" s="25" t="s">
        <v>235</v>
      </c>
      <c r="B103" s="32" t="s">
        <v>84</v>
      </c>
      <c r="C103" s="35">
        <v>0.7</v>
      </c>
      <c r="D103" s="30"/>
      <c r="E103" s="30" t="s">
        <v>400</v>
      </c>
    </row>
    <row r="104" spans="1:8" ht="18">
      <c r="A104" s="25" t="s">
        <v>236</v>
      </c>
      <c r="B104" s="32" t="s">
        <v>85</v>
      </c>
      <c r="C104" s="35">
        <v>0.8</v>
      </c>
      <c r="D104" s="30"/>
      <c r="E104" s="30" t="s">
        <v>401</v>
      </c>
    </row>
    <row r="105" spans="1:8" ht="18">
      <c r="A105" s="25" t="s">
        <v>237</v>
      </c>
      <c r="B105" s="32" t="s">
        <v>86</v>
      </c>
      <c r="C105" s="92">
        <f>fn_Mgmin*f0</f>
        <v>83.628325861771529</v>
      </c>
      <c r="D105" s="30" t="s">
        <v>11</v>
      </c>
      <c r="E105" s="30"/>
    </row>
    <row r="106" spans="1:8" ht="18.75" thickBot="1">
      <c r="A106" s="25" t="s">
        <v>238</v>
      </c>
      <c r="B106" s="32" t="s">
        <v>87</v>
      </c>
      <c r="C106" s="92">
        <f>fn_Mgmax*f0</f>
        <v>73.174785129050079</v>
      </c>
      <c r="D106" s="30" t="s">
        <v>11</v>
      </c>
      <c r="E106" s="30"/>
    </row>
    <row r="107" spans="1:8" s="31" customFormat="1">
      <c r="A107" s="422" t="s">
        <v>83</v>
      </c>
      <c r="B107" s="423"/>
      <c r="C107" s="423"/>
      <c r="D107" s="424"/>
      <c r="E107" s="152"/>
    </row>
    <row r="108" spans="1:8" s="31" customFormat="1" ht="18">
      <c r="A108" s="25" t="s">
        <v>239</v>
      </c>
      <c r="B108" s="32" t="s">
        <v>82</v>
      </c>
      <c r="C108" s="47">
        <f>PI()*Iout*1.1/(2*SQRT(2)*Nps)</f>
        <v>0.69816731885345762</v>
      </c>
      <c r="D108" s="30" t="s">
        <v>10</v>
      </c>
      <c r="E108" s="30"/>
    </row>
    <row r="109" spans="1:8" s="31" customFormat="1" ht="18">
      <c r="A109" s="25" t="s">
        <v>240</v>
      </c>
      <c r="B109" s="32" t="s">
        <v>88</v>
      </c>
      <c r="C109" s="47">
        <f>(2*SQRT(2)*Nps*Vout)/(PI()*2*PI()*fsw_min*kHz*Lm*uH)</f>
        <v>1.1422747861733791</v>
      </c>
      <c r="D109" s="30" t="s">
        <v>10</v>
      </c>
      <c r="E109" s="30"/>
    </row>
    <row r="110" spans="1:8" s="31" customFormat="1" ht="18.75" thickBot="1">
      <c r="A110" s="25" t="s">
        <v>241</v>
      </c>
      <c r="B110" s="32" t="s">
        <v>89</v>
      </c>
      <c r="C110" s="47">
        <f>SQRT(Im^2 +Ioe^2)</f>
        <v>1.3387416824176592</v>
      </c>
      <c r="D110" s="30" t="s">
        <v>10</v>
      </c>
      <c r="E110" s="155"/>
    </row>
    <row r="111" spans="1:8" s="31" customFormat="1">
      <c r="A111" s="422" t="s">
        <v>90</v>
      </c>
      <c r="B111" s="423"/>
      <c r="C111" s="423"/>
      <c r="D111" s="424"/>
      <c r="E111" s="152"/>
    </row>
    <row r="112" spans="1:8" s="31" customFormat="1" ht="18">
      <c r="A112" s="25" t="s">
        <v>242</v>
      </c>
      <c r="B112" s="32" t="s">
        <v>91</v>
      </c>
      <c r="C112" s="47">
        <f>Nps*Ioe</f>
        <v>6.1089640399677538</v>
      </c>
      <c r="D112" s="30" t="s">
        <v>10</v>
      </c>
      <c r="E112" s="30"/>
    </row>
    <row r="113" spans="1:5" s="31" customFormat="1" ht="18.75" thickBot="1">
      <c r="A113" s="33" t="s">
        <v>243</v>
      </c>
      <c r="B113" s="48" t="s">
        <v>92</v>
      </c>
      <c r="C113" s="49">
        <f>SQRT(2)*$C112/2</f>
        <v>4.319689898685966</v>
      </c>
      <c r="D113" s="34" t="s">
        <v>10</v>
      </c>
      <c r="E113" s="155"/>
    </row>
    <row r="114" spans="1:5" s="31" customFormat="1" ht="15.75" thickBot="1">
      <c r="A114" s="390"/>
      <c r="B114" s="391"/>
      <c r="C114" s="391"/>
      <c r="D114" s="391"/>
      <c r="E114" s="153"/>
    </row>
    <row r="115" spans="1:5" s="31" customFormat="1">
      <c r="A115" s="395" t="s">
        <v>94</v>
      </c>
      <c r="B115" s="396"/>
      <c r="C115" s="396"/>
      <c r="D115" s="397"/>
      <c r="E115" s="152"/>
    </row>
    <row r="116" spans="1:5" s="31" customFormat="1" ht="18">
      <c r="A116" s="25" t="s">
        <v>244</v>
      </c>
      <c r="B116" s="32" t="s">
        <v>133</v>
      </c>
      <c r="C116" s="87">
        <f>2*PI()*fsw_min*kHz*Lr*uH*Ir</f>
        <v>58.47385346540554</v>
      </c>
      <c r="D116" s="30" t="s">
        <v>7</v>
      </c>
      <c r="E116" s="30"/>
    </row>
    <row r="117" spans="1:5" s="31" customFormat="1" ht="18">
      <c r="A117" s="25" t="s">
        <v>245</v>
      </c>
      <c r="B117" s="32" t="s">
        <v>74</v>
      </c>
      <c r="C117" s="87">
        <f>Lr</f>
        <v>95</v>
      </c>
      <c r="D117" s="30" t="str">
        <f>D95</f>
        <v>uH</v>
      </c>
      <c r="E117" s="30"/>
    </row>
    <row r="118" spans="1:5" s="31" customFormat="1" ht="18.75" thickBot="1">
      <c r="A118" s="33" t="s">
        <v>246</v>
      </c>
      <c r="B118" s="48" t="s">
        <v>89</v>
      </c>
      <c r="C118" s="88">
        <f>Ir</f>
        <v>1.3387416824176592</v>
      </c>
      <c r="D118" s="34" t="str">
        <f>D113</f>
        <v>A</v>
      </c>
      <c r="E118" s="155"/>
    </row>
    <row r="119" spans="1:5" s="31" customFormat="1" ht="15.75" thickBot="1">
      <c r="A119" s="55"/>
      <c r="B119" s="40"/>
      <c r="C119" s="40"/>
      <c r="D119" s="40"/>
      <c r="E119" s="40"/>
    </row>
    <row r="120" spans="1:5" s="56" customFormat="1">
      <c r="A120" s="395" t="s">
        <v>95</v>
      </c>
      <c r="B120" s="396"/>
      <c r="C120" s="396"/>
      <c r="D120" s="397"/>
      <c r="E120" s="152"/>
    </row>
    <row r="121" spans="1:5" s="31" customFormat="1" ht="18">
      <c r="A121" s="25" t="s">
        <v>247</v>
      </c>
      <c r="B121" s="32" t="s">
        <v>134</v>
      </c>
      <c r="C121" s="91">
        <f>IF($D92="uF",Ir/(2*PI()*fsw_min*kHz*Cr*uF),Ir/(2*PI()*fsw_min*kHz*Cr*picoF))</f>
        <v>119.33439482735822</v>
      </c>
      <c r="D121" s="30" t="s">
        <v>7</v>
      </c>
      <c r="E121" s="30"/>
    </row>
    <row r="122" spans="1:5" s="31" customFormat="1" ht="18">
      <c r="A122" s="25" t="s">
        <v>248</v>
      </c>
      <c r="B122" s="32" t="s">
        <v>135</v>
      </c>
      <c r="C122" s="91">
        <f>SQRT((Vblk_max/2)^2+Vcr^2)</f>
        <v>237.20391604864329</v>
      </c>
      <c r="D122" s="30" t="s">
        <v>7</v>
      </c>
      <c r="E122" s="30"/>
    </row>
    <row r="123" spans="1:5" s="31" customFormat="1" ht="18">
      <c r="A123" s="25" t="s">
        <v>249</v>
      </c>
      <c r="B123" s="32" t="s">
        <v>136</v>
      </c>
      <c r="C123" s="91">
        <f>(Vblk_max/2)+(SQRT(2)*Vcr)</f>
        <v>373.76431962243572</v>
      </c>
      <c r="D123" s="30" t="s">
        <v>7</v>
      </c>
      <c r="E123" s="30"/>
    </row>
    <row r="124" spans="1:5" s="31" customFormat="1" ht="18">
      <c r="A124" s="63" t="s">
        <v>250</v>
      </c>
      <c r="B124" s="63" t="s">
        <v>165</v>
      </c>
      <c r="C124" s="89">
        <f>Vblk_max/2-(Vcr*SQRT(2))</f>
        <v>36.235680377564279</v>
      </c>
      <c r="D124" s="30" t="s">
        <v>7</v>
      </c>
      <c r="E124" s="30"/>
    </row>
    <row r="125" spans="1:5" s="31" customFormat="1" ht="18.75" thickBot="1">
      <c r="A125" s="25" t="s">
        <v>251</v>
      </c>
      <c r="B125" s="32" t="s">
        <v>89</v>
      </c>
      <c r="C125" s="87">
        <f>Ir</f>
        <v>1.3387416824176592</v>
      </c>
      <c r="D125" s="30" t="s">
        <v>10</v>
      </c>
      <c r="E125" s="155"/>
    </row>
    <row r="126" spans="1:5" s="31" customFormat="1">
      <c r="A126" s="392" t="s">
        <v>96</v>
      </c>
      <c r="B126" s="393"/>
      <c r="C126" s="393"/>
      <c r="D126" s="394"/>
      <c r="E126" s="152"/>
    </row>
    <row r="127" spans="1:5" s="31" customFormat="1" ht="18.75" thickBot="1">
      <c r="A127" s="33" t="s">
        <v>320</v>
      </c>
      <c r="B127" s="48" t="s">
        <v>137</v>
      </c>
      <c r="C127" s="88">
        <f>Cr/2</f>
        <v>1.2200000000000001E-2</v>
      </c>
      <c r="D127" s="34" t="str">
        <f>IF(D93="uF", "uF","pF")</f>
        <v>uF</v>
      </c>
      <c r="E127" s="33"/>
    </row>
    <row r="128" spans="1:5" s="31" customFormat="1" ht="15.75" thickBot="1">
      <c r="A128" s="55"/>
      <c r="B128" s="40"/>
      <c r="C128" s="40"/>
      <c r="D128" s="154"/>
    </row>
    <row r="129" spans="1:5" s="31" customFormat="1">
      <c r="A129" s="395" t="s">
        <v>97</v>
      </c>
      <c r="B129" s="396"/>
      <c r="C129" s="396"/>
      <c r="D129" s="397"/>
      <c r="E129" s="152"/>
    </row>
    <row r="130" spans="1:5" s="31" customFormat="1" ht="18">
      <c r="A130" s="25" t="s">
        <v>252</v>
      </c>
      <c r="B130" s="32" t="s">
        <v>98</v>
      </c>
      <c r="C130" s="91">
        <f>Vblk_max*1.5</f>
        <v>615</v>
      </c>
      <c r="D130" s="30" t="s">
        <v>7</v>
      </c>
      <c r="E130" s="30"/>
    </row>
    <row r="131" spans="1:5" s="31" customFormat="1" ht="18.75" thickBot="1">
      <c r="A131" s="33" t="s">
        <v>253</v>
      </c>
      <c r="B131" s="48" t="s">
        <v>99</v>
      </c>
      <c r="C131" s="88">
        <f>1.1*Ir</f>
        <v>1.4726158506594254</v>
      </c>
      <c r="D131" s="34" t="s">
        <v>10</v>
      </c>
      <c r="E131" s="155"/>
    </row>
    <row r="132" spans="1:5" ht="15.75" thickBot="1">
      <c r="A132" s="27"/>
      <c r="B132" s="26"/>
      <c r="C132" s="26"/>
      <c r="D132" s="26"/>
      <c r="E132" s="77"/>
    </row>
    <row r="133" spans="1:5" s="31" customFormat="1">
      <c r="A133" s="395" t="s">
        <v>321</v>
      </c>
      <c r="B133" s="396"/>
      <c r="C133" s="396"/>
      <c r="D133" s="397"/>
      <c r="E133" s="152"/>
    </row>
    <row r="134" spans="1:5" s="31" customFormat="1" ht="18">
      <c r="A134" s="25" t="s">
        <v>254</v>
      </c>
      <c r="B134" s="32" t="s">
        <v>100</v>
      </c>
      <c r="C134" s="87">
        <f>(Vblk_max/Nps)*1.2</f>
        <v>56.228571428571421</v>
      </c>
      <c r="D134" s="30" t="s">
        <v>7</v>
      </c>
      <c r="E134" s="30"/>
    </row>
    <row r="135" spans="1:5" s="31" customFormat="1" ht="18.75" thickBot="1">
      <c r="A135" s="33" t="s">
        <v>255</v>
      </c>
      <c r="B135" s="48" t="s">
        <v>101</v>
      </c>
      <c r="C135" s="88">
        <f>SQRT(2)*C112/PI()</f>
        <v>2.7500000000000004</v>
      </c>
      <c r="D135" s="34" t="s">
        <v>10</v>
      </c>
      <c r="E135" s="155"/>
    </row>
    <row r="136" spans="1:5" s="31" customFormat="1" ht="15.75" thickBot="1">
      <c r="A136" s="55"/>
      <c r="B136" s="40"/>
      <c r="C136" s="40"/>
      <c r="D136" s="154"/>
    </row>
    <row r="137" spans="1:5" s="31" customFormat="1" ht="18">
      <c r="A137" s="395" t="s">
        <v>107</v>
      </c>
      <c r="B137" s="396"/>
      <c r="C137" s="396"/>
      <c r="D137" s="397"/>
      <c r="E137" s="152"/>
    </row>
    <row r="138" spans="1:5" ht="18">
      <c r="A138" s="25" t="s">
        <v>323</v>
      </c>
      <c r="B138" s="32" t="s">
        <v>104</v>
      </c>
      <c r="C138" s="87">
        <f>PI()*Iout/(2*SQRT(2))</f>
        <v>5.5536036726979576</v>
      </c>
      <c r="D138" s="30" t="s">
        <v>10</v>
      </c>
      <c r="E138" s="30"/>
    </row>
    <row r="139" spans="1:5" ht="18">
      <c r="A139" s="25" t="s">
        <v>256</v>
      </c>
      <c r="B139" s="32" t="s">
        <v>102</v>
      </c>
      <c r="C139" s="86">
        <f>MROUND(Vout*1.25,10)</f>
        <v>40</v>
      </c>
      <c r="D139" s="30" t="s">
        <v>7</v>
      </c>
      <c r="E139" s="30"/>
    </row>
    <row r="140" spans="1:5" ht="18">
      <c r="A140" s="25" t="s">
        <v>322</v>
      </c>
      <c r="B140" s="32" t="s">
        <v>103</v>
      </c>
      <c r="C140" s="87">
        <f>SQRT((PI()*Iout/(2*SQRT(2)))^2-Iout^2)</f>
        <v>2.4171292380433953</v>
      </c>
      <c r="D140" s="30" t="s">
        <v>10</v>
      </c>
      <c r="E140" s="30" t="s">
        <v>123</v>
      </c>
    </row>
    <row r="141" spans="1:5" ht="18.75" thickBot="1">
      <c r="A141" s="33" t="s">
        <v>257</v>
      </c>
      <c r="B141" s="48" t="s">
        <v>105</v>
      </c>
      <c r="C141" s="88">
        <f>Vout_pp*mV/((2*PI()*Iout)/4)/mOhm</f>
        <v>76.394372684109754</v>
      </c>
      <c r="D141" s="34" t="s">
        <v>106</v>
      </c>
      <c r="E141" s="155"/>
    </row>
    <row r="142" spans="1:5" ht="15.75" thickBot="1">
      <c r="A142" s="55"/>
      <c r="B142" s="40"/>
      <c r="C142" s="58"/>
      <c r="D142" s="40"/>
      <c r="E142" s="77"/>
    </row>
    <row r="143" spans="1:5">
      <c r="A143" s="395" t="s">
        <v>138</v>
      </c>
      <c r="B143" s="396"/>
      <c r="C143" s="396"/>
      <c r="D143" s="397"/>
      <c r="E143" s="152"/>
    </row>
    <row r="144" spans="1:5" ht="18">
      <c r="A144" s="67" t="s">
        <v>258</v>
      </c>
      <c r="B144" s="59" t="s">
        <v>139</v>
      </c>
      <c r="C144" s="123">
        <f>IF($C$22="UCC256404",1,IF($C$22="UCC256404A",1,IF($C$22="UCC256404B",1,3)))</f>
        <v>1</v>
      </c>
      <c r="D144" s="68" t="s">
        <v>7</v>
      </c>
      <c r="E144" s="30"/>
    </row>
    <row r="145" spans="1:5" ht="18">
      <c r="A145" s="67" t="s">
        <v>259</v>
      </c>
      <c r="B145" s="59" t="s">
        <v>140</v>
      </c>
      <c r="C145" s="123">
        <f>IF($C$22="UCC256404", 0.9, IF($C$22="UCC256404A",0.9,IF($C$22="UCC256404B",0.9,2.2)))</f>
        <v>0.9</v>
      </c>
      <c r="D145" s="68" t="s">
        <v>7</v>
      </c>
      <c r="E145" s="30"/>
    </row>
    <row r="146" spans="1:5" ht="18">
      <c r="A146" s="67" t="s">
        <v>260</v>
      </c>
      <c r="B146" s="60" t="s">
        <v>141</v>
      </c>
      <c r="C146" s="137">
        <f>Vblk_hu</f>
        <v>365</v>
      </c>
      <c r="D146" s="68" t="s">
        <v>7</v>
      </c>
      <c r="E146" s="30"/>
    </row>
    <row r="147" spans="1:5" ht="18">
      <c r="A147" s="67" t="s">
        <v>262</v>
      </c>
      <c r="B147" s="59" t="s">
        <v>142</v>
      </c>
      <c r="C147" s="138">
        <f>Vblk</f>
        <v>390</v>
      </c>
      <c r="D147" s="68" t="s">
        <v>7</v>
      </c>
      <c r="E147" s="30"/>
    </row>
    <row r="148" spans="1:5" ht="18">
      <c r="A148" s="67" t="s">
        <v>263</v>
      </c>
      <c r="B148" s="59" t="s">
        <v>144</v>
      </c>
      <c r="C148" s="139">
        <f>C146/C144</f>
        <v>365</v>
      </c>
      <c r="D148" s="68"/>
      <c r="E148" s="30"/>
    </row>
    <row r="149" spans="1:5" ht="18">
      <c r="A149" s="67" t="s">
        <v>264</v>
      </c>
      <c r="B149" s="59" t="s">
        <v>145</v>
      </c>
      <c r="C149" s="106">
        <v>10</v>
      </c>
      <c r="D149" s="68" t="s">
        <v>330</v>
      </c>
      <c r="E149" s="30" t="s">
        <v>180</v>
      </c>
    </row>
    <row r="150" spans="1:5" ht="18">
      <c r="A150" s="67" t="s">
        <v>265</v>
      </c>
      <c r="B150" s="59" t="s">
        <v>146</v>
      </c>
      <c r="C150" s="59">
        <f>C147^2/C149/10^3</f>
        <v>15.21</v>
      </c>
      <c r="D150" s="69" t="s">
        <v>147</v>
      </c>
      <c r="E150" s="30"/>
    </row>
    <row r="151" spans="1:5" ht="18">
      <c r="A151" s="67" t="s">
        <v>403</v>
      </c>
      <c r="B151" s="59" t="s">
        <v>191</v>
      </c>
      <c r="C151" s="90">
        <f>C150/C148*1000</f>
        <v>41.671232876712331</v>
      </c>
      <c r="D151" s="69" t="s">
        <v>148</v>
      </c>
      <c r="E151" s="30"/>
    </row>
    <row r="152" spans="1:5" ht="18">
      <c r="A152" s="67" t="s">
        <v>268</v>
      </c>
      <c r="B152" s="59" t="s">
        <v>191</v>
      </c>
      <c r="C152" s="106">
        <v>41.2</v>
      </c>
      <c r="D152" s="69" t="s">
        <v>148</v>
      </c>
      <c r="E152" s="30" t="s">
        <v>181</v>
      </c>
    </row>
    <row r="153" spans="1:5" ht="18">
      <c r="A153" s="67" t="s">
        <v>266</v>
      </c>
      <c r="B153" s="59" t="s">
        <v>190</v>
      </c>
      <c r="C153" s="90">
        <f>C150-C151/1000</f>
        <v>15.168328767123288</v>
      </c>
      <c r="D153" s="69" t="s">
        <v>147</v>
      </c>
      <c r="E153" s="30"/>
    </row>
    <row r="154" spans="1:5" ht="18">
      <c r="A154" s="67" t="s">
        <v>267</v>
      </c>
      <c r="B154" s="59" t="s">
        <v>190</v>
      </c>
      <c r="C154" s="106">
        <v>14.97</v>
      </c>
      <c r="D154" s="69" t="s">
        <v>147</v>
      </c>
      <c r="E154" s="30" t="s">
        <v>202</v>
      </c>
    </row>
    <row r="155" spans="1:5" ht="18">
      <c r="A155" s="67" t="s">
        <v>261</v>
      </c>
      <c r="B155" s="60" t="s">
        <v>141</v>
      </c>
      <c r="C155" s="66">
        <f>$C144*($C154*1000+$C152)/$C152</f>
        <v>364.34951456310677</v>
      </c>
      <c r="D155" s="68" t="s">
        <v>7</v>
      </c>
      <c r="E155" s="30"/>
    </row>
    <row r="156" spans="1:5" ht="18">
      <c r="A156" s="67" t="s">
        <v>328</v>
      </c>
      <c r="B156" s="59" t="s">
        <v>143</v>
      </c>
      <c r="C156" s="66">
        <f>$C145*($C154*1000+$C152)/$C152</f>
        <v>327.91456310679615</v>
      </c>
      <c r="D156" s="68" t="s">
        <v>7</v>
      </c>
      <c r="E156" s="30"/>
    </row>
    <row r="157" spans="1:5" ht="18">
      <c r="A157" s="183" t="s">
        <v>522</v>
      </c>
      <c r="B157" s="59" t="s">
        <v>524</v>
      </c>
      <c r="C157" s="184" t="str">
        <f>IF($C$22="UCC256402A",'tables and calculations'!B340,"Not Applicable")</f>
        <v>Not Applicable</v>
      </c>
      <c r="D157" s="185" t="s">
        <v>7</v>
      </c>
      <c r="E157" s="186" t="s">
        <v>533</v>
      </c>
    </row>
    <row r="158" spans="1:5" ht="18">
      <c r="A158" s="183" t="s">
        <v>523</v>
      </c>
      <c r="B158" s="59" t="s">
        <v>525</v>
      </c>
      <c r="C158" s="184" t="str">
        <f>IF($C$22="UCC256402A",'tables and calculations'!B341,"Not Applicable")</f>
        <v>Not Applicable</v>
      </c>
      <c r="D158" s="185" t="s">
        <v>7</v>
      </c>
      <c r="E158" s="186" t="s">
        <v>533</v>
      </c>
    </row>
    <row r="159" spans="1:5" ht="18.75" thickBot="1">
      <c r="A159" s="33" t="s">
        <v>329</v>
      </c>
      <c r="B159" s="136" t="s">
        <v>145</v>
      </c>
      <c r="C159" s="88">
        <f>1000*(C147^2)/(C152*1000+C154*1000000)</f>
        <v>10.132434448944787</v>
      </c>
      <c r="D159" s="34" t="s">
        <v>330</v>
      </c>
      <c r="E159" s="155"/>
    </row>
    <row r="160" spans="1:5" ht="15.75" thickBot="1"/>
    <row r="161" spans="1:5">
      <c r="A161" s="468" t="s">
        <v>149</v>
      </c>
      <c r="B161" s="469"/>
      <c r="C161" s="469"/>
      <c r="D161" s="470"/>
      <c r="E161" s="152"/>
    </row>
    <row r="162" spans="1:5" ht="18">
      <c r="A162" s="72" t="s">
        <v>269</v>
      </c>
      <c r="B162" s="63" t="s">
        <v>158</v>
      </c>
      <c r="C162" s="83">
        <f>Ir/0.707</f>
        <v>1.8935525918213003</v>
      </c>
      <c r="D162" s="73" t="s">
        <v>10</v>
      </c>
      <c r="E162" s="30"/>
    </row>
    <row r="163" spans="1:5" ht="18">
      <c r="A163" s="72" t="s">
        <v>270</v>
      </c>
      <c r="B163" s="63" t="s">
        <v>505</v>
      </c>
      <c r="C163" s="70">
        <f>C123-C124</f>
        <v>337.52863924487144</v>
      </c>
      <c r="D163" s="73" t="s">
        <v>7</v>
      </c>
      <c r="E163" s="30"/>
    </row>
    <row r="164" spans="1:5" ht="18">
      <c r="A164" s="72" t="s">
        <v>271</v>
      </c>
      <c r="B164" s="63" t="s">
        <v>160</v>
      </c>
      <c r="C164" s="117">
        <v>3.02</v>
      </c>
      <c r="D164" s="73" t="s">
        <v>7</v>
      </c>
      <c r="E164" s="30"/>
    </row>
    <row r="165" spans="1:5" ht="18">
      <c r="A165" s="72" t="s">
        <v>366</v>
      </c>
      <c r="B165" s="63" t="s">
        <v>159</v>
      </c>
      <c r="C165" s="102">
        <v>5.25</v>
      </c>
      <c r="D165" s="73" t="s">
        <v>7</v>
      </c>
      <c r="E165" s="30" t="s">
        <v>387</v>
      </c>
    </row>
    <row r="166" spans="1:5" ht="18">
      <c r="A166" s="72" t="s">
        <v>369</v>
      </c>
      <c r="B166" s="63" t="s">
        <v>367</v>
      </c>
      <c r="C166" s="102">
        <v>2</v>
      </c>
      <c r="D166" s="73" t="s">
        <v>7</v>
      </c>
      <c r="E166" s="30" t="s">
        <v>378</v>
      </c>
    </row>
    <row r="167" spans="1:5" ht="18">
      <c r="A167" s="72" t="s">
        <v>274</v>
      </c>
      <c r="B167" s="63" t="s">
        <v>163</v>
      </c>
      <c r="C167" s="118">
        <v>2</v>
      </c>
      <c r="D167" s="73" t="s">
        <v>153</v>
      </c>
      <c r="E167" s="30"/>
    </row>
    <row r="168" spans="1:5" ht="18">
      <c r="A168" s="72" t="s">
        <v>368</v>
      </c>
      <c r="B168" s="63" t="s">
        <v>164</v>
      </c>
      <c r="C168" s="117">
        <f>C163/(C165-C166)</f>
        <v>103.8549659214989</v>
      </c>
      <c r="D168" s="73"/>
      <c r="E168" s="30"/>
    </row>
    <row r="169" spans="1:5" ht="18">
      <c r="A169" s="72" t="s">
        <v>277</v>
      </c>
      <c r="B169" s="63" t="s">
        <v>189</v>
      </c>
      <c r="C169" s="134">
        <f>(1/C166)*(C167/1000)/(2*fsw_min*kHz)*1000000000000</f>
        <v>6832.9548097504712</v>
      </c>
      <c r="D169" s="73" t="s">
        <v>70</v>
      </c>
      <c r="E169" s="30"/>
    </row>
    <row r="170" spans="1:5" ht="18">
      <c r="A170" s="72" t="s">
        <v>278</v>
      </c>
      <c r="B170" s="63" t="s">
        <v>189</v>
      </c>
      <c r="C170" s="105">
        <v>8200</v>
      </c>
      <c r="D170" s="73" t="s">
        <v>70</v>
      </c>
      <c r="E170" s="30" t="s">
        <v>373</v>
      </c>
    </row>
    <row r="171" spans="1:5" ht="18">
      <c r="A171" s="72" t="s">
        <v>275</v>
      </c>
      <c r="B171" s="63" t="s">
        <v>188</v>
      </c>
      <c r="C171" s="134">
        <f>C170/(C168-1)</f>
        <v>79.72390955103144</v>
      </c>
      <c r="D171" s="73" t="s">
        <v>70</v>
      </c>
      <c r="E171" s="30"/>
    </row>
    <row r="172" spans="1:5" ht="18">
      <c r="A172" s="72" t="s">
        <v>276</v>
      </c>
      <c r="B172" s="63" t="s">
        <v>188</v>
      </c>
      <c r="C172" s="105">
        <v>68</v>
      </c>
      <c r="D172" s="73" t="s">
        <v>70</v>
      </c>
      <c r="E172" s="30" t="s">
        <v>374</v>
      </c>
    </row>
    <row r="173" spans="1:5" ht="18">
      <c r="A173" s="72" t="s">
        <v>371</v>
      </c>
      <c r="B173" s="63" t="s">
        <v>164</v>
      </c>
      <c r="C173" s="119">
        <f>C170/C172+1</f>
        <v>121.58823529411765</v>
      </c>
      <c r="D173" s="73"/>
      <c r="E173" s="30"/>
    </row>
    <row r="174" spans="1:5" ht="18">
      <c r="A174" s="72" t="s">
        <v>370</v>
      </c>
      <c r="B174" s="63" t="s">
        <v>159</v>
      </c>
      <c r="C174" s="117">
        <f>(1/C170)*(C167/1000)/(2*fsw_min*kHz)*1000000000000+C163/C173</f>
        <v>4.4425718606112028</v>
      </c>
      <c r="D174" s="73" t="s">
        <v>7</v>
      </c>
      <c r="E174" s="30"/>
    </row>
    <row r="175" spans="1:5" ht="18">
      <c r="A175" s="72" t="s">
        <v>272</v>
      </c>
      <c r="B175" s="63" t="s">
        <v>161</v>
      </c>
      <c r="C175" s="83">
        <f>C164+C174/2</f>
        <v>5.241285930305601</v>
      </c>
      <c r="D175" s="73" t="s">
        <v>7</v>
      </c>
      <c r="E175" s="30"/>
    </row>
    <row r="176" spans="1:5" ht="18.75" thickBot="1">
      <c r="A176" s="74" t="s">
        <v>273</v>
      </c>
      <c r="B176" s="75" t="s">
        <v>162</v>
      </c>
      <c r="C176" s="84">
        <f>C164-C174/2</f>
        <v>0.79871406969439862</v>
      </c>
      <c r="D176" s="76" t="s">
        <v>7</v>
      </c>
      <c r="E176" s="155"/>
    </row>
    <row r="177" spans="1:5" ht="15.75" thickBot="1">
      <c r="A177" s="147"/>
      <c r="B177" s="61"/>
      <c r="C177" s="148"/>
      <c r="D177" s="61"/>
    </row>
    <row r="178" spans="1:5">
      <c r="A178" s="468" t="s">
        <v>151</v>
      </c>
      <c r="B178" s="469"/>
      <c r="C178" s="469"/>
      <c r="D178" s="470"/>
      <c r="E178" s="152"/>
    </row>
    <row r="179" spans="1:5" ht="18">
      <c r="A179" s="72" t="s">
        <v>284</v>
      </c>
      <c r="B179" s="63" t="s">
        <v>169</v>
      </c>
      <c r="C179" s="102">
        <v>140</v>
      </c>
      <c r="D179" s="73" t="s">
        <v>157</v>
      </c>
      <c r="E179" s="30" t="s">
        <v>203</v>
      </c>
    </row>
    <row r="180" spans="1:5" ht="31.5">
      <c r="A180" s="146" t="s">
        <v>389</v>
      </c>
      <c r="B180" s="63" t="s">
        <v>388</v>
      </c>
      <c r="C180" s="102">
        <v>0</v>
      </c>
      <c r="D180" s="73" t="s">
        <v>7</v>
      </c>
      <c r="E180" s="30" t="s">
        <v>390</v>
      </c>
    </row>
    <row r="181" spans="1:5" ht="18">
      <c r="A181" s="72" t="s">
        <v>285</v>
      </c>
      <c r="B181" s="63" t="s">
        <v>170</v>
      </c>
      <c r="C181" s="120">
        <v>-4</v>
      </c>
      <c r="D181" s="73" t="s">
        <v>7</v>
      </c>
      <c r="E181" s="30"/>
    </row>
    <row r="182" spans="1:5" ht="18">
      <c r="A182" s="72" t="s">
        <v>286</v>
      </c>
      <c r="B182" s="63" t="s">
        <v>171</v>
      </c>
      <c r="C182" s="83">
        <f>C181/C179*100</f>
        <v>-2.8571428571428572</v>
      </c>
      <c r="D182" s="73" t="s">
        <v>7</v>
      </c>
      <c r="E182" s="30"/>
    </row>
    <row r="183" spans="1:5" ht="18">
      <c r="A183" s="72" t="s">
        <v>287</v>
      </c>
      <c r="B183" s="63" t="s">
        <v>172</v>
      </c>
      <c r="C183" s="71">
        <f>(Vout+C180)*Nps/C42</f>
        <v>22.493573264781492</v>
      </c>
      <c r="D183" s="73" t="s">
        <v>7</v>
      </c>
      <c r="E183" s="30"/>
    </row>
    <row r="184" spans="1:5" ht="18">
      <c r="A184" s="72" t="s">
        <v>288</v>
      </c>
      <c r="B184" s="63" t="s">
        <v>204</v>
      </c>
      <c r="C184" s="70">
        <f>-C183*C179/(100*C181)</f>
        <v>7.8727506426735223</v>
      </c>
      <c r="D184" s="73"/>
      <c r="E184" s="30"/>
    </row>
    <row r="185" spans="1:5" ht="33">
      <c r="A185" s="124" t="s">
        <v>383</v>
      </c>
      <c r="B185" s="125" t="s">
        <v>334</v>
      </c>
      <c r="C185" s="141" t="s">
        <v>340</v>
      </c>
      <c r="D185" s="73"/>
      <c r="E185" s="158" t="s">
        <v>410</v>
      </c>
    </row>
    <row r="186" spans="1:5" ht="18">
      <c r="A186" s="124" t="s">
        <v>381</v>
      </c>
      <c r="B186" s="125" t="s">
        <v>334</v>
      </c>
      <c r="C186" s="169">
        <f>IF(C185="Option 1",0.95,IF(C185="Option 2",1,IF(C185="Option 3",0.9,IF(C185="Option 4",0.8,IF(C185="Option 5",0.6,IF(C185="Option 6",0.6,IF(C185="Option 7","Burst Disabled","")))))))</f>
        <v>0.6</v>
      </c>
      <c r="D186" s="73"/>
      <c r="E186" s="30"/>
    </row>
    <row r="187" spans="1:5" ht="18">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8">
      <c r="A188" s="72" t="s">
        <v>344</v>
      </c>
      <c r="B188" s="63" t="s">
        <v>173</v>
      </c>
      <c r="C188" s="127">
        <f>C187*(1+(1/(C184-1)))</f>
        <v>5.259000374041519</v>
      </c>
      <c r="D188" s="73" t="s">
        <v>179</v>
      </c>
      <c r="E188" s="30"/>
    </row>
    <row r="189" spans="1:5" ht="18">
      <c r="A189" s="72" t="s">
        <v>289</v>
      </c>
      <c r="B189" s="63" t="s">
        <v>173</v>
      </c>
      <c r="C189" s="145">
        <v>5.36</v>
      </c>
      <c r="D189" s="73" t="s">
        <v>179</v>
      </c>
      <c r="E189" s="30" t="s">
        <v>183</v>
      </c>
    </row>
    <row r="190" spans="1:5" ht="18">
      <c r="A190" s="72" t="s">
        <v>290</v>
      </c>
      <c r="B190" s="63" t="s">
        <v>174</v>
      </c>
      <c r="C190" s="129">
        <f>C189*(C184-1)</f>
        <v>36.83794344473008</v>
      </c>
      <c r="D190" s="73" t="s">
        <v>179</v>
      </c>
      <c r="E190" s="30"/>
    </row>
    <row r="191" spans="1:5" ht="18">
      <c r="A191" s="11" t="s">
        <v>291</v>
      </c>
      <c r="B191" s="63" t="s">
        <v>174</v>
      </c>
      <c r="C191" s="143">
        <v>31.6</v>
      </c>
      <c r="D191" s="73" t="s">
        <v>179</v>
      </c>
      <c r="E191" s="30" t="s">
        <v>372</v>
      </c>
    </row>
    <row r="192" spans="1:5" ht="18">
      <c r="A192" s="128" t="s">
        <v>345</v>
      </c>
      <c r="B192" s="63" t="s">
        <v>343</v>
      </c>
      <c r="C192" s="144">
        <f>1/((1/C189)+(1/C191))</f>
        <v>4.5826839826839834</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73"/>
      <c r="E193" s="30"/>
    </row>
    <row r="194" spans="1:6" ht="18">
      <c r="A194" s="124" t="s">
        <v>382</v>
      </c>
      <c r="B194" s="125" t="s">
        <v>334</v>
      </c>
      <c r="C194" s="131">
        <f>IF(C193="Option 1",0.95,IF(C193="Option 2",1,IF(C193="Option 3",0.9,IF(C193="Option 4",0.8,IF(C193="Option 5",0.6,IF(C193="Option 6",0.6,IF(C193="Option 7","Burst Disabled",IF(C193="Option 8",0.4,"Error"))))))))</f>
        <v>0.6</v>
      </c>
      <c r="D194" s="73"/>
      <c r="E194" s="30"/>
    </row>
    <row r="195" spans="1:6" ht="18">
      <c r="A195" s="72" t="s">
        <v>347</v>
      </c>
      <c r="B195" s="63" t="s">
        <v>169</v>
      </c>
      <c r="C195" s="71">
        <f>-C181*(C191+C189)/C189/(Vout+C180)*C42/Nps*100</f>
        <v>122.62208955223879</v>
      </c>
      <c r="D195" s="73" t="s">
        <v>157</v>
      </c>
      <c r="E195" s="30"/>
    </row>
    <row r="196" spans="1:6">
      <c r="A196" s="72" t="s">
        <v>292</v>
      </c>
      <c r="B196" s="63"/>
      <c r="C196" s="85">
        <f>1/(50*f0*10^3)/2/3.14/(C189*C191/(C189+C191))*10^9</f>
        <v>6.6479390081158209</v>
      </c>
      <c r="D196" s="73" t="s">
        <v>70</v>
      </c>
      <c r="E196" s="30"/>
    </row>
    <row r="197" spans="1:6" ht="15.75" thickBot="1">
      <c r="A197" s="80" t="s">
        <v>293</v>
      </c>
      <c r="B197" s="81"/>
      <c r="C197" s="103">
        <v>5.6</v>
      </c>
      <c r="D197" s="82" t="s">
        <v>70</v>
      </c>
      <c r="E197" s="155" t="s">
        <v>185</v>
      </c>
    </row>
    <row r="198" spans="1:6" ht="15.75" thickBot="1">
      <c r="A198" s="55"/>
      <c r="B198" s="40"/>
      <c r="C198" s="58"/>
      <c r="D198" s="40"/>
    </row>
    <row r="199" spans="1:6">
      <c r="A199" s="468" t="s">
        <v>332</v>
      </c>
      <c r="B199" s="469"/>
      <c r="C199" s="469"/>
      <c r="D199" s="470"/>
      <c r="E199" s="152"/>
    </row>
    <row r="200" spans="1:6" ht="18">
      <c r="A200" s="72" t="s">
        <v>279</v>
      </c>
      <c r="B200" s="63" t="s">
        <v>166</v>
      </c>
      <c r="C200" s="119">
        <v>37.5</v>
      </c>
      <c r="D200" s="73" t="s">
        <v>152</v>
      </c>
      <c r="E200" s="30"/>
    </row>
    <row r="201" spans="1:6" ht="18">
      <c r="A201" s="78" t="s">
        <v>280</v>
      </c>
      <c r="B201" s="64" t="s">
        <v>167</v>
      </c>
      <c r="C201" s="104">
        <v>10</v>
      </c>
      <c r="D201" s="79" t="s">
        <v>154</v>
      </c>
      <c r="E201" s="30" t="s">
        <v>182</v>
      </c>
    </row>
    <row r="202" spans="1:6" ht="18">
      <c r="A202" s="78" t="s">
        <v>282</v>
      </c>
      <c r="B202" s="64" t="s">
        <v>168</v>
      </c>
      <c r="C202" s="171">
        <f>1000000000*(C200/1000000)*((C201/1000)-(0.00078)-(0.000265))/(C174-C206)</f>
        <v>81.063771806351625</v>
      </c>
      <c r="D202" s="79" t="s">
        <v>156</v>
      </c>
      <c r="E202" s="30"/>
    </row>
    <row r="203" spans="1:6" ht="16.5" customHeight="1">
      <c r="A203" s="78" t="s">
        <v>283</v>
      </c>
      <c r="B203" s="64" t="s">
        <v>168</v>
      </c>
      <c r="C203" s="168">
        <v>68</v>
      </c>
      <c r="D203" s="79" t="s">
        <v>156</v>
      </c>
      <c r="E203" s="30" t="s">
        <v>509</v>
      </c>
      <c r="F203"/>
    </row>
    <row r="204" spans="1:6" ht="18">
      <c r="A204" s="78" t="s">
        <v>391</v>
      </c>
      <c r="B204" s="64" t="s">
        <v>380</v>
      </c>
      <c r="C204" s="172">
        <v>0.6</v>
      </c>
      <c r="D204" s="79" t="s">
        <v>7</v>
      </c>
      <c r="E204" s="30" t="s">
        <v>508</v>
      </c>
    </row>
    <row r="205" spans="1:6" ht="34.5" customHeight="1">
      <c r="A205" s="78" t="s">
        <v>507</v>
      </c>
      <c r="B205" s="64" t="s">
        <v>510</v>
      </c>
      <c r="C205" s="181">
        <f>'tables and calculations'!B259</f>
        <v>0.10566247551652239</v>
      </c>
      <c r="D205" s="79" t="s">
        <v>7</v>
      </c>
      <c r="E205" s="30"/>
    </row>
    <row r="206" spans="1:6" ht="33">
      <c r="A206" s="78" t="s">
        <v>348</v>
      </c>
      <c r="B206" s="64" t="s">
        <v>349</v>
      </c>
      <c r="C206" s="167">
        <v>0.3</v>
      </c>
      <c r="D206" s="79" t="s">
        <v>7</v>
      </c>
      <c r="E206" s="158" t="s">
        <v>511</v>
      </c>
    </row>
    <row r="207" spans="1:6" ht="18">
      <c r="A207" s="78" t="s">
        <v>350</v>
      </c>
      <c r="B207" s="64" t="s">
        <v>351</v>
      </c>
      <c r="C207" s="132">
        <f>'tables and calculations'!B263/1000</f>
        <v>546.50980392156885</v>
      </c>
      <c r="D207" s="69" t="s">
        <v>148</v>
      </c>
      <c r="E207" s="466"/>
      <c r="F207"/>
    </row>
    <row r="208" spans="1:6" ht="18">
      <c r="A208" s="78" t="s">
        <v>353</v>
      </c>
      <c r="B208" s="64" t="s">
        <v>352</v>
      </c>
      <c r="C208" s="132">
        <f>'tables and calculations'!B264/1000</f>
        <v>310.81858910585288</v>
      </c>
      <c r="D208" s="69" t="s">
        <v>148</v>
      </c>
      <c r="E208" s="467"/>
    </row>
    <row r="209" spans="1:7" ht="18">
      <c r="A209" s="78" t="s">
        <v>354</v>
      </c>
      <c r="B209" s="64" t="s">
        <v>351</v>
      </c>
      <c r="C209" s="140">
        <v>332</v>
      </c>
      <c r="D209" s="69" t="s">
        <v>148</v>
      </c>
      <c r="E209" s="30" t="s">
        <v>375</v>
      </c>
    </row>
    <row r="210" spans="1:7" ht="18">
      <c r="A210" s="78" t="s">
        <v>355</v>
      </c>
      <c r="B210" s="64" t="s">
        <v>352</v>
      </c>
      <c r="C210" s="140">
        <v>267</v>
      </c>
      <c r="D210" s="69" t="s">
        <v>148</v>
      </c>
      <c r="E210" s="30" t="s">
        <v>376</v>
      </c>
    </row>
    <row r="211" spans="1:7" ht="18">
      <c r="A211" s="78" t="s">
        <v>364</v>
      </c>
      <c r="B211" s="64" t="s">
        <v>349</v>
      </c>
      <c r="C211" s="133">
        <f>IF(C193="Option 5",0,IF(AND('tables and calculations'!B271&lt;0,'tables and calculations'!B274=0),0,'tables and calculations'!B271))</f>
        <v>0.47703968107916539</v>
      </c>
      <c r="D211" s="79" t="s">
        <v>7</v>
      </c>
      <c r="E211" s="30"/>
    </row>
    <row r="212" spans="1:7" ht="18">
      <c r="A212" s="78" t="s">
        <v>512</v>
      </c>
      <c r="B212" s="64" t="s">
        <v>513</v>
      </c>
      <c r="C212" s="133">
        <f>'tables and calculations'!$B$273</f>
        <v>11.344156928213689</v>
      </c>
      <c r="D212" s="79" t="s">
        <v>7</v>
      </c>
      <c r="E212" s="30" t="s">
        <v>514</v>
      </c>
    </row>
    <row r="213" spans="1:7" ht="18">
      <c r="A213" s="78" t="str">
        <f>IF($C$194="Burst Disabled","ZCS Disabled Threshold","Actual Burst Mode Exit Threshold")</f>
        <v>Actual Burst Mode Exit Threshold</v>
      </c>
      <c r="B213" s="64" t="s">
        <v>380</v>
      </c>
      <c r="C213" s="133">
        <f>IF('tables and calculations'!B272&lt;0.2,0.2,'tables and calculations'!B272)</f>
        <v>1.5505843599115565</v>
      </c>
      <c r="D213" s="79" t="s">
        <v>7</v>
      </c>
      <c r="E213" s="30"/>
      <c r="G213"/>
    </row>
    <row r="214" spans="1:7" ht="18">
      <c r="A214" s="78" t="str">
        <f>IF($C$194="Burst Disabled","Max Switching Frequency Clamp Threshold","Actual Burst Mode Entry Threshold")</f>
        <v>Actual Burst Mode Entry Threshold</v>
      </c>
      <c r="B214" s="64" t="s">
        <v>386</v>
      </c>
      <c r="C214" s="163">
        <f>IF($C$194="burst disabled",IF(C213*0.4&lt;0.2,0.2,C213*0.4),IF($C$194="Error","Error",IF($C$194*$C$213&lt;0.2,0.2,$C$213*$C$194)))</f>
        <v>0.93035061594693391</v>
      </c>
      <c r="D214" s="73" t="s">
        <v>7</v>
      </c>
      <c r="E214" s="30"/>
    </row>
    <row r="215" spans="1:7" ht="18">
      <c r="A215" s="78" t="s">
        <v>534</v>
      </c>
      <c r="B215" s="64" t="s">
        <v>535</v>
      </c>
      <c r="C215" s="187">
        <f>IF($C$22="UCC256403",40,IF($C$22="UCC256404",40,IF($C$22="UCC256404B",40,16)))</f>
        <v>40</v>
      </c>
      <c r="D215" s="79"/>
      <c r="E215" s="186" t="s">
        <v>536</v>
      </c>
    </row>
    <row r="216" spans="1:7" ht="18.75" thickBot="1">
      <c r="A216" s="74" t="s">
        <v>281</v>
      </c>
      <c r="B216" s="75" t="s">
        <v>167</v>
      </c>
      <c r="C216" s="135">
        <f>C203*0.000001*(C174-C211)/(C200*0.000001)</f>
        <v>7.1908316855514283</v>
      </c>
      <c r="D216" s="76" t="s">
        <v>154</v>
      </c>
      <c r="E216" s="155"/>
    </row>
    <row r="217" spans="1:7" ht="15.7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8">
      <c r="A225" s="72" t="s">
        <v>300</v>
      </c>
      <c r="B225" s="63" t="s">
        <v>205</v>
      </c>
      <c r="C225" s="83">
        <f>C224/(Pout/eff/Vblk)</f>
        <v>0.79120000000000001</v>
      </c>
      <c r="D225" s="73"/>
      <c r="E225" s="30"/>
    </row>
    <row r="226" spans="1:5" ht="18">
      <c r="A226" s="72" t="s">
        <v>301</v>
      </c>
      <c r="B226" s="63" t="s">
        <v>175</v>
      </c>
      <c r="C226" s="102">
        <v>150</v>
      </c>
      <c r="D226" s="73" t="s">
        <v>70</v>
      </c>
      <c r="E226" s="159" t="s">
        <v>402</v>
      </c>
    </row>
    <row r="227" spans="1:5" ht="18">
      <c r="A227" s="72" t="s">
        <v>302</v>
      </c>
      <c r="B227" s="63" t="s">
        <v>176</v>
      </c>
      <c r="C227" s="116">
        <f>Cr*10^-6/(C226*10^-12)*C225</f>
        <v>128.70186666666666</v>
      </c>
      <c r="D227" s="73" t="s">
        <v>155</v>
      </c>
      <c r="E227" s="30"/>
    </row>
    <row r="228" spans="1:5" ht="18">
      <c r="A228" s="72" t="s">
        <v>303</v>
      </c>
      <c r="B228" s="63" t="s">
        <v>176</v>
      </c>
      <c r="C228" s="102">
        <v>147</v>
      </c>
      <c r="D228" s="73" t="s">
        <v>155</v>
      </c>
      <c r="E228" s="30" t="s">
        <v>184</v>
      </c>
    </row>
    <row r="229" spans="1:5" ht="18">
      <c r="A229" s="72" t="s">
        <v>304</v>
      </c>
      <c r="B229" s="63"/>
      <c r="C229" s="83">
        <f>C162*C228*C226*10^-12/(Cr*10^-6)</f>
        <v>1.7111817479368721</v>
      </c>
      <c r="D229" s="73" t="s">
        <v>7</v>
      </c>
      <c r="E229" s="30"/>
    </row>
    <row r="230" spans="1:5">
      <c r="A230" s="72" t="s">
        <v>305</v>
      </c>
      <c r="B230" s="63"/>
      <c r="C230" s="83">
        <f>C221*Cr*10^-6/(C228*C226*10^-12)</f>
        <v>4.4263038548752833</v>
      </c>
      <c r="D230" s="73" t="s">
        <v>10</v>
      </c>
      <c r="E230" s="30"/>
    </row>
    <row r="231" spans="1:5" ht="15.75" thickBot="1">
      <c r="A231" s="74" t="s">
        <v>306</v>
      </c>
      <c r="B231" s="75"/>
      <c r="C231" s="84">
        <f>C230*Nps</f>
        <v>38.730158730158728</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934" yWindow="876"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25" right="0.25" top="0.75" bottom="0.75" header="0.3" footer="0.3"/>
  <pageSetup paperSize="8" scale="57" fitToWidth="0" fitToHeight="0" orientation="portrait" r:id="rId1"/>
  <rowBreaks count="2" manualBreakCount="2">
    <brk id="110" max="4" man="1"/>
    <brk id="198" max="4" man="1"/>
  </rowBreaks>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934" yWindow="876"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1.3685897435897436</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0.17</v>
      </c>
      <c r="B66" s="22">
        <f t="shared" ref="B66:B141" si="1">Ln_selected</f>
        <v>4.74</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1.5102739726027397</v>
      </c>
      <c r="V66" s="22">
        <f t="shared" ref="V66:V141" si="5">Mg_min</f>
        <v>1.3018292682926829</v>
      </c>
      <c r="X66" s="22">
        <v>1E-3</v>
      </c>
      <c r="Y66" s="22">
        <f t="shared" ref="Y66:Y141" si="6">Ln_selected</f>
        <v>4.74</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1.3685897435897436</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0.17</v>
      </c>
      <c r="B67" s="22">
        <f t="shared" si="1"/>
        <v>4.74</v>
      </c>
      <c r="C67" s="22">
        <f>C66+0.05</f>
        <v>0.05</v>
      </c>
      <c r="D67" s="22">
        <f t="shared" ref="D67:D134" si="7">C67^2</f>
        <v>2.5000000000000005E-3</v>
      </c>
      <c r="E67" s="22">
        <f t="shared" ref="E67:E134" si="8">B67*D67</f>
        <v>1.1850000000000003E-2</v>
      </c>
      <c r="F67" s="22">
        <f t="shared" ref="F67:F134" si="9">C67^2-1</f>
        <v>-0.99750000000000005</v>
      </c>
      <c r="G67" s="22">
        <f>1</f>
        <v>1</v>
      </c>
      <c r="H67" s="22">
        <f t="shared" ref="H67:H134" si="10">C67*B67*A67</f>
        <v>4.0290000000000006E-2</v>
      </c>
      <c r="I67" s="22" t="str">
        <f t="shared" ref="I67:I134" si="11">COMPLEX(G67,H67,"j")</f>
        <v>1+0.04029j</v>
      </c>
      <c r="K67" s="22" t="str">
        <f t="shared" ref="K67:K134" si="12">IMPRODUCT(I67,F67)</f>
        <v>-0.9975-0.040189275j</v>
      </c>
      <c r="M67" s="22" t="str">
        <f t="shared" si="2"/>
        <v>-0.98565-0.040189275j</v>
      </c>
      <c r="O67" s="22" t="str">
        <f t="shared" si="3"/>
        <v>-0.0120025683299837+0.0004893973716025j</v>
      </c>
      <c r="S67" s="22">
        <f t="shared" ref="S67:S134" si="13">IMABS(O67)</f>
        <v>1.2012541625453753E-2</v>
      </c>
      <c r="U67" s="22">
        <f t="shared" si="4"/>
        <v>1.5102739726027397</v>
      </c>
      <c r="V67" s="22">
        <f t="shared" si="5"/>
        <v>1.3018292682926829</v>
      </c>
      <c r="X67" s="22">
        <f>X66</f>
        <v>1E-3</v>
      </c>
      <c r="Y67" s="22">
        <f t="shared" si="6"/>
        <v>4.74</v>
      </c>
      <c r="Z67" s="22">
        <f>Z66+0.05</f>
        <v>0.05</v>
      </c>
      <c r="AA67" s="22">
        <f t="shared" ref="AA67:AA134" si="14">Z67^2</f>
        <v>2.5000000000000005E-3</v>
      </c>
      <c r="AB67" s="22">
        <f t="shared" ref="AB67:AB134" si="15">Y67*AA67</f>
        <v>1.1850000000000003E-2</v>
      </c>
      <c r="AC67" s="22">
        <f t="shared" ref="AC67:AC134" si="16">Z67^2-1</f>
        <v>-0.99750000000000005</v>
      </c>
      <c r="AD67" s="22">
        <v>1</v>
      </c>
      <c r="AE67" s="22">
        <f t="shared" ref="AE67:AE134" si="17">Z67*Y67*X67</f>
        <v>2.3700000000000001E-4</v>
      </c>
      <c r="AF67" s="22" t="str">
        <f t="shared" ref="AF67:AF134" si="18">COMPLEX(AD67,AE67,"j")</f>
        <v>1+0.000237j</v>
      </c>
      <c r="AH67" s="22" t="str">
        <f t="shared" ref="AH67:AH134" si="19">IMPRODUCT(AF67,AC67)</f>
        <v>-0.9975-0.0002364075j</v>
      </c>
      <c r="AI67" s="22" t="str">
        <f t="shared" ref="AI67:AI134" si="20">IMSUM(AH67,AB67)</f>
        <v>-0.98565-0.0002364075j</v>
      </c>
      <c r="AK67" s="22" t="str">
        <f t="shared" ref="AK67:AK134" si="21">IMDIV(AB67,AI67)</f>
        <v>-0.0120225225164072+2.88359406665402E-06j</v>
      </c>
      <c r="AO67" s="22">
        <f t="shared" ref="AO67:AO134" si="22">IMABS(AK67)</f>
        <v>1.2022522862221262E-2</v>
      </c>
      <c r="AP67" s="22">
        <v>1</v>
      </c>
      <c r="AR67" s="22">
        <f>Compensation!$C$16</f>
        <v>1.3685897435897436</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0.17</v>
      </c>
      <c r="B68" s="22">
        <f t="shared" si="1"/>
        <v>4.74</v>
      </c>
      <c r="C68" s="22">
        <f t="shared" ref="C68:C135" si="23">C67+0.05</f>
        <v>0.1</v>
      </c>
      <c r="D68" s="22">
        <f t="shared" si="7"/>
        <v>1.0000000000000002E-2</v>
      </c>
      <c r="E68" s="22">
        <f t="shared" si="8"/>
        <v>4.7400000000000012E-2</v>
      </c>
      <c r="F68" s="22">
        <f t="shared" si="9"/>
        <v>-0.99</v>
      </c>
      <c r="G68" s="22">
        <f>1</f>
        <v>1</v>
      </c>
      <c r="H68" s="22">
        <f t="shared" si="10"/>
        <v>8.0580000000000013E-2</v>
      </c>
      <c r="I68" s="22" t="str">
        <f t="shared" si="11"/>
        <v>1+0.08058j</v>
      </c>
      <c r="K68" s="22" t="str">
        <f t="shared" si="12"/>
        <v>-0.99-0.0797742j</v>
      </c>
      <c r="M68" s="22" t="str">
        <f t="shared" si="2"/>
        <v>-0.9426-0.0797742j</v>
      </c>
      <c r="O68" s="22" t="str">
        <f t="shared" si="3"/>
        <v>-0.0499288221140466+0.00422558014119496j</v>
      </c>
      <c r="S68" s="22">
        <f t="shared" si="13"/>
        <v>5.0107312891690466E-2</v>
      </c>
      <c r="U68" s="22">
        <f t="shared" si="4"/>
        <v>1.5102739726027397</v>
      </c>
      <c r="V68" s="22">
        <f t="shared" si="5"/>
        <v>1.3018292682926829</v>
      </c>
      <c r="X68" s="22">
        <f t="shared" ref="X68:X135" si="24">X67</f>
        <v>1E-3</v>
      </c>
      <c r="Y68" s="22">
        <f t="shared" si="6"/>
        <v>4.74</v>
      </c>
      <c r="Z68" s="22">
        <f t="shared" ref="Z68:Z135" si="25">Z67+0.05</f>
        <v>0.1</v>
      </c>
      <c r="AA68" s="22">
        <f t="shared" si="14"/>
        <v>1.0000000000000002E-2</v>
      </c>
      <c r="AB68" s="22">
        <f t="shared" si="15"/>
        <v>4.7400000000000012E-2</v>
      </c>
      <c r="AC68" s="22">
        <f t="shared" si="16"/>
        <v>-0.99</v>
      </c>
      <c r="AD68" s="22">
        <v>1</v>
      </c>
      <c r="AE68" s="22">
        <f t="shared" si="17"/>
        <v>4.7400000000000003E-4</v>
      </c>
      <c r="AF68" s="22" t="str">
        <f t="shared" si="18"/>
        <v>1+0.000474j</v>
      </c>
      <c r="AH68" s="22" t="str">
        <f t="shared" si="19"/>
        <v>-0.99-0.00046926j</v>
      </c>
      <c r="AI68" s="22" t="str">
        <f t="shared" si="20"/>
        <v>-0.9426-0.00046926j</v>
      </c>
      <c r="AK68" s="22" t="str">
        <f t="shared" si="21"/>
        <v>-0.0502864292938312+0.0000250343834186539j</v>
      </c>
      <c r="AO68" s="22">
        <f t="shared" si="22"/>
        <v>5.0286435525336633E-2</v>
      </c>
      <c r="AP68" s="22">
        <v>2</v>
      </c>
      <c r="AR68" s="22">
        <f>Compensation!$C$16</f>
        <v>1.3685897435897436</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0.17</v>
      </c>
      <c r="B69" s="22">
        <f t="shared" si="1"/>
        <v>4.74</v>
      </c>
      <c r="C69" s="22">
        <f t="shared" si="23"/>
        <v>0.15000000000000002</v>
      </c>
      <c r="D69" s="22">
        <f t="shared" si="7"/>
        <v>2.2500000000000006E-2</v>
      </c>
      <c r="E69" s="22">
        <f t="shared" si="8"/>
        <v>0.10665000000000004</v>
      </c>
      <c r="F69" s="22">
        <f t="shared" si="9"/>
        <v>-0.97750000000000004</v>
      </c>
      <c r="G69" s="22">
        <f>1</f>
        <v>1</v>
      </c>
      <c r="H69" s="22">
        <f t="shared" si="10"/>
        <v>0.12087000000000005</v>
      </c>
      <c r="I69" s="22" t="str">
        <f t="shared" si="11"/>
        <v>1+0.12087j</v>
      </c>
      <c r="K69" s="22" t="str">
        <f t="shared" si="12"/>
        <v>-0.9775-0.118150425j</v>
      </c>
      <c r="M69" s="22" t="str">
        <f t="shared" si="2"/>
        <v>-0.87085-0.118150425j</v>
      </c>
      <c r="O69" s="22" t="str">
        <f t="shared" si="3"/>
        <v>-0.120253053369792+0.0163150363015314j</v>
      </c>
      <c r="S69" s="22">
        <f t="shared" si="13"/>
        <v>0.12135475785595853</v>
      </c>
      <c r="U69" s="22">
        <f t="shared" si="4"/>
        <v>1.5102739726027397</v>
      </c>
      <c r="V69" s="22">
        <f t="shared" si="5"/>
        <v>1.3018292682926829</v>
      </c>
      <c r="X69" s="22">
        <f t="shared" si="24"/>
        <v>1E-3</v>
      </c>
      <c r="Y69" s="22">
        <f t="shared" si="6"/>
        <v>4.74</v>
      </c>
      <c r="Z69" s="22">
        <f t="shared" si="25"/>
        <v>0.15000000000000002</v>
      </c>
      <c r="AA69" s="22">
        <f t="shared" si="14"/>
        <v>2.2500000000000006E-2</v>
      </c>
      <c r="AB69" s="22">
        <f t="shared" si="15"/>
        <v>0.10665000000000004</v>
      </c>
      <c r="AC69" s="22">
        <f t="shared" si="16"/>
        <v>-0.97750000000000004</v>
      </c>
      <c r="AD69" s="22">
        <v>1</v>
      </c>
      <c r="AE69" s="22">
        <f t="shared" si="17"/>
        <v>7.1100000000000015E-4</v>
      </c>
      <c r="AF69" s="22" t="str">
        <f t="shared" si="18"/>
        <v>1+0.000711j</v>
      </c>
      <c r="AH69" s="22" t="str">
        <f t="shared" si="19"/>
        <v>-0.9775-0.0006950025j</v>
      </c>
      <c r="AI69" s="22" t="str">
        <f t="shared" si="20"/>
        <v>-0.87085-0.0006950025j</v>
      </c>
      <c r="AK69" s="22" t="str">
        <f t="shared" si="21"/>
        <v>-0.122466477662454+0.000097737277535281j</v>
      </c>
      <c r="AO69" s="22">
        <f t="shared" si="22"/>
        <v>0.12246651666322418</v>
      </c>
      <c r="AP69" s="22">
        <v>3</v>
      </c>
      <c r="AR69" s="22">
        <f>Compensation!$C$16</f>
        <v>1.3685897435897436</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0.17</v>
      </c>
      <c r="B70" s="22">
        <f t="shared" si="1"/>
        <v>4.74</v>
      </c>
      <c r="C70" s="22">
        <f t="shared" si="23"/>
        <v>0.2</v>
      </c>
      <c r="D70" s="22">
        <f t="shared" si="7"/>
        <v>4.0000000000000008E-2</v>
      </c>
      <c r="E70" s="22">
        <f t="shared" si="8"/>
        <v>0.18960000000000005</v>
      </c>
      <c r="F70" s="22">
        <f t="shared" si="9"/>
        <v>-0.96</v>
      </c>
      <c r="G70" s="22">
        <f>1</f>
        <v>1</v>
      </c>
      <c r="H70" s="22">
        <f t="shared" si="10"/>
        <v>0.16116000000000003</v>
      </c>
      <c r="I70" s="22" t="str">
        <f t="shared" si="11"/>
        <v>1+0.16116j</v>
      </c>
      <c r="K70" s="22" t="str">
        <f t="shared" si="12"/>
        <v>-0.96-0.1547136j</v>
      </c>
      <c r="M70" s="22" t="str">
        <f t="shared" si="2"/>
        <v>-0.7704-0.1547136j</v>
      </c>
      <c r="O70" s="22" t="str">
        <f t="shared" si="3"/>
        <v>-0.236565322724969+0.0475076229412536j</v>
      </c>
      <c r="P70" s="333" t="s">
        <v>595</v>
      </c>
      <c r="S70" s="22">
        <f t="shared" si="13"/>
        <v>0.24128847082589144</v>
      </c>
      <c r="U70" s="22">
        <f t="shared" si="4"/>
        <v>1.5102739726027397</v>
      </c>
      <c r="V70" s="22">
        <f t="shared" si="5"/>
        <v>1.3018292682926829</v>
      </c>
      <c r="X70" s="22">
        <f t="shared" si="24"/>
        <v>1E-3</v>
      </c>
      <c r="Y70" s="22">
        <f t="shared" si="6"/>
        <v>4.74</v>
      </c>
      <c r="Z70" s="22">
        <f t="shared" si="25"/>
        <v>0.2</v>
      </c>
      <c r="AA70" s="22">
        <f t="shared" si="14"/>
        <v>4.0000000000000008E-2</v>
      </c>
      <c r="AB70" s="22">
        <f t="shared" si="15"/>
        <v>0.18960000000000005</v>
      </c>
      <c r="AC70" s="22">
        <f t="shared" si="16"/>
        <v>-0.96</v>
      </c>
      <c r="AD70" s="22">
        <v>1</v>
      </c>
      <c r="AE70" s="22">
        <f t="shared" si="17"/>
        <v>9.4800000000000006E-4</v>
      </c>
      <c r="AF70" s="22" t="str">
        <f t="shared" si="18"/>
        <v>1+0.000948j</v>
      </c>
      <c r="AH70" s="22" t="str">
        <f t="shared" si="19"/>
        <v>-0.96-0.00091008j</v>
      </c>
      <c r="AI70" s="22" t="str">
        <f t="shared" si="20"/>
        <v>-0.7704-0.00091008j</v>
      </c>
      <c r="AK70" s="22" t="str">
        <f t="shared" si="21"/>
        <v>-0.246105575565353+0.000290726586462249j</v>
      </c>
      <c r="AO70" s="22">
        <f t="shared" si="22"/>
        <v>0.24610574728417406</v>
      </c>
      <c r="AP70" s="22">
        <v>4</v>
      </c>
      <c r="AR70" s="22">
        <f>Compensation!$C$16</f>
        <v>1.3685897435897436</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0.17</v>
      </c>
      <c r="B71" s="22">
        <f t="shared" si="1"/>
        <v>4.74</v>
      </c>
      <c r="C71" s="22">
        <f t="shared" si="23"/>
        <v>0.25</v>
      </c>
      <c r="D71" s="22">
        <f t="shared" si="7"/>
        <v>6.25E-2</v>
      </c>
      <c r="E71" s="22">
        <f t="shared" si="8"/>
        <v>0.29625000000000001</v>
      </c>
      <c r="F71" s="22">
        <f t="shared" si="9"/>
        <v>-0.9375</v>
      </c>
      <c r="G71" s="22">
        <f>1</f>
        <v>1</v>
      </c>
      <c r="H71" s="22">
        <f t="shared" si="10"/>
        <v>0.20145000000000002</v>
      </c>
      <c r="I71" s="22" t="str">
        <f t="shared" si="11"/>
        <v>1+0.20145j</v>
      </c>
      <c r="K71" s="22" t="str">
        <f t="shared" si="12"/>
        <v>-0.9375-0.188859375j</v>
      </c>
      <c r="M71" s="22" t="str">
        <f t="shared" si="2"/>
        <v>-0.64125-0.188859375j</v>
      </c>
      <c r="O71" s="22" t="str">
        <f t="shared" si="3"/>
        <v>-0.42511369414923+0.125203441061933j</v>
      </c>
      <c r="P71" s="32" t="s">
        <v>75</v>
      </c>
      <c r="S71" s="22">
        <f t="shared" si="13"/>
        <v>0.44316763713853696</v>
      </c>
      <c r="U71" s="22">
        <f t="shared" si="4"/>
        <v>1.5102739726027397</v>
      </c>
      <c r="V71" s="22">
        <f t="shared" si="5"/>
        <v>1.3018292682926829</v>
      </c>
      <c r="X71" s="22">
        <f t="shared" si="24"/>
        <v>1E-3</v>
      </c>
      <c r="Y71" s="22">
        <f t="shared" si="6"/>
        <v>4.74</v>
      </c>
      <c r="Z71" s="22">
        <f t="shared" si="25"/>
        <v>0.25</v>
      </c>
      <c r="AA71" s="22">
        <f t="shared" si="14"/>
        <v>6.25E-2</v>
      </c>
      <c r="AB71" s="22">
        <f t="shared" si="15"/>
        <v>0.29625000000000001</v>
      </c>
      <c r="AC71" s="22">
        <f t="shared" si="16"/>
        <v>-0.9375</v>
      </c>
      <c r="AD71" s="22">
        <v>1</v>
      </c>
      <c r="AE71" s="22">
        <f t="shared" si="17"/>
        <v>1.1850000000000001E-3</v>
      </c>
      <c r="AF71" s="22" t="str">
        <f t="shared" si="18"/>
        <v>1+0.001185j</v>
      </c>
      <c r="AH71" s="22" t="str">
        <f t="shared" si="19"/>
        <v>-0.9375-0.0011109375j</v>
      </c>
      <c r="AI71" s="22" t="str">
        <f t="shared" si="20"/>
        <v>-0.64125-0.0011109375j</v>
      </c>
      <c r="AK71" s="22" t="str">
        <f t="shared" si="21"/>
        <v>-0.461986917484057+0.000800372071957028j</v>
      </c>
      <c r="AO71" s="22">
        <f t="shared" si="22"/>
        <v>0.46198761078829209</v>
      </c>
      <c r="AP71" s="22">
        <v>5</v>
      </c>
      <c r="AR71" s="22">
        <f>Compensation!$C$16</f>
        <v>1.3685897435897436</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0.17</v>
      </c>
      <c r="B72" s="22">
        <f t="shared" si="1"/>
        <v>4.74</v>
      </c>
      <c r="C72" s="22">
        <f t="shared" si="23"/>
        <v>0.3</v>
      </c>
      <c r="D72" s="22">
        <f t="shared" si="7"/>
        <v>0.09</v>
      </c>
      <c r="E72" s="22">
        <f t="shared" si="8"/>
        <v>0.42659999999999998</v>
      </c>
      <c r="F72" s="22">
        <f t="shared" si="9"/>
        <v>-0.91</v>
      </c>
      <c r="G72" s="22">
        <f>1</f>
        <v>1</v>
      </c>
      <c r="H72" s="22">
        <f t="shared" si="10"/>
        <v>0.24174000000000001</v>
      </c>
      <c r="I72" s="22" t="str">
        <f t="shared" si="11"/>
        <v>1+0.24174j</v>
      </c>
      <c r="K72" s="22" t="str">
        <f t="shared" si="12"/>
        <v>-0.91-0.2199834j</v>
      </c>
      <c r="M72" s="22" t="str">
        <f t="shared" si="2"/>
        <v>-0.4834-0.2199834j</v>
      </c>
      <c r="O72" s="22" t="str">
        <f t="shared" si="3"/>
        <v>-0.731094107231052+0.332702870146155j</v>
      </c>
      <c r="P72" s="32" t="s">
        <v>72</v>
      </c>
      <c r="S72" s="22">
        <f t="shared" si="13"/>
        <v>0.80323707174871983</v>
      </c>
      <c r="U72" s="22">
        <f t="shared" si="4"/>
        <v>1.5102739726027397</v>
      </c>
      <c r="V72" s="22">
        <f t="shared" si="5"/>
        <v>1.3018292682926829</v>
      </c>
      <c r="X72" s="22">
        <f t="shared" si="24"/>
        <v>1E-3</v>
      </c>
      <c r="Y72" s="22">
        <f t="shared" si="6"/>
        <v>4.74</v>
      </c>
      <c r="Z72" s="22">
        <f t="shared" si="25"/>
        <v>0.3</v>
      </c>
      <c r="AA72" s="22">
        <f t="shared" si="14"/>
        <v>0.09</v>
      </c>
      <c r="AB72" s="22">
        <f t="shared" si="15"/>
        <v>0.42659999999999998</v>
      </c>
      <c r="AC72" s="22">
        <f t="shared" si="16"/>
        <v>-0.91</v>
      </c>
      <c r="AD72" s="22">
        <v>1</v>
      </c>
      <c r="AE72" s="22">
        <f t="shared" si="17"/>
        <v>1.4219999999999999E-3</v>
      </c>
      <c r="AF72" s="22" t="str">
        <f t="shared" si="18"/>
        <v>1+0.001422j</v>
      </c>
      <c r="AH72" s="22" t="str">
        <f t="shared" si="19"/>
        <v>-0.91-0.00129402j</v>
      </c>
      <c r="AI72" s="22" t="str">
        <f t="shared" si="20"/>
        <v>-0.4834-0.00129402j</v>
      </c>
      <c r="AK72" s="22" t="str">
        <f t="shared" si="21"/>
        <v>-0.882492641835854+0.00236235649232195j</v>
      </c>
      <c r="AO72" s="22">
        <f t="shared" si="22"/>
        <v>0.88249580374221692</v>
      </c>
      <c r="AP72" s="22">
        <v>6</v>
      </c>
      <c r="AR72" s="22">
        <f>Compensation!$C$16</f>
        <v>1.3685897435897436</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0.17</v>
      </c>
      <c r="B73" s="22">
        <f t="shared" si="1"/>
        <v>4.74</v>
      </c>
      <c r="C73" s="22">
        <f t="shared" si="23"/>
        <v>0.35</v>
      </c>
      <c r="D73" s="22">
        <f t="shared" si="7"/>
        <v>0.12249999999999998</v>
      </c>
      <c r="E73" s="22">
        <f t="shared" si="8"/>
        <v>0.58065</v>
      </c>
      <c r="F73" s="22">
        <f t="shared" si="9"/>
        <v>-0.87750000000000006</v>
      </c>
      <c r="G73" s="22">
        <f>1</f>
        <v>1</v>
      </c>
      <c r="H73" s="22">
        <f t="shared" si="10"/>
        <v>0.28203</v>
      </c>
      <c r="I73" s="22" t="str">
        <f t="shared" si="11"/>
        <v>1+0.28203j</v>
      </c>
      <c r="K73" s="22" t="str">
        <f t="shared" si="12"/>
        <v>-0.8775-0.247481325j</v>
      </c>
      <c r="M73" s="22" t="str">
        <f t="shared" si="2"/>
        <v>-0.29685-0.247481325j</v>
      </c>
      <c r="O73" s="22" t="str">
        <f t="shared" si="3"/>
        <v>-1.15397667993013+0.962060561792857j</v>
      </c>
      <c r="P73" s="32" t="s">
        <v>76</v>
      </c>
      <c r="S73" s="22">
        <f t="shared" si="13"/>
        <v>1.5024056384278361</v>
      </c>
      <c r="U73" s="22">
        <f t="shared" si="4"/>
        <v>1.5102739726027397</v>
      </c>
      <c r="V73" s="22">
        <f t="shared" si="5"/>
        <v>1.3018292682926829</v>
      </c>
      <c r="X73" s="22">
        <f t="shared" si="24"/>
        <v>1E-3</v>
      </c>
      <c r="Y73" s="22">
        <f t="shared" si="6"/>
        <v>4.74</v>
      </c>
      <c r="Z73" s="22">
        <f t="shared" si="25"/>
        <v>0.35</v>
      </c>
      <c r="AA73" s="22">
        <f t="shared" si="14"/>
        <v>0.12249999999999998</v>
      </c>
      <c r="AB73" s="22">
        <f t="shared" si="15"/>
        <v>0.58065</v>
      </c>
      <c r="AC73" s="22">
        <f t="shared" si="16"/>
        <v>-0.87750000000000006</v>
      </c>
      <c r="AD73" s="22">
        <v>1</v>
      </c>
      <c r="AE73" s="22">
        <f t="shared" si="17"/>
        <v>1.6590000000000001E-3</v>
      </c>
      <c r="AF73" s="22" t="str">
        <f t="shared" si="18"/>
        <v>1+0.001659j</v>
      </c>
      <c r="AH73" s="22" t="str">
        <f t="shared" si="19"/>
        <v>-0.8775-0.0014557725j</v>
      </c>
      <c r="AI73" s="22" t="str">
        <f t="shared" si="20"/>
        <v>-0.29685-0.0014557725j</v>
      </c>
      <c r="AK73" s="22" t="str">
        <f t="shared" si="21"/>
        <v>-1.9559913618762+0.00959231408070379j</v>
      </c>
      <c r="AO73" s="22">
        <f t="shared" si="22"/>
        <v>1.9560148824136627</v>
      </c>
      <c r="AP73" s="22">
        <v>7</v>
      </c>
      <c r="AR73" s="22">
        <f>Compensation!$C$16</f>
        <v>1.3685897435897436</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0.17</v>
      </c>
      <c r="B74" s="22">
        <f t="shared" si="1"/>
        <v>4.74</v>
      </c>
      <c r="C74" s="22">
        <f t="shared" si="23"/>
        <v>0.39999999999999997</v>
      </c>
      <c r="D74" s="22">
        <f t="shared" si="7"/>
        <v>0.15999999999999998</v>
      </c>
      <c r="E74" s="22">
        <f t="shared" si="8"/>
        <v>0.75839999999999996</v>
      </c>
      <c r="F74" s="22">
        <f t="shared" si="9"/>
        <v>-0.84000000000000008</v>
      </c>
      <c r="G74" s="22">
        <f>1</f>
        <v>1</v>
      </c>
      <c r="H74" s="22">
        <f t="shared" si="10"/>
        <v>0.32232</v>
      </c>
      <c r="I74" s="22" t="str">
        <f t="shared" si="11"/>
        <v>1+0.32232j</v>
      </c>
      <c r="K74" s="22" t="str">
        <f t="shared" si="12"/>
        <v>-0.84-0.2707488j</v>
      </c>
      <c r="M74" s="22" t="str">
        <f t="shared" si="2"/>
        <v>-0.0816-0.2707488j</v>
      </c>
      <c r="O74" s="22" t="str">
        <f t="shared" si="3"/>
        <v>-0.77392136570984+2.56787109142525j</v>
      </c>
      <c r="P74" s="32" t="s">
        <v>74</v>
      </c>
      <c r="S74" s="22">
        <f t="shared" si="13"/>
        <v>2.6819612641646575</v>
      </c>
      <c r="U74" s="22">
        <f t="shared" si="4"/>
        <v>1.5102739726027397</v>
      </c>
      <c r="V74" s="22">
        <f t="shared" si="5"/>
        <v>1.3018292682926829</v>
      </c>
      <c r="X74" s="22">
        <f t="shared" si="24"/>
        <v>1E-3</v>
      </c>
      <c r="Y74" s="22">
        <f t="shared" si="6"/>
        <v>4.74</v>
      </c>
      <c r="Z74" s="22">
        <f t="shared" si="25"/>
        <v>0.39999999999999997</v>
      </c>
      <c r="AA74" s="22">
        <f t="shared" si="14"/>
        <v>0.15999999999999998</v>
      </c>
      <c r="AB74" s="22">
        <f t="shared" si="15"/>
        <v>0.75839999999999996</v>
      </c>
      <c r="AC74" s="22">
        <f t="shared" si="16"/>
        <v>-0.84000000000000008</v>
      </c>
      <c r="AD74" s="22">
        <v>1</v>
      </c>
      <c r="AE74" s="22">
        <f t="shared" si="17"/>
        <v>1.8959999999999999E-3</v>
      </c>
      <c r="AF74" s="22" t="str">
        <f t="shared" si="18"/>
        <v>1+0.001896j</v>
      </c>
      <c r="AH74" s="22" t="str">
        <f t="shared" si="19"/>
        <v>-0.84-0.00159264j</v>
      </c>
      <c r="AI74" s="22" t="str">
        <f t="shared" si="20"/>
        <v>-0.0816-0.00159264j</v>
      </c>
      <c r="AK74" s="22" t="str">
        <f t="shared" si="21"/>
        <v>-9.29057850758402+0.181330232283316j</v>
      </c>
      <c r="AO74" s="22">
        <f t="shared" si="22"/>
        <v>9.2923479088291803</v>
      </c>
      <c r="AP74" s="22">
        <v>8</v>
      </c>
      <c r="AR74" s="22">
        <f>Compensation!$C$16</f>
        <v>1.3685897435897436</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0.17</v>
      </c>
      <c r="B77" s="22">
        <f t="shared" si="1"/>
        <v>4.74</v>
      </c>
      <c r="C77" s="22">
        <f>C74+0.05</f>
        <v>0.44999999999999996</v>
      </c>
      <c r="D77" s="22">
        <f t="shared" si="7"/>
        <v>0.20249999999999996</v>
      </c>
      <c r="E77" s="22">
        <f t="shared" si="8"/>
        <v>0.95984999999999987</v>
      </c>
      <c r="F77" s="22">
        <f t="shared" si="9"/>
        <v>-0.7975000000000001</v>
      </c>
      <c r="G77" s="22">
        <f>1</f>
        <v>1</v>
      </c>
      <c r="H77" s="22">
        <f t="shared" si="10"/>
        <v>0.36261000000000004</v>
      </c>
      <c r="I77" s="22" t="str">
        <f t="shared" si="11"/>
        <v>1+0.36261j</v>
      </c>
      <c r="K77" s="22" t="str">
        <f t="shared" si="12"/>
        <v>-0.7975-0.289181475j</v>
      </c>
      <c r="M77" s="22" t="str">
        <f t="shared" si="2"/>
        <v>0.16235-0.289181475j</v>
      </c>
      <c r="O77" s="22" t="str">
        <f t="shared" si="3"/>
        <v>1.4168645405974+2.5237510177096j</v>
      </c>
      <c r="P77" s="32" t="s">
        <v>77</v>
      </c>
      <c r="S77" s="22">
        <f t="shared" si="13"/>
        <v>2.8942744040246984</v>
      </c>
      <c r="U77" s="22">
        <f t="shared" si="4"/>
        <v>1.5102739726027397</v>
      </c>
      <c r="V77" s="22">
        <f t="shared" si="5"/>
        <v>1.3018292682926829</v>
      </c>
      <c r="X77" s="22">
        <f>X74</f>
        <v>1E-3</v>
      </c>
      <c r="Y77" s="22">
        <f t="shared" si="6"/>
        <v>4.74</v>
      </c>
      <c r="Z77" s="22">
        <f>Z74+0.05</f>
        <v>0.44999999999999996</v>
      </c>
      <c r="AA77" s="22">
        <f t="shared" si="14"/>
        <v>0.20249999999999996</v>
      </c>
      <c r="AB77" s="22">
        <f t="shared" si="15"/>
        <v>0.95984999999999987</v>
      </c>
      <c r="AC77" s="22">
        <f t="shared" si="16"/>
        <v>-0.7975000000000001</v>
      </c>
      <c r="AD77" s="22">
        <v>1</v>
      </c>
      <c r="AE77" s="22">
        <f t="shared" si="17"/>
        <v>2.1329999999999999E-3</v>
      </c>
      <c r="AF77" s="22" t="str">
        <f t="shared" si="18"/>
        <v>1+0.002133j</v>
      </c>
      <c r="AH77" s="22" t="str">
        <f t="shared" si="19"/>
        <v>-0.7975-0.0017010675j</v>
      </c>
      <c r="AI77" s="22" t="str">
        <f t="shared" si="20"/>
        <v>0.16235-0.0017010675j</v>
      </c>
      <c r="AK77" s="22" t="str">
        <f t="shared" si="21"/>
        <v>5.91157767493935+0.0619402073086843j</v>
      </c>
      <c r="AO77" s="22">
        <f t="shared" si="22"/>
        <v>5.911902163950514</v>
      </c>
      <c r="AP77" s="22">
        <v>9</v>
      </c>
      <c r="AR77" s="22">
        <f>Compensation!$C$16</f>
        <v>1.3685897435897436</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0.17</v>
      </c>
      <c r="B78" s="22">
        <f t="shared" si="1"/>
        <v>4.74</v>
      </c>
      <c r="C78" s="22">
        <f t="shared" si="23"/>
        <v>0.49999999999999994</v>
      </c>
      <c r="D78" s="22">
        <f t="shared" si="7"/>
        <v>0.24999999999999994</v>
      </c>
      <c r="E78" s="22">
        <f t="shared" si="8"/>
        <v>1.1849999999999998</v>
      </c>
      <c r="F78" s="22">
        <f t="shared" si="9"/>
        <v>-0.75</v>
      </c>
      <c r="G78" s="22">
        <f>1</f>
        <v>1</v>
      </c>
      <c r="H78" s="22">
        <f t="shared" si="10"/>
        <v>0.40289999999999998</v>
      </c>
      <c r="I78" s="22" t="str">
        <f t="shared" si="11"/>
        <v>1+0.4029j</v>
      </c>
      <c r="K78" s="22" t="str">
        <f t="shared" si="12"/>
        <v>-0.75-0.302175j</v>
      </c>
      <c r="M78" s="22" t="str">
        <f t="shared" si="2"/>
        <v>0.435-0.302175j</v>
      </c>
      <c r="O78" s="22" t="str">
        <f t="shared" si="3"/>
        <v>1.83747302464682+1.27641014074173j</v>
      </c>
      <c r="P78" s="32" t="s">
        <v>78</v>
      </c>
      <c r="S78" s="22">
        <f t="shared" si="13"/>
        <v>2.2373041732614403</v>
      </c>
      <c r="U78" s="22">
        <f t="shared" si="4"/>
        <v>1.5102739726027397</v>
      </c>
      <c r="V78" s="22">
        <f t="shared" si="5"/>
        <v>1.3018292682926829</v>
      </c>
      <c r="X78" s="22">
        <f t="shared" si="24"/>
        <v>1E-3</v>
      </c>
      <c r="Y78" s="22">
        <f t="shared" si="6"/>
        <v>4.74</v>
      </c>
      <c r="Z78" s="22">
        <f t="shared" si="25"/>
        <v>0.49999999999999994</v>
      </c>
      <c r="AA78" s="22">
        <f t="shared" si="14"/>
        <v>0.24999999999999994</v>
      </c>
      <c r="AB78" s="22">
        <f t="shared" si="15"/>
        <v>1.1849999999999998</v>
      </c>
      <c r="AC78" s="22">
        <f t="shared" si="16"/>
        <v>-0.75</v>
      </c>
      <c r="AD78" s="22">
        <v>1</v>
      </c>
      <c r="AE78" s="22">
        <f t="shared" si="17"/>
        <v>2.3699999999999997E-3</v>
      </c>
      <c r="AF78" s="22" t="str">
        <f t="shared" si="18"/>
        <v>1+0.00237j</v>
      </c>
      <c r="AH78" s="22" t="str">
        <f t="shared" si="19"/>
        <v>-0.75-0.0017775j</v>
      </c>
      <c r="AI78" s="22" t="str">
        <f t="shared" si="20"/>
        <v>0.435-0.0017775j</v>
      </c>
      <c r="AK78" s="22" t="str">
        <f t="shared" si="21"/>
        <v>2.72409244662645+0.0111312053422494j</v>
      </c>
      <c r="AO78" s="22">
        <f t="shared" si="22"/>
        <v>2.7241151887355364</v>
      </c>
      <c r="AP78" s="22">
        <v>10</v>
      </c>
      <c r="AR78" s="22">
        <f>Compensation!$C$16</f>
        <v>1.3685897435897436</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0.17</v>
      </c>
      <c r="B81" s="22">
        <f t="shared" si="1"/>
        <v>4.74</v>
      </c>
      <c r="C81" s="22">
        <f>C78+0.05</f>
        <v>0.54999999999999993</v>
      </c>
      <c r="D81" s="22">
        <f t="shared" si="7"/>
        <v>0.30249999999999994</v>
      </c>
      <c r="E81" s="22">
        <f t="shared" si="8"/>
        <v>1.4338499999999998</v>
      </c>
      <c r="F81" s="22">
        <f t="shared" si="9"/>
        <v>-0.69750000000000001</v>
      </c>
      <c r="G81" s="22">
        <f>1</f>
        <v>1</v>
      </c>
      <c r="H81" s="22">
        <f t="shared" si="10"/>
        <v>0.44318999999999997</v>
      </c>
      <c r="I81" s="22" t="str">
        <f t="shared" si="11"/>
        <v>1+0.44319j</v>
      </c>
      <c r="K81" s="22" t="str">
        <f t="shared" si="12"/>
        <v>-0.6975-0.309125025j</v>
      </c>
      <c r="M81" s="22" t="str">
        <f t="shared" si="2"/>
        <v>0.73635-0.309125025j</v>
      </c>
      <c r="O81" s="22" t="str">
        <f t="shared" si="3"/>
        <v>1.65548097866582+0.694982819198881j</v>
      </c>
      <c r="P81" s="32" t="s">
        <v>25</v>
      </c>
      <c r="S81" s="22">
        <f t="shared" si="13"/>
        <v>1.7954437862840391</v>
      </c>
      <c r="U81" s="22">
        <f t="shared" si="4"/>
        <v>1.5102739726027397</v>
      </c>
      <c r="V81" s="22">
        <f t="shared" si="5"/>
        <v>1.3018292682926829</v>
      </c>
      <c r="X81" s="22">
        <f>X78</f>
        <v>1E-3</v>
      </c>
      <c r="Y81" s="22">
        <f t="shared" si="6"/>
        <v>4.74</v>
      </c>
      <c r="Z81" s="22">
        <f>Z78+0.05</f>
        <v>0.54999999999999993</v>
      </c>
      <c r="AA81" s="22">
        <f t="shared" si="14"/>
        <v>0.30249999999999994</v>
      </c>
      <c r="AB81" s="22">
        <f t="shared" si="15"/>
        <v>1.4338499999999998</v>
      </c>
      <c r="AC81" s="22">
        <f t="shared" si="16"/>
        <v>-0.69750000000000001</v>
      </c>
      <c r="AD81" s="22">
        <v>1</v>
      </c>
      <c r="AE81" s="22">
        <f t="shared" si="17"/>
        <v>2.6069999999999999E-3</v>
      </c>
      <c r="AF81" s="22" t="str">
        <f t="shared" si="18"/>
        <v>1+0.002607j</v>
      </c>
      <c r="AH81" s="22" t="str">
        <f t="shared" si="19"/>
        <v>-0.6975-0.0018183825j</v>
      </c>
      <c r="AI81" s="22" t="str">
        <f t="shared" si="20"/>
        <v>0.73635-0.0018183825j</v>
      </c>
      <c r="AK81" s="22" t="str">
        <f t="shared" si="21"/>
        <v>1.94722788910764+0.0048085898242212j</v>
      </c>
      <c r="AO81" s="22">
        <f t="shared" si="22"/>
        <v>1.9472338263944302</v>
      </c>
      <c r="AP81" s="22">
        <v>11</v>
      </c>
      <c r="AR81" s="22">
        <f>Compensation!$C$16</f>
        <v>1.3685897435897436</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0.17</v>
      </c>
      <c r="B82" s="22">
        <f t="shared" si="1"/>
        <v>4.74</v>
      </c>
      <c r="C82" s="22">
        <f t="shared" si="23"/>
        <v>0.6</v>
      </c>
      <c r="D82" s="22">
        <f t="shared" si="7"/>
        <v>0.36</v>
      </c>
      <c r="E82" s="22">
        <f t="shared" si="8"/>
        <v>1.7063999999999999</v>
      </c>
      <c r="F82" s="22">
        <f t="shared" si="9"/>
        <v>-0.64</v>
      </c>
      <c r="G82" s="22">
        <f>1</f>
        <v>1</v>
      </c>
      <c r="H82" s="22">
        <f t="shared" si="10"/>
        <v>0.48348000000000002</v>
      </c>
      <c r="I82" s="22" t="str">
        <f t="shared" si="11"/>
        <v>1+0.48348j</v>
      </c>
      <c r="K82" s="22" t="str">
        <f t="shared" si="12"/>
        <v>-0.64-0.3094272j</v>
      </c>
      <c r="M82" s="22" t="str">
        <f t="shared" si="2"/>
        <v>1.0664-0.3094272j</v>
      </c>
      <c r="O82" s="22" t="str">
        <f t="shared" si="3"/>
        <v>1.47589020800236+0.428245099933971j</v>
      </c>
      <c r="P82" s="32" t="s">
        <v>26</v>
      </c>
      <c r="S82" s="22">
        <f t="shared" si="13"/>
        <v>1.5367647092820378</v>
      </c>
      <c r="U82" s="22">
        <f t="shared" si="4"/>
        <v>1.5102739726027397</v>
      </c>
      <c r="V82" s="22">
        <f t="shared" si="5"/>
        <v>1.3018292682926829</v>
      </c>
      <c r="X82" s="22">
        <f t="shared" si="24"/>
        <v>1E-3</v>
      </c>
      <c r="Y82" s="22">
        <f t="shared" si="6"/>
        <v>4.74</v>
      </c>
      <c r="Z82" s="22">
        <f t="shared" si="25"/>
        <v>0.6</v>
      </c>
      <c r="AA82" s="22">
        <f t="shared" si="14"/>
        <v>0.36</v>
      </c>
      <c r="AB82" s="22">
        <f t="shared" si="15"/>
        <v>1.7063999999999999</v>
      </c>
      <c r="AC82" s="22">
        <f t="shared" si="16"/>
        <v>-0.64</v>
      </c>
      <c r="AD82" s="22">
        <v>1</v>
      </c>
      <c r="AE82" s="22">
        <f t="shared" si="17"/>
        <v>2.8439999999999997E-3</v>
      </c>
      <c r="AF82" s="22" t="str">
        <f t="shared" si="18"/>
        <v>1+0.002844j</v>
      </c>
      <c r="AH82" s="22" t="str">
        <f t="shared" si="19"/>
        <v>-0.64-0.00182016j</v>
      </c>
      <c r="AI82" s="22" t="str">
        <f t="shared" si="20"/>
        <v>1.0664-0.00182016j</v>
      </c>
      <c r="AK82" s="22" t="str">
        <f t="shared" si="21"/>
        <v>1.60014537587401+0.00273117086210694j</v>
      </c>
      <c r="AO82" s="22">
        <f t="shared" si="22"/>
        <v>1.6001477066899965</v>
      </c>
      <c r="AP82" s="22">
        <v>12</v>
      </c>
      <c r="AR82" s="22">
        <f>Compensation!$C$16</f>
        <v>1.3685897435897436</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0.17</v>
      </c>
      <c r="B83" s="22">
        <f t="shared" si="1"/>
        <v>4.74</v>
      </c>
      <c r="C83" s="22">
        <f t="shared" si="23"/>
        <v>0.65</v>
      </c>
      <c r="D83" s="22">
        <f t="shared" si="7"/>
        <v>0.42250000000000004</v>
      </c>
      <c r="E83" s="22">
        <f t="shared" si="8"/>
        <v>2.0026500000000005</v>
      </c>
      <c r="F83" s="22">
        <f t="shared" si="9"/>
        <v>-0.5774999999999999</v>
      </c>
      <c r="G83" s="22">
        <f>1</f>
        <v>1</v>
      </c>
      <c r="H83" s="22">
        <f t="shared" si="10"/>
        <v>0.52377000000000007</v>
      </c>
      <c r="I83" s="22" t="str">
        <f t="shared" si="11"/>
        <v>1+0.52377j</v>
      </c>
      <c r="K83" s="22" t="str">
        <f t="shared" si="12"/>
        <v>-0.5775-0.302477175j</v>
      </c>
      <c r="M83" s="22" t="str">
        <f t="shared" si="2"/>
        <v>1.42515-0.302477175j</v>
      </c>
      <c r="O83" s="22" t="str">
        <f t="shared" si="3"/>
        <v>1.34464838015082+0.285391322595056j</v>
      </c>
      <c r="P83" s="32" t="s">
        <v>32</v>
      </c>
      <c r="S83" s="22">
        <f t="shared" si="13"/>
        <v>1.3746008414280779</v>
      </c>
      <c r="U83" s="22">
        <f t="shared" si="4"/>
        <v>1.5102739726027397</v>
      </c>
      <c r="V83" s="22">
        <f t="shared" si="5"/>
        <v>1.3018292682926829</v>
      </c>
      <c r="X83" s="22">
        <f t="shared" si="24"/>
        <v>1E-3</v>
      </c>
      <c r="Y83" s="22">
        <f t="shared" si="6"/>
        <v>4.74</v>
      </c>
      <c r="Z83" s="22">
        <f t="shared" si="25"/>
        <v>0.65</v>
      </c>
      <c r="AA83" s="22">
        <f t="shared" si="14"/>
        <v>0.42250000000000004</v>
      </c>
      <c r="AB83" s="22">
        <f t="shared" si="15"/>
        <v>2.0026500000000005</v>
      </c>
      <c r="AC83" s="22">
        <f t="shared" si="16"/>
        <v>-0.5774999999999999</v>
      </c>
      <c r="AD83" s="22">
        <v>1</v>
      </c>
      <c r="AE83" s="22">
        <f t="shared" si="17"/>
        <v>3.0810000000000004E-3</v>
      </c>
      <c r="AF83" s="22" t="str">
        <f t="shared" si="18"/>
        <v>1+0.003081j</v>
      </c>
      <c r="AH83" s="22" t="str">
        <f t="shared" si="19"/>
        <v>-0.5775-0.0017792775j</v>
      </c>
      <c r="AI83" s="22" t="str">
        <f t="shared" si="20"/>
        <v>1.42515-0.0017792775j</v>
      </c>
      <c r="AK83" s="22" t="str">
        <f t="shared" si="21"/>
        <v>1.40521831277257+0.00175439310002751j</v>
      </c>
      <c r="AO83" s="22">
        <f t="shared" si="22"/>
        <v>1.4052194079383253</v>
      </c>
      <c r="AP83" s="22">
        <v>13</v>
      </c>
      <c r="AR83" s="22">
        <f>Compensation!$C$16</f>
        <v>1.3685897435897436</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0.17</v>
      </c>
      <c r="B84" s="22">
        <f t="shared" si="1"/>
        <v>4.74</v>
      </c>
      <c r="C84" s="22">
        <f t="shared" si="23"/>
        <v>0.70000000000000007</v>
      </c>
      <c r="D84" s="22">
        <f t="shared" si="7"/>
        <v>0.4900000000000001</v>
      </c>
      <c r="E84" s="22">
        <f t="shared" si="8"/>
        <v>2.3226000000000004</v>
      </c>
      <c r="F84" s="22">
        <f t="shared" si="9"/>
        <v>-0.5099999999999999</v>
      </c>
      <c r="G84" s="22">
        <f>1</f>
        <v>1</v>
      </c>
      <c r="H84" s="22">
        <f t="shared" si="10"/>
        <v>0.56406000000000012</v>
      </c>
      <c r="I84" s="22" t="str">
        <f t="shared" si="11"/>
        <v>1+0.56406j</v>
      </c>
      <c r="K84" s="22" t="str">
        <f t="shared" si="12"/>
        <v>-0.51-0.2876706j</v>
      </c>
      <c r="M84" s="22" t="str">
        <f t="shared" si="2"/>
        <v>1.8126-0.2876706j</v>
      </c>
      <c r="O84" s="22" t="str">
        <f t="shared" si="3"/>
        <v>1.2498822370946+0.198363882309581j</v>
      </c>
      <c r="P84" s="32" t="s">
        <v>34</v>
      </c>
      <c r="S84" s="22">
        <f t="shared" si="13"/>
        <v>1.2655251227887698</v>
      </c>
      <c r="U84" s="22">
        <f t="shared" si="4"/>
        <v>1.5102739726027397</v>
      </c>
      <c r="V84" s="22">
        <f t="shared" si="5"/>
        <v>1.3018292682926829</v>
      </c>
      <c r="X84" s="22">
        <f t="shared" si="24"/>
        <v>1E-3</v>
      </c>
      <c r="Y84" s="22">
        <f t="shared" si="6"/>
        <v>4.74</v>
      </c>
      <c r="Z84" s="22">
        <f t="shared" si="25"/>
        <v>0.70000000000000007</v>
      </c>
      <c r="AA84" s="22">
        <f t="shared" si="14"/>
        <v>0.4900000000000001</v>
      </c>
      <c r="AB84" s="22">
        <f t="shared" si="15"/>
        <v>2.3226000000000004</v>
      </c>
      <c r="AC84" s="22">
        <f t="shared" si="16"/>
        <v>-0.5099999999999999</v>
      </c>
      <c r="AD84" s="22">
        <v>1</v>
      </c>
      <c r="AE84" s="22">
        <f t="shared" si="17"/>
        <v>3.3180000000000006E-3</v>
      </c>
      <c r="AF84" s="22" t="str">
        <f t="shared" si="18"/>
        <v>1+0.003318j</v>
      </c>
      <c r="AH84" s="22" t="str">
        <f t="shared" si="19"/>
        <v>-0.51-0.00169218j</v>
      </c>
      <c r="AI84" s="22" t="str">
        <f t="shared" si="20"/>
        <v>1.8126-0.00169218j</v>
      </c>
      <c r="AK84" s="22" t="str">
        <f t="shared" si="21"/>
        <v>1.281362670062+0.00119623539833693j</v>
      </c>
      <c r="AO84" s="22">
        <f t="shared" si="22"/>
        <v>1.2813632284436549</v>
      </c>
      <c r="AP84" s="22">
        <v>14</v>
      </c>
      <c r="AR84" s="22">
        <f>Compensation!$C$16</f>
        <v>1.3685897435897436</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0.17</v>
      </c>
      <c r="B85" s="22">
        <f t="shared" si="1"/>
        <v>4.74</v>
      </c>
      <c r="C85" s="22">
        <f t="shared" si="23"/>
        <v>0.75000000000000011</v>
      </c>
      <c r="D85" s="22">
        <f t="shared" si="7"/>
        <v>0.56250000000000022</v>
      </c>
      <c r="E85" s="22">
        <f t="shared" si="8"/>
        <v>2.6662500000000011</v>
      </c>
      <c r="F85" s="22">
        <f t="shared" si="9"/>
        <v>-0.43749999999999978</v>
      </c>
      <c r="G85" s="22">
        <f>1</f>
        <v>1</v>
      </c>
      <c r="H85" s="22">
        <f t="shared" si="10"/>
        <v>0.60435000000000016</v>
      </c>
      <c r="I85" s="22" t="str">
        <f t="shared" si="11"/>
        <v>1+0.60435j</v>
      </c>
      <c r="K85" s="22" t="str">
        <f t="shared" si="12"/>
        <v>-0.4375-0.264403125j</v>
      </c>
      <c r="M85" s="22" t="str">
        <f t="shared" si="2"/>
        <v>2.22875-0.264403125j</v>
      </c>
      <c r="O85" s="22" t="str">
        <f t="shared" si="3"/>
        <v>1.1796956086352+0.139950737171923j</v>
      </c>
      <c r="S85" s="22">
        <f t="shared" si="13"/>
        <v>1.1879679868869109</v>
      </c>
      <c r="U85" s="22">
        <f t="shared" si="4"/>
        <v>1.5102739726027397</v>
      </c>
      <c r="V85" s="22">
        <f t="shared" si="5"/>
        <v>1.3018292682926829</v>
      </c>
      <c r="X85" s="22">
        <f t="shared" si="24"/>
        <v>1E-3</v>
      </c>
      <c r="Y85" s="22">
        <f t="shared" si="6"/>
        <v>4.74</v>
      </c>
      <c r="Z85" s="22">
        <f t="shared" si="25"/>
        <v>0.75000000000000011</v>
      </c>
      <c r="AA85" s="22">
        <f t="shared" si="14"/>
        <v>0.56250000000000022</v>
      </c>
      <c r="AB85" s="22">
        <f t="shared" si="15"/>
        <v>2.6662500000000011</v>
      </c>
      <c r="AC85" s="22">
        <f t="shared" si="16"/>
        <v>-0.43749999999999978</v>
      </c>
      <c r="AD85" s="22">
        <v>1</v>
      </c>
      <c r="AE85" s="22">
        <f t="shared" si="17"/>
        <v>3.5550000000000009E-3</v>
      </c>
      <c r="AF85" s="22" t="str">
        <f t="shared" si="18"/>
        <v>1+0.003555j</v>
      </c>
      <c r="AH85" s="22" t="str">
        <f t="shared" si="19"/>
        <v>-0.4375-0.0015553125j</v>
      </c>
      <c r="AI85" s="22" t="str">
        <f t="shared" si="20"/>
        <v>2.22875-0.0015553125j</v>
      </c>
      <c r="AK85" s="22" t="str">
        <f t="shared" si="21"/>
        <v>1.19629779095267+0.000834825309250062j</v>
      </c>
      <c r="AO85" s="22">
        <f t="shared" si="22"/>
        <v>1.1962980822401812</v>
      </c>
      <c r="AP85" s="22">
        <v>15</v>
      </c>
      <c r="AR85" s="22">
        <f>Compensation!$C$16</f>
        <v>1.3685897435897436</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0.17</v>
      </c>
      <c r="B86" s="22">
        <f t="shared" si="1"/>
        <v>4.74</v>
      </c>
      <c r="C86" s="22">
        <f t="shared" si="23"/>
        <v>0.80000000000000016</v>
      </c>
      <c r="D86" s="22">
        <f t="shared" si="7"/>
        <v>0.64000000000000024</v>
      </c>
      <c r="E86" s="22">
        <f t="shared" si="8"/>
        <v>3.0336000000000012</v>
      </c>
      <c r="F86" s="22">
        <f t="shared" si="9"/>
        <v>-0.35999999999999976</v>
      </c>
      <c r="G86" s="22">
        <f>1</f>
        <v>1</v>
      </c>
      <c r="H86" s="22">
        <f t="shared" si="10"/>
        <v>0.64464000000000021</v>
      </c>
      <c r="I86" s="22" t="str">
        <f t="shared" si="11"/>
        <v>1+0.64464j</v>
      </c>
      <c r="K86" s="22" t="str">
        <f t="shared" si="12"/>
        <v>-0.36-0.2320704j</v>
      </c>
      <c r="M86" s="22" t="str">
        <f t="shared" si="2"/>
        <v>2.6736-0.2320704j</v>
      </c>
      <c r="O86" s="22" t="str">
        <f t="shared" si="3"/>
        <v>1.12616497265267+0.0977519283623186j</v>
      </c>
      <c r="S86" s="22">
        <f t="shared" si="13"/>
        <v>1.1303994803291182</v>
      </c>
      <c r="U86" s="22">
        <f t="shared" si="4"/>
        <v>1.5102739726027397</v>
      </c>
      <c r="V86" s="22">
        <f t="shared" si="5"/>
        <v>1.3018292682926829</v>
      </c>
      <c r="X86" s="22">
        <f t="shared" si="24"/>
        <v>1E-3</v>
      </c>
      <c r="Y86" s="22">
        <f t="shared" si="6"/>
        <v>4.74</v>
      </c>
      <c r="Z86" s="22">
        <f t="shared" si="25"/>
        <v>0.80000000000000016</v>
      </c>
      <c r="AA86" s="22">
        <f t="shared" si="14"/>
        <v>0.64000000000000024</v>
      </c>
      <c r="AB86" s="22">
        <f t="shared" si="15"/>
        <v>3.0336000000000012</v>
      </c>
      <c r="AC86" s="22">
        <f t="shared" si="16"/>
        <v>-0.35999999999999976</v>
      </c>
      <c r="AD86" s="22">
        <v>1</v>
      </c>
      <c r="AE86" s="22">
        <f t="shared" si="17"/>
        <v>3.7920000000000007E-3</v>
      </c>
      <c r="AF86" s="22" t="str">
        <f t="shared" si="18"/>
        <v>1+0.003792j</v>
      </c>
      <c r="AH86" s="22" t="str">
        <f t="shared" si="19"/>
        <v>-0.36-0.00136512j</v>
      </c>
      <c r="AI86" s="22" t="str">
        <f t="shared" si="20"/>
        <v>2.6736-0.00136512j</v>
      </c>
      <c r="AK86" s="22" t="str">
        <f t="shared" si="21"/>
        <v>1.13464961442495+0.000579343537419132j</v>
      </c>
      <c r="AO86" s="22">
        <f t="shared" si="22"/>
        <v>1.1346497623291611</v>
      </c>
      <c r="AP86" s="22">
        <v>16</v>
      </c>
      <c r="AR86" s="22">
        <f>Compensation!$C$16</f>
        <v>1.3685897435897436</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0.17</v>
      </c>
      <c r="B87" s="22">
        <f t="shared" si="1"/>
        <v>4.74</v>
      </c>
      <c r="C87" s="22">
        <f t="shared" si="23"/>
        <v>0.8500000000000002</v>
      </c>
      <c r="D87" s="22">
        <f t="shared" si="7"/>
        <v>0.72250000000000036</v>
      </c>
      <c r="E87" s="22">
        <f t="shared" si="8"/>
        <v>3.424650000000002</v>
      </c>
      <c r="F87" s="22">
        <f t="shared" si="9"/>
        <v>-0.27749999999999964</v>
      </c>
      <c r="G87" s="22">
        <f>1</f>
        <v>1</v>
      </c>
      <c r="H87" s="22">
        <f t="shared" si="10"/>
        <v>0.68493000000000015</v>
      </c>
      <c r="I87" s="22" t="str">
        <f t="shared" si="11"/>
        <v>1+0.68493j</v>
      </c>
      <c r="K87" s="22" t="str">
        <f t="shared" si="12"/>
        <v>-0.2775-0.190068075j</v>
      </c>
      <c r="M87" s="22" t="str">
        <f t="shared" si="2"/>
        <v>3.14715-0.190068075j</v>
      </c>
      <c r="O87" s="22" t="str">
        <f t="shared" si="3"/>
        <v>1.08422042923159+0.0654800978217507j</v>
      </c>
      <c r="S87" s="22">
        <f t="shared" si="13"/>
        <v>1.086195922646499</v>
      </c>
      <c r="U87" s="22">
        <f t="shared" si="4"/>
        <v>1.5102739726027397</v>
      </c>
      <c r="V87" s="22">
        <f t="shared" si="5"/>
        <v>1.3018292682926829</v>
      </c>
      <c r="X87" s="22">
        <f t="shared" si="24"/>
        <v>1E-3</v>
      </c>
      <c r="Y87" s="22">
        <f t="shared" si="6"/>
        <v>4.74</v>
      </c>
      <c r="Z87" s="22">
        <f t="shared" si="25"/>
        <v>0.8500000000000002</v>
      </c>
      <c r="AA87" s="22">
        <f t="shared" si="14"/>
        <v>0.72250000000000036</v>
      </c>
      <c r="AB87" s="22">
        <f t="shared" si="15"/>
        <v>3.424650000000002</v>
      </c>
      <c r="AC87" s="22">
        <f t="shared" si="16"/>
        <v>-0.27749999999999964</v>
      </c>
      <c r="AD87" s="22">
        <v>1</v>
      </c>
      <c r="AE87" s="22">
        <f t="shared" si="17"/>
        <v>4.0290000000000005E-3</v>
      </c>
      <c r="AF87" s="22" t="str">
        <f t="shared" si="18"/>
        <v>1+0.004029j</v>
      </c>
      <c r="AH87" s="22" t="str">
        <f t="shared" si="19"/>
        <v>-0.2775-0.0011180475j</v>
      </c>
      <c r="AI87" s="22" t="str">
        <f t="shared" si="20"/>
        <v>3.14715-0.0011180475j</v>
      </c>
      <c r="AK87" s="22" t="str">
        <f t="shared" si="21"/>
        <v>1.08817487815423+0.000386581892214588j</v>
      </c>
      <c r="AO87" s="22">
        <f t="shared" si="22"/>
        <v>1.0881749468222159</v>
      </c>
      <c r="AP87" s="22">
        <v>17</v>
      </c>
      <c r="AR87" s="22">
        <f>Compensation!$C$16</f>
        <v>1.3685897435897436</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0.17</v>
      </c>
      <c r="B88" s="22">
        <f t="shared" si="1"/>
        <v>4.74</v>
      </c>
      <c r="C88" s="22">
        <f t="shared" si="23"/>
        <v>0.90000000000000024</v>
      </c>
      <c r="D88" s="22">
        <f t="shared" si="7"/>
        <v>0.81000000000000039</v>
      </c>
      <c r="E88" s="22">
        <f t="shared" si="8"/>
        <v>3.8394000000000021</v>
      </c>
      <c r="F88" s="22">
        <f t="shared" si="9"/>
        <v>-0.18999999999999961</v>
      </c>
      <c r="G88" s="22">
        <f>1</f>
        <v>1</v>
      </c>
      <c r="H88" s="22">
        <f t="shared" si="10"/>
        <v>0.72522000000000031</v>
      </c>
      <c r="I88" s="22" t="str">
        <f t="shared" si="11"/>
        <v>1+0.72522j</v>
      </c>
      <c r="K88" s="22" t="str">
        <f t="shared" si="12"/>
        <v>-0.19-0.1377918j</v>
      </c>
      <c r="M88" s="22" t="str">
        <f t="shared" si="2"/>
        <v>3.6494-0.1377918j</v>
      </c>
      <c r="O88" s="22" t="str">
        <f t="shared" si="3"/>
        <v>1.05056564537416+0.0396666113043973j</v>
      </c>
      <c r="S88" s="22">
        <f t="shared" si="13"/>
        <v>1.0513142324218765</v>
      </c>
      <c r="U88" s="22">
        <f t="shared" si="4"/>
        <v>1.5102739726027397</v>
      </c>
      <c r="V88" s="22">
        <f t="shared" si="5"/>
        <v>1.3018292682926829</v>
      </c>
      <c r="X88" s="22">
        <f t="shared" si="24"/>
        <v>1E-3</v>
      </c>
      <c r="Y88" s="22">
        <f t="shared" si="6"/>
        <v>4.74</v>
      </c>
      <c r="Z88" s="22">
        <f t="shared" si="25"/>
        <v>0.90000000000000024</v>
      </c>
      <c r="AA88" s="22">
        <f t="shared" si="14"/>
        <v>0.81000000000000039</v>
      </c>
      <c r="AB88" s="22">
        <f t="shared" si="15"/>
        <v>3.8394000000000021</v>
      </c>
      <c r="AC88" s="22">
        <f t="shared" si="16"/>
        <v>-0.18999999999999961</v>
      </c>
      <c r="AD88" s="22">
        <v>1</v>
      </c>
      <c r="AE88" s="22">
        <f t="shared" si="17"/>
        <v>4.2660000000000016E-3</v>
      </c>
      <c r="AF88" s="22" t="str">
        <f t="shared" si="18"/>
        <v>1+0.004266j</v>
      </c>
      <c r="AH88" s="22" t="str">
        <f t="shared" si="19"/>
        <v>-0.19-0.000810539999999998j</v>
      </c>
      <c r="AI88" s="22" t="str">
        <f t="shared" si="20"/>
        <v>3.6494-0.000810539999999998j</v>
      </c>
      <c r="AK88" s="22" t="str">
        <f t="shared" si="21"/>
        <v>1.05206330098226+0.000233665640373255j</v>
      </c>
      <c r="AO88" s="22">
        <f t="shared" si="22"/>
        <v>1.0520633269310935</v>
      </c>
      <c r="AP88" s="22">
        <v>18</v>
      </c>
      <c r="AR88" s="22">
        <f>Compensation!$C$16</f>
        <v>1.3685897435897436</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0.17</v>
      </c>
      <c r="B89" s="22">
        <f t="shared" si="1"/>
        <v>4.74</v>
      </c>
      <c r="C89" s="22">
        <f t="shared" si="23"/>
        <v>0.95000000000000029</v>
      </c>
      <c r="D89" s="22">
        <f t="shared" si="7"/>
        <v>0.90250000000000052</v>
      </c>
      <c r="E89" s="22">
        <f t="shared" si="8"/>
        <v>4.2778500000000026</v>
      </c>
      <c r="F89" s="22">
        <f t="shared" si="9"/>
        <v>-9.7499999999999476E-2</v>
      </c>
      <c r="G89" s="22">
        <f>1</f>
        <v>1</v>
      </c>
      <c r="H89" s="22">
        <f t="shared" si="10"/>
        <v>0.76551000000000036</v>
      </c>
      <c r="I89" s="22" t="str">
        <f t="shared" si="11"/>
        <v>1+0.76551j</v>
      </c>
      <c r="K89" s="22" t="str">
        <f t="shared" si="12"/>
        <v>-0.0974999999999995-0.0746372249999996j</v>
      </c>
      <c r="M89" s="22" t="str">
        <f t="shared" si="2"/>
        <v>4.18035-0.0746372249999996j</v>
      </c>
      <c r="O89" s="22" t="str">
        <f t="shared" si="3"/>
        <v>1.02299729890138+0.0182649011619826j</v>
      </c>
      <c r="S89" s="22">
        <f t="shared" si="13"/>
        <v>1.0231603394258284</v>
      </c>
      <c r="U89" s="22">
        <f t="shared" si="4"/>
        <v>1.5102739726027397</v>
      </c>
      <c r="V89" s="22">
        <f t="shared" si="5"/>
        <v>1.3018292682926829</v>
      </c>
      <c r="X89" s="22">
        <f t="shared" si="24"/>
        <v>1E-3</v>
      </c>
      <c r="Y89" s="22">
        <f t="shared" si="6"/>
        <v>4.74</v>
      </c>
      <c r="Z89" s="22">
        <f t="shared" si="25"/>
        <v>0.95000000000000029</v>
      </c>
      <c r="AA89" s="22">
        <f t="shared" si="14"/>
        <v>0.90250000000000052</v>
      </c>
      <c r="AB89" s="22">
        <f t="shared" si="15"/>
        <v>4.2778500000000026</v>
      </c>
      <c r="AC89" s="22">
        <f t="shared" si="16"/>
        <v>-9.7499999999999476E-2</v>
      </c>
      <c r="AD89" s="22">
        <v>1</v>
      </c>
      <c r="AE89" s="22">
        <f t="shared" si="17"/>
        <v>4.5030000000000018E-3</v>
      </c>
      <c r="AF89" s="22" t="str">
        <f t="shared" si="18"/>
        <v>1+0.004503j</v>
      </c>
      <c r="AH89" s="22" t="str">
        <f t="shared" si="19"/>
        <v>-0.0974999999999995-0.000439042499999998j</v>
      </c>
      <c r="AI89" s="22" t="str">
        <f t="shared" si="20"/>
        <v>4.18035-0.000439042499999998j</v>
      </c>
      <c r="AK89" s="22" t="str">
        <f t="shared" si="21"/>
        <v>1.02332339464733+0.000107474843373031j</v>
      </c>
      <c r="AO89" s="22">
        <f t="shared" si="22"/>
        <v>1.0233234002911185</v>
      </c>
      <c r="AP89" s="22">
        <v>19</v>
      </c>
      <c r="AR89" s="22">
        <f>Compensation!$C$16</f>
        <v>1.3685897435897436</v>
      </c>
      <c r="CC89" s="24"/>
      <c r="CD89" s="24"/>
      <c r="CE89" s="24"/>
    </row>
    <row r="90" spans="1:111" s="22" customFormat="1">
      <c r="A90" s="22">
        <f t="shared" si="0"/>
        <v>0.17</v>
      </c>
      <c r="B90" s="22">
        <f t="shared" si="1"/>
        <v>4.74</v>
      </c>
      <c r="C90" s="22">
        <f t="shared" si="23"/>
        <v>1.0000000000000002</v>
      </c>
      <c r="D90" s="22">
        <f t="shared" si="7"/>
        <v>1.0000000000000004</v>
      </c>
      <c r="E90" s="22">
        <f t="shared" si="8"/>
        <v>4.740000000000002</v>
      </c>
      <c r="F90" s="22">
        <f t="shared" si="9"/>
        <v>0</v>
      </c>
      <c r="G90" s="22">
        <f>1</f>
        <v>1</v>
      </c>
      <c r="H90" s="22">
        <f t="shared" si="10"/>
        <v>0.80580000000000029</v>
      </c>
      <c r="I90" s="22" t="str">
        <f t="shared" si="11"/>
        <v>1+0.8058j</v>
      </c>
      <c r="K90" s="22" t="str">
        <f t="shared" si="12"/>
        <v>0</v>
      </c>
      <c r="M90" s="22" t="str">
        <f t="shared" si="2"/>
        <v>4.74</v>
      </c>
      <c r="O90" s="22" t="str">
        <f t="shared" si="3"/>
        <v>1</v>
      </c>
      <c r="S90" s="22">
        <f t="shared" si="13"/>
        <v>1</v>
      </c>
      <c r="U90" s="22">
        <f t="shared" si="4"/>
        <v>1.5102739726027397</v>
      </c>
      <c r="V90" s="22">
        <f t="shared" si="5"/>
        <v>1.3018292682926829</v>
      </c>
      <c r="X90" s="22">
        <f t="shared" si="24"/>
        <v>1E-3</v>
      </c>
      <c r="Y90" s="22">
        <f t="shared" si="6"/>
        <v>4.74</v>
      </c>
      <c r="Z90" s="22">
        <f t="shared" si="25"/>
        <v>1.0000000000000002</v>
      </c>
      <c r="AA90" s="22">
        <f t="shared" si="14"/>
        <v>1.0000000000000004</v>
      </c>
      <c r="AB90" s="22">
        <f t="shared" si="15"/>
        <v>4.740000000000002</v>
      </c>
      <c r="AC90" s="22">
        <f t="shared" si="16"/>
        <v>0</v>
      </c>
      <c r="AD90" s="22">
        <v>1</v>
      </c>
      <c r="AE90" s="22">
        <f t="shared" si="17"/>
        <v>4.7400000000000012E-3</v>
      </c>
      <c r="AF90" s="22" t="str">
        <f t="shared" si="18"/>
        <v>1+0.00474j</v>
      </c>
      <c r="AH90" s="22" t="str">
        <f t="shared" si="19"/>
        <v>0</v>
      </c>
      <c r="AI90" s="22" t="str">
        <f t="shared" si="20"/>
        <v>4.74</v>
      </c>
      <c r="AK90" s="22" t="str">
        <f t="shared" si="21"/>
        <v>1</v>
      </c>
      <c r="AO90" s="22">
        <f t="shared" si="22"/>
        <v>1</v>
      </c>
      <c r="AP90" s="22">
        <v>20</v>
      </c>
      <c r="AR90" s="22">
        <f>Compensation!$C$16</f>
        <v>1.3685897435897436</v>
      </c>
      <c r="CC90" s="24"/>
      <c r="CD90" s="24"/>
      <c r="CE90" s="24"/>
    </row>
    <row r="91" spans="1:111" s="22" customFormat="1">
      <c r="A91" s="22">
        <f t="shared" si="0"/>
        <v>0.17</v>
      </c>
      <c r="B91" s="22">
        <f t="shared" si="1"/>
        <v>4.74</v>
      </c>
      <c r="C91" s="22">
        <f t="shared" si="23"/>
        <v>1.0500000000000003</v>
      </c>
      <c r="D91" s="22">
        <f t="shared" si="7"/>
        <v>1.1025000000000005</v>
      </c>
      <c r="E91" s="22">
        <f t="shared" si="8"/>
        <v>5.2258500000000021</v>
      </c>
      <c r="F91" s="22">
        <f t="shared" si="9"/>
        <v>0.10250000000000048</v>
      </c>
      <c r="G91" s="22">
        <f>1</f>
        <v>1</v>
      </c>
      <c r="H91" s="22">
        <f t="shared" si="10"/>
        <v>0.84609000000000023</v>
      </c>
      <c r="I91" s="22" t="str">
        <f t="shared" si="11"/>
        <v>1+0.84609j</v>
      </c>
      <c r="K91" s="22" t="str">
        <f t="shared" si="12"/>
        <v>0.1025+0.0867242250000004j</v>
      </c>
      <c r="M91" s="22" t="str">
        <f t="shared" si="2"/>
        <v>5.32835+0.0867242250000004j</v>
      </c>
      <c r="O91" s="22" t="str">
        <f t="shared" si="3"/>
        <v>0.980503532281025-0.0159586755650126j</v>
      </c>
      <c r="S91" s="22">
        <f t="shared" si="13"/>
        <v>0.98063339538349215</v>
      </c>
      <c r="U91" s="22">
        <f t="shared" si="4"/>
        <v>1.5102739726027397</v>
      </c>
      <c r="V91" s="22">
        <f t="shared" si="5"/>
        <v>1.3018292682926829</v>
      </c>
      <c r="X91" s="22">
        <f t="shared" si="24"/>
        <v>1E-3</v>
      </c>
      <c r="Y91" s="22">
        <f t="shared" si="6"/>
        <v>4.74</v>
      </c>
      <c r="Z91" s="22">
        <f t="shared" si="25"/>
        <v>1.0500000000000003</v>
      </c>
      <c r="AA91" s="22">
        <f t="shared" si="14"/>
        <v>1.1025000000000005</v>
      </c>
      <c r="AB91" s="22">
        <f t="shared" si="15"/>
        <v>5.2258500000000021</v>
      </c>
      <c r="AC91" s="22">
        <f t="shared" si="16"/>
        <v>0.10250000000000048</v>
      </c>
      <c r="AD91" s="22">
        <v>1</v>
      </c>
      <c r="AE91" s="22">
        <f t="shared" si="17"/>
        <v>4.9770000000000014E-3</v>
      </c>
      <c r="AF91" s="22" t="str">
        <f t="shared" si="18"/>
        <v>1+0.004977j</v>
      </c>
      <c r="AH91" s="22" t="str">
        <f t="shared" si="19"/>
        <v>0.1025+0.000510142500000002j</v>
      </c>
      <c r="AI91" s="22" t="str">
        <f t="shared" si="20"/>
        <v>5.32835+0.000510142500000002j</v>
      </c>
      <c r="AK91" s="22" t="str">
        <f t="shared" si="21"/>
        <v>0.980763266695677-0.0000938994294256761j</v>
      </c>
      <c r="AO91" s="22">
        <f t="shared" si="22"/>
        <v>0.98076327119069795</v>
      </c>
      <c r="AP91" s="22">
        <v>21</v>
      </c>
      <c r="AR91" s="22">
        <f>Compensation!$C$16</f>
        <v>1.3685897435897436</v>
      </c>
      <c r="CC91" s="24"/>
      <c r="CD91" s="24"/>
      <c r="CE91" s="24"/>
    </row>
    <row r="92" spans="1:111" s="22" customFormat="1">
      <c r="A92" s="22">
        <f t="shared" si="0"/>
        <v>0.17</v>
      </c>
      <c r="B92" s="22">
        <f t="shared" si="1"/>
        <v>4.74</v>
      </c>
      <c r="C92" s="22">
        <f t="shared" si="23"/>
        <v>1.1000000000000003</v>
      </c>
      <c r="D92" s="22">
        <f t="shared" si="7"/>
        <v>1.2100000000000006</v>
      </c>
      <c r="E92" s="22">
        <f t="shared" si="8"/>
        <v>5.7354000000000029</v>
      </c>
      <c r="F92" s="22">
        <f t="shared" si="9"/>
        <v>0.21000000000000063</v>
      </c>
      <c r="G92" s="22">
        <f>1</f>
        <v>1</v>
      </c>
      <c r="H92" s="22">
        <f t="shared" si="10"/>
        <v>0.88638000000000028</v>
      </c>
      <c r="I92" s="22" t="str">
        <f t="shared" si="11"/>
        <v>1+0.88638j</v>
      </c>
      <c r="K92" s="22" t="str">
        <f t="shared" si="12"/>
        <v>0.210000000000001+0.186139800000001j</v>
      </c>
      <c r="M92" s="22" t="str">
        <f t="shared" si="2"/>
        <v>5.9454+0.186139800000001j</v>
      </c>
      <c r="O92" s="22" t="str">
        <f t="shared" si="3"/>
        <v>0.963733919499151-0.0301727787918036j</v>
      </c>
      <c r="S92" s="22">
        <f t="shared" si="13"/>
        <v>0.96420613157831292</v>
      </c>
      <c r="U92" s="22">
        <f t="shared" si="4"/>
        <v>1.5102739726027397</v>
      </c>
      <c r="V92" s="22">
        <f t="shared" si="5"/>
        <v>1.3018292682926829</v>
      </c>
      <c r="X92" s="22">
        <f t="shared" si="24"/>
        <v>1E-3</v>
      </c>
      <c r="Y92" s="22">
        <f t="shared" si="6"/>
        <v>4.74</v>
      </c>
      <c r="Z92" s="22">
        <f t="shared" si="25"/>
        <v>1.1000000000000003</v>
      </c>
      <c r="AA92" s="22">
        <f t="shared" si="14"/>
        <v>1.2100000000000006</v>
      </c>
      <c r="AB92" s="22">
        <f t="shared" si="15"/>
        <v>5.7354000000000029</v>
      </c>
      <c r="AC92" s="22">
        <f t="shared" si="16"/>
        <v>0.21000000000000063</v>
      </c>
      <c r="AD92" s="22">
        <v>1</v>
      </c>
      <c r="AE92" s="22">
        <f t="shared" si="17"/>
        <v>5.2140000000000016E-3</v>
      </c>
      <c r="AF92" s="22" t="str">
        <f t="shared" si="18"/>
        <v>1+0.005214j</v>
      </c>
      <c r="AH92" s="22" t="str">
        <f t="shared" si="19"/>
        <v>0.210000000000001+0.00109494j</v>
      </c>
      <c r="AI92" s="22" t="str">
        <f t="shared" si="20"/>
        <v>5.9454+0.00109494j</v>
      </c>
      <c r="AK92" s="22" t="str">
        <f t="shared" si="21"/>
        <v>0.964678542313717-0.000177660901389475j</v>
      </c>
      <c r="AO92" s="22">
        <f t="shared" si="22"/>
        <v>0.96467855867325758</v>
      </c>
      <c r="AP92" s="22">
        <v>22</v>
      </c>
      <c r="AR92" s="22">
        <f>Compensation!$C$16</f>
        <v>1.3685897435897436</v>
      </c>
      <c r="CC92" s="24"/>
      <c r="CD92" s="24"/>
      <c r="CE92" s="24"/>
    </row>
    <row r="93" spans="1:111" s="22" customFormat="1">
      <c r="A93" s="22">
        <f t="shared" si="0"/>
        <v>0.17</v>
      </c>
      <c r="B93" s="22">
        <f t="shared" si="1"/>
        <v>4.74</v>
      </c>
      <c r="C93" s="22">
        <f t="shared" si="23"/>
        <v>1.1500000000000004</v>
      </c>
      <c r="D93" s="22">
        <f t="shared" si="7"/>
        <v>1.3225000000000009</v>
      </c>
      <c r="E93" s="22">
        <f t="shared" si="8"/>
        <v>6.2686500000000045</v>
      </c>
      <c r="F93" s="22">
        <f t="shared" si="9"/>
        <v>0.3225000000000009</v>
      </c>
      <c r="G93" s="22">
        <f>1</f>
        <v>1</v>
      </c>
      <c r="H93" s="22">
        <f t="shared" si="10"/>
        <v>0.92667000000000044</v>
      </c>
      <c r="I93" s="22" t="str">
        <f t="shared" si="11"/>
        <v>1+0.92667j</v>
      </c>
      <c r="K93" s="22" t="str">
        <f t="shared" si="12"/>
        <v>0.322500000000001+0.298851075000001j</v>
      </c>
      <c r="M93" s="22" t="str">
        <f t="shared" si="2"/>
        <v>6.59115000000001+0.298851075000001j</v>
      </c>
      <c r="O93" s="22" t="str">
        <f t="shared" si="3"/>
        <v>0.949119525325541-0.0430342793665792j</v>
      </c>
      <c r="S93" s="22">
        <f t="shared" si="13"/>
        <v>0.95009463873594235</v>
      </c>
      <c r="U93" s="22">
        <f t="shared" si="4"/>
        <v>1.5102739726027397</v>
      </c>
      <c r="V93" s="22">
        <f t="shared" si="5"/>
        <v>1.3018292682926829</v>
      </c>
      <c r="X93" s="22">
        <f t="shared" si="24"/>
        <v>1E-3</v>
      </c>
      <c r="Y93" s="22">
        <f t="shared" si="6"/>
        <v>4.74</v>
      </c>
      <c r="Z93" s="22">
        <f t="shared" si="25"/>
        <v>1.1500000000000004</v>
      </c>
      <c r="AA93" s="22">
        <f t="shared" si="14"/>
        <v>1.3225000000000009</v>
      </c>
      <c r="AB93" s="22">
        <f t="shared" si="15"/>
        <v>6.2686500000000045</v>
      </c>
      <c r="AC93" s="22">
        <f t="shared" si="16"/>
        <v>0.3225000000000009</v>
      </c>
      <c r="AD93" s="22">
        <v>1</v>
      </c>
      <c r="AE93" s="22">
        <f t="shared" si="17"/>
        <v>5.4510000000000027E-3</v>
      </c>
      <c r="AF93" s="22" t="str">
        <f t="shared" si="18"/>
        <v>1+0.005451j</v>
      </c>
      <c r="AH93" s="22" t="str">
        <f t="shared" si="19"/>
        <v>0.322500000000001+0.0017579475j</v>
      </c>
      <c r="AI93" s="22" t="str">
        <f t="shared" si="20"/>
        <v>6.59115000000001+0.0017579475j</v>
      </c>
      <c r="AK93" s="22" t="str">
        <f t="shared" si="21"/>
        <v>0.951070686310184-0.000253663220427736j</v>
      </c>
      <c r="AO93" s="22">
        <f t="shared" si="22"/>
        <v>0.95107072013786331</v>
      </c>
      <c r="AP93" s="22">
        <v>23</v>
      </c>
      <c r="AR93" s="22">
        <f>Compensation!$C$16</f>
        <v>1.3685897435897436</v>
      </c>
      <c r="CC93" s="24"/>
      <c r="CD93" s="24"/>
      <c r="CE93" s="24"/>
    </row>
    <row r="94" spans="1:111" s="22" customFormat="1">
      <c r="A94" s="22">
        <f t="shared" si="0"/>
        <v>0.17</v>
      </c>
      <c r="B94" s="22">
        <f t="shared" si="1"/>
        <v>4.74</v>
      </c>
      <c r="C94" s="22">
        <f t="shared" si="23"/>
        <v>1.2000000000000004</v>
      </c>
      <c r="D94" s="22">
        <f t="shared" si="7"/>
        <v>1.4400000000000011</v>
      </c>
      <c r="E94" s="22">
        <f t="shared" si="8"/>
        <v>6.825600000000005</v>
      </c>
      <c r="F94" s="22">
        <f t="shared" si="9"/>
        <v>0.44000000000000106</v>
      </c>
      <c r="G94" s="22">
        <f>1</f>
        <v>1</v>
      </c>
      <c r="H94" s="22">
        <f t="shared" si="10"/>
        <v>0.96696000000000049</v>
      </c>
      <c r="I94" s="22" t="str">
        <f t="shared" si="11"/>
        <v>1+0.96696j</v>
      </c>
      <c r="K94" s="22" t="str">
        <f t="shared" si="12"/>
        <v>0.440000000000001+0.425462400000001j</v>
      </c>
      <c r="M94" s="22" t="str">
        <f t="shared" si="2"/>
        <v>7.26560000000001+0.425462400000001j</v>
      </c>
      <c r="O94" s="22" t="str">
        <f t="shared" si="3"/>
        <v>0.936230230287105-0.0548242073236216j</v>
      </c>
      <c r="S94" s="22">
        <f t="shared" si="13"/>
        <v>0.93783406731260777</v>
      </c>
      <c r="U94" s="22">
        <f t="shared" si="4"/>
        <v>1.5102739726027397</v>
      </c>
      <c r="V94" s="22">
        <f t="shared" si="5"/>
        <v>1.3018292682926829</v>
      </c>
      <c r="X94" s="22">
        <f t="shared" si="24"/>
        <v>1E-3</v>
      </c>
      <c r="Y94" s="22">
        <f t="shared" si="6"/>
        <v>4.74</v>
      </c>
      <c r="Z94" s="22">
        <f t="shared" si="25"/>
        <v>1.2000000000000004</v>
      </c>
      <c r="AA94" s="22">
        <f t="shared" si="14"/>
        <v>1.4400000000000011</v>
      </c>
      <c r="AB94" s="22">
        <f t="shared" si="15"/>
        <v>6.825600000000005</v>
      </c>
      <c r="AC94" s="22">
        <f t="shared" si="16"/>
        <v>0.44000000000000106</v>
      </c>
      <c r="AD94" s="22">
        <v>1</v>
      </c>
      <c r="AE94" s="22">
        <f t="shared" si="17"/>
        <v>5.6880000000000021E-3</v>
      </c>
      <c r="AF94" s="22" t="str">
        <f t="shared" si="18"/>
        <v>1+0.005688j</v>
      </c>
      <c r="AH94" s="22" t="str">
        <f t="shared" si="19"/>
        <v>0.440000000000001+0.00250272000000001j</v>
      </c>
      <c r="AI94" s="22" t="str">
        <f t="shared" si="20"/>
        <v>7.26560000000001+0.00250272000000001j</v>
      </c>
      <c r="AK94" s="22" t="str">
        <f t="shared" si="21"/>
        <v>0.939440540370635-0.000323601165656849j</v>
      </c>
      <c r="AO94" s="22">
        <f t="shared" si="22"/>
        <v>0.93944059610471642</v>
      </c>
      <c r="AP94" s="22">
        <v>24</v>
      </c>
      <c r="AR94" s="22">
        <f>Compensation!$C$16</f>
        <v>1.3685897435897436</v>
      </c>
      <c r="CC94" s="24"/>
      <c r="CD94" s="24"/>
      <c r="CE94" s="24"/>
    </row>
    <row r="95" spans="1:111" s="22" customFormat="1">
      <c r="A95" s="22">
        <f t="shared" si="0"/>
        <v>0.17</v>
      </c>
      <c r="B95" s="22">
        <f t="shared" si="1"/>
        <v>4.74</v>
      </c>
      <c r="C95" s="22">
        <f t="shared" si="23"/>
        <v>1.2500000000000004</v>
      </c>
      <c r="D95" s="22">
        <f t="shared" si="7"/>
        <v>1.5625000000000011</v>
      </c>
      <c r="E95" s="22">
        <f t="shared" si="8"/>
        <v>7.4062500000000053</v>
      </c>
      <c r="F95" s="22">
        <f t="shared" si="9"/>
        <v>0.56250000000000111</v>
      </c>
      <c r="G95" s="22">
        <f>1</f>
        <v>1</v>
      </c>
      <c r="H95" s="22">
        <f t="shared" si="10"/>
        <v>1.0072500000000004</v>
      </c>
      <c r="I95" s="22" t="str">
        <f t="shared" si="11"/>
        <v>1+1.00725j</v>
      </c>
      <c r="K95" s="22" t="str">
        <f t="shared" si="12"/>
        <v>0.562500000000001+0.566578125000001j</v>
      </c>
      <c r="M95" s="22" t="str">
        <f t="shared" si="2"/>
        <v>7.96875000000001+0.566578125000001j</v>
      </c>
      <c r="O95" s="22" t="str">
        <f t="shared" si="3"/>
        <v>0.924737024850487-0.0657488024668697j</v>
      </c>
      <c r="S95" s="22">
        <f t="shared" si="13"/>
        <v>0.92707144824719845</v>
      </c>
      <c r="U95" s="22">
        <f t="shared" si="4"/>
        <v>1.5102739726027397</v>
      </c>
      <c r="V95" s="22">
        <f t="shared" si="5"/>
        <v>1.3018292682926829</v>
      </c>
      <c r="X95" s="22">
        <f t="shared" si="24"/>
        <v>1E-3</v>
      </c>
      <c r="Y95" s="22">
        <f t="shared" si="6"/>
        <v>4.74</v>
      </c>
      <c r="Z95" s="22">
        <f t="shared" si="25"/>
        <v>1.2500000000000004</v>
      </c>
      <c r="AA95" s="22">
        <f t="shared" si="14"/>
        <v>1.5625000000000011</v>
      </c>
      <c r="AB95" s="22">
        <f t="shared" si="15"/>
        <v>7.4062500000000053</v>
      </c>
      <c r="AC95" s="22">
        <f t="shared" si="16"/>
        <v>0.56250000000000111</v>
      </c>
      <c r="AD95" s="22">
        <v>1</v>
      </c>
      <c r="AE95" s="22">
        <f t="shared" si="17"/>
        <v>5.9250000000000023E-3</v>
      </c>
      <c r="AF95" s="22" t="str">
        <f t="shared" si="18"/>
        <v>1+0.005925j</v>
      </c>
      <c r="AH95" s="22" t="str">
        <f t="shared" si="19"/>
        <v>0.562500000000001+0.00333281250000001j</v>
      </c>
      <c r="AI95" s="22" t="str">
        <f t="shared" si="20"/>
        <v>7.96875000000001+0.00333281250000001j</v>
      </c>
      <c r="AK95" s="22" t="str">
        <f t="shared" si="21"/>
        <v>0.929411602132497-0.000388712734774239j</v>
      </c>
      <c r="AO95" s="22">
        <f t="shared" si="22"/>
        <v>0.92941168341918579</v>
      </c>
      <c r="AP95" s="22">
        <v>25</v>
      </c>
      <c r="AR95" s="22">
        <f>Compensation!$C$16</f>
        <v>1.3685897435897436</v>
      </c>
      <c r="CC95" s="24"/>
      <c r="CD95" s="24"/>
      <c r="CE95" s="24"/>
    </row>
    <row r="96" spans="1:111" s="22" customFormat="1">
      <c r="A96" s="22">
        <f t="shared" si="0"/>
        <v>0.17</v>
      </c>
      <c r="B96" s="22">
        <f t="shared" si="1"/>
        <v>4.74</v>
      </c>
      <c r="C96" s="22">
        <f t="shared" si="23"/>
        <v>1.3000000000000005</v>
      </c>
      <c r="D96" s="22">
        <f t="shared" si="7"/>
        <v>1.6900000000000013</v>
      </c>
      <c r="E96" s="22">
        <f t="shared" si="8"/>
        <v>8.0106000000000073</v>
      </c>
      <c r="F96" s="22">
        <f t="shared" si="9"/>
        <v>0.69000000000000128</v>
      </c>
      <c r="G96" s="22">
        <f>1</f>
        <v>1</v>
      </c>
      <c r="H96" s="22">
        <f t="shared" si="10"/>
        <v>1.0475400000000006</v>
      </c>
      <c r="I96" s="22" t="str">
        <f t="shared" si="11"/>
        <v>1+1.04754j</v>
      </c>
      <c r="K96" s="22" t="str">
        <f t="shared" si="12"/>
        <v>0.690000000000001+0.722802600000001j</v>
      </c>
      <c r="M96" s="22" t="str">
        <f t="shared" si="2"/>
        <v>8.70060000000001+0.722802600000001j</v>
      </c>
      <c r="O96" s="22" t="str">
        <f t="shared" si="3"/>
        <v>0.914384535724021-0.0759625221043509j</v>
      </c>
      <c r="S96" s="22">
        <f t="shared" si="13"/>
        <v>0.917534404769482</v>
      </c>
      <c r="U96" s="22">
        <f t="shared" si="4"/>
        <v>1.5102739726027397</v>
      </c>
      <c r="V96" s="22">
        <f t="shared" si="5"/>
        <v>1.3018292682926829</v>
      </c>
      <c r="X96" s="22">
        <f t="shared" si="24"/>
        <v>1E-3</v>
      </c>
      <c r="Y96" s="22">
        <f t="shared" si="6"/>
        <v>4.74</v>
      </c>
      <c r="Z96" s="22">
        <f t="shared" si="25"/>
        <v>1.3000000000000005</v>
      </c>
      <c r="AA96" s="22">
        <f t="shared" si="14"/>
        <v>1.6900000000000013</v>
      </c>
      <c r="AB96" s="22">
        <f t="shared" si="15"/>
        <v>8.0106000000000073</v>
      </c>
      <c r="AC96" s="22">
        <f t="shared" si="16"/>
        <v>0.69000000000000128</v>
      </c>
      <c r="AD96" s="22">
        <v>1</v>
      </c>
      <c r="AE96" s="22">
        <f t="shared" si="17"/>
        <v>6.1620000000000025E-3</v>
      </c>
      <c r="AF96" s="22" t="str">
        <f t="shared" si="18"/>
        <v>1+0.006162j</v>
      </c>
      <c r="AH96" s="22" t="str">
        <f t="shared" si="19"/>
        <v>0.690000000000001+0.00425178000000001j</v>
      </c>
      <c r="AI96" s="22" t="str">
        <f t="shared" si="20"/>
        <v>8.70060000000001+0.00425178000000001j</v>
      </c>
      <c r="AK96" s="22" t="str">
        <f t="shared" si="21"/>
        <v>0.920694904607755-0.000449922095201844j</v>
      </c>
      <c r="AO96" s="22">
        <f t="shared" si="22"/>
        <v>0.92069501454095792</v>
      </c>
      <c r="AP96" s="22">
        <v>26</v>
      </c>
      <c r="AR96" s="22">
        <f>Compensation!$C$16</f>
        <v>1.3685897435897436</v>
      </c>
      <c r="CC96" s="24"/>
      <c r="CD96" s="24"/>
      <c r="CE96" s="24"/>
    </row>
    <row r="97" spans="1:83" s="22" customFormat="1">
      <c r="A97" s="22">
        <f t="shared" si="0"/>
        <v>0.17</v>
      </c>
      <c r="B97" s="22">
        <f t="shared" si="1"/>
        <v>4.74</v>
      </c>
      <c r="C97" s="22">
        <f t="shared" si="23"/>
        <v>1.3500000000000005</v>
      </c>
      <c r="D97" s="22">
        <f t="shared" si="7"/>
        <v>1.8225000000000013</v>
      </c>
      <c r="E97" s="22">
        <f t="shared" si="8"/>
        <v>8.6386500000000073</v>
      </c>
      <c r="F97" s="22">
        <f t="shared" si="9"/>
        <v>0.82250000000000134</v>
      </c>
      <c r="G97" s="22">
        <f>1</f>
        <v>1</v>
      </c>
      <c r="H97" s="22">
        <f t="shared" si="10"/>
        <v>1.0878300000000005</v>
      </c>
      <c r="I97" s="22" t="str">
        <f t="shared" si="11"/>
        <v>1+1.08783j</v>
      </c>
      <c r="K97" s="22" t="str">
        <f t="shared" si="12"/>
        <v>0.822500000000001+0.894740175000001j</v>
      </c>
      <c r="M97" s="22" t="str">
        <f t="shared" si="2"/>
        <v>9.46115000000001+0.894740175000001j</v>
      </c>
      <c r="O97" s="22" t="str">
        <f t="shared" si="3"/>
        <v>0.904971947602662-0.0855831224288904j</v>
      </c>
      <c r="S97" s="22">
        <f t="shared" si="13"/>
        <v>0.90900973415713959</v>
      </c>
      <c r="U97" s="22">
        <f t="shared" si="4"/>
        <v>1.5102739726027397</v>
      </c>
      <c r="V97" s="22">
        <f t="shared" si="5"/>
        <v>1.3018292682926829</v>
      </c>
      <c r="X97" s="22">
        <f t="shared" si="24"/>
        <v>1E-3</v>
      </c>
      <c r="Y97" s="22">
        <f t="shared" si="6"/>
        <v>4.74</v>
      </c>
      <c r="Z97" s="22">
        <f t="shared" si="25"/>
        <v>1.3500000000000005</v>
      </c>
      <c r="AA97" s="22">
        <f t="shared" si="14"/>
        <v>1.8225000000000013</v>
      </c>
      <c r="AB97" s="22">
        <f t="shared" si="15"/>
        <v>8.6386500000000073</v>
      </c>
      <c r="AC97" s="22">
        <f t="shared" si="16"/>
        <v>0.82250000000000134</v>
      </c>
      <c r="AD97" s="22">
        <v>1</v>
      </c>
      <c r="AE97" s="22">
        <f t="shared" si="17"/>
        <v>6.3990000000000028E-3</v>
      </c>
      <c r="AF97" s="22" t="str">
        <f t="shared" si="18"/>
        <v>1+0.006399j</v>
      </c>
      <c r="AH97" s="22" t="str">
        <f t="shared" si="19"/>
        <v>0.822500000000001+0.00526317750000001j</v>
      </c>
      <c r="AI97" s="22" t="str">
        <f t="shared" si="20"/>
        <v>9.46115000000001+0.00526317750000001j</v>
      </c>
      <c r="AK97" s="22" t="str">
        <f t="shared" si="21"/>
        <v>0.913065253871008-0.000507932386676639j</v>
      </c>
      <c r="AO97" s="22">
        <f t="shared" si="22"/>
        <v>0.91306539515077323</v>
      </c>
      <c r="AP97" s="22">
        <v>27</v>
      </c>
      <c r="AR97" s="22">
        <f>Compensation!$C$16</f>
        <v>1.3685897435897436</v>
      </c>
      <c r="CC97" s="24"/>
      <c r="CD97" s="24"/>
      <c r="CE97" s="24"/>
    </row>
    <row r="98" spans="1:83" s="22" customFormat="1">
      <c r="A98" s="22">
        <f t="shared" si="0"/>
        <v>0.17</v>
      </c>
      <c r="B98" s="22">
        <f t="shared" si="1"/>
        <v>4.74</v>
      </c>
      <c r="C98" s="22">
        <f t="shared" si="23"/>
        <v>1.4000000000000006</v>
      </c>
      <c r="D98" s="22">
        <f t="shared" si="7"/>
        <v>1.9600000000000015</v>
      </c>
      <c r="E98" s="22">
        <f t="shared" si="8"/>
        <v>9.2904000000000071</v>
      </c>
      <c r="F98" s="22">
        <f t="shared" si="9"/>
        <v>0.96000000000000152</v>
      </c>
      <c r="G98" s="22">
        <f>1</f>
        <v>1</v>
      </c>
      <c r="H98" s="22">
        <f t="shared" si="10"/>
        <v>1.1281200000000005</v>
      </c>
      <c r="I98" s="22" t="str">
        <f t="shared" si="11"/>
        <v>1+1.12812j</v>
      </c>
      <c r="K98" s="22" t="str">
        <f t="shared" si="12"/>
        <v>0.960000000000002+1.0829952j</v>
      </c>
      <c r="M98" s="22" t="str">
        <f t="shared" si="2"/>
        <v>10.2504+1.0829952j</v>
      </c>
      <c r="O98" s="22" t="str">
        <f t="shared" si="3"/>
        <v>0.896339498994406-0.0947018043180117j</v>
      </c>
      <c r="S98" s="22">
        <f t="shared" si="13"/>
        <v>0.90132842471467067</v>
      </c>
      <c r="U98" s="22">
        <f t="shared" si="4"/>
        <v>1.5102739726027397</v>
      </c>
      <c r="V98" s="22">
        <f t="shared" si="5"/>
        <v>1.3018292682926829</v>
      </c>
      <c r="X98" s="22">
        <f t="shared" si="24"/>
        <v>1E-3</v>
      </c>
      <c r="Y98" s="22">
        <f t="shared" si="6"/>
        <v>4.74</v>
      </c>
      <c r="Z98" s="22">
        <f t="shared" si="25"/>
        <v>1.4000000000000006</v>
      </c>
      <c r="AA98" s="22">
        <f t="shared" si="14"/>
        <v>1.9600000000000015</v>
      </c>
      <c r="AB98" s="22">
        <f t="shared" si="15"/>
        <v>9.2904000000000071</v>
      </c>
      <c r="AC98" s="22">
        <f t="shared" si="16"/>
        <v>0.96000000000000152</v>
      </c>
      <c r="AD98" s="22">
        <v>1</v>
      </c>
      <c r="AE98" s="22">
        <f t="shared" si="17"/>
        <v>6.636000000000003E-3</v>
      </c>
      <c r="AF98" s="22" t="str">
        <f t="shared" si="18"/>
        <v>1+0.006636j</v>
      </c>
      <c r="AH98" s="22" t="str">
        <f t="shared" si="19"/>
        <v>0.960000000000002+0.00637056000000001j</v>
      </c>
      <c r="AI98" s="22" t="str">
        <f t="shared" si="20"/>
        <v>10.2504+0.00637056000000001j</v>
      </c>
      <c r="AK98" s="22" t="str">
        <f t="shared" si="21"/>
        <v>0.906344768159509-0.000563287649871835j</v>
      </c>
      <c r="AO98" s="22">
        <f t="shared" si="22"/>
        <v>0.90634494319938186</v>
      </c>
      <c r="AP98" s="22">
        <v>28</v>
      </c>
      <c r="AR98" s="22">
        <f>Compensation!$C$16</f>
        <v>1.3685897435897436</v>
      </c>
      <c r="CC98" s="24"/>
      <c r="CD98" s="24"/>
      <c r="CE98" s="24"/>
    </row>
    <row r="99" spans="1:83" s="22" customFormat="1">
      <c r="A99" s="22">
        <f t="shared" si="0"/>
        <v>0.17</v>
      </c>
      <c r="B99" s="22">
        <f t="shared" si="1"/>
        <v>4.74</v>
      </c>
      <c r="C99" s="22">
        <f t="shared" si="23"/>
        <v>1.4500000000000006</v>
      </c>
      <c r="D99" s="22">
        <f t="shared" si="7"/>
        <v>2.1025000000000018</v>
      </c>
      <c r="E99" s="22">
        <f t="shared" si="8"/>
        <v>9.9658500000000085</v>
      </c>
      <c r="F99" s="22">
        <f t="shared" si="9"/>
        <v>1.1025000000000018</v>
      </c>
      <c r="G99" s="22">
        <f>1</f>
        <v>1</v>
      </c>
      <c r="H99" s="22">
        <f t="shared" si="10"/>
        <v>1.1684100000000006</v>
      </c>
      <c r="I99" s="22" t="str">
        <f t="shared" si="11"/>
        <v>1+1.16841j</v>
      </c>
      <c r="K99" s="22" t="str">
        <f t="shared" si="12"/>
        <v>1.1025+1.288172025j</v>
      </c>
      <c r="M99" s="22" t="str">
        <f t="shared" si="2"/>
        <v>11.06835+1.288172025j</v>
      </c>
      <c r="O99" s="22" t="str">
        <f t="shared" si="3"/>
        <v>0.888358756209482-0.103390197989118j</v>
      </c>
      <c r="S99" s="22">
        <f t="shared" si="13"/>
        <v>0.89435497022954302</v>
      </c>
      <c r="U99" s="22">
        <f t="shared" si="4"/>
        <v>1.5102739726027397</v>
      </c>
      <c r="V99" s="22">
        <f t="shared" si="5"/>
        <v>1.3018292682926829</v>
      </c>
      <c r="X99" s="22">
        <f t="shared" si="24"/>
        <v>1E-3</v>
      </c>
      <c r="Y99" s="22">
        <f t="shared" si="6"/>
        <v>4.74</v>
      </c>
      <c r="Z99" s="22">
        <f t="shared" si="25"/>
        <v>1.4500000000000006</v>
      </c>
      <c r="AA99" s="22">
        <f t="shared" si="14"/>
        <v>2.1025000000000018</v>
      </c>
      <c r="AB99" s="22">
        <f t="shared" si="15"/>
        <v>9.9658500000000085</v>
      </c>
      <c r="AC99" s="22">
        <f t="shared" si="16"/>
        <v>1.1025000000000018</v>
      </c>
      <c r="AD99" s="22">
        <v>1</v>
      </c>
      <c r="AE99" s="22">
        <f t="shared" si="17"/>
        <v>6.8730000000000032E-3</v>
      </c>
      <c r="AF99" s="22" t="str">
        <f t="shared" si="18"/>
        <v>1+0.006873j</v>
      </c>
      <c r="AH99" s="22" t="str">
        <f t="shared" si="19"/>
        <v>1.1025+0.00757748250000001j</v>
      </c>
      <c r="AI99" s="22" t="str">
        <f t="shared" si="20"/>
        <v>11.06835+0.00757748250000001j</v>
      </c>
      <c r="AK99" s="22" t="str">
        <f t="shared" si="21"/>
        <v>0.900391235290252-0.000616415168346255j</v>
      </c>
      <c r="AO99" s="22">
        <f t="shared" si="22"/>
        <v>0.90039144629164802</v>
      </c>
      <c r="AP99" s="22">
        <v>29</v>
      </c>
      <c r="AR99" s="22">
        <f>Compensation!$C$16</f>
        <v>1.3685897435897436</v>
      </c>
      <c r="CC99" s="24"/>
      <c r="CD99" s="24"/>
      <c r="CE99" s="24"/>
    </row>
    <row r="100" spans="1:83" s="22" customFormat="1">
      <c r="A100" s="22">
        <f t="shared" si="0"/>
        <v>0.17</v>
      </c>
      <c r="B100" s="22">
        <f t="shared" si="1"/>
        <v>4.74</v>
      </c>
      <c r="C100" s="22">
        <f t="shared" si="23"/>
        <v>1.5000000000000007</v>
      </c>
      <c r="D100" s="22">
        <f t="shared" si="7"/>
        <v>2.2500000000000018</v>
      </c>
      <c r="E100" s="22">
        <f t="shared" si="8"/>
        <v>10.665000000000008</v>
      </c>
      <c r="F100" s="22">
        <f t="shared" si="9"/>
        <v>1.2500000000000018</v>
      </c>
      <c r="G100" s="22">
        <f>1</f>
        <v>1</v>
      </c>
      <c r="H100" s="22">
        <f t="shared" si="10"/>
        <v>1.2087000000000008</v>
      </c>
      <c r="I100" s="22" t="str">
        <f t="shared" si="11"/>
        <v>1+1.2087j</v>
      </c>
      <c r="K100" s="22" t="str">
        <f t="shared" si="12"/>
        <v>1.25+1.510875j</v>
      </c>
      <c r="M100" s="22" t="str">
        <f t="shared" si="2"/>
        <v>11.915+1.510875j</v>
      </c>
      <c r="O100" s="22" t="str">
        <f t="shared" si="3"/>
        <v>0.880925497092688-0.111705271541747j</v>
      </c>
      <c r="S100" s="22">
        <f t="shared" si="13"/>
        <v>0.88797961638666845</v>
      </c>
      <c r="U100" s="22">
        <f t="shared" si="4"/>
        <v>1.5102739726027397</v>
      </c>
      <c r="V100" s="22">
        <f t="shared" si="5"/>
        <v>1.3018292682926829</v>
      </c>
      <c r="X100" s="22">
        <f t="shared" si="24"/>
        <v>1E-3</v>
      </c>
      <c r="Y100" s="22">
        <f t="shared" si="6"/>
        <v>4.74</v>
      </c>
      <c r="Z100" s="22">
        <f t="shared" si="25"/>
        <v>1.5000000000000007</v>
      </c>
      <c r="AA100" s="22">
        <f t="shared" si="14"/>
        <v>2.2500000000000018</v>
      </c>
      <c r="AB100" s="22">
        <f t="shared" si="15"/>
        <v>10.665000000000008</v>
      </c>
      <c r="AC100" s="22">
        <f t="shared" si="16"/>
        <v>1.2500000000000018</v>
      </c>
      <c r="AD100" s="22">
        <v>1</v>
      </c>
      <c r="AE100" s="22">
        <f t="shared" si="17"/>
        <v>7.1100000000000043E-3</v>
      </c>
      <c r="AF100" s="22" t="str">
        <f t="shared" si="18"/>
        <v>1+0.00711j</v>
      </c>
      <c r="AH100" s="22" t="str">
        <f t="shared" si="19"/>
        <v>1.25+0.00888750000000001j</v>
      </c>
      <c r="AI100" s="22" t="str">
        <f t="shared" si="20"/>
        <v>11.915+0.00888750000000001j</v>
      </c>
      <c r="AK100" s="22" t="str">
        <f t="shared" si="21"/>
        <v>0.89508972439914-0.000667655050406829j</v>
      </c>
      <c r="AO100" s="22">
        <f t="shared" si="22"/>
        <v>0.89508997340390017</v>
      </c>
      <c r="AP100" s="22">
        <v>30</v>
      </c>
      <c r="AR100" s="22">
        <f>Compensation!$C$16</f>
        <v>1.3685897435897436</v>
      </c>
      <c r="CC100" s="24"/>
      <c r="CD100" s="24"/>
      <c r="CE100" s="24"/>
    </row>
    <row r="101" spans="1:83" s="22" customFormat="1">
      <c r="A101" s="22">
        <f t="shared" si="0"/>
        <v>0.17</v>
      </c>
      <c r="B101" s="22">
        <f t="shared" si="1"/>
        <v>4.74</v>
      </c>
      <c r="C101" s="22">
        <f t="shared" si="23"/>
        <v>1.5500000000000007</v>
      </c>
      <c r="D101" s="22">
        <f t="shared" si="7"/>
        <v>2.4025000000000021</v>
      </c>
      <c r="E101" s="22">
        <f t="shared" si="8"/>
        <v>11.387850000000011</v>
      </c>
      <c r="F101" s="22">
        <f t="shared" si="9"/>
        <v>1.4025000000000021</v>
      </c>
      <c r="G101" s="22">
        <f>1</f>
        <v>1</v>
      </c>
      <c r="H101" s="22">
        <f t="shared" si="10"/>
        <v>1.2489900000000007</v>
      </c>
      <c r="I101" s="22" t="str">
        <f t="shared" si="11"/>
        <v>1+1.24899j</v>
      </c>
      <c r="K101" s="22" t="str">
        <f t="shared" si="12"/>
        <v>1.4025+1.751708475j</v>
      </c>
      <c r="M101" s="22" t="str">
        <f t="shared" si="2"/>
        <v>12.79035+1.751708475j</v>
      </c>
      <c r="O101" s="22" t="str">
        <f t="shared" si="3"/>
        <v>0.873954428850875-0.119692844979368j</v>
      </c>
      <c r="S101" s="22">
        <f t="shared" si="13"/>
        <v>0.88211264634813735</v>
      </c>
      <c r="U101" s="22">
        <f t="shared" si="4"/>
        <v>1.5102739726027397</v>
      </c>
      <c r="V101" s="22">
        <f t="shared" si="5"/>
        <v>1.3018292682926829</v>
      </c>
      <c r="X101" s="22">
        <f t="shared" si="24"/>
        <v>1E-3</v>
      </c>
      <c r="Y101" s="22">
        <f t="shared" si="6"/>
        <v>4.74</v>
      </c>
      <c r="Z101" s="22">
        <f t="shared" si="25"/>
        <v>1.5500000000000007</v>
      </c>
      <c r="AA101" s="22">
        <f t="shared" si="14"/>
        <v>2.4025000000000021</v>
      </c>
      <c r="AB101" s="22">
        <f t="shared" si="15"/>
        <v>11.387850000000011</v>
      </c>
      <c r="AC101" s="22">
        <f t="shared" si="16"/>
        <v>1.4025000000000021</v>
      </c>
      <c r="AD101" s="22">
        <v>1</v>
      </c>
      <c r="AE101" s="22">
        <f t="shared" si="17"/>
        <v>7.3470000000000037E-3</v>
      </c>
      <c r="AF101" s="22" t="str">
        <f t="shared" si="18"/>
        <v>1+0.007347j</v>
      </c>
      <c r="AH101" s="22" t="str">
        <f t="shared" si="19"/>
        <v>1.4025+0.0103041675j</v>
      </c>
      <c r="AI101" s="22" t="str">
        <f t="shared" si="20"/>
        <v>12.79035+0.0103041675j</v>
      </c>
      <c r="AK101" s="22" t="str">
        <f t="shared" si="21"/>
        <v>0.890346441576138-0.00071728129934126j</v>
      </c>
      <c r="AO101" s="22">
        <f t="shared" si="22"/>
        <v>0.89034673050433188</v>
      </c>
      <c r="AP101" s="22">
        <v>31</v>
      </c>
      <c r="AR101" s="22">
        <f>Compensation!$C$16</f>
        <v>1.3685897435897436</v>
      </c>
      <c r="CC101" s="24"/>
      <c r="CD101" s="24"/>
      <c r="CE101" s="24"/>
    </row>
    <row r="102" spans="1:83" s="22" customFormat="1">
      <c r="A102" s="22">
        <f t="shared" si="0"/>
        <v>0.17</v>
      </c>
      <c r="B102" s="22">
        <f t="shared" si="1"/>
        <v>4.74</v>
      </c>
      <c r="C102" s="22">
        <f t="shared" si="23"/>
        <v>1.6000000000000008</v>
      </c>
      <c r="D102" s="22">
        <f t="shared" si="7"/>
        <v>2.5600000000000023</v>
      </c>
      <c r="E102" s="22">
        <f t="shared" si="8"/>
        <v>12.134400000000012</v>
      </c>
      <c r="F102" s="22">
        <f t="shared" si="9"/>
        <v>1.5600000000000023</v>
      </c>
      <c r="G102" s="22">
        <f>1</f>
        <v>1</v>
      </c>
      <c r="H102" s="22">
        <f t="shared" si="10"/>
        <v>1.2892800000000009</v>
      </c>
      <c r="I102" s="22" t="str">
        <f t="shared" si="11"/>
        <v>1+1.28928j</v>
      </c>
      <c r="K102" s="22" t="str">
        <f t="shared" si="12"/>
        <v>1.56+2.0112768j</v>
      </c>
      <c r="M102" s="22" t="str">
        <f t="shared" ref="M102:M133" si="26">IMSUM(K102,E102)</f>
        <v>13.6944+2.0112768j</v>
      </c>
      <c r="O102" s="22" t="str">
        <f t="shared" ref="O102:O133" si="27">IMDIV(E102,M102)</f>
        <v>0.86737521542086-0.127390148357794j</v>
      </c>
      <c r="S102" s="22">
        <f t="shared" si="13"/>
        <v>0.87668010940422525</v>
      </c>
      <c r="U102" s="22">
        <f t="shared" si="4"/>
        <v>1.5102739726027397</v>
      </c>
      <c r="V102" s="22">
        <f t="shared" si="5"/>
        <v>1.3018292682926829</v>
      </c>
      <c r="X102" s="22">
        <f t="shared" si="24"/>
        <v>1E-3</v>
      </c>
      <c r="Y102" s="22">
        <f t="shared" si="6"/>
        <v>4.74</v>
      </c>
      <c r="Z102" s="22">
        <f t="shared" si="25"/>
        <v>1.6000000000000008</v>
      </c>
      <c r="AA102" s="22">
        <f t="shared" si="14"/>
        <v>2.5600000000000023</v>
      </c>
      <c r="AB102" s="22">
        <f t="shared" si="15"/>
        <v>12.134400000000012</v>
      </c>
      <c r="AC102" s="22">
        <f t="shared" si="16"/>
        <v>1.5600000000000023</v>
      </c>
      <c r="AD102" s="22">
        <v>1</v>
      </c>
      <c r="AE102" s="22">
        <f t="shared" si="17"/>
        <v>7.5840000000000039E-3</v>
      </c>
      <c r="AF102" s="22" t="str">
        <f t="shared" si="18"/>
        <v>1+0.007584j</v>
      </c>
      <c r="AH102" s="22" t="str">
        <f t="shared" si="19"/>
        <v>1.56+0.01183104j</v>
      </c>
      <c r="AI102" s="22" t="str">
        <f t="shared" si="20"/>
        <v>13.6944+0.01183104j</v>
      </c>
      <c r="AK102" s="22" t="str">
        <f t="shared" si="21"/>
        <v>0.886084161638098-0.000765517084334239j</v>
      </c>
      <c r="AO102" s="22">
        <f t="shared" si="22"/>
        <v>0.886084492315658</v>
      </c>
      <c r="AP102" s="22">
        <v>32</v>
      </c>
      <c r="AR102" s="22">
        <f>Compensation!$C$16</f>
        <v>1.3685897435897436</v>
      </c>
      <c r="CC102" s="24"/>
      <c r="CD102" s="24"/>
      <c r="CE102" s="24"/>
    </row>
    <row r="103" spans="1:83" s="22" customFormat="1">
      <c r="A103" s="22">
        <f t="shared" si="0"/>
        <v>0.17</v>
      </c>
      <c r="B103" s="22">
        <f t="shared" si="1"/>
        <v>4.74</v>
      </c>
      <c r="C103" s="22">
        <f t="shared" si="23"/>
        <v>1.6500000000000008</v>
      </c>
      <c r="D103" s="22">
        <f t="shared" si="7"/>
        <v>2.7225000000000028</v>
      </c>
      <c r="E103" s="22">
        <f t="shared" si="8"/>
        <v>12.904650000000014</v>
      </c>
      <c r="F103" s="22">
        <f t="shared" si="9"/>
        <v>1.7225000000000028</v>
      </c>
      <c r="G103" s="22">
        <f>1</f>
        <v>1</v>
      </c>
      <c r="H103" s="22">
        <f t="shared" si="10"/>
        <v>1.3295700000000008</v>
      </c>
      <c r="I103" s="22" t="str">
        <f t="shared" si="11"/>
        <v>1+1.32957j</v>
      </c>
      <c r="K103" s="22" t="str">
        <f t="shared" si="12"/>
        <v>1.7225+2.290184325j</v>
      </c>
      <c r="M103" s="22" t="str">
        <f t="shared" si="26"/>
        <v>14.62715+2.290184325j</v>
      </c>
      <c r="O103" s="22" t="str">
        <f t="shared" si="27"/>
        <v>0.861129453519333-0.134827712592391j</v>
      </c>
      <c r="S103" s="22">
        <f t="shared" si="13"/>
        <v>0.8716205870683652</v>
      </c>
      <c r="U103" s="22">
        <f t="shared" si="4"/>
        <v>1.5102739726027397</v>
      </c>
      <c r="V103" s="22">
        <f t="shared" si="5"/>
        <v>1.3018292682926829</v>
      </c>
      <c r="X103" s="22">
        <f t="shared" si="24"/>
        <v>1E-3</v>
      </c>
      <c r="Y103" s="22">
        <f t="shared" si="6"/>
        <v>4.74</v>
      </c>
      <c r="Z103" s="22">
        <f t="shared" si="25"/>
        <v>1.6500000000000008</v>
      </c>
      <c r="AA103" s="22">
        <f t="shared" si="14"/>
        <v>2.7225000000000028</v>
      </c>
      <c r="AB103" s="22">
        <f t="shared" si="15"/>
        <v>12.904650000000014</v>
      </c>
      <c r="AC103" s="22">
        <f t="shared" si="16"/>
        <v>1.7225000000000028</v>
      </c>
      <c r="AD103" s="22">
        <v>1</v>
      </c>
      <c r="AE103" s="22">
        <f t="shared" si="17"/>
        <v>7.821000000000005E-3</v>
      </c>
      <c r="AF103" s="22" t="str">
        <f t="shared" si="18"/>
        <v>1+0.00782100000000001j</v>
      </c>
      <c r="AH103" s="22" t="str">
        <f t="shared" si="19"/>
        <v>1.7225+0.0134716725j</v>
      </c>
      <c r="AI103" s="22" t="str">
        <f t="shared" si="20"/>
        <v>14.62715+0.0134716725j</v>
      </c>
      <c r="AK103" s="22" t="str">
        <f t="shared" si="21"/>
        <v>0.88223878565863-0.000812545983817132j</v>
      </c>
      <c r="AO103" s="22">
        <f t="shared" si="22"/>
        <v>0.88223915983784684</v>
      </c>
      <c r="AP103" s="22">
        <v>33</v>
      </c>
      <c r="AR103" s="22">
        <f>Compensation!$C$16</f>
        <v>1.3685897435897436</v>
      </c>
      <c r="CC103" s="24"/>
      <c r="CD103" s="24"/>
      <c r="CE103" s="24"/>
    </row>
    <row r="104" spans="1:83" s="22" customFormat="1">
      <c r="A104" s="22">
        <f t="shared" si="0"/>
        <v>0.17</v>
      </c>
      <c r="B104" s="22">
        <f t="shared" si="1"/>
        <v>4.74</v>
      </c>
      <c r="C104" s="22">
        <f t="shared" si="23"/>
        <v>1.7000000000000008</v>
      </c>
      <c r="D104" s="22">
        <f t="shared" si="7"/>
        <v>2.8900000000000028</v>
      </c>
      <c r="E104" s="22">
        <f t="shared" si="8"/>
        <v>13.698600000000013</v>
      </c>
      <c r="F104" s="22">
        <f t="shared" si="9"/>
        <v>1.8900000000000028</v>
      </c>
      <c r="G104" s="22">
        <f>1</f>
        <v>1</v>
      </c>
      <c r="H104" s="22">
        <f t="shared" si="10"/>
        <v>1.369860000000001</v>
      </c>
      <c r="I104" s="22" t="str">
        <f t="shared" si="11"/>
        <v>1+1.36986j</v>
      </c>
      <c r="K104" s="22" t="str">
        <f t="shared" si="12"/>
        <v>1.89+2.5890354j</v>
      </c>
      <c r="M104" s="22" t="str">
        <f t="shared" si="26"/>
        <v>15.5886+2.5890354j</v>
      </c>
      <c r="O104" s="22" t="str">
        <f t="shared" si="27"/>
        <v>0.855168345189744-0.142030786514226j</v>
      </c>
      <c r="S104" s="22">
        <f t="shared" si="13"/>
        <v>0.86688271578825171</v>
      </c>
      <c r="U104" s="22">
        <f t="shared" si="4"/>
        <v>1.5102739726027397</v>
      </c>
      <c r="V104" s="22">
        <f t="shared" si="5"/>
        <v>1.3018292682926829</v>
      </c>
      <c r="X104" s="22">
        <f t="shared" si="24"/>
        <v>1E-3</v>
      </c>
      <c r="Y104" s="22">
        <f t="shared" si="6"/>
        <v>4.74</v>
      </c>
      <c r="Z104" s="22">
        <f t="shared" si="25"/>
        <v>1.7000000000000008</v>
      </c>
      <c r="AA104" s="22">
        <f t="shared" si="14"/>
        <v>2.8900000000000028</v>
      </c>
      <c r="AB104" s="22">
        <f t="shared" si="15"/>
        <v>13.698600000000013</v>
      </c>
      <c r="AC104" s="22">
        <f t="shared" si="16"/>
        <v>1.8900000000000028</v>
      </c>
      <c r="AD104" s="22">
        <v>1</v>
      </c>
      <c r="AE104" s="22">
        <f t="shared" si="17"/>
        <v>8.0580000000000061E-3</v>
      </c>
      <c r="AF104" s="22" t="str">
        <f t="shared" si="18"/>
        <v>1+0.00805800000000001j</v>
      </c>
      <c r="AH104" s="22" t="str">
        <f t="shared" si="19"/>
        <v>1.89+0.01522962j</v>
      </c>
      <c r="AI104" s="22" t="str">
        <f t="shared" si="20"/>
        <v>15.5886+0.01522962j</v>
      </c>
      <c r="AK104" s="22" t="str">
        <f t="shared" si="21"/>
        <v>0.8787567148468-0.000858520382815975j</v>
      </c>
      <c r="AO104" s="22">
        <f t="shared" si="22"/>
        <v>0.87875713422173019</v>
      </c>
      <c r="AP104" s="22">
        <v>34</v>
      </c>
      <c r="AR104" s="22">
        <f>Compensation!$C$16</f>
        <v>1.3685897435897436</v>
      </c>
      <c r="CC104" s="24"/>
      <c r="CD104" s="24"/>
      <c r="CE104" s="24"/>
    </row>
    <row r="105" spans="1:83" s="22" customFormat="1">
      <c r="A105" s="22">
        <f t="shared" si="0"/>
        <v>0.17</v>
      </c>
      <c r="B105" s="22">
        <f t="shared" si="1"/>
        <v>4.74</v>
      </c>
      <c r="C105" s="22">
        <f t="shared" si="23"/>
        <v>1.7500000000000009</v>
      </c>
      <c r="D105" s="22">
        <f t="shared" si="7"/>
        <v>3.0625000000000031</v>
      </c>
      <c r="E105" s="22">
        <f t="shared" si="8"/>
        <v>14.516250000000015</v>
      </c>
      <c r="F105" s="22">
        <f t="shared" si="9"/>
        <v>2.0625000000000031</v>
      </c>
      <c r="G105" s="22">
        <f>1</f>
        <v>1</v>
      </c>
      <c r="H105" s="22">
        <f t="shared" si="10"/>
        <v>1.4101500000000009</v>
      </c>
      <c r="I105" s="22" t="str">
        <f t="shared" si="11"/>
        <v>1+1.41015j</v>
      </c>
      <c r="K105" s="22" t="str">
        <f t="shared" si="12"/>
        <v>2.0625+2.908434375j</v>
      </c>
      <c r="M105" s="22" t="str">
        <f t="shared" si="26"/>
        <v>16.57875+2.908434375j</v>
      </c>
      <c r="O105" s="22" t="str">
        <f t="shared" si="27"/>
        <v>0.849450888028616-0.149020412432584j</v>
      </c>
      <c r="S105" s="22">
        <f t="shared" si="13"/>
        <v>0.86242326875739017</v>
      </c>
      <c r="U105" s="22">
        <f t="shared" si="4"/>
        <v>1.5102739726027397</v>
      </c>
      <c r="V105" s="22">
        <f t="shared" si="5"/>
        <v>1.3018292682926829</v>
      </c>
      <c r="X105" s="22">
        <f t="shared" si="24"/>
        <v>1E-3</v>
      </c>
      <c r="Y105" s="22">
        <f t="shared" si="6"/>
        <v>4.74</v>
      </c>
      <c r="Z105" s="22">
        <f t="shared" si="25"/>
        <v>1.7500000000000009</v>
      </c>
      <c r="AA105" s="22">
        <f t="shared" si="14"/>
        <v>3.0625000000000031</v>
      </c>
      <c r="AB105" s="22">
        <f t="shared" si="15"/>
        <v>14.516250000000015</v>
      </c>
      <c r="AC105" s="22">
        <f t="shared" si="16"/>
        <v>2.0625000000000031</v>
      </c>
      <c r="AD105" s="22">
        <v>1</v>
      </c>
      <c r="AE105" s="22">
        <f t="shared" si="17"/>
        <v>8.2950000000000055E-3</v>
      </c>
      <c r="AF105" s="22" t="str">
        <f t="shared" si="18"/>
        <v>1+0.00829500000000001j</v>
      </c>
      <c r="AH105" s="22" t="str">
        <f t="shared" si="19"/>
        <v>2.0625+0.0171084375j</v>
      </c>
      <c r="AI105" s="22" t="str">
        <f t="shared" si="20"/>
        <v>16.57875+0.0171084375j</v>
      </c>
      <c r="AK105" s="22" t="str">
        <f t="shared" si="21"/>
        <v>0.875592824631912-0.000903567827228442j</v>
      </c>
      <c r="AO105" s="22">
        <f t="shared" si="22"/>
        <v>0.87559329085010051</v>
      </c>
      <c r="AP105" s="22">
        <v>35</v>
      </c>
      <c r="AR105" s="22">
        <f>Compensation!$C$16</f>
        <v>1.3685897435897436</v>
      </c>
      <c r="CC105" s="24"/>
      <c r="CD105" s="24"/>
      <c r="CE105" s="24"/>
    </row>
    <row r="106" spans="1:83" s="22" customFormat="1">
      <c r="A106" s="22">
        <f t="shared" si="0"/>
        <v>0.17</v>
      </c>
      <c r="B106" s="22">
        <f t="shared" si="1"/>
        <v>4.74</v>
      </c>
      <c r="C106" s="22">
        <f t="shared" si="23"/>
        <v>1.8000000000000009</v>
      </c>
      <c r="D106" s="22">
        <f t="shared" si="7"/>
        <v>3.2400000000000033</v>
      </c>
      <c r="E106" s="22">
        <f t="shared" si="8"/>
        <v>15.357600000000016</v>
      </c>
      <c r="F106" s="22">
        <f t="shared" si="9"/>
        <v>2.2400000000000033</v>
      </c>
      <c r="G106" s="22">
        <f>1</f>
        <v>1</v>
      </c>
      <c r="H106" s="22">
        <f t="shared" si="10"/>
        <v>1.4504400000000011</v>
      </c>
      <c r="I106" s="22" t="str">
        <f t="shared" si="11"/>
        <v>1+1.45044j</v>
      </c>
      <c r="K106" s="22" t="str">
        <f t="shared" si="12"/>
        <v>2.24+3.2489856j</v>
      </c>
      <c r="M106" s="22" t="str">
        <f t="shared" si="26"/>
        <v>17.5976+3.2489856j</v>
      </c>
      <c r="O106" s="22" t="str">
        <f t="shared" si="27"/>
        <v>0.843942454582492-0.155814252066598j</v>
      </c>
      <c r="S106" s="22">
        <f t="shared" si="13"/>
        <v>0.85820565588546127</v>
      </c>
      <c r="U106" s="22">
        <f t="shared" si="4"/>
        <v>1.5102739726027397</v>
      </c>
      <c r="V106" s="22">
        <f t="shared" si="5"/>
        <v>1.3018292682926829</v>
      </c>
      <c r="X106" s="22">
        <f t="shared" si="24"/>
        <v>1E-3</v>
      </c>
      <c r="Y106" s="22">
        <f t="shared" si="6"/>
        <v>4.74</v>
      </c>
      <c r="Z106" s="22">
        <f t="shared" si="25"/>
        <v>1.8000000000000009</v>
      </c>
      <c r="AA106" s="22">
        <f t="shared" si="14"/>
        <v>3.2400000000000033</v>
      </c>
      <c r="AB106" s="22">
        <f t="shared" si="15"/>
        <v>15.357600000000016</v>
      </c>
      <c r="AC106" s="22">
        <f t="shared" si="16"/>
        <v>2.2400000000000033</v>
      </c>
      <c r="AD106" s="22">
        <v>1</v>
      </c>
      <c r="AE106" s="22">
        <f t="shared" si="17"/>
        <v>8.5320000000000049E-3</v>
      </c>
      <c r="AF106" s="22" t="str">
        <f t="shared" si="18"/>
        <v>1+0.008532j</v>
      </c>
      <c r="AH106" s="22" t="str">
        <f t="shared" si="19"/>
        <v>2.24+0.01911168j</v>
      </c>
      <c r="AI106" s="22" t="str">
        <f t="shared" si="20"/>
        <v>17.5976+0.01911168j</v>
      </c>
      <c r="AK106" s="22" t="str">
        <f t="shared" si="21"/>
        <v>0.872708885645103-0.000947795890098979j</v>
      </c>
      <c r="AO106" s="22">
        <f t="shared" si="22"/>
        <v>0.87270940031660416</v>
      </c>
      <c r="AP106" s="22">
        <v>36</v>
      </c>
      <c r="AR106" s="22">
        <f>Compensation!$C$16</f>
        <v>1.3685897435897436</v>
      </c>
      <c r="CC106" s="24"/>
      <c r="CD106" s="24"/>
      <c r="CE106" s="24"/>
    </row>
    <row r="107" spans="1:83" s="22" customFormat="1">
      <c r="A107" s="22">
        <f t="shared" si="0"/>
        <v>0.17</v>
      </c>
      <c r="B107" s="22">
        <f t="shared" si="1"/>
        <v>4.74</v>
      </c>
      <c r="C107" s="22">
        <f t="shared" si="23"/>
        <v>1.850000000000001</v>
      </c>
      <c r="D107" s="22">
        <f t="shared" si="7"/>
        <v>3.4225000000000034</v>
      </c>
      <c r="E107" s="22">
        <f t="shared" si="8"/>
        <v>16.222650000000016</v>
      </c>
      <c r="F107" s="22">
        <f t="shared" si="9"/>
        <v>2.4225000000000034</v>
      </c>
      <c r="G107" s="22">
        <f>1</f>
        <v>1</v>
      </c>
      <c r="H107" s="22">
        <f t="shared" si="10"/>
        <v>1.490730000000001</v>
      </c>
      <c r="I107" s="22" t="str">
        <f t="shared" si="11"/>
        <v>1+1.49073j</v>
      </c>
      <c r="K107" s="22" t="str">
        <f t="shared" si="12"/>
        <v>2.4225+3.61129342500001j</v>
      </c>
      <c r="M107" s="22" t="str">
        <f t="shared" si="26"/>
        <v>18.64515+3.61129342500001j</v>
      </c>
      <c r="O107" s="22" t="str">
        <f t="shared" si="27"/>
        <v>0.838613667405435-0.162427227628439j</v>
      </c>
      <c r="S107" s="22">
        <f t="shared" si="13"/>
        <v>0.85419874000975571</v>
      </c>
      <c r="U107" s="22">
        <f t="shared" si="4"/>
        <v>1.5102739726027397</v>
      </c>
      <c r="V107" s="22">
        <f t="shared" si="5"/>
        <v>1.3018292682926829</v>
      </c>
      <c r="X107" s="22">
        <f t="shared" si="24"/>
        <v>1E-3</v>
      </c>
      <c r="Y107" s="22">
        <f t="shared" si="6"/>
        <v>4.74</v>
      </c>
      <c r="Z107" s="22">
        <f t="shared" si="25"/>
        <v>1.850000000000001</v>
      </c>
      <c r="AA107" s="22">
        <f t="shared" si="14"/>
        <v>3.4225000000000034</v>
      </c>
      <c r="AB107" s="22">
        <f t="shared" si="15"/>
        <v>16.222650000000016</v>
      </c>
      <c r="AC107" s="22">
        <f t="shared" si="16"/>
        <v>2.4225000000000034</v>
      </c>
      <c r="AD107" s="22">
        <v>1</v>
      </c>
      <c r="AE107" s="22">
        <f t="shared" si="17"/>
        <v>8.769000000000006E-3</v>
      </c>
      <c r="AF107" s="22" t="str">
        <f t="shared" si="18"/>
        <v>1+0.00876900000000001j</v>
      </c>
      <c r="AH107" s="22" t="str">
        <f t="shared" si="19"/>
        <v>2.4225+0.0212429025000001j</v>
      </c>
      <c r="AI107" s="22" t="str">
        <f t="shared" si="20"/>
        <v>18.64515+0.0212429025000001j</v>
      </c>
      <c r="AK107" s="22" t="str">
        <f t="shared" si="21"/>
        <v>0.87007232132737-0.000991295939689737j</v>
      </c>
      <c r="AO107" s="22">
        <f t="shared" si="22"/>
        <v>0.87007288603176125</v>
      </c>
      <c r="AP107" s="22">
        <v>37</v>
      </c>
      <c r="AR107" s="22">
        <f>Compensation!$C$16</f>
        <v>1.3685897435897436</v>
      </c>
      <c r="CC107" s="24"/>
      <c r="CD107" s="24"/>
      <c r="CE107" s="24"/>
    </row>
    <row r="108" spans="1:83" s="22" customFormat="1">
      <c r="A108" s="22">
        <f t="shared" si="0"/>
        <v>0.17</v>
      </c>
      <c r="B108" s="22">
        <f t="shared" si="1"/>
        <v>4.74</v>
      </c>
      <c r="C108" s="22">
        <f t="shared" si="23"/>
        <v>1.900000000000001</v>
      </c>
      <c r="D108" s="22">
        <f t="shared" si="7"/>
        <v>3.6100000000000039</v>
      </c>
      <c r="E108" s="22">
        <f t="shared" si="8"/>
        <v>17.111400000000017</v>
      </c>
      <c r="F108" s="22">
        <f t="shared" si="9"/>
        <v>2.6100000000000039</v>
      </c>
      <c r="G108" s="22">
        <f>1</f>
        <v>1</v>
      </c>
      <c r="H108" s="22">
        <f t="shared" si="10"/>
        <v>1.5310200000000012</v>
      </c>
      <c r="I108" s="22" t="str">
        <f t="shared" si="11"/>
        <v>1+1.53102j</v>
      </c>
      <c r="K108" s="22" t="str">
        <f t="shared" si="12"/>
        <v>2.61+3.99596220000001j</v>
      </c>
      <c r="M108" s="22" t="str">
        <f t="shared" si="26"/>
        <v>19.7214+3.99596220000001j</v>
      </c>
      <c r="O108" s="22" t="str">
        <f t="shared" si="27"/>
        <v>0.833439500943629-0.1688720243876j</v>
      </c>
      <c r="S108" s="22">
        <f t="shared" si="13"/>
        <v>0.85037589473945674</v>
      </c>
      <c r="U108" s="22">
        <f t="shared" si="4"/>
        <v>1.5102739726027397</v>
      </c>
      <c r="V108" s="22">
        <f t="shared" si="5"/>
        <v>1.3018292682926829</v>
      </c>
      <c r="X108" s="22">
        <f t="shared" si="24"/>
        <v>1E-3</v>
      </c>
      <c r="Y108" s="22">
        <f t="shared" si="6"/>
        <v>4.74</v>
      </c>
      <c r="Z108" s="22">
        <f t="shared" si="25"/>
        <v>1.900000000000001</v>
      </c>
      <c r="AA108" s="22">
        <f t="shared" si="14"/>
        <v>3.6100000000000039</v>
      </c>
      <c r="AB108" s="22">
        <f t="shared" si="15"/>
        <v>17.111400000000017</v>
      </c>
      <c r="AC108" s="22">
        <f t="shared" si="16"/>
        <v>2.6100000000000039</v>
      </c>
      <c r="AD108" s="22">
        <v>1</v>
      </c>
      <c r="AE108" s="22">
        <f t="shared" si="17"/>
        <v>9.0060000000000053E-3</v>
      </c>
      <c r="AF108" s="22" t="str">
        <f t="shared" si="18"/>
        <v>1+0.00900600000000001j</v>
      </c>
      <c r="AH108" s="22" t="str">
        <f t="shared" si="19"/>
        <v>2.61+0.0235056600000001j</v>
      </c>
      <c r="AI108" s="22" t="str">
        <f t="shared" si="20"/>
        <v>19.7214+0.0235056600000001j</v>
      </c>
      <c r="AK108" s="22" t="str">
        <f t="shared" si="21"/>
        <v>0.867655221825718-0.00103414608706583j</v>
      </c>
      <c r="AO108" s="22">
        <f t="shared" si="22"/>
        <v>0.86765583811760594</v>
      </c>
      <c r="AP108" s="22">
        <v>38</v>
      </c>
      <c r="AR108" s="22">
        <f>Compensation!$C$16</f>
        <v>1.3685897435897436</v>
      </c>
      <c r="CC108" s="24"/>
      <c r="CD108" s="24"/>
      <c r="CE108" s="24"/>
    </row>
    <row r="109" spans="1:83" s="22" customFormat="1">
      <c r="A109" s="22">
        <f t="shared" si="0"/>
        <v>0.17</v>
      </c>
      <c r="B109" s="22">
        <f t="shared" si="1"/>
        <v>4.74</v>
      </c>
      <c r="C109" s="22">
        <f t="shared" si="23"/>
        <v>1.9500000000000011</v>
      </c>
      <c r="D109" s="22">
        <f t="shared" si="7"/>
        <v>3.8025000000000042</v>
      </c>
      <c r="E109" s="22">
        <f t="shared" si="8"/>
        <v>18.023850000000021</v>
      </c>
      <c r="F109" s="22">
        <f t="shared" si="9"/>
        <v>2.8025000000000042</v>
      </c>
      <c r="G109" s="22">
        <f>1</f>
        <v>1</v>
      </c>
      <c r="H109" s="22">
        <f t="shared" si="10"/>
        <v>1.5713100000000011</v>
      </c>
      <c r="I109" s="22" t="str">
        <f t="shared" si="11"/>
        <v>1+1.57131j</v>
      </c>
      <c r="K109" s="22" t="str">
        <f t="shared" si="12"/>
        <v>2.8025+4.40359627500001j</v>
      </c>
      <c r="M109" s="22" t="str">
        <f t="shared" si="26"/>
        <v>20.82635+4.40359627500001j</v>
      </c>
      <c r="O109" s="22" t="str">
        <f t="shared" si="27"/>
        <v>0.828398559030951-0.175159488281147j</v>
      </c>
      <c r="S109" s="22">
        <f t="shared" si="13"/>
        <v>0.84671424869283352</v>
      </c>
      <c r="U109" s="22">
        <f t="shared" si="4"/>
        <v>1.5102739726027397</v>
      </c>
      <c r="V109" s="22">
        <f t="shared" si="5"/>
        <v>1.3018292682926829</v>
      </c>
      <c r="X109" s="22">
        <f t="shared" si="24"/>
        <v>1E-3</v>
      </c>
      <c r="Y109" s="22">
        <f t="shared" si="6"/>
        <v>4.74</v>
      </c>
      <c r="Z109" s="22">
        <f t="shared" si="25"/>
        <v>1.9500000000000011</v>
      </c>
      <c r="AA109" s="22">
        <f t="shared" si="14"/>
        <v>3.8025000000000042</v>
      </c>
      <c r="AB109" s="22">
        <f t="shared" si="15"/>
        <v>18.023850000000021</v>
      </c>
      <c r="AC109" s="22">
        <f t="shared" si="16"/>
        <v>2.8025000000000042</v>
      </c>
      <c r="AD109" s="22">
        <v>1</v>
      </c>
      <c r="AE109" s="22">
        <f t="shared" si="17"/>
        <v>9.2430000000000064E-3</v>
      </c>
      <c r="AF109" s="22" t="str">
        <f t="shared" si="18"/>
        <v>1+0.00924300000000001j</v>
      </c>
      <c r="AH109" s="22" t="str">
        <f t="shared" si="19"/>
        <v>2.8025+0.0259035075000001j</v>
      </c>
      <c r="AI109" s="22" t="str">
        <f t="shared" si="20"/>
        <v>20.82635+0.0259035075000001j</v>
      </c>
      <c r="AK109" s="22" t="str">
        <f t="shared" si="21"/>
        <v>0.865433554949115-0.00107641351371585j</v>
      </c>
      <c r="AO109" s="22">
        <f t="shared" si="22"/>
        <v>0.86543422436249617</v>
      </c>
      <c r="AP109" s="22">
        <v>39</v>
      </c>
      <c r="AR109" s="22">
        <f>Compensation!$C$16</f>
        <v>1.3685897435897436</v>
      </c>
      <c r="CC109" s="24"/>
      <c r="CD109" s="24"/>
      <c r="CE109" s="24"/>
    </row>
    <row r="110" spans="1:83" s="22" customFormat="1">
      <c r="A110" s="22">
        <f t="shared" si="0"/>
        <v>0.17</v>
      </c>
      <c r="B110" s="22">
        <f t="shared" si="1"/>
        <v>4.74</v>
      </c>
      <c r="C110" s="22">
        <f t="shared" si="23"/>
        <v>2.0000000000000009</v>
      </c>
      <c r="D110" s="22">
        <f t="shared" si="7"/>
        <v>4.0000000000000036</v>
      </c>
      <c r="E110" s="22">
        <f t="shared" si="8"/>
        <v>18.960000000000019</v>
      </c>
      <c r="F110" s="22">
        <f t="shared" si="9"/>
        <v>3.0000000000000036</v>
      </c>
      <c r="G110" s="22">
        <f>1</f>
        <v>1</v>
      </c>
      <c r="H110" s="22">
        <f t="shared" si="10"/>
        <v>1.6116000000000008</v>
      </c>
      <c r="I110" s="22" t="str">
        <f t="shared" si="11"/>
        <v>1+1.6116j</v>
      </c>
      <c r="K110" s="22" t="str">
        <f t="shared" si="12"/>
        <v>3+4.83480000000001j</v>
      </c>
      <c r="M110" s="22" t="str">
        <f t="shared" si="26"/>
        <v>21.96+4.83480000000001j</v>
      </c>
      <c r="O110" s="22" t="str">
        <f t="shared" si="27"/>
        <v>0.823472489504037-0.181298943180971j</v>
      </c>
      <c r="S110" s="22">
        <f t="shared" si="13"/>
        <v>0.8431940747944765</v>
      </c>
      <c r="U110" s="22">
        <f t="shared" si="4"/>
        <v>1.5102739726027397</v>
      </c>
      <c r="V110" s="22">
        <f t="shared" si="5"/>
        <v>1.3018292682926829</v>
      </c>
      <c r="X110" s="22">
        <f t="shared" si="24"/>
        <v>1E-3</v>
      </c>
      <c r="Y110" s="22">
        <f t="shared" si="6"/>
        <v>4.74</v>
      </c>
      <c r="Z110" s="22">
        <f t="shared" si="25"/>
        <v>2.0000000000000009</v>
      </c>
      <c r="AA110" s="22">
        <f t="shared" si="14"/>
        <v>4.0000000000000036</v>
      </c>
      <c r="AB110" s="22">
        <f t="shared" si="15"/>
        <v>18.960000000000019</v>
      </c>
      <c r="AC110" s="22">
        <f t="shared" si="16"/>
        <v>3.0000000000000036</v>
      </c>
      <c r="AD110" s="22">
        <v>1</v>
      </c>
      <c r="AE110" s="22">
        <f t="shared" si="17"/>
        <v>9.480000000000004E-3</v>
      </c>
      <c r="AF110" s="22" t="str">
        <f t="shared" si="18"/>
        <v>1+0.00948j</v>
      </c>
      <c r="AH110" s="22" t="str">
        <f t="shared" si="19"/>
        <v>3+0.02844j</v>
      </c>
      <c r="AI110" s="22" t="str">
        <f t="shared" si="20"/>
        <v>21.96+0.02844j</v>
      </c>
      <c r="AK110" s="22" t="str">
        <f t="shared" si="21"/>
        <v>0.863386530037983-0.0011181563257869j</v>
      </c>
      <c r="AO110" s="22">
        <f t="shared" si="22"/>
        <v>0.8633872540897265</v>
      </c>
      <c r="AP110" s="22">
        <v>40</v>
      </c>
      <c r="AR110" s="22">
        <f>Compensation!$C$16</f>
        <v>1.3685897435897436</v>
      </c>
      <c r="CC110" s="24"/>
      <c r="CD110" s="24"/>
      <c r="CE110" s="24"/>
    </row>
    <row r="111" spans="1:83" s="22" customFormat="1">
      <c r="A111" s="22">
        <f t="shared" si="0"/>
        <v>0.17</v>
      </c>
      <c r="B111" s="22">
        <f t="shared" si="1"/>
        <v>4.74</v>
      </c>
      <c r="C111" s="22">
        <f t="shared" si="23"/>
        <v>2.0500000000000007</v>
      </c>
      <c r="D111" s="22">
        <f t="shared" si="7"/>
        <v>4.2025000000000032</v>
      </c>
      <c r="E111" s="22">
        <f t="shared" si="8"/>
        <v>19.919850000000014</v>
      </c>
      <c r="F111" s="22">
        <f t="shared" si="9"/>
        <v>3.2025000000000032</v>
      </c>
      <c r="G111" s="22">
        <f>1</f>
        <v>1</v>
      </c>
      <c r="H111" s="22">
        <f t="shared" si="10"/>
        <v>1.6518900000000007</v>
      </c>
      <c r="I111" s="22" t="str">
        <f t="shared" si="11"/>
        <v>1+1.65189j</v>
      </c>
      <c r="K111" s="22" t="str">
        <f t="shared" si="12"/>
        <v>3.2025+5.29017772500001j</v>
      </c>
      <c r="M111" s="22" t="str">
        <f t="shared" si="26"/>
        <v>23.12235+5.29017772500001j</v>
      </c>
      <c r="O111" s="22" t="str">
        <f t="shared" si="27"/>
        <v>0.818645506736602-0.187298446066655j</v>
      </c>
      <c r="S111" s="22">
        <f t="shared" si="13"/>
        <v>0.83979829340086865</v>
      </c>
      <c r="U111" s="22">
        <f t="shared" si="4"/>
        <v>1.5102739726027397</v>
      </c>
      <c r="V111" s="22">
        <f t="shared" si="5"/>
        <v>1.3018292682926829</v>
      </c>
      <c r="X111" s="22">
        <f t="shared" si="24"/>
        <v>1E-3</v>
      </c>
      <c r="Y111" s="22">
        <f t="shared" si="6"/>
        <v>4.74</v>
      </c>
      <c r="Z111" s="22">
        <f t="shared" si="25"/>
        <v>2.0500000000000007</v>
      </c>
      <c r="AA111" s="22">
        <f t="shared" si="14"/>
        <v>4.2025000000000032</v>
      </c>
      <c r="AB111" s="22">
        <f t="shared" si="15"/>
        <v>19.919850000000014</v>
      </c>
      <c r="AC111" s="22">
        <f t="shared" si="16"/>
        <v>3.2025000000000032</v>
      </c>
      <c r="AD111" s="22">
        <v>1</v>
      </c>
      <c r="AE111" s="22">
        <f t="shared" si="17"/>
        <v>9.7170000000000051E-3</v>
      </c>
      <c r="AF111" s="22" t="str">
        <f t="shared" si="18"/>
        <v>1+0.00971700000000001j</v>
      </c>
      <c r="AH111" s="22" t="str">
        <f t="shared" si="19"/>
        <v>3.2025+0.0311186925000001j</v>
      </c>
      <c r="AI111" s="22" t="str">
        <f t="shared" si="20"/>
        <v>23.12235+0.0311186925000001j</v>
      </c>
      <c r="AK111" s="22" t="str">
        <f t="shared" si="21"/>
        <v>0.861496081505929-0.00115942504331688j</v>
      </c>
      <c r="AO111" s="22">
        <f t="shared" si="22"/>
        <v>0.86149686169857942</v>
      </c>
      <c r="AP111" s="22">
        <v>41</v>
      </c>
      <c r="AR111" s="22">
        <f>Compensation!$C$16</f>
        <v>1.3685897435897436</v>
      </c>
      <c r="CC111" s="24"/>
      <c r="CD111" s="24"/>
      <c r="CE111" s="24"/>
    </row>
    <row r="112" spans="1:83" s="22" customFormat="1">
      <c r="A112" s="22">
        <f t="shared" si="0"/>
        <v>0.17</v>
      </c>
      <c r="B112" s="22">
        <f t="shared" si="1"/>
        <v>4.74</v>
      </c>
      <c r="C112" s="22">
        <f t="shared" si="23"/>
        <v>2.1000000000000005</v>
      </c>
      <c r="D112" s="22">
        <f t="shared" si="7"/>
        <v>4.4100000000000019</v>
      </c>
      <c r="E112" s="22">
        <f t="shared" si="8"/>
        <v>20.903400000000008</v>
      </c>
      <c r="F112" s="22">
        <f t="shared" si="9"/>
        <v>3.4100000000000019</v>
      </c>
      <c r="G112" s="22">
        <f>1</f>
        <v>1</v>
      </c>
      <c r="H112" s="22">
        <f t="shared" si="10"/>
        <v>1.6921800000000005</v>
      </c>
      <c r="I112" s="22" t="str">
        <f t="shared" si="11"/>
        <v>1+1.69218j</v>
      </c>
      <c r="K112" s="22" t="str">
        <f t="shared" si="12"/>
        <v>3.41+5.7703338j</v>
      </c>
      <c r="M112" s="22" t="str">
        <f t="shared" si="26"/>
        <v>24.3134+5.7703338j</v>
      </c>
      <c r="O112" s="22" t="str">
        <f t="shared" si="27"/>
        <v>0.813903999746364-0.19316499377675j</v>
      </c>
      <c r="S112" s="22">
        <f t="shared" si="13"/>
        <v>0.83651206543833023</v>
      </c>
      <c r="U112" s="22">
        <f t="shared" si="4"/>
        <v>1.5102739726027397</v>
      </c>
      <c r="V112" s="22">
        <f t="shared" si="5"/>
        <v>1.3018292682926829</v>
      </c>
      <c r="X112" s="22">
        <f t="shared" si="24"/>
        <v>1E-3</v>
      </c>
      <c r="Y112" s="22">
        <f t="shared" si="6"/>
        <v>4.74</v>
      </c>
      <c r="Z112" s="22">
        <f t="shared" si="25"/>
        <v>2.1000000000000005</v>
      </c>
      <c r="AA112" s="22">
        <f t="shared" si="14"/>
        <v>4.4100000000000019</v>
      </c>
      <c r="AB112" s="22">
        <f t="shared" si="15"/>
        <v>20.903400000000008</v>
      </c>
      <c r="AC112" s="22">
        <f t="shared" si="16"/>
        <v>3.4100000000000019</v>
      </c>
      <c r="AD112" s="22">
        <v>1</v>
      </c>
      <c r="AE112" s="22">
        <f t="shared" si="17"/>
        <v>9.9540000000000028E-3</v>
      </c>
      <c r="AF112" s="22" t="str">
        <f t="shared" si="18"/>
        <v>1+0.009954j</v>
      </c>
      <c r="AH112" s="22" t="str">
        <f t="shared" si="19"/>
        <v>3.41+0.03394314j</v>
      </c>
      <c r="AI112" s="22" t="str">
        <f t="shared" si="20"/>
        <v>24.3134+0.03394314j</v>
      </c>
      <c r="AK112" s="22" t="str">
        <f t="shared" si="21"/>
        <v>0.859746446785625-0.00120026380546312j</v>
      </c>
      <c r="AO112" s="22">
        <f t="shared" si="22"/>
        <v>0.85974728460967531</v>
      </c>
      <c r="AP112" s="22">
        <v>42</v>
      </c>
      <c r="AR112" s="22">
        <f>Compensation!$C$16</f>
        <v>1.3685897435897436</v>
      </c>
      <c r="CC112" s="24"/>
      <c r="CD112" s="24"/>
      <c r="CE112" s="24"/>
    </row>
    <row r="113" spans="1:83" s="22" customFormat="1">
      <c r="A113" s="22">
        <f t="shared" si="0"/>
        <v>0.17</v>
      </c>
      <c r="B113" s="22">
        <f t="shared" si="1"/>
        <v>4.74</v>
      </c>
      <c r="C113" s="22">
        <f t="shared" si="23"/>
        <v>2.1500000000000004</v>
      </c>
      <c r="D113" s="22">
        <f t="shared" si="7"/>
        <v>4.6225000000000014</v>
      </c>
      <c r="E113" s="22">
        <f t="shared" si="8"/>
        <v>21.910650000000008</v>
      </c>
      <c r="F113" s="22">
        <f t="shared" si="9"/>
        <v>3.6225000000000014</v>
      </c>
      <c r="G113" s="22">
        <f>1</f>
        <v>1</v>
      </c>
      <c r="H113" s="22">
        <f t="shared" si="10"/>
        <v>1.7324700000000006</v>
      </c>
      <c r="I113" s="22" t="str">
        <f t="shared" si="11"/>
        <v>1+1.73247j</v>
      </c>
      <c r="K113" s="22" t="str">
        <f t="shared" si="12"/>
        <v>3.6225+6.275872575j</v>
      </c>
      <c r="M113" s="22" t="str">
        <f t="shared" si="26"/>
        <v>25.53315+6.275872575j</v>
      </c>
      <c r="O113" s="22" t="str">
        <f t="shared" si="27"/>
        <v>0.809236208631798-0.198904691683137j</v>
      </c>
      <c r="S113" s="22">
        <f t="shared" si="13"/>
        <v>0.83332245723629128</v>
      </c>
      <c r="U113" s="22">
        <f t="shared" si="4"/>
        <v>1.5102739726027397</v>
      </c>
      <c r="V113" s="22">
        <f t="shared" si="5"/>
        <v>1.3018292682926829</v>
      </c>
      <c r="X113" s="22">
        <f t="shared" si="24"/>
        <v>1E-3</v>
      </c>
      <c r="Y113" s="22">
        <f t="shared" si="6"/>
        <v>4.74</v>
      </c>
      <c r="Z113" s="22">
        <f t="shared" si="25"/>
        <v>2.1500000000000004</v>
      </c>
      <c r="AA113" s="22">
        <f t="shared" si="14"/>
        <v>4.6225000000000014</v>
      </c>
      <c r="AB113" s="22">
        <f t="shared" si="15"/>
        <v>21.910650000000008</v>
      </c>
      <c r="AC113" s="22">
        <f t="shared" si="16"/>
        <v>3.6225000000000014</v>
      </c>
      <c r="AD113" s="22">
        <v>1</v>
      </c>
      <c r="AE113" s="22">
        <f t="shared" si="17"/>
        <v>1.0191000000000002E-2</v>
      </c>
      <c r="AF113" s="22" t="str">
        <f t="shared" si="18"/>
        <v>1+0.010191j</v>
      </c>
      <c r="AH113" s="22" t="str">
        <f t="shared" si="19"/>
        <v>3.6225+0.0369168975j</v>
      </c>
      <c r="AI113" s="22" t="str">
        <f t="shared" si="20"/>
        <v>25.53315+0.0369168975j</v>
      </c>
      <c r="AK113" s="22" t="str">
        <f t="shared" si="21"/>
        <v>0.858123819301033-0.00124071135286656j</v>
      </c>
      <c r="AO113" s="22">
        <f t="shared" si="22"/>
        <v>0.85812471623677922</v>
      </c>
      <c r="AP113" s="22">
        <v>43</v>
      </c>
      <c r="AR113" s="22">
        <f>Compensation!$C$16</f>
        <v>1.3685897435897436</v>
      </c>
      <c r="CC113" s="24"/>
      <c r="CD113" s="24"/>
      <c r="CE113" s="24"/>
    </row>
    <row r="114" spans="1:83" s="22" customFormat="1">
      <c r="A114" s="22">
        <f t="shared" si="0"/>
        <v>0.17</v>
      </c>
      <c r="B114" s="22">
        <f t="shared" si="1"/>
        <v>4.74</v>
      </c>
      <c r="C114" s="22">
        <f t="shared" si="23"/>
        <v>2.2000000000000002</v>
      </c>
      <c r="D114" s="22">
        <f t="shared" si="7"/>
        <v>4.8400000000000007</v>
      </c>
      <c r="E114" s="22">
        <f t="shared" si="8"/>
        <v>22.941600000000005</v>
      </c>
      <c r="F114" s="22">
        <f t="shared" si="9"/>
        <v>3.8400000000000007</v>
      </c>
      <c r="G114" s="22">
        <f>1</f>
        <v>1</v>
      </c>
      <c r="H114" s="22">
        <f t="shared" si="10"/>
        <v>1.7727600000000003</v>
      </c>
      <c r="I114" s="22" t="str">
        <f t="shared" si="11"/>
        <v>1+1.77276j</v>
      </c>
      <c r="K114" s="22" t="str">
        <f t="shared" si="12"/>
        <v>3.84+6.8073984j</v>
      </c>
      <c r="M114" s="22" t="str">
        <f t="shared" si="26"/>
        <v>26.7816+6.8073984j</v>
      </c>
      <c r="O114" s="22" t="str">
        <f t="shared" si="27"/>
        <v>0.804631955931057-0.204522892186947j</v>
      </c>
      <c r="S114" s="22">
        <f t="shared" si="13"/>
        <v>0.83021816285477157</v>
      </c>
      <c r="U114" s="22">
        <f t="shared" si="4"/>
        <v>1.5102739726027397</v>
      </c>
      <c r="V114" s="22">
        <f t="shared" si="5"/>
        <v>1.3018292682926829</v>
      </c>
      <c r="X114" s="22">
        <f t="shared" si="24"/>
        <v>1E-3</v>
      </c>
      <c r="Y114" s="22">
        <f t="shared" si="6"/>
        <v>4.74</v>
      </c>
      <c r="Z114" s="22">
        <f t="shared" si="25"/>
        <v>2.2000000000000002</v>
      </c>
      <c r="AA114" s="22">
        <f t="shared" si="14"/>
        <v>4.8400000000000007</v>
      </c>
      <c r="AB114" s="22">
        <f t="shared" si="15"/>
        <v>22.941600000000005</v>
      </c>
      <c r="AC114" s="22">
        <f t="shared" si="16"/>
        <v>3.8400000000000007</v>
      </c>
      <c r="AD114" s="22">
        <v>1</v>
      </c>
      <c r="AE114" s="22">
        <f t="shared" si="17"/>
        <v>1.0428000000000002E-2</v>
      </c>
      <c r="AF114" s="22" t="str">
        <f t="shared" si="18"/>
        <v>1+0.010428j</v>
      </c>
      <c r="AH114" s="22" t="str">
        <f t="shared" si="19"/>
        <v>3.84+0.04004352j</v>
      </c>
      <c r="AI114" s="22" t="str">
        <f t="shared" si="20"/>
        <v>26.7816+0.04004352j</v>
      </c>
      <c r="AK114" s="22" t="str">
        <f t="shared" si="21"/>
        <v>0.856616061481994-0.00128080183373194j</v>
      </c>
      <c r="AO114" s="22">
        <f t="shared" si="22"/>
        <v>0.85661701900105891</v>
      </c>
      <c r="AP114" s="22">
        <v>44</v>
      </c>
      <c r="AR114" s="22">
        <f>Compensation!$C$16</f>
        <v>1.3685897435897436</v>
      </c>
      <c r="CC114" s="24"/>
      <c r="CD114" s="24"/>
      <c r="CE114" s="24"/>
    </row>
    <row r="115" spans="1:83" s="22" customFormat="1">
      <c r="A115" s="22">
        <f t="shared" si="0"/>
        <v>0.17</v>
      </c>
      <c r="B115" s="22">
        <f t="shared" si="1"/>
        <v>4.74</v>
      </c>
      <c r="C115" s="22">
        <f t="shared" si="23"/>
        <v>2.25</v>
      </c>
      <c r="D115" s="22">
        <f t="shared" si="7"/>
        <v>5.0625</v>
      </c>
      <c r="E115" s="22">
        <f t="shared" si="8"/>
        <v>23.99625</v>
      </c>
      <c r="F115" s="22">
        <f t="shared" si="9"/>
        <v>4.0625</v>
      </c>
      <c r="G115" s="22">
        <f>1</f>
        <v>1</v>
      </c>
      <c r="H115" s="22">
        <f t="shared" si="10"/>
        <v>1.8130500000000003</v>
      </c>
      <c r="I115" s="22" t="str">
        <f t="shared" si="11"/>
        <v>1+1.81305j</v>
      </c>
      <c r="K115" s="22" t="str">
        <f t="shared" si="12"/>
        <v>4.0625+7.365515625j</v>
      </c>
      <c r="M115" s="22" t="str">
        <f t="shared" si="26"/>
        <v>28.05875+7.365515625j</v>
      </c>
      <c r="O115" s="22" t="str">
        <f t="shared" si="27"/>
        <v>0.800082422401428-0.210024309118744j</v>
      </c>
      <c r="S115" s="22">
        <f t="shared" si="13"/>
        <v>0.8271892728127842</v>
      </c>
      <c r="U115" s="22">
        <f t="shared" si="4"/>
        <v>1.5102739726027397</v>
      </c>
      <c r="V115" s="22">
        <f t="shared" si="5"/>
        <v>1.3018292682926829</v>
      </c>
      <c r="X115" s="22">
        <f t="shared" si="24"/>
        <v>1E-3</v>
      </c>
      <c r="Y115" s="22">
        <f t="shared" si="6"/>
        <v>4.74</v>
      </c>
      <c r="Z115" s="22">
        <f t="shared" si="25"/>
        <v>2.25</v>
      </c>
      <c r="AA115" s="22">
        <f t="shared" si="14"/>
        <v>5.0625</v>
      </c>
      <c r="AB115" s="22">
        <f t="shared" si="15"/>
        <v>23.99625</v>
      </c>
      <c r="AC115" s="22">
        <f t="shared" si="16"/>
        <v>4.0625</v>
      </c>
      <c r="AD115" s="22">
        <v>1</v>
      </c>
      <c r="AE115" s="22">
        <f t="shared" si="17"/>
        <v>1.0665000000000001E-2</v>
      </c>
      <c r="AF115" s="22" t="str">
        <f t="shared" si="18"/>
        <v>1+0.010665j</v>
      </c>
      <c r="AH115" s="22" t="str">
        <f t="shared" si="19"/>
        <v>4.0625+0.0433265625j</v>
      </c>
      <c r="AI115" s="22" t="str">
        <f t="shared" si="20"/>
        <v>28.05875+0.0433265625j</v>
      </c>
      <c r="AK115" s="22" t="str">
        <f t="shared" si="21"/>
        <v>0.855212466144702-0.00132056546942389j</v>
      </c>
      <c r="AO115" s="22">
        <f t="shared" si="22"/>
        <v>0.85521348571129441</v>
      </c>
      <c r="AP115" s="22">
        <v>45</v>
      </c>
      <c r="AR115" s="22">
        <f>Compensation!$C$16</f>
        <v>1.3685897435897436</v>
      </c>
      <c r="CC115" s="24"/>
      <c r="CD115" s="24"/>
      <c r="CE115" s="24"/>
    </row>
    <row r="116" spans="1:83" s="22" customFormat="1">
      <c r="A116" s="22">
        <f t="shared" si="0"/>
        <v>0.17</v>
      </c>
      <c r="B116" s="22">
        <f t="shared" si="1"/>
        <v>4.74</v>
      </c>
      <c r="C116" s="22">
        <f t="shared" si="23"/>
        <v>2.2999999999999998</v>
      </c>
      <c r="D116" s="22">
        <f t="shared" si="7"/>
        <v>5.2899999999999991</v>
      </c>
      <c r="E116" s="22">
        <f t="shared" si="8"/>
        <v>25.074599999999997</v>
      </c>
      <c r="F116" s="22">
        <f t="shared" si="9"/>
        <v>4.2899999999999991</v>
      </c>
      <c r="G116" s="22">
        <f>1</f>
        <v>1</v>
      </c>
      <c r="H116" s="22">
        <f t="shared" si="10"/>
        <v>1.85334</v>
      </c>
      <c r="I116" s="22" t="str">
        <f t="shared" si="11"/>
        <v>1+1.85334j</v>
      </c>
      <c r="K116" s="22" t="str">
        <f t="shared" si="12"/>
        <v>4.29+7.9508286j</v>
      </c>
      <c r="M116" s="22" t="str">
        <f t="shared" si="26"/>
        <v>29.3646+7.9508286j</v>
      </c>
      <c r="O116" s="22" t="str">
        <f t="shared" si="27"/>
        <v>0.795579958937333-0.215413112765227j</v>
      </c>
      <c r="S116" s="22">
        <f t="shared" si="13"/>
        <v>0.82422708049052407</v>
      </c>
      <c r="U116" s="22">
        <f t="shared" si="4"/>
        <v>1.5102739726027397</v>
      </c>
      <c r="V116" s="22">
        <f t="shared" si="5"/>
        <v>1.3018292682926829</v>
      </c>
      <c r="X116" s="22">
        <f t="shared" si="24"/>
        <v>1E-3</v>
      </c>
      <c r="Y116" s="22">
        <f t="shared" si="6"/>
        <v>4.74</v>
      </c>
      <c r="Z116" s="22">
        <f t="shared" si="25"/>
        <v>2.2999999999999998</v>
      </c>
      <c r="AA116" s="22">
        <f t="shared" si="14"/>
        <v>5.2899999999999991</v>
      </c>
      <c r="AB116" s="22">
        <f t="shared" si="15"/>
        <v>25.074599999999997</v>
      </c>
      <c r="AC116" s="22">
        <f t="shared" si="16"/>
        <v>4.2899999999999991</v>
      </c>
      <c r="AD116" s="22">
        <v>1</v>
      </c>
      <c r="AE116" s="22">
        <f t="shared" si="17"/>
        <v>1.0902E-2</v>
      </c>
      <c r="AF116" s="22" t="str">
        <f t="shared" si="18"/>
        <v>1+0.010902j</v>
      </c>
      <c r="AH116" s="22" t="str">
        <f t="shared" si="19"/>
        <v>4.29+0.04676958j</v>
      </c>
      <c r="AI116" s="22" t="str">
        <f t="shared" si="20"/>
        <v>29.3646+0.04676958j</v>
      </c>
      <c r="AK116" s="22" t="str">
        <f t="shared" si="21"/>
        <v>0.853903557072457-0.00136002910731918j</v>
      </c>
      <c r="AO116" s="22">
        <f t="shared" si="22"/>
        <v>0.85390464014441769</v>
      </c>
      <c r="AP116" s="22">
        <v>46</v>
      </c>
      <c r="AR116" s="22">
        <f>Compensation!$C$16</f>
        <v>1.3685897435897436</v>
      </c>
      <c r="CC116" s="24"/>
      <c r="CD116" s="24"/>
      <c r="CE116" s="24"/>
    </row>
    <row r="117" spans="1:83" s="22" customFormat="1">
      <c r="A117" s="22">
        <f t="shared" si="0"/>
        <v>0.17</v>
      </c>
      <c r="B117" s="22">
        <f t="shared" si="1"/>
        <v>4.74</v>
      </c>
      <c r="C117" s="22">
        <f t="shared" si="23"/>
        <v>2.3499999999999996</v>
      </c>
      <c r="D117" s="22">
        <f t="shared" si="7"/>
        <v>5.5224999999999982</v>
      </c>
      <c r="E117" s="22">
        <f t="shared" si="8"/>
        <v>26.176649999999992</v>
      </c>
      <c r="F117" s="22">
        <f t="shared" si="9"/>
        <v>4.5224999999999982</v>
      </c>
      <c r="G117" s="22">
        <f>1</f>
        <v>1</v>
      </c>
      <c r="H117" s="22">
        <f t="shared" si="10"/>
        <v>1.8936299999999999</v>
      </c>
      <c r="I117" s="22" t="str">
        <f t="shared" si="11"/>
        <v>1+1.89363j</v>
      </c>
      <c r="K117" s="22" t="str">
        <f t="shared" si="12"/>
        <v>4.5225+8.563941675j</v>
      </c>
      <c r="M117" s="22" t="str">
        <f t="shared" si="26"/>
        <v>30.69915+8.563941675j</v>
      </c>
      <c r="O117" s="22" t="str">
        <f t="shared" si="27"/>
        <v>0.791117928053008-0.220693009216633j</v>
      </c>
      <c r="S117" s="22">
        <f t="shared" si="13"/>
        <v>0.82132391929370785</v>
      </c>
      <c r="U117" s="22">
        <f t="shared" si="4"/>
        <v>1.5102739726027397</v>
      </c>
      <c r="V117" s="22">
        <f t="shared" si="5"/>
        <v>1.3018292682926829</v>
      </c>
      <c r="X117" s="22">
        <f t="shared" si="24"/>
        <v>1E-3</v>
      </c>
      <c r="Y117" s="22">
        <f t="shared" si="6"/>
        <v>4.74</v>
      </c>
      <c r="Z117" s="22">
        <f t="shared" si="25"/>
        <v>2.3499999999999996</v>
      </c>
      <c r="AA117" s="22">
        <f t="shared" si="14"/>
        <v>5.5224999999999982</v>
      </c>
      <c r="AB117" s="22">
        <f t="shared" si="15"/>
        <v>26.176649999999992</v>
      </c>
      <c r="AC117" s="22">
        <f t="shared" si="16"/>
        <v>4.5224999999999982</v>
      </c>
      <c r="AD117" s="22">
        <v>1</v>
      </c>
      <c r="AE117" s="22">
        <f t="shared" si="17"/>
        <v>1.1139E-2</v>
      </c>
      <c r="AF117" s="22" t="str">
        <f t="shared" si="18"/>
        <v>1+0.011139j</v>
      </c>
      <c r="AH117" s="22" t="str">
        <f t="shared" si="19"/>
        <v>4.5225+0.0503761275j</v>
      </c>
      <c r="AI117" s="22" t="str">
        <f t="shared" si="20"/>
        <v>30.69915+0.0503761275j</v>
      </c>
      <c r="AK117" s="22" t="str">
        <f t="shared" si="21"/>
        <v>0.852680921552616-0.0013992166825776j</v>
      </c>
      <c r="AO117" s="22">
        <f t="shared" si="22"/>
        <v>0.85268206958229353</v>
      </c>
      <c r="AP117" s="22">
        <v>47</v>
      </c>
      <c r="AR117" s="22">
        <f>Compensation!$C$16</f>
        <v>1.3685897435897436</v>
      </c>
      <c r="CC117" s="24"/>
      <c r="CD117" s="24"/>
      <c r="CE117" s="24"/>
    </row>
    <row r="118" spans="1:83" s="22" customFormat="1">
      <c r="A118" s="22">
        <f t="shared" si="0"/>
        <v>0.17</v>
      </c>
      <c r="B118" s="22">
        <f t="shared" si="1"/>
        <v>4.74</v>
      </c>
      <c r="C118" s="22">
        <f t="shared" si="23"/>
        <v>2.3999999999999995</v>
      </c>
      <c r="D118" s="22">
        <f t="shared" si="7"/>
        <v>5.7599999999999971</v>
      </c>
      <c r="E118" s="22">
        <f t="shared" si="8"/>
        <v>27.302399999999988</v>
      </c>
      <c r="F118" s="22">
        <f t="shared" si="9"/>
        <v>4.7599999999999971</v>
      </c>
      <c r="G118" s="22">
        <f>1</f>
        <v>1</v>
      </c>
      <c r="H118" s="22">
        <f t="shared" si="10"/>
        <v>1.9339199999999996</v>
      </c>
      <c r="I118" s="22" t="str">
        <f t="shared" si="11"/>
        <v>1+1.93392j</v>
      </c>
      <c r="K118" s="22" t="str">
        <f t="shared" si="12"/>
        <v>4.76+9.20545919999999j</v>
      </c>
      <c r="M118" s="22" t="str">
        <f t="shared" si="26"/>
        <v>32.0624+9.20545919999999j</v>
      </c>
      <c r="O118" s="22" t="str">
        <f t="shared" si="27"/>
        <v>0.786690569679711-0.22586730694556j</v>
      </c>
      <c r="S118" s="22">
        <f t="shared" si="13"/>
        <v>0.81847302507158293</v>
      </c>
      <c r="U118" s="22">
        <f t="shared" si="4"/>
        <v>1.5102739726027397</v>
      </c>
      <c r="V118" s="22">
        <f t="shared" si="5"/>
        <v>1.3018292682926829</v>
      </c>
      <c r="X118" s="22">
        <f t="shared" si="24"/>
        <v>1E-3</v>
      </c>
      <c r="Y118" s="22">
        <f t="shared" si="6"/>
        <v>4.74</v>
      </c>
      <c r="Z118" s="22">
        <f t="shared" si="25"/>
        <v>2.3999999999999995</v>
      </c>
      <c r="AA118" s="22">
        <f t="shared" si="14"/>
        <v>5.7599999999999971</v>
      </c>
      <c r="AB118" s="22">
        <f t="shared" si="15"/>
        <v>27.302399999999988</v>
      </c>
      <c r="AC118" s="22">
        <f t="shared" si="16"/>
        <v>4.7599999999999971</v>
      </c>
      <c r="AD118" s="22">
        <v>1</v>
      </c>
      <c r="AE118" s="22">
        <f t="shared" si="17"/>
        <v>1.1375999999999997E-2</v>
      </c>
      <c r="AF118" s="22" t="str">
        <f t="shared" si="18"/>
        <v>1+0.011376j</v>
      </c>
      <c r="AH118" s="22" t="str">
        <f t="shared" si="19"/>
        <v>4.76+0.05414976j</v>
      </c>
      <c r="AI118" s="22" t="str">
        <f t="shared" si="20"/>
        <v>32.0624+0.05414976j</v>
      </c>
      <c r="AK118" s="22" t="str">
        <f t="shared" si="21"/>
        <v>0.851537069107241-0.00143814960587044j</v>
      </c>
      <c r="AO118" s="22">
        <f t="shared" si="22"/>
        <v>0.85153828354222516</v>
      </c>
      <c r="AP118" s="22">
        <v>48</v>
      </c>
      <c r="AR118" s="22">
        <f>Compensation!$C$16</f>
        <v>1.3685897435897436</v>
      </c>
      <c r="CC118" s="24"/>
      <c r="CD118" s="24"/>
      <c r="CE118" s="24"/>
    </row>
    <row r="119" spans="1:83" s="22" customFormat="1">
      <c r="A119" s="22">
        <f t="shared" si="0"/>
        <v>0.17</v>
      </c>
      <c r="B119" s="22">
        <f t="shared" si="1"/>
        <v>4.74</v>
      </c>
      <c r="C119" s="22">
        <f t="shared" si="23"/>
        <v>2.4499999999999993</v>
      </c>
      <c r="D119" s="22">
        <f t="shared" si="7"/>
        <v>6.0024999999999968</v>
      </c>
      <c r="E119" s="22">
        <f t="shared" si="8"/>
        <v>28.451849999999986</v>
      </c>
      <c r="F119" s="22">
        <f t="shared" si="9"/>
        <v>5.0024999999999968</v>
      </c>
      <c r="G119" s="22">
        <f>1</f>
        <v>1</v>
      </c>
      <c r="H119" s="22">
        <f t="shared" si="10"/>
        <v>1.9742099999999998</v>
      </c>
      <c r="I119" s="22" t="str">
        <f t="shared" si="11"/>
        <v>1+1.97421j</v>
      </c>
      <c r="K119" s="22" t="str">
        <f t="shared" si="12"/>
        <v>5.0025+9.87598552499999j</v>
      </c>
      <c r="M119" s="22" t="str">
        <f t="shared" si="26"/>
        <v>33.45435+9.87598552499999j</v>
      </c>
      <c r="O119" s="22" t="str">
        <f t="shared" si="27"/>
        <v>0.782292887060175-0.230938972926293j</v>
      </c>
      <c r="S119" s="22">
        <f t="shared" si="13"/>
        <v>0.81566841937223178</v>
      </c>
      <c r="U119" s="22">
        <f t="shared" si="4"/>
        <v>1.5102739726027397</v>
      </c>
      <c r="V119" s="22">
        <f t="shared" si="5"/>
        <v>1.3018292682926829</v>
      </c>
      <c r="X119" s="22">
        <f t="shared" si="24"/>
        <v>1E-3</v>
      </c>
      <c r="Y119" s="22">
        <f t="shared" si="6"/>
        <v>4.74</v>
      </c>
      <c r="Z119" s="22">
        <f t="shared" si="25"/>
        <v>2.4499999999999993</v>
      </c>
      <c r="AA119" s="22">
        <f t="shared" si="14"/>
        <v>6.0024999999999968</v>
      </c>
      <c r="AB119" s="22">
        <f t="shared" si="15"/>
        <v>28.451849999999986</v>
      </c>
      <c r="AC119" s="22">
        <f t="shared" si="16"/>
        <v>5.0024999999999968</v>
      </c>
      <c r="AD119" s="22">
        <v>1</v>
      </c>
      <c r="AE119" s="22">
        <f t="shared" si="17"/>
        <v>1.1612999999999998E-2</v>
      </c>
      <c r="AF119" s="22" t="str">
        <f t="shared" si="18"/>
        <v>1+0.011613j</v>
      </c>
      <c r="AH119" s="22" t="str">
        <f t="shared" si="19"/>
        <v>5.0025+0.0580940325j</v>
      </c>
      <c r="AI119" s="22" t="str">
        <f t="shared" si="20"/>
        <v>33.45435+0.0580940325j</v>
      </c>
      <c r="AK119" s="22" t="str">
        <f t="shared" si="21"/>
        <v>0.850465311805404-0.00147684709056209j</v>
      </c>
      <c r="AO119" s="22">
        <f t="shared" si="22"/>
        <v>0.85046659408914593</v>
      </c>
      <c r="AP119" s="22">
        <v>49</v>
      </c>
      <c r="AR119" s="22">
        <f>Compensation!$C$16</f>
        <v>1.3685897435897436</v>
      </c>
      <c r="CC119" s="24"/>
      <c r="CD119" s="24"/>
      <c r="CE119" s="24"/>
    </row>
    <row r="120" spans="1:83" s="22" customFormat="1">
      <c r="A120" s="22">
        <f t="shared" si="0"/>
        <v>0.17</v>
      </c>
      <c r="B120" s="22">
        <f t="shared" si="1"/>
        <v>4.74</v>
      </c>
      <c r="C120" s="22">
        <f t="shared" si="23"/>
        <v>2.4999999999999991</v>
      </c>
      <c r="D120" s="22">
        <f t="shared" si="7"/>
        <v>6.2499999999999956</v>
      </c>
      <c r="E120" s="22">
        <f t="shared" si="8"/>
        <v>29.624999999999979</v>
      </c>
      <c r="F120" s="22">
        <f t="shared" si="9"/>
        <v>5.2499999999999956</v>
      </c>
      <c r="G120" s="22">
        <f>1</f>
        <v>1</v>
      </c>
      <c r="H120" s="22">
        <f t="shared" si="10"/>
        <v>2.0144999999999995</v>
      </c>
      <c r="I120" s="22" t="str">
        <f t="shared" si="11"/>
        <v>1+2.0145j</v>
      </c>
      <c r="K120" s="22" t="str">
        <f t="shared" si="12"/>
        <v>5.25+10.576125j</v>
      </c>
      <c r="M120" s="22" t="str">
        <f t="shared" si="26"/>
        <v>34.875+10.576125j</v>
      </c>
      <c r="O120" s="22" t="str">
        <f t="shared" si="27"/>
        <v>0.77792054933396-0.235910680138341j</v>
      </c>
      <c r="S120" s="22">
        <f t="shared" si="13"/>
        <v>0.81290480997431969</v>
      </c>
      <c r="U120" s="22">
        <f t="shared" si="4"/>
        <v>1.5102739726027397</v>
      </c>
      <c r="V120" s="22">
        <f t="shared" si="5"/>
        <v>1.3018292682926829</v>
      </c>
      <c r="X120" s="22">
        <f t="shared" si="24"/>
        <v>1E-3</v>
      </c>
      <c r="Y120" s="22">
        <f t="shared" si="6"/>
        <v>4.74</v>
      </c>
      <c r="Z120" s="22">
        <f t="shared" si="25"/>
        <v>2.4999999999999991</v>
      </c>
      <c r="AA120" s="22">
        <f t="shared" si="14"/>
        <v>6.2499999999999956</v>
      </c>
      <c r="AB120" s="22">
        <f t="shared" si="15"/>
        <v>29.624999999999979</v>
      </c>
      <c r="AC120" s="22">
        <f t="shared" si="16"/>
        <v>5.2499999999999956</v>
      </c>
      <c r="AD120" s="22">
        <v>1</v>
      </c>
      <c r="AE120" s="22">
        <f t="shared" si="17"/>
        <v>1.1849999999999996E-2</v>
      </c>
      <c r="AF120" s="22" t="str">
        <f t="shared" si="18"/>
        <v>1+0.01185j</v>
      </c>
      <c r="AH120" s="22" t="str">
        <f t="shared" si="19"/>
        <v>5.25+0.0622124999999999j</v>
      </c>
      <c r="AI120" s="22" t="str">
        <f t="shared" si="20"/>
        <v>34.875+0.0622124999999999j</v>
      </c>
      <c r="AK120" s="22" t="str">
        <f t="shared" si="21"/>
        <v>0.849459662444572-0.00151532643010273j</v>
      </c>
      <c r="AO120" s="22">
        <f t="shared" si="22"/>
        <v>0.84946101401690943</v>
      </c>
      <c r="AP120" s="22">
        <v>50</v>
      </c>
      <c r="AR120" s="22">
        <f>Compensation!$C$16</f>
        <v>1.3685897435897436</v>
      </c>
      <c r="CC120" s="24"/>
      <c r="CD120" s="24"/>
      <c r="CE120" s="24"/>
    </row>
    <row r="121" spans="1:83" s="22" customFormat="1">
      <c r="A121" s="22">
        <f t="shared" si="0"/>
        <v>0.17</v>
      </c>
      <c r="B121" s="22">
        <f t="shared" si="1"/>
        <v>4.74</v>
      </c>
      <c r="C121" s="22">
        <f t="shared" si="23"/>
        <v>2.5499999999999989</v>
      </c>
      <c r="D121" s="22">
        <f t="shared" si="7"/>
        <v>6.5024999999999942</v>
      </c>
      <c r="E121" s="22">
        <f t="shared" si="8"/>
        <v>30.821849999999973</v>
      </c>
      <c r="F121" s="22">
        <f t="shared" si="9"/>
        <v>5.5024999999999942</v>
      </c>
      <c r="G121" s="22">
        <f>1</f>
        <v>1</v>
      </c>
      <c r="H121" s="22">
        <f t="shared" si="10"/>
        <v>2.0547899999999997</v>
      </c>
      <c r="I121" s="22" t="str">
        <f t="shared" si="11"/>
        <v>1+2.05479j</v>
      </c>
      <c r="K121" s="22" t="str">
        <f t="shared" si="12"/>
        <v>5.50249999999999+11.306481975j</v>
      </c>
      <c r="M121" s="22" t="str">
        <f t="shared" si="26"/>
        <v>36.32435+11.306481975j</v>
      </c>
      <c r="O121" s="22" t="str">
        <f t="shared" si="27"/>
        <v>0.773569808047948-0.240784847935292j</v>
      </c>
      <c r="S121" s="22">
        <f t="shared" si="13"/>
        <v>0.81017750580879533</v>
      </c>
      <c r="U121" s="22">
        <f t="shared" si="4"/>
        <v>1.5102739726027397</v>
      </c>
      <c r="V121" s="22">
        <f t="shared" si="5"/>
        <v>1.3018292682926829</v>
      </c>
      <c r="X121" s="22">
        <f t="shared" si="24"/>
        <v>1E-3</v>
      </c>
      <c r="Y121" s="22">
        <f t="shared" si="6"/>
        <v>4.74</v>
      </c>
      <c r="Z121" s="22">
        <f t="shared" si="25"/>
        <v>2.5499999999999989</v>
      </c>
      <c r="AA121" s="22">
        <f t="shared" si="14"/>
        <v>6.5024999999999942</v>
      </c>
      <c r="AB121" s="22">
        <f t="shared" si="15"/>
        <v>30.821849999999973</v>
      </c>
      <c r="AC121" s="22">
        <f t="shared" si="16"/>
        <v>5.5024999999999942</v>
      </c>
      <c r="AD121" s="22">
        <v>1</v>
      </c>
      <c r="AE121" s="22">
        <f t="shared" si="17"/>
        <v>1.2086999999999997E-2</v>
      </c>
      <c r="AF121" s="22" t="str">
        <f t="shared" si="18"/>
        <v>1+0.012087j</v>
      </c>
      <c r="AH121" s="22" t="str">
        <f t="shared" si="19"/>
        <v>5.50249999999999+0.0665087174999999j</v>
      </c>
      <c r="AI121" s="22" t="str">
        <f t="shared" si="20"/>
        <v>36.32435+0.0665087174999999j</v>
      </c>
      <c r="AK121" s="22" t="str">
        <f t="shared" si="21"/>
        <v>0.848514747596071-0.00155360323426161j</v>
      </c>
      <c r="AO121" s="22">
        <f t="shared" si="22"/>
        <v>0.84851616989367595</v>
      </c>
      <c r="AP121" s="22">
        <v>51</v>
      </c>
      <c r="AR121" s="22">
        <f>Compensation!$C$16</f>
        <v>1.3685897435897436</v>
      </c>
      <c r="CC121" s="24"/>
      <c r="CD121" s="24"/>
      <c r="CE121" s="24"/>
    </row>
    <row r="122" spans="1:83" s="22" customFormat="1">
      <c r="A122" s="22">
        <f t="shared" si="0"/>
        <v>0.17</v>
      </c>
      <c r="B122" s="22">
        <f t="shared" si="1"/>
        <v>4.74</v>
      </c>
      <c r="C122" s="22">
        <f t="shared" si="23"/>
        <v>2.5999999999999988</v>
      </c>
      <c r="D122" s="22">
        <f t="shared" si="7"/>
        <v>6.7599999999999936</v>
      </c>
      <c r="E122" s="22">
        <f t="shared" si="8"/>
        <v>32.042399999999972</v>
      </c>
      <c r="F122" s="22">
        <f t="shared" si="9"/>
        <v>5.7599999999999936</v>
      </c>
      <c r="G122" s="22">
        <f>1</f>
        <v>1</v>
      </c>
      <c r="H122" s="22">
        <f t="shared" si="10"/>
        <v>2.0950799999999994</v>
      </c>
      <c r="I122" s="22" t="str">
        <f t="shared" si="11"/>
        <v>1+2.09508j</v>
      </c>
      <c r="K122" s="22" t="str">
        <f t="shared" si="12"/>
        <v>5.75999999999999+12.0676608j</v>
      </c>
      <c r="M122" s="22" t="str">
        <f t="shared" si="26"/>
        <v>37.8024+12.0676608j</v>
      </c>
      <c r="O122" s="22" t="str">
        <f t="shared" si="27"/>
        <v>0.769237425335132-0.245563676475824j</v>
      </c>
      <c r="S122" s="22">
        <f t="shared" si="13"/>
        <v>0.80748234391876694</v>
      </c>
      <c r="U122" s="22">
        <f t="shared" si="4"/>
        <v>1.5102739726027397</v>
      </c>
      <c r="V122" s="22">
        <f t="shared" si="5"/>
        <v>1.3018292682926829</v>
      </c>
      <c r="X122" s="22">
        <f t="shared" si="24"/>
        <v>1E-3</v>
      </c>
      <c r="Y122" s="22">
        <f t="shared" si="6"/>
        <v>4.74</v>
      </c>
      <c r="Z122" s="22">
        <f t="shared" si="25"/>
        <v>2.5999999999999988</v>
      </c>
      <c r="AA122" s="22">
        <f t="shared" si="14"/>
        <v>6.7599999999999936</v>
      </c>
      <c r="AB122" s="22">
        <f t="shared" si="15"/>
        <v>32.042399999999972</v>
      </c>
      <c r="AC122" s="22">
        <f t="shared" si="16"/>
        <v>5.7599999999999936</v>
      </c>
      <c r="AD122" s="22">
        <v>1</v>
      </c>
      <c r="AE122" s="22">
        <f t="shared" si="17"/>
        <v>1.2323999999999995E-2</v>
      </c>
      <c r="AF122" s="22" t="str">
        <f t="shared" si="18"/>
        <v>1+0.012324j</v>
      </c>
      <c r="AH122" s="22" t="str">
        <f t="shared" si="19"/>
        <v>5.75999999999999+0.0709862399999999j</v>
      </c>
      <c r="AI122" s="22" t="str">
        <f t="shared" si="20"/>
        <v>37.8024+0.0709862399999999j</v>
      </c>
      <c r="AK122" s="22" t="str">
        <f t="shared" si="21"/>
        <v>0.847625733069748-0.0015916916311627j</v>
      </c>
      <c r="AO122" s="22">
        <f t="shared" si="22"/>
        <v>0.84762722752650899</v>
      </c>
      <c r="AP122" s="22">
        <v>52</v>
      </c>
      <c r="AR122" s="22">
        <f>Compensation!$C$16</f>
        <v>1.3685897435897436</v>
      </c>
      <c r="CC122" s="24"/>
      <c r="CD122" s="24"/>
      <c r="CE122" s="24"/>
    </row>
    <row r="123" spans="1:83" s="22" customFormat="1">
      <c r="A123" s="22">
        <f t="shared" si="0"/>
        <v>0.17</v>
      </c>
      <c r="B123" s="22">
        <f t="shared" si="1"/>
        <v>4.74</v>
      </c>
      <c r="C123" s="22">
        <f t="shared" si="23"/>
        <v>2.6499999999999986</v>
      </c>
      <c r="D123" s="22">
        <f t="shared" si="7"/>
        <v>7.0224999999999929</v>
      </c>
      <c r="E123" s="22">
        <f t="shared" si="8"/>
        <v>33.286649999999966</v>
      </c>
      <c r="F123" s="22">
        <f t="shared" si="9"/>
        <v>6.0224999999999929</v>
      </c>
      <c r="G123" s="22">
        <f>1</f>
        <v>1</v>
      </c>
      <c r="H123" s="22">
        <f t="shared" si="10"/>
        <v>2.1353699999999991</v>
      </c>
      <c r="I123" s="22" t="str">
        <f t="shared" si="11"/>
        <v>1+2.13537j</v>
      </c>
      <c r="K123" s="22" t="str">
        <f t="shared" si="12"/>
        <v>6.02249999999999+12.860265825j</v>
      </c>
      <c r="M123" s="22" t="str">
        <f t="shared" si="26"/>
        <v>39.30915+12.860265825j</v>
      </c>
      <c r="O123" s="22" t="str">
        <f t="shared" si="27"/>
        <v>0.764920611911425-0.250249176189325j</v>
      </c>
      <c r="S123" s="22">
        <f t="shared" si="13"/>
        <v>0.80481562653217953</v>
      </c>
      <c r="U123" s="22">
        <f t="shared" si="4"/>
        <v>1.5102739726027397</v>
      </c>
      <c r="V123" s="22">
        <f t="shared" si="5"/>
        <v>1.3018292682926829</v>
      </c>
      <c r="X123" s="22">
        <f t="shared" si="24"/>
        <v>1E-3</v>
      </c>
      <c r="Y123" s="22">
        <f t="shared" si="6"/>
        <v>4.74</v>
      </c>
      <c r="Z123" s="22">
        <f t="shared" si="25"/>
        <v>2.6499999999999986</v>
      </c>
      <c r="AA123" s="22">
        <f t="shared" si="14"/>
        <v>7.0224999999999929</v>
      </c>
      <c r="AB123" s="22">
        <f t="shared" si="15"/>
        <v>33.286649999999966</v>
      </c>
      <c r="AC123" s="22">
        <f t="shared" si="16"/>
        <v>6.0224999999999929</v>
      </c>
      <c r="AD123" s="22">
        <v>1</v>
      </c>
      <c r="AE123" s="22">
        <f t="shared" si="17"/>
        <v>1.2560999999999994E-2</v>
      </c>
      <c r="AF123" s="22" t="str">
        <f t="shared" si="18"/>
        <v>1+0.012561j</v>
      </c>
      <c r="AH123" s="22" t="str">
        <f t="shared" si="19"/>
        <v>6.02249999999999+0.0756486224999999j</v>
      </c>
      <c r="AI123" s="22" t="str">
        <f t="shared" si="20"/>
        <v>39.30915+0.0756486224999999j</v>
      </c>
      <c r="AK123" s="22" t="str">
        <f t="shared" si="21"/>
        <v>0.846788259798769-0.0016296044407714j</v>
      </c>
      <c r="AO123" s="22">
        <f t="shared" si="22"/>
        <v>0.84678982784611978</v>
      </c>
      <c r="AP123" s="22">
        <v>53</v>
      </c>
      <c r="AR123" s="22">
        <f>Compensation!$C$16</f>
        <v>1.3685897435897436</v>
      </c>
      <c r="CC123" s="24"/>
      <c r="CD123" s="24"/>
      <c r="CE123" s="24"/>
    </row>
    <row r="124" spans="1:83" s="22" customFormat="1">
      <c r="A124" s="22">
        <f t="shared" si="0"/>
        <v>0.17</v>
      </c>
      <c r="B124" s="22">
        <f t="shared" si="1"/>
        <v>4.74</v>
      </c>
      <c r="C124" s="22">
        <f t="shared" si="23"/>
        <v>2.6999999999999984</v>
      </c>
      <c r="D124" s="22">
        <f t="shared" si="7"/>
        <v>7.2899999999999912</v>
      </c>
      <c r="E124" s="22">
        <f t="shared" si="8"/>
        <v>34.554599999999958</v>
      </c>
      <c r="F124" s="22">
        <f t="shared" si="9"/>
        <v>6.2899999999999912</v>
      </c>
      <c r="G124" s="22">
        <f>1</f>
        <v>1</v>
      </c>
      <c r="H124" s="22">
        <f t="shared" si="10"/>
        <v>2.1756599999999988</v>
      </c>
      <c r="I124" s="22" t="str">
        <f t="shared" si="11"/>
        <v>1+2.17566j</v>
      </c>
      <c r="K124" s="22" t="str">
        <f t="shared" si="12"/>
        <v>6.28999999999999+13.6849014j</v>
      </c>
      <c r="M124" s="22" t="str">
        <f t="shared" si="26"/>
        <v>40.8446+13.6849014j</v>
      </c>
      <c r="O124" s="22" t="str">
        <f t="shared" si="27"/>
        <v>0.760616973366583-0.254843193070519j</v>
      </c>
      <c r="S124" s="22">
        <f t="shared" si="13"/>
        <v>0.8021740666636632</v>
      </c>
      <c r="U124" s="22">
        <f t="shared" si="4"/>
        <v>1.5102739726027397</v>
      </c>
      <c r="V124" s="22">
        <f t="shared" si="5"/>
        <v>1.3018292682926829</v>
      </c>
      <c r="X124" s="22">
        <f t="shared" si="24"/>
        <v>1E-3</v>
      </c>
      <c r="Y124" s="22">
        <f t="shared" si="6"/>
        <v>4.74</v>
      </c>
      <c r="Z124" s="22">
        <f t="shared" si="25"/>
        <v>2.6999999999999984</v>
      </c>
      <c r="AA124" s="22">
        <f t="shared" si="14"/>
        <v>7.2899999999999912</v>
      </c>
      <c r="AB124" s="22">
        <f t="shared" si="15"/>
        <v>34.554599999999958</v>
      </c>
      <c r="AC124" s="22">
        <f t="shared" si="16"/>
        <v>6.2899999999999912</v>
      </c>
      <c r="AD124" s="22">
        <v>1</v>
      </c>
      <c r="AE124" s="22">
        <f t="shared" si="17"/>
        <v>1.2797999999999993E-2</v>
      </c>
      <c r="AF124" s="22" t="str">
        <f t="shared" si="18"/>
        <v>1+0.012798j</v>
      </c>
      <c r="AH124" s="22" t="str">
        <f t="shared" si="19"/>
        <v>6.28999999999999+0.0804994199999999j</v>
      </c>
      <c r="AI124" s="22" t="str">
        <f t="shared" si="20"/>
        <v>40.8446+0.0804994199999999j</v>
      </c>
      <c r="AK124" s="22" t="str">
        <f t="shared" si="21"/>
        <v>0.845998388502382-0.00166735332443888j</v>
      </c>
      <c r="AO124" s="22">
        <f t="shared" si="22"/>
        <v>0.84600003156958314</v>
      </c>
      <c r="AP124" s="22">
        <v>54</v>
      </c>
      <c r="AR124" s="22">
        <f>Compensation!$C$16</f>
        <v>1.3685897435897436</v>
      </c>
      <c r="CC124" s="24"/>
      <c r="CD124" s="24"/>
      <c r="CE124" s="24"/>
    </row>
    <row r="125" spans="1:83" s="22" customFormat="1">
      <c r="A125" s="22">
        <f t="shared" si="0"/>
        <v>0.17</v>
      </c>
      <c r="B125" s="22">
        <f t="shared" si="1"/>
        <v>4.74</v>
      </c>
      <c r="C125" s="22">
        <f t="shared" si="23"/>
        <v>2.7499999999999982</v>
      </c>
      <c r="D125" s="22">
        <f t="shared" si="7"/>
        <v>7.5624999999999902</v>
      </c>
      <c r="E125" s="22">
        <f t="shared" si="8"/>
        <v>35.846249999999955</v>
      </c>
      <c r="F125" s="22">
        <f t="shared" si="9"/>
        <v>6.5624999999999902</v>
      </c>
      <c r="G125" s="22">
        <f>1</f>
        <v>1</v>
      </c>
      <c r="H125" s="22">
        <f t="shared" si="10"/>
        <v>2.215949999999999</v>
      </c>
      <c r="I125" s="22" t="str">
        <f t="shared" si="11"/>
        <v>1+2.21595j</v>
      </c>
      <c r="K125" s="22" t="str">
        <f t="shared" si="12"/>
        <v>6.56249999999999+14.542171875j</v>
      </c>
      <c r="M125" s="22" t="str">
        <f t="shared" si="26"/>
        <v>42.4087499999999+14.542171875j</v>
      </c>
      <c r="O125" s="22" t="str">
        <f t="shared" si="27"/>
        <v>0.756324463488774-0.259347430455294j</v>
      </c>
      <c r="S125" s="22">
        <f t="shared" si="13"/>
        <v>0.79955474093732037</v>
      </c>
      <c r="U125" s="22">
        <f t="shared" si="4"/>
        <v>1.5102739726027397</v>
      </c>
      <c r="V125" s="22">
        <f t="shared" si="5"/>
        <v>1.3018292682926829</v>
      </c>
      <c r="X125" s="22">
        <f t="shared" si="24"/>
        <v>1E-3</v>
      </c>
      <c r="Y125" s="22">
        <f t="shared" si="6"/>
        <v>4.74</v>
      </c>
      <c r="Z125" s="22">
        <f t="shared" si="25"/>
        <v>2.7499999999999982</v>
      </c>
      <c r="AA125" s="22">
        <f t="shared" si="14"/>
        <v>7.5624999999999902</v>
      </c>
      <c r="AB125" s="22">
        <f t="shared" si="15"/>
        <v>35.846249999999955</v>
      </c>
      <c r="AC125" s="22">
        <f t="shared" si="16"/>
        <v>6.5624999999999902</v>
      </c>
      <c r="AD125" s="22">
        <v>1</v>
      </c>
      <c r="AE125" s="22">
        <f t="shared" si="17"/>
        <v>1.3034999999999993E-2</v>
      </c>
      <c r="AF125" s="22" t="str">
        <f t="shared" si="18"/>
        <v>1+0.013035j</v>
      </c>
      <c r="AH125" s="22" t="str">
        <f t="shared" si="19"/>
        <v>6.56249999999999+0.0855421874999999j</v>
      </c>
      <c r="AI125" s="22" t="str">
        <f t="shared" si="20"/>
        <v>42.4087499999999+0.0855421874999999j</v>
      </c>
      <c r="AK125" s="22" t="str">
        <f t="shared" si="21"/>
        <v>0.845252551771517-0.00170494891428049j</v>
      </c>
      <c r="AO125" s="22">
        <f t="shared" si="22"/>
        <v>0.84525427128590214</v>
      </c>
      <c r="AP125" s="22">
        <v>55</v>
      </c>
      <c r="AR125" s="22">
        <f>Compensation!$C$16</f>
        <v>1.3685897435897436</v>
      </c>
      <c r="CC125" s="24"/>
      <c r="CD125" s="24"/>
      <c r="CE125" s="24"/>
    </row>
    <row r="126" spans="1:83" s="22" customFormat="1">
      <c r="A126" s="22">
        <f t="shared" si="0"/>
        <v>0.17</v>
      </c>
      <c r="B126" s="22">
        <f t="shared" si="1"/>
        <v>4.74</v>
      </c>
      <c r="C126" s="22">
        <f t="shared" si="23"/>
        <v>2.799999999999998</v>
      </c>
      <c r="D126" s="22">
        <f t="shared" si="7"/>
        <v>7.8399999999999892</v>
      </c>
      <c r="E126" s="22">
        <f t="shared" si="8"/>
        <v>37.16159999999995</v>
      </c>
      <c r="F126" s="22">
        <f t="shared" si="9"/>
        <v>6.8399999999999892</v>
      </c>
      <c r="G126" s="22">
        <f>1</f>
        <v>1</v>
      </c>
      <c r="H126" s="22">
        <f t="shared" si="10"/>
        <v>2.2562399999999987</v>
      </c>
      <c r="I126" s="22" t="str">
        <f t="shared" si="11"/>
        <v>1+2.25624j</v>
      </c>
      <c r="K126" s="22" t="str">
        <f t="shared" si="12"/>
        <v>6.83999999999999+15.4326816j</v>
      </c>
      <c r="M126" s="22" t="str">
        <f t="shared" si="26"/>
        <v>44.0015999999999+15.4326816j</v>
      </c>
      <c r="O126" s="22" t="str">
        <f t="shared" si="27"/>
        <v>0.752041343575856-0.263763467815771j</v>
      </c>
      <c r="S126" s="22">
        <f t="shared" si="13"/>
        <v>0.79695504854513588</v>
      </c>
      <c r="U126" s="22">
        <f t="shared" si="4"/>
        <v>1.5102739726027397</v>
      </c>
      <c r="V126" s="22">
        <f t="shared" si="5"/>
        <v>1.3018292682926829</v>
      </c>
      <c r="X126" s="22">
        <f t="shared" si="24"/>
        <v>1E-3</v>
      </c>
      <c r="Y126" s="22">
        <f t="shared" si="6"/>
        <v>4.74</v>
      </c>
      <c r="Z126" s="22">
        <f t="shared" si="25"/>
        <v>2.799999999999998</v>
      </c>
      <c r="AA126" s="22">
        <f t="shared" si="14"/>
        <v>7.8399999999999892</v>
      </c>
      <c r="AB126" s="22">
        <f t="shared" si="15"/>
        <v>37.16159999999995</v>
      </c>
      <c r="AC126" s="22">
        <f t="shared" si="16"/>
        <v>6.8399999999999892</v>
      </c>
      <c r="AD126" s="22">
        <v>1</v>
      </c>
      <c r="AE126" s="22">
        <f t="shared" si="17"/>
        <v>1.3271999999999992E-2</v>
      </c>
      <c r="AF126" s="22" t="str">
        <f t="shared" si="18"/>
        <v>1+0.013272j</v>
      </c>
      <c r="AH126" s="22" t="str">
        <f t="shared" si="19"/>
        <v>6.83999999999999+0.0907804799999999j</v>
      </c>
      <c r="AI126" s="22" t="str">
        <f t="shared" si="20"/>
        <v>44.0015999999999+0.0907804799999999j</v>
      </c>
      <c r="AK126" s="22" t="str">
        <f t="shared" si="21"/>
        <v>0.844547512454267-0.00174240092549826j</v>
      </c>
      <c r="AO126" s="22">
        <f t="shared" si="22"/>
        <v>0.84454930984145349</v>
      </c>
      <c r="AP126" s="22">
        <v>56</v>
      </c>
      <c r="AR126" s="22">
        <f>Compensation!$C$16</f>
        <v>1.3685897435897436</v>
      </c>
      <c r="CC126" s="24"/>
      <c r="CD126" s="24"/>
      <c r="CE126" s="24"/>
    </row>
    <row r="127" spans="1:83" s="22" customFormat="1">
      <c r="A127" s="22">
        <f t="shared" si="0"/>
        <v>0.17</v>
      </c>
      <c r="B127" s="22">
        <f t="shared" si="1"/>
        <v>4.74</v>
      </c>
      <c r="C127" s="22">
        <f t="shared" si="23"/>
        <v>2.8499999999999979</v>
      </c>
      <c r="D127" s="22">
        <f t="shared" si="7"/>
        <v>8.1224999999999881</v>
      </c>
      <c r="E127" s="22">
        <f t="shared" si="8"/>
        <v>38.500649999999943</v>
      </c>
      <c r="F127" s="22">
        <f t="shared" si="9"/>
        <v>7.1224999999999881</v>
      </c>
      <c r="G127" s="22">
        <f>1</f>
        <v>1</v>
      </c>
      <c r="H127" s="22">
        <f t="shared" si="10"/>
        <v>2.2965299999999984</v>
      </c>
      <c r="I127" s="22" t="str">
        <f t="shared" si="11"/>
        <v>1+2.29653j</v>
      </c>
      <c r="K127" s="22" t="str">
        <f t="shared" si="12"/>
        <v>7.12249999999999+16.357034925j</v>
      </c>
      <c r="M127" s="22" t="str">
        <f t="shared" si="26"/>
        <v>45.6231499999999+16.357034925j</v>
      </c>
      <c r="O127" s="22" t="str">
        <f t="shared" si="27"/>
        <v>0.747766146860389-0.268092777020615j</v>
      </c>
      <c r="S127" s="22">
        <f t="shared" si="13"/>
        <v>0.79437267543707601</v>
      </c>
      <c r="U127" s="22">
        <f t="shared" si="4"/>
        <v>1.5102739726027397</v>
      </c>
      <c r="V127" s="22">
        <f t="shared" si="5"/>
        <v>1.3018292682926829</v>
      </c>
      <c r="X127" s="22">
        <f t="shared" si="24"/>
        <v>1E-3</v>
      </c>
      <c r="Y127" s="22">
        <f t="shared" si="6"/>
        <v>4.74</v>
      </c>
      <c r="Z127" s="22">
        <f t="shared" si="25"/>
        <v>2.8499999999999979</v>
      </c>
      <c r="AA127" s="22">
        <f t="shared" si="14"/>
        <v>8.1224999999999881</v>
      </c>
      <c r="AB127" s="22">
        <f t="shared" si="15"/>
        <v>38.500649999999943</v>
      </c>
      <c r="AC127" s="22">
        <f t="shared" si="16"/>
        <v>7.1224999999999881</v>
      </c>
      <c r="AD127" s="22">
        <v>1</v>
      </c>
      <c r="AE127" s="22">
        <f t="shared" si="17"/>
        <v>1.350899999999999E-2</v>
      </c>
      <c r="AF127" s="22" t="str">
        <f t="shared" si="18"/>
        <v>1+0.013509j</v>
      </c>
      <c r="AH127" s="22" t="str">
        <f t="shared" si="19"/>
        <v>7.12249999999999+0.0962178524999998j</v>
      </c>
      <c r="AI127" s="22" t="str">
        <f t="shared" si="20"/>
        <v>45.6231499999999+0.0962178524999998j</v>
      </c>
      <c r="AK127" s="22" t="str">
        <f t="shared" si="21"/>
        <v>0.843880327406844-0.00177971825422145j</v>
      </c>
      <c r="AO127" s="22">
        <f t="shared" si="22"/>
        <v>0.84388220409091852</v>
      </c>
      <c r="AP127" s="22">
        <v>57</v>
      </c>
      <c r="AR127" s="22">
        <f>Compensation!$C$16</f>
        <v>1.3685897435897436</v>
      </c>
      <c r="CC127" s="24"/>
      <c r="CD127" s="24"/>
      <c r="CE127" s="24"/>
    </row>
    <row r="128" spans="1:83" s="22" customFormat="1">
      <c r="A128" s="22">
        <f t="shared" si="0"/>
        <v>0.17</v>
      </c>
      <c r="B128" s="22">
        <f t="shared" si="1"/>
        <v>4.74</v>
      </c>
      <c r="C128" s="22">
        <f t="shared" si="23"/>
        <v>2.8999999999999977</v>
      </c>
      <c r="D128" s="22">
        <f t="shared" si="7"/>
        <v>8.4099999999999859</v>
      </c>
      <c r="E128" s="22">
        <f t="shared" si="8"/>
        <v>39.863399999999935</v>
      </c>
      <c r="F128" s="22">
        <f t="shared" si="9"/>
        <v>7.4099999999999859</v>
      </c>
      <c r="G128" s="22">
        <f>1</f>
        <v>1</v>
      </c>
      <c r="H128" s="22">
        <f t="shared" si="10"/>
        <v>2.3368199999999986</v>
      </c>
      <c r="I128" s="22" t="str">
        <f t="shared" si="11"/>
        <v>1+2.33682j</v>
      </c>
      <c r="K128" s="22" t="str">
        <f t="shared" si="12"/>
        <v>7.40999999999999+17.3158362j</v>
      </c>
      <c r="M128" s="22" t="str">
        <f t="shared" si="26"/>
        <v>47.2733999999999+17.3158362j</v>
      </c>
      <c r="O128" s="22" t="str">
        <f t="shared" si="27"/>
        <v>0.743497647317597-0.272336736431839j</v>
      </c>
      <c r="S128" s="22">
        <f t="shared" si="13"/>
        <v>0.79180556298699167</v>
      </c>
      <c r="U128" s="22">
        <f t="shared" si="4"/>
        <v>1.5102739726027397</v>
      </c>
      <c r="V128" s="22">
        <f t="shared" si="5"/>
        <v>1.3018292682926829</v>
      </c>
      <c r="X128" s="22">
        <f t="shared" si="24"/>
        <v>1E-3</v>
      </c>
      <c r="Y128" s="22">
        <f t="shared" si="6"/>
        <v>4.74</v>
      </c>
      <c r="Z128" s="22">
        <f t="shared" si="25"/>
        <v>2.8999999999999977</v>
      </c>
      <c r="AA128" s="22">
        <f t="shared" si="14"/>
        <v>8.4099999999999859</v>
      </c>
      <c r="AB128" s="22">
        <f t="shared" si="15"/>
        <v>39.863399999999935</v>
      </c>
      <c r="AC128" s="22">
        <f t="shared" si="16"/>
        <v>7.4099999999999859</v>
      </c>
      <c r="AD128" s="22">
        <v>1</v>
      </c>
      <c r="AE128" s="22">
        <f t="shared" si="17"/>
        <v>1.3745999999999991E-2</v>
      </c>
      <c r="AF128" s="22" t="str">
        <f t="shared" si="18"/>
        <v>1+0.013746j</v>
      </c>
      <c r="AH128" s="22" t="str">
        <f t="shared" si="19"/>
        <v>7.40999999999999+0.10185786j</v>
      </c>
      <c r="AI128" s="22" t="str">
        <f t="shared" si="20"/>
        <v>47.2733999999999+0.10185786j</v>
      </c>
      <c r="AK128" s="22" t="str">
        <f t="shared" si="21"/>
        <v>0.843248315829431-0.00181690906300351j</v>
      </c>
      <c r="AO128" s="22">
        <f t="shared" si="22"/>
        <v>0.8432502732331103</v>
      </c>
      <c r="AP128" s="22">
        <v>58</v>
      </c>
      <c r="AR128" s="22">
        <f>Compensation!$C$16</f>
        <v>1.3685897435897436</v>
      </c>
      <c r="CC128" s="24"/>
      <c r="CD128" s="24"/>
      <c r="CE128" s="24"/>
    </row>
    <row r="129" spans="1:83" s="22" customFormat="1">
      <c r="A129" s="22">
        <f t="shared" si="0"/>
        <v>0.17</v>
      </c>
      <c r="B129" s="22">
        <f t="shared" si="1"/>
        <v>4.74</v>
      </c>
      <c r="C129" s="22">
        <f t="shared" si="23"/>
        <v>2.9499999999999975</v>
      </c>
      <c r="D129" s="22">
        <f t="shared" si="7"/>
        <v>8.7024999999999846</v>
      </c>
      <c r="E129" s="22">
        <f t="shared" si="8"/>
        <v>41.249849999999931</v>
      </c>
      <c r="F129" s="22">
        <f t="shared" si="9"/>
        <v>7.7024999999999846</v>
      </c>
      <c r="G129" s="22">
        <f>1</f>
        <v>1</v>
      </c>
      <c r="H129" s="22">
        <f t="shared" si="10"/>
        <v>2.3771099999999983</v>
      </c>
      <c r="I129" s="22" t="str">
        <f t="shared" si="11"/>
        <v>1+2.37711j</v>
      </c>
      <c r="K129" s="22" t="str">
        <f t="shared" si="12"/>
        <v>7.70249999999998+18.309689775j</v>
      </c>
      <c r="M129" s="22" t="str">
        <f t="shared" si="26"/>
        <v>48.9523499999999+18.309689775j</v>
      </c>
      <c r="O129" s="22" t="str">
        <f t="shared" si="27"/>
        <v>0.739234832242401-0.276496643148543j</v>
      </c>
      <c r="S129" s="22">
        <f t="shared" si="13"/>
        <v>0.78925188050004891</v>
      </c>
      <c r="U129" s="22">
        <f t="shared" si="4"/>
        <v>1.5102739726027397</v>
      </c>
      <c r="V129" s="22">
        <f t="shared" si="5"/>
        <v>1.3018292682926829</v>
      </c>
      <c r="X129" s="22">
        <f t="shared" si="24"/>
        <v>1E-3</v>
      </c>
      <c r="Y129" s="22">
        <f t="shared" si="6"/>
        <v>4.74</v>
      </c>
      <c r="Z129" s="22">
        <f t="shared" si="25"/>
        <v>2.9499999999999975</v>
      </c>
      <c r="AA129" s="22">
        <f t="shared" si="14"/>
        <v>8.7024999999999846</v>
      </c>
      <c r="AB129" s="22">
        <f t="shared" si="15"/>
        <v>41.249849999999931</v>
      </c>
      <c r="AC129" s="22">
        <f t="shared" si="16"/>
        <v>7.7024999999999846</v>
      </c>
      <c r="AD129" s="22">
        <v>1</v>
      </c>
      <c r="AE129" s="22">
        <f t="shared" si="17"/>
        <v>1.3982999999999988E-2</v>
      </c>
      <c r="AF129" s="22" t="str">
        <f t="shared" si="18"/>
        <v>1+0.013983j</v>
      </c>
      <c r="AH129" s="22" t="str">
        <f t="shared" si="19"/>
        <v>7.70249999999998+0.1077040575j</v>
      </c>
      <c r="AI129" s="22" t="str">
        <f t="shared" si="20"/>
        <v>48.9523499999999+0.1077040575j</v>
      </c>
      <c r="AK129" s="22" t="str">
        <f t="shared" si="21"/>
        <v>0.842649031532487-0.00185398085576064j</v>
      </c>
      <c r="AO129" s="22">
        <f t="shared" si="22"/>
        <v>0.84265107107725901</v>
      </c>
      <c r="AP129" s="22">
        <v>59</v>
      </c>
      <c r="AR129" s="22">
        <f>Compensation!$C$16</f>
        <v>1.3685897435897436</v>
      </c>
      <c r="CC129" s="24"/>
      <c r="CD129" s="24"/>
      <c r="CE129" s="24"/>
    </row>
    <row r="130" spans="1:83" s="22" customFormat="1">
      <c r="A130" s="22">
        <f t="shared" si="0"/>
        <v>0.17</v>
      </c>
      <c r="B130" s="22">
        <f t="shared" si="1"/>
        <v>4.74</v>
      </c>
      <c r="C130" s="22">
        <f t="shared" si="23"/>
        <v>2.9999999999999973</v>
      </c>
      <c r="D130" s="22">
        <f t="shared" si="7"/>
        <v>8.999999999999984</v>
      </c>
      <c r="E130" s="22">
        <f t="shared" si="8"/>
        <v>42.659999999999926</v>
      </c>
      <c r="F130" s="22">
        <f t="shared" si="9"/>
        <v>7.999999999999984</v>
      </c>
      <c r="G130" s="22">
        <f>1</f>
        <v>1</v>
      </c>
      <c r="H130" s="22">
        <f t="shared" si="10"/>
        <v>2.417399999999998</v>
      </c>
      <c r="I130" s="22" t="str">
        <f t="shared" si="11"/>
        <v>1+2.4174j</v>
      </c>
      <c r="K130" s="22" t="str">
        <f t="shared" si="12"/>
        <v>7.99999999999998+19.3392j</v>
      </c>
      <c r="M130" s="22" t="str">
        <f t="shared" si="26"/>
        <v>50.6599999999999+19.3392j</v>
      </c>
      <c r="O130" s="22" t="str">
        <f t="shared" si="27"/>
        <v>0.734976878077952-0.280573723658215j</v>
      </c>
      <c r="S130" s="22">
        <f t="shared" si="13"/>
        <v>0.78671000102747457</v>
      </c>
      <c r="U130" s="22">
        <f t="shared" si="4"/>
        <v>1.5102739726027397</v>
      </c>
      <c r="V130" s="22">
        <f t="shared" si="5"/>
        <v>1.3018292682926829</v>
      </c>
      <c r="X130" s="22">
        <f t="shared" si="24"/>
        <v>1E-3</v>
      </c>
      <c r="Y130" s="22">
        <f t="shared" si="6"/>
        <v>4.74</v>
      </c>
      <c r="Z130" s="22">
        <f t="shared" si="25"/>
        <v>2.9999999999999973</v>
      </c>
      <c r="AA130" s="22">
        <f t="shared" si="14"/>
        <v>8.999999999999984</v>
      </c>
      <c r="AB130" s="22">
        <f t="shared" si="15"/>
        <v>42.659999999999926</v>
      </c>
      <c r="AC130" s="22">
        <f t="shared" si="16"/>
        <v>7.999999999999984</v>
      </c>
      <c r="AD130" s="22">
        <v>1</v>
      </c>
      <c r="AE130" s="22">
        <f t="shared" si="17"/>
        <v>1.4219999999999988E-2</v>
      </c>
      <c r="AF130" s="22" t="str">
        <f t="shared" si="18"/>
        <v>1+0.01422j</v>
      </c>
      <c r="AH130" s="22" t="str">
        <f t="shared" si="19"/>
        <v>7.99999999999998+0.11376j</v>
      </c>
      <c r="AI130" s="22" t="str">
        <f t="shared" si="20"/>
        <v>50.6599999999999+0.11376j</v>
      </c>
      <c r="AK130" s="22" t="str">
        <f t="shared" si="21"/>
        <v>0.842080238582783-0.00189094054364741j</v>
      </c>
      <c r="AO130" s="22">
        <f t="shared" si="22"/>
        <v>0.84208236168903117</v>
      </c>
      <c r="AP130" s="22">
        <v>60</v>
      </c>
      <c r="AR130" s="22">
        <f>Compensation!$C$16</f>
        <v>1.3685897435897436</v>
      </c>
      <c r="CC130" s="24"/>
      <c r="CD130" s="24"/>
      <c r="CE130" s="24"/>
    </row>
    <row r="131" spans="1:83" s="22" customFormat="1">
      <c r="A131" s="22">
        <f t="shared" si="0"/>
        <v>0.17</v>
      </c>
      <c r="B131" s="22">
        <f t="shared" si="1"/>
        <v>4.74</v>
      </c>
      <c r="C131" s="22">
        <f t="shared" si="23"/>
        <v>3.0499999999999972</v>
      </c>
      <c r="D131" s="22">
        <f t="shared" si="7"/>
        <v>9.3024999999999824</v>
      </c>
      <c r="E131" s="22">
        <f t="shared" si="8"/>
        <v>44.093849999999918</v>
      </c>
      <c r="F131" s="22">
        <f t="shared" si="9"/>
        <v>8.3024999999999824</v>
      </c>
      <c r="G131" s="22">
        <f>1</f>
        <v>1</v>
      </c>
      <c r="H131" s="22">
        <f t="shared" si="10"/>
        <v>2.4576899999999977</v>
      </c>
      <c r="I131" s="22" t="str">
        <f t="shared" si="11"/>
        <v>1+2.45769j</v>
      </c>
      <c r="K131" s="22" t="str">
        <f t="shared" si="12"/>
        <v>8.30249999999998+20.404971225j</v>
      </c>
      <c r="M131" s="22" t="str">
        <f t="shared" si="26"/>
        <v>52.3963499999999+20.404971225j</v>
      </c>
      <c r="O131" s="22" t="str">
        <f t="shared" si="27"/>
        <v>0.730723129057848-0.284569143115262j</v>
      </c>
      <c r="S131" s="22">
        <f t="shared" si="13"/>
        <v>0.78417848003719592</v>
      </c>
      <c r="U131" s="22">
        <f t="shared" si="4"/>
        <v>1.5102739726027397</v>
      </c>
      <c r="V131" s="22">
        <f t="shared" si="5"/>
        <v>1.3018292682926829</v>
      </c>
      <c r="X131" s="22">
        <f t="shared" si="24"/>
        <v>1E-3</v>
      </c>
      <c r="Y131" s="22">
        <f t="shared" si="6"/>
        <v>4.74</v>
      </c>
      <c r="Z131" s="22">
        <f t="shared" si="25"/>
        <v>3.0499999999999972</v>
      </c>
      <c r="AA131" s="22">
        <f t="shared" si="14"/>
        <v>9.3024999999999824</v>
      </c>
      <c r="AB131" s="22">
        <f t="shared" si="15"/>
        <v>44.093849999999918</v>
      </c>
      <c r="AC131" s="22">
        <f t="shared" si="16"/>
        <v>8.3024999999999824</v>
      </c>
      <c r="AD131" s="22">
        <v>1</v>
      </c>
      <c r="AE131" s="22">
        <f t="shared" si="17"/>
        <v>1.4456999999999987E-2</v>
      </c>
      <c r="AF131" s="22" t="str">
        <f t="shared" si="18"/>
        <v>1+0.014457j</v>
      </c>
      <c r="AH131" s="22" t="str">
        <f t="shared" si="19"/>
        <v>8.30249999999998+0.1200292425j</v>
      </c>
      <c r="AI131" s="22" t="str">
        <f t="shared" si="20"/>
        <v>52.3963499999999+0.1200292425j</v>
      </c>
      <c r="AK131" s="22" t="str">
        <f t="shared" si="21"/>
        <v>0.8415398898642-0.00192779450312729j</v>
      </c>
      <c r="AO131" s="22">
        <f t="shared" si="22"/>
        <v>0.84154209795131241</v>
      </c>
      <c r="AP131" s="22">
        <v>61</v>
      </c>
      <c r="AR131" s="22">
        <f>Compensation!$C$16</f>
        <v>1.3685897435897436</v>
      </c>
      <c r="CC131" s="24"/>
      <c r="CD131" s="24"/>
      <c r="CE131" s="24"/>
    </row>
    <row r="132" spans="1:83" s="22" customFormat="1">
      <c r="A132" s="22">
        <f t="shared" si="0"/>
        <v>0.17</v>
      </c>
      <c r="B132" s="22">
        <f t="shared" si="1"/>
        <v>4.74</v>
      </c>
      <c r="C132" s="22">
        <f t="shared" si="23"/>
        <v>3.099999999999997</v>
      </c>
      <c r="D132" s="22">
        <f t="shared" si="7"/>
        <v>9.6099999999999817</v>
      </c>
      <c r="E132" s="22">
        <f t="shared" si="8"/>
        <v>45.551399999999916</v>
      </c>
      <c r="F132" s="22">
        <f t="shared" si="9"/>
        <v>8.6099999999999817</v>
      </c>
      <c r="G132" s="22">
        <f>1</f>
        <v>1</v>
      </c>
      <c r="H132" s="22">
        <f t="shared" si="10"/>
        <v>2.4979799999999979</v>
      </c>
      <c r="I132" s="22" t="str">
        <f t="shared" si="11"/>
        <v>1+2.49798j</v>
      </c>
      <c r="K132" s="22" t="str">
        <f t="shared" si="12"/>
        <v>8.60999999999998+21.5076078j</v>
      </c>
      <c r="M132" s="22" t="str">
        <f t="shared" si="26"/>
        <v>54.1613999999999+21.5076078j</v>
      </c>
      <c r="O132" s="22" t="str">
        <f t="shared" si="27"/>
        <v>0.726473078290463-0.288484013432629j</v>
      </c>
      <c r="S132" s="22">
        <f t="shared" si="13"/>
        <v>0.78165603655765281</v>
      </c>
      <c r="U132" s="22">
        <f t="shared" si="4"/>
        <v>1.5102739726027397</v>
      </c>
      <c r="V132" s="22">
        <f t="shared" si="5"/>
        <v>1.3018292682926829</v>
      </c>
      <c r="X132" s="22">
        <f t="shared" si="24"/>
        <v>1E-3</v>
      </c>
      <c r="Y132" s="22">
        <f t="shared" si="6"/>
        <v>4.74</v>
      </c>
      <c r="Z132" s="22">
        <f t="shared" si="25"/>
        <v>3.099999999999997</v>
      </c>
      <c r="AA132" s="22">
        <f t="shared" si="14"/>
        <v>9.6099999999999817</v>
      </c>
      <c r="AB132" s="22">
        <f t="shared" si="15"/>
        <v>45.551399999999916</v>
      </c>
      <c r="AC132" s="22">
        <f t="shared" si="16"/>
        <v>8.6099999999999817</v>
      </c>
      <c r="AD132" s="22">
        <v>1</v>
      </c>
      <c r="AE132" s="22">
        <f t="shared" si="17"/>
        <v>1.4693999999999987E-2</v>
      </c>
      <c r="AF132" s="22" t="str">
        <f t="shared" si="18"/>
        <v>1+0.014694j</v>
      </c>
      <c r="AH132" s="22" t="str">
        <f t="shared" si="19"/>
        <v>8.60999999999998+0.12651534j</v>
      </c>
      <c r="AI132" s="22" t="str">
        <f t="shared" si="20"/>
        <v>54.1613999999999+0.12651534j</v>
      </c>
      <c r="AK132" s="22" t="str">
        <f t="shared" si="21"/>
        <v>0.841026108159362-0.00196454862730023j</v>
      </c>
      <c r="AO132" s="22">
        <f t="shared" si="22"/>
        <v>0.84102840264582734</v>
      </c>
      <c r="AP132" s="22">
        <v>62</v>
      </c>
      <c r="AR132" s="22">
        <f>Compensation!$C$16</f>
        <v>1.3685897435897436</v>
      </c>
      <c r="CC132" s="24"/>
      <c r="CD132" s="24"/>
      <c r="CE132" s="24"/>
    </row>
    <row r="133" spans="1:83" s="22" customFormat="1">
      <c r="A133" s="22">
        <f t="shared" si="0"/>
        <v>0.17</v>
      </c>
      <c r="B133" s="22">
        <f t="shared" si="1"/>
        <v>4.74</v>
      </c>
      <c r="C133" s="22">
        <f t="shared" si="23"/>
        <v>3.1499999999999968</v>
      </c>
      <c r="D133" s="22">
        <f t="shared" si="7"/>
        <v>9.9224999999999799</v>
      </c>
      <c r="E133" s="22">
        <f t="shared" si="8"/>
        <v>47.032649999999904</v>
      </c>
      <c r="F133" s="22">
        <f t="shared" si="9"/>
        <v>8.9224999999999799</v>
      </c>
      <c r="G133" s="22">
        <f>1</f>
        <v>1</v>
      </c>
      <c r="H133" s="22">
        <f t="shared" si="10"/>
        <v>2.5382699999999976</v>
      </c>
      <c r="I133" s="22" t="str">
        <f t="shared" si="11"/>
        <v>1+2.53827j</v>
      </c>
      <c r="K133" s="22" t="str">
        <f t="shared" si="12"/>
        <v>8.92249999999998+22.6477140749999j</v>
      </c>
      <c r="M133" s="22" t="str">
        <f t="shared" si="26"/>
        <v>55.9551499999999+22.6477140749999j</v>
      </c>
      <c r="O133" s="22" t="str">
        <f t="shared" si="27"/>
        <v>0.722226350969052-0.292319400344341j</v>
      </c>
      <c r="S133" s="22">
        <f t="shared" si="13"/>
        <v>0.77914153646930384</v>
      </c>
      <c r="U133" s="22">
        <f t="shared" si="4"/>
        <v>1.5102739726027397</v>
      </c>
      <c r="V133" s="22">
        <f t="shared" si="5"/>
        <v>1.3018292682926829</v>
      </c>
      <c r="X133" s="22">
        <f t="shared" si="24"/>
        <v>1E-3</v>
      </c>
      <c r="Y133" s="22">
        <f t="shared" si="6"/>
        <v>4.74</v>
      </c>
      <c r="Z133" s="22">
        <f t="shared" si="25"/>
        <v>3.1499999999999968</v>
      </c>
      <c r="AA133" s="22">
        <f t="shared" si="14"/>
        <v>9.9224999999999799</v>
      </c>
      <c r="AB133" s="22">
        <f t="shared" si="15"/>
        <v>47.032649999999904</v>
      </c>
      <c r="AC133" s="22">
        <f t="shared" si="16"/>
        <v>8.9224999999999799</v>
      </c>
      <c r="AD133" s="22">
        <v>1</v>
      </c>
      <c r="AE133" s="22">
        <f t="shared" si="17"/>
        <v>1.4930999999999986E-2</v>
      </c>
      <c r="AF133" s="22" t="str">
        <f t="shared" si="18"/>
        <v>1+0.014931j</v>
      </c>
      <c r="AH133" s="22" t="str">
        <f t="shared" si="19"/>
        <v>8.92249999999998+0.1332218475j</v>
      </c>
      <c r="AI133" s="22" t="str">
        <f t="shared" si="20"/>
        <v>55.9551499999999+0.1332218475j</v>
      </c>
      <c r="AK133" s="22" t="str">
        <f t="shared" si="21"/>
        <v>0.840537169417355-0.00200120837138674j</v>
      </c>
      <c r="AO133" s="22">
        <f t="shared" si="22"/>
        <v>0.84053955172084849</v>
      </c>
      <c r="AP133" s="22">
        <v>63</v>
      </c>
      <c r="AR133" s="22">
        <f>Compensation!$C$16</f>
        <v>1.3685897435897436</v>
      </c>
      <c r="CC133" s="24"/>
      <c r="CD133" s="24"/>
      <c r="CE133" s="24"/>
    </row>
    <row r="134" spans="1:83" s="22" customFormat="1">
      <c r="A134" s="22">
        <f t="shared" si="0"/>
        <v>0.17</v>
      </c>
      <c r="B134" s="22">
        <f t="shared" si="1"/>
        <v>4.74</v>
      </c>
      <c r="C134" s="22">
        <f t="shared" si="23"/>
        <v>3.1999999999999966</v>
      </c>
      <c r="D134" s="22">
        <f t="shared" si="7"/>
        <v>10.239999999999979</v>
      </c>
      <c r="E134" s="22">
        <f t="shared" si="8"/>
        <v>48.537599999999905</v>
      </c>
      <c r="F134" s="22">
        <f t="shared" si="9"/>
        <v>9.2399999999999789</v>
      </c>
      <c r="G134" s="22">
        <f>1</f>
        <v>1</v>
      </c>
      <c r="H134" s="22">
        <f t="shared" si="10"/>
        <v>2.5785599999999977</v>
      </c>
      <c r="I134" s="22" t="str">
        <f t="shared" si="11"/>
        <v>1+2.57856j</v>
      </c>
      <c r="K134" s="22" t="str">
        <f t="shared" si="12"/>
        <v>9.23999999999998+23.8258943999999j</v>
      </c>
      <c r="M134" s="22" t="str">
        <f t="shared" ref="M134:M141" si="28">IMSUM(K134,E134)</f>
        <v>57.7775999999999+23.8258943999999j</v>
      </c>
      <c r="O134" s="22" t="str">
        <f t="shared" ref="O134:O141" si="29">IMDIV(E134,M134)</f>
        <v>0.717982689437472-0.296076329573488j</v>
      </c>
      <c r="S134" s="22">
        <f t="shared" si="13"/>
        <v>0.77663397766616815</v>
      </c>
      <c r="U134" s="22">
        <f t="shared" si="4"/>
        <v>1.5102739726027397</v>
      </c>
      <c r="V134" s="22">
        <f t="shared" si="5"/>
        <v>1.3018292682926829</v>
      </c>
      <c r="X134" s="22">
        <f t="shared" si="24"/>
        <v>1E-3</v>
      </c>
      <c r="Y134" s="22">
        <f t="shared" si="6"/>
        <v>4.74</v>
      </c>
      <c r="Z134" s="22">
        <f t="shared" si="25"/>
        <v>3.1999999999999966</v>
      </c>
      <c r="AA134" s="22">
        <f t="shared" si="14"/>
        <v>10.239999999999979</v>
      </c>
      <c r="AB134" s="22">
        <f t="shared" si="15"/>
        <v>48.537599999999905</v>
      </c>
      <c r="AC134" s="22">
        <f t="shared" si="16"/>
        <v>9.2399999999999789</v>
      </c>
      <c r="AD134" s="22">
        <v>1</v>
      </c>
      <c r="AE134" s="22">
        <f t="shared" si="17"/>
        <v>1.5167999999999985E-2</v>
      </c>
      <c r="AF134" s="22" t="str">
        <f t="shared" si="18"/>
        <v>1+0.015168j</v>
      </c>
      <c r="AH134" s="22" t="str">
        <f t="shared" si="19"/>
        <v>9.23999999999998+0.14015232j</v>
      </c>
      <c r="AI134" s="22" t="str">
        <f t="shared" si="20"/>
        <v>57.7775999999999+0.14015232j</v>
      </c>
      <c r="AK134" s="22" t="str">
        <f t="shared" si="21"/>
        <v>0.840071487922214-0.00203777879313351j</v>
      </c>
      <c r="AO134" s="22">
        <f t="shared" si="22"/>
        <v>0.840073959459673</v>
      </c>
      <c r="AP134" s="22">
        <v>64</v>
      </c>
      <c r="AR134" s="22">
        <f>Compensation!$C$16</f>
        <v>1.3685897435897436</v>
      </c>
      <c r="CC134" s="24"/>
      <c r="CD134" s="24"/>
      <c r="CE134" s="24"/>
    </row>
    <row r="135" spans="1:83" s="22" customFormat="1">
      <c r="A135" s="22">
        <f t="shared" si="0"/>
        <v>0.17</v>
      </c>
      <c r="B135" s="22">
        <f t="shared" si="1"/>
        <v>4.74</v>
      </c>
      <c r="C135" s="22">
        <f t="shared" si="23"/>
        <v>3.2499999999999964</v>
      </c>
      <c r="D135" s="22">
        <f t="shared" ref="D135:D141" si="30">C135^2</f>
        <v>10.562499999999977</v>
      </c>
      <c r="E135" s="22">
        <f t="shared" ref="E135:E141" si="31">B135*D135</f>
        <v>50.06624999999989</v>
      </c>
      <c r="F135" s="22">
        <f t="shared" ref="F135:F141" si="32">C135^2-1</f>
        <v>9.5624999999999769</v>
      </c>
      <c r="G135" s="22">
        <f>1</f>
        <v>1</v>
      </c>
      <c r="H135" s="22">
        <f t="shared" ref="H135:H141" si="33">C135*B135*A135</f>
        <v>2.6188499999999975</v>
      </c>
      <c r="I135" s="22" t="str">
        <f t="shared" ref="I135:I141" si="34">COMPLEX(G135,H135,"j")</f>
        <v>1+2.61885j</v>
      </c>
      <c r="K135" s="22" t="str">
        <f t="shared" ref="K135:K141" si="35">IMPRODUCT(I135,F135)</f>
        <v>9.56249999999998+25.0427531249999j</v>
      </c>
      <c r="M135" s="22" t="str">
        <f t="shared" si="28"/>
        <v>59.6287499999999+25.0427531249999j</v>
      </c>
      <c r="O135" s="22" t="str">
        <f t="shared" si="29"/>
        <v>0.713741939880163-0.299755792220657j</v>
      </c>
      <c r="S135" s="22">
        <f t="shared" ref="S135:S141" si="36">IMABS(O135)</f>
        <v>0.77413247684988118</v>
      </c>
      <c r="U135" s="22">
        <f t="shared" si="4"/>
        <v>1.5102739726027397</v>
      </c>
      <c r="V135" s="22">
        <f t="shared" si="5"/>
        <v>1.3018292682926829</v>
      </c>
      <c r="X135" s="22">
        <f t="shared" si="24"/>
        <v>1E-3</v>
      </c>
      <c r="Y135" s="22">
        <f t="shared" si="6"/>
        <v>4.74</v>
      </c>
      <c r="Z135" s="22">
        <f t="shared" si="25"/>
        <v>3.2499999999999964</v>
      </c>
      <c r="AA135" s="22">
        <f t="shared" ref="AA135:AA141" si="37">Z135^2</f>
        <v>10.562499999999977</v>
      </c>
      <c r="AB135" s="22">
        <f t="shared" ref="AB135:AB141" si="38">Y135*AA135</f>
        <v>50.06624999999989</v>
      </c>
      <c r="AC135" s="22">
        <f t="shared" ref="AC135:AC141" si="39">Z135^2-1</f>
        <v>9.5624999999999769</v>
      </c>
      <c r="AD135" s="22">
        <v>1</v>
      </c>
      <c r="AE135" s="22">
        <f t="shared" ref="AE135:AE141" si="40">Z135*Y135*X135</f>
        <v>1.5404999999999983E-2</v>
      </c>
      <c r="AF135" s="22" t="str">
        <f t="shared" ref="AF135:AF141" si="41">COMPLEX(AD135,AE135,"j")</f>
        <v>1+0.015405j</v>
      </c>
      <c r="AH135" s="22" t="str">
        <f t="shared" ref="AH135:AH141" si="42">IMPRODUCT(AF135,AC135)</f>
        <v>9.56249999999998+0.1473103125j</v>
      </c>
      <c r="AI135" s="22" t="str">
        <f t="shared" ref="AI135:AI141" si="43">IMSUM(AH135,AB135)</f>
        <v>59.6287499999999+0.1473103125j</v>
      </c>
      <c r="AK135" s="22" t="str">
        <f t="shared" ref="AK135:AK141" si="44">IMDIV(AB135,AI135)</f>
        <v>0.839627603118214-0.00207426458879266j</v>
      </c>
      <c r="AO135" s="22">
        <f t="shared" ref="AO135:AO141" si="45">IMABS(AK135)</f>
        <v>0.83963016530590506</v>
      </c>
      <c r="AP135" s="22">
        <v>65</v>
      </c>
      <c r="AR135" s="22">
        <f>Compensation!$C$16</f>
        <v>1.3685897435897436</v>
      </c>
      <c r="CC135" s="24"/>
      <c r="CD135" s="24"/>
      <c r="CE135" s="24"/>
    </row>
    <row r="136" spans="1:83" s="22" customFormat="1">
      <c r="A136" s="22">
        <f t="shared" si="0"/>
        <v>0.17</v>
      </c>
      <c r="B136" s="22">
        <f t="shared" si="1"/>
        <v>4.74</v>
      </c>
      <c r="C136" s="22">
        <f t="shared" ref="C136:C141" si="46">C135+0.05</f>
        <v>3.2999999999999963</v>
      </c>
      <c r="D136" s="22">
        <f t="shared" si="30"/>
        <v>10.889999999999976</v>
      </c>
      <c r="E136" s="22">
        <f t="shared" si="31"/>
        <v>51.618599999999887</v>
      </c>
      <c r="F136" s="22">
        <f t="shared" si="32"/>
        <v>9.8899999999999757</v>
      </c>
      <c r="G136" s="22">
        <f>1</f>
        <v>1</v>
      </c>
      <c r="H136" s="22">
        <f t="shared" si="33"/>
        <v>2.6591399999999972</v>
      </c>
      <c r="I136" s="22" t="str">
        <f t="shared" si="34"/>
        <v>1+2.65914j</v>
      </c>
      <c r="K136" s="22" t="str">
        <f t="shared" si="35"/>
        <v>9.88999999999998+26.2988945999999j</v>
      </c>
      <c r="M136" s="22" t="str">
        <f t="shared" si="28"/>
        <v>61.5085999999999+26.2988945999999j</v>
      </c>
      <c r="O136" s="22" t="str">
        <f t="shared" si="29"/>
        <v>0.709504040437615-0.303358749471504j</v>
      </c>
      <c r="S136" s="22">
        <f t="shared" si="36"/>
        <v>0.77163625775245648</v>
      </c>
      <c r="U136" s="22">
        <f t="shared" si="4"/>
        <v>1.5102739726027397</v>
      </c>
      <c r="V136" s="22">
        <f t="shared" si="5"/>
        <v>1.3018292682926829</v>
      </c>
      <c r="X136" s="22">
        <f t="shared" ref="X136:X141" si="47">X135</f>
        <v>1E-3</v>
      </c>
      <c r="Y136" s="22">
        <f t="shared" si="6"/>
        <v>4.74</v>
      </c>
      <c r="Z136" s="22">
        <f t="shared" ref="Z136:Z141" si="48">Z135+0.05</f>
        <v>3.2999999999999963</v>
      </c>
      <c r="AA136" s="22">
        <f t="shared" si="37"/>
        <v>10.889999999999976</v>
      </c>
      <c r="AB136" s="22">
        <f t="shared" si="38"/>
        <v>51.618599999999887</v>
      </c>
      <c r="AC136" s="22">
        <f t="shared" si="39"/>
        <v>9.8899999999999757</v>
      </c>
      <c r="AD136" s="22">
        <v>1</v>
      </c>
      <c r="AE136" s="22">
        <f t="shared" si="40"/>
        <v>1.5641999999999982E-2</v>
      </c>
      <c r="AF136" s="22" t="str">
        <f t="shared" si="41"/>
        <v>1+0.015642j</v>
      </c>
      <c r="AH136" s="22" t="str">
        <f t="shared" si="42"/>
        <v>9.88999999999998+0.15469938j</v>
      </c>
      <c r="AI136" s="22" t="str">
        <f t="shared" si="43"/>
        <v>61.5085999999999+0.15469938j</v>
      </c>
      <c r="AK136" s="22" t="str">
        <f t="shared" si="44"/>
        <v>0.839204167882869-0.00211067012523283j</v>
      </c>
      <c r="AO136" s="22">
        <f t="shared" si="45"/>
        <v>0.83920682213644815</v>
      </c>
      <c r="AP136" s="22">
        <v>66</v>
      </c>
      <c r="AR136" s="22">
        <f>Compensation!$C$16</f>
        <v>1.3685897435897436</v>
      </c>
      <c r="CC136" s="24"/>
      <c r="CD136" s="24"/>
      <c r="CE136" s="24"/>
    </row>
    <row r="137" spans="1:83" s="22" customFormat="1">
      <c r="A137" s="22">
        <f t="shared" si="0"/>
        <v>0.17</v>
      </c>
      <c r="B137" s="22">
        <f t="shared" si="1"/>
        <v>4.74</v>
      </c>
      <c r="C137" s="22">
        <f t="shared" si="46"/>
        <v>3.3499999999999961</v>
      </c>
      <c r="D137" s="22">
        <f t="shared" si="30"/>
        <v>11.222499999999973</v>
      </c>
      <c r="E137" s="22">
        <f t="shared" si="31"/>
        <v>53.194649999999875</v>
      </c>
      <c r="F137" s="22">
        <f t="shared" si="32"/>
        <v>10.222499999999973</v>
      </c>
      <c r="G137" s="22">
        <f>1</f>
        <v>1</v>
      </c>
      <c r="H137" s="22">
        <f t="shared" si="33"/>
        <v>2.6994299999999969</v>
      </c>
      <c r="I137" s="22" t="str">
        <f t="shared" si="34"/>
        <v>1+2.69943j</v>
      </c>
      <c r="K137" s="22" t="str">
        <f t="shared" si="35"/>
        <v>10.2225+27.5949231749999j</v>
      </c>
      <c r="M137" s="22" t="str">
        <f t="shared" si="28"/>
        <v>63.4171499999999+27.5949231749999j</v>
      </c>
      <c r="O137" s="22" t="str">
        <f t="shared" si="29"/>
        <v>0.705269010576148-0.306886136708399j</v>
      </c>
      <c r="S137" s="22">
        <f t="shared" si="36"/>
        <v>0.76914464061245646</v>
      </c>
      <c r="U137" s="22">
        <f t="shared" si="4"/>
        <v>1.5102739726027397</v>
      </c>
      <c r="V137" s="22">
        <f t="shared" si="5"/>
        <v>1.3018292682926829</v>
      </c>
      <c r="X137" s="22">
        <f t="shared" si="47"/>
        <v>1E-3</v>
      </c>
      <c r="Y137" s="22">
        <f t="shared" si="6"/>
        <v>4.74</v>
      </c>
      <c r="Z137" s="22">
        <f t="shared" si="48"/>
        <v>3.3499999999999961</v>
      </c>
      <c r="AA137" s="22">
        <f t="shared" si="37"/>
        <v>11.222499999999973</v>
      </c>
      <c r="AB137" s="22">
        <f t="shared" si="38"/>
        <v>53.194649999999875</v>
      </c>
      <c r="AC137" s="22">
        <f t="shared" si="39"/>
        <v>10.222499999999973</v>
      </c>
      <c r="AD137" s="22">
        <v>1</v>
      </c>
      <c r="AE137" s="22">
        <f t="shared" si="40"/>
        <v>1.5878999999999983E-2</v>
      </c>
      <c r="AF137" s="22" t="str">
        <f t="shared" si="41"/>
        <v>1+0.015879j</v>
      </c>
      <c r="AH137" s="22" t="str">
        <f t="shared" si="42"/>
        <v>10.2225+0.1623230775j</v>
      </c>
      <c r="AI137" s="22" t="str">
        <f t="shared" si="43"/>
        <v>63.4171499999999+0.1623230775j</v>
      </c>
      <c r="AK137" s="22" t="str">
        <f t="shared" si="44"/>
        <v>0.838799938067838-0.00214699946866078j</v>
      </c>
      <c r="AO137" s="22">
        <f t="shared" si="45"/>
        <v>0.83880268580240458</v>
      </c>
      <c r="AP137" s="22">
        <v>67</v>
      </c>
      <c r="AR137" s="22">
        <f>Compensation!$C$16</f>
        <v>1.3685897435897436</v>
      </c>
      <c r="CC137" s="24"/>
      <c r="CD137" s="24"/>
      <c r="CE137" s="24"/>
    </row>
    <row r="138" spans="1:83" s="22" customFormat="1">
      <c r="A138" s="22">
        <f t="shared" si="0"/>
        <v>0.17</v>
      </c>
      <c r="B138" s="22">
        <f t="shared" si="1"/>
        <v>4.74</v>
      </c>
      <c r="C138" s="22">
        <f t="shared" si="46"/>
        <v>3.3999999999999959</v>
      </c>
      <c r="D138" s="22">
        <f t="shared" si="30"/>
        <v>11.559999999999972</v>
      </c>
      <c r="E138" s="22">
        <f t="shared" si="31"/>
        <v>54.794399999999868</v>
      </c>
      <c r="F138" s="22">
        <f t="shared" si="32"/>
        <v>10.559999999999972</v>
      </c>
      <c r="G138" s="22">
        <f>1</f>
        <v>1</v>
      </c>
      <c r="H138" s="22">
        <f t="shared" si="33"/>
        <v>2.739719999999997</v>
      </c>
      <c r="I138" s="22" t="str">
        <f t="shared" si="34"/>
        <v>1+2.73972j</v>
      </c>
      <c r="K138" s="22" t="str">
        <f t="shared" si="35"/>
        <v>10.56+28.9314431999999j</v>
      </c>
      <c r="M138" s="22" t="str">
        <f t="shared" si="28"/>
        <v>65.3543999999999+28.9314431999999j</v>
      </c>
      <c r="O138" s="22" t="str">
        <f t="shared" si="29"/>
        <v>0.701036941564144-0.310338867099456j</v>
      </c>
      <c r="S138" s="22">
        <f t="shared" si="36"/>
        <v>0.76665703275335773</v>
      </c>
      <c r="U138" s="22">
        <f t="shared" si="4"/>
        <v>1.5102739726027397</v>
      </c>
      <c r="V138" s="22">
        <f t="shared" si="5"/>
        <v>1.3018292682926829</v>
      </c>
      <c r="X138" s="22">
        <f t="shared" si="47"/>
        <v>1E-3</v>
      </c>
      <c r="Y138" s="22">
        <f t="shared" si="6"/>
        <v>4.74</v>
      </c>
      <c r="Z138" s="22">
        <f t="shared" si="48"/>
        <v>3.3999999999999959</v>
      </c>
      <c r="AA138" s="22">
        <f t="shared" si="37"/>
        <v>11.559999999999972</v>
      </c>
      <c r="AB138" s="22">
        <f t="shared" si="38"/>
        <v>54.794399999999868</v>
      </c>
      <c r="AC138" s="22">
        <f t="shared" si="39"/>
        <v>10.559999999999972</v>
      </c>
      <c r="AD138" s="22">
        <v>1</v>
      </c>
      <c r="AE138" s="22">
        <f t="shared" si="40"/>
        <v>1.6115999999999981E-2</v>
      </c>
      <c r="AF138" s="22" t="str">
        <f t="shared" si="41"/>
        <v>1+0.016116j</v>
      </c>
      <c r="AH138" s="22" t="str">
        <f t="shared" si="42"/>
        <v>10.56+0.17018496j</v>
      </c>
      <c r="AI138" s="22" t="str">
        <f t="shared" si="43"/>
        <v>65.3543999999999+0.17018496j</v>
      </c>
      <c r="AK138" s="22" t="str">
        <f t="shared" si="44"/>
        <v>0.838413763152826-0.00218325641036584j</v>
      </c>
      <c r="AO138" s="22">
        <f t="shared" si="45"/>
        <v>0.83841660578297017</v>
      </c>
      <c r="AP138" s="22">
        <v>68</v>
      </c>
      <c r="AR138" s="22">
        <f>Compensation!$C$16</f>
        <v>1.3685897435897436</v>
      </c>
      <c r="CC138" s="24"/>
      <c r="CD138" s="24"/>
      <c r="CE138" s="24"/>
    </row>
    <row r="139" spans="1:83" s="22" customFormat="1">
      <c r="A139" s="22">
        <f t="shared" si="0"/>
        <v>0.17</v>
      </c>
      <c r="B139" s="22">
        <f t="shared" si="1"/>
        <v>4.74</v>
      </c>
      <c r="C139" s="22">
        <f t="shared" si="46"/>
        <v>3.4499999999999957</v>
      </c>
      <c r="D139" s="22">
        <f t="shared" si="30"/>
        <v>11.902499999999971</v>
      </c>
      <c r="E139" s="22">
        <f t="shared" si="31"/>
        <v>56.417849999999866</v>
      </c>
      <c r="F139" s="22">
        <f t="shared" si="32"/>
        <v>10.902499999999971</v>
      </c>
      <c r="G139" s="22">
        <f>1</f>
        <v>1</v>
      </c>
      <c r="H139" s="22">
        <f t="shared" si="33"/>
        <v>2.7800099999999968</v>
      </c>
      <c r="I139" s="22" t="str">
        <f t="shared" si="34"/>
        <v>1+2.78001j</v>
      </c>
      <c r="K139" s="22" t="str">
        <f t="shared" si="35"/>
        <v>10.9025+30.3090590249999j</v>
      </c>
      <c r="M139" s="22" t="str">
        <f t="shared" si="28"/>
        <v>67.3203499999999+30.3090590249999j</v>
      </c>
      <c r="O139" s="22" t="str">
        <f t="shared" si="29"/>
        <v>0.696807987926685-0.313717834728449j</v>
      </c>
      <c r="S139" s="22">
        <f t="shared" si="36"/>
        <v>0.7641729201333568</v>
      </c>
      <c r="U139" s="22">
        <f t="shared" si="4"/>
        <v>1.5102739726027397</v>
      </c>
      <c r="V139" s="22">
        <f t="shared" si="5"/>
        <v>1.3018292682926829</v>
      </c>
      <c r="X139" s="22">
        <f t="shared" si="47"/>
        <v>1E-3</v>
      </c>
      <c r="Y139" s="22">
        <f t="shared" si="6"/>
        <v>4.74</v>
      </c>
      <c r="Z139" s="22">
        <f t="shared" si="48"/>
        <v>3.4499999999999957</v>
      </c>
      <c r="AA139" s="22">
        <f t="shared" si="37"/>
        <v>11.902499999999971</v>
      </c>
      <c r="AB139" s="22">
        <f t="shared" si="38"/>
        <v>56.417849999999866</v>
      </c>
      <c r="AC139" s="22">
        <f t="shared" si="39"/>
        <v>10.902499999999971</v>
      </c>
      <c r="AD139" s="22">
        <v>1</v>
      </c>
      <c r="AE139" s="22">
        <f t="shared" si="40"/>
        <v>1.6352999999999982E-2</v>
      </c>
      <c r="AF139" s="22" t="str">
        <f t="shared" si="41"/>
        <v>1+0.016353j</v>
      </c>
      <c r="AH139" s="22" t="str">
        <f t="shared" si="42"/>
        <v>10.9025+0.1782885825j</v>
      </c>
      <c r="AI139" s="22" t="str">
        <f t="shared" si="43"/>
        <v>67.3203499999999+0.1782885825j</v>
      </c>
      <c r="AK139" s="22" t="str">
        <f t="shared" si="44"/>
        <v>0.838044577878575-0.0022194444898427j</v>
      </c>
      <c r="AO139" s="22">
        <f t="shared" si="45"/>
        <v>0.83804751681842149</v>
      </c>
      <c r="AP139" s="22">
        <v>69</v>
      </c>
      <c r="AR139" s="22">
        <f>Compensation!$C$16</f>
        <v>1.3685897435897436</v>
      </c>
      <c r="CC139" s="24"/>
      <c r="CD139" s="24"/>
      <c r="CE139" s="24"/>
    </row>
    <row r="140" spans="1:83" s="22" customFormat="1">
      <c r="A140" s="22">
        <f t="shared" si="0"/>
        <v>0.17</v>
      </c>
      <c r="B140" s="22">
        <f t="shared" si="1"/>
        <v>4.74</v>
      </c>
      <c r="C140" s="22">
        <f t="shared" si="46"/>
        <v>3.4999999999999956</v>
      </c>
      <c r="D140" s="22">
        <f t="shared" si="30"/>
        <v>12.249999999999968</v>
      </c>
      <c r="E140" s="22">
        <f t="shared" si="31"/>
        <v>58.064999999999849</v>
      </c>
      <c r="F140" s="22">
        <f t="shared" si="32"/>
        <v>11.249999999999968</v>
      </c>
      <c r="G140" s="22">
        <f>1</f>
        <v>1</v>
      </c>
      <c r="H140" s="22">
        <f t="shared" si="33"/>
        <v>2.8202999999999965</v>
      </c>
      <c r="I140" s="22" t="str">
        <f t="shared" si="34"/>
        <v>1+2.8203j</v>
      </c>
      <c r="K140" s="22" t="str">
        <f t="shared" si="35"/>
        <v>11.25+31.7283749999999j</v>
      </c>
      <c r="M140" s="22" t="str">
        <f t="shared" si="28"/>
        <v>69.3149999999999+31.7283749999999j</v>
      </c>
      <c r="O140" s="22" t="str">
        <f t="shared" si="29"/>
        <v>0.692582359767426-0.317023917320721j</v>
      </c>
      <c r="S140" s="22">
        <f t="shared" si="36"/>
        <v>0.76169185975326781</v>
      </c>
      <c r="U140" s="22">
        <f t="shared" si="4"/>
        <v>1.5102739726027397</v>
      </c>
      <c r="V140" s="22">
        <f t="shared" si="5"/>
        <v>1.3018292682926829</v>
      </c>
      <c r="X140" s="22">
        <f t="shared" si="47"/>
        <v>1E-3</v>
      </c>
      <c r="Y140" s="22">
        <f t="shared" si="6"/>
        <v>4.74</v>
      </c>
      <c r="Z140" s="22">
        <f t="shared" si="48"/>
        <v>3.4999999999999956</v>
      </c>
      <c r="AA140" s="22">
        <f t="shared" si="37"/>
        <v>12.249999999999968</v>
      </c>
      <c r="AB140" s="22">
        <f t="shared" si="38"/>
        <v>58.064999999999849</v>
      </c>
      <c r="AC140" s="22">
        <f t="shared" si="39"/>
        <v>11.249999999999968</v>
      </c>
      <c r="AD140" s="22">
        <v>1</v>
      </c>
      <c r="AE140" s="22">
        <f t="shared" si="40"/>
        <v>1.658999999999998E-2</v>
      </c>
      <c r="AF140" s="22" t="str">
        <f t="shared" si="41"/>
        <v>1+0.01659j</v>
      </c>
      <c r="AH140" s="22" t="str">
        <f t="shared" si="42"/>
        <v>11.25+0.186637499999999j</v>
      </c>
      <c r="AI140" s="22" t="str">
        <f t="shared" si="43"/>
        <v>69.3149999999999+0.186637499999999j</v>
      </c>
      <c r="AK140" s="22" t="str">
        <f t="shared" si="44"/>
        <v>0.837691394743-0.00225556701560046j</v>
      </c>
      <c r="AO140" s="22">
        <f t="shared" si="45"/>
        <v>0.83769443140624655</v>
      </c>
      <c r="AP140" s="22">
        <v>70</v>
      </c>
      <c r="AR140" s="22">
        <f>Compensation!$C$16</f>
        <v>1.3685897435897436</v>
      </c>
      <c r="CC140" s="24"/>
      <c r="CD140" s="24"/>
      <c r="CE140" s="24"/>
    </row>
    <row r="141" spans="1:83" s="22" customFormat="1">
      <c r="A141" s="22">
        <f t="shared" si="0"/>
        <v>0.17</v>
      </c>
      <c r="B141" s="22">
        <f t="shared" si="1"/>
        <v>4.74</v>
      </c>
      <c r="C141" s="22">
        <f t="shared" si="46"/>
        <v>3.5499999999999954</v>
      </c>
      <c r="D141" s="22">
        <f t="shared" si="30"/>
        <v>12.602499999999967</v>
      </c>
      <c r="E141" s="22">
        <f t="shared" si="31"/>
        <v>59.73584999999985</v>
      </c>
      <c r="F141" s="22">
        <f t="shared" si="32"/>
        <v>11.602499999999967</v>
      </c>
      <c r="G141" s="22">
        <f>1</f>
        <v>1</v>
      </c>
      <c r="H141" s="22">
        <f t="shared" si="33"/>
        <v>2.8605899999999971</v>
      </c>
      <c r="I141" s="22" t="str">
        <f t="shared" si="34"/>
        <v>1+2.86059j</v>
      </c>
      <c r="K141" s="22" t="str">
        <f t="shared" si="35"/>
        <v>11.6025+33.1899954749999j</v>
      </c>
      <c r="M141" s="22" t="str">
        <f t="shared" si="28"/>
        <v>71.3383499999998+33.1899954749999j</v>
      </c>
      <c r="O141" s="22" t="str">
        <f t="shared" si="29"/>
        <v>0.688360315860942-0.320257978613105j</v>
      </c>
      <c r="S141" s="22">
        <f t="shared" si="36"/>
        <v>0.75921347282403251</v>
      </c>
      <c r="U141" s="22">
        <f t="shared" si="4"/>
        <v>1.5102739726027397</v>
      </c>
      <c r="V141" s="22">
        <f t="shared" si="5"/>
        <v>1.3018292682926829</v>
      </c>
      <c r="X141" s="22">
        <f t="shared" si="47"/>
        <v>1E-3</v>
      </c>
      <c r="Y141" s="22">
        <f t="shared" si="6"/>
        <v>4.74</v>
      </c>
      <c r="Z141" s="22">
        <f t="shared" si="48"/>
        <v>3.5499999999999954</v>
      </c>
      <c r="AA141" s="22">
        <f t="shared" si="37"/>
        <v>12.602499999999967</v>
      </c>
      <c r="AB141" s="22">
        <f t="shared" si="38"/>
        <v>59.73584999999985</v>
      </c>
      <c r="AC141" s="22">
        <f t="shared" si="39"/>
        <v>11.602499999999967</v>
      </c>
      <c r="AD141" s="22">
        <v>1</v>
      </c>
      <c r="AE141" s="22">
        <f t="shared" si="40"/>
        <v>1.6826999999999981E-2</v>
      </c>
      <c r="AF141" s="22" t="str">
        <f t="shared" si="41"/>
        <v>1+0.016827j</v>
      </c>
      <c r="AH141" s="22" t="str">
        <f t="shared" si="42"/>
        <v>11.6025+0.195235267499999j</v>
      </c>
      <c r="AI141" s="22" t="str">
        <f t="shared" si="43"/>
        <v>71.3383499999998+0.195235267499999j</v>
      </c>
      <c r="AK141" s="22" t="str">
        <f t="shared" si="44"/>
        <v>0.837353297259795-0.00229162708392502j</v>
      </c>
      <c r="AO141" s="22">
        <f t="shared" si="45"/>
        <v>0.83735643305974683</v>
      </c>
      <c r="AP141" s="22">
        <v>71</v>
      </c>
      <c r="AR141" s="22">
        <f>Compensation!$C$16</f>
        <v>1.3685897435897436</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472" t="s">
        <v>66</v>
      </c>
      <c r="F182" s="472"/>
      <c r="G182" s="472"/>
      <c r="J182" s="10" t="s">
        <v>71</v>
      </c>
      <c r="K182" s="7">
        <f>(1/(2*PI()*fllc*kHz*Re_fl*Qe_selected))/picoF</f>
        <v>25142.798348057564</v>
      </c>
      <c r="L182" s="7"/>
      <c r="M182" s="10" t="s">
        <v>70</v>
      </c>
      <c r="CC182" s="19"/>
      <c r="CD182" s="19"/>
      <c r="CE182" s="19"/>
    </row>
    <row r="183" spans="1:83" ht="18.75">
      <c r="A183" s="8" t="s">
        <v>50</v>
      </c>
      <c r="B183" s="9">
        <f>(10^-6)</f>
        <v>9.9999999999999995E-7</v>
      </c>
      <c r="E183" s="472" t="s">
        <v>67</v>
      </c>
      <c r="F183" s="472"/>
      <c r="G183" s="472"/>
      <c r="J183" s="10" t="s">
        <v>119</v>
      </c>
      <c r="K183" s="10">
        <f>(IF(Cr_initial&lt;10000,K184*10^INT(LOG(Cr_initial)),K185*10^INT(LOG(Cr_initial))))*10^-6</f>
        <v>2.7E-2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2.7</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2.7</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0.10566247551652239</v>
      </c>
      <c r="CC259" s="19"/>
      <c r="CD259" s="19"/>
      <c r="CE259" s="19"/>
    </row>
    <row r="260" spans="1:83">
      <c r="A260" s="130" t="s">
        <v>361</v>
      </c>
      <c r="B260" s="179">
        <f>'DESIGN INPUTS AND CALCULATIONS'!C204/(98000)</f>
        <v>6.1224489795918363E-6</v>
      </c>
      <c r="CC260" s="19"/>
      <c r="CD260" s="19"/>
      <c r="CE260" s="19"/>
    </row>
    <row r="261" spans="1:83" ht="14.45" customHeight="1">
      <c r="A261" s="130" t="s">
        <v>360</v>
      </c>
      <c r="B261" s="59">
        <f>3.5/(1-((B260/'DESIGN INPUTS AND CALCULATIONS'!C206)*(1200+(0.000776)/('DESIGN INPUTS AND CALCULATIONS'!C203/1000000000))))</f>
        <v>4.7130617523440028</v>
      </c>
      <c r="CC261" s="19"/>
      <c r="CD261" s="19"/>
      <c r="CE261" s="19"/>
    </row>
    <row r="262" spans="1:83">
      <c r="A262" s="130" t="s">
        <v>357</v>
      </c>
      <c r="B262" s="180">
        <f>(B261-3.5)/B260</f>
        <v>198133.41954952048</v>
      </c>
      <c r="CC262" s="19"/>
      <c r="CD262" s="19"/>
      <c r="CE262" s="19"/>
    </row>
    <row r="263" spans="1:83">
      <c r="A263" s="130" t="s">
        <v>407</v>
      </c>
      <c r="B263" s="59">
        <f>B262*13/B261</f>
        <v>546509.80392156879</v>
      </c>
      <c r="CC263" s="19"/>
      <c r="CD263" s="19"/>
      <c r="CE263" s="19"/>
    </row>
    <row r="264" spans="1:83">
      <c r="A264" s="130" t="s">
        <v>408</v>
      </c>
      <c r="B264" s="59">
        <f>B262*B263/(B263-B262)</f>
        <v>310818.58910585288</v>
      </c>
      <c r="CC264" s="19"/>
      <c r="CD264" s="19"/>
      <c r="CE264" s="19"/>
    </row>
    <row r="265" spans="1:83">
      <c r="A265" s="130" t="s">
        <v>358</v>
      </c>
      <c r="B265" s="59">
        <f>'DESIGN INPUTS AND CALCULATIONS'!C209*1000</f>
        <v>332000</v>
      </c>
      <c r="CC265" s="19"/>
      <c r="CD265" s="19"/>
      <c r="CE265" s="19"/>
    </row>
    <row r="266" spans="1:83">
      <c r="A266" s="130" t="s">
        <v>359</v>
      </c>
      <c r="B266" s="59">
        <f>'DESIGN INPUTS AND CALCULATIONS'!C210*1000</f>
        <v>267000</v>
      </c>
      <c r="CC266" s="19"/>
      <c r="CD266" s="19"/>
      <c r="CE266" s="19"/>
    </row>
    <row r="267" spans="1:83">
      <c r="A267" t="s">
        <v>357</v>
      </c>
      <c r="B267" s="59">
        <f>B265*B266/(B265+B266)</f>
        <v>147986.64440734556</v>
      </c>
      <c r="CC267" s="19"/>
      <c r="CD267" s="19"/>
      <c r="CE267" s="19"/>
    </row>
    <row r="268" spans="1:83">
      <c r="A268" s="130" t="s">
        <v>360</v>
      </c>
      <c r="B268" s="59">
        <f>13*B266/(B265+B266)</f>
        <v>5.7946577629382308</v>
      </c>
      <c r="CC268" s="19"/>
      <c r="CD268" s="19"/>
      <c r="CE268" s="19"/>
    </row>
    <row r="269" spans="1:83">
      <c r="A269" s="130" t="s">
        <v>361</v>
      </c>
      <c r="B269" s="59">
        <f>(B268-3.5)/B267</f>
        <v>1.5505843599115566E-5</v>
      </c>
      <c r="CC269" s="19"/>
      <c r="CD269" s="19"/>
      <c r="CE269" s="19"/>
    </row>
    <row r="270" spans="1:83">
      <c r="A270" s="130" t="s">
        <v>406</v>
      </c>
      <c r="B270" s="59">
        <f>(-0.000776)/(B267*'DESIGN INPUTS AND CALCULATIONS'!C203/1000000000)</f>
        <v>-7.7113477041012707E-2</v>
      </c>
      <c r="CC270" s="19"/>
      <c r="CD270" s="19"/>
      <c r="CE270" s="19"/>
    </row>
    <row r="271" spans="1:83">
      <c r="A271" s="130" t="s">
        <v>362</v>
      </c>
      <c r="B271" s="59">
        <f>(1200*13/B265)+B268*(1-EXP(B270))</f>
        <v>0.47703968107916539</v>
      </c>
      <c r="CC271" s="19"/>
      <c r="CD271" s="19"/>
      <c r="CE271" s="19"/>
    </row>
    <row r="272" spans="1:83">
      <c r="A272" s="130" t="s">
        <v>363</v>
      </c>
      <c r="B272" s="59">
        <f>B269*100000</f>
        <v>1.5505843599115565</v>
      </c>
      <c r="CC272" s="19"/>
      <c r="CD272" s="19"/>
      <c r="CE272" s="19"/>
    </row>
    <row r="273" spans="1:83">
      <c r="A273" s="130" t="s">
        <v>365</v>
      </c>
      <c r="B273" s="59">
        <f>B268+'DESIGN INPUTS AND CALCULATIONS'!C200*0.000001*'tables and calculations'!B267</f>
        <v>11.344156928213689</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8200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4.65280843612645-0.938862301842645i</v>
      </c>
      <c r="H285">
        <f>20*LOG10(IMABS(G285))</f>
        <v>13.527629027811692</v>
      </c>
      <c r="I285">
        <f>IMARGUMENT(G285)*180/PI()</f>
        <v>-11.408183020586206</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-10.9910191305468-122.846738984364i</v>
      </c>
      <c r="Q285">
        <f>20*LOG10(IMABS(P285))</f>
        <v>41.821898505958252</v>
      </c>
      <c r="R285">
        <f>IMARGUMENT(P285)*180/PI()+180</f>
        <v>84.88739600434738</v>
      </c>
      <c r="CC285" s="19"/>
      <c r="CD285" s="19"/>
      <c r="CE285" s="19"/>
    </row>
    <row r="286" spans="1:83">
      <c r="A286" s="130" t="s">
        <v>27</v>
      </c>
      <c r="B286" s="126">
        <f>Compensation!C13</f>
        <v>4.7368421052631575</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4.16406629260805-1.68048391339236i</v>
      </c>
      <c r="H286">
        <f t="shared" ref="H286:H321" si="53">20*LOG10(IMABS(G286))</f>
        <v>13.045653654388971</v>
      </c>
      <c r="I286">
        <f t="shared" ref="I286:I321" si="54">IMARGUMENT(G286)*180/PI()</f>
        <v>-21.977426377994632</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-9.86566998851661-58.6332635276603i</v>
      </c>
      <c r="Q286">
        <f t="shared" ref="Q286:Q321" si="60">20*LOG10(IMABS(P286))</f>
        <v>35.484128873655187</v>
      </c>
      <c r="R286">
        <f t="shared" ref="R286:R321" si="61">IMARGUMENT(P286)*180/PI()+180</f>
        <v>80.44884163919653</v>
      </c>
      <c r="CC286" s="19"/>
      <c r="CD286" s="19"/>
      <c r="CE286" s="19"/>
    </row>
    <row r="287" spans="1:83">
      <c r="A287" s="130" t="s">
        <v>29</v>
      </c>
      <c r="B287" s="126">
        <f>Compensation!C14</f>
        <v>0.16757502445451308</v>
      </c>
      <c r="D287" s="19">
        <f t="shared" ref="D287:D294" si="62">D286+10</f>
        <v>30</v>
      </c>
      <c r="E287" s="19">
        <f t="shared" si="50"/>
        <v>188.49555921538757</v>
      </c>
      <c r="F287" t="str">
        <f t="shared" si="51"/>
        <v>188.495559215388i</v>
      </c>
      <c r="G287" t="str">
        <f t="shared" si="52"/>
        <v>3.54367310650734-2.14516961234912i</v>
      </c>
      <c r="H287">
        <f t="shared" si="53"/>
        <v>12.345013831724341</v>
      </c>
      <c r="I287">
        <f t="shared" si="54"/>
        <v>-31.188700104579443</v>
      </c>
      <c r="K287" t="str">
        <f t="shared" si="55"/>
        <v>0.219224098582163-3.55582405227236i</v>
      </c>
      <c r="L287" t="str">
        <f t="shared" si="56"/>
        <v>2.84903546250306-8.63951921027488i</v>
      </c>
      <c r="M287">
        <f t="shared" si="57"/>
        <v>19.178115359983487</v>
      </c>
      <c r="N287">
        <f t="shared" si="58"/>
        <v>108.25089287889847</v>
      </c>
      <c r="P287" t="str">
        <f t="shared" si="59"/>
        <v>-8.43718372723035-36.7272961772712i</v>
      </c>
      <c r="Q287">
        <f t="shared" si="60"/>
        <v>31.523129191707827</v>
      </c>
      <c r="R287">
        <f t="shared" si="61"/>
        <v>77.062192774319016</v>
      </c>
      <c r="CC287" s="19"/>
      <c r="CD287" s="19"/>
      <c r="CE287" s="19"/>
    </row>
    <row r="288" spans="1:83">
      <c r="A288" s="130" t="s">
        <v>10</v>
      </c>
      <c r="B288">
        <f>B286*B285*B285</f>
        <v>3.0315789473684212</v>
      </c>
      <c r="D288" s="19">
        <f t="shared" si="62"/>
        <v>40</v>
      </c>
      <c r="E288" s="19">
        <f t="shared" si="50"/>
        <v>251.32741228718345</v>
      </c>
      <c r="F288" t="str">
        <f t="shared" si="51"/>
        <v>251.327412287183i</v>
      </c>
      <c r="G288" t="str">
        <f t="shared" si="52"/>
        <v>2.93209089001176-2.36659612360922i</v>
      </c>
      <c r="H288">
        <f t="shared" si="53"/>
        <v>11.522251591019153</v>
      </c>
      <c r="I288">
        <f t="shared" si="54"/>
        <v>-38.908248521607241</v>
      </c>
      <c r="K288" t="str">
        <f t="shared" si="55"/>
        <v>0.219223952743723-2.66698630763934i</v>
      </c>
      <c r="L288" t="str">
        <f t="shared" si="56"/>
        <v>2.84872314042739-6.49949997817158i</v>
      </c>
      <c r="M288">
        <f t="shared" si="57"/>
        <v>17.020747129924246</v>
      </c>
      <c r="N288">
        <f t="shared" si="58"/>
        <v>113.66778219292165</v>
      </c>
      <c r="P288" t="str">
        <f t="shared" si="59"/>
        <v>-7.02897628552623-25.7989018169999i</v>
      </c>
      <c r="Q288">
        <f t="shared" si="60"/>
        <v>28.542998720943405</v>
      </c>
      <c r="R288">
        <f t="shared" si="61"/>
        <v>74.759533671314429</v>
      </c>
      <c r="CC288" s="19"/>
      <c r="CD288" s="19"/>
      <c r="CE288" s="19"/>
    </row>
    <row r="289" spans="1:83">
      <c r="A289" s="130" t="s">
        <v>449</v>
      </c>
      <c r="B289">
        <f>((B286+1)*B285^2-1)^2+((B285^2-1)*B285*B287*B286)^2</f>
        <v>7.1895955124275455</v>
      </c>
      <c r="D289" s="19">
        <f t="shared" si="62"/>
        <v>50</v>
      </c>
      <c r="E289" s="19">
        <f t="shared" si="50"/>
        <v>314.15926535897933</v>
      </c>
      <c r="F289" t="str">
        <f t="shared" si="51"/>
        <v>314.159265358979i</v>
      </c>
      <c r="G289" t="str">
        <f t="shared" si="52"/>
        <v>2.39962775802637-2.42103244888988i</v>
      </c>
      <c r="H289">
        <f t="shared" si="53"/>
        <v>10.65191607563084</v>
      </c>
      <c r="I289">
        <f t="shared" si="54"/>
        <v>-45.254402993798465</v>
      </c>
      <c r="K289" t="str">
        <f t="shared" si="55"/>
        <v>0.219223765237442-2.13371069345968i</v>
      </c>
      <c r="L289" t="str">
        <f t="shared" si="56"/>
        <v>2.84832168252446-5.22002295325671i</v>
      </c>
      <c r="M289">
        <f t="shared" si="57"/>
        <v>15.485316129608563</v>
      </c>
      <c r="N289">
        <f t="shared" si="58"/>
        <v>118.61922648173332</v>
      </c>
      <c r="P289" t="str">
        <f t="shared" si="59"/>
        <v>-5.80293318061041-19.4219911944379i</v>
      </c>
      <c r="Q289">
        <f t="shared" si="60"/>
        <v>26.137232205239393</v>
      </c>
      <c r="R289">
        <f t="shared" si="61"/>
        <v>73.364823487934814</v>
      </c>
      <c r="CC289" s="19"/>
      <c r="CD289" s="19"/>
      <c r="CE289" s="19"/>
    </row>
    <row r="290" spans="1:83">
      <c r="A290" s="130" t="s">
        <v>450</v>
      </c>
      <c r="B290" s="19">
        <f>2*((B286+1)*B285^2-1)*(B286+1)+((B285^2-1)*B287*B286)^2+2*(B285*B287*B286)^2*(B285^2-1)</f>
        <v>30.444170350643532</v>
      </c>
      <c r="D290" s="19">
        <f t="shared" si="62"/>
        <v>60</v>
      </c>
      <c r="E290" s="19">
        <f t="shared" si="50"/>
        <v>376.99111843077515</v>
      </c>
      <c r="F290" t="str">
        <f t="shared" si="51"/>
        <v>376.991118430775i</v>
      </c>
      <c r="G290" t="str">
        <f t="shared" si="52"/>
        <v>1.96376332266259-2.37753612086046i</v>
      </c>
      <c r="H290">
        <f t="shared" si="53"/>
        <v>9.7813687492769521</v>
      </c>
      <c r="I290">
        <f t="shared" si="54"/>
        <v>-50.444461217891877</v>
      </c>
      <c r="K290" t="str">
        <f t="shared" si="55"/>
        <v>0.219223536063534-1.77821614439113i</v>
      </c>
      <c r="L290" t="str">
        <f t="shared" si="56"/>
        <v>2.84783116301989-4.37081388172365i</v>
      </c>
      <c r="M290">
        <f t="shared" si="57"/>
        <v>14.347948751037887</v>
      </c>
      <c r="N290">
        <f t="shared" si="58"/>
        <v>123.08650653961962</v>
      </c>
      <c r="P290" t="str">
        <f t="shared" si="59"/>
        <v>-4.79930149428229-15.3540654473052i</v>
      </c>
      <c r="Q290">
        <f t="shared" si="60"/>
        <v>24.129317500314819</v>
      </c>
      <c r="R290">
        <f t="shared" si="61"/>
        <v>72.642045321727693</v>
      </c>
      <c r="CC290" s="19"/>
      <c r="CD290" s="19"/>
      <c r="CE290" s="19"/>
    </row>
    <row r="291" spans="1:83">
      <c r="A291" s="130" t="s">
        <v>452</v>
      </c>
      <c r="B291" s="19">
        <f>0.001*Compensation!C3/Compensation!C6*B285/Compensation!C15*(B286/SQRT(B289)-0.5*B288/(B289*SQRT(B289))*B290)</f>
        <v>-2.1393790250095855E-4</v>
      </c>
      <c r="D291" s="19">
        <f t="shared" si="62"/>
        <v>70</v>
      </c>
      <c r="E291" s="19">
        <f t="shared" si="50"/>
        <v>439.82297150257102</v>
      </c>
      <c r="F291" t="str">
        <f t="shared" si="51"/>
        <v>439.822971502571i</v>
      </c>
      <c r="G291" t="str">
        <f t="shared" si="52"/>
        <v>1.61671385393702-2.28358892874236i</v>
      </c>
      <c r="H291">
        <f t="shared" si="53"/>
        <v>8.9368089039298901</v>
      </c>
      <c r="I291">
        <f t="shared" si="54"/>
        <v>-54.702627803492632</v>
      </c>
      <c r="K291" t="str">
        <f t="shared" si="55"/>
        <v>0.219223265222262-1.52431077526494i</v>
      </c>
      <c r="L291" t="str">
        <f t="shared" si="56"/>
        <v>2.84725167256408-3.76746891444346i</v>
      </c>
      <c r="M291">
        <f t="shared" si="57"/>
        <v>13.483177964221227</v>
      </c>
      <c r="N291">
        <f t="shared" si="58"/>
        <v>127.0800393884755</v>
      </c>
      <c r="P291" t="str">
        <f t="shared" si="59"/>
        <v>-4.00015907772438-12.5928715850683i</v>
      </c>
      <c r="Q291">
        <f t="shared" si="60"/>
        <v>22.419986868151113</v>
      </c>
      <c r="R291">
        <f t="shared" si="61"/>
        <v>72.377411584982866</v>
      </c>
      <c r="CC291" s="19"/>
      <c r="CD291" s="19"/>
      <c r="CE291" s="19"/>
    </row>
    <row r="292" spans="1:83">
      <c r="A292" s="130" t="s">
        <v>453</v>
      </c>
      <c r="B292">
        <f>(1-Compensation!C4/(2*1000*Compensation!C22*B291))</f>
        <v>1.838397785802103</v>
      </c>
      <c r="D292" s="19">
        <f t="shared" si="62"/>
        <v>80</v>
      </c>
      <c r="E292" s="19">
        <f t="shared" si="50"/>
        <v>502.6548245743669</v>
      </c>
      <c r="F292" t="str">
        <f t="shared" si="51"/>
        <v>502.654824574367i</v>
      </c>
      <c r="G292" t="str">
        <f t="shared" si="52"/>
        <v>1.34287988829585-2.16777341312295i</v>
      </c>
      <c r="H292">
        <f t="shared" si="53"/>
        <v>8.1308490015036945</v>
      </c>
      <c r="I292">
        <f t="shared" si="54"/>
        <v>-58.222849859288068</v>
      </c>
      <c r="K292" t="str">
        <f t="shared" si="55"/>
        <v>0.219222952713933-1.3338986434775i</v>
      </c>
      <c r="L292" t="str">
        <f t="shared" si="56"/>
        <v>2.84658331819015-3.31778560537341i</v>
      </c>
      <c r="M292">
        <f t="shared" si="57"/>
        <v>12.812774565120455</v>
      </c>
      <c r="N292">
        <f t="shared" si="58"/>
        <v>130.6288302739153</v>
      </c>
      <c r="P292" t="str">
        <f t="shared" si="59"/>
        <v>-3.36958793741449-10.6261351985453i</v>
      </c>
      <c r="Q292">
        <f t="shared" si="60"/>
        <v>20.943623566624122</v>
      </c>
      <c r="R292">
        <f t="shared" si="61"/>
        <v>72.405980414627194</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4.8422558277227159</v>
      </c>
      <c r="D293" s="19">
        <f t="shared" si="62"/>
        <v>90</v>
      </c>
      <c r="E293" s="19">
        <f t="shared" si="50"/>
        <v>565.48667764616278</v>
      </c>
      <c r="F293" t="str">
        <f t="shared" si="51"/>
        <v>565.486677646163i</v>
      </c>
      <c r="G293" t="str">
        <f t="shared" si="52"/>
        <v>1.12661444340077-2.04599492914199i</v>
      </c>
      <c r="H293">
        <f t="shared" si="53"/>
        <v>7.3682304517582029</v>
      </c>
      <c r="I293">
        <f t="shared" si="54"/>
        <v>-61.160893337339722</v>
      </c>
      <c r="K293" t="str">
        <f t="shared" si="55"/>
        <v>0.219222598538902-1.18581533645409i</v>
      </c>
      <c r="L293" t="str">
        <f t="shared" si="56"/>
        <v>2.84582622326473-2.97053991123944i</v>
      </c>
      <c r="M293">
        <f t="shared" si="57"/>
        <v>12.284731009735738</v>
      </c>
      <c r="N293">
        <f t="shared" si="58"/>
        <v>133.77166033924178</v>
      </c>
      <c r="P293" t="str">
        <f t="shared" si="59"/>
        <v>-2.87156066867108-9.16919919071973i</v>
      </c>
      <c r="Q293">
        <f t="shared" si="60"/>
        <v>19.652961461493941</v>
      </c>
      <c r="R293">
        <f t="shared" si="61"/>
        <v>72.610767001902062</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0.954763992897517-1.92656098439011i</v>
      </c>
      <c r="H294">
        <f t="shared" si="53"/>
        <v>6.6494376256277157</v>
      </c>
      <c r="I294">
        <f t="shared" si="54"/>
        <v>-63.637930935410061</v>
      </c>
      <c r="K294" t="str">
        <f t="shared" si="55"/>
        <v>0.219222202697576-1.0673622066345i</v>
      </c>
      <c r="L294" t="str">
        <f t="shared" si="56"/>
        <v>2.84498052743112-2.69499699159954i</v>
      </c>
      <c r="M294">
        <f t="shared" si="57"/>
        <v>11.863042063213925</v>
      </c>
      <c r="N294">
        <f t="shared" si="58"/>
        <v>136.55078698273596</v>
      </c>
      <c r="P294" t="str">
        <f t="shared" si="59"/>
        <v>-2.47579108897857-8.05411457404477i</v>
      </c>
      <c r="Q294">
        <f t="shared" si="60"/>
        <v>18.512479688841641</v>
      </c>
      <c r="R294">
        <f t="shared" si="61"/>
        <v>72.912856047325945</v>
      </c>
      <c r="CC294" s="19"/>
      <c r="CD294" s="19"/>
      <c r="CE294" s="19"/>
    </row>
    <row r="295" spans="1:83">
      <c r="A295" s="174" t="s">
        <v>461</v>
      </c>
      <c r="B295">
        <f>Compensation!C19*0.001*(Compensation!C7/(2*B292)+Compensation!C20*0.001)</f>
        <v>3.2114921186243992E-3</v>
      </c>
      <c r="D295" s="19">
        <f>D294+100</f>
        <v>200</v>
      </c>
      <c r="E295" s="19">
        <f t="shared" si="50"/>
        <v>1256.6370614359173</v>
      </c>
      <c r="F295" t="str">
        <f t="shared" si="51"/>
        <v>1256.63706143592i</v>
      </c>
      <c r="G295" t="str">
        <f t="shared" si="52"/>
        <v>0.280114314838231-1.13045174336487i</v>
      </c>
      <c r="H295">
        <f t="shared" si="53"/>
        <v>1.3238303389112616</v>
      </c>
      <c r="I295">
        <f t="shared" si="54"/>
        <v>-76.083008991874195</v>
      </c>
      <c r="K295" t="str">
        <f t="shared" si="55"/>
        <v>0.219215952760852-0.534694787000647i</v>
      </c>
      <c r="L295" t="str">
        <f t="shared" si="56"/>
        <v>2.83169272781126-1.51649142039382i</v>
      </c>
      <c r="M295">
        <f t="shared" si="57"/>
        <v>10.136052015236057</v>
      </c>
      <c r="N295">
        <f t="shared" si="58"/>
        <v>151.82906421372809</v>
      </c>
      <c r="P295" t="str">
        <f t="shared" si="59"/>
        <v>-0.921122701698809-3.62588293600953i</v>
      </c>
      <c r="Q295">
        <f t="shared" si="60"/>
        <v>11.459882354147311</v>
      </c>
      <c r="R295">
        <f t="shared" si="61"/>
        <v>75.746055221853908</v>
      </c>
      <c r="CC295" s="19"/>
      <c r="CD295" s="19"/>
      <c r="CE295" s="19"/>
    </row>
    <row r="296" spans="1:83">
      <c r="D296" s="19">
        <f t="shared" ref="D296:D303" si="63">D295+100</f>
        <v>300</v>
      </c>
      <c r="E296" s="19">
        <f t="shared" si="50"/>
        <v>1884.9555921538758</v>
      </c>
      <c r="F296" t="str">
        <f t="shared" si="51"/>
        <v>1884.95559215388i</v>
      </c>
      <c r="G296" t="str">
        <f t="shared" si="52"/>
        <v>0.128629096991023-0.778658814839186i</v>
      </c>
      <c r="H296">
        <f t="shared" si="53"/>
        <v>-2.0561304870199502</v>
      </c>
      <c r="I296">
        <f t="shared" si="54"/>
        <v>-80.619842250517479</v>
      </c>
      <c r="K296" t="str">
        <f t="shared" si="55"/>
        <v>0.219205536991531-0.357589420912823i</v>
      </c>
      <c r="L296" t="str">
        <f t="shared" si="56"/>
        <v>2.8098159003716-1.19647658104894i</v>
      </c>
      <c r="M296">
        <f t="shared" si="57"/>
        <v>9.6972435704895243</v>
      </c>
      <c r="N296">
        <f t="shared" si="58"/>
        <v>156.93471174114572</v>
      </c>
      <c r="P296" t="str">
        <f t="shared" si="59"/>
        <v>-0.570222954606592-2.34178962109088i</v>
      </c>
      <c r="Q296">
        <f t="shared" si="60"/>
        <v>7.6411130834695662</v>
      </c>
      <c r="R296">
        <f t="shared" si="61"/>
        <v>76.314869490628212</v>
      </c>
      <c r="CC296" s="19"/>
      <c r="CD296" s="19"/>
      <c r="CE296" s="19"/>
    </row>
    <row r="297" spans="1:83">
      <c r="A297" t="s">
        <v>547</v>
      </c>
      <c r="D297" s="19">
        <f t="shared" si="63"/>
        <v>400</v>
      </c>
      <c r="E297" s="19">
        <f t="shared" si="50"/>
        <v>2513.2741228718346</v>
      </c>
      <c r="F297" t="str">
        <f t="shared" si="51"/>
        <v>2513.27412287183i</v>
      </c>
      <c r="G297" t="str">
        <f t="shared" si="52"/>
        <v>0.0732046290741466-0.590860917672412i</v>
      </c>
      <c r="H297">
        <f t="shared" si="53"/>
        <v>-4.5041372507671218</v>
      </c>
      <c r="I297">
        <f t="shared" si="54"/>
        <v>-82.937337966678157</v>
      </c>
      <c r="K297" t="str">
        <f t="shared" si="55"/>
        <v>0.219190956577209-0.269374471902931i</v>
      </c>
      <c r="L297" t="str">
        <f t="shared" si="56"/>
        <v>2.77974152649593-1.08859219507271i</v>
      </c>
      <c r="M297">
        <f t="shared" si="57"/>
        <v>9.4997497906869324</v>
      </c>
      <c r="N297">
        <f t="shared" si="58"/>
        <v>158.61387735098006</v>
      </c>
      <c r="P297" t="str">
        <f t="shared" si="59"/>
        <v>-0.43971663598255-1.72213061709081i</v>
      </c>
      <c r="Q297">
        <f t="shared" si="60"/>
        <v>4.995612539919831</v>
      </c>
      <c r="R297">
        <f t="shared" si="61"/>
        <v>75.676539384301961</v>
      </c>
      <c r="CC297" s="19"/>
      <c r="CD297" s="19"/>
      <c r="CE297" s="19"/>
    </row>
    <row r="298" spans="1:83">
      <c r="A298" t="s">
        <v>465</v>
      </c>
      <c r="D298" s="19">
        <f t="shared" si="63"/>
        <v>500</v>
      </c>
      <c r="E298" s="19">
        <f t="shared" si="50"/>
        <v>3141.5926535897929</v>
      </c>
      <c r="F298" t="str">
        <f t="shared" si="51"/>
        <v>3141.59265358979i</v>
      </c>
      <c r="G298" t="str">
        <f t="shared" si="52"/>
        <v>0.0471073412880952-0.475275389934687i</v>
      </c>
      <c r="H298">
        <f t="shared" si="53"/>
        <v>-6.4186367589986082</v>
      </c>
      <c r="I298">
        <f t="shared" si="54"/>
        <v>-84.339565706103471</v>
      </c>
      <c r="K298" t="str">
        <f t="shared" si="55"/>
        <v>0.219172213180043-0.216715581889345i</v>
      </c>
      <c r="L298" t="str">
        <f t="shared" si="56"/>
        <v>2.74199321987132-1.06289326832187i</v>
      </c>
      <c r="M298">
        <f t="shared" si="57"/>
        <v>9.3692918552918805</v>
      </c>
      <c r="N298">
        <f t="shared" si="58"/>
        <v>158.81191249478729</v>
      </c>
      <c r="P298" t="str">
        <f t="shared" si="59"/>
        <v>-0.375999002142509-1.35327197271627i</v>
      </c>
      <c r="Q298">
        <f t="shared" si="60"/>
        <v>2.9506550962932918</v>
      </c>
      <c r="R298">
        <f t="shared" si="61"/>
        <v>74.472346788683879</v>
      </c>
      <c r="CC298" s="19"/>
      <c r="CD298" s="19"/>
      <c r="CE298" s="19"/>
    </row>
    <row r="299" spans="1:83">
      <c r="A299" t="s">
        <v>466</v>
      </c>
      <c r="D299" s="19">
        <f t="shared" si="63"/>
        <v>600</v>
      </c>
      <c r="E299" s="19">
        <f t="shared" si="50"/>
        <v>3769.9111843077517</v>
      </c>
      <c r="F299" t="str">
        <f t="shared" si="51"/>
        <v>3769.91118430775i</v>
      </c>
      <c r="G299" t="str">
        <f t="shared" si="52"/>
        <v>0.0328109641034007-0.397243656686294i</v>
      </c>
      <c r="H299">
        <f t="shared" si="53"/>
        <v>-7.9893327779524625</v>
      </c>
      <c r="I299">
        <f t="shared" si="54"/>
        <v>-85.278283073561724</v>
      </c>
      <c r="K299" t="str">
        <f t="shared" si="55"/>
        <v>0.219149308936283-0.181834605880466i</v>
      </c>
      <c r="L299" t="str">
        <f t="shared" si="56"/>
        <v>2.69720466966642-1.0755976327651i</v>
      </c>
      <c r="M299">
        <f t="shared" si="57"/>
        <v>9.2592149662955716</v>
      </c>
      <c r="N299">
        <f t="shared" si="58"/>
        <v>158.25875873976256</v>
      </c>
      <c r="P299" t="str">
        <f t="shared" si="59"/>
        <v>-0.33877645116678-1.10673884112799i</v>
      </c>
      <c r="Q299">
        <f t="shared" si="60"/>
        <v>1.2698821883430733</v>
      </c>
      <c r="R299">
        <f t="shared" si="61"/>
        <v>72.980475666200775</v>
      </c>
      <c r="CC299" s="19"/>
      <c r="CD299" s="19"/>
      <c r="CE299" s="19"/>
    </row>
    <row r="300" spans="1:83">
      <c r="D300" s="19">
        <f t="shared" si="63"/>
        <v>700</v>
      </c>
      <c r="E300" s="19">
        <f t="shared" si="50"/>
        <v>4398.22971502571</v>
      </c>
      <c r="F300" t="str">
        <f t="shared" si="51"/>
        <v>4398.22971502571i</v>
      </c>
      <c r="G300" t="str">
        <f t="shared" si="52"/>
        <v>0.0241494280014893-0.341107774176407i</v>
      </c>
      <c r="H300">
        <f t="shared" si="53"/>
        <v>-9.3204542089563489</v>
      </c>
      <c r="I300">
        <f t="shared" si="54"/>
        <v>-85.950384026147489</v>
      </c>
      <c r="K300" t="str">
        <f t="shared" si="55"/>
        <v>0.21912224645566-0.157112316938613i</v>
      </c>
      <c r="L300" t="str">
        <f t="shared" si="56"/>
        <v>2.64609436696012-1.10763301157003i</v>
      </c>
      <c r="M300">
        <f t="shared" si="57"/>
        <v>9.1532944990761642</v>
      </c>
      <c r="N300">
        <f t="shared" si="58"/>
        <v>157.28622141126607</v>
      </c>
      <c r="P300" t="str">
        <f t="shared" si="59"/>
        <v>-0.313920565780914-0.929352063439478i</v>
      </c>
      <c r="Q300">
        <f t="shared" si="60"/>
        <v>-0.16715970988018444</v>
      </c>
      <c r="R300">
        <f t="shared" si="61"/>
        <v>71.33583738511858</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0.0185110430252976-0.298818585855345i</v>
      </c>
      <c r="H301">
        <f t="shared" si="53"/>
        <v>-10.475213792452234</v>
      </c>
      <c r="I301">
        <f t="shared" si="54"/>
        <v>-86.455203522554925</v>
      </c>
      <c r="K301" t="str">
        <f t="shared" si="55"/>
        <v>0.219091028820639-0.138739082426451i</v>
      </c>
      <c r="L301" t="str">
        <f t="shared" si="56"/>
        <v>2.58943888877042-1.14927837667587i</v>
      </c>
      <c r="M301">
        <f t="shared" si="57"/>
        <v>9.0450102469828906</v>
      </c>
      <c r="N301">
        <f t="shared" si="58"/>
        <v>156.06677317087733</v>
      </c>
      <c r="P301" t="str">
        <f t="shared" si="59"/>
        <v>-0.295492524591002-0.795046808379904i</v>
      </c>
      <c r="Q301">
        <f t="shared" si="60"/>
        <v>-1.4302035454693454</v>
      </c>
      <c r="R301">
        <f t="shared" si="61"/>
        <v>69.611569648322387</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0.0146377534512507-0.265829801053207i</v>
      </c>
      <c r="H302">
        <f t="shared" si="53"/>
        <v>-11.494778415814988</v>
      </c>
      <c r="I302">
        <f t="shared" si="54"/>
        <v>-86.848226277636044</v>
      </c>
      <c r="K302" t="str">
        <f t="shared" si="55"/>
        <v>0.219055659585553-0.124598422760642i</v>
      </c>
      <c r="L302" t="str">
        <f t="shared" si="56"/>
        <v>2.52804643017069-1.19504369937244i</v>
      </c>
      <c r="M302">
        <f t="shared" si="57"/>
        <v>8.9315944440189199</v>
      </c>
      <c r="N302">
        <f t="shared" si="58"/>
        <v>154.69922888290938</v>
      </c>
      <c r="P302" t="str">
        <f t="shared" si="59"/>
        <v>-0.280673308495911-0.689522834620429i</v>
      </c>
      <c r="Q302">
        <f t="shared" si="60"/>
        <v>-2.5631839717960685</v>
      </c>
      <c r="R302">
        <f t="shared" si="61"/>
        <v>67.851002605273365</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0.0118633940935367-0.239384312490566i</v>
      </c>
      <c r="H303">
        <f t="shared" si="53"/>
        <v>-12.407433118968655</v>
      </c>
      <c r="I303">
        <f t="shared" si="54"/>
        <v>-87.162860172370543</v>
      </c>
      <c r="K303" t="str">
        <f t="shared" si="55"/>
        <v>0.219016142775582-0.113420434917639i</v>
      </c>
      <c r="L303" t="str">
        <f t="shared" si="56"/>
        <v>2.46273203959018-1.24161751340808i</v>
      </c>
      <c r="M303">
        <f t="shared" si="57"/>
        <v>8.8119418449228757</v>
      </c>
      <c r="N303">
        <f t="shared" si="58"/>
        <v>153.24446483308176</v>
      </c>
      <c r="P303" t="str">
        <f t="shared" si="59"/>
        <v>-0.268007394091002-0.604269214020782i</v>
      </c>
      <c r="Q303">
        <f t="shared" si="60"/>
        <v>-3.5954912740457727</v>
      </c>
      <c r="R303">
        <f t="shared" si="61"/>
        <v>66.081604660711193</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0.002971308241214-0.119912492986822i</v>
      </c>
      <c r="H304">
        <f t="shared" si="53"/>
        <v>-18.420045619792745</v>
      </c>
      <c r="I304">
        <f t="shared" si="54"/>
        <v>-88.580559978053699</v>
      </c>
      <c r="K304" t="str">
        <f t="shared" si="55"/>
        <v>0.218394077568986-0.0667995572021568i</v>
      </c>
      <c r="L304" t="str">
        <f t="shared" si="56"/>
        <v>1.74526510622165-1.53239910460691i</v>
      </c>
      <c r="M304">
        <f t="shared" si="57"/>
        <v>7.3192682785752972</v>
      </c>
      <c r="N304">
        <f t="shared" si="58"/>
        <v>138.71582286872169</v>
      </c>
      <c r="P304" t="str">
        <f t="shared" si="59"/>
        <v>-0.178568076290969-0.213832319898296i</v>
      </c>
      <c r="Q304">
        <f t="shared" si="60"/>
        <v>-11.100777341217448</v>
      </c>
      <c r="R304">
        <f t="shared" si="61"/>
        <v>50.135262890667917</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0.00132103178076168-0.0799689234267562i</v>
      </c>
      <c r="H305">
        <f t="shared" si="53"/>
        <v>-21.940390037002174</v>
      </c>
      <c r="I305">
        <f t="shared" si="54"/>
        <v>-89.053599090649257</v>
      </c>
      <c r="K305" t="str">
        <f t="shared" si="55"/>
        <v>0.217365117821916-0.0556589076420397i</v>
      </c>
      <c r="L305" t="str">
        <f t="shared" si="56"/>
        <v>1.16738713776188-1.51000359825444i</v>
      </c>
      <c r="M305">
        <f t="shared" si="57"/>
        <v>5.6144767845776471</v>
      </c>
      <c r="N305">
        <f t="shared" si="58"/>
        <v>127.70768924341787</v>
      </c>
      <c r="P305" t="str">
        <f t="shared" si="59"/>
        <v>-0.1192112066135-0.0953494553714185i</v>
      </c>
      <c r="Q305">
        <f t="shared" si="60"/>
        <v>-16.325913252424517</v>
      </c>
      <c r="R305">
        <f t="shared" si="61"/>
        <v>38.654090152768589</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0.000743169078231514-0.0599838519917736i</v>
      </c>
      <c r="H306">
        <f t="shared" si="53"/>
        <v>-24.438646382500991</v>
      </c>
      <c r="I306">
        <f t="shared" si="54"/>
        <v>-89.290171075323357</v>
      </c>
      <c r="K306" t="str">
        <f t="shared" si="55"/>
        <v>0.21594075646524-0.0532951126052341i</v>
      </c>
      <c r="L306" t="str">
        <f t="shared" si="56"/>
        <v>0.790291754783991-1.37037445672277i</v>
      </c>
      <c r="M306">
        <f t="shared" si="57"/>
        <v>3.9837186639635074</v>
      </c>
      <c r="N306">
        <f t="shared" si="58"/>
        <v>119.97194864589653</v>
      </c>
      <c r="P306" t="str">
        <f t="shared" si="59"/>
        <v>-0.081613018190429-0.0484231635711166i</v>
      </c>
      <c r="Q306">
        <f t="shared" si="60"/>
        <v>-20.454927718537483</v>
      </c>
      <c r="R306">
        <f t="shared" si="61"/>
        <v>30.681777570573132</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0.000475654490591108-0.0479897330879518i</v>
      </c>
      <c r="H307">
        <f t="shared" si="53"/>
        <v>-26.376606682740832</v>
      </c>
      <c r="I307">
        <f t="shared" si="54"/>
        <v>-89.432126401308096</v>
      </c>
      <c r="K307" t="str">
        <f t="shared" si="55"/>
        <v>0.21413663499512-0.0543405829619523i</v>
      </c>
      <c r="L307" t="str">
        <f t="shared" si="56"/>
        <v>0.552028282564975-1.21542236067912i</v>
      </c>
      <c r="M307">
        <f t="shared" si="57"/>
        <v>2.5090446797014527</v>
      </c>
      <c r="N307">
        <f t="shared" si="58"/>
        <v>114.42690188579456</v>
      </c>
      <c r="P307" t="str">
        <f t="shared" si="59"/>
        <v>-0.0580652199465839-0.0270698110411155i</v>
      </c>
      <c r="Q307">
        <f t="shared" si="60"/>
        <v>-23.867562003039382</v>
      </c>
      <c r="R307">
        <f t="shared" si="61"/>
        <v>24.994775484486524</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0.000330325533088925-0.0399926446073231i</v>
      </c>
      <c r="H308">
        <f t="shared" si="53"/>
        <v>-27.960101249536731</v>
      </c>
      <c r="I308">
        <f t="shared" si="54"/>
        <v>-89.526767266343469</v>
      </c>
      <c r="K308" t="str">
        <f t="shared" si="55"/>
        <v>0.211972122581602-0.0569859691598898i</v>
      </c>
      <c r="L308" t="str">
        <f t="shared" si="56"/>
        <v>0.398113287004894-1.07595217066396i</v>
      </c>
      <c r="M308">
        <f t="shared" si="57"/>
        <v>1.1931108435030997</v>
      </c>
      <c r="N308">
        <f t="shared" si="58"/>
        <v>110.30498818097944</v>
      </c>
      <c r="P308" t="str">
        <f t="shared" si="59"/>
        <v>-0.0428986657920819-0.0162770176749927i</v>
      </c>
      <c r="Q308">
        <f t="shared" si="60"/>
        <v>-26.766990406033639</v>
      </c>
      <c r="R308">
        <f t="shared" si="61"/>
        <v>20.778220914635966</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0.000242692539121069-0.0342800300792644i</v>
      </c>
      <c r="H309">
        <f t="shared" si="53"/>
        <v>-29.298958440813053</v>
      </c>
      <c r="I309">
        <f t="shared" si="54"/>
        <v>-89.594369495449868</v>
      </c>
      <c r="K309" t="str">
        <f t="shared" si="55"/>
        <v>0.20946981197312-0.060440897519404i</v>
      </c>
      <c r="L309" t="str">
        <f t="shared" si="56"/>
        <v>0.295111546010777-0.957511831976837i</v>
      </c>
      <c r="M309">
        <f t="shared" si="57"/>
        <v>1.6989907730162512E-2</v>
      </c>
      <c r="N309">
        <f t="shared" si="58"/>
        <v>107.12964773869331</v>
      </c>
      <c r="P309" t="str">
        <f t="shared" si="59"/>
        <v>-0.0327519130309922-0.0103488136517286i</v>
      </c>
      <c r="Q309">
        <f t="shared" si="60"/>
        <v>-29.281968533082896</v>
      </c>
      <c r="R309">
        <f t="shared" si="61"/>
        <v>17.535278243243511</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0.000185813657982483-0.0299953786693994i</v>
      </c>
      <c r="H310">
        <f t="shared" si="53"/>
        <v>-30.458746364315331</v>
      </c>
      <c r="I310">
        <f t="shared" si="54"/>
        <v>-89.645071918747306</v>
      </c>
      <c r="K310" t="str">
        <f t="shared" si="55"/>
        <v>0.206654955860219-0.0642993957317733i</v>
      </c>
      <c r="L310" t="str">
        <f t="shared" si="56"/>
        <v>0.223697384123109-0.858386158269275i</v>
      </c>
      <c r="M310">
        <f t="shared" si="57"/>
        <v>-1.0409849334058674</v>
      </c>
      <c r="N310">
        <f t="shared" si="58"/>
        <v>104.60653415210405</v>
      </c>
      <c r="P310" t="str">
        <f t="shared" si="59"/>
        <v>-0.0257060518326329-0.00686938761615629i</v>
      </c>
      <c r="Q310">
        <f t="shared" si="60"/>
        <v>-31.499731297721194</v>
      </c>
      <c r="R310">
        <f t="shared" si="61"/>
        <v>14.961462233356713</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0.000146816912178829-0.0266627735504109i</v>
      </c>
      <c r="H311">
        <f t="shared" si="53"/>
        <v>-31.481761836479734</v>
      </c>
      <c r="I311">
        <f t="shared" si="54"/>
        <v>-89.684507525256308</v>
      </c>
      <c r="K311" t="str">
        <f t="shared" si="55"/>
        <v>0.203554868633623-0.0683284927526649i</v>
      </c>
      <c r="L311" t="str">
        <f t="shared" si="56"/>
        <v>0.172588047307123-0.775347998817558i</v>
      </c>
      <c r="M311">
        <f t="shared" si="57"/>
        <v>-2.0000426144435997</v>
      </c>
      <c r="N311">
        <f t="shared" si="58"/>
        <v>102.54912152985401</v>
      </c>
      <c r="P311" t="str">
        <f t="shared" si="59"/>
        <v>-0.0206475892710522-0.00471551022190785i</v>
      </c>
      <c r="Q311">
        <f t="shared" si="60"/>
        <v>-33.481804450923335</v>
      </c>
      <c r="R311">
        <f t="shared" si="61"/>
        <v>12.86461400459774</v>
      </c>
      <c r="CC311" s="19"/>
      <c r="CD311" s="19"/>
      <c r="CE311" s="19"/>
    </row>
    <row r="312" spans="1:83">
      <c r="A312" t="s">
        <v>503</v>
      </c>
      <c r="B312" s="19">
        <v>100000</v>
      </c>
      <c r="D312" s="19">
        <f t="shared" si="64"/>
        <v>10000</v>
      </c>
      <c r="E312" s="19">
        <f t="shared" si="50"/>
        <v>62831.853071795864</v>
      </c>
      <c r="F312" t="str">
        <f t="shared" si="51"/>
        <v>62831.8530717959i</v>
      </c>
      <c r="G312" t="str">
        <f t="shared" si="52"/>
        <v>0.000118922383951593-0.0239966344349135i</v>
      </c>
      <c r="H312">
        <f t="shared" si="53"/>
        <v>-32.396886628833165</v>
      </c>
      <c r="I312">
        <f t="shared" si="54"/>
        <v>-89.716056227480919</v>
      </c>
      <c r="K312" t="str">
        <f t="shared" si="55"/>
        <v>0.200198318076047-0.0723836914125539i</v>
      </c>
      <c r="L312" t="str">
        <f t="shared" si="56"/>
        <v>0.134996754916761-0.705317068704762i</v>
      </c>
      <c r="M312">
        <f t="shared" si="57"/>
        <v>-2.8760599191675285</v>
      </c>
      <c r="N312">
        <f t="shared" si="58"/>
        <v>100.83529338934207</v>
      </c>
      <c r="P312" t="str">
        <f t="shared" si="59"/>
        <v>-0.0169091817224925-0.00332334576488925i</v>
      </c>
      <c r="Q312">
        <f t="shared" si="60"/>
        <v>-35.272946548000704</v>
      </c>
      <c r="R312">
        <f t="shared" si="61"/>
        <v>11.119237161861207</v>
      </c>
      <c r="CC312" s="19"/>
      <c r="CD312" s="19"/>
      <c r="CE312" s="19"/>
    </row>
    <row r="313" spans="1:83">
      <c r="D313" s="19">
        <f>D312+10000</f>
        <v>20000</v>
      </c>
      <c r="E313" s="19">
        <f t="shared" si="50"/>
        <v>125663.70614359173</v>
      </c>
      <c r="F313" t="str">
        <f t="shared" si="51"/>
        <v>125663.706143592i</v>
      </c>
      <c r="G313" t="str">
        <f t="shared" si="52"/>
        <v>0.0000297311436198187-0.0119985382241766i</v>
      </c>
      <c r="H313">
        <f t="shared" si="53"/>
        <v>-38.417406546632442</v>
      </c>
      <c r="I313">
        <f t="shared" si="54"/>
        <v>-89.858027242045651</v>
      </c>
      <c r="K313" t="str">
        <f t="shared" si="55"/>
        <v>0.158841786002943-0.103268431611915i</v>
      </c>
      <c r="L313" t="str">
        <f t="shared" si="56"/>
        <v>0.0134273826029202-0.355393014316317i</v>
      </c>
      <c r="M313">
        <f t="shared" si="57"/>
        <v>-8.9796272868207527</v>
      </c>
      <c r="N313">
        <f t="shared" si="58"/>
        <v>92.163707700254577</v>
      </c>
      <c r="P313" t="str">
        <f t="shared" si="59"/>
        <v>-0.00426379745543907-0.000171675204161901i</v>
      </c>
      <c r="Q313">
        <f t="shared" si="60"/>
        <v>-47.397033833453186</v>
      </c>
      <c r="R313">
        <f t="shared" si="61"/>
        <v>2.3056804582089399</v>
      </c>
      <c r="CC313" s="19"/>
      <c r="CD313" s="19"/>
      <c r="CE313" s="19"/>
    </row>
    <row r="314" spans="1:83">
      <c r="D314" s="19">
        <f t="shared" ref="D314:D321" si="65">D313+10000</f>
        <v>30000</v>
      </c>
      <c r="E314" s="19">
        <f t="shared" si="50"/>
        <v>188495.55921538759</v>
      </c>
      <c r="F314" t="str">
        <f t="shared" si="51"/>
        <v>188495.559215388i</v>
      </c>
      <c r="G314" t="str">
        <f t="shared" si="52"/>
        <v>0.0000132138866823783-0.00799905276816026i</v>
      </c>
      <c r="H314">
        <f t="shared" si="53"/>
        <v>-41.939216913606543</v>
      </c>
      <c r="I314">
        <f t="shared" si="54"/>
        <v>-89.905351387079037</v>
      </c>
      <c r="K314" t="str">
        <f t="shared" si="55"/>
        <v>0.118159797187301-0.112833979234188i</v>
      </c>
      <c r="L314" t="str">
        <f t="shared" si="56"/>
        <v>-0.00365541939365712-0.230021143127179i</v>
      </c>
      <c r="M314">
        <f t="shared" si="57"/>
        <v>-12.763548200830597</v>
      </c>
      <c r="N314">
        <f t="shared" si="58"/>
        <v>89.089551193388758</v>
      </c>
      <c r="P314" t="str">
        <f t="shared" si="59"/>
        <v>-0.00183999956396449+0.000026200419299786i</v>
      </c>
      <c r="Q314">
        <f t="shared" si="60"/>
        <v>-54.702765114437156</v>
      </c>
      <c r="R314">
        <f t="shared" si="61"/>
        <v>359.18419980630972</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0.0000074328201327378-0.0059992967385644i</v>
      </c>
      <c r="H315">
        <f t="shared" si="53"/>
        <v>-44.437986460811693</v>
      </c>
      <c r="I315">
        <f t="shared" si="54"/>
        <v>-89.92901351205947</v>
      </c>
      <c r="K315" t="str">
        <f t="shared" si="55"/>
        <v>0.0869741033834978-0.109915683634803i</v>
      </c>
      <c r="L315" t="str">
        <f t="shared" si="56"/>
        <v>-0.00624820964168893-0.167875909109795i</v>
      </c>
      <c r="M315">
        <f t="shared" si="57"/>
        <v>-15.494220461016281</v>
      </c>
      <c r="N315">
        <f t="shared" si="58"/>
        <v>87.868479914236275</v>
      </c>
      <c r="P315" t="str">
        <f t="shared" si="59"/>
        <v>-0.00100718383582435+0.0000362370722882181i</v>
      </c>
      <c r="Q315">
        <f t="shared" si="60"/>
        <v>-59.932206921827927</v>
      </c>
      <c r="R315">
        <f t="shared" si="61"/>
        <v>357.93946640217678</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4.75700751365951E-06-0.0047994400430069i</v>
      </c>
      <c r="H316">
        <f t="shared" si="53"/>
        <v>-46.376184321074589</v>
      </c>
      <c r="I316">
        <f t="shared" si="54"/>
        <v>-89.943210799187057</v>
      </c>
      <c r="K316" t="str">
        <f t="shared" si="55"/>
        <v>0.0649382178103279-0.102228638940344i</v>
      </c>
      <c r="L316" t="str">
        <f t="shared" si="56"/>
        <v>-0.00590025456098929-0.131566820645976i</v>
      </c>
      <c r="M316">
        <f t="shared" si="57"/>
        <v>-17.608346772905609</v>
      </c>
      <c r="N316">
        <f t="shared" si="58"/>
        <v>87.432230071271448</v>
      </c>
      <c r="P316" t="str">
        <f t="shared" si="59"/>
        <v>-0.000631475134894683+0.0000276920536495849i</v>
      </c>
      <c r="Q316">
        <f t="shared" si="60"/>
        <v>-63.984531093980202</v>
      </c>
      <c r="R316">
        <f t="shared" si="61"/>
        <v>357.48901927208436</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0.000003303478431667-0.0039995345697376i</v>
      </c>
      <c r="H317">
        <f t="shared" si="53"/>
        <v>-47.959807938378127</v>
      </c>
      <c r="I317">
        <f t="shared" si="54"/>
        <v>-89.952675661254005</v>
      </c>
      <c r="K317" t="str">
        <f t="shared" si="55"/>
        <v>0.0495838762068556-0.0934916541188807i</v>
      </c>
      <c r="L317" t="str">
        <f t="shared" si="56"/>
        <v>-0.00501860110923326-0.108024427390227i</v>
      </c>
      <c r="M317">
        <f t="shared" si="57"/>
        <v>-19.320197058079362</v>
      </c>
      <c r="N317">
        <f t="shared" si="58"/>
        <v>87.340064064548869</v>
      </c>
      <c r="P317" t="str">
        <f t="shared" si="59"/>
        <v>-0.000432064010563844+0.0000197152122621251i</v>
      </c>
      <c r="Q317">
        <f t="shared" si="60"/>
        <v>-67.280004996457478</v>
      </c>
      <c r="R317">
        <f t="shared" si="61"/>
        <v>357.38738840329484</v>
      </c>
      <c r="CC317" s="19"/>
      <c r="CD317" s="19"/>
      <c r="CE317" s="19"/>
    </row>
    <row r="318" spans="1:83">
      <c r="A318" s="59">
        <v>1</v>
      </c>
      <c r="D318" s="19">
        <f t="shared" si="65"/>
        <v>70000</v>
      </c>
      <c r="E318" s="19">
        <f t="shared" si="50"/>
        <v>439822.97150257102</v>
      </c>
      <c r="F318" t="str">
        <f t="shared" si="51"/>
        <v>439822.971502571i</v>
      </c>
      <c r="G318" t="str">
        <f t="shared" si="52"/>
        <v>2.42704581765523E-06-0.00342817310883504i</v>
      </c>
      <c r="H318">
        <f t="shared" si="53"/>
        <v>-49.298742944931007</v>
      </c>
      <c r="I318">
        <f t="shared" si="54"/>
        <v>-89.959436278627564</v>
      </c>
      <c r="K318" t="str">
        <f t="shared" si="55"/>
        <v>0.0387544961570726-0.0851540701570526i</v>
      </c>
      <c r="L318" t="str">
        <f t="shared" si="56"/>
        <v>-0.00416478900960367-0.0916078417581582i</v>
      </c>
      <c r="M318">
        <f t="shared" si="57"/>
        <v>-20.752379776315138</v>
      </c>
      <c r="N318">
        <f t="shared" si="58"/>
        <v>87.396940842662019</v>
      </c>
      <c r="P318" t="str">
        <f t="shared" si="59"/>
        <v>-0.000314057647807481+0.0000140552812574915i</v>
      </c>
      <c r="Q318">
        <f t="shared" si="60"/>
        <v>-70.051122721246145</v>
      </c>
      <c r="R318">
        <f t="shared" si="61"/>
        <v>357.4375045640345</v>
      </c>
      <c r="CC318" s="19"/>
      <c r="CD318" s="19"/>
      <c r="CE318" s="19"/>
    </row>
    <row r="319" spans="1:83">
      <c r="A319" s="59"/>
      <c r="D319" s="19">
        <f t="shared" si="65"/>
        <v>80000</v>
      </c>
      <c r="E319" s="19">
        <f t="shared" si="50"/>
        <v>502654.82457436691</v>
      </c>
      <c r="F319" t="str">
        <f t="shared" si="51"/>
        <v>502654.824574367i</v>
      </c>
      <c r="G319" t="str">
        <f t="shared" si="52"/>
        <v>0.0000018582071724332-0.00299965182261157i</v>
      </c>
      <c r="H319">
        <f t="shared" si="53"/>
        <v>-50.458581374301886</v>
      </c>
      <c r="I319">
        <f t="shared" si="54"/>
        <v>-89.96450674240927</v>
      </c>
      <c r="K319" t="str">
        <f t="shared" si="55"/>
        <v>0.0309539199715364-0.0776727701293295i</v>
      </c>
      <c r="L319" t="str">
        <f t="shared" si="56"/>
        <v>-0.00345218753202618-0.0795332325089407i</v>
      </c>
      <c r="M319">
        <f t="shared" si="57"/>
        <v>-21.980852709457604</v>
      </c>
      <c r="N319">
        <f t="shared" si="58"/>
        <v>87.514602501472609</v>
      </c>
      <c r="P319" t="str">
        <f t="shared" si="59"/>
        <v>-0.000238578420733266+0.0000102075713993444i</v>
      </c>
      <c r="Q319">
        <f t="shared" si="60"/>
        <v>-72.439434083759508</v>
      </c>
      <c r="R319">
        <f t="shared" si="61"/>
        <v>357.55009575906331</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1.46821319276465E-06-0.0026663573904025i</v>
      </c>
      <c r="H320">
        <f t="shared" si="53"/>
        <v>-51.48163147346979</v>
      </c>
      <c r="I320">
        <f t="shared" si="54"/>
        <v>-89.968450436850134</v>
      </c>
      <c r="K320" t="str">
        <f t="shared" si="55"/>
        <v>0.0252043242550911-0.0711147575797923i</v>
      </c>
      <c r="L320" t="str">
        <f t="shared" si="56"/>
        <v>-0.00288116002336776-0.0702863242492569i</v>
      </c>
      <c r="M320">
        <f t="shared" si="57"/>
        <v>-23.055291934875282</v>
      </c>
      <c r="N320">
        <f t="shared" si="58"/>
        <v>87.652659423938488</v>
      </c>
      <c r="P320" t="str">
        <f t="shared" si="59"/>
        <v>-0.000187412690263389+7.57900701270517E-06i</v>
      </c>
      <c r="Q320">
        <f t="shared" si="60"/>
        <v>-74.536923408345089</v>
      </c>
      <c r="R320">
        <f t="shared" si="61"/>
        <v>357.68420898708837</v>
      </c>
      <c r="CC320" s="19"/>
      <c r="CD320" s="19"/>
      <c r="CE320" s="19"/>
    </row>
    <row r="321" spans="1:83">
      <c r="A321" s="59">
        <f>B302*(B304+B305)</f>
        <v>1.49205E-3</v>
      </c>
      <c r="D321" s="19">
        <f t="shared" si="65"/>
        <v>100000</v>
      </c>
      <c r="E321" s="19">
        <f t="shared" si="50"/>
        <v>628318.53071795858</v>
      </c>
      <c r="F321" t="str">
        <f t="shared" si="51"/>
        <v>628318.530717959i</v>
      </c>
      <c r="G321" t="str">
        <f t="shared" si="52"/>
        <v>1.18925275465176E-06-0.0023997217896093i</v>
      </c>
      <c r="H321">
        <f t="shared" si="53"/>
        <v>-52.396781034487915</v>
      </c>
      <c r="I321">
        <f t="shared" si="54"/>
        <v>-89.971605392619864</v>
      </c>
      <c r="K321" t="str">
        <f t="shared" si="55"/>
        <v>0.0208714262992654-0.0654087961983113i</v>
      </c>
      <c r="L321" t="str">
        <f t="shared" si="56"/>
        <v>-0.00242745715552676-0.0629790977278091i</v>
      </c>
      <c r="M321">
        <f t="shared" si="57"/>
        <v>-24.00962409626683</v>
      </c>
      <c r="N321">
        <f t="shared" si="58"/>
        <v>87.792692479755402</v>
      </c>
      <c r="P321" t="str">
        <f t="shared" si="59"/>
        <v>-0.000151135199967466+0.0000057503237640023i</v>
      </c>
      <c r="Q321">
        <f t="shared" si="60"/>
        <v>-76.406405130754749</v>
      </c>
      <c r="R321">
        <f t="shared" si="61"/>
        <v>357.82108708713554</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-10.6612641968427-122.876360723876i</v>
      </c>
      <c r="R324">
        <f>20*LOG10(IMABS(Q324))</f>
        <v>41.821938131657092</v>
      </c>
      <c r="S324">
        <f>IMARGUMENT(Q324)*180/PI()+180</f>
        <v>85.041198267761601</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-9.5509218102338-58.6864545858313i</v>
      </c>
      <c r="R325">
        <f t="shared" ref="R325:R360" si="73">20*LOG10(IMABS(Q325))</f>
        <v>35.484287374220401</v>
      </c>
      <c r="S325">
        <f t="shared" ref="S325:S360" si="74">IMARGUMENT(Q325)*180/PI()+180</f>
        <v>80.756442946581899</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-8.14148846907107-36.7955586036105i</v>
      </c>
      <c r="R326">
        <f t="shared" si="73"/>
        <v>31.52348580961754</v>
      </c>
      <c r="S326">
        <f t="shared" si="74"/>
        <v>77.523586687147457</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-6.75207002220331-25.8747709578261i</v>
      </c>
      <c r="R327">
        <f t="shared" si="73"/>
        <v>28.543632687527932</v>
      </c>
      <c r="S327">
        <f t="shared" si="74"/>
        <v>75.374710532688638</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-5.54239457306934-19.5003426400453i</v>
      </c>
      <c r="R328">
        <f t="shared" si="73"/>
        <v>26.138222736225085</v>
      </c>
      <c r="S328">
        <f t="shared" si="74"/>
        <v>74.133770423662</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-4.55217283494199-15.4318937476076i</v>
      </c>
      <c r="R329">
        <f t="shared" si="73"/>
        <v>24.13074379137063</v>
      </c>
      <c r="S329">
        <f t="shared" si="74"/>
        <v>73.564746241750044</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-3.76372149676992-12.6686281964672i</v>
      </c>
      <c r="R330">
        <f t="shared" si="73"/>
        <v>22.42192809043885</v>
      </c>
      <c r="S330">
        <f t="shared" si="74"/>
        <v>73.45384718516587</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-3.14160122796338-10.6991485592591i</v>
      </c>
      <c r="R331">
        <f t="shared" si="73"/>
        <v>20.946158862353784</v>
      </c>
      <c r="S331">
        <f t="shared" si="74"/>
        <v>73.636128178903832</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-2.65026474370983-9.23928572059347i</v>
      </c>
      <c r="R332">
        <f t="shared" si="73"/>
        <v>19.656169939483398</v>
      </c>
      <c r="S332">
        <f t="shared" si="74"/>
        <v>73.994601204773645</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-2.25982946830941-8.12134553423521i</v>
      </c>
      <c r="R333">
        <f t="shared" si="73"/>
        <v>18.516440420083484</v>
      </c>
      <c r="S333">
        <f t="shared" si="74"/>
        <v>74.450347756716809</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-0.726822154100759-3.6767240994857i</v>
      </c>
      <c r="R334">
        <f t="shared" si="73"/>
        <v>11.475703047301607</v>
      </c>
      <c r="S334">
        <f t="shared" si="74"/>
        <v>78.817828033653143</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-0.382150262526161-2.3897263125856i</v>
      </c>
      <c r="R335">
        <f t="shared" si="73"/>
        <v>7.6766266825083047</v>
      </c>
      <c r="S335">
        <f t="shared" si="74"/>
        <v>80.91453766342822</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-0.255515997244945-1.77197779742031i</v>
      </c>
      <c r="R336">
        <f t="shared" si="73"/>
        <v>5.0585428577644436</v>
      </c>
      <c r="S336">
        <f t="shared" si="74"/>
        <v>81.794612014793188</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-0.195324496762436-1.40696587925979i</v>
      </c>
      <c r="R337">
        <f t="shared" si="73"/>
        <v>3.0485759367534544</v>
      </c>
      <c r="S337">
        <f t="shared" si="74"/>
        <v>82.09633038835733</v>
      </c>
      <c r="CC337" s="19"/>
      <c r="CD337" s="19"/>
      <c r="CE337" s="19"/>
    </row>
    <row r="338" spans="1:83">
      <c r="A338" t="s">
        <v>527</v>
      </c>
      <c r="B338" s="126">
        <f>'DESIGN INPUTS AND CALCULATIONS'!C152*1000</f>
        <v>41200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-0.161774156513687-1.16509766331281i</v>
      </c>
      <c r="R338">
        <f t="shared" si="73"/>
        <v>1.4101791166884017</v>
      </c>
      <c r="S338">
        <f t="shared" si="74"/>
        <v>82.095006618060964</v>
      </c>
      <c r="CC338" s="19"/>
      <c r="CD338" s="19"/>
      <c r="CE338" s="19"/>
    </row>
    <row r="339" spans="1:83">
      <c r="A339" t="s">
        <v>528</v>
      </c>
      <c r="B339" s="126">
        <f>'DESIGN INPUTS AND CALCULATIONS'!C154*1000000</f>
        <v>14970000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-0.14087383932566-0.992667857155217i</v>
      </c>
      <c r="R339">
        <f t="shared" si="73"/>
        <v>2.2675638463269063E-2</v>
      </c>
      <c r="S339">
        <f t="shared" si="74"/>
        <v>81.922840860541172</v>
      </c>
      <c r="CC339" s="19"/>
      <c r="CD339" s="19"/>
      <c r="CE339" s="19"/>
    </row>
    <row r="340" spans="1:83">
      <c r="A340" t="s">
        <v>529</v>
      </c>
      <c r="B340">
        <f>B336*(B338+B339)/B338</f>
        <v>1457.3980582524273</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-0.126708739634679-0.8633284476391i</v>
      </c>
      <c r="R340">
        <f t="shared" si="73"/>
        <v>-1.1839219648610149</v>
      </c>
      <c r="S340">
        <f t="shared" si="74"/>
        <v>81.650441028884117</v>
      </c>
      <c r="CC340" s="19"/>
      <c r="CD340" s="19"/>
      <c r="CE340" s="19"/>
    </row>
    <row r="341" spans="1:83">
      <c r="A341" t="s">
        <v>530</v>
      </c>
      <c r="B341">
        <f>B337*(B338+B339)/B338</f>
        <v>1384.5281553398058</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-0.116440032815381-0.762613120928297i</v>
      </c>
      <c r="R341">
        <f t="shared" si="73"/>
        <v>-2.2538300955764523</v>
      </c>
      <c r="S341">
        <f t="shared" si="74"/>
        <v>81.318807095431239</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-0.108573732539357-0.681909147100709i</v>
      </c>
      <c r="R342">
        <f t="shared" si="73"/>
        <v>-3.2167437366741414</v>
      </c>
      <c r="S342">
        <f t="shared" si="74"/>
        <v>80.953290598536839</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-0.0711670185464875-0.317376119150757i</v>
      </c>
      <c r="R343">
        <f t="shared" si="73"/>
        <v>-9.755457539618936</v>
      </c>
      <c r="S343">
        <f t="shared" si="74"/>
        <v>77.361310864133529</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-0.0534719647943422-0.198398459232094i</v>
      </c>
      <c r="R344">
        <f t="shared" si="73"/>
        <v>-13.744694311031129</v>
      </c>
      <c r="S344">
        <f t="shared" si="74"/>
        <v>74.916165724951739</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-0.0429341875063914-0.141583185226481i</v>
      </c>
      <c r="R345">
        <f t="shared" si="73"/>
        <v>-16.597712455760774</v>
      </c>
      <c r="S345">
        <f t="shared" si="74"/>
        <v>73.130411417120882</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-0.036349652616584-0.108883695441802i</v>
      </c>
      <c r="R346">
        <f t="shared" si="73"/>
        <v>-18.801848917684406</v>
      </c>
      <c r="S346">
        <f t="shared" si="74"/>
        <v>71.538966277468404</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-0.0319969597235564-0.0877077001622891i</v>
      </c>
      <c r="R347">
        <f t="shared" si="73"/>
        <v>-20.596605510840568</v>
      </c>
      <c r="S347">
        <f t="shared" si="74"/>
        <v>69.957344013538545</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-0.0289380294452329-0.072845438396107i</v>
      </c>
      <c r="R348">
        <f t="shared" si="73"/>
        <v>-22.115581629744128</v>
      </c>
      <c r="S348">
        <f t="shared" si="74"/>
        <v>68.334428067667176</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-0.0266568728786074-0.0618011320873846i</v>
      </c>
      <c r="R349">
        <f t="shared" si="73"/>
        <v>-23.439047892655612</v>
      </c>
      <c r="S349">
        <f t="shared" si="74"/>
        <v>66.667865192587499</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-0.0248614675320374-0.0532434637165912i</v>
      </c>
      <c r="R350">
        <f t="shared" si="73"/>
        <v>-24.618085788323608</v>
      </c>
      <c r="S350">
        <f t="shared" si="74"/>
        <v>64.97027897410986</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-0.0233809114392796-0.0464012565423645i</v>
      </c>
      <c r="R351">
        <f t="shared" si="73"/>
        <v>-25.686774751148764</v>
      </c>
      <c r="S351">
        <f t="shared" si="74"/>
        <v>63.257136341840479</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-0.0144824032404554-0.0157601332412725i</v>
      </c>
      <c r="R352">
        <f t="shared" si="73"/>
        <v>-33.390190383445017</v>
      </c>
      <c r="S352">
        <f t="shared" si="74"/>
        <v>47.419275367575921</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-0.00932916428221199-0.00676330060130957i</v>
      </c>
      <c r="R353">
        <f t="shared" si="73"/>
        <v>-38.76881919606204</v>
      </c>
      <c r="S353">
        <f t="shared" si="74"/>
        <v>35.940729035627925</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-0.00621485082460695-0.00333504693363081i</v>
      </c>
      <c r="R354">
        <f t="shared" si="73"/>
        <v>-43.032339003135114</v>
      </c>
      <c r="S354">
        <f t="shared" si="74"/>
        <v>28.219137708447789</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-0.00433238299159488-0.00183572767175187i</v>
      </c>
      <c r="R355">
        <f t="shared" si="73"/>
        <v>-46.548333984604902</v>
      </c>
      <c r="S355">
        <f t="shared" si="74"/>
        <v>22.963460995326415</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-0.00315466406421904-0.00110207622960235i</v>
      </c>
      <c r="R356">
        <f t="shared" si="73"/>
        <v>-49.520838097265184</v>
      </c>
      <c r="S356">
        <f t="shared" si="74"/>
        <v>19.256769903432541</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-0.00238464115643317-0.000708167672850554i</v>
      </c>
      <c r="R357">
        <f t="shared" si="73"/>
        <v>-52.08448649394839</v>
      </c>
      <c r="S357">
        <f t="shared" si="74"/>
        <v>16.53985736911784</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-0.00185935643693887-0.000480092646426976i</v>
      </c>
      <c r="R358">
        <f t="shared" si="73"/>
        <v>-54.332449691801479</v>
      </c>
      <c r="S358">
        <f t="shared" si="74"/>
        <v>14.477768683539779</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-0.00148734334173602-0.00033970148917586i</v>
      </c>
      <c r="R359">
        <f t="shared" si="73"/>
        <v>-56.330940177603196</v>
      </c>
      <c r="S359">
        <f t="shared" si="74"/>
        <v>12.865383740017137</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-0.00121526907742103-0.000248856777504385i</v>
      </c>
      <c r="R360">
        <f t="shared" si="73"/>
        <v>-58.12815387792584</v>
      </c>
      <c r="S360">
        <f t="shared" si="74"/>
        <v>11.57275640575935</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90.952364785675726</v>
      </c>
      <c r="O363" t="str">
        <f>IMPRODUCT(L363,G285)</f>
        <v>-22.2428449218045-120.530279169949i</v>
      </c>
      <c r="P363">
        <f>20*LOG10(IMABS(O363))</f>
        <v>41.767362094784339</v>
      </c>
      <c r="Q363">
        <f>IMARGUMENT(O363)*180/PI()+180</f>
        <v>79.54418176508949</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-19.9111550257801-54.4871886844849i</v>
      </c>
      <c r="P364">
        <f t="shared" ref="P364:P399" si="80">20*LOG10(IMABS(O364))</f>
        <v>35.270247953567527</v>
      </c>
      <c r="Q364">
        <f t="shared" ref="Q364:Q399" si="81">IMARGUMENT(O364)*180/PI()+180</f>
        <v>69.92627131690125</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-16.9513838006214-31.4351609759152i</v>
      </c>
      <c r="P365">
        <f t="shared" si="80"/>
        <v>31.056868499176915</v>
      </c>
      <c r="Q365">
        <f t="shared" si="81"/>
        <v>61.664272153338231</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-14.0336464860611-19.9611373221121i</v>
      </c>
      <c r="P366">
        <f t="shared" si="80"/>
        <v>27.748017088789751</v>
      </c>
      <c r="Q366">
        <f t="shared" si="81"/>
        <v>54.890924226625728</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-11.4933685727571-13.4507752820288i</v>
      </c>
      <c r="P367">
        <f t="shared" si="80"/>
        <v>24.955733036573061</v>
      </c>
      <c r="Q367">
        <f t="shared" si="81"/>
        <v>49.486896386605935</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-9.41394167977357-9.49112271574688i</v>
      </c>
      <c r="P368">
        <f t="shared" si="80"/>
        <v>22.521335648259544</v>
      </c>
      <c r="Q368">
        <f t="shared" si="81"/>
        <v>45.233912086150411</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-7.75823124099558-6.96272828959945i</v>
      </c>
      <c r="P369">
        <f t="shared" si="80"/>
        <v>20.361086168857302</v>
      </c>
      <c r="Q369">
        <f t="shared" si="81"/>
        <v>41.906813530082275</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-6.45181544052206-5.28276785235193i</v>
      </c>
      <c r="P370">
        <f t="shared" si="80"/>
        <v>18.421944567267069</v>
      </c>
      <c r="Q370">
        <f t="shared" si="81"/>
        <v>39.310730500323245</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-5.42004576040609-4.12732538393301i</v>
      </c>
      <c r="P371">
        <f t="shared" si="80"/>
        <v>16.666275780634646</v>
      </c>
      <c r="Q371">
        <f t="shared" si="81"/>
        <v>37.289008057592497</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-4.60016944628063-3.30794657442572i</v>
      </c>
      <c r="P372">
        <f t="shared" si="80"/>
        <v>15.06560086547395</v>
      </c>
      <c r="Q372">
        <f t="shared" si="81"/>
        <v>35.719622280807869</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-1.38134591866042-0.853770273449554i</v>
      </c>
      <c r="P373">
        <f t="shared" si="80"/>
        <v>4.2111675480491426</v>
      </c>
      <c r="Q373">
        <f t="shared" si="81"/>
        <v>31.719021468410546</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-0.658296647868823-0.446870897361663i</v>
      </c>
      <c r="P374">
        <f t="shared" si="80"/>
        <v>-1.9856330714956005</v>
      </c>
      <c r="Q374">
        <f t="shared" si="81"/>
        <v>34.16980072368861</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-0.393404242821235-0.299378927387514i</v>
      </c>
      <c r="P375">
        <f t="shared" si="80"/>
        <v>-6.1190832238898167</v>
      </c>
      <c r="Q375">
        <f t="shared" si="81"/>
        <v>37.270977888707819</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-0.268304877253158-0.22413619290135i</v>
      </c>
      <c r="P376">
        <f t="shared" si="80"/>
        <v>-9.1284158810834075</v>
      </c>
      <c r="Q376">
        <f t="shared" si="81"/>
        <v>39.87466506450798</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-0.199394321470877-0.178154189970065i</v>
      </c>
      <c r="P377">
        <f t="shared" si="80"/>
        <v>-11.457121148896274</v>
      </c>
      <c r="Q377">
        <f t="shared" si="81"/>
        <v>41.780047071825663</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-0.157266848582018-0.14685113321768i</v>
      </c>
      <c r="P378">
        <f t="shared" si="80"/>
        <v>-13.344366719924082</v>
      </c>
      <c r="Q378">
        <f t="shared" si="81"/>
        <v>43.038447598303208</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-0.129474857106255-0.123989497733679i</v>
      </c>
      <c r="P379">
        <f t="shared" si="80"/>
        <v>-14.929928540580979</v>
      </c>
      <c r="Q379">
        <f t="shared" si="81"/>
        <v>43.760224533760436</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-0.110029152824736-0.106461001732481i</v>
      </c>
      <c r="P380">
        <f t="shared" si="80"/>
        <v>-16.300357344886216</v>
      </c>
      <c r="Q380">
        <f t="shared" si="81"/>
        <v>44.055746947825554</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-0.0957644369294097-0.092540892102743i</v>
      </c>
      <c r="P381">
        <f t="shared" si="80"/>
        <v>-17.511775227609441</v>
      </c>
      <c r="Q381">
        <f t="shared" si="81"/>
        <v>44.019265805876813</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-0.0420403982484396-0.0308436527322312i</v>
      </c>
      <c r="P382">
        <f t="shared" si="80"/>
        <v>-25.656345596892454</v>
      </c>
      <c r="Q382">
        <f t="shared" si="81"/>
        <v>36.266267669650119</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-0.0250634713138275-0.0127204938523444i</v>
      </c>
      <c r="P383">
        <f t="shared" si="80"/>
        <v>-31.023791987978949</v>
      </c>
      <c r="Q383">
        <f t="shared" si="81"/>
        <v>26.909215345969415</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-0.0163646112951728-0.00573968208737453i</v>
      </c>
      <c r="P384">
        <f t="shared" si="80"/>
        <v>-35.218023736995491</v>
      </c>
      <c r="Q384">
        <f t="shared" si="81"/>
        <v>19.327679389138069</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-0.011332415863959-0.00268268853366307i</v>
      </c>
      <c r="P385">
        <f t="shared" si="80"/>
        <v>-38.676747642287268</v>
      </c>
      <c r="Q385">
        <f t="shared" si="81"/>
        <v>13.318285025081167</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-0.00821107736633031-0.00121584326417245i</v>
      </c>
      <c r="P386">
        <f t="shared" si="80"/>
        <v>-41.617803598153316</v>
      </c>
      <c r="Q386">
        <f t="shared" si="81"/>
        <v>8.4227858547750998</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-0.00616633692955997-0.000463763513217748i</v>
      </c>
      <c r="P387">
        <f t="shared" si="80"/>
        <v>-44.174958845096405</v>
      </c>
      <c r="Q387">
        <f t="shared" si="81"/>
        <v>4.3010561663905094</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-0.00476530950392518-0.0000605938891957047i</v>
      </c>
      <c r="P388">
        <f t="shared" si="80"/>
        <v>-46.437475597508573</v>
      </c>
      <c r="Q388">
        <f t="shared" si="81"/>
        <v>0.72851239080404184</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-0.00376892033612211+0.000160714687194647i</v>
      </c>
      <c r="P389">
        <f t="shared" si="80"/>
        <v>-48.467771025297139</v>
      </c>
      <c r="Q389">
        <f t="shared" si="81"/>
        <v>357.55826675596938</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-0.00303797622220093+0.000282220713723564i</v>
      </c>
      <c r="P390">
        <f t="shared" si="80"/>
        <v>-50.310993929666367</v>
      </c>
      <c r="Q390">
        <f t="shared" si="81"/>
        <v>354.69259193650117</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-0.00062652228494691+0.000300598848232511i</v>
      </c>
      <c r="P391">
        <f t="shared" si="80"/>
        <v>-63.161519310736836</v>
      </c>
      <c r="Q391">
        <f t="shared" si="81"/>
        <v>334.36879473295755</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-0.000208686109856472+0.000167385220884139i</v>
      </c>
      <c r="P392">
        <f t="shared" si="80"/>
        <v>-71.452829116383327</v>
      </c>
      <c r="Q392">
        <f t="shared" si="81"/>
        <v>321.26721905848984</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-0.0000866316018546788+0.0000959864771985471i</v>
      </c>
      <c r="P393">
        <f t="shared" si="80"/>
        <v>-77.76804294678297</v>
      </c>
      <c r="Q393">
        <f t="shared" si="81"/>
        <v>312.06750409811207</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-0.0000414472589042159+0.0000583282844694964i</v>
      </c>
      <c r="P394">
        <f t="shared" si="80"/>
        <v>-82.907246069988147</v>
      </c>
      <c r="Q394">
        <f t="shared" si="81"/>
        <v>305.39706595806928</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-0.0000219918220681179+0.0000374585440440428i</v>
      </c>
      <c r="P395">
        <f t="shared" si="80"/>
        <v>-87.242781007158641</v>
      </c>
      <c r="Q395">
        <f t="shared" si="81"/>
        <v>300.41709372232856</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-0.0000126334773364964+0.000025234259297814i</v>
      </c>
      <c r="P396">
        <f t="shared" si="80"/>
        <v>-90.988836951316472</v>
      </c>
      <c r="Q396">
        <f t="shared" si="81"/>
        <v>296.59473814358404</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-7.72761238732101E-06+0.0000176989347104158i</v>
      </c>
      <c r="P397">
        <f t="shared" si="80"/>
        <v>-94.28328098656975</v>
      </c>
      <c r="Q397">
        <f t="shared" si="81"/>
        <v>293.58678174271677</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-4.97252548701734E-06+0.0000128415492694441i</v>
      </c>
      <c r="P398">
        <f t="shared" si="80"/>
        <v>-97.220897547052928</v>
      </c>
      <c r="Q398">
        <f t="shared" si="81"/>
        <v>291.16748042483914</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-3.33575720305116E-06+9.58730045380825E-06i</v>
      </c>
      <c r="P399">
        <f t="shared" si="80"/>
        <v>-99.869789511686008</v>
      </c>
      <c r="Q399">
        <f t="shared" si="81"/>
        <v>289.184573649193</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29" t="s">
        <v>420</v>
      </c>
      <c r="B2" s="430"/>
      <c r="C2" s="430"/>
      <c r="D2" s="431"/>
      <c r="E2" s="151"/>
      <c r="F2" s="16"/>
      <c r="G2" s="16"/>
      <c r="H2" s="16"/>
      <c r="I2" s="16"/>
      <c r="J2" s="16"/>
      <c r="K2" s="16"/>
      <c r="L2" s="16"/>
      <c r="M2" s="16"/>
      <c r="N2" s="16"/>
      <c r="O2" s="16"/>
      <c r="P2" s="16"/>
      <c r="Q2" s="16"/>
      <c r="R2" s="16"/>
      <c r="S2" s="16"/>
      <c r="T2" s="16"/>
      <c r="U2" s="16"/>
      <c r="V2" s="16"/>
    </row>
    <row r="3" spans="1:22" ht="18">
      <c r="A3" s="25" t="s">
        <v>213</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8">
      <c r="A4" s="25" t="s">
        <v>207</v>
      </c>
      <c r="B4" s="32" t="s">
        <v>14</v>
      </c>
      <c r="C4" s="32">
        <f>'DESIGN INPUTS AND CALCULATIONS'!C25</f>
        <v>30</v>
      </c>
      <c r="D4" s="30" t="s">
        <v>7</v>
      </c>
      <c r="E4" s="30"/>
      <c r="F4" s="16"/>
      <c r="G4" s="16"/>
      <c r="H4" s="16"/>
      <c r="I4" s="16"/>
      <c r="J4" s="16"/>
      <c r="K4" s="16"/>
      <c r="L4" s="16"/>
      <c r="M4" s="16"/>
      <c r="N4" s="16"/>
      <c r="O4" s="16"/>
      <c r="P4" s="16"/>
      <c r="Q4" s="16"/>
      <c r="R4" s="16"/>
      <c r="S4" s="16"/>
      <c r="T4" s="16"/>
      <c r="U4" s="16"/>
      <c r="V4" s="16"/>
    </row>
    <row r="5" spans="1:22" ht="18">
      <c r="A5" s="25" t="s">
        <v>425</v>
      </c>
      <c r="B5" s="32" t="s">
        <v>18</v>
      </c>
      <c r="C5" s="32">
        <f>'DESIGN INPUTS AND CALCULATIONS'!C26</f>
        <v>150</v>
      </c>
      <c r="D5" s="30" t="s">
        <v>8</v>
      </c>
      <c r="E5" s="30"/>
      <c r="F5" s="16"/>
      <c r="G5" s="16"/>
      <c r="H5" s="16"/>
      <c r="I5" s="16"/>
      <c r="J5" s="16"/>
      <c r="K5" s="16"/>
      <c r="L5" s="16"/>
      <c r="M5" s="16"/>
      <c r="N5" s="16"/>
      <c r="O5" s="16"/>
      <c r="P5" s="16"/>
      <c r="Q5" s="16"/>
      <c r="R5" s="16"/>
      <c r="S5" s="16"/>
      <c r="T5" s="16"/>
      <c r="U5" s="16"/>
      <c r="V5" s="16"/>
    </row>
    <row r="6" spans="1:22" ht="18">
      <c r="A6" s="25" t="s">
        <v>424</v>
      </c>
      <c r="B6" s="32" t="s">
        <v>20</v>
      </c>
      <c r="C6" s="173">
        <f>'DESIGN INPUTS AND CALCULATIONS'!C40</f>
        <v>8.75</v>
      </c>
      <c r="D6" s="30"/>
      <c r="E6" s="30"/>
      <c r="F6" s="16"/>
      <c r="G6" s="16"/>
      <c r="H6" s="16"/>
      <c r="I6" s="16"/>
      <c r="J6" s="16"/>
      <c r="K6" s="16"/>
      <c r="L6" s="16"/>
      <c r="M6" s="16"/>
      <c r="N6" s="16"/>
      <c r="O6" s="16"/>
      <c r="P6" s="16"/>
      <c r="Q6" s="16"/>
      <c r="R6" s="16"/>
      <c r="S6" s="16"/>
      <c r="T6" s="16"/>
      <c r="U6" s="16"/>
      <c r="V6" s="16"/>
    </row>
    <row r="7" spans="1:22" ht="18">
      <c r="A7" s="25" t="s">
        <v>429</v>
      </c>
      <c r="B7" s="32" t="s">
        <v>431</v>
      </c>
      <c r="C7" s="173">
        <f>C4*C4/C5</f>
        <v>6</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372.35534988559129</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0.92</v>
      </c>
      <c r="D9" s="13"/>
      <c r="E9" s="30"/>
      <c r="F9" s="16"/>
      <c r="G9" s="16"/>
      <c r="H9" s="16"/>
      <c r="I9" s="16"/>
      <c r="J9" s="16"/>
      <c r="K9" s="16"/>
      <c r="L9" s="16"/>
      <c r="M9" s="16"/>
      <c r="N9" s="16"/>
      <c r="O9" s="16"/>
      <c r="P9" s="16"/>
      <c r="Q9" s="16"/>
      <c r="R9" s="16"/>
      <c r="S9" s="16"/>
      <c r="T9" s="16"/>
      <c r="U9" s="16"/>
      <c r="V9" s="16"/>
    </row>
    <row r="10" spans="1:22" ht="18">
      <c r="A10" s="25" t="s">
        <v>421</v>
      </c>
      <c r="B10" s="32" t="s">
        <v>78</v>
      </c>
      <c r="C10" s="173">
        <f>'DESIGN INPUTS AND CALCULATIONS'!C97</f>
        <v>450</v>
      </c>
      <c r="D10" s="30" t="s">
        <v>73</v>
      </c>
      <c r="E10" s="30"/>
      <c r="F10" s="16"/>
      <c r="G10" s="16"/>
      <c r="H10" s="16"/>
      <c r="I10" s="16"/>
      <c r="J10" s="16"/>
      <c r="K10" s="16"/>
      <c r="L10" s="16"/>
      <c r="M10" s="16"/>
      <c r="N10" s="16"/>
      <c r="O10" s="16"/>
      <c r="P10" s="16"/>
      <c r="Q10" s="16"/>
      <c r="R10" s="16"/>
      <c r="S10" s="16"/>
      <c r="T10" s="16"/>
      <c r="U10" s="16"/>
      <c r="V10" s="16"/>
    </row>
    <row r="11" spans="1:22" ht="18">
      <c r="A11" s="25" t="s">
        <v>422</v>
      </c>
      <c r="B11" s="32" t="s">
        <v>74</v>
      </c>
      <c r="C11" s="173">
        <f>'DESIGN INPUTS AND CALCULATIONS'!C95</f>
        <v>95</v>
      </c>
      <c r="D11" s="30" t="s">
        <v>73</v>
      </c>
      <c r="E11" s="30"/>
      <c r="F11" s="16"/>
      <c r="G11" s="16"/>
      <c r="H11" s="16"/>
      <c r="I11" s="16"/>
      <c r="J11" s="16"/>
      <c r="K11" s="16"/>
      <c r="L11" s="16"/>
      <c r="M11" s="16"/>
      <c r="N11" s="16"/>
      <c r="O11" s="16"/>
      <c r="P11" s="16"/>
      <c r="Q11" s="16"/>
      <c r="R11" s="16"/>
      <c r="S11" s="16"/>
      <c r="T11" s="16"/>
      <c r="U11" s="16"/>
      <c r="V11" s="16"/>
    </row>
    <row r="12" spans="1:22" ht="18">
      <c r="A12" s="25" t="s">
        <v>423</v>
      </c>
      <c r="B12" s="32" t="s">
        <v>72</v>
      </c>
      <c r="C12" s="173">
        <f>'DESIGN INPUTS AND CALCULATIONS'!C93</f>
        <v>2.4400000000000002E-2</v>
      </c>
      <c r="D12" s="30" t="s">
        <v>198</v>
      </c>
      <c r="E12" s="30"/>
      <c r="F12" s="16"/>
      <c r="G12" s="16"/>
      <c r="H12" s="16"/>
      <c r="I12" s="16"/>
      <c r="J12" s="16"/>
      <c r="K12" s="16"/>
      <c r="L12" s="16"/>
      <c r="M12" s="16"/>
      <c r="N12" s="16"/>
      <c r="O12" s="16"/>
      <c r="P12" s="16"/>
      <c r="Q12" s="16"/>
      <c r="R12" s="16"/>
      <c r="S12" s="16"/>
      <c r="T12" s="16"/>
      <c r="U12" s="16"/>
      <c r="V12" s="16"/>
    </row>
    <row r="13" spans="1:22" ht="18">
      <c r="A13" s="25" t="s">
        <v>233</v>
      </c>
      <c r="B13" s="32" t="s">
        <v>32</v>
      </c>
      <c r="C13" s="173">
        <f>'DESIGN INPUTS AND CALCULATIONS'!C100</f>
        <v>4.7368421052631575</v>
      </c>
      <c r="D13" s="30"/>
      <c r="E13" s="30"/>
      <c r="F13" s="16"/>
      <c r="G13" s="16"/>
      <c r="H13" s="16"/>
      <c r="I13" s="16"/>
      <c r="J13" s="16"/>
      <c r="K13" s="16"/>
      <c r="L13" s="16"/>
      <c r="M13" s="16"/>
      <c r="N13" s="16"/>
      <c r="O13" s="16"/>
      <c r="P13" s="16"/>
      <c r="Q13" s="16"/>
      <c r="R13" s="16"/>
      <c r="S13" s="16"/>
      <c r="T13" s="16"/>
      <c r="U13" s="16"/>
      <c r="V13" s="16"/>
    </row>
    <row r="14" spans="1:22" ht="18">
      <c r="A14" s="25" t="s">
        <v>234</v>
      </c>
      <c r="B14" s="32" t="s">
        <v>34</v>
      </c>
      <c r="C14" s="173">
        <f>'DESIGN INPUTS AND CALCULATIONS'!C101</f>
        <v>0.16757502445451308</v>
      </c>
      <c r="D14" s="30"/>
      <c r="E14" s="30"/>
      <c r="F14" s="16"/>
      <c r="G14" s="16"/>
      <c r="H14" s="16"/>
      <c r="I14" s="16"/>
      <c r="J14" s="16"/>
      <c r="K14" s="16"/>
      <c r="L14" s="16"/>
      <c r="M14" s="16"/>
      <c r="N14" s="16"/>
      <c r="O14" s="16"/>
      <c r="P14" s="16"/>
      <c r="Q14" s="16"/>
      <c r="R14" s="16"/>
      <c r="S14" s="16"/>
      <c r="T14" s="16"/>
      <c r="U14" s="16"/>
      <c r="V14" s="16"/>
    </row>
    <row r="15" spans="1:22" ht="18">
      <c r="A15" s="25" t="s">
        <v>231</v>
      </c>
      <c r="B15" s="32" t="s">
        <v>25</v>
      </c>
      <c r="C15" s="173">
        <f>'DESIGN INPUTS AND CALCULATIONS'!C98</f>
        <v>104.5354073272144</v>
      </c>
      <c r="D15" s="30" t="s">
        <v>11</v>
      </c>
      <c r="E15" s="30"/>
      <c r="F15" s="16"/>
      <c r="G15" s="16"/>
      <c r="H15" s="16"/>
      <c r="I15" s="16"/>
      <c r="J15" s="16"/>
      <c r="K15" s="16"/>
      <c r="L15" s="16"/>
      <c r="M15" s="16"/>
      <c r="N15" s="16"/>
      <c r="O15" s="16"/>
      <c r="P15" s="16"/>
      <c r="Q15" s="16"/>
      <c r="R15" s="16"/>
      <c r="S15" s="16"/>
      <c r="T15" s="16"/>
      <c r="U15" s="16"/>
      <c r="V15" s="16"/>
    </row>
    <row r="16" spans="1:22" ht="18">
      <c r="A16" s="25" t="s">
        <v>437</v>
      </c>
      <c r="B16" s="38" t="s">
        <v>438</v>
      </c>
      <c r="C16" s="173">
        <f>C6*(C4+0.5)/(C3/2)</f>
        <v>1.3685897435897436</v>
      </c>
      <c r="D16" s="30"/>
      <c r="E16" s="30"/>
      <c r="F16" s="16"/>
      <c r="G16" s="16"/>
      <c r="H16" s="16"/>
      <c r="I16" s="16"/>
      <c r="J16" s="16"/>
      <c r="K16" s="16"/>
      <c r="L16" s="16"/>
      <c r="M16" s="16"/>
      <c r="N16" s="16"/>
      <c r="O16" s="16"/>
      <c r="P16" s="16"/>
      <c r="Q16" s="16"/>
      <c r="R16" s="16"/>
      <c r="S16" s="16"/>
      <c r="T16" s="16"/>
      <c r="U16" s="16"/>
      <c r="V16" s="16"/>
    </row>
    <row r="17" spans="1:22" ht="18">
      <c r="A17" s="72" t="s">
        <v>278</v>
      </c>
      <c r="B17" s="63" t="s">
        <v>189</v>
      </c>
      <c r="C17" s="173">
        <f>'DESIGN INPUTS AND CALCULATIONS'!C170</f>
        <v>8200</v>
      </c>
      <c r="D17" s="73" t="s">
        <v>70</v>
      </c>
      <c r="E17" s="30"/>
      <c r="F17" s="16"/>
      <c r="G17" s="16"/>
      <c r="H17" s="16"/>
      <c r="I17" s="16"/>
      <c r="J17" s="16"/>
      <c r="K17" s="16"/>
      <c r="L17" s="16"/>
      <c r="M17" s="16"/>
      <c r="N17" s="16"/>
      <c r="O17" s="16"/>
      <c r="P17" s="16"/>
      <c r="Q17" s="16"/>
      <c r="R17" s="16"/>
      <c r="S17" s="16"/>
      <c r="T17" s="16"/>
      <c r="U17" s="16"/>
      <c r="V17" s="16"/>
    </row>
    <row r="18" spans="1:22" ht="18">
      <c r="A18" s="72" t="s">
        <v>276</v>
      </c>
      <c r="B18" s="63" t="s">
        <v>188</v>
      </c>
      <c r="C18" s="173">
        <f>'DESIGN INPUTS AND CALCULATIONS'!C172</f>
        <v>68</v>
      </c>
      <c r="D18" s="73" t="s">
        <v>70</v>
      </c>
      <c r="E18" s="30"/>
      <c r="F18" s="16"/>
      <c r="G18" s="16"/>
      <c r="H18" s="16"/>
      <c r="I18" s="16"/>
      <c r="J18" s="16"/>
      <c r="K18" s="16"/>
      <c r="L18" s="16"/>
      <c r="M18" s="16"/>
      <c r="N18" s="16"/>
      <c r="O18" s="16"/>
      <c r="P18" s="16"/>
      <c r="Q18" s="16"/>
      <c r="R18" s="16"/>
      <c r="S18" s="16"/>
      <c r="T18" s="16"/>
      <c r="U18" s="16"/>
      <c r="V18" s="16"/>
    </row>
    <row r="19" spans="1:22" ht="18">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30">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66">
      <c r="A21" s="25" t="s">
        <v>441</v>
      </c>
      <c r="B21" s="32" t="s">
        <v>442</v>
      </c>
      <c r="C21" s="35">
        <v>0.8</v>
      </c>
      <c r="D21" s="30"/>
      <c r="E21" s="158" t="s">
        <v>451</v>
      </c>
    </row>
    <row r="22" spans="1:22" ht="18">
      <c r="A22" s="25" t="s">
        <v>443</v>
      </c>
      <c r="B22" s="32" t="s">
        <v>444</v>
      </c>
      <c r="C22" s="92">
        <f>$C$21*$C$15</f>
        <v>83.628325861771529</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29" t="s">
        <v>463</v>
      </c>
      <c r="B24" s="430"/>
      <c r="C24" s="430"/>
      <c r="D24" s="431"/>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8">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8"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8">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8">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8">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8">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8">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8"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8">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8">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100.7457306857069</v>
      </c>
      <c r="H15" t="s">
        <v>73</v>
      </c>
    </row>
    <row r="16" spans="6:8" ht="45">
      <c r="F16" s="130" t="s">
        <v>602</v>
      </c>
      <c r="G16">
        <f>Lr/(1-(C17^2))</f>
        <v>500.00000000000011</v>
      </c>
      <c r="H16" t="s">
        <v>73</v>
      </c>
    </row>
    <row r="17" spans="2:52">
      <c r="B17" t="s">
        <v>595</v>
      </c>
      <c r="C17">
        <f>'DESIGN INPUTS AND CALCULATIONS'!C91</f>
        <v>0.9</v>
      </c>
      <c r="F17" t="s">
        <v>604</v>
      </c>
      <c r="G17">
        <f>G15*(1-C17)/(1-C17^2)</f>
        <v>53.024068781951001</v>
      </c>
      <c r="H17" t="s">
        <v>73</v>
      </c>
    </row>
    <row r="18" spans="2:52">
      <c r="B18" t="s">
        <v>600</v>
      </c>
      <c r="C18">
        <f>1/C17</f>
        <v>1.1111111111111112</v>
      </c>
    </row>
    <row r="19" spans="2:52">
      <c r="B19" t="s">
        <v>594</v>
      </c>
      <c r="C19">
        <f>Qe_selected*Re_fl</f>
        <v>63.300409480550528</v>
      </c>
      <c r="F19" t="s">
        <v>612</v>
      </c>
      <c r="G19">
        <f>SQRT(Lr/Cr)</f>
        <v>62.397456862846738</v>
      </c>
      <c r="L19" t="str">
        <f>'DESIGN INPUTS AND CALCULATIONS'!C90</f>
        <v>Integrated Leakage</v>
      </c>
    </row>
    <row r="20" spans="2:52">
      <c r="F20" t="s">
        <v>613</v>
      </c>
      <c r="G20">
        <f>G19/Re_fl</f>
        <v>0.16757502445451308</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0.17</v>
      </c>
      <c r="C24" s="22">
        <f t="shared" ref="C24:C95" si="1">Ln_selected</f>
        <v>4.74</v>
      </c>
      <c r="D24" s="22">
        <v>0</v>
      </c>
      <c r="E24" s="22">
        <f>D24^2</f>
        <v>0</v>
      </c>
      <c r="F24" s="22" t="e">
        <f>($C$18*(1-(1-($C$17^2))/(E24)))^2</f>
        <v>#DIV/0!</v>
      </c>
      <c r="G24" s="22" t="e">
        <f>((B24/$C$17)*(D24-(1/D24)))^2</f>
        <v>#DIV/0!</v>
      </c>
      <c r="H24" s="22" t="e">
        <f>SQRT(F24+G24)</f>
        <v>#DIV/0!</v>
      </c>
      <c r="I24" s="22" t="e">
        <f>1/(H24)</f>
        <v>#DIV/0!</v>
      </c>
      <c r="J24" s="22" t="e">
        <f>SQRT(F24)</f>
        <v>#DIV/0!</v>
      </c>
      <c r="K24" s="22" t="e">
        <f>1/J24</f>
        <v>#DIV/0!</v>
      </c>
      <c r="L24" s="22" t="e">
        <f>IF('DESIGN INPUTS AND CALCULATIONS'!$C$90="Integrated Leakage",'Integrated Leakage'!I24,'tables and calculations'!$S66)</f>
        <v>#DIV/0!</v>
      </c>
      <c r="M24" s="22" t="e">
        <f>IF('DESIGN INPUTS AND CALCULATIONS'!$C$90="Integrated Leakage",'Integrated Leakage'!K24,'tables and calculations'!$AO66)</f>
        <v>#DIV/0!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0.17</v>
      </c>
      <c r="C25" s="22">
        <f t="shared" si="1"/>
        <v>4.74</v>
      </c>
      <c r="D25" s="22">
        <f>D24+0.05</f>
        <v>0.05</v>
      </c>
      <c r="E25" s="22">
        <f t="shared" ref="E25:E88" si="2">D25^2</f>
        <v>2.5000000000000005E-3</v>
      </c>
      <c r="F25" s="22">
        <f t="shared" ref="F25:F88" si="3">($C$18*(1-(1-($C$17^2))/(E25)))^2</f>
        <v>6944.4444444444362</v>
      </c>
      <c r="G25" s="22">
        <f t="shared" ref="G25:G88" si="4">((B25/$C$17)*(D25-(1/D25)))^2</f>
        <v>14.20033611111111</v>
      </c>
      <c r="H25" s="22">
        <f t="shared" ref="H25:H88" si="5">SQRT(F25+G25)</f>
        <v>83.418491838174276</v>
      </c>
      <c r="I25" s="22">
        <f t="shared" ref="I25:I88" si="6">1/(H25)</f>
        <v>1.1987749693915905E-2</v>
      </c>
      <c r="J25" s="22">
        <f t="shared" ref="J25:J88" si="7">SQRT(F25)</f>
        <v>83.333333333333286</v>
      </c>
      <c r="K25" s="22">
        <f t="shared" ref="K25:K88" si="8">1/J25</f>
        <v>1.2000000000000007E-2</v>
      </c>
      <c r="L25" s="22">
        <f>IF('DESIGN INPUTS AND CALCULATIONS'!$C$90="Integrated Leakage",'Integrated Leakage'!I25,'tables and calculations'!$S67)</f>
        <v>1.1987749693915905E-2</v>
      </c>
      <c r="M25" s="22">
        <f>IF('DESIGN INPUTS AND CALCULATIONS'!$C$90="Integrated Leakage",'Integrated Leakage'!K25,'tables and calculations'!$AO67)</f>
        <v>1.2000000000000007E-2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0.17</v>
      </c>
      <c r="C26" s="22">
        <f t="shared" si="1"/>
        <v>4.74</v>
      </c>
      <c r="D26" s="22">
        <f t="shared" ref="D26:D89" si="9">D25+0.05</f>
        <v>0.1</v>
      </c>
      <c r="E26" s="22">
        <f t="shared" si="2"/>
        <v>1.0000000000000002E-2</v>
      </c>
      <c r="F26" s="22">
        <f t="shared" si="3"/>
        <v>399.99999999999955</v>
      </c>
      <c r="G26" s="22">
        <f t="shared" si="4"/>
        <v>3.4969000000000006</v>
      </c>
      <c r="H26" s="22">
        <f t="shared" si="5"/>
        <v>20.08723226330595</v>
      </c>
      <c r="I26" s="22">
        <f t="shared" si="6"/>
        <v>4.9782866394527385E-2</v>
      </c>
      <c r="J26" s="22">
        <f t="shared" si="7"/>
        <v>19.999999999999989</v>
      </c>
      <c r="K26" s="22">
        <f t="shared" si="8"/>
        <v>5.0000000000000024E-2</v>
      </c>
      <c r="L26" s="22">
        <f>IF('DESIGN INPUTS AND CALCULATIONS'!$C$90="Integrated Leakage",'Integrated Leakage'!I26,'tables and calculations'!$S68)</f>
        <v>4.9782866394527385E-2</v>
      </c>
      <c r="M26" s="22">
        <f>IF('DESIGN INPUTS AND CALCULATIONS'!$C$90="Integrated Leakage",'Integrated Leakage'!K26,'tables and calculations'!$AO68)</f>
        <v>5.0000000000000024E-2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0.17</v>
      </c>
      <c r="C27" s="22">
        <f t="shared" si="1"/>
        <v>4.74</v>
      </c>
      <c r="D27" s="22">
        <f t="shared" si="9"/>
        <v>0.15000000000000002</v>
      </c>
      <c r="E27" s="22">
        <f t="shared" si="2"/>
        <v>2.2500000000000006E-2</v>
      </c>
      <c r="F27" s="22">
        <f t="shared" si="3"/>
        <v>68.419448254839111</v>
      </c>
      <c r="G27" s="22">
        <f t="shared" si="4"/>
        <v>1.5151786351165977</v>
      </c>
      <c r="H27" s="22">
        <f t="shared" si="5"/>
        <v>8.3626925622048134</v>
      </c>
      <c r="I27" s="22">
        <f t="shared" si="6"/>
        <v>0.11957871134944022</v>
      </c>
      <c r="J27" s="22">
        <f t="shared" si="7"/>
        <v>8.271604938271599</v>
      </c>
      <c r="K27" s="22">
        <f t="shared" si="8"/>
        <v>0.12089552238805978</v>
      </c>
      <c r="L27" s="22">
        <f>IF('DESIGN INPUTS AND CALCULATIONS'!$C$90="Integrated Leakage",'Integrated Leakage'!I27,'tables and calculations'!$S69)</f>
        <v>0.11957871134944022</v>
      </c>
      <c r="M27" s="22">
        <f>IF('DESIGN INPUTS AND CALCULATIONS'!$C$90="Integrated Leakage",'Integrated Leakage'!K27,'tables and calculations'!$AO69)</f>
        <v>0.12089552238805978</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0.17</v>
      </c>
      <c r="C28" s="22">
        <f t="shared" si="1"/>
        <v>4.74</v>
      </c>
      <c r="D28" s="22">
        <f t="shared" si="9"/>
        <v>0.2</v>
      </c>
      <c r="E28" s="22">
        <f t="shared" si="2"/>
        <v>4.0000000000000008E-2</v>
      </c>
      <c r="F28" s="22">
        <f t="shared" si="3"/>
        <v>17.361111111111093</v>
      </c>
      <c r="G28" s="22">
        <f t="shared" si="4"/>
        <v>0.82204444444444436</v>
      </c>
      <c r="H28" s="22">
        <f t="shared" si="5"/>
        <v>4.2641711451999127</v>
      </c>
      <c r="I28" s="22">
        <f t="shared" si="6"/>
        <v>0.23451216331353841</v>
      </c>
      <c r="J28" s="22">
        <f t="shared" si="7"/>
        <v>4.1666666666666643</v>
      </c>
      <c r="K28" s="22">
        <f t="shared" si="8"/>
        <v>0.24000000000000013</v>
      </c>
      <c r="L28" s="22">
        <f>IF('DESIGN INPUTS AND CALCULATIONS'!$C$90="Integrated Leakage",'Integrated Leakage'!I28,'tables and calculations'!$S70)</f>
        <v>0.23451216331353841</v>
      </c>
      <c r="M28" s="22">
        <f>IF('DESIGN INPUTS AND CALCULATIONS'!$C$90="Integrated Leakage",'Integrated Leakage'!K28,'tables and calculations'!$AO70)</f>
        <v>0.24000000000000013</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0.17</v>
      </c>
      <c r="C29" s="22">
        <f t="shared" si="1"/>
        <v>4.74</v>
      </c>
      <c r="D29" s="22">
        <f t="shared" si="9"/>
        <v>0.25</v>
      </c>
      <c r="E29" s="22">
        <f t="shared" si="2"/>
        <v>6.25E-2</v>
      </c>
      <c r="F29" s="22">
        <f t="shared" si="3"/>
        <v>5.1377777777777736</v>
      </c>
      <c r="G29" s="22">
        <f t="shared" si="4"/>
        <v>0.50173611111111105</v>
      </c>
      <c r="H29" s="22">
        <f t="shared" si="5"/>
        <v>2.3747660703506956</v>
      </c>
      <c r="I29" s="22">
        <f t="shared" si="6"/>
        <v>0.42109410795663094</v>
      </c>
      <c r="J29" s="22">
        <f t="shared" si="7"/>
        <v>2.2666666666666657</v>
      </c>
      <c r="K29" s="22">
        <f t="shared" si="8"/>
        <v>0.4411764705882355</v>
      </c>
      <c r="L29" s="22">
        <f>IF('DESIGN INPUTS AND CALCULATIONS'!$C$90="Integrated Leakage",'Integrated Leakage'!I29,'tables and calculations'!$S71)</f>
        <v>0.42109410795663094</v>
      </c>
      <c r="M29" s="22">
        <f>IF('DESIGN INPUTS AND CALCULATIONS'!$C$90="Integrated Leakage",'Integrated Leakage'!K29,'tables and calculations'!$AO71)</f>
        <v>0.4411764705882355</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0.17</v>
      </c>
      <c r="C30" s="22">
        <f t="shared" si="1"/>
        <v>4.74</v>
      </c>
      <c r="D30" s="22">
        <f t="shared" si="9"/>
        <v>0.3</v>
      </c>
      <c r="E30" s="22">
        <f t="shared" si="2"/>
        <v>0.09</v>
      </c>
      <c r="F30" s="22">
        <f t="shared" si="3"/>
        <v>1.5241579027587251</v>
      </c>
      <c r="G30" s="22">
        <f t="shared" si="4"/>
        <v>0.32828655692729775</v>
      </c>
      <c r="H30" s="22">
        <f t="shared" si="5"/>
        <v>1.3610453554845345</v>
      </c>
      <c r="I30" s="22">
        <f t="shared" si="6"/>
        <v>0.73472937251528858</v>
      </c>
      <c r="J30" s="22">
        <f t="shared" si="7"/>
        <v>1.2345679012345676</v>
      </c>
      <c r="K30" s="22">
        <f t="shared" si="8"/>
        <v>0.81000000000000016</v>
      </c>
      <c r="L30" s="22">
        <f>IF('DESIGN INPUTS AND CALCULATIONS'!$C$90="Integrated Leakage",'Integrated Leakage'!I30,'tables and calculations'!$S72)</f>
        <v>0.73472937251528858</v>
      </c>
      <c r="M30" s="22">
        <f>IF('DESIGN INPUTS AND CALCULATIONS'!$C$90="Integrated Leakage",'Integrated Leakage'!K30,'tables and calculations'!$AO72)</f>
        <v>0.81000000000000016</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0.17</v>
      </c>
      <c r="C31" s="22">
        <f t="shared" si="1"/>
        <v>4.74</v>
      </c>
      <c r="D31" s="22">
        <f t="shared" si="9"/>
        <v>0.35</v>
      </c>
      <c r="E31" s="22">
        <f t="shared" si="2"/>
        <v>0.12249999999999998</v>
      </c>
      <c r="F31" s="22">
        <f t="shared" si="3"/>
        <v>0.37484381507705083</v>
      </c>
      <c r="G31" s="22">
        <f t="shared" si="4"/>
        <v>0.22426989795918365</v>
      </c>
      <c r="H31" s="22">
        <f t="shared" si="5"/>
        <v>0.77402436204310421</v>
      </c>
      <c r="I31" s="22">
        <f t="shared" si="6"/>
        <v>1.2919489993317699</v>
      </c>
      <c r="J31" s="22">
        <f t="shared" si="7"/>
        <v>0.61224489795918335</v>
      </c>
      <c r="K31" s="22">
        <f t="shared" si="8"/>
        <v>1.6333333333333342</v>
      </c>
      <c r="L31" s="22">
        <f>IF('DESIGN INPUTS AND CALCULATIONS'!$C$90="Integrated Leakage",'Integrated Leakage'!I31,'tables and calculations'!$S73)</f>
        <v>1.2919489993317699</v>
      </c>
      <c r="M31" s="22">
        <f>IF('DESIGN INPUTS AND CALCULATIONS'!$C$90="Integrated Leakage",'Integrated Leakage'!K31,'tables and calculations'!$AO73)</f>
        <v>1.6333333333333342</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0.17</v>
      </c>
      <c r="C32" s="22">
        <f t="shared" si="1"/>
        <v>4.74</v>
      </c>
      <c r="D32" s="22">
        <f t="shared" si="9"/>
        <v>0.39999999999999997</v>
      </c>
      <c r="E32" s="22">
        <f t="shared" si="2"/>
        <v>0.15999999999999998</v>
      </c>
      <c r="F32" s="22">
        <f t="shared" si="3"/>
        <v>4.3402777777777679E-2</v>
      </c>
      <c r="G32" s="22">
        <f t="shared" si="4"/>
        <v>0.15734444444444445</v>
      </c>
      <c r="H32" s="22">
        <f t="shared" si="5"/>
        <v>0.44804823649047221</v>
      </c>
      <c r="I32" s="22">
        <f t="shared" si="6"/>
        <v>2.2319025465492821</v>
      </c>
      <c r="J32" s="22">
        <f t="shared" si="7"/>
        <v>0.20833333333333309</v>
      </c>
      <c r="K32" s="22">
        <f t="shared" si="8"/>
        <v>4.8000000000000052</v>
      </c>
      <c r="L32" s="22">
        <f>IF('DESIGN INPUTS AND CALCULATIONS'!$C$90="Integrated Leakage",'Integrated Leakage'!I32,'tables and calculations'!$S74)</f>
        <v>2.2319025465492821</v>
      </c>
      <c r="M32" s="22">
        <f>IF('DESIGN INPUTS AND CALCULATIONS'!$C$90="Integrated Leakage",'Integrated Leakage'!K32,'tables and calculations'!$AO74)</f>
        <v>4.8000000000000052</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0.17</v>
      </c>
      <c r="C33" s="22">
        <f t="shared" si="1"/>
        <v>4.74</v>
      </c>
      <c r="D33" s="22">
        <f t="shared" si="9"/>
        <v>0.44999999999999996</v>
      </c>
      <c r="E33" s="22">
        <f t="shared" si="2"/>
        <v>0.20249999999999996</v>
      </c>
      <c r="F33" s="22">
        <f t="shared" si="3"/>
        <v>4.7041910578973101E-3</v>
      </c>
      <c r="G33" s="22">
        <f t="shared" si="4"/>
        <v>0.11205962886755069</v>
      </c>
      <c r="H33" s="22">
        <f t="shared" si="5"/>
        <v>0.34170721374511248</v>
      </c>
      <c r="I33" s="22">
        <f t="shared" si="6"/>
        <v>2.9264819698712117</v>
      </c>
      <c r="J33" s="22">
        <f t="shared" si="7"/>
        <v>6.8587105624142719E-2</v>
      </c>
      <c r="K33" s="22">
        <f t="shared" si="8"/>
        <v>14.579999999999988</v>
      </c>
      <c r="L33" s="22">
        <f>IF('DESIGN INPUTS AND CALCULATIONS'!$C$90="Integrated Leakage",'Integrated Leakage'!I33,'tables and calculations'!$S77)</f>
        <v>2.9264819698712117</v>
      </c>
      <c r="M33" s="22">
        <f>IF('DESIGN INPUTS AND CALCULATIONS'!$C$90="Integrated Leakage",'Integrated Leakage'!K33,'tables and calculations'!$AO77)</f>
        <v>14.579999999999988</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0.17</v>
      </c>
      <c r="C34" s="22">
        <f t="shared" si="1"/>
        <v>4.74</v>
      </c>
      <c r="D34" s="22">
        <f t="shared" si="9"/>
        <v>0.49999999999999994</v>
      </c>
      <c r="E34" s="22">
        <f t="shared" si="2"/>
        <v>0.24999999999999994</v>
      </c>
      <c r="F34" s="22">
        <f t="shared" si="3"/>
        <v>7.1111111111111111E-2</v>
      </c>
      <c r="G34" s="22">
        <f t="shared" si="4"/>
        <v>8.0277777777777837E-2</v>
      </c>
      <c r="H34" s="22">
        <f t="shared" si="5"/>
        <v>0.38908725099762514</v>
      </c>
      <c r="I34" s="22">
        <f t="shared" si="6"/>
        <v>2.5701176212687153</v>
      </c>
      <c r="J34" s="22">
        <f t="shared" si="7"/>
        <v>0.26666666666666666</v>
      </c>
      <c r="K34" s="22">
        <f t="shared" si="8"/>
        <v>3.75</v>
      </c>
      <c r="L34" s="22">
        <f>IF('DESIGN INPUTS AND CALCULATIONS'!$C$90="Integrated Leakage",'Integrated Leakage'!I34,'tables and calculations'!$S78)</f>
        <v>2.5701176212687153</v>
      </c>
      <c r="M34" s="22">
        <f>IF('DESIGN INPUTS AND CALCULATIONS'!$C$90="Integrated Leakage",'Integrated Leakage'!K34,'tables and calculations'!$AO78)</f>
        <v>3.75</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0.17</v>
      </c>
      <c r="C35" s="22">
        <f t="shared" si="1"/>
        <v>4.74</v>
      </c>
      <c r="D35" s="22">
        <f t="shared" si="9"/>
        <v>0.54999999999999993</v>
      </c>
      <c r="E35" s="22">
        <f t="shared" si="2"/>
        <v>0.30249999999999994</v>
      </c>
      <c r="F35" s="22">
        <f t="shared" si="3"/>
        <v>0.17075336384126777</v>
      </c>
      <c r="G35" s="22">
        <f t="shared" si="4"/>
        <v>5.7382024793388463E-2</v>
      </c>
      <c r="H35" s="22">
        <f t="shared" si="5"/>
        <v>0.47763520455956365</v>
      </c>
      <c r="I35" s="22">
        <f t="shared" si="6"/>
        <v>2.0936480193542657</v>
      </c>
      <c r="J35" s="22">
        <f t="shared" si="7"/>
        <v>0.41322314049586789</v>
      </c>
      <c r="K35" s="22">
        <f t="shared" si="8"/>
        <v>2.4199999999999995</v>
      </c>
      <c r="L35" s="22">
        <f>IF('DESIGN INPUTS AND CALCULATIONS'!$C$90="Integrated Leakage",'Integrated Leakage'!I35,'tables and calculations'!$S81)</f>
        <v>2.0936480193542657</v>
      </c>
      <c r="M35" s="22">
        <f>IF('DESIGN INPUTS AND CALCULATIONS'!$C$90="Integrated Leakage",'Integrated Leakage'!K35,'tables and calculations'!$AO81)</f>
        <v>2.4199999999999995</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0.17</v>
      </c>
      <c r="C36" s="22">
        <f t="shared" si="1"/>
        <v>4.74</v>
      </c>
      <c r="D36" s="22">
        <f t="shared" si="9"/>
        <v>0.6</v>
      </c>
      <c r="E36" s="22">
        <f t="shared" si="2"/>
        <v>0.36</v>
      </c>
      <c r="F36" s="22">
        <f t="shared" si="3"/>
        <v>0.27530102118579497</v>
      </c>
      <c r="G36" s="22">
        <f t="shared" si="4"/>
        <v>4.0594787379972574E-2</v>
      </c>
      <c r="H36" s="22">
        <f t="shared" si="5"/>
        <v>0.5620460911400128</v>
      </c>
      <c r="I36" s="22">
        <f t="shared" si="6"/>
        <v>1.7792135124926745</v>
      </c>
      <c r="J36" s="22">
        <f t="shared" si="7"/>
        <v>0.52469135802469147</v>
      </c>
      <c r="K36" s="22">
        <f t="shared" si="8"/>
        <v>1.9058823529411761</v>
      </c>
      <c r="L36" s="22">
        <f>IF('DESIGN INPUTS AND CALCULATIONS'!$C$90="Integrated Leakage",'Integrated Leakage'!I36,'tables and calculations'!$S82)</f>
        <v>1.7792135124926745</v>
      </c>
      <c r="M36" s="22">
        <f>IF('DESIGN INPUTS AND CALCULATIONS'!$C$90="Integrated Leakage",'Integrated Leakage'!K36,'tables and calculations'!$AO82)</f>
        <v>1.9058823529411761</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0.17</v>
      </c>
      <c r="C37" s="22">
        <f t="shared" si="1"/>
        <v>4.74</v>
      </c>
      <c r="D37" s="22">
        <f t="shared" si="9"/>
        <v>0.65</v>
      </c>
      <c r="E37" s="22">
        <f t="shared" si="2"/>
        <v>0.42250000000000004</v>
      </c>
      <c r="F37" s="22">
        <f t="shared" si="3"/>
        <v>0.37385868064065636</v>
      </c>
      <c r="G37" s="22">
        <f t="shared" si="4"/>
        <v>2.8163724523339893E-2</v>
      </c>
      <c r="H37" s="22">
        <f t="shared" si="5"/>
        <v>0.63405236784038288</v>
      </c>
      <c r="I37" s="22">
        <f t="shared" si="6"/>
        <v>1.577156794486952</v>
      </c>
      <c r="J37" s="22">
        <f t="shared" si="7"/>
        <v>0.61143984220907321</v>
      </c>
      <c r="K37" s="22">
        <f t="shared" si="8"/>
        <v>1.6354838709677413</v>
      </c>
      <c r="L37" s="22">
        <f>IF('DESIGN INPUTS AND CALCULATIONS'!$C$90="Integrated Leakage",'Integrated Leakage'!I37,'tables and calculations'!$S83)</f>
        <v>1.577156794486952</v>
      </c>
      <c r="M37" s="22">
        <f>IF('DESIGN INPUTS AND CALCULATIONS'!$C$90="Integrated Leakage",'Integrated Leakage'!K37,'tables and calculations'!$AO83)</f>
        <v>1.6354838709677413</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0.17</v>
      </c>
      <c r="C38" s="22">
        <f t="shared" si="1"/>
        <v>4.74</v>
      </c>
      <c r="D38" s="22">
        <f t="shared" si="9"/>
        <v>0.70000000000000007</v>
      </c>
      <c r="E38" s="22">
        <f t="shared" si="2"/>
        <v>0.4900000000000001</v>
      </c>
      <c r="F38" s="22">
        <f t="shared" si="3"/>
        <v>0.46277014207043404</v>
      </c>
      <c r="G38" s="22">
        <f t="shared" si="4"/>
        <v>1.8939002267573678E-2</v>
      </c>
      <c r="H38" s="22">
        <f t="shared" si="5"/>
        <v>0.69405269564926242</v>
      </c>
      <c r="I38" s="22">
        <f t="shared" si="6"/>
        <v>1.4408127888107032</v>
      </c>
      <c r="J38" s="22">
        <f t="shared" si="7"/>
        <v>0.68027210884353773</v>
      </c>
      <c r="K38" s="22">
        <f t="shared" si="8"/>
        <v>1.4699999999999993</v>
      </c>
      <c r="L38" s="22">
        <f>IF('DESIGN INPUTS AND CALCULATIONS'!$C$90="Integrated Leakage",'Integrated Leakage'!I38,'tables and calculations'!$S84)</f>
        <v>1.4408127888107032</v>
      </c>
      <c r="M38" s="22">
        <f>IF('DESIGN INPUTS AND CALCULATIONS'!$C$90="Integrated Leakage",'Integrated Leakage'!K38,'tables and calculations'!$AO84)</f>
        <v>1.4699999999999993</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0.17</v>
      </c>
      <c r="C39" s="22">
        <f t="shared" si="1"/>
        <v>4.74</v>
      </c>
      <c r="D39" s="22">
        <f t="shared" si="9"/>
        <v>0.75000000000000011</v>
      </c>
      <c r="E39" s="22">
        <f t="shared" si="2"/>
        <v>0.56250000000000022</v>
      </c>
      <c r="F39" s="22">
        <f t="shared" si="3"/>
        <v>0.54140527358634405</v>
      </c>
      <c r="G39" s="22">
        <f t="shared" si="4"/>
        <v>1.2140775034293536E-2</v>
      </c>
      <c r="H39" s="22">
        <f t="shared" si="5"/>
        <v>0.74400675307461939</v>
      </c>
      <c r="I39" s="22">
        <f t="shared" si="6"/>
        <v>1.3440738217327795</v>
      </c>
      <c r="J39" s="22">
        <f t="shared" si="7"/>
        <v>0.73580246913580283</v>
      </c>
      <c r="K39" s="22">
        <f t="shared" si="8"/>
        <v>1.3590604026845632</v>
      </c>
      <c r="L39" s="22">
        <f>IF('DESIGN INPUTS AND CALCULATIONS'!$C$90="Integrated Leakage",'Integrated Leakage'!I39,'tables and calculations'!$S85)</f>
        <v>1.3440738217327795</v>
      </c>
      <c r="M39" s="22">
        <f>IF('DESIGN INPUTS AND CALCULATIONS'!$C$90="Integrated Leakage",'Integrated Leakage'!K39,'tables and calculations'!$AO85)</f>
        <v>1.3590604026845632</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0.17</v>
      </c>
      <c r="C40" s="22">
        <f t="shared" si="1"/>
        <v>4.74</v>
      </c>
      <c r="D40" s="22">
        <f t="shared" si="9"/>
        <v>0.80000000000000016</v>
      </c>
      <c r="E40" s="22">
        <f t="shared" si="2"/>
        <v>0.64000000000000024</v>
      </c>
      <c r="F40" s="22">
        <f t="shared" si="3"/>
        <v>0.61035156250000056</v>
      </c>
      <c r="G40" s="22">
        <f t="shared" si="4"/>
        <v>7.2249999999999866E-3</v>
      </c>
      <c r="H40" s="22">
        <f t="shared" si="5"/>
        <v>0.78586039631731064</v>
      </c>
      <c r="I40" s="22">
        <f t="shared" si="6"/>
        <v>1.2724906417045416</v>
      </c>
      <c r="J40" s="22">
        <f t="shared" si="7"/>
        <v>0.78125000000000033</v>
      </c>
      <c r="K40" s="22">
        <f t="shared" si="8"/>
        <v>1.2799999999999994</v>
      </c>
      <c r="L40" s="22">
        <f>IF('DESIGN INPUTS AND CALCULATIONS'!$C$90="Integrated Leakage",'Integrated Leakage'!I40,'tables and calculations'!$S86)</f>
        <v>1.2724906417045416</v>
      </c>
      <c r="M40" s="22">
        <f>IF('DESIGN INPUTS AND CALCULATIONS'!$C$90="Integrated Leakage",'Integrated Leakage'!K40,'tables and calculations'!$AO86)</f>
        <v>1.2799999999999994</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0.17</v>
      </c>
      <c r="C41" s="22">
        <f t="shared" si="1"/>
        <v>4.74</v>
      </c>
      <c r="D41" s="22">
        <f t="shared" si="9"/>
        <v>0.8500000000000002</v>
      </c>
      <c r="E41" s="22">
        <f t="shared" si="2"/>
        <v>0.72250000000000036</v>
      </c>
      <c r="F41" s="22">
        <f t="shared" si="3"/>
        <v>0.67062309013435129</v>
      </c>
      <c r="G41" s="22">
        <f t="shared" si="4"/>
        <v>3.8027777777777686E-3</v>
      </c>
      <c r="H41" s="22">
        <f t="shared" si="5"/>
        <v>0.82123435626630303</v>
      </c>
      <c r="I41" s="22">
        <f t="shared" si="6"/>
        <v>1.2176792073659037</v>
      </c>
      <c r="J41" s="22">
        <f t="shared" si="7"/>
        <v>0.81891580161476385</v>
      </c>
      <c r="K41" s="22">
        <f t="shared" si="8"/>
        <v>1.2211267605633798</v>
      </c>
      <c r="L41" s="22">
        <f>IF('DESIGN INPUTS AND CALCULATIONS'!$C$90="Integrated Leakage",'Integrated Leakage'!I41,'tables and calculations'!$S87)</f>
        <v>1.2176792073659037</v>
      </c>
      <c r="M41" s="22">
        <f>IF('DESIGN INPUTS AND CALCULATIONS'!$C$90="Integrated Leakage",'Integrated Leakage'!K41,'tables and calculations'!$AO87)</f>
        <v>1.2211267605633798</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0.17</v>
      </c>
      <c r="C42" s="22">
        <f t="shared" si="1"/>
        <v>4.74</v>
      </c>
      <c r="D42" s="22">
        <f t="shared" si="9"/>
        <v>0.90000000000000024</v>
      </c>
      <c r="E42" s="22">
        <f t="shared" si="2"/>
        <v>0.81000000000000039</v>
      </c>
      <c r="F42" s="22">
        <f t="shared" si="3"/>
        <v>0.72331641706228955</v>
      </c>
      <c r="G42" s="22">
        <f t="shared" si="4"/>
        <v>1.5901386983691414E-3</v>
      </c>
      <c r="H42" s="22">
        <f t="shared" si="5"/>
        <v>0.85141444418136258</v>
      </c>
      <c r="I42" s="22">
        <f t="shared" si="6"/>
        <v>1.174516132341991</v>
      </c>
      <c r="J42" s="22">
        <f t="shared" si="7"/>
        <v>0.85048010973936927</v>
      </c>
      <c r="K42" s="22">
        <f t="shared" si="8"/>
        <v>1.1758064516129028</v>
      </c>
      <c r="L42" s="22">
        <f>IF('DESIGN INPUTS AND CALCULATIONS'!$C$90="Integrated Leakage",'Integrated Leakage'!I42,'tables and calculations'!$S88)</f>
        <v>1.174516132341991</v>
      </c>
      <c r="M42" s="22">
        <f>IF('DESIGN INPUTS AND CALCULATIONS'!$C$90="Integrated Leakage",'Integrated Leakage'!K42,'tables and calculations'!$AO88)</f>
        <v>1.1758064516129028</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0.17</v>
      </c>
      <c r="C43" s="22">
        <f t="shared" si="1"/>
        <v>4.74</v>
      </c>
      <c r="D43" s="22">
        <f t="shared" si="9"/>
        <v>0.95000000000000029</v>
      </c>
      <c r="E43" s="22">
        <f t="shared" si="2"/>
        <v>0.90250000000000052</v>
      </c>
      <c r="F43" s="22">
        <f t="shared" si="3"/>
        <v>0.76946752847029909</v>
      </c>
      <c r="G43" s="22">
        <f t="shared" si="4"/>
        <v>3.7581563558017431E-4</v>
      </c>
      <c r="H43" s="22">
        <f t="shared" si="5"/>
        <v>0.87740717121863054</v>
      </c>
      <c r="I43" s="22">
        <f t="shared" si="6"/>
        <v>1.1397217082362119</v>
      </c>
      <c r="J43" s="22">
        <f t="shared" si="7"/>
        <v>0.87719298245614064</v>
      </c>
      <c r="K43" s="22">
        <f t="shared" si="8"/>
        <v>1.1399999999999997</v>
      </c>
      <c r="L43" s="22">
        <f>IF('DESIGN INPUTS AND CALCULATIONS'!$C$90="Integrated Leakage",'Integrated Leakage'!I43,'tables and calculations'!$S89)</f>
        <v>1.1397217082362119</v>
      </c>
      <c r="M43" s="22">
        <f>IF('DESIGN INPUTS AND CALCULATIONS'!$C$90="Integrated Leakage",'Integrated Leakage'!K43,'tables and calculations'!$AO89)</f>
        <v>1.1399999999999997</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0.17</v>
      </c>
      <c r="C44" s="22">
        <f t="shared" si="1"/>
        <v>4.74</v>
      </c>
      <c r="D44" s="22">
        <f t="shared" si="9"/>
        <v>1.0000000000000002</v>
      </c>
      <c r="E44" s="22">
        <f t="shared" si="2"/>
        <v>1.0000000000000004</v>
      </c>
      <c r="F44" s="22">
        <f t="shared" si="3"/>
        <v>0.81000000000000039</v>
      </c>
      <c r="G44" s="22">
        <f t="shared" si="4"/>
        <v>7.0364444941009998E-33</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1.1111111111111107</v>
      </c>
      <c r="M44" s="22">
        <f>IF('DESIGN INPUTS AND CALCULATIONS'!$C$90="Integrated Leakage",'Integrated Leakage'!K44,'tables and calculations'!$AO90)</f>
        <v>1.1111111111111107</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0.17</v>
      </c>
      <c r="C45" s="22">
        <f t="shared" si="1"/>
        <v>4.74</v>
      </c>
      <c r="D45" s="22">
        <f t="shared" si="9"/>
        <v>1.0500000000000003</v>
      </c>
      <c r="E45" s="22">
        <f t="shared" si="2"/>
        <v>1.1025000000000005</v>
      </c>
      <c r="F45" s="22">
        <f t="shared" si="3"/>
        <v>0.84571402163694853</v>
      </c>
      <c r="G45" s="22">
        <f t="shared" si="4"/>
        <v>3.4000237955264783E-4</v>
      </c>
      <c r="H45" s="22">
        <f t="shared" si="5"/>
        <v>0.91981195035534369</v>
      </c>
      <c r="I45" s="22">
        <f t="shared" si="6"/>
        <v>1.08717874301772</v>
      </c>
      <c r="J45" s="22">
        <f t="shared" si="7"/>
        <v>0.91962711010330078</v>
      </c>
      <c r="K45" s="22">
        <f t="shared" si="8"/>
        <v>1.0873972602739723</v>
      </c>
      <c r="L45" s="22">
        <f>IF('DESIGN INPUTS AND CALCULATIONS'!$C$90="Integrated Leakage",'Integrated Leakage'!I45,'tables and calculations'!$S91)</f>
        <v>1.08717874301772</v>
      </c>
      <c r="M45" s="22">
        <f>IF('DESIGN INPUTS AND CALCULATIONS'!$C$90="Integrated Leakage",'Integrated Leakage'!K45,'tables and calculations'!$AO91)</f>
        <v>1.0873972602739723</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0.17</v>
      </c>
      <c r="C46" s="22">
        <f t="shared" si="1"/>
        <v>4.74</v>
      </c>
      <c r="D46" s="22">
        <f t="shared" si="9"/>
        <v>1.1000000000000003</v>
      </c>
      <c r="E46" s="22">
        <f t="shared" si="2"/>
        <v>1.2100000000000006</v>
      </c>
      <c r="F46" s="22">
        <f t="shared" si="3"/>
        <v>0.8772928382244688</v>
      </c>
      <c r="G46" s="22">
        <f t="shared" si="4"/>
        <v>1.3003673094582264E-3</v>
      </c>
      <c r="H46" s="22">
        <f t="shared" si="5"/>
        <v>0.93733302808229635</v>
      </c>
      <c r="I46" s="22">
        <f t="shared" si="6"/>
        <v>1.0668566774457047</v>
      </c>
      <c r="J46" s="22">
        <f t="shared" si="7"/>
        <v>0.93663911845730041</v>
      </c>
      <c r="K46" s="22">
        <f t="shared" si="8"/>
        <v>1.0676470588235292</v>
      </c>
      <c r="L46" s="22">
        <f>IF('DESIGN INPUTS AND CALCULATIONS'!$C$90="Integrated Leakage",'Integrated Leakage'!I46,'tables and calculations'!$S92)</f>
        <v>1.0668566774457047</v>
      </c>
      <c r="M46" s="22">
        <f>IF('DESIGN INPUTS AND CALCULATIONS'!$C$90="Integrated Leakage",'Integrated Leakage'!K46,'tables and calculations'!$AO92)</f>
        <v>1.0676470588235292</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0.17</v>
      </c>
      <c r="C47" s="22">
        <f t="shared" si="1"/>
        <v>4.74</v>
      </c>
      <c r="D47" s="22">
        <f t="shared" si="9"/>
        <v>1.1500000000000004</v>
      </c>
      <c r="E47" s="22">
        <f t="shared" si="2"/>
        <v>1.3225000000000009</v>
      </c>
      <c r="F47" s="22">
        <f t="shared" si="3"/>
        <v>0.90531567727546924</v>
      </c>
      <c r="G47" s="22">
        <f t="shared" si="4"/>
        <v>2.8059283763915265E-3</v>
      </c>
      <c r="H47" s="22">
        <f t="shared" si="5"/>
        <v>0.95295414666806544</v>
      </c>
      <c r="I47" s="22">
        <f t="shared" si="6"/>
        <v>1.0493684334093376</v>
      </c>
      <c r="J47" s="22">
        <f t="shared" si="7"/>
        <v>0.95148078134845648</v>
      </c>
      <c r="K47" s="22">
        <f t="shared" si="8"/>
        <v>1.0509933774834435</v>
      </c>
      <c r="L47" s="22">
        <f>IF('DESIGN INPUTS AND CALCULATIONS'!$C$90="Integrated Leakage",'Integrated Leakage'!I47,'tables and calculations'!$S93)</f>
        <v>1.0493684334093376</v>
      </c>
      <c r="M47" s="22">
        <f>IF('DESIGN INPUTS AND CALCULATIONS'!$C$90="Integrated Leakage",'Integrated Leakage'!K47,'tables and calculations'!$AO93)</f>
        <v>1.0509933774834435</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0.17</v>
      </c>
      <c r="C48" s="22">
        <f t="shared" si="1"/>
        <v>4.74</v>
      </c>
      <c r="D48" s="22">
        <f t="shared" si="9"/>
        <v>1.2000000000000004</v>
      </c>
      <c r="E48" s="22">
        <f t="shared" si="2"/>
        <v>1.4400000000000011</v>
      </c>
      <c r="F48" s="22">
        <f t="shared" si="3"/>
        <v>0.93027215744551173</v>
      </c>
      <c r="G48" s="22">
        <f t="shared" si="4"/>
        <v>4.7968449931413085E-3</v>
      </c>
      <c r="H48" s="22">
        <f t="shared" si="5"/>
        <v>0.96698965994402075</v>
      </c>
      <c r="I48" s="22">
        <f t="shared" si="6"/>
        <v>1.0341372213410123</v>
      </c>
      <c r="J48" s="22">
        <f t="shared" si="7"/>
        <v>0.96450617283950635</v>
      </c>
      <c r="K48" s="22">
        <f t="shared" si="8"/>
        <v>1.0367999999999997</v>
      </c>
      <c r="L48" s="22">
        <f>IF('DESIGN INPUTS AND CALCULATIONS'!$C$90="Integrated Leakage",'Integrated Leakage'!I48,'tables and calculations'!$S94)</f>
        <v>1.0341372213410123</v>
      </c>
      <c r="M48" s="22">
        <f>IF('DESIGN INPUTS AND CALCULATIONS'!$C$90="Integrated Leakage",'Integrated Leakage'!K48,'tables and calculations'!$AO94)</f>
        <v>1.0367999999999997</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0.17</v>
      </c>
      <c r="C49" s="22">
        <f t="shared" si="1"/>
        <v>4.74</v>
      </c>
      <c r="D49" s="22">
        <f t="shared" si="9"/>
        <v>1.2500000000000004</v>
      </c>
      <c r="E49" s="22">
        <f t="shared" si="2"/>
        <v>1.5625000000000011</v>
      </c>
      <c r="F49" s="22">
        <f t="shared" si="3"/>
        <v>0.9525760000000002</v>
      </c>
      <c r="G49" s="22">
        <f t="shared" si="4"/>
        <v>7.2250000000000222E-3</v>
      </c>
      <c r="H49" s="22">
        <f t="shared" si="5"/>
        <v>0.97969434008776446</v>
      </c>
      <c r="I49" s="22">
        <f t="shared" si="6"/>
        <v>1.0207265256941431</v>
      </c>
      <c r="J49" s="22">
        <f t="shared" si="7"/>
        <v>0.97600000000000009</v>
      </c>
      <c r="K49" s="22">
        <f t="shared" si="8"/>
        <v>1.0245901639344261</v>
      </c>
      <c r="L49" s="22">
        <f>IF('DESIGN INPUTS AND CALCULATIONS'!$C$90="Integrated Leakage",'Integrated Leakage'!I49,'tables and calculations'!$S95)</f>
        <v>1.0207265256941431</v>
      </c>
      <c r="M49" s="22">
        <f>IF('DESIGN INPUTS AND CALCULATIONS'!$C$90="Integrated Leakage",'Integrated Leakage'!K49,'tables and calculations'!$AO95)</f>
        <v>1.0245901639344261</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0.17</v>
      </c>
      <c r="C50" s="22">
        <f t="shared" si="1"/>
        <v>4.74</v>
      </c>
      <c r="D50" s="22">
        <f t="shared" si="9"/>
        <v>1.3000000000000005</v>
      </c>
      <c r="E50" s="22">
        <f t="shared" si="2"/>
        <v>1.6900000000000013</v>
      </c>
      <c r="F50" s="22">
        <f t="shared" si="3"/>
        <v>0.97257721290493282</v>
      </c>
      <c r="G50" s="22">
        <f t="shared" si="4"/>
        <v>1.0051347797501671E-2</v>
      </c>
      <c r="H50" s="22">
        <f t="shared" si="5"/>
        <v>0.99127622825448336</v>
      </c>
      <c r="I50" s="22">
        <f t="shared" si="6"/>
        <v>1.008800545697417</v>
      </c>
      <c r="J50" s="22">
        <f t="shared" si="7"/>
        <v>0.98619329388560173</v>
      </c>
      <c r="K50" s="22">
        <f t="shared" si="8"/>
        <v>1.0139999999999998</v>
      </c>
      <c r="L50" s="22">
        <f>IF('DESIGN INPUTS AND CALCULATIONS'!$C$90="Integrated Leakage",'Integrated Leakage'!I50,'tables and calculations'!$S96)</f>
        <v>1.008800545697417</v>
      </c>
      <c r="M50" s="22">
        <f>IF('DESIGN INPUTS AND CALCULATIONS'!$C$90="Integrated Leakage",'Integrated Leakage'!K50,'tables and calculations'!$AO96)</f>
        <v>1.0139999999999998</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0.17</v>
      </c>
      <c r="C51" s="22">
        <f t="shared" si="1"/>
        <v>4.74</v>
      </c>
      <c r="D51" s="22">
        <f t="shared" si="9"/>
        <v>1.3500000000000005</v>
      </c>
      <c r="E51" s="22">
        <f t="shared" si="2"/>
        <v>1.8225000000000013</v>
      </c>
      <c r="F51" s="22">
        <f t="shared" si="3"/>
        <v>0.99057254558366981</v>
      </c>
      <c r="G51" s="22">
        <f t="shared" si="4"/>
        <v>1.3243936815187419E-2</v>
      </c>
      <c r="H51" s="22">
        <f t="shared" si="5"/>
        <v>1.0019064239732456</v>
      </c>
      <c r="I51" s="22">
        <f t="shared" si="6"/>
        <v>0.99809720356349718</v>
      </c>
      <c r="J51" s="22">
        <f t="shared" si="7"/>
        <v>0.99527511050144812</v>
      </c>
      <c r="K51" s="22">
        <f t="shared" si="8"/>
        <v>1.0047473200612556</v>
      </c>
      <c r="L51" s="22">
        <f>IF('DESIGN INPUTS AND CALCULATIONS'!$C$90="Integrated Leakage",'Integrated Leakage'!I51,'tables and calculations'!$S97)</f>
        <v>0.99809720356349718</v>
      </c>
      <c r="M51" s="22">
        <f>IF('DESIGN INPUTS AND CALCULATIONS'!$C$90="Integrated Leakage",'Integrated Leakage'!K51,'tables and calculations'!$AO97)</f>
        <v>1.0047473200612556</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0.17</v>
      </c>
      <c r="C52" s="22">
        <f t="shared" si="1"/>
        <v>4.74</v>
      </c>
      <c r="D52" s="22">
        <f t="shared" si="9"/>
        <v>1.4000000000000006</v>
      </c>
      <c r="E52" s="22">
        <f t="shared" si="2"/>
        <v>1.9600000000000015</v>
      </c>
      <c r="F52" s="22">
        <f t="shared" si="3"/>
        <v>1.0068142903419874</v>
      </c>
      <c r="G52" s="22">
        <f t="shared" si="4"/>
        <v>1.6776417233560131E-2</v>
      </c>
      <c r="H52" s="22">
        <f t="shared" si="5"/>
        <v>1.0117265972462854</v>
      </c>
      <c r="I52" s="22">
        <f t="shared" si="6"/>
        <v>0.98840932196682096</v>
      </c>
      <c r="J52" s="22">
        <f t="shared" si="7"/>
        <v>1.0034013605442178</v>
      </c>
      <c r="K52" s="22">
        <f t="shared" si="8"/>
        <v>0.99661016949152526</v>
      </c>
      <c r="L52" s="22">
        <f>IF('DESIGN INPUTS AND CALCULATIONS'!$C$90="Integrated Leakage",'Integrated Leakage'!I52,'tables and calculations'!$S98)</f>
        <v>0.98840932196682096</v>
      </c>
      <c r="M52" s="22">
        <f>IF('DESIGN INPUTS AND CALCULATIONS'!$C$90="Integrated Leakage",'Integrated Leakage'!K52,'tables and calculations'!$AO98)</f>
        <v>0.99661016949152526</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0.17</v>
      </c>
      <c r="C53" s="22">
        <f t="shared" si="1"/>
        <v>4.74</v>
      </c>
      <c r="D53" s="22">
        <f t="shared" si="9"/>
        <v>1.4500000000000006</v>
      </c>
      <c r="E53" s="22">
        <f t="shared" si="2"/>
        <v>2.1025000000000018</v>
      </c>
      <c r="F53" s="22">
        <f t="shared" si="3"/>
        <v>1.0215176146397262</v>
      </c>
      <c r="G53" s="22">
        <f t="shared" si="4"/>
        <v>2.0626902497027397E-2</v>
      </c>
      <c r="H53" s="22">
        <f t="shared" si="5"/>
        <v>1.0208547972835087</v>
      </c>
      <c r="I53" s="22">
        <f t="shared" si="6"/>
        <v>0.97957124035758736</v>
      </c>
      <c r="J53" s="22">
        <f t="shared" si="7"/>
        <v>1.0107015457788349</v>
      </c>
      <c r="K53" s="22">
        <f t="shared" si="8"/>
        <v>0.98941176470588221</v>
      </c>
      <c r="L53" s="22">
        <f>IF('DESIGN INPUTS AND CALCULATIONS'!$C$90="Integrated Leakage",'Integrated Leakage'!I53,'tables and calculations'!$S99)</f>
        <v>0.97957124035758736</v>
      </c>
      <c r="M53" s="22">
        <f>IF('DESIGN INPUTS AND CALCULATIONS'!$C$90="Integrated Leakage",'Integrated Leakage'!K53,'tables and calculations'!$AO99)</f>
        <v>0.98941176470588221</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0.17</v>
      </c>
      <c r="C54" s="22">
        <f t="shared" si="1"/>
        <v>4.74</v>
      </c>
      <c r="D54" s="22">
        <f t="shared" si="9"/>
        <v>1.5000000000000007</v>
      </c>
      <c r="E54" s="22">
        <f t="shared" si="2"/>
        <v>2.2500000000000018</v>
      </c>
      <c r="F54" s="22">
        <f t="shared" si="3"/>
        <v>1.034866636183509</v>
      </c>
      <c r="G54" s="22">
        <f t="shared" si="4"/>
        <v>2.4777091906721591E-2</v>
      </c>
      <c r="H54" s="22">
        <f t="shared" si="5"/>
        <v>1.0293899786233742</v>
      </c>
      <c r="I54" s="22">
        <f t="shared" si="6"/>
        <v>0.97144913081174733</v>
      </c>
      <c r="J54" s="22">
        <f t="shared" si="7"/>
        <v>1.0172839506172842</v>
      </c>
      <c r="K54" s="22">
        <f t="shared" si="8"/>
        <v>0.98300970873786386</v>
      </c>
      <c r="L54" s="22">
        <f>IF('DESIGN INPUTS AND CALCULATIONS'!$C$90="Integrated Leakage",'Integrated Leakage'!I54,'tables and calculations'!$S100)</f>
        <v>0.97144913081174733</v>
      </c>
      <c r="M54" s="22">
        <f>IF('DESIGN INPUTS AND CALCULATIONS'!$C$90="Integrated Leakage",'Integrated Leakage'!K54,'tables and calculations'!$AO100)</f>
        <v>0.98300970873786386</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0.17</v>
      </c>
      <c r="C55" s="22">
        <f t="shared" si="1"/>
        <v>4.74</v>
      </c>
      <c r="D55" s="22">
        <f t="shared" si="9"/>
        <v>1.5500000000000007</v>
      </c>
      <c r="E55" s="22">
        <f t="shared" si="2"/>
        <v>2.4025000000000021</v>
      </c>
      <c r="F55" s="22">
        <f t="shared" si="3"/>
        <v>1.0470194445437024</v>
      </c>
      <c r="G55" s="22">
        <f t="shared" si="4"/>
        <v>2.9211588044860747E-2</v>
      </c>
      <c r="H55" s="22">
        <f t="shared" si="5"/>
        <v>1.0374155544373542</v>
      </c>
      <c r="I55" s="22">
        <f t="shared" si="6"/>
        <v>0.96393387945908848</v>
      </c>
      <c r="J55" s="22">
        <f t="shared" si="7"/>
        <v>1.023239680887964</v>
      </c>
      <c r="K55" s="22">
        <f t="shared" si="8"/>
        <v>0.97728813559322025</v>
      </c>
      <c r="L55" s="22">
        <f>IF('DESIGN INPUTS AND CALCULATIONS'!$C$90="Integrated Leakage",'Integrated Leakage'!I55,'tables and calculations'!$S101)</f>
        <v>0.96393387945908848</v>
      </c>
      <c r="M55" s="22">
        <f>IF('DESIGN INPUTS AND CALCULATIONS'!$C$90="Integrated Leakage",'Integrated Leakage'!K55,'tables and calculations'!$AO101)</f>
        <v>0.97728813559322025</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0.17</v>
      </c>
      <c r="C56" s="22">
        <f t="shared" si="1"/>
        <v>4.74</v>
      </c>
      <c r="D56" s="22">
        <f t="shared" si="9"/>
        <v>1.6000000000000008</v>
      </c>
      <c r="E56" s="22">
        <f t="shared" si="2"/>
        <v>2.5600000000000023</v>
      </c>
      <c r="F56" s="22">
        <f t="shared" si="3"/>
        <v>1.0581122504340281</v>
      </c>
      <c r="G56" s="22">
        <f t="shared" si="4"/>
        <v>3.3917361111111183E-2</v>
      </c>
      <c r="H56" s="22">
        <f t="shared" si="5"/>
        <v>1.0450022064785984</v>
      </c>
      <c r="I56" s="22">
        <f t="shared" si="6"/>
        <v>0.95693577850878919</v>
      </c>
      <c r="J56" s="22">
        <f t="shared" si="7"/>
        <v>1.0286458333333335</v>
      </c>
      <c r="K56" s="22">
        <f t="shared" si="8"/>
        <v>0.97215189873417707</v>
      </c>
      <c r="L56" s="22">
        <f>IF('DESIGN INPUTS AND CALCULATIONS'!$C$90="Integrated Leakage",'Integrated Leakage'!I56,'tables and calculations'!$S102)</f>
        <v>0.95693577850878919</v>
      </c>
      <c r="M56" s="22">
        <f>IF('DESIGN INPUTS AND CALCULATIONS'!$C$90="Integrated Leakage",'Integrated Leakage'!K56,'tables and calculations'!$AO102)</f>
        <v>0.97215189873417707</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0.17</v>
      </c>
      <c r="C57" s="22">
        <f t="shared" si="1"/>
        <v>4.74</v>
      </c>
      <c r="D57" s="22">
        <f t="shared" si="9"/>
        <v>1.6500000000000008</v>
      </c>
      <c r="E57" s="22">
        <f t="shared" si="2"/>
        <v>2.7225000000000028</v>
      </c>
      <c r="F57" s="22">
        <f t="shared" si="3"/>
        <v>1.0682628173731432</v>
      </c>
      <c r="G57" s="22">
        <f t="shared" si="4"/>
        <v>3.8883325114217444E-2</v>
      </c>
      <c r="H57" s="22">
        <f t="shared" si="5"/>
        <v>1.0522101227831639</v>
      </c>
      <c r="I57" s="22">
        <f t="shared" si="6"/>
        <v>0.95038051654068412</v>
      </c>
      <c r="J57" s="22">
        <f t="shared" si="7"/>
        <v>1.033568003264973</v>
      </c>
      <c r="K57" s="22">
        <f t="shared" si="8"/>
        <v>0.96752221125370186</v>
      </c>
      <c r="L57" s="22">
        <f>IF('DESIGN INPUTS AND CALCULATIONS'!$C$90="Integrated Leakage",'Integrated Leakage'!I57,'tables and calculations'!$S103)</f>
        <v>0.95038051654068412</v>
      </c>
      <c r="M57" s="22">
        <f>IF('DESIGN INPUTS AND CALCULATIONS'!$C$90="Integrated Leakage",'Integrated Leakage'!K57,'tables and calculations'!$AO103)</f>
        <v>0.96752221125370186</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0.17</v>
      </c>
      <c r="C58" s="22">
        <f t="shared" si="1"/>
        <v>4.74</v>
      </c>
      <c r="D58" s="22">
        <f t="shared" si="9"/>
        <v>1.7000000000000008</v>
      </c>
      <c r="E58" s="22">
        <f t="shared" si="2"/>
        <v>2.8900000000000028</v>
      </c>
      <c r="F58" s="22">
        <f t="shared" si="3"/>
        <v>1.0775733049173264</v>
      </c>
      <c r="G58" s="22">
        <f t="shared" si="4"/>
        <v>4.4100000000000091E-2</v>
      </c>
      <c r="H58" s="22">
        <f t="shared" si="5"/>
        <v>1.0590907916308812</v>
      </c>
      <c r="I58" s="22">
        <f t="shared" si="6"/>
        <v>0.94420611330225246</v>
      </c>
      <c r="J58" s="22">
        <f t="shared" si="7"/>
        <v>1.0380622837370244</v>
      </c>
      <c r="K58" s="22">
        <f t="shared" si="8"/>
        <v>0.96333333333333315</v>
      </c>
      <c r="L58" s="22">
        <f>IF('DESIGN INPUTS AND CALCULATIONS'!$C$90="Integrated Leakage",'Integrated Leakage'!I58,'tables and calculations'!$S104)</f>
        <v>0.94420611330225246</v>
      </c>
      <c r="M58" s="22">
        <f>IF('DESIGN INPUTS AND CALCULATIONS'!$C$90="Integrated Leakage",'Integrated Leakage'!K58,'tables and calculations'!$AO104)</f>
        <v>0.96333333333333315</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0.17</v>
      </c>
      <c r="C59" s="22">
        <f t="shared" si="1"/>
        <v>4.74</v>
      </c>
      <c r="D59" s="22">
        <f t="shared" si="9"/>
        <v>1.7500000000000009</v>
      </c>
      <c r="E59" s="22">
        <f t="shared" si="2"/>
        <v>3.0625000000000031</v>
      </c>
      <c r="F59" s="22">
        <f t="shared" si="3"/>
        <v>1.0861326299227176</v>
      </c>
      <c r="G59" s="22">
        <f t="shared" si="4"/>
        <v>4.9559240362811882E-2</v>
      </c>
      <c r="H59" s="22">
        <f t="shared" si="5"/>
        <v>1.0656884489781848</v>
      </c>
      <c r="I59" s="22">
        <f t="shared" si="6"/>
        <v>0.93836055083343639</v>
      </c>
      <c r="J59" s="22">
        <f t="shared" si="7"/>
        <v>1.0421768707482995</v>
      </c>
      <c r="K59" s="22">
        <f t="shared" si="8"/>
        <v>0.95953002610966043</v>
      </c>
      <c r="L59" s="22">
        <f>IF('DESIGN INPUTS AND CALCULATIONS'!$C$90="Integrated Leakage",'Integrated Leakage'!I59,'tables and calculations'!$S105)</f>
        <v>0.93836055083343639</v>
      </c>
      <c r="M59" s="22">
        <f>IF('DESIGN INPUTS AND CALCULATIONS'!$C$90="Integrated Leakage",'Integrated Leakage'!K59,'tables and calculations'!$AO105)</f>
        <v>0.95953002610966043</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0.17</v>
      </c>
      <c r="C60" s="22">
        <f t="shared" si="1"/>
        <v>4.74</v>
      </c>
      <c r="D60" s="22">
        <f t="shared" si="9"/>
        <v>1.8000000000000009</v>
      </c>
      <c r="E60" s="22">
        <f t="shared" si="2"/>
        <v>3.2400000000000033</v>
      </c>
      <c r="F60" s="22">
        <f t="shared" si="3"/>
        <v>1.0940184329022415</v>
      </c>
      <c r="G60" s="22">
        <f t="shared" si="4"/>
        <v>5.5254016156073886E-2</v>
      </c>
      <c r="H60" s="22">
        <f t="shared" si="5"/>
        <v>1.0720412534311894</v>
      </c>
      <c r="I60" s="22">
        <f t="shared" si="6"/>
        <v>0.93279992425607394</v>
      </c>
      <c r="J60" s="22">
        <f t="shared" si="7"/>
        <v>1.0459533607681757</v>
      </c>
      <c r="K60" s="22">
        <f t="shared" si="8"/>
        <v>0.95606557377049173</v>
      </c>
      <c r="L60" s="22">
        <f>IF('DESIGN INPUTS AND CALCULATIONS'!$C$90="Integrated Leakage",'Integrated Leakage'!I60,'tables and calculations'!$S106)</f>
        <v>0.93279992425607394</v>
      </c>
      <c r="M60" s="22">
        <f>IF('DESIGN INPUTS AND CALCULATIONS'!$C$90="Integrated Leakage",'Integrated Leakage'!K60,'tables and calculations'!$AO106)</f>
        <v>0.95606557377049173</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0.17</v>
      </c>
      <c r="C61" s="22">
        <f t="shared" si="1"/>
        <v>4.74</v>
      </c>
      <c r="D61" s="22">
        <f t="shared" si="9"/>
        <v>1.850000000000001</v>
      </c>
      <c r="E61" s="22">
        <f t="shared" si="2"/>
        <v>3.4225000000000034</v>
      </c>
      <c r="F61" s="22">
        <f t="shared" si="3"/>
        <v>1.1012987203933446</v>
      </c>
      <c r="G61" s="22">
        <f t="shared" si="4"/>
        <v>6.1178234315396589E-2</v>
      </c>
      <c r="H61" s="22">
        <f t="shared" si="5"/>
        <v>1.0781822455915053</v>
      </c>
      <c r="I61" s="22">
        <f t="shared" si="6"/>
        <v>0.92748698477351244</v>
      </c>
      <c r="J61" s="22">
        <f t="shared" si="7"/>
        <v>1.049427806184563</v>
      </c>
      <c r="K61" s="22">
        <f t="shared" si="8"/>
        <v>0.95290023201856144</v>
      </c>
      <c r="L61" s="22">
        <f>IF('DESIGN INPUTS AND CALCULATIONS'!$C$90="Integrated Leakage",'Integrated Leakage'!I61,'tables and calculations'!$S107)</f>
        <v>0.92748698477351244</v>
      </c>
      <c r="M61" s="22">
        <f>IF('DESIGN INPUTS AND CALCULATIONS'!$C$90="Integrated Leakage",'Integrated Leakage'!K61,'tables and calculations'!$AO107)</f>
        <v>0.95290023201856144</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0.17</v>
      </c>
      <c r="C62" s="22">
        <f t="shared" si="1"/>
        <v>4.74</v>
      </c>
      <c r="D62" s="22">
        <f t="shared" si="9"/>
        <v>1.900000000000001</v>
      </c>
      <c r="E62" s="22">
        <f t="shared" si="2"/>
        <v>3.6100000000000039</v>
      </c>
      <c r="F62" s="22">
        <f t="shared" si="3"/>
        <v>1.1080332409972302</v>
      </c>
      <c r="G62" s="22">
        <f t="shared" si="4"/>
        <v>6.7326592797784066E-2</v>
      </c>
      <c r="H62" s="22">
        <f t="shared" si="5"/>
        <v>1.0841401356812754</v>
      </c>
      <c r="I62" s="22">
        <f t="shared" si="6"/>
        <v>0.92238998178182785</v>
      </c>
      <c r="J62" s="22">
        <f t="shared" si="7"/>
        <v>1.0526315789473686</v>
      </c>
      <c r="K62" s="22">
        <f t="shared" si="8"/>
        <v>0.94999999999999984</v>
      </c>
      <c r="L62" s="22">
        <f>IF('DESIGN INPUTS AND CALCULATIONS'!$C$90="Integrated Leakage",'Integrated Leakage'!I62,'tables and calculations'!$S108)</f>
        <v>0.92238998178182785</v>
      </c>
      <c r="M62" s="22">
        <f>IF('DESIGN INPUTS AND CALCULATIONS'!$C$90="Integrated Leakage",'Integrated Leakage'!K62,'tables and calculations'!$AO108)</f>
        <v>0.94999999999999984</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0.17</v>
      </c>
      <c r="C63" s="22">
        <f t="shared" si="1"/>
        <v>4.74</v>
      </c>
      <c r="D63" s="22">
        <f t="shared" si="9"/>
        <v>1.9500000000000011</v>
      </c>
      <c r="E63" s="22">
        <f t="shared" si="2"/>
        <v>3.8025000000000042</v>
      </c>
      <c r="F63" s="22">
        <f t="shared" si="3"/>
        <v>1.1142746419620424</v>
      </c>
      <c r="G63" s="22">
        <f t="shared" si="4"/>
        <v>7.369446047515861E-2</v>
      </c>
      <c r="H63" s="22">
        <f t="shared" si="5"/>
        <v>1.0899399535924907</v>
      </c>
      <c r="I63" s="22">
        <f t="shared" si="6"/>
        <v>0.91748173530473431</v>
      </c>
      <c r="J63" s="22">
        <f t="shared" si="7"/>
        <v>1.055592081233107</v>
      </c>
      <c r="K63" s="22">
        <f t="shared" si="8"/>
        <v>0.94733564013840821</v>
      </c>
      <c r="L63" s="22">
        <f>IF('DESIGN INPUTS AND CALCULATIONS'!$C$90="Integrated Leakage",'Integrated Leakage'!I63,'tables and calculations'!$S109)</f>
        <v>0.91748173530473431</v>
      </c>
      <c r="M63" s="22">
        <f>IF('DESIGN INPUTS AND CALCULATIONS'!$C$90="Integrated Leakage",'Integrated Leakage'!K63,'tables and calculations'!$AO109)</f>
        <v>0.94733564013840821</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0.17</v>
      </c>
      <c r="C64" s="22">
        <f t="shared" si="1"/>
        <v>4.74</v>
      </c>
      <c r="D64" s="22">
        <f t="shared" si="9"/>
        <v>2.0000000000000009</v>
      </c>
      <c r="E64" s="22">
        <f t="shared" si="2"/>
        <v>4.0000000000000036</v>
      </c>
      <c r="F64" s="22">
        <f t="shared" si="3"/>
        <v>1.1200694444444446</v>
      </c>
      <c r="G64" s="22">
        <f t="shared" si="4"/>
        <v>8.0277777777777906E-2</v>
      </c>
      <c r="H64" s="22">
        <f t="shared" si="5"/>
        <v>1.0956035880838573</v>
      </c>
      <c r="I64" s="22">
        <f t="shared" si="6"/>
        <v>0.91273888738255959</v>
      </c>
      <c r="J64" s="22">
        <f t="shared" si="7"/>
        <v>1.0583333333333333</v>
      </c>
      <c r="K64" s="22">
        <f t="shared" si="8"/>
        <v>0.94488188976377951</v>
      </c>
      <c r="L64" s="22">
        <f>IF('DESIGN INPUTS AND CALCULATIONS'!$C$90="Integrated Leakage",'Integrated Leakage'!I64,'tables and calculations'!$S110)</f>
        <v>0.91273888738255959</v>
      </c>
      <c r="M64" s="22">
        <f>IF('DESIGN INPUTS AND CALCULATIONS'!$C$90="Integrated Leakage",'Integrated Leakage'!K64,'tables and calculations'!$AO110)</f>
        <v>0.94488188976377951</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0.17</v>
      </c>
      <c r="C65" s="22">
        <f t="shared" si="1"/>
        <v>4.74</v>
      </c>
      <c r="D65" s="22">
        <f t="shared" si="9"/>
        <v>2.0500000000000007</v>
      </c>
      <c r="E65" s="22">
        <f t="shared" si="2"/>
        <v>4.2025000000000032</v>
      </c>
      <c r="F65" s="22">
        <f t="shared" si="3"/>
        <v>1.1254588685234801</v>
      </c>
      <c r="G65" s="22">
        <f t="shared" si="4"/>
        <v>8.7072974089497102E-2</v>
      </c>
      <c r="H65" s="22">
        <f t="shared" si="5"/>
        <v>1.1011502361680614</v>
      </c>
      <c r="I65" s="22">
        <f t="shared" si="6"/>
        <v>0.90814129367119034</v>
      </c>
      <c r="J65" s="22">
        <f t="shared" si="7"/>
        <v>1.0608764624231608</v>
      </c>
      <c r="K65" s="22">
        <f t="shared" si="8"/>
        <v>0.94261682242990652</v>
      </c>
      <c r="L65" s="22">
        <f>IF('DESIGN INPUTS AND CALCULATIONS'!$C$90="Integrated Leakage",'Integrated Leakage'!I65,'tables and calculations'!$S111)</f>
        <v>0.90814129367119034</v>
      </c>
      <c r="M65" s="22">
        <f>IF('DESIGN INPUTS AND CALCULATIONS'!$C$90="Integrated Leakage",'Integrated Leakage'!K65,'tables and calculations'!$AO111)</f>
        <v>0.94261682242990652</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0.17</v>
      </c>
      <c r="C66" s="22">
        <f t="shared" si="1"/>
        <v>4.74</v>
      </c>
      <c r="D66" s="22">
        <f t="shared" si="9"/>
        <v>2.1000000000000005</v>
      </c>
      <c r="E66" s="22">
        <f t="shared" si="2"/>
        <v>4.4100000000000019</v>
      </c>
      <c r="F66" s="22">
        <f t="shared" si="3"/>
        <v>1.1304795333397957</v>
      </c>
      <c r="G66" s="22">
        <f t="shared" si="4"/>
        <v>9.4076898743036375E-2</v>
      </c>
      <c r="H66" s="22">
        <f t="shared" si="5"/>
        <v>1.1065967793567952</v>
      </c>
      <c r="I66" s="22">
        <f t="shared" si="6"/>
        <v>0.90367152575777943</v>
      </c>
      <c r="J66" s="22">
        <f t="shared" si="7"/>
        <v>1.0632401108591585</v>
      </c>
      <c r="K66" s="22">
        <f t="shared" si="8"/>
        <v>0.94052132701421798</v>
      </c>
      <c r="L66" s="22">
        <f>IF('DESIGN INPUTS AND CALCULATIONS'!$C$90="Integrated Leakage",'Integrated Leakage'!I66,'tables and calculations'!$S112)</f>
        <v>0.90367152575777943</v>
      </c>
      <c r="M66" s="22">
        <f>IF('DESIGN INPUTS AND CALCULATIONS'!$C$90="Integrated Leakage",'Integrated Leakage'!K66,'tables and calculations'!$AO112)</f>
        <v>0.94052132701421798</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0.17</v>
      </c>
      <c r="C67" s="22">
        <f t="shared" si="1"/>
        <v>4.74</v>
      </c>
      <c r="D67" s="22">
        <f t="shared" si="9"/>
        <v>2.1500000000000004</v>
      </c>
      <c r="E67" s="22">
        <f t="shared" si="2"/>
        <v>4.6225000000000014</v>
      </c>
      <c r="F67" s="22">
        <f t="shared" si="3"/>
        <v>1.1351640531285681</v>
      </c>
      <c r="G67" s="22">
        <f t="shared" si="4"/>
        <v>0.10128676311519745</v>
      </c>
      <c r="H67" s="22">
        <f t="shared" si="5"/>
        <v>1.1119581000396397</v>
      </c>
      <c r="I67" s="22">
        <f t="shared" si="6"/>
        <v>0.89931446154702366</v>
      </c>
      <c r="J67" s="22">
        <f t="shared" si="7"/>
        <v>1.0654407787993512</v>
      </c>
      <c r="K67" s="22">
        <f t="shared" si="8"/>
        <v>0.93857868020304558</v>
      </c>
      <c r="L67" s="22">
        <f>IF('DESIGN INPUTS AND CALCULATIONS'!$C$90="Integrated Leakage",'Integrated Leakage'!I67,'tables and calculations'!$S113)</f>
        <v>0.89931446154702366</v>
      </c>
      <c r="M67" s="22">
        <f>IF('DESIGN INPUTS AND CALCULATIONS'!$C$90="Integrated Leakage",'Integrated Leakage'!K67,'tables and calculations'!$AO113)</f>
        <v>0.93857868020304558</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0.17</v>
      </c>
      <c r="C68" s="22">
        <f t="shared" si="1"/>
        <v>4.74</v>
      </c>
      <c r="D68" s="22">
        <f t="shared" si="9"/>
        <v>2.2000000000000002</v>
      </c>
      <c r="E68" s="22">
        <f t="shared" si="2"/>
        <v>4.8400000000000007</v>
      </c>
      <c r="F68" s="22">
        <f t="shared" si="3"/>
        <v>1.1395415461906826</v>
      </c>
      <c r="G68" s="22">
        <f t="shared" si="4"/>
        <v>0.10870009182736456</v>
      </c>
      <c r="H68" s="22">
        <f t="shared" si="5"/>
        <v>1.1172473486287837</v>
      </c>
      <c r="I68" s="22">
        <f t="shared" si="6"/>
        <v>0.89505694618771448</v>
      </c>
      <c r="J68" s="22">
        <f t="shared" si="7"/>
        <v>1.0674931129476586</v>
      </c>
      <c r="K68" s="22">
        <f t="shared" si="8"/>
        <v>0.93677419354838698</v>
      </c>
      <c r="L68" s="22">
        <f>IF('DESIGN INPUTS AND CALCULATIONS'!$C$90="Integrated Leakage",'Integrated Leakage'!I68,'tables and calculations'!$S114)</f>
        <v>0.89505694618771448</v>
      </c>
      <c r="M68" s="22">
        <f>IF('DESIGN INPUTS AND CALCULATIONS'!$C$90="Integrated Leakage",'Integrated Leakage'!K68,'tables and calculations'!$AO114)</f>
        <v>0.93677419354838698</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0.17</v>
      </c>
      <c r="C69" s="22">
        <f t="shared" si="1"/>
        <v>4.74</v>
      </c>
      <c r="D69" s="22">
        <f t="shared" si="9"/>
        <v>2.25</v>
      </c>
      <c r="E69" s="22">
        <f t="shared" si="2"/>
        <v>5.0625</v>
      </c>
      <c r="F69" s="22">
        <f t="shared" si="3"/>
        <v>1.1436380708300642</v>
      </c>
      <c r="G69" s="22">
        <f t="shared" si="4"/>
        <v>0.11631468145099834</v>
      </c>
      <c r="H69" s="22">
        <f t="shared" si="5"/>
        <v>1.1224761700281491</v>
      </c>
      <c r="I69" s="22">
        <f t="shared" si="6"/>
        <v>0.8908875098657304</v>
      </c>
      <c r="J69" s="22">
        <f t="shared" si="7"/>
        <v>1.0694101508916325</v>
      </c>
      <c r="K69" s="22">
        <f t="shared" si="8"/>
        <v>0.93509492047203679</v>
      </c>
      <c r="L69" s="22">
        <f>IF('DESIGN INPUTS AND CALCULATIONS'!$C$90="Integrated Leakage",'Integrated Leakage'!I69,'tables and calculations'!$S115)</f>
        <v>0.8908875098657304</v>
      </c>
      <c r="M69" s="22">
        <f>IF('DESIGN INPUTS AND CALCULATIONS'!$C$90="Integrated Leakage",'Integrated Leakage'!K69,'tables and calculations'!$AO115)</f>
        <v>0.93509492047203679</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0.17</v>
      </c>
      <c r="C70" s="22">
        <f t="shared" si="1"/>
        <v>4.74</v>
      </c>
      <c r="D70" s="22">
        <f t="shared" si="9"/>
        <v>2.2999999999999998</v>
      </c>
      <c r="E70" s="22">
        <f t="shared" si="2"/>
        <v>5.2899999999999991</v>
      </c>
      <c r="F70" s="22">
        <f t="shared" si="3"/>
        <v>1.1474769998360179</v>
      </c>
      <c r="G70" s="22">
        <f t="shared" si="4"/>
        <v>0.12412856542743117</v>
      </c>
      <c r="H70" s="22">
        <f t="shared" si="5"/>
        <v>1.1276548963505852</v>
      </c>
      <c r="I70" s="22">
        <f t="shared" si="6"/>
        <v>0.88679613172104954</v>
      </c>
      <c r="J70" s="22">
        <f t="shared" si="7"/>
        <v>1.0712035286704473</v>
      </c>
      <c r="K70" s="22">
        <f t="shared" si="8"/>
        <v>0.93352941176470594</v>
      </c>
      <c r="L70" s="22">
        <f>IF('DESIGN INPUTS AND CALCULATIONS'!$C$90="Integrated Leakage",'Integrated Leakage'!I70,'tables and calculations'!$S116)</f>
        <v>0.88679613172104954</v>
      </c>
      <c r="M70" s="22">
        <f>IF('DESIGN INPUTS AND CALCULATIONS'!$C$90="Integrated Leakage",'Integrated Leakage'!K70,'tables and calculations'!$AO116)</f>
        <v>0.93352941176470594</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0.17</v>
      </c>
      <c r="C71" s="22">
        <f t="shared" si="1"/>
        <v>4.74</v>
      </c>
      <c r="D71" s="22">
        <f t="shared" si="9"/>
        <v>2.3499999999999996</v>
      </c>
      <c r="E71" s="22">
        <f t="shared" si="2"/>
        <v>5.5224999999999982</v>
      </c>
      <c r="F71" s="22">
        <f t="shared" si="3"/>
        <v>1.1510793430964033</v>
      </c>
      <c r="G71" s="22">
        <f t="shared" si="4"/>
        <v>0.13213998415572648</v>
      </c>
      <c r="H71" s="22">
        <f t="shared" si="5"/>
        <v>1.1327927115108614</v>
      </c>
      <c r="I71" s="22">
        <f t="shared" si="6"/>
        <v>0.88277404139213678</v>
      </c>
      <c r="J71" s="22">
        <f t="shared" si="7"/>
        <v>1.072883657763694</v>
      </c>
      <c r="K71" s="22">
        <f t="shared" si="8"/>
        <v>0.93206751054852321</v>
      </c>
      <c r="L71" s="22">
        <f>IF('DESIGN INPUTS AND CALCULATIONS'!$C$90="Integrated Leakage",'Integrated Leakage'!I71,'tables and calculations'!$S117)</f>
        <v>0.88277404139213678</v>
      </c>
      <c r="M71" s="22">
        <f>IF('DESIGN INPUTS AND CALCULATIONS'!$C$90="Integrated Leakage",'Integrated Leakage'!K71,'tables and calculations'!$AO117)</f>
        <v>0.93206751054852321</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0.17</v>
      </c>
      <c r="C72" s="22">
        <f t="shared" si="1"/>
        <v>4.74</v>
      </c>
      <c r="D72" s="22">
        <f t="shared" si="9"/>
        <v>2.3999999999999995</v>
      </c>
      <c r="E72" s="22">
        <f t="shared" si="2"/>
        <v>5.7599999999999971</v>
      </c>
      <c r="F72" s="22">
        <f t="shared" si="3"/>
        <v>1.1544640263012498</v>
      </c>
      <c r="G72" s="22">
        <f t="shared" si="4"/>
        <v>0.14034735939643336</v>
      </c>
      <c r="H72" s="22">
        <f t="shared" si="5"/>
        <v>1.1378977922896605</v>
      </c>
      <c r="I72" s="22">
        <f t="shared" si="6"/>
        <v>0.87881355142434658</v>
      </c>
      <c r="J72" s="22">
        <f t="shared" si="7"/>
        <v>1.0744598765432098</v>
      </c>
      <c r="K72" s="22">
        <f t="shared" si="8"/>
        <v>0.93070017953321371</v>
      </c>
      <c r="L72" s="22">
        <f>IF('DESIGN INPUTS AND CALCULATIONS'!$C$90="Integrated Leakage",'Integrated Leakage'!I72,'tables and calculations'!$S118)</f>
        <v>0.87881355142434658</v>
      </c>
      <c r="M72" s="22">
        <f>IF('DESIGN INPUTS AND CALCULATIONS'!$C$90="Integrated Leakage",'Integrated Leakage'!K72,'tables and calculations'!$AO118)</f>
        <v>0.93070017953321371</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0.17</v>
      </c>
      <c r="C73" s="22">
        <f t="shared" si="1"/>
        <v>4.74</v>
      </c>
      <c r="D73" s="22">
        <f t="shared" si="9"/>
        <v>2.4499999999999993</v>
      </c>
      <c r="E73" s="22">
        <f t="shared" si="2"/>
        <v>6.0024999999999968</v>
      </c>
      <c r="F73" s="22">
        <f t="shared" si="3"/>
        <v>1.1576481323659069</v>
      </c>
      <c r="G73" s="22">
        <f t="shared" si="4"/>
        <v>0.14874927229395146</v>
      </c>
      <c r="H73" s="22">
        <f t="shared" si="5"/>
        <v>1.1429774296371116</v>
      </c>
      <c r="I73" s="22">
        <f t="shared" si="6"/>
        <v>0.87490791512610533</v>
      </c>
      <c r="J73" s="22">
        <f t="shared" si="7"/>
        <v>1.0759405803137583</v>
      </c>
      <c r="K73" s="22">
        <f t="shared" si="8"/>
        <v>0.92941935483870952</v>
      </c>
      <c r="L73" s="22">
        <f>IF('DESIGN INPUTS AND CALCULATIONS'!$C$90="Integrated Leakage",'Integrated Leakage'!I73,'tables and calculations'!$S119)</f>
        <v>0.87490791512610533</v>
      </c>
      <c r="M73" s="22">
        <f>IF('DESIGN INPUTS AND CALCULATIONS'!$C$90="Integrated Leakage",'Integrated Leakage'!K73,'tables and calculations'!$AO119)</f>
        <v>0.92941935483870952</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0.17</v>
      </c>
      <c r="C74" s="22">
        <f t="shared" si="1"/>
        <v>4.74</v>
      </c>
      <c r="D74" s="22">
        <f t="shared" si="9"/>
        <v>2.4999999999999991</v>
      </c>
      <c r="E74" s="22">
        <f t="shared" si="2"/>
        <v>6.2499999999999956</v>
      </c>
      <c r="F74" s="22">
        <f t="shared" si="3"/>
        <v>1.1606471111111114</v>
      </c>
      <c r="G74" s="22">
        <f t="shared" si="4"/>
        <v>0.15734444444444426</v>
      </c>
      <c r="H74" s="22">
        <f t="shared" si="5"/>
        <v>1.1480381333194276</v>
      </c>
      <c r="I74" s="22">
        <f t="shared" si="6"/>
        <v>0.87105120551057702</v>
      </c>
      <c r="J74" s="22">
        <f t="shared" si="7"/>
        <v>1.0773333333333335</v>
      </c>
      <c r="K74" s="22">
        <f t="shared" si="8"/>
        <v>0.92821782178217804</v>
      </c>
      <c r="L74" s="22">
        <f>IF('DESIGN INPUTS AND CALCULATIONS'!$C$90="Integrated Leakage",'Integrated Leakage'!I74,'tables and calculations'!$S120)</f>
        <v>0.87105120551057702</v>
      </c>
      <c r="M74" s="22">
        <f>IF('DESIGN INPUTS AND CALCULATIONS'!$C$90="Integrated Leakage",'Integrated Leakage'!K74,'tables and calculations'!$AO120)</f>
        <v>0.92821782178217804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0.17</v>
      </c>
      <c r="C75" s="22">
        <f t="shared" si="1"/>
        <v>4.74</v>
      </c>
      <c r="D75" s="22">
        <f t="shared" si="9"/>
        <v>2.5499999999999989</v>
      </c>
      <c r="E75" s="22">
        <f t="shared" si="2"/>
        <v>6.5024999999999942</v>
      </c>
      <c r="F75" s="22">
        <f t="shared" si="3"/>
        <v>1.1634749618390705</v>
      </c>
      <c r="G75" s="22">
        <f t="shared" si="4"/>
        <v>0.16613172153635092</v>
      </c>
      <c r="H75" s="22">
        <f t="shared" si="5"/>
        <v>1.1530857224748823</v>
      </c>
      <c r="I75" s="22">
        <f t="shared" si="6"/>
        <v>0.86723821179026261</v>
      </c>
      <c r="J75" s="22">
        <f t="shared" si="7"/>
        <v>1.0786449656115169</v>
      </c>
      <c r="K75" s="22">
        <f t="shared" si="8"/>
        <v>0.92708910891089114</v>
      </c>
      <c r="L75" s="22">
        <f>IF('DESIGN INPUTS AND CALCULATIONS'!$C$90="Integrated Leakage",'Integrated Leakage'!I75,'tables and calculations'!$S121)</f>
        <v>0.86723821179026261</v>
      </c>
      <c r="M75" s="22">
        <f>IF('DESIGN INPUTS AND CALCULATIONS'!$C$90="Integrated Leakage",'Integrated Leakage'!K75,'tables and calculations'!$AO121)</f>
        <v>0.92708910891089114</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0.17</v>
      </c>
      <c r="C76" s="22">
        <f t="shared" si="1"/>
        <v>4.74</v>
      </c>
      <c r="D76" s="22">
        <f t="shared" si="9"/>
        <v>2.5999999999999988</v>
      </c>
      <c r="E76" s="22">
        <f t="shared" si="2"/>
        <v>6.7599999999999936</v>
      </c>
      <c r="F76" s="22">
        <f t="shared" si="3"/>
        <v>1.1661443927033368</v>
      </c>
      <c r="G76" s="22">
        <f t="shared" si="4"/>
        <v>0.17511005917159739</v>
      </c>
      <c r="H76" s="22">
        <f t="shared" si="5"/>
        <v>1.1581254042092912</v>
      </c>
      <c r="I76" s="22">
        <f t="shared" si="6"/>
        <v>0.86346435054910897</v>
      </c>
      <c r="J76" s="22">
        <f t="shared" si="7"/>
        <v>1.0798816568047338</v>
      </c>
      <c r="K76" s="22">
        <f t="shared" si="8"/>
        <v>0.92602739726027394</v>
      </c>
      <c r="L76" s="22">
        <f>IF('DESIGN INPUTS AND CALCULATIONS'!$C$90="Integrated Leakage",'Integrated Leakage'!I76,'tables and calculations'!$S122)</f>
        <v>0.86346435054910897</v>
      </c>
      <c r="M76" s="22">
        <f>IF('DESIGN INPUTS AND CALCULATIONS'!$C$90="Integrated Leakage",'Integrated Leakage'!K76,'tables and calculations'!$AO122)</f>
        <v>0.92602739726027394</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0.17</v>
      </c>
      <c r="C77" s="22">
        <f t="shared" si="1"/>
        <v>4.74</v>
      </c>
      <c r="D77" s="22">
        <f t="shared" si="9"/>
        <v>2.6499999999999986</v>
      </c>
      <c r="E77" s="22">
        <f t="shared" si="2"/>
        <v>7.0224999999999929</v>
      </c>
      <c r="F77" s="22">
        <f t="shared" si="3"/>
        <v>1.1686669601567312</v>
      </c>
      <c r="G77" s="22">
        <f t="shared" si="4"/>
        <v>0.18427851054151312</v>
      </c>
      <c r="H77" s="22">
        <f t="shared" si="5"/>
        <v>1.163161842005765</v>
      </c>
      <c r="I77" s="22">
        <f t="shared" si="6"/>
        <v>0.85972558924009446</v>
      </c>
      <c r="J77" s="22">
        <f t="shared" si="7"/>
        <v>1.0810490091372968</v>
      </c>
      <c r="K77" s="22">
        <f t="shared" si="8"/>
        <v>0.92502744237102086</v>
      </c>
      <c r="L77" s="22">
        <f>IF('DESIGN INPUTS AND CALCULATIONS'!$C$90="Integrated Leakage",'Integrated Leakage'!I77,'tables and calculations'!$S123)</f>
        <v>0.85972558924009446</v>
      </c>
      <c r="M77" s="22">
        <f>IF('DESIGN INPUTS AND CALCULATIONS'!$C$90="Integrated Leakage",'Integrated Leakage'!K77,'tables and calculations'!$AO123)</f>
        <v>0.92502744237102086</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0.17</v>
      </c>
      <c r="C78" s="22">
        <f t="shared" si="1"/>
        <v>4.74</v>
      </c>
      <c r="D78" s="22">
        <f t="shared" si="9"/>
        <v>2.6999999999999984</v>
      </c>
      <c r="E78" s="22">
        <f t="shared" si="2"/>
        <v>7.2899999999999912</v>
      </c>
      <c r="F78" s="22">
        <f t="shared" si="3"/>
        <v>1.1710531912523605</v>
      </c>
      <c r="G78" s="22">
        <f t="shared" si="4"/>
        <v>0.19363621568527797</v>
      </c>
      <c r="H78" s="22">
        <f t="shared" si="5"/>
        <v>1.1681992154327268</v>
      </c>
      <c r="I78" s="22">
        <f t="shared" si="6"/>
        <v>0.85601838007533493</v>
      </c>
      <c r="J78" s="22">
        <f t="shared" si="7"/>
        <v>1.0821521109586953</v>
      </c>
      <c r="K78" s="22">
        <f t="shared" si="8"/>
        <v>0.92408450704225353</v>
      </c>
      <c r="L78" s="22">
        <f>IF('DESIGN INPUTS AND CALCULATIONS'!$C$90="Integrated Leakage",'Integrated Leakage'!I78,'tables and calculations'!$S124)</f>
        <v>0.85601838007533493</v>
      </c>
      <c r="M78" s="22">
        <f>IF('DESIGN INPUTS AND CALCULATIONS'!$C$90="Integrated Leakage",'Integrated Leakage'!K78,'tables and calculations'!$AO124)</f>
        <v>0.92408450704225353</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0.17</v>
      </c>
      <c r="C79" s="22">
        <f t="shared" si="1"/>
        <v>4.74</v>
      </c>
      <c r="D79" s="22">
        <f t="shared" si="9"/>
        <v>2.7499999999999982</v>
      </c>
      <c r="E79" s="22">
        <f t="shared" si="2"/>
        <v>7.5624999999999902</v>
      </c>
      <c r="F79" s="22">
        <f t="shared" si="3"/>
        <v>1.1733126911489045</v>
      </c>
      <c r="G79" s="22">
        <f t="shared" si="4"/>
        <v>0.20318239210284633</v>
      </c>
      <c r="H79" s="22">
        <f t="shared" si="5"/>
        <v>1.1732412723953036</v>
      </c>
      <c r="I79" s="22">
        <f t="shared" si="6"/>
        <v>0.85233960271307863</v>
      </c>
      <c r="J79" s="22">
        <f t="shared" si="7"/>
        <v>1.0831955922865013</v>
      </c>
      <c r="K79" s="22">
        <f t="shared" si="8"/>
        <v>0.92319430315361151</v>
      </c>
      <c r="L79" s="22">
        <f>IF('DESIGN INPUTS AND CALCULATIONS'!$C$90="Integrated Leakage",'Integrated Leakage'!I79,'tables and calculations'!$S125)</f>
        <v>0.85233960271307863</v>
      </c>
      <c r="M79" s="22">
        <f>IF('DESIGN INPUTS AND CALCULATIONS'!$C$90="Integrated Leakage",'Integrated Leakage'!K79,'tables and calculations'!$AO125)</f>
        <v>0.92319430315361151</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0.17</v>
      </c>
      <c r="C80" s="22">
        <f t="shared" si="1"/>
        <v>4.74</v>
      </c>
      <c r="D80" s="22">
        <f t="shared" si="9"/>
        <v>2.799999999999998</v>
      </c>
      <c r="E80" s="22">
        <f t="shared" si="2"/>
        <v>7.8399999999999892</v>
      </c>
      <c r="F80" s="22">
        <f t="shared" si="3"/>
        <v>1.1754542378175759</v>
      </c>
      <c r="G80" s="22">
        <f t="shared" si="4"/>
        <v>0.21291632653061188</v>
      </c>
      <c r="H80" s="22">
        <f t="shared" si="5"/>
        <v>1.1782913749782724</v>
      </c>
      <c r="I80" s="22">
        <f t="shared" si="6"/>
        <v>0.84868651441876164</v>
      </c>
      <c r="J80" s="22">
        <f t="shared" si="7"/>
        <v>1.0841836734693877</v>
      </c>
      <c r="K80" s="22">
        <f t="shared" si="8"/>
        <v>0.9223529411764706</v>
      </c>
      <c r="L80" s="22">
        <f>IF('DESIGN INPUTS AND CALCULATIONS'!$C$90="Integrated Leakage",'Integrated Leakage'!I80,'tables and calculations'!$S126)</f>
        <v>0.84868651441876164</v>
      </c>
      <c r="M80" s="22">
        <f>IF('DESIGN INPUTS AND CALCULATIONS'!$C$90="Integrated Leakage",'Integrated Leakage'!K80,'tables and calculations'!$AO126)</f>
        <v>0.9223529411764706</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0.17</v>
      </c>
      <c r="C81" s="22">
        <f t="shared" si="1"/>
        <v>4.74</v>
      </c>
      <c r="D81" s="22">
        <f t="shared" si="9"/>
        <v>2.8499999999999979</v>
      </c>
      <c r="E81" s="22">
        <f t="shared" si="2"/>
        <v>8.1224999999999881</v>
      </c>
      <c r="F81" s="22">
        <f t="shared" si="3"/>
        <v>1.1774858656520251</v>
      </c>
      <c r="G81" s="22">
        <f t="shared" si="4"/>
        <v>0.22283736771808188</v>
      </c>
      <c r="H81" s="22">
        <f t="shared" si="5"/>
        <v>1.1833525397657736</v>
      </c>
      <c r="I81" s="22">
        <f t="shared" si="6"/>
        <v>0.84505670659897736</v>
      </c>
      <c r="J81" s="22">
        <f t="shared" si="7"/>
        <v>1.0851202079272255</v>
      </c>
      <c r="K81" s="22">
        <f t="shared" si="8"/>
        <v>0.92155688622754484</v>
      </c>
      <c r="L81" s="22">
        <f>IF('DESIGN INPUTS AND CALCULATIONS'!$C$90="Integrated Leakage",'Integrated Leakage'!I81,'tables and calculations'!$S127)</f>
        <v>0.84505670659897736</v>
      </c>
      <c r="M81" s="22">
        <f>IF('DESIGN INPUTS AND CALCULATIONS'!$C$90="Integrated Leakage",'Integrated Leakage'!K81,'tables and calculations'!$AO127)</f>
        <v>0.92155688622754484</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0.17</v>
      </c>
      <c r="C82" s="22">
        <f t="shared" si="1"/>
        <v>4.74</v>
      </c>
      <c r="D82" s="22">
        <f t="shared" si="9"/>
        <v>2.8999999999999977</v>
      </c>
      <c r="E82" s="22">
        <f t="shared" si="2"/>
        <v>8.4099999999999859</v>
      </c>
      <c r="F82" s="22">
        <f t="shared" si="3"/>
        <v>1.1794149394339422</v>
      </c>
      <c r="G82" s="22">
        <f t="shared" si="4"/>
        <v>0.23294492006870077</v>
      </c>
      <c r="H82" s="22">
        <f t="shared" si="5"/>
        <v>1.1884274733876876</v>
      </c>
      <c r="I82" s="22">
        <f t="shared" si="6"/>
        <v>0.84144806678815398</v>
      </c>
      <c r="J82" s="22">
        <f t="shared" si="7"/>
        <v>1.0860087197780421</v>
      </c>
      <c r="K82" s="22">
        <f t="shared" si="8"/>
        <v>0.92080291970802908</v>
      </c>
      <c r="L82" s="22">
        <f>IF('DESIGN INPUTS AND CALCULATIONS'!$C$90="Integrated Leakage",'Integrated Leakage'!I82,'tables and calculations'!$S128)</f>
        <v>0.84144806678815398</v>
      </c>
      <c r="M82" s="22">
        <f>IF('DESIGN INPUTS AND CALCULATIONS'!$C$90="Integrated Leakage",'Integrated Leakage'!K82,'tables and calculations'!$AO128)</f>
        <v>0.92080291970802908</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0.17</v>
      </c>
      <c r="C83" s="22">
        <f t="shared" si="1"/>
        <v>4.74</v>
      </c>
      <c r="D83" s="22">
        <f t="shared" si="9"/>
        <v>2.9499999999999975</v>
      </c>
      <c r="E83" s="22">
        <f t="shared" si="2"/>
        <v>8.7024999999999846</v>
      </c>
      <c r="F83" s="22">
        <f t="shared" si="3"/>
        <v>1.1812482198979721</v>
      </c>
      <c r="G83" s="22">
        <f t="shared" si="4"/>
        <v>0.24323843802866299</v>
      </c>
      <c r="H83" s="22">
        <f t="shared" si="5"/>
        <v>1.1935186039298404</v>
      </c>
      <c r="I83" s="22">
        <f t="shared" si="6"/>
        <v>0.83785874531603344</v>
      </c>
      <c r="J83" s="22">
        <f t="shared" si="7"/>
        <v>1.086852437039165</v>
      </c>
      <c r="K83" s="22">
        <f t="shared" si="8"/>
        <v>0.92008810572687227</v>
      </c>
      <c r="L83" s="22">
        <f>IF('DESIGN INPUTS AND CALCULATIONS'!$C$90="Integrated Leakage",'Integrated Leakage'!I83,'tables and calculations'!$S129)</f>
        <v>0.83785874531603344</v>
      </c>
      <c r="M83" s="22">
        <f>IF('DESIGN INPUTS AND CALCULATIONS'!$C$90="Integrated Leakage",'Integrated Leakage'!K83,'tables and calculations'!$AO129)</f>
        <v>0.92008810572687227</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0.17</v>
      </c>
      <c r="C84" s="22">
        <f t="shared" si="1"/>
        <v>4.74</v>
      </c>
      <c r="D84" s="22">
        <f t="shared" si="9"/>
        <v>2.9999999999999973</v>
      </c>
      <c r="E84" s="22">
        <f t="shared" si="2"/>
        <v>8.999999999999984</v>
      </c>
      <c r="F84" s="22">
        <f t="shared" si="3"/>
        <v>1.1829919219631155</v>
      </c>
      <c r="G84" s="22">
        <f t="shared" si="4"/>
        <v>0.25371742112482804</v>
      </c>
      <c r="H84" s="22">
        <f t="shared" si="5"/>
        <v>1.1986281087509769</v>
      </c>
      <c r="I84" s="22">
        <f t="shared" si="6"/>
        <v>0.83428712600611699</v>
      </c>
      <c r="J84" s="22">
        <f t="shared" si="7"/>
        <v>1.0876543209876544</v>
      </c>
      <c r="K84" s="22">
        <f t="shared" si="8"/>
        <v>0.91940976163450616</v>
      </c>
      <c r="L84" s="22">
        <f>IF('DESIGN INPUTS AND CALCULATIONS'!$C$90="Integrated Leakage",'Integrated Leakage'!I84,'tables and calculations'!$S130)</f>
        <v>0.83428712600611699</v>
      </c>
      <c r="M84" s="22">
        <f>IF('DESIGN INPUTS AND CALCULATIONS'!$C$90="Integrated Leakage",'Integrated Leakage'!K84,'tables and calculations'!$AO130)</f>
        <v>0.91940976163450616</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0.17</v>
      </c>
      <c r="C85" s="22">
        <f t="shared" si="1"/>
        <v>4.74</v>
      </c>
      <c r="D85" s="22">
        <f t="shared" si="9"/>
        <v>3.0499999999999972</v>
      </c>
      <c r="E85" s="22">
        <f t="shared" si="2"/>
        <v>9.3024999999999824</v>
      </c>
      <c r="F85" s="22">
        <f t="shared" si="3"/>
        <v>1.184651766548525</v>
      </c>
      <c r="G85" s="22">
        <f t="shared" si="4"/>
        <v>0.26438140956731992</v>
      </c>
      <c r="H85" s="22">
        <f t="shared" si="5"/>
        <v>1.2037579391704318</v>
      </c>
      <c r="I85" s="22">
        <f t="shared" si="6"/>
        <v>0.83073180035609873</v>
      </c>
      <c r="J85" s="22">
        <f t="shared" si="7"/>
        <v>1.0884170921795215</v>
      </c>
      <c r="K85" s="22">
        <f t="shared" si="8"/>
        <v>0.91876543209876549</v>
      </c>
      <c r="L85" s="22">
        <f>IF('DESIGN INPUTS AND CALCULATIONS'!$C$90="Integrated Leakage",'Integrated Leakage'!I85,'tables and calculations'!$S131)</f>
        <v>0.83073180035609873</v>
      </c>
      <c r="M85" s="22">
        <f>IF('DESIGN INPUTS AND CALCULATIONS'!$C$90="Integrated Leakage",'Integrated Leakage'!K85,'tables and calculations'!$AO131)</f>
        <v>0.91876543209876549</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0.17</v>
      </c>
      <c r="C86" s="22">
        <f t="shared" si="1"/>
        <v>4.74</v>
      </c>
      <c r="D86" s="22">
        <f t="shared" si="9"/>
        <v>3.099999999999997</v>
      </c>
      <c r="E86" s="22">
        <f t="shared" si="2"/>
        <v>9.6099999999999817</v>
      </c>
      <c r="F86" s="22">
        <f t="shared" si="3"/>
        <v>1.1862330267650778</v>
      </c>
      <c r="G86" s="22">
        <f t="shared" si="4"/>
        <v>0.27522998034454782</v>
      </c>
      <c r="H86" s="22">
        <f t="shared" si="5"/>
        <v>1.2089098424240021</v>
      </c>
      <c r="I86" s="22">
        <f t="shared" si="6"/>
        <v>0.82719154473495393</v>
      </c>
      <c r="J86" s="22">
        <f t="shared" si="7"/>
        <v>1.0891432535553245</v>
      </c>
      <c r="K86" s="22">
        <f t="shared" si="8"/>
        <v>0.91815286624203807</v>
      </c>
      <c r="L86" s="22">
        <f>IF('DESIGN INPUTS AND CALCULATIONS'!$C$90="Integrated Leakage",'Integrated Leakage'!I86,'tables and calculations'!$S132)</f>
        <v>0.82719154473495393</v>
      </c>
      <c r="M86" s="22">
        <f>IF('DESIGN INPUTS AND CALCULATIONS'!$C$90="Integrated Leakage",'Integrated Leakage'!K86,'tables and calculations'!$AO132)</f>
        <v>0.91815286624203807</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0.17</v>
      </c>
      <c r="C87" s="22">
        <f t="shared" si="1"/>
        <v>4.74</v>
      </c>
      <c r="D87" s="22">
        <f t="shared" si="9"/>
        <v>3.1499999999999968</v>
      </c>
      <c r="E87" s="22">
        <f t="shared" si="2"/>
        <v>9.9224999999999799</v>
      </c>
      <c r="F87" s="22">
        <f t="shared" si="3"/>
        <v>1.1877405691664908</v>
      </c>
      <c r="G87" s="22">
        <f t="shared" si="4"/>
        <v>0.28626274374861899</v>
      </c>
      <c r="H87" s="22">
        <f t="shared" si="5"/>
        <v>1.214085381229471</v>
      </c>
      <c r="I87" s="22">
        <f t="shared" si="6"/>
        <v>0.82366530020098538</v>
      </c>
      <c r="J87" s="22">
        <f t="shared" si="7"/>
        <v>1.0898351109991322</v>
      </c>
      <c r="K87" s="22">
        <f t="shared" si="8"/>
        <v>0.91756999743128687</v>
      </c>
      <c r="L87" s="22">
        <f>IF('DESIGN INPUTS AND CALCULATIONS'!$C$90="Integrated Leakage",'Integrated Leakage'!I87,'tables and calculations'!$S133)</f>
        <v>0.82366530020098538</v>
      </c>
      <c r="M87" s="22">
        <f>IF('DESIGN INPUTS AND CALCULATIONS'!$C$90="Integrated Leakage",'Integrated Leakage'!K87,'tables and calculations'!$AO133)</f>
        <v>0.91756999743128687</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0.17</v>
      </c>
      <c r="C88" s="22">
        <f t="shared" si="1"/>
        <v>4.74</v>
      </c>
      <c r="D88" s="22">
        <f t="shared" si="9"/>
        <v>3.1999999999999966</v>
      </c>
      <c r="E88" s="22">
        <f t="shared" si="2"/>
        <v>10.239999999999979</v>
      </c>
      <c r="F88" s="22">
        <f t="shared" si="3"/>
        <v>1.189178890652127</v>
      </c>
      <c r="G88" s="22">
        <f t="shared" si="4"/>
        <v>0.29747934027777695</v>
      </c>
      <c r="H88" s="22">
        <f t="shared" si="5"/>
        <v>1.2192859512558585</v>
      </c>
      <c r="I88" s="22">
        <f t="shared" si="6"/>
        <v>0.82015215460327817</v>
      </c>
      <c r="J88" s="22">
        <f t="shared" si="7"/>
        <v>1.0904947916666667</v>
      </c>
      <c r="K88" s="22">
        <f t="shared" si="8"/>
        <v>0.91701492537313423</v>
      </c>
      <c r="L88" s="22">
        <f>IF('DESIGN INPUTS AND CALCULATIONS'!$C$90="Integrated Leakage",'Integrated Leakage'!I88,'tables and calculations'!$S134)</f>
        <v>0.82015215460327817</v>
      </c>
      <c r="M88" s="22">
        <f>IF('DESIGN INPUTS AND CALCULATIONS'!$C$90="Integrated Leakage",'Integrated Leakage'!K88,'tables and calculations'!$AO134)</f>
        <v>0.91701492537313423</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0.17</v>
      </c>
      <c r="C89" s="22">
        <f t="shared" si="1"/>
        <v>4.74</v>
      </c>
      <c r="D89" s="22">
        <f t="shared" si="9"/>
        <v>3.2499999999999964</v>
      </c>
      <c r="E89" s="22">
        <f t="shared" ref="E89:E95" si="10">D89^2</f>
        <v>10.562499999999977</v>
      </c>
      <c r="F89" s="22">
        <f t="shared" ref="F89:F95" si="11">($C$18*(1-(1-($C$17^2))/(E89)))^2</f>
        <v>1.1905521515353101</v>
      </c>
      <c r="G89" s="22">
        <f t="shared" ref="G89:G95" si="12">((B89/$C$17)*(D89-(1/D89)))^2</f>
        <v>0.30887943786982164</v>
      </c>
      <c r="H89" s="22">
        <f t="shared" ref="H89:H95" si="13">SQRT(F89+G89)</f>
        <v>1.2245127967502552</v>
      </c>
      <c r="I89" s="22">
        <f t="shared" ref="I89:I95" si="14">1/(H89)</f>
        <v>0.81665132667776807</v>
      </c>
      <c r="J89" s="22">
        <f t="shared" ref="J89:J95" si="15">SQRT(F89)</f>
        <v>1.0911242603550295</v>
      </c>
      <c r="K89" s="22">
        <f t="shared" ref="K89:K95" si="16">1/J89</f>
        <v>0.91648590021691978</v>
      </c>
      <c r="L89" s="22">
        <f>IF('DESIGN INPUTS AND CALCULATIONS'!$C$90="Integrated Leakage",'Integrated Leakage'!I89,'tables and calculations'!$S135)</f>
        <v>0.81665132667776807</v>
      </c>
      <c r="M89" s="22">
        <f>IF('DESIGN INPUTS AND CALCULATIONS'!$C$90="Integrated Leakage",'Integrated Leakage'!K89,'tables and calculations'!$AO135)</f>
        <v>0.91648590021691978</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0.17</v>
      </c>
      <c r="C90" s="22">
        <f t="shared" si="1"/>
        <v>4.74</v>
      </c>
      <c r="D90" s="22">
        <f t="shared" ref="D90:D95" si="17">D89+0.05</f>
        <v>3.2999999999999963</v>
      </c>
      <c r="E90" s="22">
        <f t="shared" si="10"/>
        <v>10.889999999999976</v>
      </c>
      <c r="F90" s="22">
        <f t="shared" si="11"/>
        <v>1.1918642052240049</v>
      </c>
      <c r="G90" s="22">
        <f t="shared" si="12"/>
        <v>0.32046272942670162</v>
      </c>
      <c r="H90" s="22">
        <f t="shared" si="13"/>
        <v>1.2297670245419279</v>
      </c>
      <c r="I90" s="22">
        <f t="shared" si="14"/>
        <v>0.81316215189010044</v>
      </c>
      <c r="J90" s="22">
        <f t="shared" si="15"/>
        <v>1.0917253341495767</v>
      </c>
      <c r="K90" s="22">
        <f t="shared" si="16"/>
        <v>0.91598130841121483</v>
      </c>
      <c r="L90" s="22">
        <f>IF('DESIGN INPUTS AND CALCULATIONS'!$C$90="Integrated Leakage",'Integrated Leakage'!I90,'tables and calculations'!$S136)</f>
        <v>0.81316215189010044</v>
      </c>
      <c r="M90" s="22">
        <f>IF('DESIGN INPUTS AND CALCULATIONS'!$C$90="Integrated Leakage",'Integrated Leakage'!K90,'tables and calculations'!$AO136)</f>
        <v>0.91598130841121483</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0.17</v>
      </c>
      <c r="C91" s="22">
        <f t="shared" si="1"/>
        <v>4.74</v>
      </c>
      <c r="D91" s="22">
        <f t="shared" si="17"/>
        <v>3.3499999999999961</v>
      </c>
      <c r="E91" s="22">
        <f t="shared" si="10"/>
        <v>11.222499999999973</v>
      </c>
      <c r="F91" s="22">
        <f t="shared" si="11"/>
        <v>1.1931186249031891</v>
      </c>
      <c r="G91" s="22">
        <f t="shared" si="12"/>
        <v>0.33222893059577635</v>
      </c>
      <c r="H91" s="22">
        <f t="shared" si="13"/>
        <v>1.2350496166142337</v>
      </c>
      <c r="I91" s="22">
        <f t="shared" si="14"/>
        <v>0.80968406981202989</v>
      </c>
      <c r="J91" s="22">
        <f t="shared" si="15"/>
        <v>1.0922996955520903</v>
      </c>
      <c r="K91" s="22">
        <f t="shared" si="16"/>
        <v>0.91549966009517336</v>
      </c>
      <c r="L91" s="22">
        <f>IF('DESIGN INPUTS AND CALCULATIONS'!$C$90="Integrated Leakage",'Integrated Leakage'!I91,'tables and calculations'!$S137)</f>
        <v>0.80968406981202989</v>
      </c>
      <c r="M91" s="22">
        <f>IF('DESIGN INPUTS AND CALCULATIONS'!$C$90="Integrated Leakage",'Integrated Leakage'!K91,'tables and calculations'!$AO137)</f>
        <v>0.91549966009517336</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0.17</v>
      </c>
      <c r="C92" s="22">
        <f t="shared" si="1"/>
        <v>4.74</v>
      </c>
      <c r="D92" s="22">
        <f t="shared" si="17"/>
        <v>3.3999999999999959</v>
      </c>
      <c r="E92" s="22">
        <f t="shared" si="10"/>
        <v>11.559999999999972</v>
      </c>
      <c r="F92" s="22">
        <f t="shared" si="11"/>
        <v>1.1943187275588705</v>
      </c>
      <c r="G92" s="22">
        <f t="shared" si="12"/>
        <v>0.34417777777777675</v>
      </c>
      <c r="H92" s="22">
        <f t="shared" si="13"/>
        <v>1.2403614414099817</v>
      </c>
      <c r="I92" s="22">
        <f t="shared" si="14"/>
        <v>0.80621661284734014</v>
      </c>
      <c r="J92" s="22">
        <f t="shared" si="15"/>
        <v>1.0928489042675893</v>
      </c>
      <c r="K92" s="22">
        <f t="shared" si="16"/>
        <v>0.91503957783641166</v>
      </c>
      <c r="L92" s="22">
        <f>IF('DESIGN INPUTS AND CALCULATIONS'!$C$90="Integrated Leakage",'Integrated Leakage'!I92,'tables and calculations'!$S138)</f>
        <v>0.80621661284734014</v>
      </c>
      <c r="M92" s="22">
        <f>IF('DESIGN INPUTS AND CALCULATIONS'!$C$90="Integrated Leakage",'Integrated Leakage'!K92,'tables and calculations'!$AO138)</f>
        <v>0.91503957783641166</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0.17</v>
      </c>
      <c r="C93" s="22">
        <f t="shared" si="1"/>
        <v>4.74</v>
      </c>
      <c r="D93" s="22">
        <f t="shared" si="17"/>
        <v>3.4499999999999957</v>
      </c>
      <c r="E93" s="22">
        <f t="shared" si="10"/>
        <v>11.902499999999971</v>
      </c>
      <c r="F93" s="22">
        <f t="shared" si="11"/>
        <v>1.1954675956410745</v>
      </c>
      <c r="G93" s="22">
        <f t="shared" si="12"/>
        <v>0.35630902633537309</v>
      </c>
      <c r="H93" s="22">
        <f t="shared" si="13"/>
        <v>1.2457032640145274</v>
      </c>
      <c r="I93" s="22">
        <f t="shared" si="14"/>
        <v>0.80275939614808456</v>
      </c>
      <c r="J93" s="22">
        <f t="shared" si="15"/>
        <v>1.0933744078041494</v>
      </c>
      <c r="K93" s="22">
        <f t="shared" si="16"/>
        <v>0.91459978655282825</v>
      </c>
      <c r="L93" s="22">
        <f>IF('DESIGN INPUTS AND CALCULATIONS'!$C$90="Integrated Leakage",'Integrated Leakage'!I93,'tables and calculations'!$S139)</f>
        <v>0.80275939614808456</v>
      </c>
      <c r="M93" s="22">
        <f>IF('DESIGN INPUTS AND CALCULATIONS'!$C$90="Integrated Leakage",'Integrated Leakage'!K93,'tables and calculations'!$AO139)</f>
        <v>0.91459978655282825</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0.17</v>
      </c>
      <c r="C94" s="22">
        <f t="shared" si="1"/>
        <v>4.74</v>
      </c>
      <c r="D94" s="22">
        <f t="shared" si="17"/>
        <v>3.4999999999999956</v>
      </c>
      <c r="E94" s="22">
        <f t="shared" si="10"/>
        <v>12.249999999999968</v>
      </c>
      <c r="F94" s="22">
        <f t="shared" si="11"/>
        <v>1.1965680966264056</v>
      </c>
      <c r="G94" s="22">
        <f t="shared" si="12"/>
        <v>0.36862244897959068</v>
      </c>
      <c r="H94" s="22">
        <f t="shared" si="13"/>
        <v>1.2510757553425758</v>
      </c>
      <c r="I94" s="22">
        <f t="shared" si="14"/>
        <v>0.79931210858304502</v>
      </c>
      <c r="J94" s="22">
        <f t="shared" si="15"/>
        <v>1.0938775510204082</v>
      </c>
      <c r="K94" s="22">
        <f t="shared" si="16"/>
        <v>0.91417910447761197</v>
      </c>
      <c r="L94" s="22">
        <f>IF('DESIGN INPUTS AND CALCULATIONS'!$C$90="Integrated Leakage",'Integrated Leakage'!I94,'tables and calculations'!$S140)</f>
        <v>0.79931210858304502</v>
      </c>
      <c r="M94" s="22">
        <f>IF('DESIGN INPUTS AND CALCULATIONS'!$C$90="Integrated Leakage",'Integrated Leakage'!K94,'tables and calculations'!$AO140)</f>
        <v>0.91417910447761197</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0.17</v>
      </c>
      <c r="C95" s="22">
        <f t="shared" si="1"/>
        <v>4.74</v>
      </c>
      <c r="D95" s="22">
        <f t="shared" si="17"/>
        <v>3.5499999999999954</v>
      </c>
      <c r="E95" s="22">
        <f t="shared" si="10"/>
        <v>12.602499999999967</v>
      </c>
      <c r="F95" s="22">
        <f t="shared" si="11"/>
        <v>1.1976229007089738</v>
      </c>
      <c r="G95" s="22">
        <f t="shared" si="12"/>
        <v>0.38111783431417806</v>
      </c>
      <c r="H95" s="22">
        <f t="shared" si="13"/>
        <v>1.2564795004388858</v>
      </c>
      <c r="I95" s="22">
        <f t="shared" si="14"/>
        <v>0.79587450463831844</v>
      </c>
      <c r="J95" s="22">
        <f t="shared" si="15"/>
        <v>1.0943595847384779</v>
      </c>
      <c r="K95" s="22">
        <f t="shared" si="16"/>
        <v>0.91377643504531714</v>
      </c>
      <c r="L95" s="22">
        <f>IF('DESIGN INPUTS AND CALCULATIONS'!$C$90="Integrated Leakage",'Integrated Leakage'!I95,'tables and calculations'!$S141)</f>
        <v>0.79587450463831844</v>
      </c>
      <c r="M95" s="22">
        <f>IF('DESIGN INPUTS AND CALCULATIONS'!$C$90="Integrated Leakage",'Integrated Leakage'!K95,'tables and calculations'!$AO141)</f>
        <v>0.91377643504531714</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opLeftCell="A16" zoomScaleNormal="100" workbookViewId="0">
      <selection activeCell="P13" sqref="P13"/>
    </sheetView>
  </sheetViews>
  <sheetFormatPr defaultColWidth="9" defaultRowHeight="15"/>
  <cols>
    <col min="1" max="1" width="2.42578125" style="189" customWidth="1"/>
    <col min="2" max="2" width="35.28515625" style="189" customWidth="1"/>
    <col min="3" max="5" width="9" style="189"/>
    <col min="6" max="6" width="1" style="189" customWidth="1"/>
    <col min="7" max="7" width="29.7109375" style="189" customWidth="1"/>
    <col min="8" max="8" width="12.42578125" style="189" customWidth="1"/>
    <col min="9" max="9" width="10.140625" style="189" customWidth="1"/>
    <col min="10" max="10" width="6.85546875" style="189" customWidth="1"/>
    <col min="11" max="11" width="1" style="189" customWidth="1"/>
    <col min="12" max="13" width="9" style="189"/>
    <col min="14" max="14" width="16.140625" style="189" customWidth="1"/>
    <col min="15" max="15" width="9" style="189"/>
    <col min="16" max="16" width="8.140625" style="189" customWidth="1"/>
    <col min="17" max="17" width="5.7109375" style="189" customWidth="1"/>
    <col min="18" max="18" width="10.5703125" style="189" customWidth="1"/>
    <col min="19" max="16384" width="9" style="189"/>
  </cols>
  <sheetData>
    <row r="2" spans="2:21" ht="12" customHeight="1"/>
    <row r="3" spans="2:21" ht="22.5" customHeight="1">
      <c r="C3" s="477" t="s">
        <v>636</v>
      </c>
      <c r="D3" s="477"/>
      <c r="E3" s="477"/>
      <c r="F3" s="477"/>
      <c r="G3" s="477"/>
      <c r="H3" s="477"/>
      <c r="I3" s="477"/>
      <c r="J3" s="477"/>
      <c r="K3" s="477"/>
      <c r="L3" s="477"/>
      <c r="M3" s="477"/>
      <c r="N3" s="477"/>
      <c r="O3" s="477"/>
      <c r="P3" s="477"/>
      <c r="Q3" s="477"/>
      <c r="R3" s="477"/>
      <c r="S3" s="477"/>
    </row>
    <row r="4" spans="2:21" ht="15.75" thickBot="1"/>
    <row r="5" spans="2:21">
      <c r="B5" s="483" t="s">
        <v>637</v>
      </c>
      <c r="C5" s="484"/>
      <c r="D5" s="484"/>
      <c r="E5" s="484"/>
      <c r="F5" s="205"/>
      <c r="G5" s="485" t="s">
        <v>638</v>
      </c>
      <c r="H5" s="486"/>
      <c r="I5" s="486"/>
      <c r="J5" s="487"/>
      <c r="K5" s="237"/>
      <c r="L5" s="483" t="s">
        <v>639</v>
      </c>
      <c r="M5" s="484"/>
      <c r="N5" s="484"/>
      <c r="O5" s="484"/>
      <c r="P5" s="484"/>
      <c r="Q5" s="484"/>
      <c r="R5" s="205"/>
      <c r="S5" s="205"/>
      <c r="T5" s="205"/>
      <c r="U5" s="204"/>
    </row>
    <row r="6" spans="2:21">
      <c r="B6" s="227" t="s">
        <v>640</v>
      </c>
      <c r="C6" s="225" t="s">
        <v>641</v>
      </c>
      <c r="D6" s="340">
        <v>390</v>
      </c>
      <c r="E6" s="225" t="s">
        <v>642</v>
      </c>
      <c r="F6" s="194"/>
      <c r="G6" s="227" t="s">
        <v>643</v>
      </c>
      <c r="H6" s="225" t="s">
        <v>644</v>
      </c>
      <c r="I6" s="219">
        <f>'DESIGN INPUTS AND CALCULATIONS'!C172</f>
        <v>68</v>
      </c>
      <c r="J6" s="236" t="s">
        <v>645</v>
      </c>
      <c r="K6" s="488"/>
      <c r="L6" s="478" t="s">
        <v>899</v>
      </c>
      <c r="M6" s="479"/>
      <c r="N6" s="479"/>
      <c r="O6" s="225" t="s">
        <v>646</v>
      </c>
      <c r="P6" s="348">
        <v>50</v>
      </c>
      <c r="Q6" s="225" t="s">
        <v>557</v>
      </c>
      <c r="R6" s="194"/>
      <c r="S6" s="194"/>
      <c r="T6" s="194"/>
      <c r="U6" s="193"/>
    </row>
    <row r="7" spans="2:21">
      <c r="B7" s="227" t="s">
        <v>647</v>
      </c>
      <c r="C7" s="225" t="s">
        <v>648</v>
      </c>
      <c r="D7" s="331">
        <f>Vloss</f>
        <v>1</v>
      </c>
      <c r="E7" s="225" t="s">
        <v>642</v>
      </c>
      <c r="F7" s="194"/>
      <c r="G7" s="227" t="s">
        <v>649</v>
      </c>
      <c r="H7" s="225" t="s">
        <v>650</v>
      </c>
      <c r="I7" s="219">
        <f>'DESIGN INPUTS AND CALCULATIONS'!C170/1000</f>
        <v>8.1999999999999993</v>
      </c>
      <c r="J7" s="236" t="s">
        <v>651</v>
      </c>
      <c r="K7" s="488"/>
      <c r="L7" s="478" t="s">
        <v>652</v>
      </c>
      <c r="M7" s="479"/>
      <c r="N7" s="479"/>
      <c r="O7" s="225" t="s">
        <v>653</v>
      </c>
      <c r="P7" s="342">
        <v>6.04</v>
      </c>
      <c r="Q7" s="225" t="s">
        <v>557</v>
      </c>
      <c r="R7" s="194"/>
      <c r="S7" s="194"/>
      <c r="T7" s="194"/>
      <c r="U7" s="193"/>
    </row>
    <row r="8" spans="2:21">
      <c r="B8" s="227" t="s">
        <v>654</v>
      </c>
      <c r="C8" s="225" t="s">
        <v>655</v>
      </c>
      <c r="D8" s="331">
        <f>Vout</f>
        <v>30</v>
      </c>
      <c r="E8" s="225" t="s">
        <v>642</v>
      </c>
      <c r="F8" s="194"/>
      <c r="G8" s="227" t="s">
        <v>656</v>
      </c>
      <c r="H8" s="225" t="s">
        <v>657</v>
      </c>
      <c r="I8" s="235">
        <f>CdivH2*picoF2*CdivL2*nanoF2*1000000000000/(CdivH2*picoF2+CdivL2*nanoF2)</f>
        <v>67.440735365263677</v>
      </c>
      <c r="J8" s="236" t="s">
        <v>645</v>
      </c>
      <c r="K8" s="488"/>
      <c r="L8" s="478" t="s">
        <v>658</v>
      </c>
      <c r="M8" s="479"/>
      <c r="N8" s="479"/>
      <c r="O8" s="225" t="s">
        <v>659</v>
      </c>
      <c r="P8" s="342">
        <v>0.4</v>
      </c>
      <c r="Q8" s="225"/>
      <c r="R8" s="194"/>
      <c r="S8" s="194"/>
      <c r="T8" s="194"/>
      <c r="U8" s="193"/>
    </row>
    <row r="9" spans="2:21">
      <c r="B9" s="227" t="s">
        <v>660</v>
      </c>
      <c r="C9" s="225" t="s">
        <v>661</v>
      </c>
      <c r="D9" s="340">
        <v>5</v>
      </c>
      <c r="E9" s="225" t="s">
        <v>662</v>
      </c>
      <c r="F9" s="194"/>
      <c r="G9" s="227" t="s">
        <v>663</v>
      </c>
      <c r="H9" s="225" t="s">
        <v>664</v>
      </c>
      <c r="I9" s="235">
        <f>(CdivH2*picoF2+CdivL2*nanoF2)*1000000000</f>
        <v>8.2679999999999989</v>
      </c>
      <c r="J9" s="236" t="s">
        <v>651</v>
      </c>
      <c r="K9" s="488"/>
      <c r="L9" s="478" t="s">
        <v>665</v>
      </c>
      <c r="M9" s="479"/>
      <c r="N9" s="479"/>
      <c r="O9" s="225" t="s">
        <v>666</v>
      </c>
      <c r="P9" s="342">
        <v>8</v>
      </c>
      <c r="Q9" s="225" t="s">
        <v>667</v>
      </c>
      <c r="R9" s="194"/>
      <c r="S9" s="194"/>
      <c r="T9" s="194"/>
      <c r="U9" s="193"/>
    </row>
    <row r="10" spans="2:21">
      <c r="B10" s="227" t="s">
        <v>668</v>
      </c>
      <c r="C10" s="225" t="s">
        <v>669</v>
      </c>
      <c r="D10" s="340">
        <v>2436</v>
      </c>
      <c r="E10" s="225" t="s">
        <v>670</v>
      </c>
      <c r="F10" s="194"/>
      <c r="G10" s="227" t="s">
        <v>671</v>
      </c>
      <c r="H10" s="225" t="s">
        <v>672</v>
      </c>
      <c r="I10" s="235">
        <f>CdivH2*picoF2/(CdivH2*picoF2+CdivL2*nanoF2)</f>
        <v>8.2244799225931319E-3</v>
      </c>
      <c r="J10" s="236"/>
      <c r="K10" s="488"/>
      <c r="L10" s="478" t="s">
        <v>673</v>
      </c>
      <c r="M10" s="479"/>
      <c r="N10" s="479"/>
      <c r="O10" s="225" t="s">
        <v>674</v>
      </c>
      <c r="P10" s="342">
        <v>1820</v>
      </c>
      <c r="Q10" s="232" t="s">
        <v>675</v>
      </c>
      <c r="R10" s="194"/>
      <c r="S10" s="194"/>
      <c r="T10" s="194"/>
      <c r="U10" s="193"/>
    </row>
    <row r="11" spans="2:21" ht="15.75" thickBot="1">
      <c r="B11" s="227" t="s">
        <v>676</v>
      </c>
      <c r="C11" s="225" t="s">
        <v>677</v>
      </c>
      <c r="D11" s="340">
        <v>2</v>
      </c>
      <c r="E11" s="225" t="s">
        <v>564</v>
      </c>
      <c r="F11" s="194"/>
      <c r="G11" s="227" t="s">
        <v>678</v>
      </c>
      <c r="H11" s="225" t="s">
        <v>679</v>
      </c>
      <c r="I11" s="341">
        <v>0.188</v>
      </c>
      <c r="J11" s="236" t="s">
        <v>651</v>
      </c>
      <c r="K11" s="488"/>
      <c r="L11" s="478" t="s">
        <v>680</v>
      </c>
      <c r="M11" s="479"/>
      <c r="N11" s="479"/>
      <c r="O11" s="225" t="s">
        <v>681</v>
      </c>
      <c r="P11" s="235">
        <f>0.9*1000000000/((Rzero2+Rfeedforward2*kiliOhm2)*2*PI()*F_roll2*kilihertz2)</f>
        <v>2.277981055704609</v>
      </c>
      <c r="Q11" s="232" t="s">
        <v>682</v>
      </c>
      <c r="R11" s="194"/>
      <c r="S11" s="194"/>
      <c r="T11" s="194"/>
      <c r="U11" s="193"/>
    </row>
    <row r="12" spans="2:21">
      <c r="B12" s="227" t="s">
        <v>683</v>
      </c>
      <c r="C12" s="225" t="s">
        <v>684</v>
      </c>
      <c r="D12" s="331">
        <f>Lm</f>
        <v>450</v>
      </c>
      <c r="E12" s="225" t="s">
        <v>685</v>
      </c>
      <c r="F12" s="194"/>
      <c r="G12" s="480" t="s">
        <v>686</v>
      </c>
      <c r="H12" s="481"/>
      <c r="I12" s="481"/>
      <c r="J12" s="482"/>
      <c r="K12" s="488"/>
      <c r="L12" s="478" t="s">
        <v>687</v>
      </c>
      <c r="M12" s="479"/>
      <c r="N12" s="479"/>
      <c r="O12" s="225" t="s">
        <v>688</v>
      </c>
      <c r="P12" s="343">
        <v>2.2000000000000002</v>
      </c>
      <c r="Q12" s="225" t="s">
        <v>689</v>
      </c>
      <c r="R12" s="194"/>
      <c r="S12" s="194"/>
      <c r="T12" s="194"/>
      <c r="U12" s="193"/>
    </row>
    <row r="13" spans="2:21">
      <c r="B13" s="227" t="s">
        <v>690</v>
      </c>
      <c r="C13" s="225" t="s">
        <v>691</v>
      </c>
      <c r="D13" s="331">
        <f>Lr</f>
        <v>95</v>
      </c>
      <c r="E13" s="225" t="s">
        <v>685</v>
      </c>
      <c r="F13" s="194"/>
      <c r="G13" s="224" t="s">
        <v>563</v>
      </c>
      <c r="H13" s="223" t="s">
        <v>692</v>
      </c>
      <c r="I13" s="233">
        <v>5</v>
      </c>
      <c r="J13" s="221" t="s">
        <v>10</v>
      </c>
      <c r="K13" s="488"/>
      <c r="L13" s="478" t="s">
        <v>693</v>
      </c>
      <c r="M13" s="479"/>
      <c r="N13" s="479"/>
      <c r="O13" s="225" t="s">
        <v>694</v>
      </c>
      <c r="P13" s="343">
        <v>33.200000000000003</v>
      </c>
      <c r="Q13" s="225" t="s">
        <v>557</v>
      </c>
      <c r="R13" s="194"/>
      <c r="S13" s="194"/>
      <c r="T13" s="194"/>
      <c r="U13" s="193"/>
    </row>
    <row r="14" spans="2:21">
      <c r="B14" s="227" t="s">
        <v>695</v>
      </c>
      <c r="C14" s="225" t="s">
        <v>696</v>
      </c>
      <c r="D14" s="331">
        <f>Cr*1000</f>
        <v>24.400000000000002</v>
      </c>
      <c r="E14" s="225" t="s">
        <v>697</v>
      </c>
      <c r="F14" s="194"/>
      <c r="G14" s="224" t="s">
        <v>562</v>
      </c>
      <c r="H14" s="223" t="s">
        <v>698</v>
      </c>
      <c r="I14" s="233">
        <v>0.5</v>
      </c>
      <c r="J14" s="231"/>
      <c r="K14" s="488"/>
      <c r="L14" s="478" t="s">
        <v>699</v>
      </c>
      <c r="M14" s="479"/>
      <c r="N14" s="479"/>
      <c r="O14" s="225" t="s">
        <v>700</v>
      </c>
      <c r="P14" s="343">
        <v>10</v>
      </c>
      <c r="Q14" s="225" t="s">
        <v>701</v>
      </c>
      <c r="R14" s="194"/>
      <c r="S14" s="194"/>
      <c r="T14" s="194"/>
      <c r="U14" s="193"/>
    </row>
    <row r="15" spans="2:21">
      <c r="B15" s="227" t="s">
        <v>702</v>
      </c>
      <c r="C15" s="225" t="s">
        <v>703</v>
      </c>
      <c r="D15" s="225">
        <f>Nps</f>
        <v>8.75</v>
      </c>
      <c r="E15" s="225"/>
      <c r="F15" s="194"/>
      <c r="G15" s="224" t="s">
        <v>561</v>
      </c>
      <c r="H15" s="234" t="s">
        <v>704</v>
      </c>
      <c r="I15" s="233">
        <v>0.2</v>
      </c>
      <c r="J15" s="221" t="s">
        <v>560</v>
      </c>
      <c r="K15" s="488"/>
      <c r="L15" s="478" t="s">
        <v>705</v>
      </c>
      <c r="M15" s="479"/>
      <c r="N15" s="479"/>
      <c r="O15" s="225" t="s">
        <v>706</v>
      </c>
      <c r="P15" s="343">
        <v>10</v>
      </c>
      <c r="Q15" s="225" t="s">
        <v>707</v>
      </c>
      <c r="R15" s="194"/>
      <c r="S15" s="194"/>
      <c r="T15" s="194"/>
      <c r="U15" s="193"/>
    </row>
    <row r="16" spans="2:21">
      <c r="B16" s="227" t="s">
        <v>708</v>
      </c>
      <c r="C16" s="225" t="s">
        <v>709</v>
      </c>
      <c r="D16" s="233">
        <v>100</v>
      </c>
      <c r="E16" s="225" t="s">
        <v>710</v>
      </c>
      <c r="F16" s="194"/>
      <c r="G16" s="224" t="s">
        <v>559</v>
      </c>
      <c r="H16" s="223" t="s">
        <v>711</v>
      </c>
      <c r="I16" s="233">
        <v>20</v>
      </c>
      <c r="J16" s="221" t="s">
        <v>558</v>
      </c>
      <c r="K16" s="488"/>
      <c r="L16" s="478" t="s">
        <v>712</v>
      </c>
      <c r="M16" s="479"/>
      <c r="N16" s="479"/>
      <c r="O16" s="225" t="s">
        <v>713</v>
      </c>
      <c r="P16" s="343">
        <v>147</v>
      </c>
      <c r="Q16" s="225" t="s">
        <v>557</v>
      </c>
      <c r="R16" s="194"/>
      <c r="S16" s="194"/>
      <c r="T16" s="194"/>
      <c r="U16" s="193"/>
    </row>
    <row r="17" spans="2:21">
      <c r="B17" s="227" t="s">
        <v>714</v>
      </c>
      <c r="C17" s="225" t="s">
        <v>715</v>
      </c>
      <c r="D17" s="226">
        <f>(Vo_set2+Vfeed2)/Ioutput2</f>
        <v>6.2</v>
      </c>
      <c r="E17" s="232" t="s">
        <v>716</v>
      </c>
      <c r="F17" s="194"/>
      <c r="G17" s="224" t="s">
        <v>556</v>
      </c>
      <c r="H17" s="223" t="s">
        <v>717</v>
      </c>
      <c r="I17" s="229">
        <f>I_step2/(kslewrate2*1/microsecond2)</f>
        <v>2.4999999999999999E-7</v>
      </c>
      <c r="J17" s="231" t="s">
        <v>553</v>
      </c>
      <c r="K17" s="488"/>
      <c r="L17" s="380" t="s">
        <v>718</v>
      </c>
      <c r="M17" s="381"/>
      <c r="N17" s="381"/>
      <c r="O17" s="381"/>
      <c r="P17" s="381"/>
      <c r="Q17" s="382"/>
      <c r="R17" s="194"/>
      <c r="S17" s="194"/>
      <c r="T17" s="194"/>
      <c r="U17" s="193"/>
    </row>
    <row r="18" spans="2:21">
      <c r="B18" s="227" t="s">
        <v>719</v>
      </c>
      <c r="C18" s="225" t="s">
        <v>720</v>
      </c>
      <c r="D18" s="226">
        <f>Vo_set2+Vfeed2</f>
        <v>31</v>
      </c>
      <c r="E18" s="225" t="s">
        <v>642</v>
      </c>
      <c r="F18" s="194"/>
      <c r="G18" s="224" t="s">
        <v>555</v>
      </c>
      <c r="H18" s="230" t="s">
        <v>721</v>
      </c>
      <c r="I18" s="229">
        <f>2*transient2+duty_step2/(freq_load2*kilihertz2)</f>
        <v>2.5005000000000001E-3</v>
      </c>
      <c r="J18" s="228" t="s">
        <v>553</v>
      </c>
      <c r="K18" s="488"/>
      <c r="L18" s="489" t="s">
        <v>722</v>
      </c>
      <c r="M18" s="490"/>
      <c r="N18" s="490"/>
      <c r="O18" s="490"/>
      <c r="P18" s="220" t="s">
        <v>723</v>
      </c>
      <c r="Q18" s="343">
        <v>1</v>
      </c>
      <c r="R18" s="194"/>
      <c r="S18" s="194"/>
      <c r="T18" s="194"/>
      <c r="U18" s="193"/>
    </row>
    <row r="19" spans="2:21">
      <c r="B19" s="349" t="s">
        <v>724</v>
      </c>
      <c r="C19" s="350" t="s">
        <v>725</v>
      </c>
      <c r="D19" s="351">
        <f>1*0.001/(2*PI()*(Lseries2*res_cap2*microhenry2*nanoF2)^0.5)</f>
        <v>104.5354073272144</v>
      </c>
      <c r="E19" s="350" t="s">
        <v>726</v>
      </c>
      <c r="F19" s="194"/>
      <c r="G19" s="224" t="s">
        <v>554</v>
      </c>
      <c r="H19" s="223" t="s">
        <v>727</v>
      </c>
      <c r="I19" s="222">
        <f>1/(freq_load2*kilihertz2)</f>
        <v>5.0000000000000001E-3</v>
      </c>
      <c r="J19" s="221" t="s">
        <v>553</v>
      </c>
      <c r="K19" s="488"/>
      <c r="L19" s="478" t="s">
        <v>728</v>
      </c>
      <c r="M19" s="479"/>
      <c r="N19" s="479"/>
      <c r="O19" s="479"/>
      <c r="P19" s="220" t="s">
        <v>729</v>
      </c>
      <c r="Q19" s="343">
        <v>1</v>
      </c>
      <c r="R19" s="194"/>
      <c r="S19" s="194"/>
      <c r="T19" s="194"/>
      <c r="U19" s="193"/>
    </row>
    <row r="20" spans="2:21" ht="15.75" thickBot="1">
      <c r="B20" s="349" t="s">
        <v>730</v>
      </c>
      <c r="C20" s="350" t="s">
        <v>731</v>
      </c>
      <c r="D20" s="216">
        <v>10</v>
      </c>
      <c r="E20" s="350" t="s">
        <v>732</v>
      </c>
      <c r="F20" s="194"/>
      <c r="G20" s="218" t="s">
        <v>733</v>
      </c>
      <c r="H20" s="217" t="s">
        <v>734</v>
      </c>
      <c r="I20" s="216">
        <v>5</v>
      </c>
      <c r="J20" s="215" t="s">
        <v>735</v>
      </c>
      <c r="K20" s="488"/>
      <c r="L20" s="491" t="s">
        <v>736</v>
      </c>
      <c r="M20" s="492"/>
      <c r="N20" s="492"/>
      <c r="O20" s="492"/>
      <c r="P20" s="214" t="s">
        <v>737</v>
      </c>
      <c r="Q20" s="385">
        <v>1</v>
      </c>
      <c r="R20" s="213"/>
      <c r="S20" s="194"/>
      <c r="T20" s="194"/>
      <c r="U20" s="193"/>
    </row>
    <row r="21" spans="2:21" ht="15.7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7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1.5848931924611132</v>
      </c>
      <c r="E23" s="388" t="s">
        <v>11</v>
      </c>
      <c r="F23" s="194"/>
      <c r="G23" s="202"/>
      <c r="H23" s="201"/>
      <c r="I23" s="383"/>
      <c r="J23" s="207"/>
      <c r="K23" s="207"/>
      <c r="L23" s="194"/>
      <c r="M23" s="194"/>
      <c r="N23" s="194"/>
      <c r="O23" s="194"/>
      <c r="P23" s="198"/>
      <c r="Q23" s="206"/>
      <c r="R23" s="194"/>
      <c r="S23" s="194"/>
      <c r="T23" s="194"/>
      <c r="U23" s="193"/>
    </row>
    <row r="24" spans="2:21" ht="15.75" thickBot="1">
      <c r="B24" s="352" t="s">
        <v>589</v>
      </c>
      <c r="C24" s="353"/>
      <c r="D24" s="353">
        <f>Data!X21</f>
        <v>86.873212073339189</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74" t="s">
        <v>741</v>
      </c>
      <c r="C26" s="475"/>
      <c r="D26" s="475"/>
      <c r="E26" s="475"/>
      <c r="F26" s="475"/>
      <c r="G26" s="475"/>
      <c r="H26" s="475"/>
      <c r="I26" s="475"/>
      <c r="J26" s="475"/>
      <c r="K26" s="475"/>
      <c r="L26" s="475"/>
      <c r="M26" s="475"/>
      <c r="N26" s="475"/>
      <c r="O26" s="475"/>
      <c r="P26" s="475"/>
      <c r="Q26" s="475"/>
      <c r="R26" s="475"/>
      <c r="S26" s="475"/>
      <c r="T26" s="475"/>
      <c r="U26" s="476"/>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7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181</vt:i4>
      </vt:variant>
    </vt:vector>
  </HeadingPairs>
  <TitlesOfParts>
    <vt:vector size="192"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'DESIGN INPUTS AND CALCULATIONS'!Print_Area</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Sean Hung</cp:lastModifiedBy>
  <cp:lastPrinted>2022-01-14T00:07:21Z</cp:lastPrinted>
  <dcterms:created xsi:type="dcterms:W3CDTF">2014-10-10T14:52:07Z</dcterms:created>
  <dcterms:modified xsi:type="dcterms:W3CDTF">2022-01-14T00:46:03Z</dcterms:modified>
</cp:coreProperties>
</file>